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sivashree\Desktop\Skillslash\Project by Vikas\Excel Project\"/>
    </mc:Choice>
  </mc:AlternateContent>
  <xr:revisionPtr revIDLastSave="0" documentId="13_ncr:1_{8E7BD4BA-F0D9-420C-B8B5-34B1D9D7A91B}" xr6:coauthVersionLast="47" xr6:coauthVersionMax="47" xr10:uidLastSave="{00000000-0000-0000-0000-000000000000}"/>
  <bookViews>
    <workbookView xWindow="-108" yWindow="-108" windowWidth="23256" windowHeight="12456" firstSheet="1" activeTab="1" xr2:uid="{4CAE3566-9F6E-4839-A602-CABE544F25E6}"/>
  </bookViews>
  <sheets>
    <sheet name="Dashboard" sheetId="11" r:id="rId1"/>
    <sheet name="Dataset" sheetId="1" r:id="rId2"/>
    <sheet name="General Data Analysis" sheetId="2" r:id="rId3"/>
    <sheet name="KPI" sheetId="3" r:id="rId4"/>
    <sheet name="Pivot Table-1" sheetId="6" r:id="rId5"/>
    <sheet name="Pivot Table-2" sheetId="7" r:id="rId6"/>
    <sheet name="Pivot Table-3" sheetId="8" r:id="rId7"/>
    <sheet name="Pivot Table-4" sheetId="9" r:id="rId8"/>
    <sheet name="Pivot Table-5" sheetId="10" r:id="rId9"/>
    <sheet name="IF" sheetId="4" r:id="rId10"/>
  </sheets>
  <definedNames>
    <definedName name="_xlnm._FilterDatabase" localSheetId="1" hidden="1">Dataset!$P$1:$Q$7254</definedName>
    <definedName name="_xlchart.v2.0" hidden="1">Dataset!$F$7266:$F$7268</definedName>
    <definedName name="_xlchart.v2.1" hidden="1">Dataset!$F$7266:$F$7268</definedName>
    <definedName name="Slicer_Fuel_Type">#N/A</definedName>
    <definedName name="Slicer_Location">#N/A</definedName>
    <definedName name="Slicer_Mileage">#N/A</definedName>
    <definedName name="Slicer_Name">#N/A</definedName>
    <definedName name="Slicer_Name1">#N/A</definedName>
    <definedName name="Slicer_Name2">#N/A</definedName>
    <definedName name="Slicer_Owner_Type">#N/A</definedName>
    <definedName name="Slicer_Price">#N/A</definedName>
    <definedName name="Slicer_Transmission">#N/A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8" i="1" l="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13" i="1"/>
  <c r="R14" i="1"/>
  <c r="R15" i="1"/>
  <c r="R16" i="1"/>
  <c r="R17" i="1"/>
  <c r="R12" i="1"/>
  <c r="R9" i="1"/>
  <c r="R4" i="1"/>
  <c r="Q7262" i="1"/>
  <c r="D7291" i="1"/>
  <c r="D7290" i="1"/>
  <c r="D7289" i="1"/>
  <c r="D7287" i="1"/>
  <c r="E7287" i="1"/>
  <c r="N7286" i="1"/>
  <c r="I7286" i="1"/>
  <c r="N7283" i="1"/>
  <c r="F7286" i="1"/>
  <c r="D7277" i="1"/>
  <c r="G7274" i="1"/>
  <c r="G7273" i="1"/>
  <c r="F7283" i="1"/>
  <c r="F7282" i="1"/>
  <c r="F7281" i="1"/>
  <c r="F7279" i="1"/>
  <c r="Q7270" i="1"/>
  <c r="Q12" i="1"/>
  <c r="Q17" i="1"/>
  <c r="Q22" i="1"/>
  <c r="Q30" i="1"/>
  <c r="Q46" i="1"/>
  <c r="Q49" i="1"/>
  <c r="Q62" i="1"/>
  <c r="Q69" i="1"/>
  <c r="Q71" i="1"/>
  <c r="Q75" i="1"/>
  <c r="Q83" i="1"/>
  <c r="Q104" i="1"/>
  <c r="Q108" i="1"/>
  <c r="Q112" i="1"/>
  <c r="Q113" i="1"/>
  <c r="Q115" i="1"/>
  <c r="Q119" i="1"/>
  <c r="Q121" i="1"/>
  <c r="Q124" i="1"/>
  <c r="Q135" i="1"/>
  <c r="Q136" i="1"/>
  <c r="Q137" i="1"/>
  <c r="Q151" i="1"/>
  <c r="Q175" i="1"/>
  <c r="Q184" i="1"/>
  <c r="Q189" i="1"/>
  <c r="Q195" i="1"/>
  <c r="Q202" i="1"/>
  <c r="Q203" i="1"/>
  <c r="Q212" i="1"/>
  <c r="Q221" i="1"/>
  <c r="Q225" i="1"/>
  <c r="Q227" i="1"/>
  <c r="Q230" i="1"/>
  <c r="Q237" i="1"/>
  <c r="Q239" i="1"/>
  <c r="Q258" i="1"/>
  <c r="Q263" i="1"/>
  <c r="Q266" i="1"/>
  <c r="Q279" i="1"/>
  <c r="Q292" i="1"/>
  <c r="Q295" i="1"/>
  <c r="Q300" i="1"/>
  <c r="Q305" i="1"/>
  <c r="Q312" i="1"/>
  <c r="Q316" i="1"/>
  <c r="Q345" i="1"/>
  <c r="Q350" i="1"/>
  <c r="Q353" i="1"/>
  <c r="Q354" i="1"/>
  <c r="Q357" i="1"/>
  <c r="Q359" i="1"/>
  <c r="Q367" i="1"/>
  <c r="Q374" i="1"/>
  <c r="Q382" i="1"/>
  <c r="Q391" i="1"/>
  <c r="Q403" i="1"/>
  <c r="Q415" i="1"/>
  <c r="Q416" i="1"/>
  <c r="Q419" i="1"/>
  <c r="Q420" i="1"/>
  <c r="Q425" i="1"/>
  <c r="Q429" i="1"/>
  <c r="Q444" i="1"/>
  <c r="Q448" i="1"/>
  <c r="Q458" i="1"/>
  <c r="Q459" i="1"/>
  <c r="Q460" i="1"/>
  <c r="Q475" i="1"/>
  <c r="Q520" i="1"/>
  <c r="Q521" i="1"/>
  <c r="Q546" i="1"/>
  <c r="Q551" i="1"/>
  <c r="Q557" i="1"/>
  <c r="Q560" i="1"/>
  <c r="Q564" i="1"/>
  <c r="Q570" i="1"/>
  <c r="Q575" i="1"/>
  <c r="Q580" i="1"/>
  <c r="Q601" i="1"/>
  <c r="Q605" i="1"/>
  <c r="Q606" i="1"/>
  <c r="Q617" i="1"/>
  <c r="Q620" i="1"/>
  <c r="Q634" i="1"/>
  <c r="Q637" i="1"/>
  <c r="Q638" i="1"/>
  <c r="Q641" i="1"/>
  <c r="Q656" i="1"/>
  <c r="Q659" i="1"/>
  <c r="Q670" i="1"/>
  <c r="Q673" i="1"/>
  <c r="Q699" i="1"/>
  <c r="Q716" i="1"/>
  <c r="Q733" i="1"/>
  <c r="Q734" i="1"/>
  <c r="Q743" i="1"/>
  <c r="Q744" i="1"/>
  <c r="Q748" i="1"/>
  <c r="Q752" i="1"/>
  <c r="Q758" i="1"/>
  <c r="Q764" i="1"/>
  <c r="Q786" i="1"/>
  <c r="Q793" i="1"/>
  <c r="Q798" i="1"/>
  <c r="Q804" i="1"/>
  <c r="Q811" i="1"/>
  <c r="Q815" i="1"/>
  <c r="Q827" i="1"/>
  <c r="Q840" i="1"/>
  <c r="Q852" i="1"/>
  <c r="Q871" i="1"/>
  <c r="Q877" i="1"/>
  <c r="Q880" i="1"/>
  <c r="Q882" i="1"/>
  <c r="Q886" i="1"/>
  <c r="Q899" i="1"/>
  <c r="Q914" i="1"/>
  <c r="Q921" i="1"/>
  <c r="Q942" i="1"/>
  <c r="Q943" i="1"/>
  <c r="Q944" i="1"/>
  <c r="Q948" i="1"/>
  <c r="Q954" i="1"/>
  <c r="Q956" i="1"/>
  <c r="Q964" i="1"/>
  <c r="Q986" i="1"/>
  <c r="Q1003" i="1"/>
  <c r="Q1012" i="1"/>
  <c r="Q1014" i="1"/>
  <c r="Q1019" i="1"/>
  <c r="Q1032" i="1"/>
  <c r="Q1041" i="1"/>
  <c r="Q1046" i="1"/>
  <c r="Q1052" i="1"/>
  <c r="Q1058" i="1"/>
  <c r="Q1067" i="1"/>
  <c r="Q1074" i="1"/>
  <c r="Q1079" i="1"/>
  <c r="Q1082" i="1"/>
  <c r="Q1096" i="1"/>
  <c r="Q1098" i="1"/>
  <c r="Q1099" i="1"/>
  <c r="Q1105" i="1"/>
  <c r="Q1112" i="1"/>
  <c r="Q1115" i="1"/>
  <c r="Q1119" i="1"/>
  <c r="Q1141" i="1"/>
  <c r="Q1142" i="1"/>
  <c r="Q1143" i="1"/>
  <c r="Q1148" i="1"/>
  <c r="Q1149" i="1"/>
  <c r="Q1151" i="1"/>
  <c r="Q1159" i="1"/>
  <c r="Q1161" i="1"/>
  <c r="Q1189" i="1"/>
  <c r="Q1190" i="1"/>
  <c r="Q1194" i="1"/>
  <c r="Q1197" i="1"/>
  <c r="Q1199" i="1"/>
  <c r="Q1200" i="1"/>
  <c r="Q1202" i="1"/>
  <c r="Q1228" i="1"/>
  <c r="Q1232" i="1"/>
  <c r="Q1244" i="1"/>
  <c r="Q1245" i="1"/>
  <c r="Q1249" i="1"/>
  <c r="Q1258" i="1"/>
  <c r="Q1272" i="1"/>
  <c r="Q1274" i="1"/>
  <c r="Q1276" i="1"/>
  <c r="Q1303" i="1"/>
  <c r="Q1305" i="1"/>
  <c r="Q1307" i="1"/>
  <c r="Q1315" i="1"/>
  <c r="Q1319" i="1"/>
  <c r="Q1322" i="1"/>
  <c r="Q1326" i="1"/>
  <c r="Q1334" i="1"/>
  <c r="Q1364" i="1"/>
  <c r="Q1365" i="1"/>
  <c r="Q1370" i="1"/>
  <c r="Q1371" i="1"/>
  <c r="Q1383" i="1"/>
  <c r="Q1395" i="1"/>
  <c r="Q1409" i="1"/>
  <c r="Q1414" i="1"/>
  <c r="Q1429" i="1"/>
  <c r="Q1439" i="1"/>
  <c r="Q1445" i="1"/>
  <c r="Q1457" i="1"/>
  <c r="Q1474" i="1"/>
  <c r="Q1492" i="1"/>
  <c r="Q1496" i="1"/>
  <c r="Q1497" i="1"/>
  <c r="Q1499" i="1"/>
  <c r="Q1521" i="1"/>
  <c r="Q1527" i="1"/>
  <c r="Q1531" i="1"/>
  <c r="Q1533" i="1"/>
  <c r="Q1534" i="1"/>
  <c r="Q1544" i="1"/>
  <c r="Q1546" i="1"/>
  <c r="Q1547" i="1"/>
  <c r="Q1549" i="1"/>
  <c r="Q1560" i="1"/>
  <c r="Q1570" i="1"/>
  <c r="Q1576" i="1"/>
  <c r="Q1585" i="1"/>
  <c r="Q1591" i="1"/>
  <c r="Q1633" i="1"/>
  <c r="Q1654" i="1"/>
  <c r="Q1665" i="1"/>
  <c r="Q1679" i="1"/>
  <c r="Q1682" i="1"/>
  <c r="Q1691" i="1"/>
  <c r="Q1692" i="1"/>
  <c r="Q1694" i="1"/>
  <c r="Q1706" i="1"/>
  <c r="Q1710" i="1"/>
  <c r="Q1719" i="1"/>
  <c r="Q1727" i="1"/>
  <c r="Q1745" i="1"/>
  <c r="Q1749" i="1"/>
  <c r="Q1756" i="1"/>
  <c r="Q1775" i="1"/>
  <c r="Q1785" i="1"/>
  <c r="Q1786" i="1"/>
  <c r="Q1795" i="1"/>
  <c r="Q1796" i="1"/>
  <c r="Q1799" i="1"/>
  <c r="Q1800" i="1"/>
  <c r="Q1805" i="1"/>
  <c r="Q1807" i="1"/>
  <c r="Q1825" i="1"/>
  <c r="Q1826" i="1"/>
  <c r="Q1828" i="1"/>
  <c r="Q1832" i="1"/>
  <c r="Q1843" i="1"/>
  <c r="Q1844" i="1"/>
  <c r="Q1857" i="1"/>
  <c r="Q1874" i="1"/>
  <c r="Q1879" i="1"/>
  <c r="Q1888" i="1"/>
  <c r="Q1898" i="1"/>
  <c r="Q1904" i="1"/>
  <c r="Q1922" i="1"/>
  <c r="Q1925" i="1"/>
  <c r="Q1928" i="1"/>
  <c r="Q1934" i="1"/>
  <c r="Q1936" i="1"/>
  <c r="Q1957" i="1"/>
  <c r="Q1963" i="1"/>
  <c r="Q1965" i="1"/>
  <c r="Q1992" i="1"/>
  <c r="Q1993" i="1"/>
  <c r="Q1996" i="1"/>
  <c r="Q1997" i="1"/>
  <c r="Q2000" i="1"/>
  <c r="Q2005" i="1"/>
  <c r="Q2010" i="1"/>
  <c r="Q2015" i="1"/>
  <c r="Q2016" i="1"/>
  <c r="Q2027" i="1"/>
  <c r="Q2032" i="1"/>
  <c r="Q2043" i="1"/>
  <c r="Q2056" i="1"/>
  <c r="Q2061" i="1"/>
  <c r="Q2063" i="1"/>
  <c r="Q2075" i="1"/>
  <c r="Q2077" i="1"/>
  <c r="Q2081" i="1"/>
  <c r="Q2088" i="1"/>
  <c r="Q2090" i="1"/>
  <c r="Q2092" i="1"/>
  <c r="Q2096" i="1"/>
  <c r="Q2099" i="1"/>
  <c r="Q2100" i="1"/>
  <c r="Q2113" i="1"/>
  <c r="Q2121" i="1"/>
  <c r="Q2122" i="1"/>
  <c r="Q2129" i="1"/>
  <c r="Q2136" i="1"/>
  <c r="Q2140" i="1"/>
  <c r="Q2153" i="1"/>
  <c r="Q2159" i="1"/>
  <c r="Q2162" i="1"/>
  <c r="Q2168" i="1"/>
  <c r="Q2184" i="1"/>
  <c r="Q2187" i="1"/>
  <c r="Q2189" i="1"/>
  <c r="Q2197" i="1"/>
  <c r="Q2202" i="1"/>
  <c r="Q2222" i="1"/>
  <c r="Q2226" i="1"/>
  <c r="Q2231" i="1"/>
  <c r="Q2233" i="1"/>
  <c r="Q2235" i="1"/>
  <c r="Q2241" i="1"/>
  <c r="Q2244" i="1"/>
  <c r="Q2247" i="1"/>
  <c r="Q2253" i="1"/>
  <c r="Q2262" i="1"/>
  <c r="Q2277" i="1"/>
  <c r="Q2279" i="1"/>
  <c r="Q2292" i="1"/>
  <c r="Q2294" i="1"/>
  <c r="Q2311" i="1"/>
  <c r="Q2315" i="1"/>
  <c r="Q2321" i="1"/>
  <c r="Q2328" i="1"/>
  <c r="Q2335" i="1"/>
  <c r="Q2336" i="1"/>
  <c r="Q2343" i="1"/>
  <c r="Q2366" i="1"/>
  <c r="Q2372" i="1"/>
  <c r="Q2373" i="1"/>
  <c r="Q2382" i="1"/>
  <c r="Q2389" i="1"/>
  <c r="Q2399" i="1"/>
  <c r="Q2402" i="1"/>
  <c r="Q2412" i="1"/>
  <c r="Q2415" i="1"/>
  <c r="Q2416" i="1"/>
  <c r="Q2425" i="1"/>
  <c r="Q2430" i="1"/>
  <c r="Q2440" i="1"/>
  <c r="Q2445" i="1"/>
  <c r="Q2447" i="1"/>
  <c r="Q2448" i="1"/>
  <c r="Q2449" i="1"/>
  <c r="Q2450" i="1"/>
  <c r="Q2456" i="1"/>
  <c r="Q2457" i="1"/>
  <c r="Q2461" i="1"/>
  <c r="Q2466" i="1"/>
  <c r="Q2487" i="1"/>
  <c r="Q2490" i="1"/>
  <c r="Q2497" i="1"/>
  <c r="Q2498" i="1"/>
  <c r="Q2511" i="1"/>
  <c r="Q2512" i="1"/>
  <c r="Q2535" i="1"/>
  <c r="Q2536" i="1"/>
  <c r="Q2538" i="1"/>
  <c r="Q2547" i="1"/>
  <c r="Q2560" i="1"/>
  <c r="Q2565" i="1"/>
  <c r="Q2571" i="1"/>
  <c r="Q2591" i="1"/>
  <c r="Q2594" i="1"/>
  <c r="Q2597" i="1"/>
  <c r="Q2606" i="1"/>
  <c r="Q2609" i="1"/>
  <c r="Q2624" i="1"/>
  <c r="Q2650" i="1"/>
  <c r="Q2651" i="1"/>
  <c r="Q2667" i="1"/>
  <c r="Q2669" i="1"/>
  <c r="Q2680" i="1"/>
  <c r="Q2694" i="1"/>
  <c r="Q2696" i="1"/>
  <c r="Q2701" i="1"/>
  <c r="Q2702" i="1"/>
  <c r="Q2703" i="1"/>
  <c r="Q2704" i="1"/>
  <c r="Q2711" i="1"/>
  <c r="Q2713" i="1"/>
  <c r="Q2724" i="1"/>
  <c r="Q2730" i="1"/>
  <c r="Q2744" i="1"/>
  <c r="Q2747" i="1"/>
  <c r="Q2748" i="1"/>
  <c r="Q2751" i="1"/>
  <c r="Q2765" i="1"/>
  <c r="Q2769" i="1"/>
  <c r="Q2772" i="1"/>
  <c r="Q2776" i="1"/>
  <c r="Q2790" i="1"/>
  <c r="Q2803" i="1"/>
  <c r="Q2810" i="1"/>
  <c r="Q2814" i="1"/>
  <c r="Q2829" i="1"/>
  <c r="Q2853" i="1"/>
  <c r="Q2855" i="1"/>
  <c r="Q2857" i="1"/>
  <c r="Q2861" i="1"/>
  <c r="Q2862" i="1"/>
  <c r="Q2868" i="1"/>
  <c r="Q2878" i="1"/>
  <c r="Q2880" i="1"/>
  <c r="Q2881" i="1"/>
  <c r="Q2892" i="1"/>
  <c r="Q2896" i="1"/>
  <c r="Q2902" i="1"/>
  <c r="Q2916" i="1"/>
  <c r="Q2917" i="1"/>
  <c r="Q2918" i="1"/>
  <c r="Q2919" i="1"/>
  <c r="Q2922" i="1"/>
  <c r="Q2924" i="1"/>
  <c r="Q2939" i="1"/>
  <c r="Q2959" i="1"/>
  <c r="Q2961" i="1"/>
  <c r="Q2972" i="1"/>
  <c r="Q2979" i="1"/>
  <c r="Q2991" i="1"/>
  <c r="Q2992" i="1"/>
  <c r="Q2996" i="1"/>
  <c r="Q3004" i="1"/>
  <c r="Q3008" i="1"/>
  <c r="Q3014" i="1"/>
  <c r="Q3042" i="1"/>
  <c r="Q3054" i="1"/>
  <c r="Q3061" i="1"/>
  <c r="Q3069" i="1"/>
  <c r="Q3077" i="1"/>
  <c r="Q3080" i="1"/>
  <c r="Q3082" i="1"/>
  <c r="Q3089" i="1"/>
  <c r="Q3121" i="1"/>
  <c r="Q3129" i="1"/>
  <c r="Q3131" i="1"/>
  <c r="Q3144" i="1"/>
  <c r="Q3158" i="1"/>
  <c r="Q3160" i="1"/>
  <c r="Q3163" i="1"/>
  <c r="Q3165" i="1"/>
  <c r="Q3170" i="1"/>
  <c r="Q3175" i="1"/>
  <c r="Q3182" i="1"/>
  <c r="Q3183" i="1"/>
  <c r="Q3188" i="1"/>
  <c r="Q3192" i="1"/>
  <c r="Q3196" i="1"/>
  <c r="Q3200" i="1"/>
  <c r="Q3205" i="1"/>
  <c r="Q3219" i="1"/>
  <c r="Q3221" i="1"/>
  <c r="Q3228" i="1"/>
  <c r="Q3241" i="1"/>
  <c r="Q3246" i="1"/>
  <c r="Q3256" i="1"/>
  <c r="Q3258" i="1"/>
  <c r="Q3261" i="1"/>
  <c r="Q3268" i="1"/>
  <c r="Q3270" i="1"/>
  <c r="Q3275" i="1"/>
  <c r="Q3279" i="1"/>
  <c r="Q3302" i="1"/>
  <c r="Q3326" i="1"/>
  <c r="Q3336" i="1"/>
  <c r="Q3360" i="1"/>
  <c r="Q3375" i="1"/>
  <c r="Q3376" i="1"/>
  <c r="Q3383" i="1"/>
  <c r="Q3385" i="1"/>
  <c r="Q3419" i="1"/>
  <c r="Q3427" i="1"/>
  <c r="Q3432" i="1"/>
  <c r="Q3450" i="1"/>
  <c r="Q3453" i="1"/>
  <c r="Q3467" i="1"/>
  <c r="Q3473" i="1"/>
  <c r="Q3482" i="1"/>
  <c r="Q3502" i="1"/>
  <c r="Q3503" i="1"/>
  <c r="Q3516" i="1"/>
  <c r="Q3520" i="1"/>
  <c r="Q3526" i="1"/>
  <c r="Q3539" i="1"/>
  <c r="Q3541" i="1"/>
  <c r="Q3546" i="1"/>
  <c r="Q3552" i="1"/>
  <c r="Q3554" i="1"/>
  <c r="Q3557" i="1"/>
  <c r="Q3569" i="1"/>
  <c r="Q3571" i="1"/>
  <c r="Q3574" i="1"/>
  <c r="Q3580" i="1"/>
  <c r="Q3583" i="1"/>
  <c r="Q3584" i="1"/>
  <c r="Q3586" i="1"/>
  <c r="Q3589" i="1"/>
  <c r="Q3605" i="1"/>
  <c r="Q3642" i="1"/>
  <c r="Q3650" i="1"/>
  <c r="Q3653" i="1"/>
  <c r="Q3664" i="1"/>
  <c r="Q3676" i="1"/>
  <c r="Q3684" i="1"/>
  <c r="Q3689" i="1"/>
  <c r="Q3699" i="1"/>
  <c r="Q3707" i="1"/>
  <c r="Q3708" i="1"/>
  <c r="Q3721" i="1"/>
  <c r="Q3728" i="1"/>
  <c r="Q3733" i="1"/>
  <c r="Q3734" i="1"/>
  <c r="Q3737" i="1"/>
  <c r="Q3740" i="1"/>
  <c r="Q3747" i="1"/>
  <c r="Q3749" i="1"/>
  <c r="Q3761" i="1"/>
  <c r="Q3776" i="1"/>
  <c r="Q3779" i="1"/>
  <c r="Q3786" i="1"/>
  <c r="Q3788" i="1"/>
  <c r="Q3795" i="1"/>
  <c r="Q3822" i="1"/>
  <c r="Q3838" i="1"/>
  <c r="Q3840" i="1"/>
  <c r="Q3843" i="1"/>
  <c r="Q3844" i="1"/>
  <c r="Q3847" i="1"/>
  <c r="Q3854" i="1"/>
  <c r="Q3891" i="1"/>
  <c r="Q3909" i="1"/>
  <c r="Q3912" i="1"/>
  <c r="Q3913" i="1"/>
  <c r="Q3929" i="1"/>
  <c r="Q3937" i="1"/>
  <c r="Q3945" i="1"/>
  <c r="Q3946" i="1"/>
  <c r="Q3955" i="1"/>
  <c r="Q3966" i="1"/>
  <c r="Q4024" i="1"/>
  <c r="Q4028" i="1"/>
  <c r="Q4030" i="1"/>
  <c r="Q4036" i="1"/>
  <c r="Q4071" i="1"/>
  <c r="Q4085" i="1"/>
  <c r="Q4098" i="1"/>
  <c r="Q4101" i="1"/>
  <c r="Q4106" i="1"/>
  <c r="Q4121" i="1"/>
  <c r="Q4127" i="1"/>
  <c r="Q4133" i="1"/>
  <c r="Q4136" i="1"/>
  <c r="Q4143" i="1"/>
  <c r="Q4149" i="1"/>
  <c r="Q4165" i="1"/>
  <c r="Q4166" i="1"/>
  <c r="Q4171" i="1"/>
  <c r="Q4182" i="1"/>
  <c r="Q4183" i="1"/>
  <c r="Q4190" i="1"/>
  <c r="Q4207" i="1"/>
  <c r="Q4210" i="1"/>
  <c r="Q4222" i="1"/>
  <c r="Q4223" i="1"/>
  <c r="Q4235" i="1"/>
  <c r="Q4238" i="1"/>
  <c r="Q4239" i="1"/>
  <c r="Q4255" i="1"/>
  <c r="Q4267" i="1"/>
  <c r="Q4275" i="1"/>
  <c r="Q4286" i="1"/>
  <c r="Q4302" i="1"/>
  <c r="Q4303" i="1"/>
  <c r="Q4310" i="1"/>
  <c r="Q4320" i="1"/>
  <c r="Q4329" i="1"/>
  <c r="Q4336" i="1"/>
  <c r="Q4348" i="1"/>
  <c r="Q4352" i="1"/>
  <c r="Q4363" i="1"/>
  <c r="Q4375" i="1"/>
  <c r="Q4403" i="1"/>
  <c r="Q4405" i="1"/>
  <c r="Q4410" i="1"/>
  <c r="Q4446" i="1"/>
  <c r="Q4448" i="1"/>
  <c r="Q4449" i="1"/>
  <c r="Q4453" i="1"/>
  <c r="Q4454" i="1"/>
  <c r="Q4465" i="1"/>
  <c r="Q4472" i="1"/>
  <c r="Q4474" i="1"/>
  <c r="Q4483" i="1"/>
  <c r="Q4487" i="1"/>
  <c r="Q4489" i="1"/>
  <c r="Q4497" i="1"/>
  <c r="Q4518" i="1"/>
  <c r="Q4525" i="1"/>
  <c r="Q4529" i="1"/>
  <c r="Q4534" i="1"/>
  <c r="Q4543" i="1"/>
  <c r="Q4553" i="1"/>
  <c r="Q4556" i="1"/>
  <c r="Q4562" i="1"/>
  <c r="Q4565" i="1"/>
  <c r="Q4572" i="1"/>
  <c r="Q4573" i="1"/>
  <c r="Q4592" i="1"/>
  <c r="Q4603" i="1"/>
  <c r="Q4614" i="1"/>
  <c r="Q4635" i="1"/>
  <c r="Q4651" i="1"/>
  <c r="Q4654" i="1"/>
  <c r="Q4682" i="1"/>
  <c r="Q4687" i="1"/>
  <c r="Q4691" i="1"/>
  <c r="Q4697" i="1"/>
  <c r="Q4708" i="1"/>
  <c r="Q4726" i="1"/>
  <c r="Q4730" i="1"/>
  <c r="Q4733" i="1"/>
  <c r="Q4736" i="1"/>
  <c r="Q4750" i="1"/>
  <c r="Q4757" i="1"/>
  <c r="Q4775" i="1"/>
  <c r="Q4782" i="1"/>
  <c r="Q4790" i="1"/>
  <c r="Q4797" i="1"/>
  <c r="Q4809" i="1"/>
  <c r="Q4813" i="1"/>
  <c r="Q4821" i="1"/>
  <c r="Q4828" i="1"/>
  <c r="Q4843" i="1"/>
  <c r="Q4846" i="1"/>
  <c r="Q4860" i="1"/>
  <c r="Q4865" i="1"/>
  <c r="Q4875" i="1"/>
  <c r="Q4879" i="1"/>
  <c r="Q4882" i="1"/>
  <c r="Q4889" i="1"/>
  <c r="Q4896" i="1"/>
  <c r="Q4904" i="1"/>
  <c r="Q4909" i="1"/>
  <c r="Q4916" i="1"/>
  <c r="Q4928" i="1"/>
  <c r="Q4931" i="1"/>
  <c r="Q4936" i="1"/>
  <c r="Q4944" i="1"/>
  <c r="Q4952" i="1"/>
  <c r="Q4963" i="1"/>
  <c r="Q4970" i="1"/>
  <c r="Q4975" i="1"/>
  <c r="Q4980" i="1"/>
  <c r="Q4983" i="1"/>
  <c r="Q4986" i="1"/>
  <c r="Q4990" i="1"/>
  <c r="Q4991" i="1"/>
  <c r="Q5000" i="1"/>
  <c r="Q5004" i="1"/>
  <c r="Q5011" i="1"/>
  <c r="Q5020" i="1"/>
  <c r="Q5032" i="1"/>
  <c r="Q5040" i="1"/>
  <c r="Q5051" i="1"/>
  <c r="Q5061" i="1"/>
  <c r="Q5064" i="1"/>
  <c r="Q5080" i="1"/>
  <c r="Q5081" i="1"/>
  <c r="Q5088" i="1"/>
  <c r="Q5089" i="1"/>
  <c r="Q5092" i="1"/>
  <c r="Q5104" i="1"/>
  <c r="Q5109" i="1"/>
  <c r="Q5113" i="1"/>
  <c r="Q5120" i="1"/>
  <c r="Q5129" i="1"/>
  <c r="Q5135" i="1"/>
  <c r="Q5137" i="1"/>
  <c r="Q5168" i="1"/>
  <c r="Q5174" i="1"/>
  <c r="Q5177" i="1"/>
  <c r="Q5180" i="1"/>
  <c r="Q5183" i="1"/>
  <c r="Q5185" i="1"/>
  <c r="Q5190" i="1"/>
  <c r="Q5202" i="1"/>
  <c r="Q5209" i="1"/>
  <c r="Q5213" i="1"/>
  <c r="Q5214" i="1"/>
  <c r="Q5231" i="1"/>
  <c r="Q5232" i="1"/>
  <c r="Q5239" i="1"/>
  <c r="Q5243" i="1"/>
  <c r="Q5251" i="1"/>
  <c r="Q5256" i="1"/>
  <c r="Q5258" i="1"/>
  <c r="Q5262" i="1"/>
  <c r="Q5263" i="1"/>
  <c r="Q5264" i="1"/>
  <c r="Q5268" i="1"/>
  <c r="Q5269" i="1"/>
  <c r="Q5273" i="1"/>
  <c r="Q5274" i="1"/>
  <c r="Q5281" i="1"/>
  <c r="Q5282" i="1"/>
  <c r="Q5292" i="1"/>
  <c r="Q5293" i="1"/>
  <c r="Q5306" i="1"/>
  <c r="Q5310" i="1"/>
  <c r="Q5312" i="1"/>
  <c r="Q5315" i="1"/>
  <c r="Q5316" i="1"/>
  <c r="Q5318" i="1"/>
  <c r="Q5323" i="1"/>
  <c r="Q5326" i="1"/>
  <c r="Q5330" i="1"/>
  <c r="Q5333" i="1"/>
  <c r="Q5334" i="1"/>
  <c r="Q5341" i="1"/>
  <c r="Q5352" i="1"/>
  <c r="Q5355" i="1"/>
  <c r="Q5359" i="1"/>
  <c r="Q5361" i="1"/>
  <c r="Q5368" i="1"/>
  <c r="Q5377" i="1"/>
  <c r="Q5386" i="1"/>
  <c r="Q5395" i="1"/>
  <c r="Q5398" i="1"/>
  <c r="Q5417" i="1"/>
  <c r="Q5421" i="1"/>
  <c r="Q5422" i="1"/>
  <c r="Q5429" i="1"/>
  <c r="Q5433" i="1"/>
  <c r="Q5436" i="1"/>
  <c r="Q5449" i="1"/>
  <c r="Q5450" i="1"/>
  <c r="Q5452" i="1"/>
  <c r="Q5453" i="1"/>
  <c r="Q5467" i="1"/>
  <c r="Q5472" i="1"/>
  <c r="Q5481" i="1"/>
  <c r="Q5486" i="1"/>
  <c r="Q5509" i="1"/>
  <c r="Q5511" i="1"/>
  <c r="Q5515" i="1"/>
  <c r="Q5518" i="1"/>
  <c r="Q5520" i="1"/>
  <c r="Q5529" i="1"/>
  <c r="Q5536" i="1"/>
  <c r="Q5544" i="1"/>
  <c r="Q5560" i="1"/>
  <c r="Q5562" i="1"/>
  <c r="Q5566" i="1"/>
  <c r="Q5570" i="1"/>
  <c r="Q5571" i="1"/>
  <c r="Q5572" i="1"/>
  <c r="Q5584" i="1"/>
  <c r="Q5606" i="1"/>
  <c r="Q5608" i="1"/>
  <c r="Q5627" i="1"/>
  <c r="Q5628" i="1"/>
  <c r="Q5633" i="1"/>
  <c r="Q5634" i="1"/>
  <c r="Q5646" i="1"/>
  <c r="Q5652" i="1"/>
  <c r="Q5681" i="1"/>
  <c r="Q5682" i="1"/>
  <c r="Q5686" i="1"/>
  <c r="Q5697" i="1"/>
  <c r="Q5710" i="1"/>
  <c r="Q5717" i="1"/>
  <c r="Q5738" i="1"/>
  <c r="Q5751" i="1"/>
  <c r="Q5759" i="1"/>
  <c r="Q5764" i="1"/>
  <c r="Q5767" i="1"/>
  <c r="Q5771" i="1"/>
  <c r="Q5780" i="1"/>
  <c r="Q5790" i="1"/>
  <c r="Q5791" i="1"/>
  <c r="Q5797" i="1"/>
  <c r="Q5801" i="1"/>
  <c r="Q5807" i="1"/>
  <c r="Q5810" i="1"/>
  <c r="Q5821" i="1"/>
  <c r="Q5830" i="1"/>
  <c r="Q5831" i="1"/>
  <c r="Q5832" i="1"/>
  <c r="Q5856" i="1"/>
  <c r="Q5866" i="1"/>
  <c r="Q5869" i="1"/>
  <c r="Q5874" i="1"/>
  <c r="Q5877" i="1"/>
  <c r="Q5881" i="1"/>
  <c r="Q5896" i="1"/>
  <c r="Q5907" i="1"/>
  <c r="Q5909" i="1"/>
  <c r="Q5925" i="1"/>
  <c r="Q5930" i="1"/>
  <c r="Q5942" i="1"/>
  <c r="Q5943" i="1"/>
  <c r="Q5949" i="1"/>
  <c r="Q5961" i="1"/>
  <c r="Q5966" i="1"/>
  <c r="Q5972" i="1"/>
  <c r="Q5973" i="1"/>
  <c r="Q5976" i="1"/>
  <c r="Q5983" i="1"/>
  <c r="Q5984" i="1"/>
  <c r="Q5989" i="1"/>
  <c r="Q5991" i="1"/>
  <c r="Q6001" i="1"/>
  <c r="Q6004" i="1"/>
  <c r="Q6007" i="1"/>
  <c r="Q6012" i="1"/>
  <c r="Q6016" i="1"/>
  <c r="Q6023" i="1"/>
  <c r="Q6051" i="1"/>
  <c r="Q6057" i="1"/>
  <c r="Q6060" i="1"/>
  <c r="Q6064" i="1"/>
  <c r="Q6077" i="1"/>
  <c r="Q6078" i="1"/>
  <c r="Q6085" i="1"/>
  <c r="Q6088" i="1"/>
  <c r="Q6094" i="1"/>
  <c r="Q6099" i="1"/>
  <c r="Q6102" i="1"/>
  <c r="Q6116" i="1"/>
  <c r="Q6140" i="1"/>
  <c r="Q6146" i="1"/>
  <c r="Q6152" i="1"/>
  <c r="Q6153" i="1"/>
  <c r="Q6157" i="1"/>
  <c r="Q6168" i="1"/>
  <c r="Q6180" i="1"/>
  <c r="Q6184" i="1"/>
  <c r="Q6189" i="1"/>
  <c r="Q6203" i="1"/>
  <c r="Q6215" i="1"/>
  <c r="Q6221" i="1"/>
  <c r="Q6225" i="1"/>
  <c r="Q6237" i="1"/>
  <c r="Q6241" i="1"/>
  <c r="Q6245" i="1"/>
  <c r="Q6249" i="1"/>
  <c r="Q6263" i="1"/>
  <c r="Q6269" i="1"/>
  <c r="Q6281" i="1"/>
  <c r="Q6284" i="1"/>
  <c r="Q6292" i="1"/>
  <c r="Q6294" i="1"/>
  <c r="Q6301" i="1"/>
  <c r="Q6305" i="1"/>
  <c r="Q6309" i="1"/>
  <c r="Q6316" i="1"/>
  <c r="Q6334" i="1"/>
  <c r="Q6336" i="1"/>
  <c r="Q6337" i="1"/>
  <c r="Q6338" i="1"/>
  <c r="Q6354" i="1"/>
  <c r="Q6360" i="1"/>
  <c r="Q6364" i="1"/>
  <c r="Q6375" i="1"/>
  <c r="Q6379" i="1"/>
  <c r="Q6383" i="1"/>
  <c r="Q6395" i="1"/>
  <c r="Q6396" i="1"/>
  <c r="Q6398" i="1"/>
  <c r="Q6399" i="1"/>
  <c r="Q6402" i="1"/>
  <c r="Q6406" i="1"/>
  <c r="Q6411" i="1"/>
  <c r="Q6424" i="1"/>
  <c r="Q6427" i="1"/>
  <c r="Q6434" i="1"/>
  <c r="Q6439" i="1"/>
  <c r="Q6444" i="1"/>
  <c r="Q6448" i="1"/>
  <c r="Q6450" i="1"/>
  <c r="Q6459" i="1"/>
  <c r="Q6466" i="1"/>
  <c r="Q6468" i="1"/>
  <c r="Q6484" i="1"/>
  <c r="Q6488" i="1"/>
  <c r="Q6509" i="1"/>
  <c r="Q6514" i="1"/>
  <c r="Q6517" i="1"/>
  <c r="Q6519" i="1"/>
  <c r="Q6524" i="1"/>
  <c r="Q6531" i="1"/>
  <c r="Q6556" i="1"/>
  <c r="Q6572" i="1"/>
  <c r="Q6575" i="1"/>
  <c r="Q6587" i="1"/>
  <c r="Q6588" i="1"/>
  <c r="Q6589" i="1"/>
  <c r="Q6590" i="1"/>
  <c r="Q6594" i="1"/>
  <c r="Q6598" i="1"/>
  <c r="Q6603" i="1"/>
  <c r="Q6616" i="1"/>
  <c r="Q6621" i="1"/>
  <c r="Q6626" i="1"/>
  <c r="Q6639" i="1"/>
  <c r="Q6652" i="1"/>
  <c r="Q6676" i="1"/>
  <c r="Q6696" i="1"/>
  <c r="Q6697" i="1"/>
  <c r="Q6702" i="1"/>
  <c r="Q6705" i="1"/>
  <c r="Q6710" i="1"/>
  <c r="Q6712" i="1"/>
  <c r="Q6716" i="1"/>
  <c r="Q6727" i="1"/>
  <c r="Q6729" i="1"/>
  <c r="Q6735" i="1"/>
  <c r="Q6737" i="1"/>
  <c r="Q6752" i="1"/>
  <c r="Q6759" i="1"/>
  <c r="Q6760" i="1"/>
  <c r="Q6762" i="1"/>
  <c r="Q6773" i="1"/>
  <c r="Q6780" i="1"/>
  <c r="Q6781" i="1"/>
  <c r="Q6790" i="1"/>
  <c r="Q6803" i="1"/>
  <c r="Q6806" i="1"/>
  <c r="Q6809" i="1"/>
  <c r="Q6812" i="1"/>
  <c r="Q6818" i="1"/>
  <c r="Q6822" i="1"/>
  <c r="Q6823" i="1"/>
  <c r="Q6826" i="1"/>
  <c r="Q6839" i="1"/>
  <c r="Q6849" i="1"/>
  <c r="Q6853" i="1"/>
  <c r="Q6871" i="1"/>
  <c r="Q6873" i="1"/>
  <c r="Q6880" i="1"/>
  <c r="Q6886" i="1"/>
  <c r="Q6888" i="1"/>
  <c r="Q6890" i="1"/>
  <c r="Q6892" i="1"/>
  <c r="Q6899" i="1"/>
  <c r="Q6901" i="1"/>
  <c r="Q6903" i="1"/>
  <c r="Q6906" i="1"/>
  <c r="Q6922" i="1"/>
  <c r="Q6926" i="1"/>
  <c r="Q6929" i="1"/>
  <c r="Q6938" i="1"/>
  <c r="Q6939" i="1"/>
  <c r="Q6941" i="1"/>
  <c r="Q6950" i="1"/>
  <c r="Q6966" i="1"/>
  <c r="Q6981" i="1"/>
  <c r="Q6984" i="1"/>
  <c r="Q6995" i="1"/>
  <c r="Q7002" i="1"/>
  <c r="Q7013" i="1"/>
  <c r="Q7016" i="1"/>
  <c r="Q7044" i="1"/>
  <c r="Q7045" i="1"/>
  <c r="Q7072" i="1"/>
  <c r="Q7079" i="1"/>
  <c r="Q7081" i="1"/>
  <c r="Q7084" i="1"/>
  <c r="Q7100" i="1"/>
  <c r="Q7102" i="1"/>
  <c r="Q7107" i="1"/>
  <c r="Q7108" i="1"/>
  <c r="Q7112" i="1"/>
  <c r="Q7121" i="1"/>
  <c r="Q7128" i="1"/>
  <c r="Q7130" i="1"/>
  <c r="Q7134" i="1"/>
  <c r="Q7135" i="1"/>
  <c r="Q7146" i="1"/>
  <c r="Q7154" i="1"/>
  <c r="Q7168" i="1"/>
  <c r="Q7178" i="1"/>
  <c r="Q7186" i="1"/>
  <c r="Q7192" i="1"/>
  <c r="Q7210" i="1"/>
  <c r="Q7211" i="1"/>
  <c r="Q7220" i="1"/>
  <c r="Q7222" i="1"/>
  <c r="Q7223" i="1"/>
  <c r="Q7226" i="1"/>
  <c r="Q7230" i="1"/>
  <c r="Q7233" i="1"/>
  <c r="Q7234" i="1"/>
  <c r="Q7237" i="1"/>
  <c r="Q7238" i="1"/>
  <c r="Q9" i="1"/>
  <c r="Q4" i="1"/>
  <c r="M7270" i="1"/>
  <c r="L7272" i="1"/>
  <c r="F7277" i="1"/>
  <c r="F7276" i="1"/>
  <c r="F7275" i="1"/>
  <c r="F7274" i="1"/>
  <c r="F7273" i="1"/>
  <c r="C7275" i="1" a="1"/>
  <c r="C7275" i="1" s="1"/>
  <c r="E7270" i="1"/>
  <c r="E7271" i="1"/>
  <c r="F7268" i="1"/>
  <c r="F7267" i="1"/>
  <c r="F7266" i="1"/>
  <c r="C14509" i="1" a="1"/>
  <c r="C14509" i="1" s="1"/>
  <c r="B7257" i="1" a="1"/>
  <c r="B7257" i="1" s="1"/>
  <c r="C7268" i="1"/>
  <c r="H7264" i="1"/>
  <c r="H7263" i="1"/>
  <c r="H7262" i="1"/>
  <c r="I7260" i="1" a="1"/>
  <c r="I7260" i="1" s="1"/>
  <c r="I7259" i="1" a="1"/>
  <c r="I7259"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9" i="1"/>
  <c r="P80" i="1"/>
  <c r="P82" i="1"/>
  <c r="P83" i="1"/>
  <c r="P84" i="1"/>
  <c r="P85" i="1"/>
  <c r="P86" i="1"/>
  <c r="P87" i="1"/>
  <c r="P88" i="1"/>
  <c r="P89" i="1"/>
  <c r="P90"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3" i="1"/>
  <c r="P124" i="1"/>
  <c r="P125" i="1"/>
  <c r="P126" i="1"/>
  <c r="P127" i="1"/>
  <c r="P128" i="1"/>
  <c r="P129" i="1"/>
  <c r="P130" i="1"/>
  <c r="P131" i="1"/>
  <c r="P132" i="1"/>
  <c r="P133" i="1"/>
  <c r="P134" i="1"/>
  <c r="P135" i="1"/>
  <c r="P136" i="1"/>
  <c r="P137" i="1"/>
  <c r="P138" i="1"/>
  <c r="P139" i="1"/>
  <c r="P140" i="1"/>
  <c r="P141" i="1"/>
  <c r="P142" i="1"/>
  <c r="P143" i="1"/>
  <c r="P144"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7" i="1"/>
  <c r="P198" i="1"/>
  <c r="P199" i="1"/>
  <c r="P200" i="1"/>
  <c r="P201" i="1"/>
  <c r="P202" i="1"/>
  <c r="P203" i="1"/>
  <c r="P204" i="1"/>
  <c r="P205" i="1"/>
  <c r="P206" i="1"/>
  <c r="P207" i="1"/>
  <c r="P208" i="1"/>
  <c r="P209" i="1"/>
  <c r="P211" i="1"/>
  <c r="P212" i="1"/>
  <c r="P213" i="1"/>
  <c r="P214" i="1"/>
  <c r="P215" i="1"/>
  <c r="P216" i="1"/>
  <c r="P217" i="1"/>
  <c r="P218" i="1"/>
  <c r="P219" i="1"/>
  <c r="P220" i="1"/>
  <c r="P221" i="1"/>
  <c r="P222" i="1"/>
  <c r="P223" i="1"/>
  <c r="P224" i="1"/>
  <c r="P225" i="1"/>
  <c r="P226" i="1"/>
  <c r="P227" i="1"/>
  <c r="P228" i="1"/>
  <c r="P230" i="1"/>
  <c r="P231" i="1"/>
  <c r="P232" i="1"/>
  <c r="P233" i="1"/>
  <c r="P234" i="1"/>
  <c r="P235" i="1"/>
  <c r="P236" i="1"/>
  <c r="P237" i="1"/>
  <c r="P238" i="1"/>
  <c r="P239" i="1"/>
  <c r="P240" i="1"/>
  <c r="P241" i="1"/>
  <c r="P242" i="1"/>
  <c r="P243" i="1"/>
  <c r="P244" i="1"/>
  <c r="P245" i="1"/>
  <c r="P246" i="1"/>
  <c r="P248" i="1"/>
  <c r="P249" i="1"/>
  <c r="P250" i="1"/>
  <c r="P251" i="1"/>
  <c r="P252" i="1"/>
  <c r="P253" i="1"/>
  <c r="P254" i="1"/>
  <c r="P255" i="1"/>
  <c r="P256" i="1"/>
  <c r="P257" i="1"/>
  <c r="P258" i="1"/>
  <c r="P259" i="1"/>
  <c r="P260" i="1"/>
  <c r="P261" i="1"/>
  <c r="P262" i="1"/>
  <c r="P263"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7" i="1"/>
  <c r="P428" i="1"/>
  <c r="P429" i="1"/>
  <c r="P431" i="1"/>
  <c r="P432" i="1"/>
  <c r="P433" i="1"/>
  <c r="P434" i="1"/>
  <c r="P435" i="1"/>
  <c r="P436" i="1"/>
  <c r="P437" i="1"/>
  <c r="P438" i="1"/>
  <c r="P439" i="1"/>
  <c r="P440" i="1"/>
  <c r="P441" i="1"/>
  <c r="P442" i="1"/>
  <c r="P443" i="1"/>
  <c r="P444"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4" i="1"/>
  <c r="P635" i="1"/>
  <c r="P636" i="1"/>
  <c r="P637" i="1"/>
  <c r="P638" i="1"/>
  <c r="P639" i="1"/>
  <c r="P640" i="1"/>
  <c r="P641" i="1"/>
  <c r="P642" i="1"/>
  <c r="P643" i="1"/>
  <c r="P644" i="1"/>
  <c r="P645" i="1"/>
  <c r="P646" i="1"/>
  <c r="P647" i="1"/>
  <c r="P648"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6" i="1"/>
  <c r="P737" i="1"/>
  <c r="P738" i="1"/>
  <c r="P739" i="1"/>
  <c r="P740" i="1"/>
  <c r="P742" i="1"/>
  <c r="P743" i="1"/>
  <c r="P744" i="1"/>
  <c r="P745" i="1"/>
  <c r="P746" i="1"/>
  <c r="P747" i="1"/>
  <c r="P748" i="1"/>
  <c r="P749"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8" i="1"/>
  <c r="P919" i="1"/>
  <c r="P920" i="1"/>
  <c r="P921" i="1"/>
  <c r="P922" i="1"/>
  <c r="P923" i="1"/>
  <c r="P924" i="1"/>
  <c r="P925" i="1"/>
  <c r="P926" i="1"/>
  <c r="P927" i="1"/>
  <c r="P929" i="1"/>
  <c r="P930" i="1"/>
  <c r="P931" i="1"/>
  <c r="P932" i="1"/>
  <c r="P933" i="1"/>
  <c r="P934" i="1"/>
  <c r="P935"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6" i="1"/>
  <c r="P1147" i="1"/>
  <c r="P1148" i="1"/>
  <c r="P1149" i="1"/>
  <c r="P1150" i="1"/>
  <c r="P1151" i="1"/>
  <c r="P1152" i="1"/>
  <c r="P1153" i="1"/>
  <c r="P1154"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4" i="1"/>
  <c r="P1275" i="1"/>
  <c r="P1276" i="1"/>
  <c r="P1277" i="1"/>
  <c r="P1278" i="1"/>
  <c r="P1279" i="1"/>
  <c r="P1280" i="1"/>
  <c r="P1281" i="1"/>
  <c r="P1282" i="1"/>
  <c r="P1283" i="1"/>
  <c r="P1284" i="1"/>
  <c r="P1285" i="1"/>
  <c r="P1286" i="1"/>
  <c r="P1287" i="1"/>
  <c r="P1288" i="1"/>
  <c r="P1289" i="1"/>
  <c r="P1290" i="1"/>
  <c r="P1291" i="1"/>
  <c r="P1292" i="1"/>
  <c r="P1293" i="1"/>
  <c r="P1294" i="1"/>
  <c r="P1295"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2" i="1"/>
  <c r="P1323" i="1"/>
  <c r="P1324" i="1"/>
  <c r="P1325" i="1"/>
  <c r="P1326" i="1"/>
  <c r="P1327" i="1"/>
  <c r="P1328" i="1"/>
  <c r="P1330" i="1"/>
  <c r="P1331" i="1"/>
  <c r="P1332" i="1"/>
  <c r="P1333" i="1"/>
  <c r="P1334" i="1"/>
  <c r="P1335" i="1"/>
  <c r="P1336" i="1"/>
  <c r="P1337" i="1"/>
  <c r="P1338" i="1"/>
  <c r="P1339" i="1"/>
  <c r="P1340" i="1"/>
  <c r="P1341" i="1"/>
  <c r="P1342" i="1"/>
  <c r="P1343" i="1"/>
  <c r="P1344" i="1"/>
  <c r="P1345" i="1"/>
  <c r="P1346"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8" i="1"/>
  <c r="P1389"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8" i="1"/>
  <c r="P1559" i="1"/>
  <c r="P1560" i="1"/>
  <c r="P1561" i="1"/>
  <c r="P1562" i="1"/>
  <c r="P1563" i="1"/>
  <c r="P1564" i="1"/>
  <c r="P1565" i="1"/>
  <c r="P1566" i="1"/>
  <c r="P1567" i="1"/>
  <c r="P1568" i="1"/>
  <c r="P1569" i="1"/>
  <c r="P1570" i="1"/>
  <c r="P1571" i="1"/>
  <c r="P1572" i="1"/>
  <c r="P1573" i="1"/>
  <c r="P1574" i="1"/>
  <c r="P1575" i="1"/>
  <c r="P1576" i="1"/>
  <c r="P1577" i="1"/>
  <c r="P1578" i="1"/>
  <c r="P1579"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2" i="1"/>
  <c r="P1653" i="1"/>
  <c r="P1654" i="1"/>
  <c r="P1655" i="1"/>
  <c r="P1656" i="1"/>
  <c r="P1657" i="1"/>
  <c r="P1658" i="1"/>
  <c r="P1659" i="1"/>
  <c r="P1660" i="1"/>
  <c r="P1661" i="1"/>
  <c r="P1662" i="1"/>
  <c r="P1663" i="1"/>
  <c r="P1664" i="1"/>
  <c r="P1665" i="1"/>
  <c r="P1666" i="1"/>
  <c r="P1667" i="1"/>
  <c r="P1668" i="1"/>
  <c r="P1669" i="1"/>
  <c r="P1670" i="1"/>
  <c r="P1671" i="1"/>
  <c r="P1672" i="1"/>
  <c r="P1673"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6" i="1"/>
  <c r="P2057" i="1"/>
  <c r="P2058" i="1"/>
  <c r="P2059" i="1"/>
  <c r="P2060" i="1"/>
  <c r="P2061" i="1"/>
  <c r="P2062" i="1"/>
  <c r="P2063" i="1"/>
  <c r="P2064" i="1"/>
  <c r="P2065" i="1"/>
  <c r="P2066" i="1"/>
  <c r="P2067" i="1"/>
  <c r="P2068" i="1"/>
  <c r="P2069" i="1"/>
  <c r="P2070" i="1"/>
  <c r="P2071" i="1"/>
  <c r="P2072" i="1"/>
  <c r="P2073" i="1"/>
  <c r="P2074" i="1"/>
  <c r="P2075" i="1"/>
  <c r="P2077" i="1"/>
  <c r="P2078" i="1"/>
  <c r="P2079" i="1"/>
  <c r="P2080" i="1"/>
  <c r="P2081" i="1"/>
  <c r="P2082" i="1"/>
  <c r="P2083" i="1"/>
  <c r="P2084" i="1"/>
  <c r="P2085" i="1"/>
  <c r="P2086" i="1"/>
  <c r="P2087" i="1"/>
  <c r="P2088" i="1"/>
  <c r="P2089" i="1"/>
  <c r="P2090" i="1"/>
  <c r="P2091" i="1"/>
  <c r="P2092" i="1"/>
  <c r="P2093" i="1"/>
  <c r="P2094" i="1"/>
  <c r="P2095" i="1"/>
  <c r="P2096" i="1"/>
  <c r="P2097"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5" i="1"/>
  <c r="P2267" i="1"/>
  <c r="P2268"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8" i="1"/>
  <c r="P2309" i="1"/>
  <c r="P2310" i="1"/>
  <c r="P2311" i="1"/>
  <c r="P2312" i="1"/>
  <c r="P2313" i="1"/>
  <c r="P2314" i="1"/>
  <c r="P2315" i="1"/>
  <c r="P2316" i="1"/>
  <c r="P2317" i="1"/>
  <c r="P2318" i="1"/>
  <c r="P2319" i="1"/>
  <c r="P2320" i="1"/>
  <c r="P2321" i="1"/>
  <c r="P2322" i="1"/>
  <c r="P2323" i="1"/>
  <c r="P2324" i="1"/>
  <c r="P2325" i="1"/>
  <c r="P2326" i="1"/>
  <c r="P2328" i="1"/>
  <c r="P2329" i="1"/>
  <c r="P2330" i="1"/>
  <c r="P2331" i="1"/>
  <c r="P2332" i="1"/>
  <c r="P2333" i="1"/>
  <c r="P2334" i="1"/>
  <c r="P2335" i="1"/>
  <c r="P2336" i="1"/>
  <c r="P2338" i="1"/>
  <c r="P2339" i="1"/>
  <c r="P2340" i="1"/>
  <c r="P2341" i="1"/>
  <c r="P2342" i="1"/>
  <c r="P2343" i="1"/>
  <c r="P2344"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4" i="1"/>
  <c r="P2445" i="1"/>
  <c r="P2446" i="1"/>
  <c r="P2447" i="1"/>
  <c r="P2448" i="1"/>
  <c r="P2449" i="1"/>
  <c r="P2450" i="1"/>
  <c r="P2451"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500" i="1"/>
  <c r="P2501" i="1"/>
  <c r="P2502"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30" i="1"/>
  <c r="P2531" i="1"/>
  <c r="P2533" i="1"/>
  <c r="P2534" i="1"/>
  <c r="P2535" i="1"/>
  <c r="P2536" i="1"/>
  <c r="P2537" i="1"/>
  <c r="P2538" i="1"/>
  <c r="P2539" i="1"/>
  <c r="P2540" i="1"/>
  <c r="P2541" i="1"/>
  <c r="P2542" i="1"/>
  <c r="P2543"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2" i="1"/>
  <c r="P2583" i="1"/>
  <c r="P2584" i="1"/>
  <c r="P2585" i="1"/>
  <c r="P2586" i="1"/>
  <c r="P2587" i="1"/>
  <c r="P2588" i="1"/>
  <c r="P2589" i="1"/>
  <c r="P2590" i="1"/>
  <c r="P2591" i="1"/>
  <c r="P2592" i="1"/>
  <c r="P2593" i="1"/>
  <c r="P2594" i="1"/>
  <c r="P2595" i="1"/>
  <c r="P2596" i="1"/>
  <c r="P2597" i="1"/>
  <c r="P2598"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6" i="1"/>
  <c r="P2627" i="1"/>
  <c r="P2628" i="1"/>
  <c r="P2629" i="1"/>
  <c r="P2630" i="1"/>
  <c r="P2631" i="1"/>
  <c r="P2632" i="1"/>
  <c r="P2633" i="1"/>
  <c r="P2634" i="1"/>
  <c r="P2635" i="1"/>
  <c r="P2636" i="1"/>
  <c r="P2638" i="1"/>
  <c r="P2639" i="1"/>
  <c r="P2640" i="1"/>
  <c r="P2641"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5" i="1"/>
  <c r="P3276" i="1"/>
  <c r="P3277" i="1"/>
  <c r="P3278" i="1"/>
  <c r="P3279" i="1"/>
  <c r="P3280" i="1"/>
  <c r="P3281" i="1"/>
  <c r="P3282" i="1"/>
  <c r="P3283" i="1"/>
  <c r="P3284" i="1"/>
  <c r="P3285" i="1"/>
  <c r="P3286" i="1"/>
  <c r="P3287" i="1"/>
  <c r="P3288" i="1"/>
  <c r="P3289" i="1"/>
  <c r="P3290" i="1"/>
  <c r="P3291"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9" i="1"/>
  <c r="P3520" i="1"/>
  <c r="P3521" i="1"/>
  <c r="P3523" i="1"/>
  <c r="P3525" i="1"/>
  <c r="P3526" i="1"/>
  <c r="P3527" i="1"/>
  <c r="P3528" i="1"/>
  <c r="P3529" i="1"/>
  <c r="P3530" i="1"/>
  <c r="P3531" i="1"/>
  <c r="P3532" i="1"/>
  <c r="P3533" i="1"/>
  <c r="P3534"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1" i="1"/>
  <c r="P3632" i="1"/>
  <c r="P3633" i="1"/>
  <c r="P3634" i="1"/>
  <c r="P3635" i="1"/>
  <c r="P3636" i="1"/>
  <c r="P3637" i="1"/>
  <c r="P3638" i="1"/>
  <c r="P3639" i="1"/>
  <c r="P3641" i="1"/>
  <c r="P3642" i="1"/>
  <c r="P3643" i="1"/>
  <c r="P3644" i="1"/>
  <c r="P3645" i="1"/>
  <c r="P3646"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3" i="1"/>
  <c r="P3804" i="1"/>
  <c r="P3805" i="1"/>
  <c r="P3806" i="1"/>
  <c r="P3807" i="1"/>
  <c r="P3808" i="1"/>
  <c r="P3809" i="1"/>
  <c r="P3810" i="1"/>
  <c r="P3811"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5" i="1"/>
  <c r="P3886" i="1"/>
  <c r="P3887" i="1"/>
  <c r="P3888" i="1"/>
  <c r="P3889" i="1"/>
  <c r="P3890" i="1"/>
  <c r="P3891" i="1"/>
  <c r="P3892" i="1"/>
  <c r="P3893" i="1"/>
  <c r="P3894" i="1"/>
  <c r="P3895" i="1"/>
  <c r="P3896" i="1"/>
  <c r="P3897" i="1"/>
  <c r="P3898" i="1"/>
  <c r="P3899"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2" i="1"/>
  <c r="P4003" i="1"/>
  <c r="P4004" i="1"/>
  <c r="P4005" i="1"/>
  <c r="P4006" i="1"/>
  <c r="P4007" i="1"/>
  <c r="P4008" i="1"/>
  <c r="P4009" i="1"/>
  <c r="P4010" i="1"/>
  <c r="P4011" i="1"/>
  <c r="P4012"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80" i="1"/>
  <c r="P4081"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4" i="1"/>
  <c r="P4355"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700" i="1"/>
  <c r="P4701" i="1"/>
  <c r="P4702" i="1"/>
  <c r="P4703" i="1"/>
  <c r="P4704" i="1"/>
  <c r="P4705" i="1"/>
  <c r="P4706" i="1"/>
  <c r="P4707" i="1"/>
  <c r="P4708" i="1"/>
  <c r="P4709" i="1"/>
  <c r="P4710" i="1"/>
  <c r="P4712" i="1"/>
  <c r="P4713" i="1"/>
  <c r="P4715"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9" i="1"/>
  <c r="P4890" i="1"/>
  <c r="P4891" i="1"/>
  <c r="P4892" i="1"/>
  <c r="P4893" i="1"/>
  <c r="P4894" i="1"/>
  <c r="P4895" i="1"/>
  <c r="P4896" i="1"/>
  <c r="P4897" i="1"/>
  <c r="P4898" i="1"/>
  <c r="P4899" i="1"/>
  <c r="P4900" i="1"/>
  <c r="P4901"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5"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9" i="1"/>
  <c r="P5430" i="1"/>
  <c r="P5431" i="1"/>
  <c r="P5432" i="1"/>
  <c r="P5433" i="1"/>
  <c r="P5434" i="1"/>
  <c r="P5435" i="1"/>
  <c r="P5436" i="1"/>
  <c r="P5437" i="1"/>
  <c r="P5438" i="1"/>
  <c r="P5439" i="1"/>
  <c r="P5441" i="1"/>
  <c r="P5442" i="1"/>
  <c r="P5443" i="1"/>
  <c r="P5444" i="1"/>
  <c r="P5445" i="1"/>
  <c r="P5446" i="1"/>
  <c r="P5447" i="1"/>
  <c r="P5448" i="1"/>
  <c r="P5449" i="1"/>
  <c r="P5450" i="1"/>
  <c r="P5451" i="1"/>
  <c r="P5452" i="1"/>
  <c r="P5453" i="1"/>
  <c r="P5454" i="1"/>
  <c r="P5455" i="1"/>
  <c r="P5456" i="1"/>
  <c r="P5457" i="1"/>
  <c r="P5458" i="1"/>
  <c r="P5459"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2" i="1"/>
  <c r="P5533" i="1"/>
  <c r="P5534"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8" i="1"/>
  <c r="P5759" i="1"/>
  <c r="P5760"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4" i="1"/>
  <c r="P5865" i="1"/>
  <c r="P5866" i="1"/>
  <c r="P5867" i="1"/>
  <c r="P5868" i="1"/>
  <c r="P5869" i="1"/>
  <c r="P5870" i="1"/>
  <c r="P5871" i="1"/>
  <c r="P5872" i="1"/>
  <c r="P5873" i="1"/>
  <c r="P5874" i="1"/>
  <c r="P5876" i="1"/>
  <c r="P5877" i="1"/>
  <c r="P5878" i="1"/>
  <c r="P5879" i="1"/>
  <c r="P5880" i="1"/>
  <c r="P5881" i="1"/>
  <c r="P5882" i="1"/>
  <c r="P5883" i="1"/>
  <c r="P5884" i="1"/>
  <c r="P5885" i="1"/>
  <c r="P5886" i="1"/>
  <c r="P5887" i="1"/>
  <c r="P5888" i="1"/>
  <c r="P5889" i="1"/>
  <c r="P5890" i="1"/>
  <c r="P5891" i="1"/>
  <c r="P5892" i="1"/>
  <c r="P5893" i="1"/>
  <c r="P5894"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8" i="1"/>
  <c r="P5929" i="1"/>
  <c r="P5930" i="1"/>
  <c r="P5931" i="1"/>
  <c r="P5932" i="1"/>
  <c r="P5933" i="1"/>
  <c r="P5934" i="1"/>
  <c r="P5935" i="1"/>
  <c r="P5936" i="1"/>
  <c r="P5937" i="1"/>
  <c r="P5938" i="1"/>
  <c r="P5939" i="1"/>
  <c r="P5940" i="1"/>
  <c r="P5941" i="1"/>
  <c r="P5942" i="1"/>
  <c r="P5943" i="1"/>
  <c r="P5944"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5" i="1"/>
  <c r="P6026" i="1"/>
  <c r="P6027" i="1"/>
  <c r="P6028" i="1"/>
  <c r="P6029" i="1"/>
  <c r="P6030" i="1"/>
  <c r="P6031" i="1"/>
  <c r="P6032" i="1"/>
  <c r="P6033" i="1"/>
  <c r="P6034" i="1"/>
  <c r="P6035" i="1"/>
  <c r="P6036" i="1"/>
  <c r="P6037" i="1"/>
  <c r="P6038" i="1"/>
  <c r="P6039" i="1"/>
  <c r="P6040" i="1"/>
  <c r="P6041" i="1"/>
  <c r="P6042" i="1"/>
  <c r="P6043"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4" i="1"/>
  <c r="P6145" i="1"/>
  <c r="P6146" i="1"/>
  <c r="P6147" i="1"/>
  <c r="P6148" i="1"/>
  <c r="P6149" i="1"/>
  <c r="P6150" i="1"/>
  <c r="P6151" i="1"/>
  <c r="P6152" i="1"/>
  <c r="P6153" i="1"/>
  <c r="P6154" i="1"/>
  <c r="P6155" i="1"/>
  <c r="P6156" i="1"/>
  <c r="P6157" i="1"/>
  <c r="P6158" i="1"/>
  <c r="P6159" i="1"/>
  <c r="P6160" i="1"/>
  <c r="P6161" i="1"/>
  <c r="P6162" i="1"/>
  <c r="P6163"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3" i="1"/>
  <c r="P6214" i="1"/>
  <c r="P6215" i="1"/>
  <c r="P6216" i="1"/>
  <c r="P6217"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1" i="1"/>
  <c r="P6432" i="1"/>
  <c r="P6433" i="1"/>
  <c r="P6434" i="1"/>
  <c r="P6435" i="1"/>
  <c r="P6436" i="1"/>
  <c r="P6437" i="1"/>
  <c r="P6438" i="1"/>
  <c r="P6439" i="1"/>
  <c r="P6440" i="1"/>
  <c r="P6442" i="1"/>
  <c r="P6443" i="1"/>
  <c r="P6444" i="1"/>
  <c r="P6445" i="1"/>
  <c r="P6446" i="1"/>
  <c r="P6448" i="1"/>
  <c r="P6449" i="1"/>
  <c r="P6450" i="1"/>
  <c r="P6451" i="1"/>
  <c r="P6452" i="1"/>
  <c r="P6453" i="1"/>
  <c r="P6454" i="1"/>
  <c r="P6455"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4" i="1"/>
  <c r="P6545"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9" i="1"/>
  <c r="P6580" i="1"/>
  <c r="P6581" i="1"/>
  <c r="P6582" i="1"/>
  <c r="P6583" i="1"/>
  <c r="P6584" i="1"/>
  <c r="P6585" i="1"/>
  <c r="P6586" i="1"/>
  <c r="P6587" i="1"/>
  <c r="P6588" i="1"/>
  <c r="P6589" i="1"/>
  <c r="P6590" i="1"/>
  <c r="P6591" i="1"/>
  <c r="P6592"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8" i="1"/>
  <c r="P6629" i="1"/>
  <c r="P6630" i="1"/>
  <c r="P6631" i="1"/>
  <c r="P6632" i="1"/>
  <c r="P6633" i="1"/>
  <c r="P6634" i="1"/>
  <c r="P6636" i="1"/>
  <c r="P6637" i="1"/>
  <c r="P6638" i="1"/>
  <c r="P6639" i="1"/>
  <c r="P6640" i="1"/>
  <c r="P6641" i="1"/>
  <c r="P6642" i="1"/>
  <c r="P6643" i="1"/>
  <c r="P6644" i="1"/>
  <c r="P6646" i="1"/>
  <c r="P6647" i="1"/>
  <c r="P6648" i="1"/>
  <c r="P6649" i="1"/>
  <c r="P6650" i="1"/>
  <c r="P6651" i="1"/>
  <c r="P6652"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80" i="1"/>
  <c r="P6681" i="1"/>
  <c r="P6682" i="1"/>
  <c r="P6683" i="1"/>
  <c r="P6684" i="1"/>
  <c r="P6685" i="1"/>
  <c r="P6686" i="1"/>
  <c r="P6688" i="1"/>
  <c r="P6689" i="1"/>
  <c r="P6690" i="1"/>
  <c r="P6691" i="1"/>
  <c r="P6692" i="1"/>
  <c r="P6693" i="1"/>
  <c r="P6694" i="1"/>
  <c r="P6695" i="1"/>
  <c r="P6696" i="1"/>
  <c r="P6697" i="1"/>
  <c r="P6698"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3" i="1"/>
  <c r="P6884" i="1"/>
  <c r="P6885" i="1"/>
  <c r="P6886" i="1"/>
  <c r="P6887" i="1"/>
  <c r="P6888" i="1"/>
  <c r="P6889" i="1"/>
  <c r="P6890" i="1"/>
  <c r="P6891" i="1"/>
  <c r="P6892" i="1"/>
  <c r="P6894" i="1"/>
  <c r="P6895" i="1"/>
  <c r="P6896" i="1"/>
  <c r="P6897" i="1"/>
  <c r="P6899" i="1"/>
  <c r="P6900" i="1"/>
  <c r="P6901" i="1"/>
  <c r="P6902" i="1"/>
  <c r="P6903"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2" i="1"/>
  <c r="I7257" i="1"/>
  <c r="I7256" i="1"/>
  <c r="G7257" i="1"/>
  <c r="G7256" i="1"/>
  <c r="F7260" i="1"/>
  <c r="F7259" i="1"/>
  <c r="F7258" i="1"/>
  <c r="F7257" i="1"/>
  <c r="F7256" i="1"/>
  <c r="C7266" i="1"/>
  <c r="C7265" i="1"/>
  <c r="C7264" i="1"/>
  <c r="C7263" i="1"/>
  <c r="C7262" i="1"/>
  <c r="C7261" i="1"/>
  <c r="C7260" i="1"/>
  <c r="C7259" i="1"/>
  <c r="C7258" i="1"/>
  <c r="C7257" i="1"/>
  <c r="C7256" i="1"/>
  <c r="N7257" i="1"/>
  <c r="P7256" i="1" l="1"/>
  <c r="P7259" i="1" a="1"/>
  <c r="P7259" i="1" s="1"/>
  <c r="F7261" i="1"/>
  <c r="P7258" i="1" a="1"/>
  <c r="P7258" i="1" s="1"/>
  <c r="F7280" i="1"/>
  <c r="Q7254" i="1"/>
  <c r="R725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<sst xmlns="http://schemas.openxmlformats.org/spreadsheetml/2006/main" count="53835" uniqueCount="3134">
  <si>
    <t>S.No.</t>
  </si>
  <si>
    <t>Name</t>
  </si>
  <si>
    <t>Location</t>
  </si>
  <si>
    <t>Year</t>
  </si>
  <si>
    <t>Kilometers_Driven</t>
  </si>
  <si>
    <t>Fuel_Type</t>
  </si>
  <si>
    <t>Transmission</t>
  </si>
  <si>
    <t>Owner_Type</t>
  </si>
  <si>
    <t>Mileage</t>
  </si>
  <si>
    <t>KM</t>
  </si>
  <si>
    <t>Power</t>
  </si>
  <si>
    <t>Seats</t>
  </si>
  <si>
    <t>New_Price</t>
  </si>
  <si>
    <t>Price</t>
  </si>
  <si>
    <t>Maruti Wagon R LXI CNG</t>
  </si>
  <si>
    <t>Mumbai</t>
  </si>
  <si>
    <t>CNG</t>
  </si>
  <si>
    <t>Manual</t>
  </si>
  <si>
    <t>First</t>
  </si>
  <si>
    <t>km/kg</t>
  </si>
  <si>
    <t>58.16 bhp</t>
  </si>
  <si>
    <t>Hyundai Creta 1.6 CRDi SX Option</t>
  </si>
  <si>
    <t>Pune</t>
  </si>
  <si>
    <t>Diesel</t>
  </si>
  <si>
    <t>kmpl</t>
  </si>
  <si>
    <t>126.2 bhp</t>
  </si>
  <si>
    <t>Honda Jazz V</t>
  </si>
  <si>
    <t>Chennai</t>
  </si>
  <si>
    <t>Petrol</t>
  </si>
  <si>
    <t>88.7 bhp</t>
  </si>
  <si>
    <t>8.61 Lakh</t>
  </si>
  <si>
    <t>Maruti Ertiga VDI</t>
  </si>
  <si>
    <t>88.76 bhp</t>
  </si>
  <si>
    <t>Audi A4 New 2.0 TDI Multitronic</t>
  </si>
  <si>
    <t>Coimbatore</t>
  </si>
  <si>
    <t>Automatic</t>
  </si>
  <si>
    <t>Second</t>
  </si>
  <si>
    <t>140.8 bhp</t>
  </si>
  <si>
    <t>Hyundai EON LPG Era Plus Option</t>
  </si>
  <si>
    <t>Hyderabad</t>
  </si>
  <si>
    <t>LPG</t>
  </si>
  <si>
    <t>55.2 bhp</t>
  </si>
  <si>
    <t>Nissan Micra Diesel XV</t>
  </si>
  <si>
    <t>Jaipur</t>
  </si>
  <si>
    <t>63.1 bhp</t>
  </si>
  <si>
    <t>Toyota Innova Crysta 2.8 GX AT 8S</t>
  </si>
  <si>
    <t>171.5 bhp</t>
  </si>
  <si>
    <t>21 Lakh</t>
  </si>
  <si>
    <t>Volkswagen Vento Diesel Comfortline</t>
  </si>
  <si>
    <t>103.6 bhp</t>
  </si>
  <si>
    <t>Tata Indica Vista Quadrajet LS</t>
  </si>
  <si>
    <t>74 bhp</t>
  </si>
  <si>
    <t>Maruti Ciaz Zeta</t>
  </si>
  <si>
    <t>Kochi</t>
  </si>
  <si>
    <t>103.25 bhp</t>
  </si>
  <si>
    <t>10.65 Lakh</t>
  </si>
  <si>
    <t>Honda City 1.5 V AT Sunroof</t>
  </si>
  <si>
    <t>Kolkata</t>
  </si>
  <si>
    <t>116.3 bhp</t>
  </si>
  <si>
    <t>Maruti Swift VDI BSIV</t>
  </si>
  <si>
    <t>Land Rover Range Rover 2.2L Pure</t>
  </si>
  <si>
    <t>Delhi</t>
  </si>
  <si>
    <t>187.7 bhp</t>
  </si>
  <si>
    <t>Land Rover Freelander 2 TD4 SE</t>
  </si>
  <si>
    <t>115 bhp</t>
  </si>
  <si>
    <t>Mitsubishi Pajero Sport 4X4</t>
  </si>
  <si>
    <t>175.56 bhp</t>
  </si>
  <si>
    <t>32.01 Lakh</t>
  </si>
  <si>
    <t>Honda Amaze S i-Dtech</t>
  </si>
  <si>
    <t>98.6 bhp</t>
  </si>
  <si>
    <t>Maruti Swift DDiS VDI</t>
  </si>
  <si>
    <t>Renault Duster 85PS Diesel RxL Plus</t>
  </si>
  <si>
    <t>83.8 bhp</t>
  </si>
  <si>
    <t>Mercedes-Benz New C-Class C 220 CDI BE Avantgare</t>
  </si>
  <si>
    <t>Bangalore</t>
  </si>
  <si>
    <t>167.62 bhp</t>
  </si>
  <si>
    <t>BMW 3 Series 320d</t>
  </si>
  <si>
    <t>190 bhp</t>
  </si>
  <si>
    <t>47.87 Lakh</t>
  </si>
  <si>
    <t>Maruti S Cross DDiS 200 Alpha</t>
  </si>
  <si>
    <t>88.5 bhp</t>
  </si>
  <si>
    <t>Audi A6 2011-2015 35 TFSI Technology</t>
  </si>
  <si>
    <t>177.01 bhp</t>
  </si>
  <si>
    <t>Hyundai i20 1.2 Magna</t>
  </si>
  <si>
    <t>80 bhp</t>
  </si>
  <si>
    <t>Volkswagen Vento Petrol Highline AT</t>
  </si>
  <si>
    <t>Honda City Corporate Edition</t>
  </si>
  <si>
    <t>Maruti Alto K10 2010-2014 VXI</t>
  </si>
  <si>
    <t>67.1 bhp</t>
  </si>
  <si>
    <t>Honda WRV i-VTEC VX</t>
  </si>
  <si>
    <t>10.57 Lakh</t>
  </si>
  <si>
    <t>Toyota Innova 2.5 V Diesel 7-seater</t>
  </si>
  <si>
    <t>Fourth &amp; Above</t>
  </si>
  <si>
    <t>102 bhp</t>
  </si>
  <si>
    <t>Renault Duster 110PS Diesel RxZ Pack</t>
  </si>
  <si>
    <t>108.45 bhp</t>
  </si>
  <si>
    <t>Toyota Corolla Altis G</t>
  </si>
  <si>
    <t>138.1 bhp</t>
  </si>
  <si>
    <t>Mahindra Ssangyong Rexton RX7</t>
  </si>
  <si>
    <t>184 bhp</t>
  </si>
  <si>
    <t>Audi A6 2.7 TDI</t>
  </si>
  <si>
    <t>179.5 bhp</t>
  </si>
  <si>
    <t>Volkswagen Vento 1.6 Highline</t>
  </si>
  <si>
    <t>103.5 bhp</t>
  </si>
  <si>
    <t>12.33 Lakh</t>
  </si>
  <si>
    <t>Maruti Wagon R LXI BSIII</t>
  </si>
  <si>
    <t>64 bhp</t>
  </si>
  <si>
    <t>Maruti Vitara Brezza ZDi Plus</t>
  </si>
  <si>
    <t>11.12 Lakh</t>
  </si>
  <si>
    <t>Mahindra KUV 100 mFALCON G80 K6 5str AW</t>
  </si>
  <si>
    <t>82 bhp</t>
  </si>
  <si>
    <t>Mercedes-Benz M-Class ML 350 CDI</t>
  </si>
  <si>
    <t>254.8 bhp</t>
  </si>
  <si>
    <t>Volkswagen Polo Diesel Trendline 1.2L</t>
  </si>
  <si>
    <t>73.9 bhp</t>
  </si>
  <si>
    <t>Maruti Alto LXi</t>
  </si>
  <si>
    <t>46.3 bhp</t>
  </si>
  <si>
    <t>Tata Nano LX SE</t>
  </si>
  <si>
    <t>37.5 bhp</t>
  </si>
  <si>
    <t>Mahindra KUV 100 mFALCON D75 K8 Dual Tone</t>
  </si>
  <si>
    <t>77 bhp</t>
  </si>
  <si>
    <t>Hyundai i20 Magna Optional 1.2</t>
  </si>
  <si>
    <t>82.9 bhp</t>
  </si>
  <si>
    <t>Hyundai Elantra 2.0 SX Option AT</t>
  </si>
  <si>
    <t>149.92 bhp</t>
  </si>
  <si>
    <t>23.64 Lakh</t>
  </si>
  <si>
    <t>Toyota Corolla Altis G AT</t>
  </si>
  <si>
    <t>138.03 bhp</t>
  </si>
  <si>
    <t>Hyundai Elantra CRDi</t>
  </si>
  <si>
    <t>Ahmedabad</t>
  </si>
  <si>
    <t>112.2 bhp</t>
  </si>
  <si>
    <t>Toyota Innova Crysta 2.7 GX MT</t>
  </si>
  <si>
    <t>163.7 bhp</t>
  </si>
  <si>
    <t>18.64 Lakh</t>
  </si>
  <si>
    <t>Hyundai Xcent 1.1 CRDi S</t>
  </si>
  <si>
    <t>71 bhp</t>
  </si>
  <si>
    <t>Mahindra Thar CRDe AC</t>
  </si>
  <si>
    <t>105 bhp</t>
  </si>
  <si>
    <t>Audi A4 2.0 TDI 177 Bhp Premium Plus</t>
  </si>
  <si>
    <t>174.33 bhp</t>
  </si>
  <si>
    <t>Maruti Swift LDI</t>
  </si>
  <si>
    <t>Maruti Swift Ldi BSIV</t>
  </si>
  <si>
    <t>75 bhp</t>
  </si>
  <si>
    <t>Maruti Swift VDI</t>
  </si>
  <si>
    <t>Hyundai Grand i10 Sportz</t>
  </si>
  <si>
    <t>Third</t>
  </si>
  <si>
    <t>Volkswagen Vento 2013-2015 1.6 Comfortline</t>
  </si>
  <si>
    <t>103.2 bhp</t>
  </si>
  <si>
    <t>Renault KWID RXT</t>
  </si>
  <si>
    <t>53.3 bhp</t>
  </si>
  <si>
    <t>Hyundai i10 Asta</t>
  </si>
  <si>
    <t>78.9 bhp</t>
  </si>
  <si>
    <t>Nissan X-Trail SLX AT</t>
  </si>
  <si>
    <t>147.6 bhp</t>
  </si>
  <si>
    <t>Maruti Zen Estilo VXI BSIII</t>
  </si>
  <si>
    <t>Toyota Innova Crysta 2.4 GX MT 8S</t>
  </si>
  <si>
    <t>147.8 bhp</t>
  </si>
  <si>
    <t>19.34 Lakh</t>
  </si>
  <si>
    <t>Ford Figo Diesel Titanium</t>
  </si>
  <si>
    <t>68 bhp</t>
  </si>
  <si>
    <t>Mercedes-Benz New C-Class C 200 CGI Avantgarde</t>
  </si>
  <si>
    <t>186 bhp</t>
  </si>
  <si>
    <t>Mercedes-Benz New C-Class 200 CDI Classic</t>
  </si>
  <si>
    <t>170 bhp</t>
  </si>
  <si>
    <t>Tata Indica V2 eLS</t>
  </si>
  <si>
    <t>69 bhp</t>
  </si>
  <si>
    <t>Audi A4 2.0 TDI Multitronic</t>
  </si>
  <si>
    <t>140 bhp</t>
  </si>
  <si>
    <t>Honda City ZX CVT</t>
  </si>
  <si>
    <t>78 bhp</t>
  </si>
  <si>
    <t>Mercedes-Benz C-Class Progressive C 220d</t>
  </si>
  <si>
    <t>194 bhp</t>
  </si>
  <si>
    <t>49.14 Lakh</t>
  </si>
  <si>
    <t>Maruti Ertiga SHVS VDI</t>
  </si>
  <si>
    <t>Hyundai Creta 1.4 E Plus Diesel</t>
  </si>
  <si>
    <t>11.81 Lakh</t>
  </si>
  <si>
    <t>Porsche Cayenne 2009-2014 Turbo</t>
  </si>
  <si>
    <t>500 bhp</t>
  </si>
  <si>
    <t>Mahindra XUV500 W8 4WD</t>
  </si>
  <si>
    <t>Hyundai i10 Sportz 1.2 AT</t>
  </si>
  <si>
    <t>Nissan Terrano XV D Pre</t>
  </si>
  <si>
    <t>108.5 bhp</t>
  </si>
  <si>
    <t>16.65 Lakh</t>
  </si>
  <si>
    <t>Honda Brio VX AT</t>
  </si>
  <si>
    <t>86.8 bhp</t>
  </si>
  <si>
    <t>Audi A6 2.0 TDI Design Edition</t>
  </si>
  <si>
    <t>187.74 bhp</t>
  </si>
  <si>
    <t>Ford Fiesta 1.4 SXi TDCi</t>
  </si>
  <si>
    <t>null bhp</t>
  </si>
  <si>
    <t>Toyota Innova 2.0 G1</t>
  </si>
  <si>
    <t>132 bhp</t>
  </si>
  <si>
    <t>Toyota Innova 2.5 VX 7 STR BSIV</t>
  </si>
  <si>
    <t>Hyundai Santro Xing XL</t>
  </si>
  <si>
    <t>Tata Zest Revotron 1.2T XE</t>
  </si>
  <si>
    <t>6.67 Lakh</t>
  </si>
  <si>
    <t>Honda Amaze SX i-VTEC</t>
  </si>
  <si>
    <t>86.7 bhp</t>
  </si>
  <si>
    <t>Ford Figo Diesel ZXI</t>
  </si>
  <si>
    <t>Maruti Ritz VDi</t>
  </si>
  <si>
    <t>73.94 bhp</t>
  </si>
  <si>
    <t>Honda City i VTEC E</t>
  </si>
  <si>
    <t>117.3 bhp</t>
  </si>
  <si>
    <t>BMW 5 Series 2003-2012 525d</t>
  </si>
  <si>
    <t>218 bhp</t>
  </si>
  <si>
    <t>Hyundai i10 Sportz 1.2</t>
  </si>
  <si>
    <t>Hyundai Santro Xing XO</t>
  </si>
  <si>
    <t>Toyota Fortuner 4x2 Manual</t>
  </si>
  <si>
    <t>168.5 bhp</t>
  </si>
  <si>
    <t>Audi A6 2011-2015 35 TDI Premium</t>
  </si>
  <si>
    <t>Ford Ecosport 1.5 DV5 MT Titanium Optional</t>
  </si>
  <si>
    <t>89.84 bhp</t>
  </si>
  <si>
    <t>Mahindra XUV500 W8 2WD</t>
  </si>
  <si>
    <t>Honda Amaze SX i-DTEC</t>
  </si>
  <si>
    <t>Volkswagen Polo Diesel Highline 1.2L</t>
  </si>
  <si>
    <t>Hyundai Verna Transform SX VGT CRDi</t>
  </si>
  <si>
    <t>110 bhp</t>
  </si>
  <si>
    <t>Maruti Wagon R VXI BS IV</t>
  </si>
  <si>
    <t>Volkswagen Polo Petrol Highline 1.6L</t>
  </si>
  <si>
    <t>Hyundai i20 1.4 CRDi Sportz</t>
  </si>
  <si>
    <t>90 bhp</t>
  </si>
  <si>
    <t>Hyundai i20 Asta 1.2</t>
  </si>
  <si>
    <t>82.85 bhp</t>
  </si>
  <si>
    <t>Datsun GO Plus T Petrol</t>
  </si>
  <si>
    <t>67 bhp</t>
  </si>
  <si>
    <t>6.45 Lakh</t>
  </si>
  <si>
    <t>Audi A4 3.0 TDI Quattro Premium</t>
  </si>
  <si>
    <t>241.4 bhp</t>
  </si>
  <si>
    <t>Hyundai i20 2015-2017 Asta</t>
  </si>
  <si>
    <t>Maruti Omni 5 Str STD</t>
  </si>
  <si>
    <t>35 bhp</t>
  </si>
  <si>
    <t>Toyota Etios Liva 1.2 G</t>
  </si>
  <si>
    <t>6.41 Lakh</t>
  </si>
  <si>
    <t>Jaguar XF 3.0 Litre S Premium Luxury</t>
  </si>
  <si>
    <t>270.9 bhp</t>
  </si>
  <si>
    <t>Hyundai Verna 1.6 SX CRDI (O) AT</t>
  </si>
  <si>
    <t>126.32 bhp</t>
  </si>
  <si>
    <t>Toyota Innova Crysta 2.8 ZX AT</t>
  </si>
  <si>
    <t>27 Lakh</t>
  </si>
  <si>
    <t>Maruti Eeco 5 Seater AC</t>
  </si>
  <si>
    <t>73 bhp</t>
  </si>
  <si>
    <t>5.13 Lakh</t>
  </si>
  <si>
    <t>Tata Nano Twist XT</t>
  </si>
  <si>
    <t>BMW 3 Series 320d Luxury Line</t>
  </si>
  <si>
    <t>54.43 Lakh</t>
  </si>
  <si>
    <t>Honda Civic 2006-2010 1.8 V MT</t>
  </si>
  <si>
    <t>130 bhp</t>
  </si>
  <si>
    <t>Toyota Innova 2.5 VX (Diesel) 7 Seater</t>
  </si>
  <si>
    <t>100.6 bhp</t>
  </si>
  <si>
    <t>Volvo V40 Cross Country D3</t>
  </si>
  <si>
    <t>150 bhp</t>
  </si>
  <si>
    <t>Nissan Micra XV CVT</t>
  </si>
  <si>
    <t>75.94 bhp</t>
  </si>
  <si>
    <t>9.51 Lakh</t>
  </si>
  <si>
    <t>BMW 5 Series 2010-2013 525i</t>
  </si>
  <si>
    <t>215 bhp</t>
  </si>
  <si>
    <t>Maruti Vitara Brezza VDi</t>
  </si>
  <si>
    <t>9.96 Lakh</t>
  </si>
  <si>
    <t>Hyundai Santro Xing XL eRLX Euro III</t>
  </si>
  <si>
    <t>Mercedes-Benz B Class B200 CDI</t>
  </si>
  <si>
    <t>107.3 bhp</t>
  </si>
  <si>
    <t>Hyundai Verna CRDi 1.6 SX Option</t>
  </si>
  <si>
    <t>14.44 Lakh</t>
  </si>
  <si>
    <t>Maruti Wagon R LXI BS IV</t>
  </si>
  <si>
    <t>Tata Nano XTA</t>
  </si>
  <si>
    <t>37.48 bhp</t>
  </si>
  <si>
    <t>Mahindra Scorpio VLX</t>
  </si>
  <si>
    <t>120 bhp</t>
  </si>
  <si>
    <t>Mercedes-Benz New C-Class 200 K AT</t>
  </si>
  <si>
    <t>178 bhp</t>
  </si>
  <si>
    <t>Honda CR-V 2.4 MT</t>
  </si>
  <si>
    <t>152 bhp</t>
  </si>
  <si>
    <t>Volkswagen Vento 1.5 TDI Comfortline AT</t>
  </si>
  <si>
    <t>Maruti Ciaz VXi Plus</t>
  </si>
  <si>
    <t>91.1 bhp</t>
  </si>
  <si>
    <t>Mahindra XUV500 AT W10 FWD</t>
  </si>
  <si>
    <t>Maruti Ritz VXI ABS</t>
  </si>
  <si>
    <t>85.80 bhp</t>
  </si>
  <si>
    <t>Maruti Alto K10 VXI</t>
  </si>
  <si>
    <t>4.53 Lakh</t>
  </si>
  <si>
    <t>Mercedes-Benz SLC 43 AMG</t>
  </si>
  <si>
    <t>362.07 bhp</t>
  </si>
  <si>
    <t>95.04 Lakh</t>
  </si>
  <si>
    <t>Hyundai Verna VTVT 1.6 AT SX Plus</t>
  </si>
  <si>
    <t>121.3 bhp</t>
  </si>
  <si>
    <t>13.49 Lakh</t>
  </si>
  <si>
    <t>Maruti Alto LXi BSIII</t>
  </si>
  <si>
    <t>BMW 1 Series 118d Base</t>
  </si>
  <si>
    <t>143 bhp</t>
  </si>
  <si>
    <t>Honda Jazz 1.2 V CVT i VTEC</t>
  </si>
  <si>
    <t>Mercedes-Benz New C-Class C 220 CDI Avantgarde</t>
  </si>
  <si>
    <t>Maruti Swift VVT VXI</t>
  </si>
  <si>
    <t>81.80 bhp</t>
  </si>
  <si>
    <t>Hyundai Santro Xing XO eRLX Euro II</t>
  </si>
  <si>
    <t>Toyota Fortuner 3.0 Diesel</t>
  </si>
  <si>
    <t>171 bhp</t>
  </si>
  <si>
    <t>Chevrolet Beat LT Option</t>
  </si>
  <si>
    <t>76.8 bhp</t>
  </si>
  <si>
    <t>Skoda Rapid 1.5 TDI Elegance</t>
  </si>
  <si>
    <t>103.52 bhp</t>
  </si>
  <si>
    <t>Maruti Ciaz 1.4 Alpha</t>
  </si>
  <si>
    <t>Audi RS5 Coupe</t>
  </si>
  <si>
    <t>444 bhp</t>
  </si>
  <si>
    <t>1.28 Cr</t>
  </si>
  <si>
    <t>BMW 3 Series Luxury Line</t>
  </si>
  <si>
    <t>60.88 Lakh</t>
  </si>
  <si>
    <t>Mercedes-Benz S Class 2005 2013 S 500</t>
  </si>
  <si>
    <t>362.9 bhp</t>
  </si>
  <si>
    <t>Skoda Rapid 1.5 TDI AT Elegance Plus Black Package</t>
  </si>
  <si>
    <t>Skoda Superb Elegance 2.0 TDI CR AT</t>
  </si>
  <si>
    <t>Hyundai EON Magna Plus</t>
  </si>
  <si>
    <t>Datsun GO NXT</t>
  </si>
  <si>
    <t>67.06 bhp</t>
  </si>
  <si>
    <t>Honda Brio S MT</t>
  </si>
  <si>
    <t>Mercedes-Benz B Class B180</t>
  </si>
  <si>
    <t>120.7 bhp</t>
  </si>
  <si>
    <t>Honda City i DTEC V</t>
  </si>
  <si>
    <t>Toyota Innova 2.5 G (Diesel) 7 Seater</t>
  </si>
  <si>
    <t>Maruti Swift VXI Optional</t>
  </si>
  <si>
    <t>Ford Ecosport 1.5 DV5 MT Ambiente</t>
  </si>
  <si>
    <t>Volkswagen Vento 1.5 Highline Plus AT 16 Alloy</t>
  </si>
  <si>
    <t>BMW X5 xDrive 30d</t>
  </si>
  <si>
    <t>258 bhp</t>
  </si>
  <si>
    <t>Mercedes-Benz New C-Class C 220 CDI Style</t>
  </si>
  <si>
    <t>Honda Brio V MT</t>
  </si>
  <si>
    <t>Hyundai i10 Magna 1.2</t>
  </si>
  <si>
    <t>Mercedes-Benz GLC 220</t>
  </si>
  <si>
    <t>Hyundai Grand i10 1.2 Kappa Asta</t>
  </si>
  <si>
    <t>81.86 bhp</t>
  </si>
  <si>
    <t>7.39 Lakh</t>
  </si>
  <si>
    <t>Audi A6 2011-2015 2.0 TDI Premium Plus</t>
  </si>
  <si>
    <t>Mini Countryman Cooper D</t>
  </si>
  <si>
    <t>112 bhp</t>
  </si>
  <si>
    <t>Hyundai i20 Asta 1.4 CRDi</t>
  </si>
  <si>
    <t>88.73 bhp</t>
  </si>
  <si>
    <t>Chevrolet Beat Diesel LT</t>
  </si>
  <si>
    <t>57.6 bhp</t>
  </si>
  <si>
    <t>Skoda Superb Elegance 1.8 TSI AT</t>
  </si>
  <si>
    <t>157.75 bhp</t>
  </si>
  <si>
    <t>Ford Fiesta 1.4 TDCi EXI Limited Edition</t>
  </si>
  <si>
    <t>BMW 5 Series 520d Luxury Line</t>
  </si>
  <si>
    <t>69.47 Lakh</t>
  </si>
  <si>
    <t>Chevrolet Optra Magnum 1.6 LS BS3</t>
  </si>
  <si>
    <t>102.5 bhp</t>
  </si>
  <si>
    <t>Renault Lodgy 110PS RxZ 8 Seater</t>
  </si>
  <si>
    <t>Mercedes-Benz E-Class E250 CDI Avantgrade</t>
  </si>
  <si>
    <t>201.1 bhp</t>
  </si>
  <si>
    <t>Maruti Baleno Alpha</t>
  </si>
  <si>
    <t>83.1 bhp</t>
  </si>
  <si>
    <t>8.78 Lakh</t>
  </si>
  <si>
    <t>Hyundai Verna 1.6 SX</t>
  </si>
  <si>
    <t>Hyundai i10 Magna 1.1</t>
  </si>
  <si>
    <t>68.05 bhp</t>
  </si>
  <si>
    <t>Mahindra Scorpio 1.99 S10 4WD</t>
  </si>
  <si>
    <t>Land Rover Range Rover 2.2L Dynamic</t>
  </si>
  <si>
    <t>Maruti Ertiga ZDI</t>
  </si>
  <si>
    <t>88.50 bhp</t>
  </si>
  <si>
    <t>12.74 Lakh</t>
  </si>
  <si>
    <t>Honda City 1.5 GXI</t>
  </si>
  <si>
    <t>Hyundai i10 Magna</t>
  </si>
  <si>
    <t>Skoda Laura Ambiente</t>
  </si>
  <si>
    <t>106 bhp</t>
  </si>
  <si>
    <t>Renault Duster 85PS Diesel RxL</t>
  </si>
  <si>
    <t>Mahindra NuvoSport N6</t>
  </si>
  <si>
    <t>100 bhp</t>
  </si>
  <si>
    <t>10.52 Lakh</t>
  </si>
  <si>
    <t>Maruti Vitara Brezza ZDi Plus Dual Tone</t>
  </si>
  <si>
    <t>11.98 Lakh</t>
  </si>
  <si>
    <t>Hyundai i20 Asta Option 1.2</t>
  </si>
  <si>
    <t>81.83 bhp</t>
  </si>
  <si>
    <t>Skoda Fabia 1.4 MPI Ambiente</t>
  </si>
  <si>
    <t>85 bhp</t>
  </si>
  <si>
    <t>Tata Indigo eCS GLX</t>
  </si>
  <si>
    <t>64.1 bhp</t>
  </si>
  <si>
    <t>Audi Q3 2012-2015 35 TDI Quattro Premium Plus</t>
  </si>
  <si>
    <t>Skoda Octavia Elegance 1.8 TSI AT</t>
  </si>
  <si>
    <t>177.5 bhp</t>
  </si>
  <si>
    <t>Toyota Etios Liva GD SP</t>
  </si>
  <si>
    <t>Maruti Swift 1.3 VXi</t>
  </si>
  <si>
    <t>Honda Amaze S Diesel</t>
  </si>
  <si>
    <t>8.54 Lakh</t>
  </si>
  <si>
    <t>Renault Duster 85PS Diesel RxL Optional</t>
  </si>
  <si>
    <t>Hyundai Creta 1.6 VTVT S</t>
  </si>
  <si>
    <t>Maruti Wagon R AMT VXI</t>
  </si>
  <si>
    <t>Mercedes-Benz New C-Class C250 Avantgarde</t>
  </si>
  <si>
    <t>Audi A8 L 3.0 TDI quattro</t>
  </si>
  <si>
    <t>246.7 bhp</t>
  </si>
  <si>
    <t>Skoda Rapid 1.6 MPI AT Style Black Package</t>
  </si>
  <si>
    <t>Skoda Superb Style 1.8 TSI AT</t>
  </si>
  <si>
    <t>177.46 bhp</t>
  </si>
  <si>
    <t>33.58 Lakh</t>
  </si>
  <si>
    <t>Hyundai i20 Active 1.2 SX</t>
  </si>
  <si>
    <t>Honda Amaze VX i-DTEC</t>
  </si>
  <si>
    <t>Maruti Wagon R LXI</t>
  </si>
  <si>
    <t>Mahindra Verito 1.5 D4 BSIV</t>
  </si>
  <si>
    <t>65 bhp</t>
  </si>
  <si>
    <t>9.12 Lakh</t>
  </si>
  <si>
    <t>Mercedes-Benz New C-Class C 220d Avantgarde Edition C</t>
  </si>
  <si>
    <t>Maruti Wagon R VXI</t>
  </si>
  <si>
    <t>67.04 bhp</t>
  </si>
  <si>
    <t>5.29 Lakh</t>
  </si>
  <si>
    <t>Nissan Terrano XV Premium 110 PS Anniversary Edition</t>
  </si>
  <si>
    <t>Mini Cooper Convertible S</t>
  </si>
  <si>
    <t>189.08 bhp</t>
  </si>
  <si>
    <t>44.28 Lakh</t>
  </si>
  <si>
    <t>Ford Figo Diesel</t>
  </si>
  <si>
    <t>99 bhp</t>
  </si>
  <si>
    <t>Tata Indica V2 DLS BSII</t>
  </si>
  <si>
    <t>53.5 bhp</t>
  </si>
  <si>
    <t>Chevrolet Beat LT</t>
  </si>
  <si>
    <t>Volkswagen Polo Diesel Comfortline 1.2L</t>
  </si>
  <si>
    <t>Maruti Swift ZDi</t>
  </si>
  <si>
    <t>Ford Figo Diesel EXI</t>
  </si>
  <si>
    <t>Toyota Innova Crysta 2.8 GX AT</t>
  </si>
  <si>
    <t>20.74 Lakh</t>
  </si>
  <si>
    <t>Hyundai Santa Fe 4x4 AT</t>
  </si>
  <si>
    <t>194.3 bhp</t>
  </si>
  <si>
    <t>Honda City i-VTEC V</t>
  </si>
  <si>
    <t>11.74 Lakh</t>
  </si>
  <si>
    <t>Hyundai i20 1.2 Magna Executive</t>
  </si>
  <si>
    <t>Hyundai i20 Sportz 1.4 CRDi</t>
  </si>
  <si>
    <t>Toyota Innova 2.5 Z Diesel 7 Seater</t>
  </si>
  <si>
    <t>Honda City i VTEC V</t>
  </si>
  <si>
    <t>BMW X1 sDrive20d</t>
  </si>
  <si>
    <t>Hyundai Grand i10 CRDi Era</t>
  </si>
  <si>
    <t>70 bhp</t>
  </si>
  <si>
    <t>Maruti Ciaz 1.3 Alpha</t>
  </si>
  <si>
    <t>Skoda Rapid Leisure 1.6 TDI MT</t>
  </si>
  <si>
    <t>Hyundai Accent CRDi</t>
  </si>
  <si>
    <t>Volkswagen Polo GT 1.5 TDI</t>
  </si>
  <si>
    <t>Honda Jazz 1.2 VX i VTEC</t>
  </si>
  <si>
    <t>Hyundai i10 Era</t>
  </si>
  <si>
    <t>Hyundai Tucson 2.0 e-VGT 2WD AT GLS</t>
  </si>
  <si>
    <t>183 bhp</t>
  </si>
  <si>
    <t>Toyota Innova Crysta 2.4 ZX MT</t>
  </si>
  <si>
    <t>25.52 Lakh</t>
  </si>
  <si>
    <t>Maruti Omni MPI CARGO BSIII W/ IMMOBILISER</t>
  </si>
  <si>
    <t>Maruti Swift VXI BSIV</t>
  </si>
  <si>
    <t>Hyundai Grand i10 Magna</t>
  </si>
  <si>
    <t>Hyundai Verna CRDi 1.6 SX</t>
  </si>
  <si>
    <t>14.07 Lakh</t>
  </si>
  <si>
    <t>Hyundai i20 1.2 Sportz</t>
  </si>
  <si>
    <t>Mercedes-Benz GLE 350d</t>
  </si>
  <si>
    <t>254.79 bhp</t>
  </si>
  <si>
    <t>95.13 Lakh</t>
  </si>
  <si>
    <t>Mercedes-Benz New C-Class C 220 CDI CLASSIC</t>
  </si>
  <si>
    <t>Maruti Ritz ZDi</t>
  </si>
  <si>
    <t>Hyundai Creta 1.6 CRDi SX</t>
  </si>
  <si>
    <t>Maruti A-Star Vxi</t>
  </si>
  <si>
    <t>66.1 bhp</t>
  </si>
  <si>
    <t>Renault Duster 110PS Diesel RXZ Option</t>
  </si>
  <si>
    <t>Fiat Grande Punto 1.3 Emotion Pack (Diesel)</t>
  </si>
  <si>
    <t>76 bhp</t>
  </si>
  <si>
    <t>BMW X3 xDrive30d M Sport</t>
  </si>
  <si>
    <t>Hyundai i10 Sportz</t>
  </si>
  <si>
    <t>Toyota Innova 2.5 G4 Diesel 7-seater</t>
  </si>
  <si>
    <t>Maruti Zen VXI BSII</t>
  </si>
  <si>
    <t>60 bhp</t>
  </si>
  <si>
    <t>Mahindra Scorpio VLX 2.2 mHawk Airbag BSIV</t>
  </si>
  <si>
    <t>Tata Zest Quadrajet 1.3 75PS XE</t>
  </si>
  <si>
    <t>8.34 Lakh</t>
  </si>
  <si>
    <t>Ford EcoSport 1.0 Ecoboost Titanium Plus</t>
  </si>
  <si>
    <t>123.24 bhp</t>
  </si>
  <si>
    <t>Maruti Swift Dzire ZDI</t>
  </si>
  <si>
    <t>Maruti Alto 800 LXI</t>
  </si>
  <si>
    <t>47.3 bhp</t>
  </si>
  <si>
    <t>Honda City 1.5 S MT</t>
  </si>
  <si>
    <t>118 bhp</t>
  </si>
  <si>
    <t>Audi Q7 3.0 TDI Quattro Technology</t>
  </si>
  <si>
    <t>Skoda Laura 1.9 TDI AT Ambiente</t>
  </si>
  <si>
    <t>Hyundai Verna 1.6 SX VTVT (O)</t>
  </si>
  <si>
    <t>Honda City 1.5 V AT</t>
  </si>
  <si>
    <t>Hyundai i20 Magna Optional 1.4 CRDi</t>
  </si>
  <si>
    <t>88.8 bhp</t>
  </si>
  <si>
    <t>Hyundai i20 Sportz AT 1.4</t>
  </si>
  <si>
    <t>Volkswagen Vento Diesel Highline</t>
  </si>
  <si>
    <t>Honda City i VTEC VX</t>
  </si>
  <si>
    <t>BMW 5 Series 2003-2012 520d</t>
  </si>
  <si>
    <t>177 bhp</t>
  </si>
  <si>
    <t>Maruti Wagon R LXI Minor</t>
  </si>
  <si>
    <t>Honda Jazz VX</t>
  </si>
  <si>
    <t>8.85 Lakh</t>
  </si>
  <si>
    <t>Volkswagen Jetta 2007-2011 2.0 TDI Comfortline</t>
  </si>
  <si>
    <t>Hyundai i10 Magna 1.2 iTech SE</t>
  </si>
  <si>
    <t>25.4 Lakh</t>
  </si>
  <si>
    <t>Audi A6 2011-2015 2.0 TDI Technology</t>
  </si>
  <si>
    <t>Volkswagen Polo Petrol Trendline 1.2L</t>
  </si>
  <si>
    <t>Maruti Alto K10 LXI</t>
  </si>
  <si>
    <t>Honda City i-VTEC CVT ZX</t>
  </si>
  <si>
    <t>16.67 Lakh</t>
  </si>
  <si>
    <t>Tata Indigo LX</t>
  </si>
  <si>
    <t>Mercedes-Benz GLA Class 200 CDI SPORT</t>
  </si>
  <si>
    <t>136 bhp</t>
  </si>
  <si>
    <t>Maruti Celerio VXI AT</t>
  </si>
  <si>
    <t>Mercedes-Benz GLE 250d</t>
  </si>
  <si>
    <t>201.15 bhp</t>
  </si>
  <si>
    <t>79.43 Lakh</t>
  </si>
  <si>
    <t>Land Rover Range Rover HSE Dynamic</t>
  </si>
  <si>
    <t>Volkswagen Vento Diesel Trendline</t>
  </si>
  <si>
    <t>Maruti Omni 8 Seater BSIV</t>
  </si>
  <si>
    <t>Honda Brio 1.2 VX MT</t>
  </si>
  <si>
    <t>6.62 Lakh</t>
  </si>
  <si>
    <t>Tata Sumo Delux</t>
  </si>
  <si>
    <t>Tata Indica Vista Aura 1.3 Quadrajet</t>
  </si>
  <si>
    <t>Tata Indigo LS Dicor</t>
  </si>
  <si>
    <t>Maruti Ertiga Paseo VXI</t>
  </si>
  <si>
    <t>93.7 bhp</t>
  </si>
  <si>
    <t>Honda Accord 2.4 A/T</t>
  </si>
  <si>
    <t>177.6 bhp</t>
  </si>
  <si>
    <t>Maruti Swift Dzire VDi</t>
  </si>
  <si>
    <t>Ford Fiesta EXi 1.4 TDCi Ltd</t>
  </si>
  <si>
    <t>Honda City ZX GXi</t>
  </si>
  <si>
    <t>BMW 6 Series 640d Gran Coupe</t>
  </si>
  <si>
    <t>313 bhp</t>
  </si>
  <si>
    <t>Audi Q7 45 TDI Quattro Technology</t>
  </si>
  <si>
    <t>245 bhp</t>
  </si>
  <si>
    <t>1.04 Cr</t>
  </si>
  <si>
    <t>Maruti Zen Estilo LXI Green (CNG)</t>
  </si>
  <si>
    <t>Hyundai i20 1.4 CRDi Asta</t>
  </si>
  <si>
    <t>Hyundai i10 Sportz AT</t>
  </si>
  <si>
    <t>Volkswagen Polo Petrol Comfortline 1.2L</t>
  </si>
  <si>
    <t>Toyota Corolla H4</t>
  </si>
  <si>
    <t>125 bhp</t>
  </si>
  <si>
    <t>Tata Manza ELAN Quadrajet BS IV</t>
  </si>
  <si>
    <t>Skoda Octavia Ambition Plus 2.0 TDI AT</t>
  </si>
  <si>
    <t>141 bhp</t>
  </si>
  <si>
    <t>Maruti Vitara Brezza LDi</t>
  </si>
  <si>
    <t>Honda City 1.5 V MT</t>
  </si>
  <si>
    <t>Tata Indica Vista Aqua 1.3 Quadrajet</t>
  </si>
  <si>
    <t>Hyundai EON D Lite Plus</t>
  </si>
  <si>
    <t>58.67 Lakh</t>
  </si>
  <si>
    <t>Tata Manza Club Class Quadrajet90 LS</t>
  </si>
  <si>
    <t>Skoda Octavia RS</t>
  </si>
  <si>
    <t>227 bhp</t>
  </si>
  <si>
    <t>28.37 Lakh</t>
  </si>
  <si>
    <t>4.48 Lakh</t>
  </si>
  <si>
    <t>Chevrolet Spark 1.0 LS</t>
  </si>
  <si>
    <t>62 bhp</t>
  </si>
  <si>
    <t>Jaguar XF 2.0 Diesel Portfolio</t>
  </si>
  <si>
    <t>72.64 Lakh</t>
  </si>
  <si>
    <t>Honda CR-V RVi MT</t>
  </si>
  <si>
    <t>141.1 bhp</t>
  </si>
  <si>
    <t>Skoda Superb L&amp;K 1.8 TSI AT</t>
  </si>
  <si>
    <t>36.15 Lakh</t>
  </si>
  <si>
    <t>Maruti Swift Dzire VXi AT</t>
  </si>
  <si>
    <t>83.14 bhp</t>
  </si>
  <si>
    <t>Maruti Swift Dzire Tour LDI</t>
  </si>
  <si>
    <t>Ford Fiesta Classic 1.4 Duratorq CLXI</t>
  </si>
  <si>
    <t>Maruti Zen LX</t>
  </si>
  <si>
    <t>Mini Clubman Cooper S</t>
  </si>
  <si>
    <t>192 bhp</t>
  </si>
  <si>
    <t>44.59 Lakh</t>
  </si>
  <si>
    <t>Toyota Etios GD</t>
  </si>
  <si>
    <t>67.05 bhp</t>
  </si>
  <si>
    <t>Maruti Alto 800 2016-2019 LXI</t>
  </si>
  <si>
    <t>Maruti Alto VXi</t>
  </si>
  <si>
    <t>47 bhp</t>
  </si>
  <si>
    <t>BMW X5 3.0d</t>
  </si>
  <si>
    <t>235 bhp</t>
  </si>
  <si>
    <t>Nissan Teana XV</t>
  </si>
  <si>
    <t>Hyundai Grand i10 AT Asta</t>
  </si>
  <si>
    <t>12 Lakh</t>
  </si>
  <si>
    <t>Audi Q7 3.0 TDI Quattro Premium Plus</t>
  </si>
  <si>
    <t>Mercedes-Benz GLA Class 200 CDI</t>
  </si>
  <si>
    <t>Maruti 800 AC</t>
  </si>
  <si>
    <t>37 bhp</t>
  </si>
  <si>
    <t>Toyota Corolla Altis D-4D GL</t>
  </si>
  <si>
    <t>87.2 bhp</t>
  </si>
  <si>
    <t>Mercedes-Benz New C-Class 220</t>
  </si>
  <si>
    <t>Honda BRV i-VTEC V CVT</t>
  </si>
  <si>
    <t>14.65 Lakh</t>
  </si>
  <si>
    <t>Hyundai Xcent 1.1 CRDi Base</t>
  </si>
  <si>
    <t>Mercedes-Benz E-Class 2009-2013 E250 CDI Avantgarde</t>
  </si>
  <si>
    <t>203 bhp</t>
  </si>
  <si>
    <t>Mercedes-Benz E-Class 2015-2017 E250 Edition E</t>
  </si>
  <si>
    <t>204 bhp</t>
  </si>
  <si>
    <t>Honda City i VTEC VX Option</t>
  </si>
  <si>
    <t>Hyundai Verna Transform VTVT</t>
  </si>
  <si>
    <t>Jaguar XE Portfolio</t>
  </si>
  <si>
    <t>246.74 bhp</t>
  </si>
  <si>
    <t>53.72 Lakh</t>
  </si>
  <si>
    <t>Honda Amaze S i-Vtech</t>
  </si>
  <si>
    <t>Mini Cooper Convertible 1.6</t>
  </si>
  <si>
    <t>122 bhp</t>
  </si>
  <si>
    <t>Mercedes-Benz S Class 2005 2013 S 350 CDI</t>
  </si>
  <si>
    <t>282 bhp</t>
  </si>
  <si>
    <t>Maruti Ritz LDi</t>
  </si>
  <si>
    <t>BMW 3 Series 320d Sedan</t>
  </si>
  <si>
    <t>181 bhp</t>
  </si>
  <si>
    <t>Tata Xenon XT EX 4X2</t>
  </si>
  <si>
    <t>Audi A3 35 TDI Attraction</t>
  </si>
  <si>
    <t>Mercedes-Benz GL-Class 2007 2012 350 CDI Luxury</t>
  </si>
  <si>
    <t>224 bhp</t>
  </si>
  <si>
    <t>Mitsubishi Pajero Sport 4X2 AT DualTone BlackTop</t>
  </si>
  <si>
    <t>33.91 Lakh</t>
  </si>
  <si>
    <t>Maruti Alto LX</t>
  </si>
  <si>
    <t>Land Rover Range Rover 2.2L Prestige</t>
  </si>
  <si>
    <t>Hyundai Verna 1.6 SX VTVT</t>
  </si>
  <si>
    <t>BMW 5 Series 525d Sedan</t>
  </si>
  <si>
    <t>Jaguar XF Diesel</t>
  </si>
  <si>
    <t>Audi Q3 35 TDI Quattro Premium</t>
  </si>
  <si>
    <t>Mercedes-Benz New C-Class 220 CDI AT</t>
  </si>
  <si>
    <t>Mahindra Scorpio S10 4WD</t>
  </si>
  <si>
    <t>Honda BR-V i-VTEC S MT</t>
  </si>
  <si>
    <t>12.51 Lakh</t>
  </si>
  <si>
    <t>Volvo S80 2006-2013 D5</t>
  </si>
  <si>
    <t>Hyundai Accent GLE</t>
  </si>
  <si>
    <t>94 bhp</t>
  </si>
  <si>
    <t>Hyundai i20 Active SX Petrol</t>
  </si>
  <si>
    <t>9.74 Lakh</t>
  </si>
  <si>
    <t>Mercedes-Benz GLC 43 AMG Coupe</t>
  </si>
  <si>
    <t>367 bhp</t>
  </si>
  <si>
    <t>95.38 Lakh</t>
  </si>
  <si>
    <t>Hyundai Grand i10 SportZ Edition</t>
  </si>
  <si>
    <t>Honda City 1.5 EXI S</t>
  </si>
  <si>
    <t>Audi A6 35 TFSI Matrix</t>
  </si>
  <si>
    <t>60.59 Lakh</t>
  </si>
  <si>
    <t>Volkswagen Jetta 2007-2011 1.9 L TDI</t>
  </si>
  <si>
    <t>Hyundai Creta 1.6 SX Plus Dual Tone Petrol</t>
  </si>
  <si>
    <t>Toyota Etios VD</t>
  </si>
  <si>
    <t>Maruti Baleno Alpha Automatic</t>
  </si>
  <si>
    <t>Skoda Laura Ambiente 2.0 TDI CR AT</t>
  </si>
  <si>
    <t>Hyundai EON Era Plus</t>
  </si>
  <si>
    <t>Renault Captur 1.5 Diesel RXL</t>
  </si>
  <si>
    <t>BMW 5 Series 2003-2012 GT 530d LE</t>
  </si>
  <si>
    <t>Volvo V40 D3</t>
  </si>
  <si>
    <t>Maruti Wagon R LXI BSII</t>
  </si>
  <si>
    <t>Maruti Eeco 5 STR With AC Plus HTR CNG</t>
  </si>
  <si>
    <t>Chevrolet Enjoy 1.4 LS 8</t>
  </si>
  <si>
    <t>98.79 bhp</t>
  </si>
  <si>
    <t>Mahindra Bolero ZLX</t>
  </si>
  <si>
    <t>62.1 bhp</t>
  </si>
  <si>
    <t>11.28 Lakh</t>
  </si>
  <si>
    <t>Hyundai Santro GLS I - Euro I</t>
  </si>
  <si>
    <t>Hyundai EON D Lite</t>
  </si>
  <si>
    <t>Hyundai Creta 1.6 SX Plus Petrol Automatic</t>
  </si>
  <si>
    <t>Volkswagen Vento 1.6 Comfortline</t>
  </si>
  <si>
    <t>11.48 Lakh</t>
  </si>
  <si>
    <t>Honda Civic 2006-2010 1.8 S AT</t>
  </si>
  <si>
    <t>Hyundai i20 1.2 Asta Option</t>
  </si>
  <si>
    <t>Audi Q5 30 TDI quattro Premium Plus</t>
  </si>
  <si>
    <t>174.3 bhp</t>
  </si>
  <si>
    <t>Maruti Ritz VXi</t>
  </si>
  <si>
    <t>Mitsubishi Cedia Sports</t>
  </si>
  <si>
    <t>114 bhp</t>
  </si>
  <si>
    <t>Maruti Celerio LDi</t>
  </si>
  <si>
    <t>Maruti S-Cross Delta DDiS 200 SH</t>
  </si>
  <si>
    <t>11.26 Lakh</t>
  </si>
  <si>
    <t>Audi Q3 35 TDI Quattro Premium Plus</t>
  </si>
  <si>
    <t>43.65 Lakh</t>
  </si>
  <si>
    <t>62.07 Lakh</t>
  </si>
  <si>
    <t>Audi Q7 4.2 TDI Quattro Technology</t>
  </si>
  <si>
    <t>335.2 bhp</t>
  </si>
  <si>
    <t>Hyundai i20 2015-2017 Asta 1.2</t>
  </si>
  <si>
    <t>Renault Duster 110PS Diesel RxL</t>
  </si>
  <si>
    <t>Hyundai Xcent 1.1 CRDi S Celebration Edition</t>
  </si>
  <si>
    <t>Ford Ecosport 1.5 DV5 MT Titanium</t>
  </si>
  <si>
    <t>Hyundai Grand i10 CRDi Magna</t>
  </si>
  <si>
    <t>Tata Manza Aqua Quadrajet BS IV</t>
  </si>
  <si>
    <t>Hyundai Santro Xing GLS</t>
  </si>
  <si>
    <t>Maruti Ciaz 1.3 S</t>
  </si>
  <si>
    <t>Toyota Fortuner 4x4 MT TRD Sportivo</t>
  </si>
  <si>
    <t>169 bhp</t>
  </si>
  <si>
    <t>Ford Fiesta 1.6 SXI ABS Duratec</t>
  </si>
  <si>
    <t>Mercedes-Benz E-Class E 220 d</t>
  </si>
  <si>
    <t>191.34 bhp</t>
  </si>
  <si>
    <t>86.97 Lakh</t>
  </si>
  <si>
    <t>Mercedes-Benz New C-Class 220 CDI MT</t>
  </si>
  <si>
    <t>Skoda Yeti Ambition 4X2</t>
  </si>
  <si>
    <t>108.49 bhp</t>
  </si>
  <si>
    <t>Ford Figo 2015-2019 1.2P Titanium MT</t>
  </si>
  <si>
    <t>Skoda Octavia Ambition 1.4 TSI MT</t>
  </si>
  <si>
    <t>138.02 bhp</t>
  </si>
  <si>
    <t>Renault Duster 85PS Diesel RxL Option</t>
  </si>
  <si>
    <t>Land Rover Range Rover Evoque 2.0 TD4 Pure</t>
  </si>
  <si>
    <t>Ford Endeavour Hurricane Limited Edition</t>
  </si>
  <si>
    <t>156 bhp</t>
  </si>
  <si>
    <t>Toyota Fortuner 4x4 MT</t>
  </si>
  <si>
    <t>Nissan Micra Diesel XV Premium</t>
  </si>
  <si>
    <t>BMW 5 Series 2003-2012 523i</t>
  </si>
  <si>
    <t>Mercedes-Benz GLS 350d 4MATIC</t>
  </si>
  <si>
    <t>1 Cr</t>
  </si>
  <si>
    <t>Honda CR-V 2.4L 4WD AT</t>
  </si>
  <si>
    <t>187.4 bhp</t>
  </si>
  <si>
    <t>Hyundai Creta 1.6 CRDi AT SX Plus</t>
  </si>
  <si>
    <t>Mercedes-Benz A Class A200 CDI Sport</t>
  </si>
  <si>
    <t>Maruti Ertiga VXI</t>
  </si>
  <si>
    <t>Skoda Octavia Classic 1.9 TDI MT</t>
  </si>
  <si>
    <t>66 bhp</t>
  </si>
  <si>
    <t>Honda Amaze VX i-Vtech</t>
  </si>
  <si>
    <t>Maruti Zen LXi BSII</t>
  </si>
  <si>
    <t>Maruti SX4 ZXI MT BSIV</t>
  </si>
  <si>
    <t>103.3 bhp</t>
  </si>
  <si>
    <t>Toyota Camry A/T</t>
  </si>
  <si>
    <t>164.7 bhp</t>
  </si>
  <si>
    <t>Chevrolet Beat LS</t>
  </si>
  <si>
    <t>79.4 bhp</t>
  </si>
  <si>
    <t>Toyota Fortuner 4x4 AT</t>
  </si>
  <si>
    <t>Maruti Swift Vdi BSIII</t>
  </si>
  <si>
    <t>Honda Mobilio S i VTEC</t>
  </si>
  <si>
    <t>Mahindra XUV500 AT W8 FWD</t>
  </si>
  <si>
    <t>Skoda Fabia 1.6 MPI Elegance</t>
  </si>
  <si>
    <t>Mahindra Scorpio 1.99 S8</t>
  </si>
  <si>
    <t>Skoda Rapid 1.6 TDI Ambition</t>
  </si>
  <si>
    <t>Renault Duster 110PS Diesel RxZ</t>
  </si>
  <si>
    <t>Toyota Etios G</t>
  </si>
  <si>
    <t>4.74 Lakh</t>
  </si>
  <si>
    <t>Hyundai Creta 1.6 SX</t>
  </si>
  <si>
    <t>14.84 Lakh</t>
  </si>
  <si>
    <t>Maruti Celerio VXI</t>
  </si>
  <si>
    <t>Audi A6 2011-2015 35 TDI Technology</t>
  </si>
  <si>
    <t>Mercedes-Benz E-Class 280 CDI</t>
  </si>
  <si>
    <t>198.5 bhp</t>
  </si>
  <si>
    <t>Maruti Swift VXI</t>
  </si>
  <si>
    <t>Fiat Linea T Jet</t>
  </si>
  <si>
    <t>Maruti Ertiga ZXI</t>
  </si>
  <si>
    <t>BMW 3 Series 320i Sedan</t>
  </si>
  <si>
    <t>154 bhp</t>
  </si>
  <si>
    <t>Hyundai Santa Fe 4X4</t>
  </si>
  <si>
    <t>Tata Indigo LS</t>
  </si>
  <si>
    <t>Mercedes-Benz E-Class 2009-2013 E 250 Elegance</t>
  </si>
  <si>
    <t>Maruti Swift Dzire LDi</t>
  </si>
  <si>
    <t>Honda City i VTEC CVT VX</t>
  </si>
  <si>
    <t>Honda Amaze VX O i VTEC</t>
  </si>
  <si>
    <t>Chevrolet Enjoy TCDi LTZ 7 Seater</t>
  </si>
  <si>
    <t>73.8 bhp</t>
  </si>
  <si>
    <t>Mercedes-Benz New C-Class Progressive C 200</t>
  </si>
  <si>
    <t>181.43 bhp</t>
  </si>
  <si>
    <t>49.49 Lakh</t>
  </si>
  <si>
    <t>Maruti SX4 ZXI AT Leather</t>
  </si>
  <si>
    <t>BMW X1 sDrive 20d xLine</t>
  </si>
  <si>
    <t>48.18 Lakh</t>
  </si>
  <si>
    <t>Maruti Ciaz RS ZDi Plus SHVS</t>
  </si>
  <si>
    <t>Maruti Swift Dzire VXi</t>
  </si>
  <si>
    <t>85.8 bhp</t>
  </si>
  <si>
    <t>Mahindra XUV500 W6 2WD</t>
  </si>
  <si>
    <t>Honda Civic 2006-2010 1.8 S MT</t>
  </si>
  <si>
    <t>12.34 Lakh</t>
  </si>
  <si>
    <t>Toyota Etios Liva GD</t>
  </si>
  <si>
    <t>Audi TT 2.0 TFSI</t>
  </si>
  <si>
    <t>207.8 bhp</t>
  </si>
  <si>
    <t>Skoda Rapid 1.5 TDI Style</t>
  </si>
  <si>
    <t>108.4 bhp</t>
  </si>
  <si>
    <t>15.38 Lakh</t>
  </si>
  <si>
    <t>Volkswagen Polo 1.5 TDI Highline</t>
  </si>
  <si>
    <t>Skoda Laura 1.9 TDI AT Elegance</t>
  </si>
  <si>
    <t>Mahindra Renault Logan 1.5 DLE Diesel</t>
  </si>
  <si>
    <t>19.21 Lakh</t>
  </si>
  <si>
    <t>Honda Jazz 1.5 S i DTEC</t>
  </si>
  <si>
    <t>Jaguar XF 2.2 Litre Luxury</t>
  </si>
  <si>
    <t>Maruti Swift Dzire VDI</t>
  </si>
  <si>
    <t>Jeep Compass 2.0 Limited</t>
  </si>
  <si>
    <t>22.95 Lakh</t>
  </si>
  <si>
    <t>Toyota Corolla Altis 1.8 Sport</t>
  </si>
  <si>
    <t>Maruti Swift ZXI</t>
  </si>
  <si>
    <t>11.15 Lakh</t>
  </si>
  <si>
    <t>Ford Ikon 1.3 LXi NXt</t>
  </si>
  <si>
    <t>88 bhp</t>
  </si>
  <si>
    <t>10.32 Lakh</t>
  </si>
  <si>
    <t>Mahindra Bolero VLX CRDe</t>
  </si>
  <si>
    <t>63 bhp</t>
  </si>
  <si>
    <t>Honda City i DTEC VX Option</t>
  </si>
  <si>
    <t>Chevrolet Sail Hatchback 1.2 LS</t>
  </si>
  <si>
    <t>82.5 bhp</t>
  </si>
  <si>
    <t>Hyundai i20 1.2 Spotz</t>
  </si>
  <si>
    <t>BMW X1 sDrive 20d Sportline</t>
  </si>
  <si>
    <t>BMW X1 sDrive 20d Exclusive</t>
  </si>
  <si>
    <t>Toyota Fortuner 4x2 AT</t>
  </si>
  <si>
    <t>Mercedes-Benz S Class 2005 2013 S 350 L</t>
  </si>
  <si>
    <t>364.9 bhp</t>
  </si>
  <si>
    <t>Mahindra Quanto C2</t>
  </si>
  <si>
    <t>BMW X5 2014-2019 xDrive 30d Design Pure Experience 7 Seater</t>
  </si>
  <si>
    <t>Maruti Swift LDI Optional</t>
  </si>
  <si>
    <t>Mitsubishi Pajero 2.8 SFX BSIV Dual Tone</t>
  </si>
  <si>
    <t>107.2 bhp</t>
  </si>
  <si>
    <t>Jaguar XF 2.2 Litre Executive</t>
  </si>
  <si>
    <t>28.05 Lakh</t>
  </si>
  <si>
    <t>Skoda Octavia Ambition 2.0 TDI AT</t>
  </si>
  <si>
    <t>Toyota Corolla Altis VL AT</t>
  </si>
  <si>
    <t>Maruti Omni 8 Seater BSII</t>
  </si>
  <si>
    <t>Mercedes-Benz GLC 220d 4MATIC Style</t>
  </si>
  <si>
    <t>59.77 Lakh</t>
  </si>
  <si>
    <t>Volkswagen Vento 1.5 TDI Highline AT</t>
  </si>
  <si>
    <t>15.86 Lakh</t>
  </si>
  <si>
    <t>Mahindra XUV500 W10 2WD</t>
  </si>
  <si>
    <t>Nissan Terrano XL 85 PS</t>
  </si>
  <si>
    <t>Hyundai Verna 1.6 SX CRDi (O)</t>
  </si>
  <si>
    <t>BMW 5 Series 2013-2017 530d M Sport</t>
  </si>
  <si>
    <t>Mahindra Scorpio S4 Plus</t>
  </si>
  <si>
    <t>Hyundai Verna 1.6 CRDi SX</t>
  </si>
  <si>
    <t>Chevrolet Aveo U-VA 1.2 LT</t>
  </si>
  <si>
    <t>Mahindra Bolero ZLX BSIII</t>
  </si>
  <si>
    <t>Hyundai Xcent 1.2 Kappa S</t>
  </si>
  <si>
    <t>19.43 Lakh</t>
  </si>
  <si>
    <t>Maruti Vitara Brezza ZDi</t>
  </si>
  <si>
    <t>BMW 3 Series 320d Prestige</t>
  </si>
  <si>
    <t>Hyundai EON Sportz</t>
  </si>
  <si>
    <t>Honda Accord 2.4 MT</t>
  </si>
  <si>
    <t>Mahindra Xylo E8</t>
  </si>
  <si>
    <t>Honda City V MT</t>
  </si>
  <si>
    <t>Mahindra Bolero DI BSII</t>
  </si>
  <si>
    <t>Maruti Esteem Vxi - BSIII</t>
  </si>
  <si>
    <t>Hyundai Santro LS zipPlus</t>
  </si>
  <si>
    <t>Mini Cooper 5 DOOR D</t>
  </si>
  <si>
    <t>113.98 bhp</t>
  </si>
  <si>
    <t>42.12 Lakh</t>
  </si>
  <si>
    <t>Hyundai i20 Sportz Option</t>
  </si>
  <si>
    <t>Tata Safari Storme VX Varicor 400</t>
  </si>
  <si>
    <t>16.95 Lakh</t>
  </si>
  <si>
    <t>Honda BR-V i-DTEC VX MT</t>
  </si>
  <si>
    <t>15.45 Lakh</t>
  </si>
  <si>
    <t>Volkswagen Jetta 2013-2015 2.0L TDI Highline</t>
  </si>
  <si>
    <t>Hyundai Xcent 1.2 Kappa S Option</t>
  </si>
  <si>
    <t>Maruti Ignis 1.2 Alpha</t>
  </si>
  <si>
    <t>7.87 Lakh</t>
  </si>
  <si>
    <t>BMW 5 Series 2013-2017 520d Luxury Line</t>
  </si>
  <si>
    <t>Ford Ikon 1.3 CLXi</t>
  </si>
  <si>
    <t>Hyundai Verna 1.6 CRDI</t>
  </si>
  <si>
    <t>126.3 bhp</t>
  </si>
  <si>
    <t>BMW 3 Series 320d Highline</t>
  </si>
  <si>
    <t>Mercedes-Benz E-Class 2009-2013 E200 CGI Blue Efficiency</t>
  </si>
  <si>
    <t>185 bhp</t>
  </si>
  <si>
    <t>Chevrolet Beat Option Pack</t>
  </si>
  <si>
    <t>Hyundai Santro Xing XP</t>
  </si>
  <si>
    <t>Tata Indica DLS</t>
  </si>
  <si>
    <t>Maruti Ciaz ZDi Plus SHVS</t>
  </si>
  <si>
    <t>Mercedes-Benz New C-Class C 250 CDI Avantgarde</t>
  </si>
  <si>
    <t>Toyota Fortuner 4x2 4 Speed AT</t>
  </si>
  <si>
    <t>4.7 Lakh</t>
  </si>
  <si>
    <t>Jaguar XJ 2.0L Portfolio</t>
  </si>
  <si>
    <t>237.4 bhp</t>
  </si>
  <si>
    <t>Hyundai i20 1.4 Magna ABS</t>
  </si>
  <si>
    <t>15.02 Lakh</t>
  </si>
  <si>
    <t>Toyota Corolla Executive (HE)</t>
  </si>
  <si>
    <t>Toyota Innova 2.5 ZX Diesel 7 Seater BSIII</t>
  </si>
  <si>
    <t>Hyundai Grand i10 CRDi Sportz</t>
  </si>
  <si>
    <t>Volkswagen Vento IPL II Petrol Highline AT</t>
  </si>
  <si>
    <t>Toyota Innova 2.5 VX (Diesel) 7 Seater BS IV</t>
  </si>
  <si>
    <t>Hyundai Verna CRDi SX</t>
  </si>
  <si>
    <t>12.56 Lakh</t>
  </si>
  <si>
    <t>Honda City i VTEC S</t>
  </si>
  <si>
    <t>Maruti Ciaz ZXi</t>
  </si>
  <si>
    <t>Nissan Sunny XV CVT</t>
  </si>
  <si>
    <t>99.6 bhp</t>
  </si>
  <si>
    <t>11.33 Lakh</t>
  </si>
  <si>
    <t>Mercedes-Benz New C-Class C 220 CDI Elegance AT</t>
  </si>
  <si>
    <t>Hyundai i10 Magna Optional 1.1L</t>
  </si>
  <si>
    <t>66.7 bhp</t>
  </si>
  <si>
    <t>Maruti Ciaz VDI SHVS</t>
  </si>
  <si>
    <t>Ford Ikon 1.3 Flair</t>
  </si>
  <si>
    <t>Volkswagen Polo 1.2 MPI Highline</t>
  </si>
  <si>
    <t>Honda Jazz 1.2 V i VTEC</t>
  </si>
  <si>
    <t>Honda Amaze EX i-Dtech</t>
  </si>
  <si>
    <t>Skoda Superb 1.8 TSI MT</t>
  </si>
  <si>
    <t>160 bhp</t>
  </si>
  <si>
    <t>Maruti Vitara Brezza LDi Option</t>
  </si>
  <si>
    <t>Hyundai i20 Asta</t>
  </si>
  <si>
    <t>Maruti Alto K10 VXI AGS</t>
  </si>
  <si>
    <t>Mercedes-Benz SLK-Class SLK 350</t>
  </si>
  <si>
    <t>306 bhp</t>
  </si>
  <si>
    <t>Ford EcoSport 1.5 TDCi Titanium</t>
  </si>
  <si>
    <t>98.59 bhp</t>
  </si>
  <si>
    <t>Volkswagen Passat Highline DSG</t>
  </si>
  <si>
    <t>26.45 Lakh</t>
  </si>
  <si>
    <t>Chevrolet Aveo 1.4</t>
  </si>
  <si>
    <t>92.7 bhp</t>
  </si>
  <si>
    <t>Maruti Ritz LXi</t>
  </si>
  <si>
    <t>Land Rover Freelander 2 SE</t>
  </si>
  <si>
    <t>147.51 bhp</t>
  </si>
  <si>
    <t>Hyundai Grand i10 Asta</t>
  </si>
  <si>
    <t>Ford Endeavour 3.2 Trend AT 4X4</t>
  </si>
  <si>
    <t>197.2 bhp</t>
  </si>
  <si>
    <t>Audi Q5 2008-2012 2.0 TDI</t>
  </si>
  <si>
    <t>167.6 bhp</t>
  </si>
  <si>
    <t>Hyundai Verna 1.6 VTVT</t>
  </si>
  <si>
    <t>Mercedes-Benz E-Class 2015-2017 E250 CDI Avantgarde</t>
  </si>
  <si>
    <t>Mercedes-Benz M-Class ML 350 4Matic</t>
  </si>
  <si>
    <t>165 bhp</t>
  </si>
  <si>
    <t>Maruti Swift Dzire ZXi</t>
  </si>
  <si>
    <t>Honda City 1.3 EXI S</t>
  </si>
  <si>
    <t>BMW X5 xDrive 30d Design Pure Experience 5 Seater</t>
  </si>
  <si>
    <t>Hyundai Xcent 1.2 Kappa SX Option</t>
  </si>
  <si>
    <t>Maruti Dzire AMT ZXI Plus</t>
  </si>
  <si>
    <t>10.34 Lakh</t>
  </si>
  <si>
    <t>BMW 3 Series 320d Corporate Edition</t>
  </si>
  <si>
    <t>Mini Cooper S</t>
  </si>
  <si>
    <t>Nissan Terrano XV Premium 110 PS</t>
  </si>
  <si>
    <t>BMW 3 Series 320d Luxury Plus</t>
  </si>
  <si>
    <t>Maruti Swift Dzire VXI</t>
  </si>
  <si>
    <t>Skoda Yeti Elegance 4X2</t>
  </si>
  <si>
    <t>Ford EcoSport 1.5 Ti VCT AT Titanium</t>
  </si>
  <si>
    <t>110.4 bhp</t>
  </si>
  <si>
    <t>Maruti S Cross DDiS 200 Sigma Option</t>
  </si>
  <si>
    <t>Hyundai Grand i10 1.2 CRDi Magna</t>
  </si>
  <si>
    <t>73.97 bhp</t>
  </si>
  <si>
    <t>7.46 Lakh</t>
  </si>
  <si>
    <t>11.85 Lakh</t>
  </si>
  <si>
    <t>Maruti Baleno Zeta 1.3</t>
  </si>
  <si>
    <t>Tata Safari Storme 2012-2015 LX</t>
  </si>
  <si>
    <t>Hyundai Accent GLS</t>
  </si>
  <si>
    <t>Maruti Swift LDI SP Limited Edition</t>
  </si>
  <si>
    <t>10.41 Lakh</t>
  </si>
  <si>
    <t>Maruti Celerio VXI AMT</t>
  </si>
  <si>
    <t>5.57 Lakh</t>
  </si>
  <si>
    <t>Volkswagen Vento Petrol Highline</t>
  </si>
  <si>
    <t>Volkswagen Jetta 2007-2011 1.9 Highline TDI</t>
  </si>
  <si>
    <t>42.48 Lakh</t>
  </si>
  <si>
    <t>Tata Indica V2 DLS</t>
  </si>
  <si>
    <t>Land Rover Range Rover 3.0 D</t>
  </si>
  <si>
    <t>Honda City i-VTEC CVT VX</t>
  </si>
  <si>
    <t>16.04 Lakh</t>
  </si>
  <si>
    <t>Chevrolet Cruze LTZ</t>
  </si>
  <si>
    <t>147.9 bhp</t>
  </si>
  <si>
    <t>9.1 Lakh</t>
  </si>
  <si>
    <t>Tata Nano Lx BSIV</t>
  </si>
  <si>
    <t>Ford Figo Titanium Diesel</t>
  </si>
  <si>
    <t>7.65 Lakh</t>
  </si>
  <si>
    <t>Fiat Linea Emotion</t>
  </si>
  <si>
    <t>Ford Figo Aspire 1.2 Ti-VCT Trend</t>
  </si>
  <si>
    <t>Maruti Baleno LXI</t>
  </si>
  <si>
    <t>Mahindra Scorpio 2.6 DX</t>
  </si>
  <si>
    <t>116.6 bhp</t>
  </si>
  <si>
    <t>Chevrolet Cruze LTZ AT</t>
  </si>
  <si>
    <t>Toyota Innova 2.5 V Diesel 8-seater</t>
  </si>
  <si>
    <t>Toyota Innova 2.5 GX (Diesel) 8 Seater BS IV</t>
  </si>
  <si>
    <t>Ford Fiesta 1.4 Duratorq ZXI</t>
  </si>
  <si>
    <t>Mercedes-Benz A Class A180 CDI</t>
  </si>
  <si>
    <t>13.74 Lakh</t>
  </si>
  <si>
    <t>Mercedes-Benz E-Class 2009-2013 E 220 CDI Avantgarde</t>
  </si>
  <si>
    <t>Ford EcoSport 1.5 Ti VCT MT Titanium BE</t>
  </si>
  <si>
    <t>Renault Koleos 2.0 Diesel</t>
  </si>
  <si>
    <t>148 bhp</t>
  </si>
  <si>
    <t>Maruti Omni E 8 Str STD</t>
  </si>
  <si>
    <t>34.2 bhp</t>
  </si>
  <si>
    <t>5.72 Lakh</t>
  </si>
  <si>
    <t>Ford Endeavour XLT TDCi 4X2</t>
  </si>
  <si>
    <t>Hyundai i20 Magna 1.2</t>
  </si>
  <si>
    <t>Mahindra XUV500 W9 AT</t>
  </si>
  <si>
    <t>155 bhp</t>
  </si>
  <si>
    <t>21.33 Lakh</t>
  </si>
  <si>
    <t>Maruti SX4 S Cross DDiS 200 Zeta</t>
  </si>
  <si>
    <t>78.76 Lakh</t>
  </si>
  <si>
    <t>Ford Endeavour 3.2 Titanium AT 4X4</t>
  </si>
  <si>
    <t>197 bhp</t>
  </si>
  <si>
    <t>Honda City 1.5 V MT Sunroof</t>
  </si>
  <si>
    <t>Honda Amaze VX Diesel</t>
  </si>
  <si>
    <t>Honda Mobilio S i DTEC</t>
  </si>
  <si>
    <t>4.29 Lakh</t>
  </si>
  <si>
    <t>Toyota Qualis FS B2</t>
  </si>
  <si>
    <t>BMW 5 Series 2003-2012 530d Highline</t>
  </si>
  <si>
    <t>BMW 3 Series 320d M Sport</t>
  </si>
  <si>
    <t>Chevrolet Aveo 1.4 LT ABS BSIV</t>
  </si>
  <si>
    <t>Mercedes-Benz E-Class 2009-2013 E250 CDI Elegance</t>
  </si>
  <si>
    <t>Volkswagen Ameo 1.5 TDI Highline</t>
  </si>
  <si>
    <t>108.62 bhp</t>
  </si>
  <si>
    <t>10.04 Lakh</t>
  </si>
  <si>
    <t>Toyota Etios Liva G</t>
  </si>
  <si>
    <t>Hyundai i20 1.4 Asta</t>
  </si>
  <si>
    <t>Maruti Wagon R LXI Optional</t>
  </si>
  <si>
    <t>Hyundai i20 1.4 Asta Option</t>
  </si>
  <si>
    <t>Volkswagen Polo GT TSI</t>
  </si>
  <si>
    <t>Mahindra Xylo H4</t>
  </si>
  <si>
    <t>118.3 bhp</t>
  </si>
  <si>
    <t>11.67 Lakh</t>
  </si>
  <si>
    <t>Maruti Alto Green LXi (CNG)</t>
  </si>
  <si>
    <t>38.4 bhp</t>
  </si>
  <si>
    <t>Skoda Octavia Elegance 2.0 TDI AT</t>
  </si>
  <si>
    <t>Audi A6 3.0 TDI quattro</t>
  </si>
  <si>
    <t>241.38 bhp</t>
  </si>
  <si>
    <t>Hyundai Verna 1.6 CRDi EX AT</t>
  </si>
  <si>
    <t>Hyundai Santro Xing GL Plus</t>
  </si>
  <si>
    <t>Audi A4 2.0 TDI</t>
  </si>
  <si>
    <t>Skoda Laura 1.9 TDI MT Ambiente</t>
  </si>
  <si>
    <t>Honda CR-V 2.0L 2WD AT</t>
  </si>
  <si>
    <t>153.86 bhp</t>
  </si>
  <si>
    <t>Honda Mobilio RS i DTEC</t>
  </si>
  <si>
    <t>Toyota Innova 2.5 G (Diesel) 7 Seater BS IV</t>
  </si>
  <si>
    <t>Mahindra Bolero VLX BS IV</t>
  </si>
  <si>
    <t>Volkswagen Vento 1.5 TDI Comfortline</t>
  </si>
  <si>
    <t>Maruti Zen LXi - BS III</t>
  </si>
  <si>
    <t>Mercedes-Benz E-Class Facelift</t>
  </si>
  <si>
    <t>Hyundai Xcent 1.2 CRDi S</t>
  </si>
  <si>
    <t>8.56 Lakh</t>
  </si>
  <si>
    <t>Honda City i DTEC VX</t>
  </si>
  <si>
    <t>Renault KWID 1.0 RXT Optional</t>
  </si>
  <si>
    <t>4.78 Lakh</t>
  </si>
  <si>
    <t>Maruti Swift DDiS ZDI Plus</t>
  </si>
  <si>
    <t>Maruti Celerio VXI Optional AMT</t>
  </si>
  <si>
    <t>6.14 Lakh</t>
  </si>
  <si>
    <t>Maruti Dzire VXI</t>
  </si>
  <si>
    <t>7.3 Lakh</t>
  </si>
  <si>
    <t>Maruti Grand Vitara AT</t>
  </si>
  <si>
    <t>163.5 bhp</t>
  </si>
  <si>
    <t>Audi TT 40 TFSI</t>
  </si>
  <si>
    <t>226.6 bhp</t>
  </si>
  <si>
    <t>Mercedes-Benz New C-Class C 200 CGI</t>
  </si>
  <si>
    <t>Nissan Sunny 2011-2014 Diesel XV</t>
  </si>
  <si>
    <t>84.8 bhp</t>
  </si>
  <si>
    <t>Maruti Swift ZDI</t>
  </si>
  <si>
    <t>Hyundai Accent Executive CNG</t>
  </si>
  <si>
    <t>Mahindra Scorpio LX 2.6 Turbo</t>
  </si>
  <si>
    <t>Datsun redi-GO T Option</t>
  </si>
  <si>
    <t>53.64 bhp</t>
  </si>
  <si>
    <t>4.37 Lakh</t>
  </si>
  <si>
    <t>Toyota Camry Hybrid</t>
  </si>
  <si>
    <t>158.2 bhp</t>
  </si>
  <si>
    <t>Honda City i DTec V</t>
  </si>
  <si>
    <t>Volkswagen Jetta 2012-2014 2.0L TDI Trendline</t>
  </si>
  <si>
    <t>Audi A6 2011-2015 2.0 TDI</t>
  </si>
  <si>
    <t>Maruti Swift Dzire Vdi BSIV</t>
  </si>
  <si>
    <t>Maruti Eeco 7 Seater Standard</t>
  </si>
  <si>
    <t>4.98 Lakh</t>
  </si>
  <si>
    <t>Audi Q5 30 TDI quattro Premium</t>
  </si>
  <si>
    <t>Audi Q3 2.0 TDI</t>
  </si>
  <si>
    <t>Smart Fortwo CDI AT</t>
  </si>
  <si>
    <t>Tata Sumo DX</t>
  </si>
  <si>
    <t>15.29 Lakh</t>
  </si>
  <si>
    <t>Tata Indigo eCS eLX BS IV</t>
  </si>
  <si>
    <t>69.01 bhp</t>
  </si>
  <si>
    <t>Volkswagen Vento TSI</t>
  </si>
  <si>
    <t>Mitsubishi Outlander 2.4</t>
  </si>
  <si>
    <t>Porsche Cayman 2009-2012 S</t>
  </si>
  <si>
    <t>Skoda Fabia 1.2 MPI Ambiente Petrol</t>
  </si>
  <si>
    <t>Maruti Zen Estilo 1.1 LXI BSIII</t>
  </si>
  <si>
    <t>Maruti Ciaz 1.4 Delta</t>
  </si>
  <si>
    <t>Mercedes-Benz New C-Class C 200 Avantgarde Edition C</t>
  </si>
  <si>
    <t>181.03 bhp</t>
  </si>
  <si>
    <t>Maruti Wagon R LXI LPG BSIV</t>
  </si>
  <si>
    <t>58.2 bhp</t>
  </si>
  <si>
    <t>Volkswagen Polo Petrol Highline 1.2L</t>
  </si>
  <si>
    <t>Hyundai Creta 1.6 SX Plus Diesel</t>
  </si>
  <si>
    <t>Jeep Compass 2.0 Limited 4X4</t>
  </si>
  <si>
    <t>24.26 Lakh</t>
  </si>
  <si>
    <t>Land Rover Range Rover Evoque 2.0 TD4 HSE Dynamic</t>
  </si>
  <si>
    <t>75.12 Lakh</t>
  </si>
  <si>
    <t>Maruti Baleno Alpha Diesel</t>
  </si>
  <si>
    <t>9.53 Lakh</t>
  </si>
  <si>
    <t>Maruti Ciaz ZDi SHVS</t>
  </si>
  <si>
    <t>Maruti SX4 Vxi BSIII</t>
  </si>
  <si>
    <t>104.68 bhp</t>
  </si>
  <si>
    <t>Hyundai Elantra CRDi SX</t>
  </si>
  <si>
    <t>126.24 bhp</t>
  </si>
  <si>
    <t>34.6 Lakh</t>
  </si>
  <si>
    <t>Volkswagen Ameo 1.2 MPI Comfortline</t>
  </si>
  <si>
    <t>73.75 bhp</t>
  </si>
  <si>
    <t>Mahindra KUV 100 mFALCON D75 K6</t>
  </si>
  <si>
    <t>Maruti Baleno Delta 1.2</t>
  </si>
  <si>
    <t>Honda Jazz VX Diesel</t>
  </si>
  <si>
    <t>Hyundai i20 1.2 Asta</t>
  </si>
  <si>
    <t>Hyundai i20 Sportz Diesel</t>
  </si>
  <si>
    <t>Hyundai Xcent 1.2 Kappa Base</t>
  </si>
  <si>
    <t>Maruti Alto 800 VXI</t>
  </si>
  <si>
    <t>52.26 Lakh</t>
  </si>
  <si>
    <t>Mercedes-Benz CLA 200 CDI Sport</t>
  </si>
  <si>
    <t>Skoda Rapid 1.5 TDI AT Ambition</t>
  </si>
  <si>
    <t>Hyundai Accent GLS 1.6</t>
  </si>
  <si>
    <t>Ford Endeavour 2.2 Trend AT 4X2</t>
  </si>
  <si>
    <t>158 bhp</t>
  </si>
  <si>
    <t>Chevrolet Beat Diesel PS</t>
  </si>
  <si>
    <t>Honda Civic 2010-2013 1.8 V MT</t>
  </si>
  <si>
    <t>130.2 bhp</t>
  </si>
  <si>
    <t>Skoda Rapid 1.6 MPI Ambition Plus</t>
  </si>
  <si>
    <t>Maruti Baleno Vxi - BSIII</t>
  </si>
  <si>
    <t>70.43 Lakh</t>
  </si>
  <si>
    <t>Audi Q3 2012-2015 2.0 TDI Quattro Premium Plus</t>
  </si>
  <si>
    <t>Maruti Wagon R LXI DUO BSIII</t>
  </si>
  <si>
    <t>57.5 bhp</t>
  </si>
  <si>
    <t>Volvo XC60 D5</t>
  </si>
  <si>
    <t>Honda Jazz 1.5 VX i DTEC</t>
  </si>
  <si>
    <t>Maruti Wagon R VXI Minor</t>
  </si>
  <si>
    <t>Mercedes-Benz A Class A180 Sport</t>
  </si>
  <si>
    <t>Hyundai Santro Xing GL</t>
  </si>
  <si>
    <t>Maruti Swift Dzire AMT ZDI</t>
  </si>
  <si>
    <t>Nissan Sunny 2011-2014 XV Special Edition</t>
  </si>
  <si>
    <t>97.7 bhp</t>
  </si>
  <si>
    <t>Maruti A-Star Lxi</t>
  </si>
  <si>
    <t>Renault KWID RXT Optional</t>
  </si>
  <si>
    <t>4.8 Lakh</t>
  </si>
  <si>
    <t>Hyundai Verna 1.6 SX VTVT (O) AT</t>
  </si>
  <si>
    <t>121.4 bhp</t>
  </si>
  <si>
    <t>BMW 3 Series 320d Sport Line</t>
  </si>
  <si>
    <t>Tata Indigo CS eVX</t>
  </si>
  <si>
    <t>Maruti Omni E MPI STD BS IV</t>
  </si>
  <si>
    <t>Ford Ecosport Signature Edition Diesel</t>
  </si>
  <si>
    <t>98.96 bhp</t>
  </si>
  <si>
    <t>12.12 Lakh</t>
  </si>
  <si>
    <t>Toyota Innova Crysta 2.4 GX MT</t>
  </si>
  <si>
    <t>19.37 Lakh</t>
  </si>
  <si>
    <t>Mahindra Scorpio 2.6 LX</t>
  </si>
  <si>
    <t>12.14 Lakh</t>
  </si>
  <si>
    <t>Maruti Swift Dzire VDI Optional</t>
  </si>
  <si>
    <t>Tata Manza Aura Safire BS IV</t>
  </si>
  <si>
    <t>Hyundai i20 Asta (o) 1.4 CRDi (Diesel)</t>
  </si>
  <si>
    <t>Chevrolet Beat Diesel</t>
  </si>
  <si>
    <t>Tata New Safari DICOR 2.2 EX 4x2</t>
  </si>
  <si>
    <t>Mercedes-Benz GL-Class 350 CDI Blue Efficiency</t>
  </si>
  <si>
    <t>Toyota Fortuner 2.8 4WD MT</t>
  </si>
  <si>
    <t>174.5 bhp</t>
  </si>
  <si>
    <t>36.69 Lakh</t>
  </si>
  <si>
    <t>BMW X1 sDrive 18i</t>
  </si>
  <si>
    <t>Renault Captur 1.5 Diesel Platine Mono</t>
  </si>
  <si>
    <t>Nissan Micra XE</t>
  </si>
  <si>
    <t>Land Rover Range Rover TDV8 (Diesel)</t>
  </si>
  <si>
    <t>308 bhp</t>
  </si>
  <si>
    <t>Jeep Compass 1.4 Limited Option</t>
  </si>
  <si>
    <t>23.68 Lakh</t>
  </si>
  <si>
    <t>Honda CR-V 2.4 AT</t>
  </si>
  <si>
    <t>Audi A4 35 TDI Technology</t>
  </si>
  <si>
    <t>55.61 Lakh</t>
  </si>
  <si>
    <t>Hyundai Grand i10 Asta Option</t>
  </si>
  <si>
    <t>Toyota Innova 2.5 G (Diesel) 8 Seater</t>
  </si>
  <si>
    <t>Ford EcoSport 1.5 Petrol Titanium Plus AT</t>
  </si>
  <si>
    <t>121.36 bhp</t>
  </si>
  <si>
    <t>14.1 Lakh</t>
  </si>
  <si>
    <t>Tata Indigo GLE</t>
  </si>
  <si>
    <t>Maruti Swift Dzire LDI</t>
  </si>
  <si>
    <t>Maruti S-Cross Zeta DDiS 200 SH</t>
  </si>
  <si>
    <t>13.26 Lakh</t>
  </si>
  <si>
    <t>Mahindra XUV500 W4 1.99 mHawk</t>
  </si>
  <si>
    <t>Hyundai i10 Era 1.1</t>
  </si>
  <si>
    <t>Tata New Safari DICOR 2.2 EX 4x4</t>
  </si>
  <si>
    <t>138 bhp</t>
  </si>
  <si>
    <t>Skoda Laura Elegance MT</t>
  </si>
  <si>
    <t>Hyundai i20 Asta 1.4 CRDi (Diesel)</t>
  </si>
  <si>
    <t>Ford Figo 2015-2019 1.5D Trend MT</t>
  </si>
  <si>
    <t>11.27 Lakh</t>
  </si>
  <si>
    <t>11.2 Lakh</t>
  </si>
  <si>
    <t>Porsche Boxster S tiptronic</t>
  </si>
  <si>
    <t>265 bhp</t>
  </si>
  <si>
    <t>Tata Zest Revotron 1.2 XT</t>
  </si>
  <si>
    <t>Hyundai i20 1.2 Sportz Option</t>
  </si>
  <si>
    <t>Skoda Fabia 1.4 TDI Active</t>
  </si>
  <si>
    <t>Toyota Corolla Altis D-4D J</t>
  </si>
  <si>
    <t>Nissan Terrano XL</t>
  </si>
  <si>
    <t>Hyundai i10 Asta AT</t>
  </si>
  <si>
    <t>9.46 Lakh</t>
  </si>
  <si>
    <t>Mahindra XUV300 W8 Diesel</t>
  </si>
  <si>
    <t>12.79 Lakh</t>
  </si>
  <si>
    <t>15.57 Lakh</t>
  </si>
  <si>
    <t>Tata Hexa XT</t>
  </si>
  <si>
    <t>19.86 Lakh</t>
  </si>
  <si>
    <t>BMW 5 Series 2013-2017 525d Luxury Line</t>
  </si>
  <si>
    <t>Honda Amaze EX i-Vtech</t>
  </si>
  <si>
    <t>Tata Tiago 1.2 Revotron XZ</t>
  </si>
  <si>
    <t>84 bhp</t>
  </si>
  <si>
    <t>6.59 Lakh</t>
  </si>
  <si>
    <t>Maruti Swift LXI</t>
  </si>
  <si>
    <t>Hyundai EON Era</t>
  </si>
  <si>
    <t>Hyundai i20 Magna 1.4 CRDi</t>
  </si>
  <si>
    <t>Toyota Corolla Altis Diesel D4DG</t>
  </si>
  <si>
    <t>Maruti Swift VDi BSIII W/ ABS</t>
  </si>
  <si>
    <t>BMW 7 Series 2007-2012 740Li</t>
  </si>
  <si>
    <t>321 bhp</t>
  </si>
  <si>
    <t>Hyundai i10 Magna AT</t>
  </si>
  <si>
    <t>Honda City i DTec VX</t>
  </si>
  <si>
    <t>Skoda Superb 2009-2014 Elegance 2.0 TDI MT</t>
  </si>
  <si>
    <t>Maruti Ciaz VDi Plus SHVS</t>
  </si>
  <si>
    <t>Fiat Avventura MULTIJET Emotion</t>
  </si>
  <si>
    <t>91.72 bhp</t>
  </si>
  <si>
    <t>Hyundai Grand i10 1.2 Kappa Magna</t>
  </si>
  <si>
    <t>6.54 Lakh</t>
  </si>
  <si>
    <t>26.56 Lakh</t>
  </si>
  <si>
    <t>Renault Duster 110PS Diesel RxZ AMT</t>
  </si>
  <si>
    <t>15.05 Lakh</t>
  </si>
  <si>
    <t>Mercedes-Benz E-Class 2009-2013 E 200 CGI Avantgarde</t>
  </si>
  <si>
    <t>11.01 Lakh</t>
  </si>
  <si>
    <t>11 Lakh</t>
  </si>
  <si>
    <t>Honda Amaze S Petrol</t>
  </si>
  <si>
    <t>7.55 Lakh</t>
  </si>
  <si>
    <t>Maruti Wagon R VXI BSIII</t>
  </si>
  <si>
    <t>Toyota Corolla Altis VL</t>
  </si>
  <si>
    <t>Maruti Swift VXi BSIV</t>
  </si>
  <si>
    <t>7.82 Lakh</t>
  </si>
  <si>
    <t>Maruti SX4 ZDI</t>
  </si>
  <si>
    <t>6.32 Lakh</t>
  </si>
  <si>
    <t>Tata Tigor 1.2 Revotron XTA</t>
  </si>
  <si>
    <t>Tata Indica GLS BS IV</t>
  </si>
  <si>
    <t>65.3 bhp</t>
  </si>
  <si>
    <t>Maruti SX4 S Cross DDiS 320 Zeta</t>
  </si>
  <si>
    <t>Maruti Swift VXI BSIII</t>
  </si>
  <si>
    <t>88.2 bhp</t>
  </si>
  <si>
    <t>Hyundai Xcent 1.2 Kappa SX</t>
  </si>
  <si>
    <t>Volkswagen Vento Petrol Trendline</t>
  </si>
  <si>
    <t>Ford EcoSport 1.5 Ti VCT AT Titanium BE</t>
  </si>
  <si>
    <t>Fiat Linea Emotion Pack (Diesel)</t>
  </si>
  <si>
    <t>93 bhp</t>
  </si>
  <si>
    <t>Volvo XC60 D5 Inscription</t>
  </si>
  <si>
    <t>Honda City i DTEC S</t>
  </si>
  <si>
    <t>Toyota Innova 2.5 VX (Diesel) 8 Seater BS IV</t>
  </si>
  <si>
    <t>Hyundai Verna VTVT 1.6 AT SX Option</t>
  </si>
  <si>
    <t>15.14 Lakh</t>
  </si>
  <si>
    <t>Hyundai Verna CRDi 1.6 AT SX Option</t>
  </si>
  <si>
    <t>15.72 Lakh</t>
  </si>
  <si>
    <t>Toyota Etios GD SP</t>
  </si>
  <si>
    <t>Volvo S60 D4 Momentum</t>
  </si>
  <si>
    <t>45.67 Lakh</t>
  </si>
  <si>
    <t>Mercedes-Benz E-Class 2015-2017 E350 CDI Avantgrade</t>
  </si>
  <si>
    <t>54.7 Lakh</t>
  </si>
  <si>
    <t>Toyota Innova Crysta 2.4 VX MT</t>
  </si>
  <si>
    <t>22.87 Lakh</t>
  </si>
  <si>
    <t>Volkswagen Polo 1.0 MPI Trendline</t>
  </si>
  <si>
    <t>6.74 Lakh</t>
  </si>
  <si>
    <t>33.09 Lakh</t>
  </si>
  <si>
    <t>Honda Civic 2010-2013 1.8 S MT</t>
  </si>
  <si>
    <t>Land Rover Freelander 2 HSE</t>
  </si>
  <si>
    <t>Honda CR-V 2.0L 2WD MT</t>
  </si>
  <si>
    <t>Toyota Innova 2.5 GX (Diesel) 7 Seater</t>
  </si>
  <si>
    <t>Tata Manza Aura Safire</t>
  </si>
  <si>
    <t>Audi Q7 35 TDI Quattro Premium Plus</t>
  </si>
  <si>
    <t>Honda City i-VTEC S</t>
  </si>
  <si>
    <t>Honda CR-V 2.4L 4WD AT AVN</t>
  </si>
  <si>
    <t>Ambassador Classic Nova Diesel</t>
  </si>
  <si>
    <t>35.5 bhp</t>
  </si>
  <si>
    <t>Mahindra Scorpio VLX 2.2 mHawk BSIII</t>
  </si>
  <si>
    <t>Maruti Zen VX</t>
  </si>
  <si>
    <t>Maruti 800 DX BSII</t>
  </si>
  <si>
    <t>Toyota Corolla Altis 1.8 VL CVT</t>
  </si>
  <si>
    <t>23.25 Lakh</t>
  </si>
  <si>
    <t>BMW 3 Series 328i Sport Line</t>
  </si>
  <si>
    <t>Toyota Corolla Altis 1.4 DG</t>
  </si>
  <si>
    <t>86.79 bhp</t>
  </si>
  <si>
    <t>19.27 Lakh</t>
  </si>
  <si>
    <t>Mahindra XUV500 W4</t>
  </si>
  <si>
    <t>Toyota Corolla 1.8 J</t>
  </si>
  <si>
    <t>Audi Q3 2.0 TDI Quattro</t>
  </si>
  <si>
    <t>Jaguar XE 2.0L Diesel Prestige</t>
  </si>
  <si>
    <t>52.77 Lakh</t>
  </si>
  <si>
    <t>Mahindra Xylo D4</t>
  </si>
  <si>
    <t>Toyota Camry 2.5 Hybrid</t>
  </si>
  <si>
    <t>157.7 bhp</t>
  </si>
  <si>
    <t>Audi Q5 3.0 TDI Quattro</t>
  </si>
  <si>
    <t>7.92 Lakh</t>
  </si>
  <si>
    <t>Maruti Ertiga VDI Limited Edition</t>
  </si>
  <si>
    <t>Maruti Baleno Sigma 1.2</t>
  </si>
  <si>
    <t>Hyundai Accent Executive</t>
  </si>
  <si>
    <t>Hyundai Xcent 1.2 VTVT S</t>
  </si>
  <si>
    <t>7.85 Lakh</t>
  </si>
  <si>
    <t>Land Rover Freelander 2 TD4 S</t>
  </si>
  <si>
    <t>Tata Indigo eCS LX BSIV</t>
  </si>
  <si>
    <t>Maruti Alto 800 2016-2019 CNG LXI</t>
  </si>
  <si>
    <t>40.3 bhp</t>
  </si>
  <si>
    <t>15.55 Lakh</t>
  </si>
  <si>
    <t>Hyundai Santro GLS I - Euro II</t>
  </si>
  <si>
    <t>Toyota Fortuner 2.8 2WD MT</t>
  </si>
  <si>
    <t>32.45 Lakh</t>
  </si>
  <si>
    <t>4.83 Lakh</t>
  </si>
  <si>
    <t>Honda City 1.5 EXI</t>
  </si>
  <si>
    <t>Hyundai Grand i10 CRDi Sportz Celebration Edition</t>
  </si>
  <si>
    <t>Ford Figo Petrol LXI</t>
  </si>
  <si>
    <t>Toyota Innova 2.5 ZX Diesel 7 Seater</t>
  </si>
  <si>
    <t>Maruti Ciaz 1.4 AT Alpha</t>
  </si>
  <si>
    <t>Honda City 1.3 DX</t>
  </si>
  <si>
    <t>Ford EcoSport 1.0 Ecoboost Titanium Plus BE</t>
  </si>
  <si>
    <t>Skoda Octavia Ambition 1.8 TSI AT</t>
  </si>
  <si>
    <t>Fiat Linea Emotion (Diesel)</t>
  </si>
  <si>
    <t>91.7 bhp</t>
  </si>
  <si>
    <t>Maruti Swift Lxi BSIII</t>
  </si>
  <si>
    <t>Land Rover Discovery 4 TDV6 SE</t>
  </si>
  <si>
    <t>180 bhp</t>
  </si>
  <si>
    <t>7.13 Lakh</t>
  </si>
  <si>
    <t>71.82 Lakh</t>
  </si>
  <si>
    <t>BMW X1 M Sport sDrive 20d</t>
  </si>
  <si>
    <t>50.97 Lakh</t>
  </si>
  <si>
    <t>Volkswagen Beetle 2.0</t>
  </si>
  <si>
    <t>114.4 bhp</t>
  </si>
  <si>
    <t>Volkswagen Polo GT TDI</t>
  </si>
  <si>
    <t>Hyundai Verna CRDi 1.4 E</t>
  </si>
  <si>
    <t>10.73 Lakh</t>
  </si>
  <si>
    <t>Fiat Linea Classic Plus 1.3 Multijet</t>
  </si>
  <si>
    <t>9.5 Lakh</t>
  </si>
  <si>
    <t>Honda City 1.3 EXI</t>
  </si>
  <si>
    <t>Fiat Petra 1.2 EL</t>
  </si>
  <si>
    <t>52.46 Lakh</t>
  </si>
  <si>
    <t>Ford Fiesta 1.4 Duratec EXI</t>
  </si>
  <si>
    <t>Maruti Ignis 1.2 Delta</t>
  </si>
  <si>
    <t>6.07 Lakh</t>
  </si>
  <si>
    <t>Maruti Swift 1.3 ZXI</t>
  </si>
  <si>
    <t>Maruti Wagon R CNG LXI</t>
  </si>
  <si>
    <t>5.54 Lakh</t>
  </si>
  <si>
    <t>BMW 7 Series 730Ld</t>
  </si>
  <si>
    <t>Skoda Rapid 1.6 MPI AT Style Plus</t>
  </si>
  <si>
    <t>Honda City i DTec E</t>
  </si>
  <si>
    <t>Honda Brio S Option MT</t>
  </si>
  <si>
    <t>158.8 bhp</t>
  </si>
  <si>
    <t>Toyota Corolla Altis 2008-2013 1.8 VL AT</t>
  </si>
  <si>
    <t>Maruti Baleno Vxi</t>
  </si>
  <si>
    <t>Mahindra Scorpio LX BS IV</t>
  </si>
  <si>
    <t>Skoda Laura 1.8 TSI Ambiente</t>
  </si>
  <si>
    <t>157.8 bhp</t>
  </si>
  <si>
    <t>Maruti SX4 Zxi BSIII</t>
  </si>
  <si>
    <t>Land Rover Range Rover 3.6 TDV8 Vogue SE Diesel</t>
  </si>
  <si>
    <t>Hyundai Santa Fe 4WD AT</t>
  </si>
  <si>
    <t>Nissan Sunny 2011-2014 XV</t>
  </si>
  <si>
    <t>Maruti Alto 800 2016-2019 VXI</t>
  </si>
  <si>
    <t>4.33 Lakh</t>
  </si>
  <si>
    <t>Hyundai Grand i10 1.2 Kappa Sportz AT</t>
  </si>
  <si>
    <t>8.63 Lakh</t>
  </si>
  <si>
    <t>Tata Manza Aqua Quadrajet</t>
  </si>
  <si>
    <t>Chevrolet Optra Magnum 2.0 LT</t>
  </si>
  <si>
    <t>123.7 bhp</t>
  </si>
  <si>
    <t>Hyundai Grand i10 1.2 Kappa Sportz</t>
  </si>
  <si>
    <t>6.68 Lakh</t>
  </si>
  <si>
    <t>Nissan Micra XL</t>
  </si>
  <si>
    <t>Hyundai Creta 1.6 VTVT E Plus</t>
  </si>
  <si>
    <t>Honda Accord 2.4 Elegance A/T</t>
  </si>
  <si>
    <t>Honda City 1.5 S AT</t>
  </si>
  <si>
    <t>Maruti Baleno Alpha 1.3</t>
  </si>
  <si>
    <t>Hyundai i20 Era 1.4 CRDi</t>
  </si>
  <si>
    <t>Mercedes-Benz E-Class 2015-2017 E350 Edition E</t>
  </si>
  <si>
    <t>Nissan Terrano XV 110 PS</t>
  </si>
  <si>
    <t>Hyundai Getz 1.5 CRDi GVS</t>
  </si>
  <si>
    <t>BMW 5 Series 520d Sport Line</t>
  </si>
  <si>
    <t>Ford Figo Petrol ZXI</t>
  </si>
  <si>
    <t>Hyundai Grand i10 1.2 Kappa Magna AT</t>
  </si>
  <si>
    <t>7.98 Lakh</t>
  </si>
  <si>
    <t>Hyundai i10 Era 1.1 iTech SE</t>
  </si>
  <si>
    <t>Honda City V MT Exclusive</t>
  </si>
  <si>
    <t>Ford EcoSport 1.5 TDCi Ambiente</t>
  </si>
  <si>
    <t>24.82 Lakh</t>
  </si>
  <si>
    <t>BMW 5 Series 523i Sedan</t>
  </si>
  <si>
    <t>Ford Ecosport 1.0 Ecoboost Platinum Edition</t>
  </si>
  <si>
    <t>Tata Zest Revotron 1.2T XM</t>
  </si>
  <si>
    <t>7.63 Lakh</t>
  </si>
  <si>
    <t>Audi A7 2011-2015 3.0 TDI Quattro</t>
  </si>
  <si>
    <t>Tata Indica Vista Quadrajet VX</t>
  </si>
  <si>
    <t>Honda Jazz 1.2 V AT i VTEC Privilege</t>
  </si>
  <si>
    <t>Ford Figo 2015-2019 1.5P Titanium AT</t>
  </si>
  <si>
    <t>22.86 Lakh</t>
  </si>
  <si>
    <t>Chevrolet Beat Diesel LS</t>
  </si>
  <si>
    <t>56.3 bhp</t>
  </si>
  <si>
    <t>Volkswagen Polo GTI</t>
  </si>
  <si>
    <t>189 bhp</t>
  </si>
  <si>
    <t>Ford Figo 2015-2019 1.2P Titanium Opt MT</t>
  </si>
  <si>
    <t>Ford EcoSport 1.5 Petrol Titanium</t>
  </si>
  <si>
    <t>11.06 Lakh</t>
  </si>
  <si>
    <t>Toyota Innova 2.5 VX (Diesel) 8 Seater</t>
  </si>
  <si>
    <t>Nissan Micra Active XL Petrol</t>
  </si>
  <si>
    <t>Mercedes-Benz New C-Class 200 Kompressor</t>
  </si>
  <si>
    <t>Ford Fiesta Diesel Style</t>
  </si>
  <si>
    <t>Hyundai Verna 1.6 VTVT S</t>
  </si>
  <si>
    <t>Hyundai i20 1.4 Asta (AT)</t>
  </si>
  <si>
    <t>Mercedes-Benz New C-Class C 220CDIBE Avantgarde Command</t>
  </si>
  <si>
    <t>Hyundai Elite i20 Petrol Asta</t>
  </si>
  <si>
    <t>Hyundai Verna 1.6 VTVT EX AT</t>
  </si>
  <si>
    <t>Toyota Corolla Altis 1.8 G</t>
  </si>
  <si>
    <t>19.39 Lakh</t>
  </si>
  <si>
    <t>Tata Nano LX</t>
  </si>
  <si>
    <t>Land Rover Range Rover Sport 2005 2012 Sport</t>
  </si>
  <si>
    <t>Chevrolet Optra 1.6 LS</t>
  </si>
  <si>
    <t>104 bhp</t>
  </si>
  <si>
    <t>Audi Q5 2.0 TDI Premium Plus</t>
  </si>
  <si>
    <t>Mahindra Scorpio S6 7 Seater</t>
  </si>
  <si>
    <t>Toyota Corolla Altis Aero D 4D J</t>
  </si>
  <si>
    <t>Maruti 800 Std BSIII</t>
  </si>
  <si>
    <t>21.77 Lakh</t>
  </si>
  <si>
    <t>Maruti Baleno Zeta 1.2</t>
  </si>
  <si>
    <t>Mini Cooper Countryman D</t>
  </si>
  <si>
    <t>Mercedes-Benz S Class 2005 2013 320 CDI</t>
  </si>
  <si>
    <t>210 bhp</t>
  </si>
  <si>
    <t>Chevrolet Sail LT ABS</t>
  </si>
  <si>
    <t>Toyota Innova 2.5 G (Diesel) 8 Seater BS IV</t>
  </si>
  <si>
    <t>Tata Manza Club Class Quadrajet90 LX</t>
  </si>
  <si>
    <t>Hyundai Creta 1.6 SX Automatic Diesel</t>
  </si>
  <si>
    <t>18.35 Lakh</t>
  </si>
  <si>
    <t>Maruti Ritz VXI</t>
  </si>
  <si>
    <t>Volkswagen Ameo 1.5 TDI Comfortline</t>
  </si>
  <si>
    <t>9.19 Lakh</t>
  </si>
  <si>
    <t>8.09 Lakh</t>
  </si>
  <si>
    <t>Jaguar XJ 3.0L Portfolio LWB</t>
  </si>
  <si>
    <t>270.88 bhp</t>
  </si>
  <si>
    <t>Honda Accord VTi-L (AT)</t>
  </si>
  <si>
    <t>142 bhp</t>
  </si>
  <si>
    <t>Hyundai i20 Asta (o)</t>
  </si>
  <si>
    <t>Land Rover Range Rover Sport SE</t>
  </si>
  <si>
    <t>255 bhp</t>
  </si>
  <si>
    <t>1.39 Cr</t>
  </si>
  <si>
    <t>Chevrolet Optra Magnum 1.6 LT ABS BS3</t>
  </si>
  <si>
    <t>Honda Civic 2006-2010 1.8 V AT</t>
  </si>
  <si>
    <t>BMW X3 xDrive20d</t>
  </si>
  <si>
    <t>Skoda Laura Ambition 2.0 TDI CR AT</t>
  </si>
  <si>
    <t>Honda Accord 2.4 AT</t>
  </si>
  <si>
    <t>Honda Jazz 1.2 E i VTEC</t>
  </si>
  <si>
    <t>Maruti Dzire AMT ZDI Plus</t>
  </si>
  <si>
    <t>11.52 Lakh</t>
  </si>
  <si>
    <t>Nissan Sunny 2011-2014 Diesel XL</t>
  </si>
  <si>
    <t>Ford EcoSport 1.5 Diesel Titanium Plus</t>
  </si>
  <si>
    <t>13.23 Lakh</t>
  </si>
  <si>
    <t>Tata Zest Quadrajet 1.3 XT</t>
  </si>
  <si>
    <t>10.06 Lakh</t>
  </si>
  <si>
    <t>Skoda Rapid 1.5 TDI AT Style</t>
  </si>
  <si>
    <t>15.34 Lakh</t>
  </si>
  <si>
    <t>Toyota Innova Crysta 2.4 VX MT 8S</t>
  </si>
  <si>
    <t>24.01 Lakh</t>
  </si>
  <si>
    <t>Honda City i DTEC SV</t>
  </si>
  <si>
    <t>Audi Q5 2008-2012 3.0 TDI</t>
  </si>
  <si>
    <t>236 bhp</t>
  </si>
  <si>
    <t>Mahindra Thar CRDe</t>
  </si>
  <si>
    <t>11.39 Lakh</t>
  </si>
  <si>
    <t>Ford Aspire Titanium Diesel</t>
  </si>
  <si>
    <t>9.79 Lakh</t>
  </si>
  <si>
    <t>Mini Cooper 3 DOOR D</t>
  </si>
  <si>
    <t>35 Lakh</t>
  </si>
  <si>
    <t>9.26 Lakh</t>
  </si>
  <si>
    <t>Chevrolet Optra 1.6 Elite</t>
  </si>
  <si>
    <t>Toyota Innova 2.5 GX 7 STR BSIV</t>
  </si>
  <si>
    <t>Honda City i DTec SV</t>
  </si>
  <si>
    <t>Volkswagen Ameo 1.2 MPI Highline</t>
  </si>
  <si>
    <t>8.68 Lakh</t>
  </si>
  <si>
    <t>Maruti SX4 ZDI Leather</t>
  </si>
  <si>
    <t>Audi Q7 35 TDI Quattro Technology</t>
  </si>
  <si>
    <t>Volkswagen Passat Diesel Highline 2.0 TDI</t>
  </si>
  <si>
    <t>167.7 bhp</t>
  </si>
  <si>
    <t>Hyundai Elantra CRDi SX AT</t>
  </si>
  <si>
    <t>Land Rover Discovery Sport TD4 HSE 7S</t>
  </si>
  <si>
    <t>148.31 bhp</t>
  </si>
  <si>
    <t>66.39 Lakh</t>
  </si>
  <si>
    <t>Honda City i VTEC SV</t>
  </si>
  <si>
    <t>Maruti Wagon R LX BS IV</t>
  </si>
  <si>
    <t>Maruti Ertiga VXI CNG</t>
  </si>
  <si>
    <t>80.46 bhp</t>
  </si>
  <si>
    <t>Volkswagen Tiguan 2.0 TDI Highline</t>
  </si>
  <si>
    <t>36.45 Lakh</t>
  </si>
  <si>
    <t>Hyundai Grand i10 1.2 CRDi Sportz Option</t>
  </si>
  <si>
    <t>Volkswagen Jetta 2012-2014 2.0L TDI Comfortline</t>
  </si>
  <si>
    <t>Skoda Yeti Elegance</t>
  </si>
  <si>
    <t>138.08 bhp</t>
  </si>
  <si>
    <t>Audi Q7 45 TDI Quattro Premium Plus</t>
  </si>
  <si>
    <t>91.38 Lakh</t>
  </si>
  <si>
    <t>Maruti Wagon R VXI Minor ABS</t>
  </si>
  <si>
    <t>Skoda Rapid 1.6 MPI Elegance Black Package</t>
  </si>
  <si>
    <t>Maruti Swift Dzire ZXI</t>
  </si>
  <si>
    <t>Audi Q7 4.2 FSI quattro</t>
  </si>
  <si>
    <t>250 bhp</t>
  </si>
  <si>
    <t>Volkswagen Polo 1.5 TDI Comfortline</t>
  </si>
  <si>
    <t>Maruti 800 AC BSIII</t>
  </si>
  <si>
    <t>Volkswagen Polo 1.5 TDI Trendline</t>
  </si>
  <si>
    <t>Chevrolet Captiva LTZ VCDi</t>
  </si>
  <si>
    <t>Volkswagen Jetta 2013-2015 2.0L TDI Highline AT</t>
  </si>
  <si>
    <t>Maruti Ciaz 1.4 Zeta</t>
  </si>
  <si>
    <t>Mahindra Scorpio 2009-2014 VLX 4WD AT 7S BSIV</t>
  </si>
  <si>
    <t>Chevrolet Aveo U-VA 1.2 LS</t>
  </si>
  <si>
    <t>74.9 bhp</t>
  </si>
  <si>
    <t>Maruti Ciaz ZXi Option</t>
  </si>
  <si>
    <t>91.2 bhp</t>
  </si>
  <si>
    <t>Honda Jazz 1.2 SV i VTEC</t>
  </si>
  <si>
    <t>Skoda Fabia 1.2 TDI Ambition</t>
  </si>
  <si>
    <t>Hyundai i10 Magna(O) with Sun Roof</t>
  </si>
  <si>
    <t>Ford Ecosport 1.5 Ti VCT AT Titanium</t>
  </si>
  <si>
    <t>Mercedes-Benz E-Class 2009-2013 E350 CDI Avantgarde</t>
  </si>
  <si>
    <t>Audi A4 35 TDI Premium</t>
  </si>
  <si>
    <t>Nissan Sunny 2011-2014 XL</t>
  </si>
  <si>
    <t>Chevrolet Aveo 1.4 LS</t>
  </si>
  <si>
    <t>Honda Mobilio V i DTEC</t>
  </si>
  <si>
    <t>Maruti A-Star AT Vxi Aktiv</t>
  </si>
  <si>
    <t>53.41 Lakh</t>
  </si>
  <si>
    <t>Mercedes-Benz New C-Class C 200 Kompressor Elegance AT</t>
  </si>
  <si>
    <t>Hyundai i20 1.4 Asta CRDi with AVN</t>
  </si>
  <si>
    <t>4.59 Lakh</t>
  </si>
  <si>
    <t>Skoda Octavia Rider 1.9 TDI MT</t>
  </si>
  <si>
    <t>Renault Duster Petrol RxL</t>
  </si>
  <si>
    <t>102.57 bhp</t>
  </si>
  <si>
    <t>Nissan Micra Diesel</t>
  </si>
  <si>
    <t>Audi Q5 3.0 TDI Quattro Technology</t>
  </si>
  <si>
    <t>Mahindra Xylo E8 ABS BS IV</t>
  </si>
  <si>
    <t>Hyundai Verna 1.6 SX VTVT AT</t>
  </si>
  <si>
    <t>Fiat Punto EVO 1.2 Emotion</t>
  </si>
  <si>
    <t>Mahindra TUV 300 2015-2019 mHAWK100 T8 AMT</t>
  </si>
  <si>
    <t>67.87 Lakh</t>
  </si>
  <si>
    <t>Ford Endeavour 4x2 XLT Limited Edition</t>
  </si>
  <si>
    <t>Honda Amaze V CVT Petrol</t>
  </si>
  <si>
    <t>9.44 Lakh</t>
  </si>
  <si>
    <t>BMW 3 Series 320d GT Luxury Line</t>
  </si>
  <si>
    <t>48.64 Lakh</t>
  </si>
  <si>
    <t>Maruti Baleno Delta Automatic</t>
  </si>
  <si>
    <t>Tata Nano Lx</t>
  </si>
  <si>
    <t>11.69 Lakh</t>
  </si>
  <si>
    <t>Toyota Etios G Safety</t>
  </si>
  <si>
    <t>Tata Indica V2 DLS TC</t>
  </si>
  <si>
    <t>11.11 Lakh</t>
  </si>
  <si>
    <t>Ford Figo 1.5D Titanium Plus MT</t>
  </si>
  <si>
    <t>Nissan Sunny XL</t>
  </si>
  <si>
    <t>97.6 bhp</t>
  </si>
  <si>
    <t>Fiat Grande Punto 1.3 Emotion (Diesel)</t>
  </si>
  <si>
    <t>Ford Endeavour 3.0L 4X4 AT</t>
  </si>
  <si>
    <t>Mahindra TUV 300 2015-2019 mHAWK100 T8</t>
  </si>
  <si>
    <t>BMW X6 xDrive 40d</t>
  </si>
  <si>
    <t>Maruti Wagon R AMT VXI Option</t>
  </si>
  <si>
    <t>Maruti Zen Estilo 1.1 LX BSIII</t>
  </si>
  <si>
    <t>102.53 bhp</t>
  </si>
  <si>
    <t>Mahindra Verito 1.5 D6 BSIV</t>
  </si>
  <si>
    <t>Renault KWID Climber 1.0 MT</t>
  </si>
  <si>
    <t>Porsche Cayenne Diesel</t>
  </si>
  <si>
    <t>240 bhp</t>
  </si>
  <si>
    <t>Datsun GO T Option</t>
  </si>
  <si>
    <t>BMW 3 Series 330i</t>
  </si>
  <si>
    <t>254 bhp</t>
  </si>
  <si>
    <t>Hyundai EON 1.0 Kappa Magna Plus Optional</t>
  </si>
  <si>
    <t>Hyundai i20 Sportz 1.2</t>
  </si>
  <si>
    <t>Maruti Ritz ZXi</t>
  </si>
  <si>
    <t>Hyundai Xcent 1.2 Kappa AT S Option</t>
  </si>
  <si>
    <t>Honda Amaze E i-Vtech</t>
  </si>
  <si>
    <t>Maruti Wagon R VXI AMT</t>
  </si>
  <si>
    <t>6.33 Lakh</t>
  </si>
  <si>
    <t>8.1 Lakh</t>
  </si>
  <si>
    <t>Ford Figo Petrol Titanium</t>
  </si>
  <si>
    <t>Volkswagen Ameo 1.2 MPI Trendline</t>
  </si>
  <si>
    <t>Ford Ecosport 1.5 DV5 MT Trend</t>
  </si>
  <si>
    <t>6.4 Lakh</t>
  </si>
  <si>
    <t>Toyota Etios Liva 1.2 VX Dual Tone</t>
  </si>
  <si>
    <t>7.59 Lakh</t>
  </si>
  <si>
    <t>7 Lakh</t>
  </si>
  <si>
    <t>Tata Bolt Quadrajet XE</t>
  </si>
  <si>
    <t>7.43 Lakh</t>
  </si>
  <si>
    <t>Volkswagen Vento 1.5 TDI Highline</t>
  </si>
  <si>
    <t>Hyundai i20 Sportz Petrol</t>
  </si>
  <si>
    <t>Audi Q5 2.0 TDI</t>
  </si>
  <si>
    <t>Hyundai i20 Magna</t>
  </si>
  <si>
    <t>Mahindra KUV 100 mFALCON D75 K4 Plus 5str</t>
  </si>
  <si>
    <t>Hyundai Elantra 1.6 SX Option AT</t>
  </si>
  <si>
    <t>22.43 Lakh</t>
  </si>
  <si>
    <t>Jeep Compass 2.0 Limited Option Black</t>
  </si>
  <si>
    <t>24.02 Lakh</t>
  </si>
  <si>
    <t>Maruti Vitara Brezza VDi Option</t>
  </si>
  <si>
    <t>Toyota Corolla Altis 1.8 GL</t>
  </si>
  <si>
    <t>21.69 Lakh</t>
  </si>
  <si>
    <t>BMW X1 xDrive 20d xLine</t>
  </si>
  <si>
    <t>Nissan Evalia 2013 XL</t>
  </si>
  <si>
    <t>34.63 Lakh</t>
  </si>
  <si>
    <t>Mini Cooper Countryman D High</t>
  </si>
  <si>
    <t>Fiat Linea T-Jet Active</t>
  </si>
  <si>
    <t>112.4 bhp</t>
  </si>
  <si>
    <t>Chevrolet Aveo 1.4 LT</t>
  </si>
  <si>
    <t>43.31 Lakh</t>
  </si>
  <si>
    <t>Hyundai Santro DX</t>
  </si>
  <si>
    <t>Skoda Rapid 1.6 MPI Elegance</t>
  </si>
  <si>
    <t>Chevrolet Optra Magnum 2.0 LT BS3</t>
  </si>
  <si>
    <t>4.71 Lakh</t>
  </si>
  <si>
    <t>Toyota Innova 2.5 LE 2014 Diesel 7 Seater</t>
  </si>
  <si>
    <t>Tata Indica V2 eLX</t>
  </si>
  <si>
    <t>Chevrolet Enjoy 1.3 TCDi LS 8</t>
  </si>
  <si>
    <t>73.74 bhp</t>
  </si>
  <si>
    <t>Ford Fiesta 1.4 Duratorq EXI</t>
  </si>
  <si>
    <t>Mercedes-Benz GLS 350d Grand Edition</t>
  </si>
  <si>
    <t>1.02 Cr</t>
  </si>
  <si>
    <t>6.71 Lakh</t>
  </si>
  <si>
    <t>Volkswagen Ameo 1.5 TDI Highline AT</t>
  </si>
  <si>
    <t>108.495 bhp</t>
  </si>
  <si>
    <t>Honda Jazz 1.2 S i VTEC</t>
  </si>
  <si>
    <t>Renault Scala Diesel RxL</t>
  </si>
  <si>
    <t>Toyota Fortuner 2.8 2WD AT</t>
  </si>
  <si>
    <t>34.45 Lakh</t>
  </si>
  <si>
    <t>Mercedes-Benz New C-Class 250 CDI Classic</t>
  </si>
  <si>
    <t>Toyota Qualis FS B3</t>
  </si>
  <si>
    <t>BMW 5 Series 2007-2010 525d Sedan</t>
  </si>
  <si>
    <t>Mitsubishi Pajero 2.8 SFX BSIII Dual Tone</t>
  </si>
  <si>
    <t>116.9 bhp</t>
  </si>
  <si>
    <t>Toyota Corolla H2</t>
  </si>
  <si>
    <t>Hyundai Xcent 1.2 Kappa S Option CNG</t>
  </si>
  <si>
    <t>Mercedes-Benz E-Class 200 Kompressor Elegance</t>
  </si>
  <si>
    <t>Maruti Dzire VDI</t>
  </si>
  <si>
    <t>8.58 Lakh</t>
  </si>
  <si>
    <t>12.67 Lakh</t>
  </si>
  <si>
    <t>Ford EcoSport 1.5 Diesel Titanium</t>
  </si>
  <si>
    <t>11.89 Lakh</t>
  </si>
  <si>
    <t>Maruti Dzire ZDI Plus</t>
  </si>
  <si>
    <t>10.48 Lakh</t>
  </si>
  <si>
    <t>Mahindra Scorpio 1.99 S10</t>
  </si>
  <si>
    <t>Skoda Fabia 1.2L Diesel Classic</t>
  </si>
  <si>
    <t>Honda City i VTEC CVT SV</t>
  </si>
  <si>
    <t>Tata Sumo EX</t>
  </si>
  <si>
    <t>Fiat Linea 1.3 Dynamic</t>
  </si>
  <si>
    <t>Audi A3 35 TDI Technology</t>
  </si>
  <si>
    <t>Hyundai Verna VTVT 1.6 SX Option</t>
  </si>
  <si>
    <t>13.59 Lakh</t>
  </si>
  <si>
    <t>Hyundai i20 1.4 CRDi Magna</t>
  </si>
  <si>
    <t>Ford Fiesta 1.6 ZXI Duratec</t>
  </si>
  <si>
    <t>101 bhp</t>
  </si>
  <si>
    <t>11.02 Lakh</t>
  </si>
  <si>
    <t>Mercedes-Benz GLA Class 200 d Sport</t>
  </si>
  <si>
    <t>41.94 Lakh</t>
  </si>
  <si>
    <t>Toyota Innova 2.0 GX 8 STR</t>
  </si>
  <si>
    <t>Ford Figo 1.2P Titanium MT</t>
  </si>
  <si>
    <t>BMW 7 Series 740Li</t>
  </si>
  <si>
    <t>320 bhp</t>
  </si>
  <si>
    <t>Skoda Rapid 1.5 TDI AT Elegance</t>
  </si>
  <si>
    <t>BMW 3 Series 320d Sport</t>
  </si>
  <si>
    <t>8.94 Lakh</t>
  </si>
  <si>
    <t>Jeep Compass 2.0 Longitude</t>
  </si>
  <si>
    <t>21.38 Lakh</t>
  </si>
  <si>
    <t>Maruti Vitara Brezza ZDi Plus AMT Dual Tone</t>
  </si>
  <si>
    <t>12.88 Lakh</t>
  </si>
  <si>
    <t>Hyundai Xcent 1.2 VTVT SX</t>
  </si>
  <si>
    <t>8.27 Lakh</t>
  </si>
  <si>
    <t>Mercedes-Benz E-Class 220 CDI</t>
  </si>
  <si>
    <t>Mahindra Renault Logan 1.4 GLX Petrol</t>
  </si>
  <si>
    <t>Skoda Octavia 1.9 TDI</t>
  </si>
  <si>
    <t>Ford Ikon 1.4 TDCi DuraTorq</t>
  </si>
  <si>
    <t>Hyundai Verna 1.6 CRDi EX MT</t>
  </si>
  <si>
    <t>7.37 Lakh</t>
  </si>
  <si>
    <t>Volkswagen Polo 1.0 MPI Comfortline</t>
  </si>
  <si>
    <t>7.33 Lakh</t>
  </si>
  <si>
    <t>70.02 bhp</t>
  </si>
  <si>
    <t>Mahindra Scorpio VLX 2WD AIRBAG BSIV</t>
  </si>
  <si>
    <t>Mahindra Xylo E4</t>
  </si>
  <si>
    <t>23.06 Lakh</t>
  </si>
  <si>
    <t>Toyota Innova 2.5 G3</t>
  </si>
  <si>
    <t>Mercedes-Benz E-Class 2009-2013 E 200 CGI Elegance</t>
  </si>
  <si>
    <t>Mahindra Bolero SLE</t>
  </si>
  <si>
    <t>Ford Fiesta 1.4 SXi TDCi ABS</t>
  </si>
  <si>
    <t>Maruti Ritz AT</t>
  </si>
  <si>
    <t>Mahindra Scorpio 2.6 CRDe</t>
  </si>
  <si>
    <t>Mahindra Scorpio S4 7 Seater</t>
  </si>
  <si>
    <t>Mahindra Jeep MM 550 PE</t>
  </si>
  <si>
    <t>BMW 7 Series 730Ld Eminence</t>
  </si>
  <si>
    <t>261.49 bhp</t>
  </si>
  <si>
    <t>1.4 Cr</t>
  </si>
  <si>
    <t>Hyundai Sonata Embera 2.0L CRDi MT</t>
  </si>
  <si>
    <t>Renault Duster Adventure Edition</t>
  </si>
  <si>
    <t>5.58 Lakh</t>
  </si>
  <si>
    <t>Audi A4 2.0 TDI 177 Bhp Technology Edition</t>
  </si>
  <si>
    <t>22.46 Lakh</t>
  </si>
  <si>
    <t>Hyundai Verna 1.4 VTVT</t>
  </si>
  <si>
    <t>105.5 bhp</t>
  </si>
  <si>
    <t>Mahindra TUV 300 T8</t>
  </si>
  <si>
    <t>Hyundai Accent GLE 1</t>
  </si>
  <si>
    <t>Maruti Swift 1.3 LXI</t>
  </si>
  <si>
    <t>Tata Zest Revotron 1.2T XMS</t>
  </si>
  <si>
    <t>7.69 Lakh</t>
  </si>
  <si>
    <t>Ford Aspire Titanium Plus Diesel</t>
  </si>
  <si>
    <t>9.4 Lakh</t>
  </si>
  <si>
    <t>Hyundai Verna SX CRDi AT</t>
  </si>
  <si>
    <t>BMW X3 xDrive20d Expedition</t>
  </si>
  <si>
    <t>BMW 6 Series 640d Coupe</t>
  </si>
  <si>
    <t>6.08 Lakh</t>
  </si>
  <si>
    <t>8.36 Lakh</t>
  </si>
  <si>
    <t>1.06 Cr</t>
  </si>
  <si>
    <t>Hyundai Santro LP zipPlus</t>
  </si>
  <si>
    <t>71.15 Lakh</t>
  </si>
  <si>
    <t>6.82 Lakh</t>
  </si>
  <si>
    <t>Porsche Cayenne Turbo S</t>
  </si>
  <si>
    <t>550 bhp</t>
  </si>
  <si>
    <t>Mahindra Quanto C8</t>
  </si>
  <si>
    <t>Toyota Corolla H5</t>
  </si>
  <si>
    <t>Mahindra KUV 100 mFALCON D75 K4</t>
  </si>
  <si>
    <t>BMW 3 Series 2005-2011 325i Sedan</t>
  </si>
  <si>
    <t>Toyota Fortuner 4x2 MT TRD Sportivo</t>
  </si>
  <si>
    <t>168.7 bhp</t>
  </si>
  <si>
    <t>Tata Indigo CS Emax CNG GLX</t>
  </si>
  <si>
    <t>55.23 bhp</t>
  </si>
  <si>
    <t>Maruti Zen VXI</t>
  </si>
  <si>
    <t>Ford Freestyle Titanium Petrol</t>
  </si>
  <si>
    <t>94.68 bhp</t>
  </si>
  <si>
    <t>8.12 Lakh</t>
  </si>
  <si>
    <t>Hyundai Elite i20 Asta Option</t>
  </si>
  <si>
    <t>9.78 Lakh</t>
  </si>
  <si>
    <t>Maruti Baleno Alpha 1.2</t>
  </si>
  <si>
    <t>Maruti Baleno Delta</t>
  </si>
  <si>
    <t>7.36 Lakh</t>
  </si>
  <si>
    <t>Hyundai Santa Fe 2WD AT</t>
  </si>
  <si>
    <t>Honda City 1.5 V MT Exclusive</t>
  </si>
  <si>
    <t>Mahindra Bolero SLE BSIII</t>
  </si>
  <si>
    <t>38.11 Lakh</t>
  </si>
  <si>
    <t>11.75 Lakh</t>
  </si>
  <si>
    <t>Ford Endeavour 2.2 Titanium AT 4X2</t>
  </si>
  <si>
    <t>Maruti Ciaz AT ZXi</t>
  </si>
  <si>
    <t>Mahindra XUV500 W10 AWD</t>
  </si>
  <si>
    <t>8.44 Lakh</t>
  </si>
  <si>
    <t>Hyundai Creta 1.6 SX Option</t>
  </si>
  <si>
    <t>16.06 Lakh</t>
  </si>
  <si>
    <t>Maruti Swift VDI BSIV W ABS</t>
  </si>
  <si>
    <t>6.63 Lakh</t>
  </si>
  <si>
    <t>Mahindra Scorpio SLE BSIII</t>
  </si>
  <si>
    <t>Volkswagen Jetta 2007-2011 2.0 TDI Trendline</t>
  </si>
  <si>
    <t>Land Rover Discovery HSE Luxury 3.0 TD6</t>
  </si>
  <si>
    <t>1.27 Cr</t>
  </si>
  <si>
    <t>Nissan Terrano XL 110 PS</t>
  </si>
  <si>
    <t>39.6 Lakh</t>
  </si>
  <si>
    <t>10.91 Lakh</t>
  </si>
  <si>
    <t>Hyundai Tucson 2.0 Dual VTVT 2WD AT GL</t>
  </si>
  <si>
    <t>152.88 bhp</t>
  </si>
  <si>
    <t>25.75 Lakh</t>
  </si>
  <si>
    <t>Audi A4 2.0 TFSI</t>
  </si>
  <si>
    <t>Mercedes-Benz E-Class E250 CDI Launch Edition</t>
  </si>
  <si>
    <t>Renault Duster 85PS Diesel RxE</t>
  </si>
  <si>
    <t>Honda Amaze S AT i-Vtech</t>
  </si>
  <si>
    <t>Volvo S60 D4 SUMMUM</t>
  </si>
  <si>
    <t>Maruti Swift Dzire 1.2 Lxi BSIV</t>
  </si>
  <si>
    <t>Maruti Omni MPI STD BSIV</t>
  </si>
  <si>
    <t>Maruti SX4 VDI</t>
  </si>
  <si>
    <t>Ford Fiesta Titanium 1.5 TDCi</t>
  </si>
  <si>
    <t>5.61 Lakh</t>
  </si>
  <si>
    <t>Mercedes-Benz E-Class E270 CDI</t>
  </si>
  <si>
    <t>Maruti Baleno Zeta Automatic</t>
  </si>
  <si>
    <t>Mahindra Scorpio S10 AT 4WD</t>
  </si>
  <si>
    <t>Volkswagen Polo 1.2 MPI Trendline</t>
  </si>
  <si>
    <t>Hyundai i20 1.2 Era</t>
  </si>
  <si>
    <t>Toyota Camry W4 (AT)</t>
  </si>
  <si>
    <t>BMW 5 Series 2013-2017 520d M Sport</t>
  </si>
  <si>
    <t>Chevrolet Sail Hatchback 1.2 LS ABS</t>
  </si>
  <si>
    <t>Skoda Superb 2.5 TDi AT</t>
  </si>
  <si>
    <t>163.2 bhp</t>
  </si>
  <si>
    <t>Toyota Corolla Altis D-4D G</t>
  </si>
  <si>
    <t>Skoda Rapid 1.6 MPI AT Elegance</t>
  </si>
  <si>
    <t>Honda Brio 1.2 VX AT</t>
  </si>
  <si>
    <t>8.05 Lakh</t>
  </si>
  <si>
    <t>Maruti Zen Estilo LXI BSIII</t>
  </si>
  <si>
    <t>Toyota Etios Cross 1.4L GD</t>
  </si>
  <si>
    <t>8.82 Lakh</t>
  </si>
  <si>
    <t>17.38 Lakh</t>
  </si>
  <si>
    <t>Maruti Celerio ZXI MT</t>
  </si>
  <si>
    <t>5.69 Lakh</t>
  </si>
  <si>
    <t>Tata Tiago 1.2 Revotron XT</t>
  </si>
  <si>
    <t>37.51 Lakh</t>
  </si>
  <si>
    <t>Mercedes-Benz M-Class ML 250 CDI</t>
  </si>
  <si>
    <t>203.2 bhp</t>
  </si>
  <si>
    <t>Maruti Wagon R VXI 1.2</t>
  </si>
  <si>
    <t>5.88 Lakh</t>
  </si>
  <si>
    <t>Honda City i-DTEC ZX</t>
  </si>
  <si>
    <t>Maruti Swift LXI Option</t>
  </si>
  <si>
    <t>Mercedes-Benz M-Class ML 350 CDI Corporate</t>
  </si>
  <si>
    <t>Toyota Innova Crysta 2.4 G MT</t>
  </si>
  <si>
    <t>63.71 Lakh</t>
  </si>
  <si>
    <t>Toyota Etios Liva V</t>
  </si>
  <si>
    <t>Toyota Qualis RS E2</t>
  </si>
  <si>
    <t>Ford Ecosport 1.5 Ti VCT MT Titanium</t>
  </si>
  <si>
    <t>11.47 Lakh</t>
  </si>
  <si>
    <t>BMW X6 xDrive30d</t>
  </si>
  <si>
    <t>241 bhp</t>
  </si>
  <si>
    <t>37.46 Lakh</t>
  </si>
  <si>
    <t>Hyundai Santro Xing GLS LPG</t>
  </si>
  <si>
    <t>Maruti Ciaz VDi</t>
  </si>
  <si>
    <t>7.88 Lakh</t>
  </si>
  <si>
    <t>Mahindra Logan Diesel 1.5 DLS</t>
  </si>
  <si>
    <t>Maruti Ciaz Alpha</t>
  </si>
  <si>
    <t>11.37 Lakh</t>
  </si>
  <si>
    <t>Ford Figo 2015-2019 1.2P Trend MT</t>
  </si>
  <si>
    <t>BMW 1 Series 118d Sport Line</t>
  </si>
  <si>
    <t>Tata Safari DICOR 2.2 LX 4x2</t>
  </si>
  <si>
    <t>Mahindra Scorpio VLX 4WD AIRBAG BSIV</t>
  </si>
  <si>
    <t>Honda City ZX VTEC</t>
  </si>
  <si>
    <t>Porsche Cayman 2009-2012 S tiptronic</t>
  </si>
  <si>
    <t>Land Rover Range Rover Sport 2005 2012 HSE</t>
  </si>
  <si>
    <t>Hyundai i10 Asta Sunroof AT</t>
  </si>
  <si>
    <t>Chevrolet Tavera LT 9 Str BS IV</t>
  </si>
  <si>
    <t>Volkswagen Vento 1.5 TDI Trendline</t>
  </si>
  <si>
    <t>11.3 Lakh</t>
  </si>
  <si>
    <t>Mercedes-Benz E-Class E 350 d</t>
  </si>
  <si>
    <t>92.5 Lakh</t>
  </si>
  <si>
    <t>Maruti Celerio LXI</t>
  </si>
  <si>
    <t>Tata Nano XT</t>
  </si>
  <si>
    <t>Maruti Swift 1.3 VXI ABS</t>
  </si>
  <si>
    <t>Chevrolet Enjoy 1.3 TCDi LTZ 8</t>
  </si>
  <si>
    <t>BMW X5 xDrive 30d M Sport</t>
  </si>
  <si>
    <t>Skoda Fabia 1.2 MPI Ambition Plus</t>
  </si>
  <si>
    <t>Nissan Terrano XL D Option</t>
  </si>
  <si>
    <t>15.06 Lakh</t>
  </si>
  <si>
    <t>Hyundai Santro AT</t>
  </si>
  <si>
    <t>Mahindra Xylo D2 BSIV</t>
  </si>
  <si>
    <t>95 bhp</t>
  </si>
  <si>
    <t>Mercedes-Benz GLA Class 200 Sport Edition</t>
  </si>
  <si>
    <t>Mercedes-Benz CLA 200 Sport Edition</t>
  </si>
  <si>
    <t>Mahindra Xylo D2 Maxx</t>
  </si>
  <si>
    <t>Tata Safari Storme Explorer Edition</t>
  </si>
  <si>
    <t>Toyota Corolla Altis G MT</t>
  </si>
  <si>
    <t>Maruti Grand Vitara 2.4 MT</t>
  </si>
  <si>
    <t>Mahindra XUV500 W8 1.99 mHawk</t>
  </si>
  <si>
    <t>Maruti Estilo LXI</t>
  </si>
  <si>
    <t>Mini Cooper 3 DOOR S</t>
  </si>
  <si>
    <t>39.57 Lakh</t>
  </si>
  <si>
    <t>Maruti Wagon R Stingray LXI</t>
  </si>
  <si>
    <t>Skoda Rapid 1.6 MPI AT Ambition</t>
  </si>
  <si>
    <t>13.7 Lakh</t>
  </si>
  <si>
    <t>Skoda Laura Elegance 2.0 TDI CR AT</t>
  </si>
  <si>
    <t>11.16 Lakh</t>
  </si>
  <si>
    <t>Ford Endeavour 2.2 Trend MT 4X4</t>
  </si>
  <si>
    <t>Hyundai i20 2015-2017 1.4 Magna ABS</t>
  </si>
  <si>
    <t>Ford EcoSport 1.5 Petrol Trend</t>
  </si>
  <si>
    <t>9.47 Lakh</t>
  </si>
  <si>
    <t>Honda Jazz V CVT</t>
  </si>
  <si>
    <t>10.17 Lakh</t>
  </si>
  <si>
    <t>Volvo XC90 2007-2015 D5 AWD</t>
  </si>
  <si>
    <t>200 bhp</t>
  </si>
  <si>
    <t>Mahindra Scorpio S2 7 Seater</t>
  </si>
  <si>
    <t>Mercedes-Benz New C-Class C 200 CGI Elegance</t>
  </si>
  <si>
    <t>Hyundai Grand i10 1.2 CRDi Sportz</t>
  </si>
  <si>
    <t>8.17 Lakh</t>
  </si>
  <si>
    <t>9.58 Lakh</t>
  </si>
  <si>
    <t>Jaguar XJ 3.0L Portfolio</t>
  </si>
  <si>
    <t>271.23 bhp</t>
  </si>
  <si>
    <t>Hyundai i20 Magna 1.4 CRDi (Diesel)</t>
  </si>
  <si>
    <t>Ford Figo Diesel EXI Option</t>
  </si>
  <si>
    <t>Hyundai i10 Magna LPG</t>
  </si>
  <si>
    <t>9.14 Lakh</t>
  </si>
  <si>
    <t>Maruti Baleno Delta 1.3</t>
  </si>
  <si>
    <t>Mercedes-Benz GLC 220d 4MATIC Sport</t>
  </si>
  <si>
    <t>64.14 Lakh</t>
  </si>
  <si>
    <t>Hyundai Xcent 1.2 CRDi E Plus</t>
  </si>
  <si>
    <t>Nissan Sunny Diesel XV</t>
  </si>
  <si>
    <t>16.36 Lakh</t>
  </si>
  <si>
    <t>37.38 Lakh</t>
  </si>
  <si>
    <t>Renault Pulse RxL</t>
  </si>
  <si>
    <t>63.12 bhp</t>
  </si>
  <si>
    <t>Volkswagen Vento Petrol Comfortline</t>
  </si>
  <si>
    <t>Audi Q3 2012-2015 35 TDI Quattro Premium</t>
  </si>
  <si>
    <t>Maruti Ciaz ZDi Plus</t>
  </si>
  <si>
    <t>Mercedes-Benz CLA 200 CDI Style</t>
  </si>
  <si>
    <t>Toyota Innova 2.5 GX (Diesel) 8 Seater</t>
  </si>
  <si>
    <t>Toyota Etios Petrol TRD Sportivo</t>
  </si>
  <si>
    <t>Honda Accord 2.4 M/T</t>
  </si>
  <si>
    <t>Audi A4 35 TDI Premium Sport</t>
  </si>
  <si>
    <t>Toyota Corolla DX</t>
  </si>
  <si>
    <t>Tata Hexa XTA</t>
  </si>
  <si>
    <t>22.74 Lakh</t>
  </si>
  <si>
    <t>Hyundai i20 2015-2017 1.2 Asta</t>
  </si>
  <si>
    <t>33.36 Lakh</t>
  </si>
  <si>
    <t>Honda Accord 2001-2003 2.3 VTi L AT</t>
  </si>
  <si>
    <t>Ford Fiesta Classic 1.4 Duratorq LXI</t>
  </si>
  <si>
    <t>Hyundai Verna CRDi ABS</t>
  </si>
  <si>
    <t>70.55 Lakh</t>
  </si>
  <si>
    <t>Hyundai Grand i10 CRDi Asta</t>
  </si>
  <si>
    <t>BMW 6 Series Gran Coupe</t>
  </si>
  <si>
    <t>Maruti SX4 Green Vxi (CNG)</t>
  </si>
  <si>
    <t>85.7 bhp</t>
  </si>
  <si>
    <t>Skoda Octavia 2.0 TDI AT Style Plus</t>
  </si>
  <si>
    <t>Hyundai Santro Xing XO CNG</t>
  </si>
  <si>
    <t>Land Rover Discovery SE 3.0 TD6</t>
  </si>
  <si>
    <t>1.13 Cr</t>
  </si>
  <si>
    <t>Mercedes-Benz New C-Class 230 Avantgarde</t>
  </si>
  <si>
    <t>BMW 5 Series 520d Sedan</t>
  </si>
  <si>
    <t>Audi Q7 3.0 TDI quattro</t>
  </si>
  <si>
    <t>45.36 Lakh</t>
  </si>
  <si>
    <t>10.13 Lakh</t>
  </si>
  <si>
    <t>Skoda Rapid 1.5 TDI Ambition</t>
  </si>
  <si>
    <t>14.22 Lakh</t>
  </si>
  <si>
    <t>Hyundai Santro GLS II - Euro II</t>
  </si>
  <si>
    <t>BMW 3 Series 318i Sedan</t>
  </si>
  <si>
    <t>Mahindra NuvoSport N8</t>
  </si>
  <si>
    <t>11.77 Lakh</t>
  </si>
  <si>
    <t>BMW X6 xDrive 40d M Sport</t>
  </si>
  <si>
    <t>308.43 bhp</t>
  </si>
  <si>
    <t>Honda Amaze VX AT i-Vtech</t>
  </si>
  <si>
    <t>Audi A4 2.0 TDI Premium Sport Limited Edition</t>
  </si>
  <si>
    <t>Skoda Octavia Ambiente 1.9 TDI MT</t>
  </si>
  <si>
    <t>Honda Amaze E i-Dtech</t>
  </si>
  <si>
    <t>Toyota Innova 2.5 EV Diesel MS 8 Str BSIII</t>
  </si>
  <si>
    <t>4.05 Lakh</t>
  </si>
  <si>
    <t>Mitsubishi Pajero 2.8 GLX Sports</t>
  </si>
  <si>
    <t>118.6 bhp</t>
  </si>
  <si>
    <t>Volvo S80 D5</t>
  </si>
  <si>
    <t>26.95 Lakh</t>
  </si>
  <si>
    <t>Mahindra Scorpio VLX 2WD BSIV</t>
  </si>
  <si>
    <t>Chevrolet Tavera LS B3 10 Seats BSIII</t>
  </si>
  <si>
    <t>Hyundai Santro Xing XG eRLX Euro III</t>
  </si>
  <si>
    <t>Maruti Celerio ZXI AT</t>
  </si>
  <si>
    <t>Mitsubishi Montero 3.2 GLS</t>
  </si>
  <si>
    <t>199.3 bhp</t>
  </si>
  <si>
    <t>Honda Civic 2006-2010 1.8 (E) MT</t>
  </si>
  <si>
    <t>Hyundai i20 2015-2017 Magna 1.2</t>
  </si>
  <si>
    <t>4.82 Lakh</t>
  </si>
  <si>
    <t>Hyundai i20 Sportz Option 1.2</t>
  </si>
  <si>
    <t>Tata Tiago AMT 1.2 Revotron XZA</t>
  </si>
  <si>
    <t>83.83 bhp</t>
  </si>
  <si>
    <t>7.17 Lakh</t>
  </si>
  <si>
    <t>Tata Xenon XT EX 4X4</t>
  </si>
  <si>
    <t>Hyundai EON Magna</t>
  </si>
  <si>
    <t>55 bhp</t>
  </si>
  <si>
    <t>Tata Nano Cx</t>
  </si>
  <si>
    <t>Renault Scala RxL</t>
  </si>
  <si>
    <t>Tata Indigo CS LX (TDI) BS III</t>
  </si>
  <si>
    <t>Ford Fiesta 1.4 TDCi EXI</t>
  </si>
  <si>
    <t>Hyundai Grand i10 CRDi SportZ Edition</t>
  </si>
  <si>
    <t>Audi A4 1.8 TFSI</t>
  </si>
  <si>
    <t>Hyundai Verna Transform SX VTVT</t>
  </si>
  <si>
    <t>Hyundai Getz GLS ABS</t>
  </si>
  <si>
    <t>83 bhp</t>
  </si>
  <si>
    <t>Hyundai Grand i10 1.2 Kappa Sportz Option</t>
  </si>
  <si>
    <t>Ford Figo 2015-2019 1.2P Sports Edition MT</t>
  </si>
  <si>
    <t>Honda BRV i-VTEC V MT</t>
  </si>
  <si>
    <t>13.58 Lakh</t>
  </si>
  <si>
    <t>9.09 Lakh</t>
  </si>
  <si>
    <t>Audi Q5 2.0 TDI Technology</t>
  </si>
  <si>
    <t>Honda Amaze S i-DTEC</t>
  </si>
  <si>
    <t>Porsche Panamera Diesel</t>
  </si>
  <si>
    <t>300 bhp</t>
  </si>
  <si>
    <t>Audi A6 2.8 FSI</t>
  </si>
  <si>
    <t>201 bhp</t>
  </si>
  <si>
    <t>Maruti Ciaz ZXi Plus</t>
  </si>
  <si>
    <t>Mahindra Bolero mHAWK D70 ZLX</t>
  </si>
  <si>
    <t>4.09 Lakh</t>
  </si>
  <si>
    <t>Maruti Swift Dzire 1.2 Vxi BSIV</t>
  </si>
  <si>
    <t>6.83 Lakh</t>
  </si>
  <si>
    <t>Maruti Wagon R VXi BSII</t>
  </si>
  <si>
    <t>5.04 Lakh</t>
  </si>
  <si>
    <t>Honda Mobilio E i VTEC</t>
  </si>
  <si>
    <t>Skoda Superb 3.6 V6 FSI</t>
  </si>
  <si>
    <t>262.6 bhp</t>
  </si>
  <si>
    <t>Hyundai i20 1.4 Sportz</t>
  </si>
  <si>
    <t>Maruti Celerio ZXI Optional</t>
  </si>
  <si>
    <t>Ford Figo Diesel LXI</t>
  </si>
  <si>
    <t>Volvo S60 D3</t>
  </si>
  <si>
    <t>163 bhp</t>
  </si>
  <si>
    <t>43.81 Lakh</t>
  </si>
  <si>
    <t>5.12 Lakh</t>
  </si>
  <si>
    <t>Mahindra KUV 100 mFALCON G80 K2</t>
  </si>
  <si>
    <t>Mahindra TUV 300 T8 AMT</t>
  </si>
  <si>
    <t>5.71 Lakh</t>
  </si>
  <si>
    <t>Maruti Celerio CNG VXI MT</t>
  </si>
  <si>
    <t>58.33 bhp</t>
  </si>
  <si>
    <t>5.87 Lakh</t>
  </si>
  <si>
    <t>Mahindra Scorpio DX 2.6 Turbo 8 Str</t>
  </si>
  <si>
    <t>Hyundai Tucson CRDi</t>
  </si>
  <si>
    <t>Porsche Panamera Diesel 250hp</t>
  </si>
  <si>
    <t>Honda Amaze V Petrol</t>
  </si>
  <si>
    <t>86.76 bhp</t>
  </si>
  <si>
    <t>8.16 Lakh</t>
  </si>
  <si>
    <t>Hyundai i20 Active 1.2 SX Dual Tone</t>
  </si>
  <si>
    <t>Maruti Swift AMT DDiS VDI</t>
  </si>
  <si>
    <t>Maruti Wagon R VXI BS IV with ABS</t>
  </si>
  <si>
    <t>Toyota Etios VX</t>
  </si>
  <si>
    <t>Volkswagen CrossPolo 1.5 TDI</t>
  </si>
  <si>
    <t>9.72 Lakh</t>
  </si>
  <si>
    <t>Skoda Rapid 1.6 MPI AT Style</t>
  </si>
  <si>
    <t>Hyundai Verna CRDi</t>
  </si>
  <si>
    <t>Hyundai i20 Active S Diesel</t>
  </si>
  <si>
    <t>Maruti Baleno Alpha CVT</t>
  </si>
  <si>
    <t>10.3 Lakh</t>
  </si>
  <si>
    <t>Honda CR-V 2.4L 4WD MT</t>
  </si>
  <si>
    <t>Ford Fiesta 1.4 ZXi TDCi ABS</t>
  </si>
  <si>
    <t>Hyundai Verna 1.6 CRDi S</t>
  </si>
  <si>
    <t>Maruti Wagon R Vx</t>
  </si>
  <si>
    <t>Maruti Alto LX BSIII</t>
  </si>
  <si>
    <t>4.69 Lakh</t>
  </si>
  <si>
    <t>Maruti Celerio ZDi</t>
  </si>
  <si>
    <t>Hyundai EON D Lite Plus Option</t>
  </si>
  <si>
    <t>Maruti Swift VDI Optional</t>
  </si>
  <si>
    <t>Maruti Swift AMT VDI</t>
  </si>
  <si>
    <t>Mahindra Scorpio 2009-2014 SLE 7S BSIV</t>
  </si>
  <si>
    <t>Hyundai Getz GLE</t>
  </si>
  <si>
    <t>Honda Brio E MT</t>
  </si>
  <si>
    <t>Skoda Superb Elegance 1.8 TSI MT</t>
  </si>
  <si>
    <t>Ford Ecosport 1.5 Ti VCT MT Trend</t>
  </si>
  <si>
    <t>BMW 7 Series 730Ld Sedan</t>
  </si>
  <si>
    <t>Renault Fluence Diesel E4</t>
  </si>
  <si>
    <t>Mitsubishi Pajero 2.8 SFX</t>
  </si>
  <si>
    <t>BMW X5 X5 M</t>
  </si>
  <si>
    <t>Mahindra TUV 300 2015-2019 T8</t>
  </si>
  <si>
    <t>Renault KWID 1.0 RXT Optional AMT</t>
  </si>
  <si>
    <t>5.42 Lakh</t>
  </si>
  <si>
    <t>91.23 Lakh</t>
  </si>
  <si>
    <t>7.14 Lakh</t>
  </si>
  <si>
    <t>BMW X3 xDrive 20d Luxury Line</t>
  </si>
  <si>
    <t>69.59 Lakh</t>
  </si>
  <si>
    <t>Maruti Wagon R Stingray VXI</t>
  </si>
  <si>
    <t>Chevrolet Sail Hatchback LS ABS</t>
  </si>
  <si>
    <t>76.9 bhp</t>
  </si>
  <si>
    <t>Tata Zest Quadrajet 1.3</t>
  </si>
  <si>
    <t>BMW X3 xDrive20d xLine</t>
  </si>
  <si>
    <t>Maruti Wagon R LX BSIII</t>
  </si>
  <si>
    <t>Hyundai Getz GLS</t>
  </si>
  <si>
    <t>Maruti Omni MPI CARGO BSIV</t>
  </si>
  <si>
    <t>4.61 Lakh</t>
  </si>
  <si>
    <t>Mercedes-Benz B Class 2012-2015 B200 Sport CDI</t>
  </si>
  <si>
    <t>Mahindra Scorpio VLX 4WD</t>
  </si>
  <si>
    <t>Toyota Innova 2.5 G4 Diesel 8-seater</t>
  </si>
  <si>
    <t>5.3 Lakh</t>
  </si>
  <si>
    <t>Tata Bolt Quadrajet XM</t>
  </si>
  <si>
    <t>7.97 Lakh</t>
  </si>
  <si>
    <t>Maruti Swift Dzire Ldi BSIV</t>
  </si>
  <si>
    <t>Chevrolet Spark 1.0 LT</t>
  </si>
  <si>
    <t>Audi A6 35 TDI Matrix</t>
  </si>
  <si>
    <t>59.38 Lakh</t>
  </si>
  <si>
    <t>Tata Tigor 1.05 Revotorq XZ Option</t>
  </si>
  <si>
    <t>67.1 Lakh</t>
  </si>
  <si>
    <t>Ford Figo Aspire 1.5 TDCi Trend</t>
  </si>
  <si>
    <t>Tata Venture EX</t>
  </si>
  <si>
    <t>Ford Endeavour 2.5L 4X2 MT</t>
  </si>
  <si>
    <t>Tata Nexon 1.5 Revotorq XZ Plus Dual Tone</t>
  </si>
  <si>
    <t>12.22 Lakh</t>
  </si>
  <si>
    <t>Isuzu MUX 4WD</t>
  </si>
  <si>
    <t>174.57 bhp</t>
  </si>
  <si>
    <t>33.68 Lakh</t>
  </si>
  <si>
    <t>301.73 bhp</t>
  </si>
  <si>
    <t>Maruti Swift Ldi BSIII</t>
  </si>
  <si>
    <t>6.96 Lakh</t>
  </si>
  <si>
    <t>Maruti Ignis 1.2 AMT Alpha</t>
  </si>
  <si>
    <t>7.96 Lakh</t>
  </si>
  <si>
    <t>Ford Figo Diesel Celebration Edition</t>
  </si>
  <si>
    <t>68.1 bhp</t>
  </si>
  <si>
    <t>Toyota Platinum Etios 1.4 GXD</t>
  </si>
  <si>
    <t>Mahindra Thar DI 4X4</t>
  </si>
  <si>
    <t>Mercedes-Benz New C-Class C 250 CDI Elegance</t>
  </si>
  <si>
    <t>20.8 Lakh</t>
  </si>
  <si>
    <t>Mercedes-Benz New C-Class 200 CDI Elegance</t>
  </si>
  <si>
    <t>Hyundai Santro Xing GL Plus LPG</t>
  </si>
  <si>
    <t>Tata Manza Aura Quadrajet</t>
  </si>
  <si>
    <t>Honda Jazz 1.5 SV i DTEC</t>
  </si>
  <si>
    <t>Tata Manza Aura Plus Quadrajet BS IV</t>
  </si>
  <si>
    <t>Tata Indigo eCS LS (TDI) BS-III</t>
  </si>
  <si>
    <t>Hyundai Grand i10 Era</t>
  </si>
  <si>
    <t>Nissan Micra Active XV</t>
  </si>
  <si>
    <t>6.78 Lakh</t>
  </si>
  <si>
    <t>Jeep Compass 2.0 Sport</t>
  </si>
  <si>
    <t>19.91 Lakh</t>
  </si>
  <si>
    <t>BMW X3 xDrive20d Advantage Edition</t>
  </si>
  <si>
    <t>Honda City V AT</t>
  </si>
  <si>
    <t>Mahindra Ssangyong Rexton RX5</t>
  </si>
  <si>
    <t>162 bhp</t>
  </si>
  <si>
    <t>Tata Zest Quadrajet 1.3 75PS XM</t>
  </si>
  <si>
    <t>8.93 Lakh</t>
  </si>
  <si>
    <t>Volvo S60 D4 KINETIC</t>
  </si>
  <si>
    <t>Porsche Panamera 2010 2013 4S</t>
  </si>
  <si>
    <t>394.3 bhp</t>
  </si>
  <si>
    <t>Ford EcoSport 1.5 TDCi Trend</t>
  </si>
  <si>
    <t>11.66 Lakh</t>
  </si>
  <si>
    <t>Mahindra KUV 100 G80 K6 Plus 5Str</t>
  </si>
  <si>
    <t>7.35 Lakh</t>
  </si>
  <si>
    <t>Honda City 1.5 E MT</t>
  </si>
  <si>
    <t>6.99 Lakh</t>
  </si>
  <si>
    <t>Hyundai Verna 1.6 EX VTVT</t>
  </si>
  <si>
    <t>23.89 Lakh</t>
  </si>
  <si>
    <t>Tata New Safari DICOR 2.2 EX 4x4 BS IV</t>
  </si>
  <si>
    <t>Tata Indigo eCS eLS BS IV</t>
  </si>
  <si>
    <t>7.27 Lakh</t>
  </si>
  <si>
    <t>Mini Cooper S Carbon Edition</t>
  </si>
  <si>
    <t>Skoda Laura Ambiente 2.0 TDI CR MT</t>
  </si>
  <si>
    <t>80.9 bhp</t>
  </si>
  <si>
    <t>Tata Tigor 1.2 Revotron XT</t>
  </si>
  <si>
    <t>Mercedes-Benz E-Class 2009-2013 E250 CDI Blue Efficiency</t>
  </si>
  <si>
    <t>Land Rover Discovery Sport TD4 HSE</t>
  </si>
  <si>
    <t>147.5 bhp</t>
  </si>
  <si>
    <t>8.84 Lakh</t>
  </si>
  <si>
    <t>Hyundai Verna CRDi SX ABS</t>
  </si>
  <si>
    <t>Skoda Rapid 1.6 MPI Active</t>
  </si>
  <si>
    <t>Hyundai Santro GS</t>
  </si>
  <si>
    <t>Maruti Ciaz VDi Plus</t>
  </si>
  <si>
    <t>Mercedes-Benz E-Class 2009-2013 E350 Petrol</t>
  </si>
  <si>
    <t>272 bhp</t>
  </si>
  <si>
    <t>Audi A6 2011-2015 3.0 TDI Quattro Premium Plus</t>
  </si>
  <si>
    <t>Honda City 1.5 EXI AT</t>
  </si>
  <si>
    <t>Skoda Laura Ambition 2.0 TDI CR MT</t>
  </si>
  <si>
    <t>22.37 Lakh</t>
  </si>
  <si>
    <t>Tata Tiago Wizz 1.05 Revotorq</t>
  </si>
  <si>
    <t>Skoda Rapid 1.6 MPI Ambition</t>
  </si>
  <si>
    <t>12.02 Lakh</t>
  </si>
  <si>
    <t>Renault KWID RXL</t>
  </si>
  <si>
    <t>3.95 Lakh</t>
  </si>
  <si>
    <t>Mahindra Scorpio S8 8 Seater</t>
  </si>
  <si>
    <t>Chevrolet Enjoy TCDi LS 8 Seater</t>
  </si>
  <si>
    <t>48.79 Lakh</t>
  </si>
  <si>
    <t>Audi A7 2011-2015 Sportback</t>
  </si>
  <si>
    <t>Ford Fiesta 1.4 ZXi Leather</t>
  </si>
  <si>
    <t>Ford EcoSport 1.5 TDCi Trend Plus</t>
  </si>
  <si>
    <t>Maruti Swift LDI BSIV</t>
  </si>
  <si>
    <t>Maruti Ertiga Paseo VDI</t>
  </si>
  <si>
    <t>Maruti Zen Estilo LXI BS IV</t>
  </si>
  <si>
    <t>Maruti Alto K10 LXI CNG Optional</t>
  </si>
  <si>
    <t>4.66 Lakh</t>
  </si>
  <si>
    <t>Tata Manza Aqua Safire</t>
  </si>
  <si>
    <t>11.29 Lakh</t>
  </si>
  <si>
    <t>5.35 Lakh</t>
  </si>
  <si>
    <t>Volkswagen Vento Sport 1.2 TSI AT</t>
  </si>
  <si>
    <t>Mahindra Xylo D2 BS III</t>
  </si>
  <si>
    <t>Porsche Cayenne Base</t>
  </si>
  <si>
    <t>340 bhp</t>
  </si>
  <si>
    <t>1.36 Cr</t>
  </si>
  <si>
    <t>Volkswagen Polo 1.2 MPI Highline Plus</t>
  </si>
  <si>
    <t>Maruti Zen LXI</t>
  </si>
  <si>
    <t>Tata Safari Storme VX</t>
  </si>
  <si>
    <t>Honda Brio 1.2 S MT</t>
  </si>
  <si>
    <t>6.23 Lakh</t>
  </si>
  <si>
    <t>Volkswagen Jetta 2012-2014 1.4 TSI</t>
  </si>
  <si>
    <t>120.33 bhp</t>
  </si>
  <si>
    <t>Honda Jazz Select Edition</t>
  </si>
  <si>
    <t>Maruti S Cross DDiS 320 Alpha</t>
  </si>
  <si>
    <t>Audi A4 30 TFSI Premium Plus</t>
  </si>
  <si>
    <t>47.16 Lakh</t>
  </si>
  <si>
    <t>41.98 Lakh</t>
  </si>
  <si>
    <t>Ford Endeavour Titanium 4X2</t>
  </si>
  <si>
    <t>35.29 Lakh</t>
  </si>
  <si>
    <t>Chevrolet Sail 1.2 LS</t>
  </si>
  <si>
    <t>82.4 bhp</t>
  </si>
  <si>
    <t>Maruti Swift Dzire LXI</t>
  </si>
  <si>
    <t>Maruti Dzire LDI</t>
  </si>
  <si>
    <t>7.91 Lakh</t>
  </si>
  <si>
    <t>Maruti Eeco CNG 5 Seater AC</t>
  </si>
  <si>
    <t>5.36 Lakh</t>
  </si>
  <si>
    <t>5.51 Lakh</t>
  </si>
  <si>
    <t>Hyundai Santro GS zipDrive - Euro II</t>
  </si>
  <si>
    <t>20.97 Lakh</t>
  </si>
  <si>
    <t>34.89 Lakh</t>
  </si>
  <si>
    <t>Toyota Corolla Altis GL MT</t>
  </si>
  <si>
    <t>Mahindra XUV500 W7</t>
  </si>
  <si>
    <t>16.4 Lakh</t>
  </si>
  <si>
    <t>BMW 7 Series 730Ld Design Pure Excellence CBU</t>
  </si>
  <si>
    <t>1.66 Cr</t>
  </si>
  <si>
    <t>14.67 Lakh</t>
  </si>
  <si>
    <t>12.57 Lakh</t>
  </si>
  <si>
    <t>Mercedes-Benz E-Class 280 Elegance</t>
  </si>
  <si>
    <t>231.1 bhp</t>
  </si>
  <si>
    <t>Nissan Micra XV D</t>
  </si>
  <si>
    <t>9.48 Lakh</t>
  </si>
  <si>
    <t>Maruti 800 Std</t>
  </si>
  <si>
    <t>Honda Accord 2.4 Elegance M/T</t>
  </si>
  <si>
    <t>Maruti Dzire ZDI</t>
  </si>
  <si>
    <t>8.95 Lakh</t>
  </si>
  <si>
    <t>Toyota Corolla Altis G HV AT</t>
  </si>
  <si>
    <t>Land Rover Range Rover Vogue SE 4.4 SDV8</t>
  </si>
  <si>
    <t>335.3 bhp</t>
  </si>
  <si>
    <t>Jeep Compass 2.0 Limited Option 4X4</t>
  </si>
  <si>
    <t>23.19 Lakh</t>
  </si>
  <si>
    <t>Toyota Etios G SP</t>
  </si>
  <si>
    <t>Ford Freestyle Titanium Plus Petrol</t>
  </si>
  <si>
    <t>8.24 Lakh</t>
  </si>
  <si>
    <t>8.71 Lakh</t>
  </si>
  <si>
    <t>Audi Q3 30 TDI Premium FWD</t>
  </si>
  <si>
    <t>44.75 Lakh</t>
  </si>
  <si>
    <t>Skoda Rapid 2013-2016 1.6 MPI Ambition</t>
  </si>
  <si>
    <t>Renault Duster 110PS Diesel RxZ Plus</t>
  </si>
  <si>
    <t>Mercedes-Benz E-Class E400 Cabriolet</t>
  </si>
  <si>
    <t>333 bhp</t>
  </si>
  <si>
    <t>87.57 Lakh</t>
  </si>
  <si>
    <t>Maruti Baleno Delta CVT</t>
  </si>
  <si>
    <t>8.57 Lakh</t>
  </si>
  <si>
    <t>Ford Fiesta Diesel Titanium Plus</t>
  </si>
  <si>
    <t>Hyundai Grand i10 Magna AT</t>
  </si>
  <si>
    <t>Tata Manza Aura Quadrajet BS IV</t>
  </si>
  <si>
    <t>Toyota Innova 2.5 GX 7 STR</t>
  </si>
  <si>
    <t>Nissan Micra XL Primo</t>
  </si>
  <si>
    <t>Ford Aspire Ambiente Diesel</t>
  </si>
  <si>
    <t>7.56 Lakh</t>
  </si>
  <si>
    <t>Hyundai Verna Transform CRDi VGT SX ABS</t>
  </si>
  <si>
    <t>Hyundai Sonata Transform 2.4 GDi MT</t>
  </si>
  <si>
    <t>198.25 bhp</t>
  </si>
  <si>
    <t>43.07 Lakh</t>
  </si>
  <si>
    <t>Skoda Superb 1.8 TFSI MT</t>
  </si>
  <si>
    <t>Mercedes-Benz M-Class ML 320 CDI</t>
  </si>
  <si>
    <t>224.34 bhp</t>
  </si>
  <si>
    <t>Volkswagen Vento Diesel Breeze</t>
  </si>
  <si>
    <t>Mahindra Quanto C6</t>
  </si>
  <si>
    <t>Hyundai i10 Asta 1.2 AT with Sunroof</t>
  </si>
  <si>
    <t>Toyota Etios Liva 1.4 GD</t>
  </si>
  <si>
    <t>7.83 Lakh</t>
  </si>
  <si>
    <t>Ford Figo Aspire 1.2 Ti-VCT Titanium</t>
  </si>
  <si>
    <t>BMW 7 Series 2007-2012 750Li</t>
  </si>
  <si>
    <t>402 bhp</t>
  </si>
  <si>
    <t>Hyundai EON 1.0 Magna Plus Option O</t>
  </si>
  <si>
    <t>Hyundai Xcent 1.2 Kappa AT SX Option</t>
  </si>
  <si>
    <t>6 Lakh</t>
  </si>
  <si>
    <t>Skoda Rapid 1.6 MPI AT Elegance Plus</t>
  </si>
  <si>
    <t>Mitsubishi Pajero 2.8 GLX CRZ</t>
  </si>
  <si>
    <t>Maruti SX4 Vxi BSIV</t>
  </si>
  <si>
    <t>Honda City i-VTEC VX</t>
  </si>
  <si>
    <t>13.76 Lakh</t>
  </si>
  <si>
    <t>14.11 Lakh</t>
  </si>
  <si>
    <t>Hyundai i10 Magna 1.1 iTech SE</t>
  </si>
  <si>
    <t>Renault Duster 85PS Diesel RxL Optional with Nav</t>
  </si>
  <si>
    <t>Mercedes-Benz R-Class R350 CDI 4MATIC</t>
  </si>
  <si>
    <t>261 bhp</t>
  </si>
  <si>
    <t>Hyundai Verna 1.6 CRDI AT SX Option</t>
  </si>
  <si>
    <t>Honda Brio S Option AT</t>
  </si>
  <si>
    <t>Hyundai i10 Sportz Option</t>
  </si>
  <si>
    <t>Skoda Octavia L and K 1.9 TDI MT</t>
  </si>
  <si>
    <t>Hyundai Getz GVS</t>
  </si>
  <si>
    <t>61 bhp</t>
  </si>
  <si>
    <t>Hyundai i20 Sportz Option Diesel</t>
  </si>
  <si>
    <t>Mahindra XUV500 AT W10 AWD</t>
  </si>
  <si>
    <t>Mahindra Bolero SLX 2WD</t>
  </si>
  <si>
    <t>Renault Scala RxL AT</t>
  </si>
  <si>
    <t>Land Rover Freelander 2 HSE SD4</t>
  </si>
  <si>
    <t>Tata Indigo XL Classic Dicor</t>
  </si>
  <si>
    <t>12.47 Lakh</t>
  </si>
  <si>
    <t>Nissan Micra XV</t>
  </si>
  <si>
    <t>Honda CR-V 2.0 AT</t>
  </si>
  <si>
    <t>6.51 Lakh</t>
  </si>
  <si>
    <t>Ford Figo Aspire 1.2 Ti-VCT Ambiente</t>
  </si>
  <si>
    <t>Toyota Innova 2.0 E</t>
  </si>
  <si>
    <t>Hyundai Elite i20 Petrol Sportz</t>
  </si>
  <si>
    <t>BMW 5 Series 2003-2012 530d</t>
  </si>
  <si>
    <t>Honda Accord VTi-L MT</t>
  </si>
  <si>
    <t>144 bhp</t>
  </si>
  <si>
    <t>7.52 Lakh</t>
  </si>
  <si>
    <t>15.68 Lakh</t>
  </si>
  <si>
    <t>Mahindra Xylo D4 BS III</t>
  </si>
  <si>
    <t>Volkswagen Passat 1.8 TSI MT</t>
  </si>
  <si>
    <t>7.45 Lakh</t>
  </si>
  <si>
    <t>Skoda Rapid 1.6 MPI AT Ambition Plus Alloy</t>
  </si>
  <si>
    <t>Mahindra Quanto C4</t>
  </si>
  <si>
    <t>Hyundai Sonata Transform 2.4 GDi AT</t>
  </si>
  <si>
    <t>Maruti Ertiga SHVS ZDI Plus</t>
  </si>
  <si>
    <t>Hyundai Xcent 1.1 CRDi S Option</t>
  </si>
  <si>
    <t>71.01 bhp</t>
  </si>
  <si>
    <t>20.48 Lakh</t>
  </si>
  <si>
    <t>Mitsubishi Pajero 4X4 LHD</t>
  </si>
  <si>
    <t>Honda Brio EX MT</t>
  </si>
  <si>
    <t>Hyundai i20 Asta Option 1.4 CRDi</t>
  </si>
  <si>
    <t>Honda Amaze S i-VTEC</t>
  </si>
  <si>
    <t>Mahindra KUV 100 mFALCON G80 K6 Plus</t>
  </si>
  <si>
    <t>15.17 Lakh</t>
  </si>
  <si>
    <t>Volkswagen Polo 1.2 MPI Comfortline</t>
  </si>
  <si>
    <t>Jaguar XJ 3.0L Premium Luxury</t>
  </si>
  <si>
    <t>8.13 Lakh</t>
  </si>
  <si>
    <t>Hyundai Verna 1.4 EX</t>
  </si>
  <si>
    <t>Hyundai Grand i10 Asta Option AT</t>
  </si>
  <si>
    <t>Nissan Teana 230jM</t>
  </si>
  <si>
    <t>8.79 Lakh</t>
  </si>
  <si>
    <t>14.72 Lakh</t>
  </si>
  <si>
    <t>Land Rover Discovery Sport SD4 HSE Luxury 7S</t>
  </si>
  <si>
    <t>25.54 Lakh</t>
  </si>
  <si>
    <t>Mahindra Scorpio VLX 4WD AIRBAG AT BSIV</t>
  </si>
  <si>
    <t>Datsun GO Plus T</t>
  </si>
  <si>
    <t>Mahindra Scorpio S6 Plus 7 Seater</t>
  </si>
  <si>
    <t>16.84 Lakh</t>
  </si>
  <si>
    <t>8.28 Lakh</t>
  </si>
  <si>
    <t>Hyundai Verna 1.4 CX VTVT</t>
  </si>
  <si>
    <t>23.94 Lakh</t>
  </si>
  <si>
    <t>Skoda Rapid 1.6 MPI Ambition With Alloy Wheel</t>
  </si>
  <si>
    <t>Maruti S Cross DDiS 200 Delta</t>
  </si>
  <si>
    <t>Mahindra KUV 100 G80 K8</t>
  </si>
  <si>
    <t>69.37 Lakh</t>
  </si>
  <si>
    <t>Ford Figo 2015-2019 1.5D Titanium MT</t>
  </si>
  <si>
    <t>Maruti Baleno Zeta CVT</t>
  </si>
  <si>
    <t>9.04 Lakh</t>
  </si>
  <si>
    <t>Maruti Swift LXi BSIV</t>
  </si>
  <si>
    <t>Mercedes-Benz CLS-Class 2006-2010 350 CDI</t>
  </si>
  <si>
    <t>271.72 bhp</t>
  </si>
  <si>
    <t>55.07 Lakh</t>
  </si>
  <si>
    <t>10.97 Lakh</t>
  </si>
  <si>
    <t>21.72 Lakh</t>
  </si>
  <si>
    <t>Hyundai Sonata Embera 2.0L CRDi AT</t>
  </si>
  <si>
    <t>Ford Fiesta 1.4 Duratec ZXI</t>
  </si>
  <si>
    <t>Maruti Wagon R LX DUO BSIII</t>
  </si>
  <si>
    <t>Hyundai Xcent 1.2 VTVT E Plus</t>
  </si>
  <si>
    <t>4.9 Lakh</t>
  </si>
  <si>
    <t>Maruti Alto 800 LXI Airbag</t>
  </si>
  <si>
    <t>Skoda Rapid 1.6 TDI Elegance</t>
  </si>
  <si>
    <t>ISUZU D-MAX V-Cross 4X4</t>
  </si>
  <si>
    <t>134 bhp</t>
  </si>
  <si>
    <t>Hyundai Verna 1.4 CRDi GL</t>
  </si>
  <si>
    <t>Ford Figo Aspire 1.5 TDCi Ambiente</t>
  </si>
  <si>
    <t>Hyundai Verna VTVT 1.6 AT EX</t>
  </si>
  <si>
    <t>Honda CR-V Sport</t>
  </si>
  <si>
    <t>Hyundai i20 2015-2017 Sportz AT 1.4</t>
  </si>
  <si>
    <t>10.1 Lakh</t>
  </si>
  <si>
    <t>Maruti S-Cross Alpha DDiS 200 SH</t>
  </si>
  <si>
    <t>12.53 Lakh</t>
  </si>
  <si>
    <t>Maruti SX4 Zxi with Leather BSIII</t>
  </si>
  <si>
    <t>20.87 Lakh</t>
  </si>
  <si>
    <t>Honda Brio VX</t>
  </si>
  <si>
    <t>Tata Safari Storme 2012-2015 VX</t>
  </si>
  <si>
    <t>5.9 Lakh</t>
  </si>
  <si>
    <t>BMW 5 Series 530d Highline Sedan</t>
  </si>
  <si>
    <t>Ford Fiesta 1.4 ZXi Duratec</t>
  </si>
  <si>
    <t>Renault Fluence 1.5</t>
  </si>
  <si>
    <t>64.57 Lakh</t>
  </si>
  <si>
    <t>Honda Mobilio V Option i DTEC</t>
  </si>
  <si>
    <t>Chevrolet Captiva LT</t>
  </si>
  <si>
    <t>Maruti Alto 800 2016-2019 LXI Optional</t>
  </si>
  <si>
    <t>Volvo S60 D5 Summum</t>
  </si>
  <si>
    <t>17.21 Lakh</t>
  </si>
  <si>
    <t>Maruti Celerio ZXI AMT</t>
  </si>
  <si>
    <t>6.56 Lakh</t>
  </si>
  <si>
    <t>Maruti Esteem Vxi</t>
  </si>
  <si>
    <t>47.2 Lakh</t>
  </si>
  <si>
    <t>Honda City ZX EXi</t>
  </si>
  <si>
    <t>10.14 Lakh</t>
  </si>
  <si>
    <t>Mercedes-Benz E-Class 250 D W 210</t>
  </si>
  <si>
    <t>Land Rover Range Rover Sport HSE</t>
  </si>
  <si>
    <t>1.6 Cr</t>
  </si>
  <si>
    <t>Maruti 800 AC Uniq</t>
  </si>
  <si>
    <t>Toyota Etios Liva Diesel</t>
  </si>
  <si>
    <t>Hyundai i20 2015-2017 1.2 Magna</t>
  </si>
  <si>
    <t>Maruti Baleno RS 1.0 Petrol</t>
  </si>
  <si>
    <t>Nissan Sunny 2011-2014 XL AT Special Edition</t>
  </si>
  <si>
    <t>5.44 Lakh</t>
  </si>
  <si>
    <t>Mahindra Xylo E4 ABS BS III</t>
  </si>
  <si>
    <t>Nissan X-Trail SLX MT</t>
  </si>
  <si>
    <t>26.55 Lakh</t>
  </si>
  <si>
    <t>Hyundai Creta 1.4 CRDi S</t>
  </si>
  <si>
    <t>8.26 Lakh</t>
  </si>
  <si>
    <t>Hyundai Verna 1.6 CRDI SX Option</t>
  </si>
  <si>
    <t>Ford Fiesta 1.6 ZXi Leather</t>
  </si>
  <si>
    <t>Ford Endeavour Hurricane LE</t>
  </si>
  <si>
    <t>Skoda Octavia Ambiente 1.9 TDI</t>
  </si>
  <si>
    <t>Ford Endeavour 2.5L 4X2</t>
  </si>
  <si>
    <t>Honda CR-V AT With Sun Roof</t>
  </si>
  <si>
    <t>Volkswagen Ameo 1.2 MPI Highline Plus 16</t>
  </si>
  <si>
    <t>Renault Fluence 2.0</t>
  </si>
  <si>
    <t>135.1 bhp</t>
  </si>
  <si>
    <t>4.5 Lakh</t>
  </si>
  <si>
    <t>Maruti Alto Std</t>
  </si>
  <si>
    <t>Fiat Linea 1.3 Emotion</t>
  </si>
  <si>
    <t>92 bhp</t>
  </si>
  <si>
    <t>56.97 Lakh</t>
  </si>
  <si>
    <t>Land Rover Discovery 3 TDV6 Diesel Automatic</t>
  </si>
  <si>
    <t>Maruti Dzire New</t>
  </si>
  <si>
    <t>Hyundai Verna VTVT 1.6 SX</t>
  </si>
  <si>
    <t>11.19 Lakh</t>
  </si>
  <si>
    <t>Maruti Ertiga ZDI Plus</t>
  </si>
  <si>
    <t>13.33 Lakh</t>
  </si>
  <si>
    <t>Hyundai Sonata GOLD</t>
  </si>
  <si>
    <t>Hyundai i10 Sportz 1.1L</t>
  </si>
  <si>
    <t>Chevrolet Optra Magnum 2.0 LS BSIII</t>
  </si>
  <si>
    <t>Maruti Celerio ZXI</t>
  </si>
  <si>
    <t>Nissan Terrano XV 110 PS Limited Edition</t>
  </si>
  <si>
    <t>Honda Accord VTi-L AT</t>
  </si>
  <si>
    <t>Fiat Grande Punto 1.2 Dynamic</t>
  </si>
  <si>
    <t>8.75 Lakh</t>
  </si>
  <si>
    <t>Maruti Ertiga LXI</t>
  </si>
  <si>
    <t>Toyota Corolla Altis 1.8 G CNG</t>
  </si>
  <si>
    <t>21.1 Lakh</t>
  </si>
  <si>
    <t>10.28 Lakh</t>
  </si>
  <si>
    <t>Maruti Ignis 1.3 Zeta</t>
  </si>
  <si>
    <t>11.56 Lakh</t>
  </si>
  <si>
    <t>Tata Indigo CS eGVX</t>
  </si>
  <si>
    <t>64.08 bhp</t>
  </si>
  <si>
    <t>27.07 Lakh</t>
  </si>
  <si>
    <t>Mercedes-Benz S-Class 320 L</t>
  </si>
  <si>
    <t>Maruti Alto K10 LXI Optional</t>
  </si>
  <si>
    <t>4.36 Lakh</t>
  </si>
  <si>
    <t>Honda Jazz Exclusive CVT</t>
  </si>
  <si>
    <t>10.81 Lakh</t>
  </si>
  <si>
    <t>Maruti Celerio ZXI AT Optional</t>
  </si>
  <si>
    <t>Mitsubishi Lancer 1.5 SFXi</t>
  </si>
  <si>
    <t>Nissan Sunny XE P</t>
  </si>
  <si>
    <t>8.55 Lakh</t>
  </si>
  <si>
    <t>Nissan Micra Diesel XL</t>
  </si>
  <si>
    <t>Hyundai Verna 1.6 VTVT AT SX</t>
  </si>
  <si>
    <t>Renault KWID AMT RXL</t>
  </si>
  <si>
    <t>Ford Figo 2015-2019 1.5D Ambiente MT</t>
  </si>
  <si>
    <t>Nissan Micra Diesel XV Primo</t>
  </si>
  <si>
    <t>Skoda Octavia Style Plus 2.0 TDI AT</t>
  </si>
  <si>
    <t>Hyundai i20 Active 1.4 SX Dual Tone</t>
  </si>
  <si>
    <t>Audi A4 3.2 FSI Tiptronic Quattro</t>
  </si>
  <si>
    <t>Honda Accord 2.4 Inspire M/T</t>
  </si>
  <si>
    <t>Hyundai i20 Asta Optional with Sunroof 1.2</t>
  </si>
  <si>
    <t>Fiat Punto 1.3 Emotion</t>
  </si>
  <si>
    <t>Maruti Swift RS VDI</t>
  </si>
  <si>
    <t>Volkswagen Passat 2.0 PD DSG</t>
  </si>
  <si>
    <t>22.66 Lakh</t>
  </si>
  <si>
    <t>4.24 Lakh</t>
  </si>
  <si>
    <t>Mercedes-Benz CLA 200 CGI Sport</t>
  </si>
  <si>
    <t>41.02 Lakh</t>
  </si>
  <si>
    <t>Honda CR-V 2.4 4WD AT</t>
  </si>
  <si>
    <t>17 Lakh</t>
  </si>
  <si>
    <t>Mercedes-Benz R-Class R350 4Matic Long</t>
  </si>
  <si>
    <t>Toyota Etios Cross 1.4 GD</t>
  </si>
  <si>
    <t>Tata Indica Vista TDI LX</t>
  </si>
  <si>
    <t>Skoda Octavia Rider Classic 1.9 TDI</t>
  </si>
  <si>
    <t>Mercedes-Benz E-Class E350 CDI</t>
  </si>
  <si>
    <t>261.5 bhp</t>
  </si>
  <si>
    <t>Skoda Rapid 1.5 TDI AT Elegance Plus</t>
  </si>
  <si>
    <t>Ford Ecosport 1.0 Ecoboost Titanium</t>
  </si>
  <si>
    <t>123.37 bhp</t>
  </si>
  <si>
    <t>Tata Indica V2 DLG TC</t>
  </si>
  <si>
    <t>Maruti Baleno LXI - BSIII</t>
  </si>
  <si>
    <t>Land Rover Range Rover 3.0 Diesel LWB Vogue</t>
  </si>
  <si>
    <t>2.3 Cr</t>
  </si>
  <si>
    <t>Maruti Baleno RS Petrol</t>
  </si>
  <si>
    <t>10.89 Lakh</t>
  </si>
  <si>
    <t>Maruti Celerio VXI AT Optional</t>
  </si>
  <si>
    <t>Ford Classic 1.4 Duratorq Titanium</t>
  </si>
  <si>
    <t>Maruti Ciaz ZDi</t>
  </si>
  <si>
    <t>Audi A4 3.0 TDI Quattro</t>
  </si>
  <si>
    <t>Toyota Camry Hybrid 2.5</t>
  </si>
  <si>
    <t>175.67 bhp</t>
  </si>
  <si>
    <t>40.62 Lakh</t>
  </si>
  <si>
    <t>7.54 Lakh</t>
  </si>
  <si>
    <t>30.19 Lakh</t>
  </si>
  <si>
    <t>Mitsubishi Pajero Sport 4X4 AT</t>
  </si>
  <si>
    <t>Toyota Corolla Altis JS MT</t>
  </si>
  <si>
    <t>5.56 Lakh</t>
  </si>
  <si>
    <t>Datsun redi-GO S</t>
  </si>
  <si>
    <t>53 bhp</t>
  </si>
  <si>
    <t>4.43 Lakh</t>
  </si>
  <si>
    <t>Skoda Yeti Ambition 4WD</t>
  </si>
  <si>
    <t>37.17 Lakh</t>
  </si>
  <si>
    <t>Hyundai i20 1.2 Asta with AVN</t>
  </si>
  <si>
    <t>12.9 Lakh</t>
  </si>
  <si>
    <t>Mercedes-Benz S-Class 280 AT</t>
  </si>
  <si>
    <t>Maruti Wagon R VXI Plus</t>
  </si>
  <si>
    <t>Mahindra Scorpio SLE BSIV</t>
  </si>
  <si>
    <t>Fiat Grande Punto EVO 1.3 Active</t>
  </si>
  <si>
    <t>Hyundai Creta 1.6 SX Option Diesel</t>
  </si>
  <si>
    <t>19.18 Lakh</t>
  </si>
  <si>
    <t>Maruti Eeco Smiles 5 Seater AC</t>
  </si>
  <si>
    <t>10.99 Lakh</t>
  </si>
  <si>
    <t>Volkswagen Vento 1.2 TSI Highline AT</t>
  </si>
  <si>
    <t>Mahindra KUV 100 mFALCON D75 K4 Plus</t>
  </si>
  <si>
    <t>Mahindra Scorpio VLX AT AIRBAG BSIV</t>
  </si>
  <si>
    <t>Honda City i-DTEC SV</t>
  </si>
  <si>
    <t>12.23 Lakh</t>
  </si>
  <si>
    <t>11.63 Lakh</t>
  </si>
  <si>
    <t>Honda City 1.5 V AT Exclusive</t>
  </si>
  <si>
    <t>Honda City V MT AVN</t>
  </si>
  <si>
    <t>12.27 Lakh</t>
  </si>
  <si>
    <t>3.91 Lakh</t>
  </si>
  <si>
    <t>Renault Duster RXZ AWD</t>
  </si>
  <si>
    <t>Hyundai Santro Xing XG</t>
  </si>
  <si>
    <t>44.8 Lakh</t>
  </si>
  <si>
    <t>Audi A4 35 TDI Premium Plus</t>
  </si>
  <si>
    <t>50.4 Lakh</t>
  </si>
  <si>
    <t>Ford Figo 2015-2019 1.5D Titanium Plus MT</t>
  </si>
  <si>
    <t>Ford Ikon 1.6 ZXI NXt</t>
  </si>
  <si>
    <t>Mahindra Scorpio 2009-2014 LX 2WD 7S</t>
  </si>
  <si>
    <t>Ford Figo Aspire 1.5 Ti-VCT Titanium</t>
  </si>
  <si>
    <t>110.5 bhp</t>
  </si>
  <si>
    <t>Renault Duster 110PS Diesel RxL AMT</t>
  </si>
  <si>
    <t>Skoda Rapid 1.5 TDI Ambition Plus</t>
  </si>
  <si>
    <t>4.04 Lakh</t>
  </si>
  <si>
    <t>Mercedes-Benz E-Class 230 E AT</t>
  </si>
  <si>
    <t>Honda Accord V6 AT</t>
  </si>
  <si>
    <t>Mahindra Xylo E2</t>
  </si>
  <si>
    <t>Hyundai Verna Transform Xxi ABS</t>
  </si>
  <si>
    <t>Hyundai i10 Magna 1.1L</t>
  </si>
  <si>
    <t>Volkswagen Ameo 1.2 MPI Anniversary Edition</t>
  </si>
  <si>
    <t>Toyota Camry 2.5 G</t>
  </si>
  <si>
    <t>178.4 bhp</t>
  </si>
  <si>
    <t>11.96 Lakh</t>
  </si>
  <si>
    <t>11.44 Lakh</t>
  </si>
  <si>
    <t>24.63 Lakh</t>
  </si>
  <si>
    <t>Toyota Fortuner 4x2 AT TRD Sportivo</t>
  </si>
  <si>
    <t>Honda Jazz 1.5 V i DTEC</t>
  </si>
  <si>
    <t>BMW X1 xDrive 20d M Sport</t>
  </si>
  <si>
    <t>50.26 Lakh</t>
  </si>
  <si>
    <t>Mahindra KUV 100 mFALCON D75 K8</t>
  </si>
  <si>
    <t>Honda Jazz Mode</t>
  </si>
  <si>
    <t>Maruti Swift ZXI Plus</t>
  </si>
  <si>
    <t>Maruti Esteem LX BSII</t>
  </si>
  <si>
    <t>Toyota Innova 2.5 GX (Diesel) 7 Seater BS IV</t>
  </si>
  <si>
    <t>13.72 Lakh</t>
  </si>
  <si>
    <t>Skoda Laura RS</t>
  </si>
  <si>
    <t>Honda City i DTec S</t>
  </si>
  <si>
    <t>Tata New Safari 4X4 EX</t>
  </si>
  <si>
    <t>Renault KWID 1.0 RXL</t>
  </si>
  <si>
    <t>23.14 Lakh</t>
  </si>
  <si>
    <t>Maruti Ciaz RS ZXi Plus</t>
  </si>
  <si>
    <t>Maruti Zen Estilo 1.1 VXI BSIII</t>
  </si>
  <si>
    <t>Maruti Ritz LXI</t>
  </si>
  <si>
    <t>Toyota Corolla Altis 1.8 Limited Edition</t>
  </si>
  <si>
    <t>Toyota Etios VXD</t>
  </si>
  <si>
    <t>Tata Tiago 1.2 Revotron XZ WO Alloy</t>
  </si>
  <si>
    <t>6.29 Lakh</t>
  </si>
  <si>
    <t>8.18 Lakh</t>
  </si>
  <si>
    <t>Skoda Superb 2.8 V6 AT</t>
  </si>
  <si>
    <t>193.1 bhp</t>
  </si>
  <si>
    <t>BMW 3 Series GT 320d Luxury Line</t>
  </si>
  <si>
    <t>Ford EcoSport 1.5 Ti VCT MT Titanium</t>
  </si>
  <si>
    <t>Mercedes-Benz New C-Class C220 CDI Executive Edition</t>
  </si>
  <si>
    <t>Ford Endeavour 4x2 XLT</t>
  </si>
  <si>
    <t>Ford Figo Petrol EXI</t>
  </si>
  <si>
    <t>Tata Indica Vista TDI LS</t>
  </si>
  <si>
    <t>Volvo XC60 D4 Summum</t>
  </si>
  <si>
    <t>Datsun Redi GO Sport</t>
  </si>
  <si>
    <t>Hyundai Verna 1.6 CRDi AT S</t>
  </si>
  <si>
    <t>Mahindra E Verito D4</t>
  </si>
  <si>
    <t>Electric</t>
  </si>
  <si>
    <t>41 bhp</t>
  </si>
  <si>
    <t>7.48 Lakh</t>
  </si>
  <si>
    <t>Ford Mustang V8</t>
  </si>
  <si>
    <t>395 bhp</t>
  </si>
  <si>
    <t>83.92 Lakh</t>
  </si>
  <si>
    <t>Tata Indica V2 DLS BSIII</t>
  </si>
  <si>
    <t>48.21 bhp</t>
  </si>
  <si>
    <t>Honda Mobilio E i DTEC</t>
  </si>
  <si>
    <t>Ford Fusion Plus 1.4 TDCi Diesel</t>
  </si>
  <si>
    <t>Hyundai Xcent 1.1 CRDi SX Option</t>
  </si>
  <si>
    <t>Skoda Superb Style 2.0 TDI AT</t>
  </si>
  <si>
    <t>36.94 Lakh</t>
  </si>
  <si>
    <t>13.6 Lakh</t>
  </si>
  <si>
    <t>Ford Fiesta 1.4 Duratec EXI Limited Edition</t>
  </si>
  <si>
    <t>BMW 5 Series 530i Sedan</t>
  </si>
  <si>
    <t>Fiat Grande Punto 1.4 Emotion</t>
  </si>
  <si>
    <t>10.7 Lakh</t>
  </si>
  <si>
    <t>Volvo XC90 2007-2015 D5 AT AWD</t>
  </si>
  <si>
    <t>BMW 3 Series 320i</t>
  </si>
  <si>
    <t>Volkswagen Jetta 2007-2011 1.9 TDI Trendline</t>
  </si>
  <si>
    <t>4.87 Lakh</t>
  </si>
  <si>
    <t>Maruti Grand Vitara MT</t>
  </si>
  <si>
    <t>92.79 Lakh</t>
  </si>
  <si>
    <t>5.8 Lakh</t>
  </si>
  <si>
    <t>Tata Indigo eCS GLE BSIII</t>
  </si>
  <si>
    <t>Hyundai i20 2015-2017 1.2 Asta with AVN</t>
  </si>
  <si>
    <t>Honda Jazz Active</t>
  </si>
  <si>
    <t>Maruti Ritz ZXI</t>
  </si>
  <si>
    <t>Toyota Fortuner TRD Sportivo 2.8 2WD AT</t>
  </si>
  <si>
    <t>62.11 Lakh</t>
  </si>
  <si>
    <t>Tata Nano Cx BSIV</t>
  </si>
  <si>
    <t>Skoda Superb Ambition 2.0 TDI CR AT</t>
  </si>
  <si>
    <t>Tata Tigor 1.05 Revotorq XT</t>
  </si>
  <si>
    <t>Mahindra Scorpio SLX</t>
  </si>
  <si>
    <t>Audi A4 35 TDI Technology Edition</t>
  </si>
  <si>
    <t>Honda Civic 2006-2010 1.8 MT Sport</t>
  </si>
  <si>
    <t>Mercedes-Benz E-Class 2009-2013 E250 CDI Classic</t>
  </si>
  <si>
    <t>Hyundai Grand i10 1.2 CRDi Asta</t>
  </si>
  <si>
    <t>Mercedes-Benz New C-Class C 220 CDI Celebration Edition</t>
  </si>
  <si>
    <t>Toyota Corolla Altis Diesel D4DJ</t>
  </si>
  <si>
    <t>BMW 6 Series 650i Coupe</t>
  </si>
  <si>
    <t>450 bhp</t>
  </si>
  <si>
    <t>Skoda Fabia 1.2 Petrol Active</t>
  </si>
  <si>
    <t>Fiat Siena 1.2 ELX</t>
  </si>
  <si>
    <t>Ford Fiesta 1.6 ZXi Duratec</t>
  </si>
  <si>
    <t>Tata Indica Vista Quadrajet 90 ZX Plus</t>
  </si>
  <si>
    <t>Hyundai i20 Active 1.4 SX</t>
  </si>
  <si>
    <t>10.83 Lakh</t>
  </si>
  <si>
    <t>11.05 Lakh</t>
  </si>
  <si>
    <t>Ford EcoSport 1.5 TDCi Trend Plus BE</t>
  </si>
  <si>
    <t>Maruti Alto LXi BSII</t>
  </si>
  <si>
    <t>Hyundai Verna 1.6 CRDi AT SX</t>
  </si>
  <si>
    <t>Mercedes-Benz SLK-Class 55 AMG</t>
  </si>
  <si>
    <t>421 bhp</t>
  </si>
  <si>
    <t>Toyota Etios Cross 1.4L VD</t>
  </si>
  <si>
    <t>9.99 Lakh</t>
  </si>
  <si>
    <t>Maruti Wagon R LX</t>
  </si>
  <si>
    <t>Fiat Punto 1.2 Dynamic</t>
  </si>
  <si>
    <t>Mercedes-Benz E-Class 2015-2017 E 200 CGI</t>
  </si>
  <si>
    <t>Jaguar XF Aero Sport Edition</t>
  </si>
  <si>
    <t>Maruti 1000 AC</t>
  </si>
  <si>
    <t>Ford Fiesta 1.5 TDCi Titanium</t>
  </si>
  <si>
    <t>89.75 bhp</t>
  </si>
  <si>
    <t>Mercedes-Benz SL-Class SL 500</t>
  </si>
  <si>
    <t>387.3 bhp</t>
  </si>
  <si>
    <t>Hyundai Xcent 1.2 VTVT E</t>
  </si>
  <si>
    <t>Skoda Rapid 1.6 MPI AT Ambition Plus</t>
  </si>
  <si>
    <t>Hyundai Verna Xi (Petrol)</t>
  </si>
  <si>
    <t>Ford Ikon 1.6 CLXI</t>
  </si>
  <si>
    <t>14.32 Lakh</t>
  </si>
  <si>
    <t>Tata Tiago 1.2 Revotron XT Option</t>
  </si>
  <si>
    <t>6.21 Lakh</t>
  </si>
  <si>
    <t>Honda Civic 2010-2013 1.8 V AT Sunroof</t>
  </si>
  <si>
    <t>130.3 bhp</t>
  </si>
  <si>
    <t>74.49 Lakh</t>
  </si>
  <si>
    <t>Hyundai Santa Fe 4X2</t>
  </si>
  <si>
    <t>Hyundai Elite i20 Sportz Plus</t>
  </si>
  <si>
    <t>8.03 Lakh</t>
  </si>
  <si>
    <t>Mahindra Xylo E8 BS IV</t>
  </si>
  <si>
    <t>Mercedes-Benz S-Class S 350 d</t>
  </si>
  <si>
    <t>281.61 bhp</t>
  </si>
  <si>
    <t>1.71 Cr</t>
  </si>
  <si>
    <t>Maruti Alto LXI</t>
  </si>
  <si>
    <t>Audi A3 35 TDI Premium</t>
  </si>
  <si>
    <t>Volvo V40 D3 R Design</t>
  </si>
  <si>
    <t>37.9 Lakh</t>
  </si>
  <si>
    <t>BMW 7 Series 2007-2012 730Ld</t>
  </si>
  <si>
    <t>Mitsubishi Lancer GLXD</t>
  </si>
  <si>
    <t>Volkswagen Jetta 2012-2014 2.0L TDI Highline</t>
  </si>
  <si>
    <t>32.54 Lakh</t>
  </si>
  <si>
    <t>11.71 Lakh</t>
  </si>
  <si>
    <t>BMW 5 Series 2003-2012 540i Sedan</t>
  </si>
  <si>
    <t>Datsun redi-GO T</t>
  </si>
  <si>
    <t>3.98 Lakh</t>
  </si>
  <si>
    <t>BMW 6 Series 630i Coupe</t>
  </si>
  <si>
    <t>Maruti Alto Vxi 1.1</t>
  </si>
  <si>
    <t>Datsun GO Plus A</t>
  </si>
  <si>
    <t>Nissan Micra XV Primo</t>
  </si>
  <si>
    <t>Mahindra Scorpio VLX 2WD AT BSIV</t>
  </si>
  <si>
    <t>Hyundai Santro D Lite</t>
  </si>
  <si>
    <t>4.55 Lakh</t>
  </si>
  <si>
    <t>Land Rover Range Rover 3.6 TDV8 Vogue SE</t>
  </si>
  <si>
    <t>Tata Indica V2 DLX</t>
  </si>
  <si>
    <t>8.8 Lakh</t>
  </si>
  <si>
    <t>Tata Nexon 1.2 Revotron XZ Plus</t>
  </si>
  <si>
    <t>11.13 Lakh</t>
  </si>
  <si>
    <t>Hyundai Santro Xing XL AT eRLX Euro II</t>
  </si>
  <si>
    <t>11.58 Lakh</t>
  </si>
  <si>
    <t>BMW Z4 2009-2013 Roadster 2.5i</t>
  </si>
  <si>
    <t>10.63 Lakh</t>
  </si>
  <si>
    <t>Hyundai Santro Xing XL AT eRLX Euro III</t>
  </si>
  <si>
    <t>Toyota Prius 2009-2016 Z4</t>
  </si>
  <si>
    <t>12.68 Lakh</t>
  </si>
  <si>
    <t>Chevrolet Optra Magnum 1.6 LS Petrol</t>
  </si>
  <si>
    <t>Hyundai Xcent 1.1 CRDi SX</t>
  </si>
  <si>
    <t>Nissan Micra Active XV S</t>
  </si>
  <si>
    <t>Land Rover Discovery Sport TD4 S</t>
  </si>
  <si>
    <t>Hyundai Creta 1.6 SX Option Executive</t>
  </si>
  <si>
    <t>17.7 Lakh</t>
  </si>
  <si>
    <t>Skoda Rapid 1.6 TDI Active</t>
  </si>
  <si>
    <t>14.23 Lakh</t>
  </si>
  <si>
    <t>Maruti Dzire AMT VDI</t>
  </si>
  <si>
    <t>9.62 Lakh</t>
  </si>
  <si>
    <t>Mahindra Scorpio 2009-2014 VLX 2WD 7S BSIV</t>
  </si>
  <si>
    <t>53.14 Lakh</t>
  </si>
  <si>
    <t>8.91 Lakh</t>
  </si>
  <si>
    <t>Fiat Punto 1.4 Emotion</t>
  </si>
  <si>
    <t>Tata Indica V2 DLE BSIII</t>
  </si>
  <si>
    <t>52.8 bhp</t>
  </si>
  <si>
    <t>10.26 Lakh</t>
  </si>
  <si>
    <t>Tata Nano STD SE</t>
  </si>
  <si>
    <t>6.94 Lakh</t>
  </si>
  <si>
    <t>15.59 Lakh</t>
  </si>
  <si>
    <t>Maruti Swift VXI BSIII W/ ABS</t>
  </si>
  <si>
    <t>BMW 5 Series 530d M Sport</t>
  </si>
  <si>
    <t>78.31 Lakh</t>
  </si>
  <si>
    <t>Audi A3 35 TDI Premium Plus</t>
  </si>
  <si>
    <t>42.89 Lakh</t>
  </si>
  <si>
    <t>Force One LX 4x4</t>
  </si>
  <si>
    <t>139.01 bhp</t>
  </si>
  <si>
    <t>9.56 Lakh</t>
  </si>
  <si>
    <t>Honda Jazz S</t>
  </si>
  <si>
    <t>BMW X3 xDrive 20d xLine</t>
  </si>
  <si>
    <t>64.76 Lakh</t>
  </si>
  <si>
    <t>99.92 Lakh</t>
  </si>
  <si>
    <t>Volkswagen Ameo 1.2 MPI Highline 16 Alloy</t>
  </si>
  <si>
    <t>Land Rover Freelander 2 TD4 HSE</t>
  </si>
  <si>
    <t>Mahindra Logan Petrol 1.4 GLE</t>
  </si>
  <si>
    <t>69.22 Lakh</t>
  </si>
  <si>
    <t>Audi Q5 2008-2012 2.0 TFSI Quattro</t>
  </si>
  <si>
    <t>208 bhp</t>
  </si>
  <si>
    <t>Maruti Versa DX2 BS II</t>
  </si>
  <si>
    <t>Skoda Fabia 1.2 MPI Classic</t>
  </si>
  <si>
    <t>18.45 Lakh</t>
  </si>
  <si>
    <t>Ford Fiesta 1.6 ZXi ABS</t>
  </si>
  <si>
    <t>Ford Fiesta Diesel Trend</t>
  </si>
  <si>
    <t>9.89 Lakh</t>
  </si>
  <si>
    <t>Maruti Celerio LXI MT</t>
  </si>
  <si>
    <t>Mercedes-Benz E-Class E 200 CGI</t>
  </si>
  <si>
    <t>Hyundai Sonata 2.4 GDI</t>
  </si>
  <si>
    <t>Tata New Safari Dicor EX 4X2</t>
  </si>
  <si>
    <t>BMW 3 Series 330 Ci Convertible</t>
  </si>
  <si>
    <t>Jaguar XJ 5.0 L V8 Supercharged</t>
  </si>
  <si>
    <t>503 bhp</t>
  </si>
  <si>
    <t>Chevrolet Aveo 1.6 LT</t>
  </si>
  <si>
    <t>Mercedes-Benz GLC 220d Celebration Edition</t>
  </si>
  <si>
    <t>168 bhp</t>
  </si>
  <si>
    <t>BMW 3 Series 320d Dynamic</t>
  </si>
  <si>
    <t>Audi A4 1.8 TFSI Technology Edition</t>
  </si>
  <si>
    <t>7.94 Lakh</t>
  </si>
  <si>
    <t>Tata Indica V2 2001-2011 eLS</t>
  </si>
  <si>
    <t>8.73 Lakh</t>
  </si>
  <si>
    <t>8.69 Lakh</t>
  </si>
  <si>
    <t>Maruti Zen VXi - BS III</t>
  </si>
  <si>
    <t>Chevrolet Enjoy Petrol LS 7 Seater</t>
  </si>
  <si>
    <t>98.82 bhp</t>
  </si>
  <si>
    <t>Hyundai Getz 1.3 GLS</t>
  </si>
  <si>
    <t>Tata Safari Storme 2012-2015 EX</t>
  </si>
  <si>
    <t>Maruti Swift Dzire ZDi</t>
  </si>
  <si>
    <t>42.4 Lakh</t>
  </si>
  <si>
    <t>23.37 Lakh</t>
  </si>
  <si>
    <t>79.78 Lakh</t>
  </si>
  <si>
    <t>Force One LX ABS 7 Seating</t>
  </si>
  <si>
    <t>139.07 bhp</t>
  </si>
  <si>
    <t>Hyundai Verna CRDi 1.6 AT SX Plus</t>
  </si>
  <si>
    <t>16.6 Lakh</t>
  </si>
  <si>
    <t>Maruti Swift LXI BSIV</t>
  </si>
  <si>
    <t>83.11 bhp</t>
  </si>
  <si>
    <t>Mercedes-Benz E-Class 230</t>
  </si>
  <si>
    <t>Renault KWID Climber 1.0 AMT</t>
  </si>
  <si>
    <t>Nissan Terrano XL Plus 85 PS</t>
  </si>
  <si>
    <t>4.93 Lakh</t>
  </si>
  <si>
    <t>14.2 Lakh</t>
  </si>
  <si>
    <t>Volkswagen Jetta 2012-2014 2.0L TDI Highline AT</t>
  </si>
  <si>
    <t>Tata New Safari DICOR 2.2 VX 4x4</t>
  </si>
  <si>
    <t>BMW 3 Series 330d Convertible</t>
  </si>
  <si>
    <t>Ford EcoSport 1.5 Diesel Trend</t>
  </si>
  <si>
    <t>10.42 Lakh</t>
  </si>
  <si>
    <t>Maruti Ritz VDI (ABS) BS IV</t>
  </si>
  <si>
    <t>BMW 5 Series 2010-2013 530d</t>
  </si>
  <si>
    <t>Hyundai Verna XXi ABS (Petrol)</t>
  </si>
  <si>
    <t>Hyundai Elantra 1.6 SX</t>
  </si>
  <si>
    <t>9.55 Lakh</t>
  </si>
  <si>
    <t>Tata Tiago 1.2 Revotron XM Option</t>
  </si>
  <si>
    <t>5.45 Lakh</t>
  </si>
  <si>
    <t>8.38 Lakh</t>
  </si>
  <si>
    <t>Maruti Celerio ZXI Optional AMT</t>
  </si>
  <si>
    <t>5.95 Lakh</t>
  </si>
  <si>
    <t>15.36 Lakh</t>
  </si>
  <si>
    <t>Tata Indica V2 DL BSIII</t>
  </si>
  <si>
    <t>Mercedes-Benz CLA 200 D Sport Edition</t>
  </si>
  <si>
    <t>10.94 Lakh</t>
  </si>
  <si>
    <t>Renault Pulse Petrol RxL</t>
  </si>
  <si>
    <t>74.93 bhp</t>
  </si>
  <si>
    <t>10.15 Lakh</t>
  </si>
  <si>
    <t>9.83 Lakh</t>
  </si>
  <si>
    <t>BMW Z4 2009-2013 35i</t>
  </si>
  <si>
    <t>Ford Figo 1.5D Trend MT</t>
  </si>
  <si>
    <t>7.67 Lakh</t>
  </si>
  <si>
    <t>9.97 Lakh</t>
  </si>
  <si>
    <t>67.67 Lakh</t>
  </si>
  <si>
    <t>Honda Accord 2001-2003 2.0 AT</t>
  </si>
  <si>
    <t>53.68 Lakh</t>
  </si>
  <si>
    <t>6.05 Lakh</t>
  </si>
  <si>
    <t>Hyundai i20 Active SX Dual Tone Petrol</t>
  </si>
  <si>
    <t>10.25 Lakh</t>
  </si>
  <si>
    <t>Porsche Cayenne S Diesel</t>
  </si>
  <si>
    <t>382 bhp</t>
  </si>
  <si>
    <t>Honda Amaze VX i-VTEC</t>
  </si>
  <si>
    <t>8.23 Lakh</t>
  </si>
  <si>
    <t>Maruti A-Star AT VXI</t>
  </si>
  <si>
    <t>Renault Pulse Petrol RxZ</t>
  </si>
  <si>
    <t>74.96 bhp</t>
  </si>
  <si>
    <t>Hyundai i20 Active 1.2 S</t>
  </si>
  <si>
    <t>7.01 Lakh</t>
  </si>
  <si>
    <t>Maruti Swift Dzire LXi</t>
  </si>
  <si>
    <t>Tata Indigo LX BSII</t>
  </si>
  <si>
    <t>Mahindra XUV500 W10 1.99 mHawk</t>
  </si>
  <si>
    <t>Hyundai Elantra CRDi S</t>
  </si>
  <si>
    <t>BMW X3 xDrive 20d Expedition</t>
  </si>
  <si>
    <t>6.8 Lakh</t>
  </si>
  <si>
    <t>Skoda Laura L n K 1.9 PD AT</t>
  </si>
  <si>
    <t>Hyundai i20 2015-2017 Sportz 1.2</t>
  </si>
  <si>
    <t>Maruti Dzire AMT VXI</t>
  </si>
  <si>
    <t>25.27 Lakh</t>
  </si>
  <si>
    <t>BMW 3 Series Sport</t>
  </si>
  <si>
    <t>57.3 Lakh</t>
  </si>
  <si>
    <t>Ford EcoSport 1.5 Ti VCT MT Signature</t>
  </si>
  <si>
    <t>5.68 Lakh</t>
  </si>
  <si>
    <t>Honda WR-V Edge Edition i-VTEC S</t>
  </si>
  <si>
    <t>9.36 Lakh</t>
  </si>
  <si>
    <t>Ford Endeavour XLT TDCi 4X4</t>
  </si>
  <si>
    <t>Nissan Sunny XL CVT</t>
  </si>
  <si>
    <t>Toyota Camry W2 (AT)</t>
  </si>
  <si>
    <t>Mercedes-Benz GLA Class 200 d Style</t>
  </si>
  <si>
    <t>38.72 Lakh</t>
  </si>
  <si>
    <t>7.7 Lakh</t>
  </si>
  <si>
    <t>Maruti Wagon R VXI AMT1.2</t>
  </si>
  <si>
    <t>6.43 Lakh</t>
  </si>
  <si>
    <t>Maruti Wagon R LX BSII</t>
  </si>
  <si>
    <t>Mahindra Scorpio S10 7 Seater</t>
  </si>
  <si>
    <t>Tata Nano CX</t>
  </si>
  <si>
    <t>Volkswagen Vento IPL II Petrol Trendline</t>
  </si>
  <si>
    <t>5.67 Lakh</t>
  </si>
  <si>
    <t>Hyundai Verna 1.4 CRDi</t>
  </si>
  <si>
    <t>Mahindra Scorpio 2.6 SLX CRDe</t>
  </si>
  <si>
    <t>Maruti Wagon R Duo LX BSIII</t>
  </si>
  <si>
    <t>3.96 Lakh</t>
  </si>
  <si>
    <t>Tata Indigo CS eGLX BS IV</t>
  </si>
  <si>
    <t>Porsche Cayenne 2009-2014 Diesel</t>
  </si>
  <si>
    <t>39.27 Lakh</t>
  </si>
  <si>
    <t>Bentley Continental Flying Spur</t>
  </si>
  <si>
    <t>552 bhp</t>
  </si>
  <si>
    <t>Mercedes-Benz New C-Class C 200 Kompressor Elegance MT</t>
  </si>
  <si>
    <t>Hyundai Santro LP - Euro II</t>
  </si>
  <si>
    <t>Land Rover Discovery Sport SD4 HSE Luxury</t>
  </si>
  <si>
    <t>Mitsubishi Pajero 2.8 SFX 7Str</t>
  </si>
  <si>
    <t>Hyundai Creta 1.4 CRDi S Plus</t>
  </si>
  <si>
    <t>Honda CR-V Petrol 2WD</t>
  </si>
  <si>
    <t>33.51 Lakh</t>
  </si>
  <si>
    <t>Renault Duster 110PS Diesel RxZ AWD</t>
  </si>
  <si>
    <t>15.94 Lakh</t>
  </si>
  <si>
    <t>Honda Mobilio RS Option i DTEC</t>
  </si>
  <si>
    <t>Volvo XC60 D4 SUMMUM</t>
  </si>
  <si>
    <t>Hyundai Verna 1.6 i ABS</t>
  </si>
  <si>
    <t>Porsche Panamera 2010 2013 Diesel</t>
  </si>
  <si>
    <t>Nissan Sunny XV D</t>
  </si>
  <si>
    <t>Maruti Wagon R ZXI AMT 1.2</t>
  </si>
  <si>
    <t>Hyundai i20 1.4 Asta Optional With Sunroof</t>
  </si>
  <si>
    <t>Tata Tigor XE Diesel</t>
  </si>
  <si>
    <t>7.15 Lakh</t>
  </si>
  <si>
    <t>Toyota Etios 1.4 VXD</t>
  </si>
  <si>
    <t>Hyundai Elite i20 Diesel Asta Option</t>
  </si>
  <si>
    <t>Chevrolet Optra 1.6 LT Royale</t>
  </si>
  <si>
    <t>Toyota Qualis Fleet A3</t>
  </si>
  <si>
    <t>Skoda Rapid Ultima 1.6 MPI Ambition Plus</t>
  </si>
  <si>
    <t>Toyota Etios VD SP</t>
  </si>
  <si>
    <t>Maruti Baleno Zeta</t>
  </si>
  <si>
    <t>Maruti Omni 5 Seater BSIV</t>
  </si>
  <si>
    <t>Mitsubishi Pajero Sport Anniversary Edition</t>
  </si>
  <si>
    <t>Mercedes-Benz S Class 2005 2013 S 300 L</t>
  </si>
  <si>
    <t>Volkswagen Ameo 1.5 TDI Comfortline AT</t>
  </si>
  <si>
    <t>Maruti Alto 800 CNG LXI</t>
  </si>
  <si>
    <t>Honda City i-VTEC CVT V</t>
  </si>
  <si>
    <t>13.4 Lakh</t>
  </si>
  <si>
    <t>Mahindra KUV 100 G80 K8 Dual Tone</t>
  </si>
  <si>
    <t>Tata New Safari EX 4x2</t>
  </si>
  <si>
    <t>127 bhp</t>
  </si>
  <si>
    <t>11.88 Lakh</t>
  </si>
  <si>
    <t>Nissan Terrano XL Plus ICC WT20 SE</t>
  </si>
  <si>
    <t>21.36 Lakh</t>
  </si>
  <si>
    <t>Honda Brio 1.2 S Option MT</t>
  </si>
  <si>
    <t>5.92 Lakh</t>
  </si>
  <si>
    <t>Volkswagen Vento Konekt Diesel Highline</t>
  </si>
  <si>
    <t>Lamborghini Gallardo Coupe</t>
  </si>
  <si>
    <t>560 bhp</t>
  </si>
  <si>
    <t>6.42 Lakh</t>
  </si>
  <si>
    <t>116.4 bhp</t>
  </si>
  <si>
    <t>Honda Amaze VX Petrol</t>
  </si>
  <si>
    <t>8.99 Lakh</t>
  </si>
  <si>
    <t>12.44 Lakh</t>
  </si>
  <si>
    <t>Mahindra KUV 100 mFALCON G80 K8</t>
  </si>
  <si>
    <t>5.77 Lakh</t>
  </si>
  <si>
    <t>Skoda Superb 1.8 TSI</t>
  </si>
  <si>
    <t>161.6 bhp</t>
  </si>
  <si>
    <t>Ford Figo Aspire 1.5 TDCi Titanium</t>
  </si>
  <si>
    <t>Maruti Swift ZXI ABS</t>
  </si>
  <si>
    <t>Toyota Innova Crysta 2.4 G MT 8S</t>
  </si>
  <si>
    <t>Renault Duster 85PS Diesel RxL Explore</t>
  </si>
  <si>
    <t>Tata Indigo XL Grand Petrol</t>
  </si>
  <si>
    <t>15.01 Lakh</t>
  </si>
  <si>
    <t>Volkswagen Vento Magnific 1.6 Comfortline</t>
  </si>
  <si>
    <t>Skoda Superb L&amp;K 2.0 TDI AT</t>
  </si>
  <si>
    <t>40.73 Lakh</t>
  </si>
  <si>
    <t>Audi A4 2.0 TDI Celebration Edition</t>
  </si>
  <si>
    <t>33.21 Lakh</t>
  </si>
  <si>
    <t>Hyundai i20 Diesel Asta Option</t>
  </si>
  <si>
    <t>Toyota Etios V</t>
  </si>
  <si>
    <t>Renault Duster 110PS Diesel RXZ Optional with Nav</t>
  </si>
  <si>
    <t>Skoda Octavia Elegance 1.9 TDI</t>
  </si>
  <si>
    <t>Jaguar F Type 5.0 V8 S</t>
  </si>
  <si>
    <t>488.1 bhp</t>
  </si>
  <si>
    <t>Mahindra Scorpio 1.99 S4 Plus</t>
  </si>
  <si>
    <t>Skoda Laura Classic 1.8 TSI</t>
  </si>
  <si>
    <t>Maruti Swift Dzire VXI Optional</t>
  </si>
  <si>
    <t>Maruti Alto K10 LXI CNG</t>
  </si>
  <si>
    <t>Mahindra Scorpio VLX 2WD Airbag BSIII</t>
  </si>
  <si>
    <t>Ford Figo Aspire 1.5 TDCi Titanium Plus</t>
  </si>
  <si>
    <t>4.45 Lakh</t>
  </si>
  <si>
    <t>Mahindra Jeep MM 540 DP</t>
  </si>
  <si>
    <t>Maruti Ertiga VXI AT Petrol</t>
  </si>
  <si>
    <t>103 bhp</t>
  </si>
  <si>
    <t>Skoda Laura L and K AT</t>
  </si>
  <si>
    <t>Toyota Corolla Altis 1.8 G CVT</t>
  </si>
  <si>
    <t>20.46 Lakh</t>
  </si>
  <si>
    <t>Mercedes-Benz New C-Class C 200 AVANTGARDE</t>
  </si>
  <si>
    <t>181.04 bhp</t>
  </si>
  <si>
    <t>Skoda Rapid Ultima 1.6 TDI Elegance</t>
  </si>
  <si>
    <t>Mercedes-Benz GLA Class 200 Sport</t>
  </si>
  <si>
    <t>39.22 Lakh</t>
  </si>
  <si>
    <t>Tata Indica LEI</t>
  </si>
  <si>
    <t>Hyundai i20 2015-2017 Magna</t>
  </si>
  <si>
    <t>Tata New Safari DICOR 2.2 VX 4x2</t>
  </si>
  <si>
    <t>Hyundai Elantra SX</t>
  </si>
  <si>
    <t>Maruti Wagon R Duo Lxi</t>
  </si>
  <si>
    <t>Volkswagen Polo IPL II 1.2 Petrol Highline</t>
  </si>
  <si>
    <t>Tata Bolt Revotron XT</t>
  </si>
  <si>
    <t>7.77 Lakh</t>
  </si>
  <si>
    <t>11.91 Lakh</t>
  </si>
  <si>
    <t>9.93 Lakh</t>
  </si>
  <si>
    <t>Mahindra Xylo D4 BSIV</t>
  </si>
  <si>
    <t>Toyota Innova Crysta Touring Sport 2.4 MT</t>
  </si>
  <si>
    <t>Maruti Swift AMT ZXI</t>
  </si>
  <si>
    <t>Skoda Laura 1.8 TSI Ambition</t>
  </si>
  <si>
    <t>Honda Civic 2010-2013 1.8 S MT Inspire</t>
  </si>
  <si>
    <t>9.27 Lakh</t>
  </si>
  <si>
    <t>14.95 Lakh</t>
  </si>
  <si>
    <t>Toyota Etios Liva 1.4 VXD</t>
  </si>
  <si>
    <t>Maruti Celerio X VXI Option</t>
  </si>
  <si>
    <t>5.78 Lakh</t>
  </si>
  <si>
    <t>Chevrolet Sail Hatchback 1.2</t>
  </si>
  <si>
    <t>Mahindra Scorpio VLX Special Edition BS-IV</t>
  </si>
  <si>
    <t>Tata Tiago AMT 1.2 Revotron XTA</t>
  </si>
  <si>
    <t>6.3 Lakh</t>
  </si>
  <si>
    <t>Maruti Ciaz VXi</t>
  </si>
  <si>
    <t>Nissan Teana XL</t>
  </si>
  <si>
    <t>Tata Manza Club Class Safire90 LX</t>
  </si>
  <si>
    <t>Ford Fiesta Classic 1.6 SXI Duratec</t>
  </si>
  <si>
    <t>Mercedes-Benz B Class B180 Sports</t>
  </si>
  <si>
    <t>Nissan Micra XL CVT</t>
  </si>
  <si>
    <t>Tata Indica V2 DiCOR DLG BS-III</t>
  </si>
  <si>
    <t>Tata Indica Vista Quadrajet LX</t>
  </si>
  <si>
    <t>Audi Q3 30 TDI S Edition</t>
  </si>
  <si>
    <t>138.13 bhp</t>
  </si>
  <si>
    <t>Honda BRV i-DTEC V MT</t>
  </si>
  <si>
    <t>BMW 3 Series GT 320d Sport Line</t>
  </si>
  <si>
    <t>Toyota Etios Liva VD</t>
  </si>
  <si>
    <t>Datsun GO T Petrol</t>
  </si>
  <si>
    <t>5.74 Lakh</t>
  </si>
  <si>
    <t>Maruti A-Star Zxi</t>
  </si>
  <si>
    <t>52.96 Lakh</t>
  </si>
  <si>
    <t>Mahindra KUV 100 mFALCON G80 K4 5str</t>
  </si>
  <si>
    <t>Ford Fiesta 1.4 SXI Duratorq</t>
  </si>
  <si>
    <t>Fiat Avventura FIRE Dynamic</t>
  </si>
  <si>
    <t>Honda CR-V Diesel</t>
  </si>
  <si>
    <t>Mahindra Xylo E9</t>
  </si>
  <si>
    <t>Hyundai Creta 1.6 SX Automatic</t>
  </si>
  <si>
    <t>15.93 Lakh</t>
  </si>
  <si>
    <t>Honda Mobilio V i VTEC</t>
  </si>
  <si>
    <t>Tata Indica Vista Aqua TDI BSIII</t>
  </si>
  <si>
    <t>Skoda Laura 1.9 TDI MT Elegance</t>
  </si>
  <si>
    <t>3.99 Lakh</t>
  </si>
  <si>
    <t>Honda City ZX VTEC Plus</t>
  </si>
  <si>
    <t>BMW 7 Series 730Ld DPE Signature</t>
  </si>
  <si>
    <t>1.58 Cr</t>
  </si>
  <si>
    <t>6.15 Lakh</t>
  </si>
  <si>
    <t>Hindustan Motors Contessa 2.0 DSL</t>
  </si>
  <si>
    <t>Fiat Linea Dynamic</t>
  </si>
  <si>
    <t>31.93 Lakh</t>
  </si>
  <si>
    <t>15.88 Lakh</t>
  </si>
  <si>
    <t>Tata Sumo EX 10/7 Str BSII</t>
  </si>
  <si>
    <t>Fiat Grande Punto 1.2 Emotion</t>
  </si>
  <si>
    <t>Toyota Etios Cross 1.2L G</t>
  </si>
  <si>
    <t>78.8 bhp</t>
  </si>
  <si>
    <t>7.19 Lakh</t>
  </si>
  <si>
    <t>Mahindra Thar 4X4</t>
  </si>
  <si>
    <t>56.98 Lakh</t>
  </si>
  <si>
    <t>14.13 Lakh</t>
  </si>
  <si>
    <t>Hyundai i20 Active SX Diesel</t>
  </si>
  <si>
    <t>Honda BR-V i-DTEC S MT</t>
  </si>
  <si>
    <t>Toyota Camry MT with Moonroof</t>
  </si>
  <si>
    <t>25.04 Lakh</t>
  </si>
  <si>
    <t>Mahindra Verito Vibe 1.5 dCi D6</t>
  </si>
  <si>
    <t>8.92 Lakh</t>
  </si>
  <si>
    <t>5.01 Lakh</t>
  </si>
  <si>
    <t>19.01 Lakh</t>
  </si>
  <si>
    <t>Volkswagen Jetta 2007-2011 1.6 Trendline</t>
  </si>
  <si>
    <t>9.45 Lakh</t>
  </si>
  <si>
    <t>Mahindra KUV 100 mFALCON D75 K2</t>
  </si>
  <si>
    <t>Bentley Flying Spur W12</t>
  </si>
  <si>
    <t>616 bhp</t>
  </si>
  <si>
    <t>3.75 Cr</t>
  </si>
  <si>
    <t>35.16 Lakh</t>
  </si>
  <si>
    <t>Tata Tigor 1.2 Revotron XZ Option</t>
  </si>
  <si>
    <t>Honda Accord 2001-2003 2.3 VTI L MT</t>
  </si>
  <si>
    <t>Land Rover Freelander 2 S Business Edition</t>
  </si>
  <si>
    <t>6.24 Lakh</t>
  </si>
  <si>
    <t>Ford Endeavour 3.0L AT 4x2</t>
  </si>
  <si>
    <t>9.42 Lakh</t>
  </si>
  <si>
    <t>Hyundai Santro Xing GLS CNG</t>
  </si>
  <si>
    <t>4.56 Lakh</t>
  </si>
  <si>
    <t>Toyota Land Cruiser Prado VX L</t>
  </si>
  <si>
    <t>170.30 bhp</t>
  </si>
  <si>
    <t>Hyundai Tucson 2.0 e-VGT 4WD AT GLS</t>
  </si>
  <si>
    <t>182.46 bhp</t>
  </si>
  <si>
    <t>29.9 Lakh</t>
  </si>
  <si>
    <t>7.12 Lakh</t>
  </si>
  <si>
    <t>9.94 Lakh</t>
  </si>
  <si>
    <t>Toyota Innova 2.5 GX 8 STR</t>
  </si>
  <si>
    <t>Maruti Wagon R VXI AMT Opt</t>
  </si>
  <si>
    <t>6.44 Lakh</t>
  </si>
  <si>
    <t>Skoda Laura L and K MT</t>
  </si>
  <si>
    <t>16.82 Lakh</t>
  </si>
  <si>
    <t>Land Rover Range Rover HSE</t>
  </si>
  <si>
    <t>Volkswagen Polo ALLSTAR 1.2 MPI</t>
  </si>
  <si>
    <t>Land Rover Discovery 4 SDV6 SE</t>
  </si>
  <si>
    <t>245.41 bhp</t>
  </si>
  <si>
    <t>Honda City i DTec VX Option BL</t>
  </si>
  <si>
    <t>63.47 Lakh</t>
  </si>
  <si>
    <t>6.7 Lakh</t>
  </si>
  <si>
    <t>Hyundai Santro LS zipDrive Euro I</t>
  </si>
  <si>
    <t>Mitsubishi Pajero Sport 4X2 AT</t>
  </si>
  <si>
    <t>34.1 Lakh</t>
  </si>
  <si>
    <t>5.31 Lakh</t>
  </si>
  <si>
    <t>Hyundai Creta 1.6 SX Diesel</t>
  </si>
  <si>
    <t>15.24 Lakh</t>
  </si>
  <si>
    <t>Isuzu MU 7 4x2 HIPACK</t>
  </si>
  <si>
    <t>161 bhp</t>
  </si>
  <si>
    <t>Hyundai Elantra GT</t>
  </si>
  <si>
    <t>36.5 Lakh</t>
  </si>
  <si>
    <t>Mercedes-Benz B Class B180 Sport</t>
  </si>
  <si>
    <t>120.69 bhp</t>
  </si>
  <si>
    <t>37.03 Lakh</t>
  </si>
  <si>
    <t>Mahindra Bolero SLX</t>
  </si>
  <si>
    <t>10.86 Lakh</t>
  </si>
  <si>
    <t>Hyundai Xcent 1.2 CRDi SX</t>
  </si>
  <si>
    <t>BMW 5 Series 530i Sport Line</t>
  </si>
  <si>
    <t>252 bhp</t>
  </si>
  <si>
    <t>59.12 Lakh</t>
  </si>
  <si>
    <t>5.79 Lakh</t>
  </si>
  <si>
    <t>Honda Jazz VX CVT</t>
  </si>
  <si>
    <t>10.55 Lakh</t>
  </si>
  <si>
    <t>Tata Indica Vista Aqua 1.2 Safire</t>
  </si>
  <si>
    <t>Toyota Etios Liva Diesel TRD Sportivo</t>
  </si>
  <si>
    <t>Skoda Rapid Ultima 1.6 TDI Ambition Plus</t>
  </si>
  <si>
    <t>Maruti SX4 ZXI AT</t>
  </si>
  <si>
    <t>Hyundai i20 new Sportz AT 1.4</t>
  </si>
  <si>
    <t>Mahindra Scorpio SLX 2.6 Turbo 8 Str</t>
  </si>
  <si>
    <t>BMW X3 2.5si</t>
  </si>
  <si>
    <t>Hyundai EON 1.0 Kappa Magna Plus</t>
  </si>
  <si>
    <t>Chevrolet Enjoy 1.3 TCDi LTZ 7</t>
  </si>
  <si>
    <t>15.73 Lakh</t>
  </si>
  <si>
    <t>Hyundai Verna 1.4 CX</t>
  </si>
  <si>
    <t>Mahindra KUV 100 D75 K8 5Str</t>
  </si>
  <si>
    <t>27.56 Lakh</t>
  </si>
  <si>
    <t>4.75 Lakh</t>
  </si>
  <si>
    <t>Hyundai EON 1.0 Era Plus</t>
  </si>
  <si>
    <t>Toyota Innova 2.0 V</t>
  </si>
  <si>
    <t>Mahindra Xylo H9</t>
  </si>
  <si>
    <t>7.08 Lakh</t>
  </si>
  <si>
    <t>77.92 Lakh</t>
  </si>
  <si>
    <t>14.86 Lakh</t>
  </si>
  <si>
    <t>Mahindra TUV 300 P4</t>
  </si>
  <si>
    <t>26.14 Lakh</t>
  </si>
  <si>
    <t>Maruti Ritz VDi ABS</t>
  </si>
  <si>
    <t>32.41 Lakh</t>
  </si>
  <si>
    <t>Volvo S60 D5 Kinetic</t>
  </si>
  <si>
    <t>Chevrolet Enjoy TCDi LS 7 Seater</t>
  </si>
  <si>
    <t>Mahindra Scorpio S10 8 Seater</t>
  </si>
  <si>
    <t>Renault Pulse RxZ</t>
  </si>
  <si>
    <t>Honda WRV i-DTEC VX</t>
  </si>
  <si>
    <t>12.05 Lakh</t>
  </si>
  <si>
    <t>Hyundai Accent GLX</t>
  </si>
  <si>
    <t>6.38 Lakh</t>
  </si>
  <si>
    <t>5.89 Lakh</t>
  </si>
  <si>
    <t>Mahindra KUV 100 G80 K4 Plus 5Str</t>
  </si>
  <si>
    <t>6.55 Lakh</t>
  </si>
  <si>
    <t>Tata Indica Vista Terra 1.2 Safire BS IV</t>
  </si>
  <si>
    <t>Volkswagen Vento 1.5 TDI Highline Plus</t>
  </si>
  <si>
    <t>7.79 Lakh</t>
  </si>
  <si>
    <t>18.32 Lakh</t>
  </si>
  <si>
    <t>Volkswagen CrossPolo 1.2 TDI</t>
  </si>
  <si>
    <t>Ford Ikon 1.4 ZXi</t>
  </si>
  <si>
    <t>Hyundai Verna Transform SX VGT CRDi BS III</t>
  </si>
  <si>
    <t>Volkswagen Vento 1.5 TDI Highline Plus AT</t>
  </si>
  <si>
    <t>16.64 Lakh</t>
  </si>
  <si>
    <t>Maruti 800 DX</t>
  </si>
  <si>
    <t>Maruti Ertiga VXI Petrol</t>
  </si>
  <si>
    <t>9.54 Lakh</t>
  </si>
  <si>
    <t>Fiat Avventura Urban Cross 1.3 Multijet Emotion</t>
  </si>
  <si>
    <t>Skoda Octavia 2.0 TDI MT Style</t>
  </si>
  <si>
    <t>23.29 Lakh</t>
  </si>
  <si>
    <t>Renault Duster 85PS Diesel RxZ</t>
  </si>
  <si>
    <t>13.08 Lakh</t>
  </si>
  <si>
    <t>4.02 Lakh</t>
  </si>
  <si>
    <t>Jaguar XF 2.0 Petrol Portfolio</t>
  </si>
  <si>
    <t>66.71 Lakh</t>
  </si>
  <si>
    <t>Honda Civic 2010-2013 1.8 V AT</t>
  </si>
  <si>
    <t>Hyundai Elantra SX AT</t>
  </si>
  <si>
    <t>147.4 bhp</t>
  </si>
  <si>
    <t>Nissan 370Z AT</t>
  </si>
  <si>
    <t>328.5 bhp</t>
  </si>
  <si>
    <t>15.11 Lakh</t>
  </si>
  <si>
    <t>Ford Classic 1.4 Duratorq CLXI</t>
  </si>
  <si>
    <t>Renault Koleos 4X2 MT</t>
  </si>
  <si>
    <t>Honda Amaze E i-DTEC</t>
  </si>
  <si>
    <t>Maruti Ciaz VDi Option SHVS</t>
  </si>
  <si>
    <t>Tata Indica Vista Terra Quadrajet 1.3L BS IV</t>
  </si>
  <si>
    <t>Mercedes-Benz GLA Class 220 d 4MATIC</t>
  </si>
  <si>
    <t>49.12 Lakh</t>
  </si>
  <si>
    <t>Mahindra Bolero Power Plus ZLX</t>
  </si>
  <si>
    <t>10.51 Lakh</t>
  </si>
  <si>
    <t>Fiat Linea Classic 1.3 Multijet</t>
  </si>
  <si>
    <t>8.65 Lakh</t>
  </si>
  <si>
    <t>Mahindra Scorpio VLS 2.2 mHawk</t>
  </si>
  <si>
    <t>Ford Freestyle Titanium Plus Diesel</t>
  </si>
  <si>
    <t>98.63 bhp</t>
  </si>
  <si>
    <t>Maruti Swift VVT ZXI</t>
  </si>
  <si>
    <t>Fiat Punto EVO 1.3 Emotion</t>
  </si>
  <si>
    <t>8.6 Lakh</t>
  </si>
  <si>
    <t>Fiat Abarth 595 Competizione</t>
  </si>
  <si>
    <t>Hyundai Accent Executive LPG</t>
  </si>
  <si>
    <t>Honda BR-V i-VTEC VX MT</t>
  </si>
  <si>
    <t>Volkswagen Vento 1.6 Trendline</t>
  </si>
  <si>
    <t>10.36 Lakh</t>
  </si>
  <si>
    <t>Maruti Versa DX2</t>
  </si>
  <si>
    <t>20.69 Lakh</t>
  </si>
  <si>
    <t>4.25 Lakh</t>
  </si>
  <si>
    <t>Hyundai Sonata Embera 2.4L MT</t>
  </si>
  <si>
    <t>Honda Amaze VX CVT i-VTEC</t>
  </si>
  <si>
    <t>Honda Jazz 2020 Petrol</t>
  </si>
  <si>
    <t>92.01 Lakh</t>
  </si>
  <si>
    <t>Hyundai i20 1.4 Asta AT (O) with Sunroof</t>
  </si>
  <si>
    <t>Renault Lodgy 110PS RxL</t>
  </si>
  <si>
    <t>Mercedes-Benz E-Class 250 D W 124</t>
  </si>
  <si>
    <t>Toyota Innova 2.5 LE 2014 Diesel 8 Seater</t>
  </si>
  <si>
    <t>Mercedes-Benz E-Class E240 V6 AT</t>
  </si>
  <si>
    <t>Nissan Terrano XE 85 PS</t>
  </si>
  <si>
    <t>Mahindra TUV 300 2015-2019 T8 AMT</t>
  </si>
  <si>
    <t>7.9 Lakh</t>
  </si>
  <si>
    <t>Hyundai i20 2015-2017 1.4 CRDi Sportz</t>
  </si>
  <si>
    <t>Hyundai Creta 1.6 VTVT Base</t>
  </si>
  <si>
    <t>Maruti Ignis 1.2 AMT Delta</t>
  </si>
  <si>
    <t>7.21 Lakh</t>
  </si>
  <si>
    <t>16.94 Lakh</t>
  </si>
  <si>
    <t>Ford Fiesta Classic 1.6 Duratec LXI</t>
  </si>
  <si>
    <t>Toyota Corolla Altis GL</t>
  </si>
  <si>
    <t>OpelCorsa 1.4Gsi</t>
  </si>
  <si>
    <t>5.27 Lakh</t>
  </si>
  <si>
    <t>Volkswagen Vento 1.2 TSI Comfortline AT</t>
  </si>
  <si>
    <t>Hyundai Santro Xing XG AT eRLX Euro III</t>
  </si>
  <si>
    <t>Mahindra KUV 100 mFALCON D75 K6 5str AW</t>
  </si>
  <si>
    <t>Mahindra Scorpio VLX 2WD BSIII</t>
  </si>
  <si>
    <t>11.14 Lakh</t>
  </si>
  <si>
    <t>Chevrolet Enjoy Petrol LTZ 7 Seater</t>
  </si>
  <si>
    <t>Hyundai i20 2015-2017 Magna Optional 1.4 CRDi</t>
  </si>
  <si>
    <t>Mercedes-Benz CLA 45 AMG</t>
  </si>
  <si>
    <t>360 bhp</t>
  </si>
  <si>
    <t>Audi Q5 2008-2012 3.0 TDI Quattro</t>
  </si>
  <si>
    <t>20.01 Lakh</t>
  </si>
  <si>
    <t>32.62 Lakh</t>
  </si>
  <si>
    <t>Chevrolet Spark 1.0 PS</t>
  </si>
  <si>
    <t>Chevrolet Enjoy 1.4 LTZ 8</t>
  </si>
  <si>
    <t>Maruti Vitara Brezza ZDi AMT</t>
  </si>
  <si>
    <t>11.59 Lakh</t>
  </si>
  <si>
    <t>6.46 Lakh</t>
  </si>
  <si>
    <t>Mercedes-Benz A Class Edition 1</t>
  </si>
  <si>
    <t>BMW 7 Series 740i Sedan</t>
  </si>
  <si>
    <t>Mercedes-Benz S Class 2005 2013 320 L</t>
  </si>
  <si>
    <t>19.72 Lakh</t>
  </si>
  <si>
    <t>Maruti Alto XCITE</t>
  </si>
  <si>
    <t>Land Rover Discovery 4 TDV6 Auto Diesel</t>
  </si>
  <si>
    <t>241.6 bhp</t>
  </si>
  <si>
    <t>Hyundai Verna Transform VTVT with Audio</t>
  </si>
  <si>
    <t>Maruti Vitara Brezza ZDi Plus AMT</t>
  </si>
  <si>
    <t>12.46 Lakh</t>
  </si>
  <si>
    <t>9.11 Lakh</t>
  </si>
  <si>
    <t>5.53 Lakh</t>
  </si>
  <si>
    <t>Skoda Superb Petrol Ambition</t>
  </si>
  <si>
    <t>Tata Tiago 1.05 Revotorq XT Option</t>
  </si>
  <si>
    <t>7.06 Lakh</t>
  </si>
  <si>
    <t>Ford EcoSport 1.5 Petrol Ambiente</t>
  </si>
  <si>
    <t>Jeep Compass 1.4 Sport</t>
  </si>
  <si>
    <t>18.16 Lakh</t>
  </si>
  <si>
    <t>Hyundai Elite i20 Magna Plus</t>
  </si>
  <si>
    <t>General Data Analysis Questions:</t>
  </si>
  <si>
    <r>
      <t xml:space="preserve">1. What is the </t>
    </r>
    <r>
      <rPr>
        <b/>
        <sz val="12"/>
        <color theme="1"/>
        <rFont val="Times New Roman"/>
        <family val="1"/>
      </rPr>
      <t>average price</t>
    </r>
    <r>
      <rPr>
        <sz val="12"/>
        <color theme="1"/>
        <rFont val="Times New Roman"/>
        <family val="1"/>
      </rPr>
      <t xml:space="preserve"> of all listed cars?</t>
    </r>
  </si>
  <si>
    <t>Average</t>
  </si>
  <si>
    <r>
      <t xml:space="preserve">2.How many cars are available for sale in </t>
    </r>
    <r>
      <rPr>
        <b/>
        <sz val="12"/>
        <color theme="1"/>
        <rFont val="Times New Roman"/>
        <family val="1"/>
      </rPr>
      <t>each city</t>
    </r>
    <r>
      <rPr>
        <sz val="12"/>
        <color theme="1"/>
        <rFont val="Times New Roman"/>
        <family val="1"/>
      </rPr>
      <t>?</t>
    </r>
  </si>
  <si>
    <r>
      <t xml:space="preserve">3. What is the </t>
    </r>
    <r>
      <rPr>
        <b/>
        <sz val="12"/>
        <color theme="1"/>
        <rFont val="Times New Roman"/>
        <family val="1"/>
      </rPr>
      <t>most common fuel type</t>
    </r>
    <r>
      <rPr>
        <sz val="12"/>
        <color theme="1"/>
        <rFont val="Times New Roman"/>
        <family val="1"/>
      </rPr>
      <t xml:space="preserve"> in the dataset?</t>
    </r>
  </si>
  <si>
    <r>
      <t xml:space="preserve">5. What is the </t>
    </r>
    <r>
      <rPr>
        <b/>
        <sz val="12"/>
        <color theme="1"/>
        <rFont val="Times New Roman"/>
        <family val="1"/>
      </rPr>
      <t>average mileage</t>
    </r>
    <r>
      <rPr>
        <sz val="12"/>
        <color theme="1"/>
        <rFont val="Times New Roman"/>
        <family val="1"/>
      </rPr>
      <t xml:space="preserve"> of diesel cars compared to petrol cars?</t>
    </r>
  </si>
  <si>
    <r>
      <t xml:space="preserve">6. Which car has the </t>
    </r>
    <r>
      <rPr>
        <b/>
        <sz val="12"/>
        <color theme="1"/>
        <rFont val="Times New Roman"/>
        <family val="1"/>
      </rPr>
      <t>highest power</t>
    </r>
    <r>
      <rPr>
        <sz val="12"/>
        <color theme="1"/>
        <rFont val="Times New Roman"/>
        <family val="1"/>
      </rPr>
      <t xml:space="preserve"> output?</t>
    </r>
  </si>
  <si>
    <r>
      <t xml:space="preserve">7. Which car has the </t>
    </r>
    <r>
      <rPr>
        <b/>
        <sz val="12"/>
        <color theme="1"/>
        <rFont val="Times New Roman"/>
        <family val="1"/>
      </rPr>
      <t>lowest mileage</t>
    </r>
    <r>
      <rPr>
        <sz val="12"/>
        <color theme="1"/>
        <rFont val="Times New Roman"/>
        <family val="1"/>
      </rPr>
      <t>?</t>
    </r>
  </si>
  <si>
    <r>
      <t xml:space="preserve">  8.What is the </t>
    </r>
    <r>
      <rPr>
        <b/>
        <sz val="12"/>
        <color theme="1"/>
        <rFont val="Times New Roman"/>
        <family val="1"/>
      </rPr>
      <t>average price difference</t>
    </r>
    <r>
      <rPr>
        <sz val="12"/>
        <color theme="1"/>
        <rFont val="Times New Roman"/>
        <family val="1"/>
      </rPr>
      <t xml:space="preserve"> between first-owner and second-owner cars?</t>
    </r>
  </si>
  <si>
    <r>
      <t xml:space="preserve">9. What is the </t>
    </r>
    <r>
      <rPr>
        <b/>
        <sz val="12"/>
        <color theme="1"/>
        <rFont val="Times New Roman"/>
        <family val="1"/>
      </rPr>
      <t>total number of cars</t>
    </r>
    <r>
      <rPr>
        <sz val="12"/>
        <color theme="1"/>
        <rFont val="Times New Roman"/>
        <family val="1"/>
      </rPr>
      <t xml:space="preserve"> available in Mumbai?</t>
    </r>
  </si>
  <si>
    <r>
      <t xml:space="preserve">10. Which brand has the </t>
    </r>
    <r>
      <rPr>
        <b/>
        <sz val="12"/>
        <color theme="1"/>
        <rFont val="Times New Roman"/>
        <family val="1"/>
      </rPr>
      <t>highest number of cars</t>
    </r>
    <r>
      <rPr>
        <sz val="12"/>
        <color theme="1"/>
        <rFont val="Times New Roman"/>
        <family val="1"/>
      </rPr>
      <t xml:space="preserve"> listed?</t>
    </r>
  </si>
  <si>
    <t>KPI-Based Questions:</t>
  </si>
  <si>
    <t>N_PRc</t>
  </si>
  <si>
    <t>11. What is the average price of petrol vs. diesel vs. CNG cars?</t>
  </si>
  <si>
    <t>12. What is the average kilometers driven for first-owner cars vs. second-owner cars?</t>
  </si>
  <si>
    <t>13. Which city has the highest average car price?</t>
  </si>
  <si>
    <t>14. What is the average power (bhp) of cars in each fuel type?</t>
  </si>
  <si>
    <t>15. What is the average seating capacity of cars in the dataset?</t>
  </si>
  <si>
    <t>16. What is the price difference between new and used cars for those with "New Price" available?</t>
  </si>
  <si>
    <t>17. Which fuel type has the highest resale value (average used car price)?</t>
  </si>
  <si>
    <t>18. Which transmission type (manual or automatic) has a higher resale value on average?</t>
  </si>
  <si>
    <t>19. What is the price trend for newer vs. older cars?</t>
  </si>
  <si>
    <t>SUMIFS, COUNTIFS, AVERAGEIFS, MINIFS, MAXIFS Questions:</t>
  </si>
  <si>
    <t>25. Use COUNTIFS to determine how many diesel cars have been driven less than 50,000 km.</t>
  </si>
  <si>
    <t>28. Use MINIFS to find the minimum price of diesel cars.</t>
  </si>
  <si>
    <t>27.  Use AVERAGEIFS to find the average mileage of manual transmission cars.</t>
  </si>
  <si>
    <t>29.  Use MAXIFS to find the maximum kilometers driven for a first-owner car.</t>
  </si>
  <si>
    <t>30. Use COUNTIFS to determine the number of cars from 2015 or newer</t>
  </si>
  <si>
    <r>
      <t>26.</t>
    </r>
    <r>
      <rPr>
        <b/>
        <sz val="7"/>
        <color theme="0"/>
        <rFont val="Times New Roman"/>
        <family val="1"/>
      </rPr>
      <t xml:space="preserve">  </t>
    </r>
    <r>
      <rPr>
        <b/>
        <sz val="16"/>
        <color theme="0"/>
        <rFont val="Times New Roman"/>
        <family val="1"/>
      </rPr>
      <t>Use SUMIFS to calculate the total price of all cars in Pune.</t>
    </r>
  </si>
  <si>
    <t>Pivot Table Analysis Questions:</t>
  </si>
  <si>
    <t>Row Labels</t>
  </si>
  <si>
    <t>Grand Total</t>
  </si>
  <si>
    <t>Count of Name</t>
  </si>
  <si>
    <r>
      <t xml:space="preserve">21. Create a </t>
    </r>
    <r>
      <rPr>
        <b/>
        <sz val="16"/>
        <color theme="1"/>
        <rFont val="Times New Roman"/>
        <family val="1"/>
      </rPr>
      <t>PivotTable showing the sum of prices by fuel type</t>
    </r>
    <r>
      <rPr>
        <sz val="16"/>
        <color theme="1"/>
        <rFont val="Times New Roman"/>
        <family val="1"/>
      </rPr>
      <t>.</t>
    </r>
  </si>
  <si>
    <t>Sum of Price</t>
  </si>
  <si>
    <t>Average of Mileage</t>
  </si>
  <si>
    <r>
      <t xml:space="preserve">22. Create a </t>
    </r>
    <r>
      <rPr>
        <b/>
        <sz val="16"/>
        <color theme="1"/>
        <rFont val="Times New Roman"/>
        <family val="1"/>
      </rPr>
      <t>PivotTable showing the average mileage of cars by owner type</t>
    </r>
    <r>
      <rPr>
        <sz val="16"/>
        <color theme="1"/>
        <rFont val="Times New Roman"/>
        <family val="1"/>
      </rPr>
      <t>.</t>
    </r>
  </si>
  <si>
    <r>
      <t xml:space="preserve">23. Create a </t>
    </r>
    <r>
      <rPr>
        <b/>
        <sz val="16"/>
        <color theme="1"/>
        <rFont val="Times New Roman"/>
        <family val="1"/>
      </rPr>
      <t>PivotTable showing the total number of cars by transmission type</t>
    </r>
    <r>
      <rPr>
        <sz val="16"/>
        <color theme="1"/>
        <rFont val="Times New Roman"/>
        <family val="1"/>
      </rPr>
      <t>.</t>
    </r>
  </si>
  <si>
    <t>Sum of Year</t>
  </si>
  <si>
    <t>P_bph</t>
  </si>
  <si>
    <r>
      <t xml:space="preserve">20.Create a </t>
    </r>
    <r>
      <rPr>
        <b/>
        <sz val="16"/>
        <color theme="0"/>
        <rFont val="Times New Roman"/>
        <family val="1"/>
      </rPr>
      <t>PivotTable showing the total number of cars per city</t>
    </r>
  </si>
  <si>
    <t>CAR DATA ANALYSIS</t>
  </si>
  <si>
    <r>
      <t xml:space="preserve">24. Create a </t>
    </r>
    <r>
      <rPr>
        <b/>
        <sz val="16"/>
        <color rgb="FFE20000"/>
        <rFont val="Times New Roman"/>
        <family val="1"/>
      </rPr>
      <t>PivotTable showing the total number of cars per year</t>
    </r>
    <r>
      <rPr>
        <sz val="16"/>
        <color rgb="FFE20000"/>
        <rFont val="Times New Roman"/>
        <family val="1"/>
      </rPr>
      <t>.</t>
    </r>
  </si>
  <si>
    <r>
      <t xml:space="preserve">4. How many cars are </t>
    </r>
    <r>
      <rPr>
        <b/>
        <sz val="12"/>
        <color theme="0"/>
        <rFont val="Times New Roman"/>
        <family val="1"/>
      </rPr>
      <t>automatic vs. manual transmission</t>
    </r>
    <r>
      <rPr>
        <sz val="12"/>
        <color theme="0"/>
        <rFont val="Times New Roman"/>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</si>
</sst>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
  </numFmts>
  <fonts count="24" x14ac:knownFonts="1">
    <font>
      <sz val="11"/>
      <color theme="1"/>
      <name val="Tw Cen MT"/>
      <family val="2"/>
      <scheme val="minor"/>
    </font>
    <font>
      <sz val="16"/>
      <color theme="1"/>
      <name val="Tw Cen MT"/>
      <family val="2"/>
      <scheme val="minor"/>
    </font>
    <font>
      <sz val="12"/>
      <color theme="1"/>
      <name val="Times New Roman"/>
      <family val="1"/>
    </font>
    <font>
      <b/>
      <sz val="12"/>
      <color theme="1"/>
      <name val="Times New Roman"/>
      <family val="1"/>
    </font>
    <font>
      <b/>
      <u/>
      <sz val="13.5"/>
      <color theme="1"/>
      <name val="Times New Roman"/>
      <family val="1"/>
    </font>
    <font>
      <b/>
      <sz val="11"/>
      <color theme="1"/>
      <name val="Tw Cen MT"/>
      <family val="2"/>
      <scheme val="minor"/>
    </font>
    <font>
      <sz val="16"/>
      <color theme="1"/>
      <name val="Tw Cen MT"/>
      <family val="2"/>
      <scheme val="minor"/>
    </font>
    <font>
      <b/>
      <sz val="16"/>
      <color theme="0"/>
      <name val="Tw Cen MT"/>
      <family val="2"/>
      <scheme val="minor"/>
    </font>
    <font>
      <b/>
      <sz val="16"/>
      <color theme="0"/>
      <name val="Times New Roman"/>
      <family val="1"/>
    </font>
    <font>
      <sz val="14"/>
      <color theme="0"/>
      <name val="Tw Cen MT"/>
      <family val="2"/>
      <scheme val="minor"/>
    </font>
    <font>
      <sz val="16"/>
      <color theme="0"/>
      <name val="Tw Cen MT"/>
      <family val="2"/>
      <scheme val="minor"/>
    </font>
    <font>
      <b/>
      <sz val="7"/>
      <color theme="0"/>
      <name val="Times New Roman"/>
      <family val="1"/>
    </font>
    <font>
      <sz val="11"/>
      <color theme="0"/>
      <name val="Tw Cen MT"/>
      <family val="2"/>
      <scheme val="minor"/>
    </font>
    <font>
      <sz val="14"/>
      <color theme="1"/>
      <name val="Tw Cen MT"/>
      <family val="2"/>
      <scheme val="minor"/>
    </font>
    <font>
      <b/>
      <sz val="16"/>
      <color theme="1"/>
      <name val="Times New Roman"/>
      <family val="1"/>
    </font>
    <font>
      <sz val="16"/>
      <color theme="1"/>
      <name val="Times New Roman"/>
      <family val="1"/>
    </font>
    <font>
      <sz val="12"/>
      <color theme="1"/>
      <name val="Tw Cen MT"/>
      <family val="2"/>
      <scheme val="minor"/>
    </font>
    <font>
      <sz val="16"/>
      <color theme="0"/>
      <name val="Times New Roman"/>
      <family val="1"/>
    </font>
    <font>
      <sz val="26"/>
      <color theme="0"/>
      <name val="Arial Black"/>
      <family val="2"/>
    </font>
    <font>
      <sz val="16"/>
      <color rgb="FFE20000"/>
      <name val="Times New Roman"/>
      <family val="1"/>
    </font>
    <font>
      <b/>
      <sz val="16"/>
      <color rgb="FFE20000"/>
      <name val="Times New Roman"/>
      <family val="1"/>
    </font>
    <font>
      <sz val="16"/>
      <color rgb="FFE20000"/>
      <name val="Tw Cen MT"/>
      <family val="2"/>
      <scheme val="minor"/>
    </font>
    <font>
      <sz val="12"/>
      <color theme="0"/>
      <name val="Times New Roman"/>
      <family val="1"/>
    </font>
    <font>
      <b/>
      <sz val="12"/>
      <color theme="0"/>
      <name val="Times New Roman"/>
      <family val="1"/>
    </font>
  </fonts>
  <fills count="2">
    <fill>
      <patternFill patternType="none"/>
    </fill>
    <fill>
      <patternFill patternType="gray125"/>
    </fill>
  </fills>
  <borders count="6">
    <border>
      <left/>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rgb="FFCC00FF"/>
      </left>
      <right/>
      <top style="medium">
        <color rgb="FFCC00FF"/>
      </top>
      <bottom style="medium">
        <color rgb="FFCC00FF"/>
      </bottom>
      <diagonal/>
    </border>
    <border>
      <left/>
      <right/>
      <top style="medium">
        <color rgb="FFCC00FF"/>
      </top>
      <bottom style="medium">
        <color rgb="FFCC00FF"/>
      </bottom>
      <diagonal/>
    </border>
    <border>
      <left/>
      <right style="medium">
        <color rgb="FFCC00FF"/>
      </right>
      <top style="medium">
        <color rgb="FFCC00FF"/>
      </top>
      <bottom style="medium">
        <color rgb="FFCC00FF"/>
      </bottom>
      <diagonal/>
    </border>
  </borders>
  <cellStyleXfs count="1">
    <xf numFmtId="0" fontId="0" fillId="0" borderId="0"/>
  </cellStyleXfs>
  <cellXfs count="40">
    <xf numFmtId="0" fontId="0" fillId="0" borderId="0" xfId="0"/>
    <xf numFmtId="0" fontId="1" fillId="0" borderId="0" xfId="0" applyFont="1"/>
    <xf numFmtId="0" fontId="0" fillId="0" borderId="0" xfId="0"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0" fillId="0" borderId="0" xfId="0" applyAlignment="1">
      <alignment horizontal="left" vertical="center" indent="1"/>
    </xf>
    <xf numFmtId="0" fontId="2" fillId="0" borderId="0" xfId="0" applyFont="1" applyAlignment="1">
      <alignment horizontal="left" vertical="center" indent="1"/>
    </xf>
    <xf numFmtId="0" fontId="4" fillId="0" borderId="0" xfId="0" applyFont="1" applyAlignment="1">
      <alignment vertical="center"/>
    </xf>
    <xf numFmtId="0" fontId="5" fillId="0" borderId="0" xfId="0" applyFont="1"/>
    <xf numFmtId="0" fontId="2" fillId="0" borderId="0" xfId="0" applyFont="1"/>
    <xf numFmtId="0" fontId="6" fillId="0" borderId="0" xfId="0" applyFont="1"/>
    <xf numFmtId="2" fontId="0" fillId="0" borderId="0" xfId="0" applyNumberFormat="1"/>
    <xf numFmtId="164" fontId="0" fillId="0" borderId="0" xfId="0" applyNumberFormat="1"/>
    <xf numFmtId="0" fontId="8" fillId="0" borderId="0" xfId="0" applyFont="1" applyAlignment="1">
      <alignment vertical="center"/>
    </xf>
    <xf numFmtId="0" fontId="9" fillId="0" borderId="0" xfId="0" applyFont="1"/>
    <xf numFmtId="0" fontId="10" fillId="0" borderId="0" xfId="0" applyFont="1"/>
    <xf numFmtId="0" fontId="8" fillId="0" borderId="0" xfId="0" applyFont="1" applyAlignment="1">
      <alignment horizontal="left" vertical="center" indent="1"/>
    </xf>
    <xf numFmtId="0" fontId="7" fillId="0" borderId="0" xfId="0" applyFont="1"/>
    <xf numFmtId="0" fontId="2" fillId="0" borderId="0" xfId="0" applyFont="1" applyAlignment="1">
      <alignment horizontal="left" vertical="center" indent="14"/>
    </xf>
    <xf numFmtId="165" fontId="0" fillId="0" borderId="0" xfId="0" applyNumberFormat="1"/>
    <xf numFmtId="0" fontId="8" fillId="0" borderId="0" xfId="0" applyFont="1"/>
    <xf numFmtId="0" fontId="0" fillId="0" borderId="0" xfId="0" pivotButton="1"/>
    <xf numFmtId="0" fontId="0" fillId="0" borderId="0" xfId="0" applyAlignment="1">
      <alignment horizontal="left"/>
    </xf>
    <xf numFmtId="0" fontId="13" fillId="0" borderId="0" xfId="0" applyFont="1"/>
    <xf numFmtId="0" fontId="15" fillId="0" borderId="0" xfId="0" applyFont="1"/>
    <xf numFmtId="0" fontId="15" fillId="0" borderId="0" xfId="0" applyFont="1" applyAlignment="1">
      <alignment horizontal="left" vertical="center" indent="1"/>
    </xf>
    <xf numFmtId="0" fontId="16" fillId="0" borderId="0" xfId="0" pivotButton="1" applyFont="1"/>
    <xf numFmtId="0" fontId="16" fillId="0" borderId="0" xfId="0" applyFont="1"/>
    <xf numFmtId="0" fontId="16" fillId="0" borderId="0" xfId="0" applyFont="1" applyAlignment="1">
      <alignment horizontal="left"/>
    </xf>
    <xf numFmtId="0" fontId="13" fillId="0" borderId="0" xfId="0" pivotButton="1" applyFont="1"/>
    <xf numFmtId="0" fontId="13" fillId="0" borderId="0" xfId="0" applyFont="1" applyAlignment="1">
      <alignment horizontal="left"/>
    </xf>
    <xf numFmtId="165" fontId="16" fillId="0" borderId="0" xfId="0" applyNumberFormat="1" applyFont="1"/>
    <xf numFmtId="0" fontId="17" fillId="0" borderId="0" xfId="0" applyFont="1"/>
    <xf numFmtId="0" fontId="12" fillId="0" borderId="0" xfId="0" applyFont="1"/>
    <xf numFmtId="0" fontId="19" fillId="0" borderId="0" xfId="0" applyFont="1" applyAlignment="1">
      <alignment horizontal="left" vertical="center" indent="1"/>
    </xf>
    <xf numFmtId="0" fontId="21" fillId="0" borderId="0" xfId="0" applyFont="1"/>
    <xf numFmtId="0" fontId="22" fillId="0" borderId="0" xfId="0" applyFont="1" applyAlignment="1">
      <alignment horizontal="left" vertical="center" indent="1"/>
    </xf>
    <xf numFmtId="0" fontId="18" fillId="0" borderId="3" xfId="0" applyFont="1" applyBorder="1" applyAlignment="1">
      <alignment horizontal="center"/>
    </xf>
    <xf numFmtId="0" fontId="18" fillId="0" borderId="4" xfId="0" applyFont="1" applyBorder="1" applyAlignment="1">
      <alignment horizontal="center"/>
    </xf>
    <xf numFmtId="0" fontId="18" fillId="0" borderId="5" xfId="0" applyFont="1" applyBorder="1" applyAlignment="1">
      <alignment horizontal="center"/>
    </xf>
  </cellXfs>
  <cellStyles count="1">
    <cellStyle name="Normal" xfId="0" builtinId="0"/>
  </cellStyles>
  <dxfs count="37">
    <dxf>
      <font>
        <sz val="14"/>
      </font>
    </dxf>
    <dxf>
      <font>
        <sz val="14"/>
      </font>
    </dxf>
    <dxf>
      <font>
        <sz val="14"/>
      </font>
    </dxf>
    <dxf>
      <font>
        <sz val="14"/>
      </font>
    </dxf>
    <dxf>
      <font>
        <sz val="14"/>
      </font>
    </dxf>
    <dxf>
      <font>
        <sz val="14"/>
      </font>
    </dxf>
    <dxf>
      <font>
        <sz val="12"/>
      </font>
    </dxf>
    <dxf>
      <font>
        <sz val="12"/>
      </font>
    </dxf>
    <dxf>
      <font>
        <sz val="12"/>
      </font>
    </dxf>
    <dxf>
      <font>
        <sz val="12"/>
      </font>
    </dxf>
    <dxf>
      <font>
        <sz val="12"/>
      </font>
    </dxf>
    <dxf>
      <font>
        <sz val="12"/>
      </font>
    </dxf>
    <dxf>
      <numFmt numFmtId="165" formatCode="0.0"/>
    </dxf>
    <dxf>
      <font>
        <sz val="12"/>
      </font>
    </dxf>
    <dxf>
      <font>
        <sz val="12"/>
      </font>
    </dxf>
    <dxf>
      <font>
        <sz val="12"/>
      </font>
    </dxf>
    <dxf>
      <font>
        <sz val="12"/>
      </font>
    </dxf>
    <dxf>
      <font>
        <sz val="12"/>
      </font>
    </dxf>
    <dxf>
      <font>
        <sz val="12"/>
      </font>
    </dxf>
    <dxf>
      <font>
        <sz val="12"/>
      </font>
    </dxf>
    <dxf>
      <font>
        <sz val="12"/>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font>
        <b val="0"/>
        <i val="0"/>
        <strike val="0"/>
        <condense val="0"/>
        <extend val="0"/>
        <outline val="0"/>
        <shadow val="0"/>
        <u val="none"/>
        <vertAlign val="baseline"/>
        <sz val="16"/>
        <color theme="1"/>
        <name val="Tw Cen MT"/>
        <scheme val="minor"/>
      </font>
    </dxf>
    <dxf>
      <border outline="0">
        <top style="medium">
          <color indexed="64"/>
        </top>
      </border>
    </dxf>
    <dxf>
      <font>
        <b val="0"/>
        <i val="0"/>
        <strike val="0"/>
        <condense val="0"/>
        <extend val="0"/>
        <outline val="0"/>
        <shadow val="0"/>
        <u val="none"/>
        <vertAlign val="baseline"/>
        <sz val="16"/>
        <color theme="1"/>
        <name val="Tw Cen MT"/>
        <scheme val="minor"/>
      </font>
    </dxf>
    <dxf>
      <border outline="0">
        <bottom style="medium">
          <color indexed="64"/>
        </bottom>
      </border>
    </dxf>
    <dxf>
      <font>
        <b val="0"/>
        <i val="0"/>
        <strike val="0"/>
        <condense val="0"/>
        <extend val="0"/>
        <outline val="0"/>
        <shadow val="0"/>
        <u val="none"/>
        <vertAlign val="baseline"/>
        <sz val="16"/>
        <color theme="1"/>
        <name val="Tw Cen MT"/>
        <scheme val="minor"/>
      </font>
      <alignment horizontal="center" vertical="center" textRotation="0" wrapText="1" indent="0" justifyLastLine="0" shrinkToFit="0" readingOrder="0"/>
      <border diagonalUp="0" diagonalDown="0" outline="0">
        <left style="medium">
          <color indexed="64"/>
        </left>
        <right style="medium">
          <color indexed="64"/>
        </right>
        <top/>
        <bottom/>
      </border>
    </dxf>
  </dxfs>
  <tableStyles count="0" defaultTableStyle="TableStyleMedium2" defaultPivotStyle="PivotStyleLight16"/>
  <colors>
    <mruColors>
      <color rgb="FFCC00FF"/>
      <color rgb="FFE20000"/>
      <color rgb="FFCCFFCC"/>
      <color rgb="FF66FFFF"/>
      <color rgb="FF27031A"/>
      <color rgb="FF770950"/>
      <color rgb="FF000000"/>
      <color rgb="FFCCFF66"/>
      <color rgb="FFFF990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Automatic Vs Transmission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doughnutChart>
        <c:varyColors val="1"/>
        <c:ser>
          <c:idx val="0"/>
          <c:order val="0"/>
          <c:dPt>
            <c:idx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1-946E-4215-B7E0-D8559B7A8799}"/>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3-946E-4215-B7E0-D8559B7A87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2"/>
              <c:pt idx="0">
                <c:v>(Automatic</c:v>
              </c:pt>
              <c:pt idx="1">
                <c:v>Manual)</c:v>
              </c:pt>
            </c:strLit>
          </c:cat>
          <c:val>
            <c:numRef>
              <c:f>Dataset!$G$7256:$G$7257</c:f>
              <c:numCache>
                <c:formatCode>General</c:formatCode>
                <c:ptCount val="2"/>
                <c:pt idx="0">
                  <c:v>2049</c:v>
                </c:pt>
                <c:pt idx="1">
                  <c:v>5204</c:v>
                </c:pt>
              </c:numCache>
            </c:numRef>
          </c:val>
          <c:extLst>
            <c:ext xmlns:c16="http://schemas.microsoft.com/office/drawing/2014/chart" uri="{C3380CC4-5D6E-409C-BE32-E72D297353CC}">
              <c16:uniqueId val="{00000004-946E-4215-B7E0-D8559B7A879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Power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947-497B-925F-807610E856C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947-497B-925F-807610E856C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947-497B-925F-807610E856C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947-497B-925F-807610E856C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947-497B-925F-807610E856CC}"/>
              </c:ext>
            </c:extLst>
          </c:dPt>
          <c:dLbls>
            <c:numFmt formatCode="#,##0.00" sourceLinked="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Lit>
              <c:ptCount val="5"/>
              <c:pt idx="0">
                <c:v>Petrol</c:v>
              </c:pt>
              <c:pt idx="1">
                <c:v>Diesel</c:v>
              </c:pt>
              <c:pt idx="2">
                <c:v>CNG</c:v>
              </c:pt>
              <c:pt idx="3">
                <c:v>Electric</c:v>
              </c:pt>
              <c:pt idx="4">
                <c:v>LPG</c:v>
              </c:pt>
            </c:strLit>
          </c:cat>
          <c:val>
            <c:numRef>
              <c:f>Dataset!$F$7273:$F$7277</c:f>
              <c:numCache>
                <c:formatCode>General</c:formatCode>
                <c:ptCount val="5"/>
                <c:pt idx="0">
                  <c:v>96.931556383969038</c:v>
                </c:pt>
                <c:pt idx="1">
                  <c:v>127.20466569767443</c:v>
                </c:pt>
                <c:pt idx="2">
                  <c:v>64.30655737704916</c:v>
                </c:pt>
                <c:pt idx="3">
                  <c:v>57</c:v>
                </c:pt>
                <c:pt idx="4">
                  <c:v>62.529166666666676</c:v>
                </c:pt>
              </c:numCache>
            </c:numRef>
          </c:val>
          <c:extLst>
            <c:ext xmlns:c16="http://schemas.microsoft.com/office/drawing/2014/chart" uri="{C3380CC4-5D6E-409C-BE32-E72D297353CC}">
              <c16:uniqueId val="{0000000A-E947-497B-925F-807610E856CC}"/>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b"/>
      <c:layout>
        <c:manualLayout>
          <c:xMode val="edge"/>
          <c:yMode val="edge"/>
          <c:x val="2.2130608867090992E-2"/>
          <c:y val="0.83854111986001745"/>
          <c:w val="0.93255485645438063"/>
          <c:h val="0.13368110236220473"/>
        </c:manualLayout>
      </c:layout>
      <c:overlay val="0"/>
      <c:spPr>
        <a:solidFill>
          <a:schemeClr val="lt1">
            <a:lumMod val="95000"/>
            <a:alpha val="39000"/>
          </a:schemeClr>
        </a:solidFill>
        <a:ln>
          <a:noFill/>
        </a:ln>
        <a:effectLst>
          <a:glow rad="12700">
            <a:schemeClr val="accent1">
              <a:alpha val="43000"/>
            </a:schemeClr>
          </a:glow>
          <a:outerShdw blurRad="50800" dist="50800" dir="5400000" algn="ctr" rotWithShape="0">
            <a:srgbClr val="660033"/>
          </a:outerShdw>
        </a:effectLst>
      </c:spPr>
      <c:txPr>
        <a:bodyPr rot="0" spcFirstLastPara="1" vertOverflow="ellipsis" vert="horz" wrap="square" anchor="ctr" anchorCtr="1"/>
        <a:lstStyle/>
        <a:p>
          <a:pPr rtl="0">
            <a:defRPr sz="950" b="1"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Highest Resale Value</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0"/>
      <c:rotY val="20"/>
      <c:depthPercent val="42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380358047330685"/>
          <c:y val="0.18227900035945233"/>
          <c:w val="0.85027935332226179"/>
          <c:h val="0.71075016611054431"/>
        </c:manualLayout>
      </c:layout>
      <c:bar3DChart>
        <c:barDir val="col"/>
        <c:grouping val="stacked"/>
        <c:varyColors val="0"/>
        <c:ser>
          <c:idx val="0"/>
          <c:order val="0"/>
          <c:spPr>
            <a:solidFill>
              <a:srgbClr val="CC99FF"/>
            </a:solidFill>
            <a:ln>
              <a:solidFill>
                <a:srgbClr val="CC00CC"/>
              </a:solidFill>
            </a:ln>
            <a:effectLst>
              <a:outerShdw blurRad="50800" dist="38100" algn="l" rotWithShape="0">
                <a:prstClr val="black">
                  <a:alpha val="40000"/>
                </a:prstClr>
              </a:outerShdw>
            </a:effectLst>
            <a:scene3d>
              <a:camera prst="orthographicFront">
                <a:rot lat="0" lon="0" rev="0"/>
              </a:camera>
              <a:lightRig rig="flat" dir="t">
                <a:rot lat="0" lon="0" rev="3600000"/>
              </a:lightRig>
            </a:scene3d>
            <a:sp3d>
              <a:contourClr>
                <a:srgbClr val="CC00CC"/>
              </a:contourClr>
            </a:sp3d>
          </c:spPr>
          <c:invertIfNegative val="0"/>
          <c:dLbls>
            <c:numFmt formatCode="&quot;₹&quot;\ #,##0.00" sourceLinked="0"/>
            <c:spPr>
              <a:gradFill>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gra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5"/>
              <c:pt idx="0">
                <c:v>Petrol</c:v>
              </c:pt>
              <c:pt idx="1">
                <c:v>Diesel</c:v>
              </c:pt>
              <c:pt idx="2">
                <c:v>CNG</c:v>
              </c:pt>
              <c:pt idx="3">
                <c:v>Electric</c:v>
              </c:pt>
              <c:pt idx="4">
                <c:v>LPG</c:v>
              </c:pt>
            </c:strLit>
          </c:cat>
          <c:val>
            <c:numRef>
              <c:f>Dataset!$F$7279:$F$7283</c:f>
              <c:numCache>
                <c:formatCode>General</c:formatCode>
                <c:ptCount val="5"/>
                <c:pt idx="0">
                  <c:v>1260991.0913140313</c:v>
                </c:pt>
                <c:pt idx="1">
                  <c:v>0</c:v>
                </c:pt>
                <c:pt idx="2">
                  <c:v>3.5167857142857137</c:v>
                </c:pt>
                <c:pt idx="3">
                  <c:v>12.875</c:v>
                </c:pt>
                <c:pt idx="4">
                  <c:v>2.4869999999999997</c:v>
                </c:pt>
              </c:numCache>
            </c:numRef>
          </c:val>
          <c:shape val="coneToMax"/>
          <c:extLst>
            <c:ext xmlns:c16="http://schemas.microsoft.com/office/drawing/2014/chart" uri="{C3380CC4-5D6E-409C-BE32-E72D297353CC}">
              <c16:uniqueId val="{00000000-7F34-4440-9194-12557503E062}"/>
            </c:ext>
          </c:extLst>
        </c:ser>
        <c:dLbls>
          <c:showLegendKey val="0"/>
          <c:showVal val="1"/>
          <c:showCatName val="0"/>
          <c:showSerName val="0"/>
          <c:showPercent val="0"/>
          <c:showBubbleSize val="0"/>
        </c:dLbls>
        <c:gapWidth val="150"/>
        <c:shape val="coneToMax"/>
        <c:axId val="146630127"/>
        <c:axId val="146639247"/>
        <c:axId val="0"/>
      </c:bar3DChart>
      <c:catAx>
        <c:axId val="146630127"/>
        <c:scaling>
          <c:orientation val="minMax"/>
        </c:scaling>
        <c:delete val="0"/>
        <c:axPos val="b"/>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1100" b="1" i="0" u="none" strike="noStrike" kern="1200" baseline="0">
                <a:solidFill>
                  <a:srgbClr val="BCFDB5"/>
                </a:solidFill>
                <a:latin typeface="+mn-lt"/>
                <a:ea typeface="+mn-ea"/>
                <a:cs typeface="+mn-cs"/>
              </a:defRPr>
            </a:pPr>
            <a:endParaRPr lang="en-US"/>
          </a:p>
        </c:txPr>
        <c:crossAx val="146639247"/>
        <c:crosses val="autoZero"/>
        <c:auto val="1"/>
        <c:lblAlgn val="ctr"/>
        <c:lblOffset val="100"/>
        <c:noMultiLvlLbl val="0"/>
      </c:catAx>
      <c:valAx>
        <c:axId val="14663924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663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Price Trend-Newer(&gt;2014) Vs. Older(&lt;2014)</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exp"/>
            <c:dispRSqr val="0"/>
            <c:dispEq val="0"/>
          </c:trendline>
          <c:yVal>
            <c:numRef>
              <c:f>Dataset!$D$7289:$D$7291</c:f>
              <c:numCache>
                <c:formatCode>General</c:formatCode>
                <c:ptCount val="3"/>
                <c:pt idx="0">
                  <c:v>12.071743652493161</c:v>
                </c:pt>
                <c:pt idx="1">
                  <c:v>6.3979599999999959</c:v>
                </c:pt>
                <c:pt idx="2">
                  <c:v>88.681136682523316</c:v>
                </c:pt>
              </c:numCache>
            </c:numRef>
          </c:yVal>
          <c:smooth val="0"/>
          <c:extLst>
            <c:ext xmlns:c16="http://schemas.microsoft.com/office/drawing/2014/chart" uri="{C3380CC4-5D6E-409C-BE32-E72D297353CC}">
              <c16:uniqueId val="{00000001-87A2-4684-B082-42959BAC900D}"/>
            </c:ext>
          </c:extLst>
        </c:ser>
        <c:dLbls>
          <c:showLegendKey val="0"/>
          <c:showVal val="0"/>
          <c:showCatName val="0"/>
          <c:showSerName val="0"/>
          <c:showPercent val="0"/>
          <c:showBubbleSize val="0"/>
        </c:dLbls>
        <c:axId val="2103660975"/>
        <c:axId val="2103645135"/>
      </c:scatterChart>
      <c:valAx>
        <c:axId val="2103660975"/>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3645135"/>
        <c:crosses val="autoZero"/>
        <c:crossBetween val="midCat"/>
      </c:valAx>
      <c:valAx>
        <c:axId val="21036451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3660975"/>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Most Common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Dataset!$F$7256:$F$7260</c:f>
              <c:numCache>
                <c:formatCode>General</c:formatCode>
                <c:ptCount val="5"/>
                <c:pt idx="0">
                  <c:v>62</c:v>
                </c:pt>
                <c:pt idx="1">
                  <c:v>3852</c:v>
                </c:pt>
                <c:pt idx="2">
                  <c:v>2</c:v>
                </c:pt>
                <c:pt idx="3">
                  <c:v>12</c:v>
                </c:pt>
                <c:pt idx="4">
                  <c:v>3325</c:v>
                </c:pt>
              </c:numCache>
            </c:numRef>
          </c:val>
          <c:extLst>
            <c:ext xmlns:c16="http://schemas.microsoft.com/office/drawing/2014/chart" uri="{C3380CC4-5D6E-409C-BE32-E72D297353CC}">
              <c16:uniqueId val="{00000000-BB4F-46E7-8C7B-0ECA63FE3B4C}"/>
            </c:ext>
          </c:extLst>
        </c:ser>
        <c:dLbls>
          <c:showLegendKey val="0"/>
          <c:showVal val="0"/>
          <c:showCatName val="0"/>
          <c:showSerName val="0"/>
          <c:showPercent val="0"/>
          <c:showBubbleSize val="0"/>
        </c:dLbls>
        <c:gapWidth val="150"/>
        <c:shape val="box"/>
        <c:axId val="1695947631"/>
        <c:axId val="1695948591"/>
        <c:axId val="0"/>
      </c:bar3DChart>
      <c:catAx>
        <c:axId val="1695947631"/>
        <c:scaling>
          <c:orientation val="minMax"/>
        </c:scaling>
        <c:delete val="1"/>
        <c:axPos val="l"/>
        <c:majorTickMark val="out"/>
        <c:minorTickMark val="none"/>
        <c:tickLblPos val="nextTo"/>
        <c:crossAx val="1695948591"/>
        <c:crosses val="autoZero"/>
        <c:auto val="1"/>
        <c:lblAlgn val="ctr"/>
        <c:lblOffset val="100"/>
        <c:noMultiLvlLbl val="0"/>
      </c:catAx>
      <c:valAx>
        <c:axId val="169594859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594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Automatic Vs Transmission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doughnutChart>
        <c:varyColors val="1"/>
        <c:ser>
          <c:idx val="0"/>
          <c:order val="0"/>
          <c:dPt>
            <c:idx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1-FCFA-435A-998E-FAF3D47B4737}"/>
              </c:ext>
            </c:extLst>
          </c:dPt>
          <c:dPt>
            <c:idx val="1"/>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3-FCFA-435A-998E-FAF3D47B47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2"/>
              <c:pt idx="0">
                <c:v>(Automatic</c:v>
              </c:pt>
              <c:pt idx="1">
                <c:v>Manual)</c:v>
              </c:pt>
            </c:strLit>
          </c:cat>
          <c:val>
            <c:numRef>
              <c:f>Dataset!$G$7256:$G$7257</c:f>
              <c:numCache>
                <c:formatCode>General</c:formatCode>
                <c:ptCount val="2"/>
                <c:pt idx="0">
                  <c:v>2049</c:v>
                </c:pt>
                <c:pt idx="1">
                  <c:v>5204</c:v>
                </c:pt>
              </c:numCache>
            </c:numRef>
          </c:val>
          <c:extLst>
            <c:ext xmlns:c16="http://schemas.microsoft.com/office/drawing/2014/chart" uri="{C3380CC4-5D6E-409C-BE32-E72D297353CC}">
              <c16:uniqueId val="{00000004-FCFA-435A-998E-FAF3D47B473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Mileage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Mileage</c:v>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2"/>
              <c:pt idx="0">
                <c:v>(Diesel</c:v>
              </c:pt>
              <c:pt idx="1">
                <c:v>Petrol)</c:v>
              </c:pt>
            </c:strLit>
          </c:cat>
          <c:val>
            <c:numRef>
              <c:f>Dataset!$I$7256:$I$7257</c:f>
              <c:numCache>
                <c:formatCode>General</c:formatCode>
                <c:ptCount val="2"/>
                <c:pt idx="0">
                  <c:v>18.633605919003173</c:v>
                </c:pt>
                <c:pt idx="1">
                  <c:v>17.433374436090144</c:v>
                </c:pt>
              </c:numCache>
            </c:numRef>
          </c:val>
          <c:extLst>
            <c:ext xmlns:c16="http://schemas.microsoft.com/office/drawing/2014/chart" uri="{C3380CC4-5D6E-409C-BE32-E72D297353CC}">
              <c16:uniqueId val="{00000000-4492-4945-BA82-7B952347D7F4}"/>
            </c:ext>
          </c:extLst>
        </c:ser>
        <c:dLbls>
          <c:showLegendKey val="0"/>
          <c:showVal val="1"/>
          <c:showCatName val="0"/>
          <c:showSerName val="0"/>
          <c:showPercent val="0"/>
          <c:showBubbleSize val="0"/>
        </c:dLbls>
        <c:gapWidth val="65"/>
        <c:shape val="box"/>
        <c:axId val="194561519"/>
        <c:axId val="194545199"/>
        <c:axId val="0"/>
      </c:bar3DChart>
      <c:catAx>
        <c:axId val="1945615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4545199"/>
        <c:crosses val="autoZero"/>
        <c:auto val="1"/>
        <c:lblAlgn val="ctr"/>
        <c:lblOffset val="100"/>
        <c:noMultiLvlLbl val="0"/>
      </c:catAx>
      <c:valAx>
        <c:axId val="194545199"/>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4561519"/>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2800"/>
              <a:t>Avg Km Driven</a:t>
            </a:r>
          </a:p>
        </c:rich>
      </c:tx>
      <c:layout>
        <c:manualLayout>
          <c:xMode val="edge"/>
          <c:yMode val="edge"/>
          <c:x val="2.3029579577935243E-2"/>
          <c:y val="3.127792672028596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Kilometers_Driven</c:v>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101-4E12-841C-6FFA71ED6A5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101-4E12-841C-6FFA71ED6A5F}"/>
              </c:ext>
            </c:extLst>
          </c:dPt>
          <c:dLbls>
            <c:numFmt formatCode="#,##0_);\(#,##0\)" sourceLinked="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extLst>
          </c:dLbls>
          <c:cat>
            <c:strLit>
              <c:ptCount val="2"/>
              <c:pt idx="0">
                <c:v>First Owner</c:v>
              </c:pt>
              <c:pt idx="1">
                <c:v> Second Owner</c:v>
              </c:pt>
            </c:strLit>
          </c:cat>
          <c:val>
            <c:numRef>
              <c:f>Dataset!$E$7270:$E$7271</c:f>
              <c:numCache>
                <c:formatCode>General</c:formatCode>
                <c:ptCount val="2"/>
                <c:pt idx="0">
                  <c:v>55255.363911290326</c:v>
                </c:pt>
                <c:pt idx="1">
                  <c:v>72433.625868055562</c:v>
                </c:pt>
              </c:numCache>
              <c:extLst/>
            </c:numRef>
          </c:val>
          <c:extLst>
            <c:ext xmlns:c16="http://schemas.microsoft.com/office/drawing/2014/chart" uri="{C3380CC4-5D6E-409C-BE32-E72D297353CC}">
              <c16:uniqueId val="{00000006-D101-4E12-841C-6FFA71ED6A5F}"/>
            </c:ext>
          </c:extLst>
        </c:ser>
        <c:dLbls>
          <c:dLblPos val="ctr"/>
          <c:showLegendKey val="0"/>
          <c:showVal val="0"/>
          <c:showCatName val="0"/>
          <c:showSerName val="0"/>
          <c:showPercent val="1"/>
          <c:showBubbleSize val="0"/>
          <c:showLeaderLines val="0"/>
        </c:dLbls>
      </c:pie3DChart>
      <c:spPr>
        <a:noFill/>
        <a:ln>
          <a:noFill/>
        </a:ln>
        <a:effectLst/>
      </c:spPr>
    </c:plotArea>
    <c:legend>
      <c:legendPos val="r"/>
      <c:layout>
        <c:manualLayout>
          <c:xMode val="edge"/>
          <c:yMode val="edge"/>
          <c:x val="0.70202435578723721"/>
          <c:y val="0.30613209206758002"/>
          <c:w val="0.18670999748119105"/>
          <c:h val="0.46358461224518516"/>
        </c:manualLayout>
      </c:layout>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66"/>
    </a:solidFill>
    <a:ln w="9525" cap="flat" cmpd="sng" algn="ctr">
      <a:solidFill>
        <a:srgbClr val="7030A0"/>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Power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AC2-4138-8F32-1E1D647FB17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AC2-4138-8F32-1E1D647FB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AC2-4138-8F32-1E1D647FB17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AC2-4138-8F32-1E1D647FB17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AC2-4138-8F32-1E1D647FB17B}"/>
              </c:ext>
            </c:extLst>
          </c:dPt>
          <c:dLbls>
            <c:numFmt formatCode="#,##0.00" sourceLinked="0"/>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Lit>
              <c:ptCount val="5"/>
              <c:pt idx="0">
                <c:v>Petrol</c:v>
              </c:pt>
              <c:pt idx="1">
                <c:v>Diesel</c:v>
              </c:pt>
              <c:pt idx="2">
                <c:v>CNG</c:v>
              </c:pt>
              <c:pt idx="3">
                <c:v>Electric</c:v>
              </c:pt>
              <c:pt idx="4">
                <c:v>LPG</c:v>
              </c:pt>
            </c:strLit>
          </c:cat>
          <c:val>
            <c:numRef>
              <c:f>Dataset!$F$7273:$F$7277</c:f>
              <c:numCache>
                <c:formatCode>General</c:formatCode>
                <c:ptCount val="5"/>
                <c:pt idx="0">
                  <c:v>96.931556383969038</c:v>
                </c:pt>
                <c:pt idx="1">
                  <c:v>127.20466569767443</c:v>
                </c:pt>
                <c:pt idx="2">
                  <c:v>64.30655737704916</c:v>
                </c:pt>
                <c:pt idx="3">
                  <c:v>57</c:v>
                </c:pt>
                <c:pt idx="4">
                  <c:v>62.529166666666676</c:v>
                </c:pt>
              </c:numCache>
            </c:numRef>
          </c:val>
          <c:extLst>
            <c:ext xmlns:c16="http://schemas.microsoft.com/office/drawing/2014/chart" uri="{C3380CC4-5D6E-409C-BE32-E72D297353CC}">
              <c16:uniqueId val="{0000000A-3AC2-4138-8F32-1E1D647FB17B}"/>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b"/>
      <c:layout>
        <c:manualLayout>
          <c:xMode val="edge"/>
          <c:yMode val="edge"/>
          <c:x val="2.2130608867090992E-2"/>
          <c:y val="0.83854111986001745"/>
          <c:w val="0.93255485645438063"/>
          <c:h val="0.13368110236220473"/>
        </c:manualLayout>
      </c:layout>
      <c:overlay val="0"/>
      <c:spPr>
        <a:solidFill>
          <a:schemeClr val="lt1">
            <a:lumMod val="95000"/>
            <a:alpha val="39000"/>
          </a:schemeClr>
        </a:solidFill>
        <a:ln>
          <a:noFill/>
        </a:ln>
        <a:effectLst>
          <a:glow rad="12700">
            <a:schemeClr val="accent1">
              <a:alpha val="43000"/>
            </a:schemeClr>
          </a:glow>
          <a:outerShdw blurRad="50800" dist="50800" dir="5400000" algn="ctr" rotWithShape="0">
            <a:srgbClr val="660033"/>
          </a:outerShdw>
        </a:effectLst>
      </c:spPr>
      <c:txPr>
        <a:bodyPr rot="0" spcFirstLastPara="1" vertOverflow="ellipsis" vert="horz" wrap="square" anchor="ctr" anchorCtr="1"/>
        <a:lstStyle/>
        <a:p>
          <a:pPr rtl="0">
            <a:defRPr sz="950" b="1"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Highest Resale Value</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0"/>
      <c:rotY val="20"/>
      <c:depthPercent val="42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380358047330685"/>
          <c:y val="0.18227900035945233"/>
          <c:w val="0.85027935332226179"/>
          <c:h val="0.71075016611054431"/>
        </c:manualLayout>
      </c:layout>
      <c:bar3DChart>
        <c:barDir val="col"/>
        <c:grouping val="stacked"/>
        <c:varyColors val="0"/>
        <c:ser>
          <c:idx val="0"/>
          <c:order val="0"/>
          <c:spPr>
            <a:solidFill>
              <a:srgbClr val="CC99FF"/>
            </a:solidFill>
            <a:ln>
              <a:solidFill>
                <a:srgbClr val="CC00CC"/>
              </a:solidFill>
            </a:ln>
            <a:effectLst>
              <a:outerShdw blurRad="50800" dist="38100" algn="l" rotWithShape="0">
                <a:prstClr val="black">
                  <a:alpha val="40000"/>
                </a:prstClr>
              </a:outerShdw>
            </a:effectLst>
            <a:scene3d>
              <a:camera prst="orthographicFront">
                <a:rot lat="0" lon="0" rev="0"/>
              </a:camera>
              <a:lightRig rig="flat" dir="t">
                <a:rot lat="0" lon="0" rev="3600000"/>
              </a:lightRig>
            </a:scene3d>
            <a:sp3d>
              <a:contourClr>
                <a:srgbClr val="CC00CC"/>
              </a:contourClr>
            </a:sp3d>
          </c:spPr>
          <c:invertIfNegative val="0"/>
          <c:dLbls>
            <c:numFmt formatCode="&quot;₹&quot;\ #,##0.00" sourceLinked="0"/>
            <c:spPr>
              <a:gradFill>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grad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5"/>
              <c:pt idx="0">
                <c:v>Petrol</c:v>
              </c:pt>
              <c:pt idx="1">
                <c:v>Diesel</c:v>
              </c:pt>
              <c:pt idx="2">
                <c:v>CNG</c:v>
              </c:pt>
              <c:pt idx="3">
                <c:v>Electric</c:v>
              </c:pt>
              <c:pt idx="4">
                <c:v>LPG</c:v>
              </c:pt>
            </c:strLit>
          </c:cat>
          <c:val>
            <c:numRef>
              <c:f>Dataset!$F$7279:$F$7283</c:f>
              <c:numCache>
                <c:formatCode>General</c:formatCode>
                <c:ptCount val="5"/>
                <c:pt idx="0">
                  <c:v>1260991.0913140313</c:v>
                </c:pt>
                <c:pt idx="1">
                  <c:v>0</c:v>
                </c:pt>
                <c:pt idx="2">
                  <c:v>3.5167857142857137</c:v>
                </c:pt>
                <c:pt idx="3">
                  <c:v>12.875</c:v>
                </c:pt>
                <c:pt idx="4">
                  <c:v>2.4869999999999997</c:v>
                </c:pt>
              </c:numCache>
            </c:numRef>
          </c:val>
          <c:shape val="coneToMax"/>
          <c:extLst>
            <c:ext xmlns:c16="http://schemas.microsoft.com/office/drawing/2014/chart" uri="{C3380CC4-5D6E-409C-BE32-E72D297353CC}">
              <c16:uniqueId val="{00000000-7062-4600-BBF6-FD8460296C83}"/>
            </c:ext>
          </c:extLst>
        </c:ser>
        <c:dLbls>
          <c:showLegendKey val="0"/>
          <c:showVal val="1"/>
          <c:showCatName val="0"/>
          <c:showSerName val="0"/>
          <c:showPercent val="0"/>
          <c:showBubbleSize val="0"/>
        </c:dLbls>
        <c:gapWidth val="150"/>
        <c:shape val="coneToMax"/>
        <c:axId val="146630127"/>
        <c:axId val="146639247"/>
        <c:axId val="0"/>
      </c:bar3DChart>
      <c:catAx>
        <c:axId val="146630127"/>
        <c:scaling>
          <c:orientation val="minMax"/>
        </c:scaling>
        <c:delete val="0"/>
        <c:axPos val="b"/>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1100" b="1" i="0" u="none" strike="noStrike" kern="1200" baseline="0">
                <a:solidFill>
                  <a:srgbClr val="BCFDB5"/>
                </a:solidFill>
                <a:latin typeface="+mn-lt"/>
                <a:ea typeface="+mn-ea"/>
                <a:cs typeface="+mn-cs"/>
              </a:defRPr>
            </a:pPr>
            <a:endParaRPr lang="en-US"/>
          </a:p>
        </c:txPr>
        <c:crossAx val="146639247"/>
        <c:crosses val="autoZero"/>
        <c:auto val="1"/>
        <c:lblAlgn val="ctr"/>
        <c:lblOffset val="100"/>
        <c:noMultiLvlLbl val="0"/>
      </c:catAx>
      <c:valAx>
        <c:axId val="14663924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663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99"/>
    </a:soli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Price Trend-Newer(&gt;2014) Vs. Older(&lt;2014)</a:t>
            </a:r>
          </a:p>
        </c:rich>
      </c:tx>
      <c:overlay val="0"/>
      <c:spPr>
        <a:solidFill>
          <a:schemeClr val="tx2">
            <a:lumMod val="20000"/>
            <a:lumOff val="80000"/>
          </a:schemeClr>
        </a:solidFill>
        <a:ln>
          <a:noFill/>
          <a:prstDash val="lgDashDot"/>
        </a:ln>
        <a:effectLst>
          <a:softEdge rad="12700"/>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9525" cap="rnd">
              <a:solidFill>
                <a:schemeClr val="accent1"/>
              </a:solidFill>
              <a:round/>
            </a:ln>
            <a:effectLst>
              <a:outerShdw blurRad="50800" dist="12700" dir="5400000" algn="ctr" rotWithShape="0">
                <a:srgbClr val="000000">
                  <a:alpha val="50000"/>
                </a:srgbClr>
              </a:outerShdw>
            </a:effectLst>
          </c:spPr>
          <c:marker>
            <c:symbol val="circle"/>
            <c:size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50800" dist="12700" dir="5400000" algn="ctr" rotWithShape="0">
                  <a:srgbClr val="000000">
                    <a:alpha val="50000"/>
                  </a:srgbClr>
                </a:outerShdw>
              </a:effectLst>
            </c:spPr>
          </c:marker>
          <c:trendline>
            <c:spPr>
              <a:ln w="9525" cap="rnd">
                <a:solidFill>
                  <a:schemeClr val="accent1"/>
                </a:solidFill>
              </a:ln>
              <a:effectLst/>
            </c:spPr>
            <c:trendlineType val="exp"/>
            <c:dispRSqr val="0"/>
            <c:dispEq val="0"/>
          </c:trendline>
          <c:yVal>
            <c:numRef>
              <c:f>Dataset!$D$7289:$D$7291</c:f>
              <c:numCache>
                <c:formatCode>General</c:formatCode>
                <c:ptCount val="3"/>
                <c:pt idx="0">
                  <c:v>12.071743652493161</c:v>
                </c:pt>
                <c:pt idx="1">
                  <c:v>6.3979599999999959</c:v>
                </c:pt>
                <c:pt idx="2">
                  <c:v>88.681136682523316</c:v>
                </c:pt>
              </c:numCache>
            </c:numRef>
          </c:yVal>
          <c:smooth val="0"/>
          <c:extLst>
            <c:ext xmlns:c16="http://schemas.microsoft.com/office/drawing/2014/chart" uri="{C3380CC4-5D6E-409C-BE32-E72D297353CC}">
              <c16:uniqueId val="{00000000-91F4-4CA0-874B-F04C60C2D1FE}"/>
            </c:ext>
          </c:extLst>
        </c:ser>
        <c:dLbls>
          <c:showLegendKey val="0"/>
          <c:showVal val="0"/>
          <c:showCatName val="0"/>
          <c:showSerName val="0"/>
          <c:showPercent val="0"/>
          <c:showBubbleSize val="0"/>
        </c:dLbls>
        <c:axId val="2103660975"/>
        <c:axId val="2103645135"/>
      </c:scatterChart>
      <c:valAx>
        <c:axId val="2103660975"/>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1050"/>
                  <a:t>Year</a:t>
                </a:r>
                <a:endParaRPr lang="en-IN"/>
              </a:p>
            </c:rich>
          </c:tx>
          <c:overlay val="0"/>
          <c:spPr>
            <a:solidFill>
              <a:schemeClr val="tx2">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IN"/>
            </a:p>
          </c:txPr>
        </c:title>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03645135"/>
        <c:crosses val="autoZero"/>
        <c:crossBetween val="midCat"/>
      </c:valAx>
      <c:valAx>
        <c:axId val="210364513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03660975"/>
        <c:crosses val="autoZero"/>
        <c:crossBetween val="midCat"/>
      </c:valAx>
      <c:spPr>
        <a:noFill/>
        <a:ln>
          <a:noFill/>
        </a:ln>
        <a:effectLst/>
      </c:spPr>
    </c:plotArea>
    <c:plotVisOnly val="1"/>
    <c:dispBlanksAs val="gap"/>
    <c:showDLblsOverMax val="0"/>
  </c:chart>
  <c:spPr>
    <a:solidFill>
      <a:srgbClr val="CCFFCC"/>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[Cars_Project_SREE.xlsx]Pivot Table-1!PivotTable1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solidFill>
                  <a:schemeClr val="tx1"/>
                </a:solidFill>
              </a:rPr>
              <a:t>Total Cars Per City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glow rad="88900">
              <a:srgbClr val="FFFF00"/>
            </a:glow>
            <a:outerShdw blurRad="50800" dist="38100" dir="16200000"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Table-1'!$B$7</c:f>
              <c:strCache>
                <c:ptCount val="1"/>
                <c:pt idx="0">
                  <c:v>Total</c:v>
                </c:pt>
              </c:strCache>
            </c:strRef>
          </c:tx>
          <c:spPr>
            <a:gradFill>
              <a:gsLst>
                <a:gs pos="0">
                  <a:schemeClr val="accent2"/>
                </a:gs>
                <a:gs pos="100000">
                  <a:schemeClr val="accent2">
                    <a:lumMod val="84000"/>
                  </a:schemeClr>
                </a:gs>
              </a:gsLst>
              <a:lin ang="5400000" scaled="1"/>
            </a:gradFill>
            <a:ln>
              <a:noFill/>
            </a:ln>
            <a:effectLst>
              <a:glow rad="88900">
                <a:srgbClr val="FFFF00"/>
              </a:glow>
              <a:outerShdw blurRad="50800" dist="38100" dir="16200000"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Table-1'!$A$8:$A$19</c:f>
              <c:strCache>
                <c:ptCount val="11"/>
                <c:pt idx="0">
                  <c:v>Ahmedabad</c:v>
                </c:pt>
                <c:pt idx="1">
                  <c:v>Bangalore</c:v>
                </c:pt>
                <c:pt idx="2">
                  <c:v>Chennai</c:v>
                </c:pt>
                <c:pt idx="3">
                  <c:v>Coimbatore</c:v>
                </c:pt>
                <c:pt idx="4">
                  <c:v>Delhi</c:v>
                </c:pt>
                <c:pt idx="5">
                  <c:v>Hyderabad</c:v>
                </c:pt>
                <c:pt idx="6">
                  <c:v>Jaipur</c:v>
                </c:pt>
                <c:pt idx="7">
                  <c:v>Kochi</c:v>
                </c:pt>
                <c:pt idx="8">
                  <c:v>Kolkata</c:v>
                </c:pt>
                <c:pt idx="9">
                  <c:v>Mumbai</c:v>
                </c:pt>
                <c:pt idx="10">
                  <c:v>Pune</c:v>
                </c:pt>
              </c:strCache>
            </c:strRef>
          </c:cat>
          <c:val>
            <c:numRef>
              <c:f>'Pivot Table-1'!$B$8:$B$19</c:f>
              <c:numCache>
                <c:formatCode>General</c:formatCode>
                <c:ptCount val="11"/>
                <c:pt idx="0">
                  <c:v>275</c:v>
                </c:pt>
                <c:pt idx="1">
                  <c:v>440</c:v>
                </c:pt>
                <c:pt idx="2">
                  <c:v>591</c:v>
                </c:pt>
                <c:pt idx="3">
                  <c:v>772</c:v>
                </c:pt>
                <c:pt idx="4">
                  <c:v>660</c:v>
                </c:pt>
                <c:pt idx="5">
                  <c:v>876</c:v>
                </c:pt>
                <c:pt idx="6">
                  <c:v>499</c:v>
                </c:pt>
                <c:pt idx="7">
                  <c:v>772</c:v>
                </c:pt>
                <c:pt idx="8">
                  <c:v>654</c:v>
                </c:pt>
                <c:pt idx="9">
                  <c:v>949</c:v>
                </c:pt>
                <c:pt idx="10">
                  <c:v>765</c:v>
                </c:pt>
              </c:numCache>
            </c:numRef>
          </c:val>
          <c:extLst>
            <c:ext xmlns:c16="http://schemas.microsoft.com/office/drawing/2014/chart" uri="{C3380CC4-5D6E-409C-BE32-E72D297353CC}">
              <c16:uniqueId val="{00000000-4E77-4A8D-A6CF-F6172EE1653E}"/>
            </c:ext>
          </c:extLst>
        </c:ser>
        <c:dLbls>
          <c:dLblPos val="inEnd"/>
          <c:showLegendKey val="0"/>
          <c:showVal val="1"/>
          <c:showCatName val="0"/>
          <c:showSerName val="0"/>
          <c:showPercent val="0"/>
          <c:showBubbleSize val="0"/>
        </c:dLbls>
        <c:gapWidth val="50"/>
        <c:axId val="2103642735"/>
        <c:axId val="2103638415"/>
      </c:barChart>
      <c:catAx>
        <c:axId val="210364273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sz="1400">
                    <a:solidFill>
                      <a:srgbClr val="660033"/>
                    </a:solidFill>
                  </a:rPr>
                  <a:t>City</a:t>
                </a:r>
              </a:p>
            </c:rich>
          </c:tx>
          <c:layout>
            <c:manualLayout>
              <c:xMode val="edge"/>
              <c:yMode val="edge"/>
              <c:x val="0.46678515505732543"/>
              <c:y val="0.8671673281693447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rgbClr val="FFFF99"/>
            </a:solidFill>
          </a:ln>
          <a:effectLst/>
        </c:spPr>
        <c:txPr>
          <a:bodyPr rot="-60000000" spcFirstLastPara="1" vertOverflow="ellipsis" vert="horz" wrap="square" anchor="ctr" anchorCtr="1"/>
          <a:lstStyle/>
          <a:p>
            <a:pPr>
              <a:defRPr sz="1100" b="1" i="0" u="none" strike="noStrike" kern="1200" baseline="0">
                <a:solidFill>
                  <a:schemeClr val="tx1"/>
                </a:solidFill>
                <a:effectLst/>
                <a:latin typeface="+mn-lt"/>
                <a:ea typeface="+mn-ea"/>
                <a:cs typeface="+mn-cs"/>
              </a:defRPr>
            </a:pPr>
            <a:endParaRPr lang="en-US"/>
          </a:p>
        </c:txPr>
        <c:crossAx val="2103638415"/>
        <c:crosses val="autoZero"/>
        <c:auto val="1"/>
        <c:lblAlgn val="ctr"/>
        <c:lblOffset val="100"/>
        <c:noMultiLvlLbl val="0"/>
      </c:catAx>
      <c:valAx>
        <c:axId val="2103638415"/>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sz="1400">
                    <a:solidFill>
                      <a:srgbClr val="660033"/>
                    </a:solidFill>
                  </a:rPr>
                  <a:t>Total</a:t>
                </a:r>
                <a:r>
                  <a:rPr lang="en-IN"/>
                  <a:t> </a:t>
                </a:r>
                <a:r>
                  <a:rPr lang="en-IN" sz="1400">
                    <a:solidFill>
                      <a:srgbClr val="660033"/>
                    </a:solidFill>
                  </a:rPr>
                  <a:t>Cars</a:t>
                </a:r>
                <a:endParaRPr lang="en-IN">
                  <a:solidFill>
                    <a:srgbClr val="660033"/>
                  </a:solidFill>
                </a:endParaRP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IN"/>
            </a:p>
          </c:txPr>
        </c:title>
        <c:numFmt formatCode="General" sourceLinked="1"/>
        <c:majorTickMark val="none"/>
        <c:minorTickMark val="none"/>
        <c:tickLblPos val="nextTo"/>
        <c:crossAx val="2103642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66CC">
            <a:tint val="66000"/>
            <a:satMod val="160000"/>
          </a:srgbClr>
        </a:gs>
        <a:gs pos="50000">
          <a:srgbClr val="FF66CC">
            <a:tint val="44500"/>
            <a:satMod val="160000"/>
          </a:srgbClr>
        </a:gs>
        <a:gs pos="100000">
          <a:srgbClr val="FF66CC">
            <a:tint val="23500"/>
            <a:satMod val="160000"/>
          </a:srgbClr>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[Cars_Project_SREE.xlsx]Pivot Table-2!PivotTable2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effectLst>
                  <a:outerShdw blurRad="50800" dist="50800" dir="5400000" algn="ctr" rotWithShape="0">
                    <a:srgbClr val="CC00CC"/>
                  </a:outerShdw>
                </a:effectLst>
                <a:latin typeface="+mn-lt"/>
                <a:ea typeface="+mn-ea"/>
                <a:cs typeface="+mn-cs"/>
              </a:defRPr>
            </a:pPr>
            <a:r>
              <a:rPr lang="en-US" sz="1800"/>
              <a:t>Sum of the Prices by Fuel Type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effectLst>
                <a:outerShdw blurRad="50800" dist="50800" dir="5400000" algn="ctr" rotWithShape="0">
                  <a:srgbClr val="CC00CC"/>
                </a:outerShdw>
              </a:effectLst>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2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outerShdw blurRad="50800" dist="50800" dir="5400000" algn="ctr" rotWithShape="0">
                      <a:srgbClr val="CC00CC"/>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Table-2'!$B$3</c:f>
              <c:strCache>
                <c:ptCount val="1"/>
                <c:pt idx="0">
                  <c:v>Total</c:v>
                </c:pt>
              </c:strCache>
            </c:strRef>
          </c:tx>
          <c:spPr>
            <a:noFill/>
            <a:ln w="9525" cap="flat" cmpd="sng" algn="ctr">
              <a:solidFill>
                <a:schemeClr val="accent1"/>
              </a:solidFill>
              <a:miter lim="800000"/>
            </a:ln>
            <a:effectLst>
              <a:glow rad="63500">
                <a:schemeClr val="accent1">
                  <a:satMod val="175000"/>
                  <a:alpha val="22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outerShdw blurRad="50800" dist="50800" dir="5400000" algn="ctr" rotWithShape="0">
                        <a:srgbClr val="CC00CC"/>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movingAvg"/>
            <c:period val="2"/>
            <c:dispRSqr val="0"/>
            <c:dispEq val="0"/>
          </c:trendline>
          <c:cat>
            <c:strRef>
              <c:f>'Pivot Table-2'!$A$4:$A$9</c:f>
              <c:strCache>
                <c:ptCount val="5"/>
                <c:pt idx="0">
                  <c:v>CNG</c:v>
                </c:pt>
                <c:pt idx="1">
                  <c:v>Diesel</c:v>
                </c:pt>
                <c:pt idx="2">
                  <c:v>Electric</c:v>
                </c:pt>
                <c:pt idx="3">
                  <c:v>LPG</c:v>
                </c:pt>
                <c:pt idx="4">
                  <c:v>Petrol</c:v>
                </c:pt>
              </c:strCache>
            </c:strRef>
          </c:cat>
          <c:val>
            <c:numRef>
              <c:f>'Pivot Table-2'!$B$4:$B$9</c:f>
              <c:numCache>
                <c:formatCode>General</c:formatCode>
                <c:ptCount val="5"/>
                <c:pt idx="0">
                  <c:v>196.93999999999997</c:v>
                </c:pt>
                <c:pt idx="1">
                  <c:v>41154.140000000123</c:v>
                </c:pt>
                <c:pt idx="2">
                  <c:v>25.75</c:v>
                </c:pt>
                <c:pt idx="3">
                  <c:v>24.869999999999997</c:v>
                </c:pt>
                <c:pt idx="4">
                  <c:v>15655.219999999996</c:v>
                </c:pt>
              </c:numCache>
            </c:numRef>
          </c:val>
          <c:extLst>
            <c:ext xmlns:c16="http://schemas.microsoft.com/office/drawing/2014/chart" uri="{C3380CC4-5D6E-409C-BE32-E72D297353CC}">
              <c16:uniqueId val="{00000000-7504-482C-8788-3AED3CBE5D8A}"/>
            </c:ext>
          </c:extLst>
        </c:ser>
        <c:dLbls>
          <c:dLblPos val="outEnd"/>
          <c:showLegendKey val="0"/>
          <c:showVal val="1"/>
          <c:showCatName val="0"/>
          <c:showSerName val="0"/>
          <c:showPercent val="0"/>
          <c:showBubbleSize val="0"/>
        </c:dLbls>
        <c:gapWidth val="150"/>
        <c:axId val="2095892159"/>
        <c:axId val="2095899359"/>
      </c:barChart>
      <c:catAx>
        <c:axId val="2095892159"/>
        <c:scaling>
          <c:orientation val="minMax"/>
        </c:scaling>
        <c:delete val="1"/>
        <c:axPos val="b"/>
        <c:title>
          <c:tx>
            <c:rich>
              <a:bodyPr rot="0" spcFirstLastPara="1" vertOverflow="ellipsis" vert="horz" wrap="square" anchor="ctr" anchorCtr="1"/>
              <a:lstStyle/>
              <a:p>
                <a:pPr algn="ctr">
                  <a:defRPr sz="900" b="1" i="0" u="none" strike="noStrike" kern="1200" baseline="0">
                    <a:solidFill>
                      <a:schemeClr val="lt1">
                        <a:lumMod val="75000"/>
                      </a:schemeClr>
                    </a:solidFill>
                    <a:effectLst>
                      <a:outerShdw blurRad="50800" dist="50800" dir="5400000" algn="ctr" rotWithShape="0">
                        <a:srgbClr val="CC00CC"/>
                      </a:outerShdw>
                    </a:effectLst>
                    <a:latin typeface="+mn-lt"/>
                    <a:ea typeface="+mn-ea"/>
                    <a:cs typeface="+mn-cs"/>
                  </a:defRPr>
                </a:pPr>
                <a:r>
                  <a:rPr lang="en-IN" sz="1600"/>
                  <a:t>Fuel</a:t>
                </a:r>
                <a:r>
                  <a:rPr lang="en-IN" sz="1600" baseline="0"/>
                  <a:t> Type</a:t>
                </a:r>
                <a:r>
                  <a:rPr lang="en-IN" sz="1600"/>
                  <a:t> </a:t>
                </a:r>
              </a:p>
            </c:rich>
          </c:tx>
          <c:layout>
            <c:manualLayout>
              <c:xMode val="edge"/>
              <c:yMode val="edge"/>
              <c:x val="0.38413248897904384"/>
              <c:y val="0.88305001594426868"/>
            </c:manualLayout>
          </c:layout>
          <c:overlay val="0"/>
          <c:spPr>
            <a:noFill/>
            <a:ln>
              <a:noFill/>
            </a:ln>
            <a:effectLst/>
          </c:spPr>
          <c:txPr>
            <a:bodyPr rot="0" spcFirstLastPara="1" vertOverflow="ellipsis" vert="horz" wrap="square" anchor="ctr" anchorCtr="1"/>
            <a:lstStyle/>
            <a:p>
              <a:pPr algn="ctr">
                <a:defRPr sz="900" b="1" i="0" u="none" strike="noStrike" kern="1200" baseline="0">
                  <a:solidFill>
                    <a:schemeClr val="lt1">
                      <a:lumMod val="75000"/>
                    </a:schemeClr>
                  </a:solidFill>
                  <a:effectLst>
                    <a:outerShdw blurRad="50800" dist="50800" dir="5400000" algn="ctr" rotWithShape="0">
                      <a:srgbClr val="CC00CC"/>
                    </a:outerShdw>
                  </a:effectLst>
                  <a:latin typeface="+mn-lt"/>
                  <a:ea typeface="+mn-ea"/>
                  <a:cs typeface="+mn-cs"/>
                </a:defRPr>
              </a:pPr>
              <a:endParaRPr lang="en-US"/>
            </a:p>
          </c:txPr>
        </c:title>
        <c:numFmt formatCode="General" sourceLinked="1"/>
        <c:majorTickMark val="none"/>
        <c:minorTickMark val="none"/>
        <c:tickLblPos val="nextTo"/>
        <c:crossAx val="2095899359"/>
        <c:crosses val="autoZero"/>
        <c:auto val="1"/>
        <c:lblAlgn val="ctr"/>
        <c:lblOffset val="100"/>
        <c:noMultiLvlLbl val="0"/>
      </c:catAx>
      <c:valAx>
        <c:axId val="20958993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effectLst>
                      <a:outerShdw blurRad="50800" dist="50800" dir="5400000" algn="ctr" rotWithShape="0">
                        <a:srgbClr val="CC00CC"/>
                      </a:outerShdw>
                    </a:effectLst>
                    <a:latin typeface="+mn-lt"/>
                    <a:ea typeface="+mn-ea"/>
                    <a:cs typeface="+mn-cs"/>
                  </a:defRPr>
                </a:pPr>
                <a:r>
                  <a:rPr lang="en-IN" sz="1400"/>
                  <a:t>Price</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effectLst>
                    <a:outerShdw blurRad="50800" dist="50800" dir="5400000" algn="ctr" rotWithShape="0">
                      <a:srgbClr val="CC00CC"/>
                    </a:outerShdw>
                  </a:effectLst>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effectLst>
                  <a:outerShdw blurRad="50800" dist="50800" dir="5400000" algn="ctr" rotWithShape="0">
                    <a:srgbClr val="CC00CC"/>
                  </a:outerShdw>
                </a:effectLst>
                <a:latin typeface="+mn-lt"/>
                <a:ea typeface="+mn-ea"/>
                <a:cs typeface="+mn-cs"/>
              </a:defRPr>
            </a:pPr>
            <a:endParaRPr lang="en-US"/>
          </a:p>
        </c:txPr>
        <c:crossAx val="209589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rnd" cmpd="sng" algn="ctr">
      <a:solidFill>
        <a:schemeClr val="dk1">
          <a:lumMod val="15000"/>
          <a:lumOff val="85000"/>
        </a:schemeClr>
      </a:solidFill>
      <a:bevel/>
    </a:ln>
    <a:effectLst/>
  </c:spPr>
  <c:txPr>
    <a:bodyPr/>
    <a:lstStyle/>
    <a:p>
      <a:pPr>
        <a:defRPr>
          <a:effectLst>
            <a:outerShdw blurRad="50800" dist="50800" dir="5400000" algn="ctr" rotWithShape="0">
              <a:srgbClr val="CC00CC"/>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[Cars_Project_SREE.xlsx]Pivot Table-3!PivotTable3</c:name>
    <c:fmtId val="0"/>
  </c:pivotSource>
  <c:chart>
    <c:title>
      <c:tx>
        <c:rich>
          <a:bodyPr rot="0" spcFirstLastPara="1" vertOverflow="ellipsis" vert="horz" wrap="square" anchor="ctr" anchorCtr="1"/>
          <a:lstStyle/>
          <a:p>
            <a:pPr>
              <a:defRPr sz="1800" b="1" i="0" u="sng" strike="noStrike" kern="1200" cap="all" spc="50" baseline="0">
                <a:solidFill>
                  <a:schemeClr val="tx1">
                    <a:lumMod val="65000"/>
                    <a:lumOff val="35000"/>
                  </a:schemeClr>
                </a:solidFill>
                <a:latin typeface="+mn-lt"/>
                <a:ea typeface="+mn-ea"/>
                <a:cs typeface="+mn-cs"/>
              </a:defRPr>
            </a:pPr>
            <a:r>
              <a:rPr lang="en-US" i="0" u="sng"/>
              <a:t>Avg Mileage of Cars</a:t>
            </a:r>
          </a:p>
        </c:rich>
      </c:tx>
      <c:overlay val="0"/>
      <c:spPr>
        <a:noFill/>
        <a:ln>
          <a:noFill/>
        </a:ln>
        <a:effectLst/>
      </c:spPr>
      <c:txPr>
        <a:bodyPr rot="0" spcFirstLastPara="1" vertOverflow="ellipsis" vert="horz" wrap="square" anchor="ctr" anchorCtr="1"/>
        <a:lstStyle/>
        <a:p>
          <a:pPr>
            <a:defRPr sz="1800" b="1" i="0" u="sng"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Table-3'!$B$3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Table-3'!$A$4:$A$8</c:f>
              <c:strCache>
                <c:ptCount val="4"/>
                <c:pt idx="0">
                  <c:v>First</c:v>
                </c:pt>
                <c:pt idx="1">
                  <c:v>Fourth &amp; Above</c:v>
                </c:pt>
                <c:pt idx="2">
                  <c:v>Second</c:v>
                </c:pt>
                <c:pt idx="3">
                  <c:v>Third</c:v>
                </c:pt>
              </c:strCache>
            </c:strRef>
          </c:cat>
          <c:val>
            <c:numRef>
              <c:f>'Pivot Table-3'!$B$4:$B$8</c:f>
              <c:numCache>
                <c:formatCode>General</c:formatCode>
                <c:ptCount val="4"/>
                <c:pt idx="0">
                  <c:v>18.465376470588271</c:v>
                </c:pt>
                <c:pt idx="1">
                  <c:v>12.633333333333333</c:v>
                </c:pt>
                <c:pt idx="2">
                  <c:v>16.860581597222211</c:v>
                </c:pt>
                <c:pt idx="3">
                  <c:v>15.332992700729926</c:v>
                </c:pt>
              </c:numCache>
            </c:numRef>
          </c:val>
          <c:extLst>
            <c:ext xmlns:c16="http://schemas.microsoft.com/office/drawing/2014/chart" uri="{C3380CC4-5D6E-409C-BE32-E72D297353CC}">
              <c16:uniqueId val="{00000000-B37E-4B9B-B094-E5855D194566}"/>
            </c:ext>
          </c:extLst>
        </c:ser>
        <c:dLbls>
          <c:showLegendKey val="0"/>
          <c:showVal val="1"/>
          <c:showCatName val="0"/>
          <c:showSerName val="0"/>
          <c:showPercent val="0"/>
          <c:showBubbleSize val="0"/>
        </c:dLbls>
        <c:gapWidth val="355"/>
        <c:overlap val="100"/>
        <c:axId val="2095911839"/>
        <c:axId val="2095902239"/>
      </c:barChart>
      <c:catAx>
        <c:axId val="2095911839"/>
        <c:scaling>
          <c:orientation val="minMax"/>
        </c:scaling>
        <c:delete val="0"/>
        <c:axPos val="b"/>
        <c:title>
          <c:tx>
            <c:rich>
              <a:bodyPr rot="0" spcFirstLastPara="1" vertOverflow="ellipsis" vert="horz" wrap="square" anchor="ctr" anchorCtr="1"/>
              <a:lstStyle/>
              <a:p>
                <a:pPr>
                  <a:defRPr sz="900" b="1" i="1" u="none" strike="noStrike" kern="1200" cap="all" baseline="0">
                    <a:solidFill>
                      <a:schemeClr val="tx1">
                        <a:lumMod val="65000"/>
                        <a:lumOff val="35000"/>
                      </a:schemeClr>
                    </a:solidFill>
                    <a:latin typeface="+mn-lt"/>
                    <a:ea typeface="+mn-ea"/>
                    <a:cs typeface="+mn-cs"/>
                  </a:defRPr>
                </a:pPr>
                <a:r>
                  <a:rPr lang="en-IN" sz="1100" b="1" i="1"/>
                  <a:t>Owner</a:t>
                </a:r>
                <a:r>
                  <a:rPr lang="en-IN" sz="1100" b="1" i="1" baseline="0"/>
                  <a:t> Type</a:t>
                </a:r>
                <a:endParaRPr lang="en-IN" b="1" i="1"/>
              </a:p>
            </c:rich>
          </c:tx>
          <c:layout>
            <c:manualLayout>
              <c:xMode val="edge"/>
              <c:yMode val="edge"/>
              <c:x val="0.43751471625487376"/>
              <c:y val="0.92255011265184783"/>
            </c:manualLayout>
          </c:layout>
          <c:overlay val="0"/>
          <c:spPr>
            <a:noFill/>
            <a:ln>
              <a:noFill/>
            </a:ln>
            <a:effectLst/>
          </c:spPr>
          <c:txPr>
            <a:bodyPr rot="0" spcFirstLastPara="1" vertOverflow="ellipsis" vert="horz" wrap="square" anchor="ctr" anchorCtr="1"/>
            <a:lstStyle/>
            <a:p>
              <a:pPr>
                <a:defRPr sz="900" b="1" i="1" u="none" strike="noStrike" kern="1200" cap="all"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95902239"/>
        <c:crosses val="autoZero"/>
        <c:auto val="1"/>
        <c:lblAlgn val="ctr"/>
        <c:lblOffset val="100"/>
        <c:noMultiLvlLbl val="0"/>
      </c:catAx>
      <c:valAx>
        <c:axId val="209590223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title>
          <c:tx>
            <c:rich>
              <a:bodyPr rot="-5400000" spcFirstLastPara="1" vertOverflow="ellipsis" vert="horz" wrap="square" anchor="ctr" anchorCtr="1"/>
              <a:lstStyle/>
              <a:p>
                <a:pPr>
                  <a:defRPr sz="1100" b="1" i="1" u="none" strike="noStrike" kern="1200" cap="all" baseline="0">
                    <a:solidFill>
                      <a:schemeClr val="tx1">
                        <a:lumMod val="65000"/>
                        <a:lumOff val="35000"/>
                      </a:schemeClr>
                    </a:solidFill>
                    <a:latin typeface="+mn-lt"/>
                    <a:ea typeface="+mn-ea"/>
                    <a:cs typeface="+mn-cs"/>
                  </a:defRPr>
                </a:pPr>
                <a:r>
                  <a:rPr lang="en-IN" sz="1100" b="1" i="1"/>
                  <a:t>Mileage</a:t>
                </a:r>
              </a:p>
            </c:rich>
          </c:tx>
          <c:overlay val="0"/>
          <c:spPr>
            <a:noFill/>
            <a:ln>
              <a:noFill/>
            </a:ln>
            <a:effectLst/>
          </c:spPr>
          <c:txPr>
            <a:bodyPr rot="-5400000" spcFirstLastPara="1" vertOverflow="ellipsis" vert="horz" wrap="square" anchor="ctr" anchorCtr="1"/>
            <a:lstStyle/>
            <a:p>
              <a:pPr>
                <a:defRPr sz="1100" b="1" i="1"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91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99"/>
    </a:solidFill>
    <a:ln w="9525" cap="flat" cmpd="sng" algn="ctr">
      <a:solidFill>
        <a:schemeClr val="tx1"/>
      </a:solid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[Cars_Project_SREE.xlsx]Pivot Table-4!PivotTable4</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b="1" u="sng">
                <a:solidFill>
                  <a:schemeClr val="tx1"/>
                </a:solidFill>
              </a:rPr>
              <a:t>Total No of</a:t>
            </a:r>
            <a:r>
              <a:rPr lang="en-US" b="1" u="sng" baseline="0">
                <a:solidFill>
                  <a:schemeClr val="tx1"/>
                </a:solidFill>
              </a:rPr>
              <a:t> Cars by transmission type</a:t>
            </a:r>
            <a:endParaRPr lang="en-US" b="1" u="sng">
              <a:solidFill>
                <a:schemeClr val="tx1"/>
              </a:solidFill>
            </a:endParaRPr>
          </a:p>
        </c:rich>
      </c:tx>
      <c:overlay val="0"/>
      <c:spPr>
        <a:solidFill>
          <a:srgbClr val="CCFF66"/>
        </a:solid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FF66"/>
          </a:solidFill>
          <a:ln>
            <a:noFill/>
            <a:extLst>
              <a:ext uri="{C807C97D-BFC1-408E-A445-0C87EB9F89A2}">
                <ask:lineSketchStyleProps xmlns:ask="http://schemas.microsoft.com/office/drawing/2018/sketchyshapes">
                  <ask:type>
                    <ask:lineSketchFreehand/>
                  </ask:type>
                </ask:lineSketchStyleProps>
              </a:ext>
            </a:extLst>
          </a:ln>
          <a:effectLst>
            <a:glow rad="101600">
              <a:schemeClr val="accent4">
                <a:satMod val="175000"/>
                <a:alpha val="40000"/>
              </a:schemeClr>
            </a:glow>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Table-4'!$B$4</c:f>
              <c:strCache>
                <c:ptCount val="1"/>
                <c:pt idx="0">
                  <c:v>Total</c:v>
                </c:pt>
              </c:strCache>
            </c:strRef>
          </c:tx>
          <c:spPr>
            <a:solidFill>
              <a:srgbClr val="CCFF66"/>
            </a:solidFill>
            <a:ln>
              <a:noFill/>
              <a:extLst>
                <a:ext uri="{C807C97D-BFC1-408E-A445-0C87EB9F89A2}">
                  <ask:lineSketchStyleProps xmlns:ask="http://schemas.microsoft.com/office/drawing/2018/sketchyshapes">
                    <ask:type>
                      <ask:lineSketchFreehand/>
                    </ask:type>
                  </ask:lineSketchStyleProps>
                </a:ext>
              </a:extLst>
            </a:ln>
            <a:effectLst>
              <a:glow rad="101600">
                <a:schemeClr val="accent4">
                  <a:satMod val="175000"/>
                  <a:alpha val="40000"/>
                </a:schemeClr>
              </a:glow>
              <a:outerShdw blurRad="76200" dir="18900000" sy="23000" kx="-1200000" algn="bl" rotWithShape="0">
                <a:prstClr val="black">
                  <a:alpha val="20000"/>
                </a:prstClr>
              </a:outerShdw>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Table-4'!$A$5:$A$7</c:f>
              <c:strCache>
                <c:ptCount val="2"/>
                <c:pt idx="0">
                  <c:v>Automatic</c:v>
                </c:pt>
                <c:pt idx="1">
                  <c:v>Manual</c:v>
                </c:pt>
              </c:strCache>
            </c:strRef>
          </c:cat>
          <c:val>
            <c:numRef>
              <c:f>'Pivot Table-4'!$B$5:$B$7</c:f>
              <c:numCache>
                <c:formatCode>General</c:formatCode>
                <c:ptCount val="2"/>
                <c:pt idx="0">
                  <c:v>2049</c:v>
                </c:pt>
                <c:pt idx="1">
                  <c:v>5204</c:v>
                </c:pt>
              </c:numCache>
            </c:numRef>
          </c:val>
          <c:extLst>
            <c:ext xmlns:c16="http://schemas.microsoft.com/office/drawing/2014/chart" uri="{C3380CC4-5D6E-409C-BE32-E72D297353CC}">
              <c16:uniqueId val="{00000000-19E8-48DD-B908-4D8A801C4AA9}"/>
            </c:ext>
          </c:extLst>
        </c:ser>
        <c:dLbls>
          <c:dLblPos val="outEnd"/>
          <c:showLegendKey val="0"/>
          <c:showVal val="1"/>
          <c:showCatName val="0"/>
          <c:showSerName val="0"/>
          <c:showPercent val="0"/>
          <c:showBubbleSize val="0"/>
        </c:dLbls>
        <c:gapWidth val="432"/>
        <c:overlap val="-92"/>
        <c:axId val="2095871519"/>
        <c:axId val="2095873919"/>
      </c:barChart>
      <c:catAx>
        <c:axId val="2095871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050" b="1">
                    <a:solidFill>
                      <a:schemeClr val="tx1"/>
                    </a:solidFill>
                  </a:rPr>
                  <a:t>Transmission type</a:t>
                </a:r>
                <a:endParaRPr lang="en-IN" b="1">
                  <a:solidFill>
                    <a:schemeClr val="tx1"/>
                  </a:solidFill>
                </a:endParaRPr>
              </a:p>
            </c:rich>
          </c:tx>
          <c:overlay val="0"/>
          <c:spPr>
            <a:solidFill>
              <a:srgbClr val="CCFFCC"/>
            </a:solid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N"/>
            </a:p>
          </c:txPr>
        </c:title>
        <c:numFmt formatCode="#,##0.00" sourceLinked="0"/>
        <c:majorTickMark val="none"/>
        <c:minorTickMark val="none"/>
        <c:tickLblPos val="nextTo"/>
        <c:spPr>
          <a:solidFill>
            <a:srgbClr val="FFCC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cap="all" spc="120" normalizeH="0" baseline="0">
                <a:solidFill>
                  <a:sysClr val="windowText" lastClr="000000"/>
                </a:solidFill>
                <a:latin typeface="+mn-lt"/>
                <a:ea typeface="+mn-ea"/>
                <a:cs typeface="+mn-cs"/>
              </a:defRPr>
            </a:pPr>
            <a:endParaRPr lang="en-US"/>
          </a:p>
        </c:txPr>
        <c:crossAx val="2095873919"/>
        <c:crosses val="autoZero"/>
        <c:auto val="1"/>
        <c:lblAlgn val="ctr"/>
        <c:lblOffset val="100"/>
        <c:noMultiLvlLbl val="0"/>
      </c:catAx>
      <c:valAx>
        <c:axId val="2095873919"/>
        <c:scaling>
          <c:orientation val="minMax"/>
        </c:scaling>
        <c:delete val="1"/>
        <c:axPos val="l"/>
        <c:title>
          <c:tx>
            <c:rich>
              <a:bodyPr rot="-5400000" spcFirstLastPara="1" vertOverflow="ellipsis" vert="horz" wrap="square" anchor="ctr" anchorCtr="1"/>
              <a:lstStyle/>
              <a:p>
                <a:pPr>
                  <a:defRPr sz="1050" b="1" i="0" u="none" strike="noStrike" kern="1200" cap="all" baseline="0">
                    <a:solidFill>
                      <a:schemeClr val="tx1"/>
                    </a:solidFill>
                    <a:latin typeface="+mn-lt"/>
                    <a:ea typeface="+mn-ea"/>
                    <a:cs typeface="+mn-cs"/>
                  </a:defRPr>
                </a:pPr>
                <a:r>
                  <a:rPr lang="en-IN" sz="1050" b="1">
                    <a:solidFill>
                      <a:schemeClr val="tx1"/>
                    </a:solidFill>
                  </a:rPr>
                  <a:t>Total No Of</a:t>
                </a:r>
                <a:r>
                  <a:rPr lang="en-IN" sz="1050" b="1" baseline="0">
                    <a:solidFill>
                      <a:schemeClr val="tx1"/>
                    </a:solidFill>
                  </a:rPr>
                  <a:t> Cars</a:t>
                </a:r>
                <a:endParaRPr lang="en-IN" sz="1050" b="1">
                  <a:solidFill>
                    <a:schemeClr val="tx1"/>
                  </a:solidFill>
                </a:endParaRPr>
              </a:p>
            </c:rich>
          </c:tx>
          <c:overlay val="0"/>
          <c:spPr>
            <a:solidFill>
              <a:srgbClr val="CCFFCC"/>
            </a:solidFill>
            <a:ln>
              <a:noFill/>
            </a:ln>
            <a:effectLst/>
          </c:spPr>
          <c:txPr>
            <a:bodyPr rot="-5400000" spcFirstLastPara="1" vertOverflow="ellipsis" vert="horz" wrap="square" anchor="ctr" anchorCtr="1"/>
            <a:lstStyle/>
            <a:p>
              <a:pPr>
                <a:defRPr sz="1050" b="1" i="0" u="none" strike="noStrike" kern="1200" cap="all" baseline="0">
                  <a:solidFill>
                    <a:schemeClr val="tx1"/>
                  </a:solidFill>
                  <a:latin typeface="+mn-lt"/>
                  <a:ea typeface="+mn-ea"/>
                  <a:cs typeface="+mn-cs"/>
                </a:defRPr>
              </a:pPr>
              <a:endParaRPr lang="en-IN"/>
            </a:p>
          </c:txPr>
        </c:title>
        <c:numFmt formatCode="General" sourceLinked="1"/>
        <c:majorTickMark val="none"/>
        <c:minorTickMark val="none"/>
        <c:tickLblPos val="nextTo"/>
        <c:crossAx val="209587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709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[Cars_Project_SREE.xlsx]Pivot Table-5!PivotTable5</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600" b="1">
                <a:solidFill>
                  <a:schemeClr val="tx1"/>
                </a:solidFill>
              </a:rPr>
              <a:t>Total No of Cars Per Year</a:t>
            </a:r>
            <a:endParaRPr lang="en-US" b="1">
              <a:solidFill>
                <a:schemeClr val="tx1"/>
              </a:solidFill>
            </a:endParaRPr>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Table-5'!$B$3</c:f>
              <c:strCache>
                <c:ptCount val="1"/>
                <c:pt idx="0">
                  <c:v>Total</c:v>
                </c:pt>
              </c:strCache>
            </c:strRef>
          </c:tx>
          <c:spPr>
            <a:solidFill>
              <a:schemeClr val="accent1"/>
            </a:solidFill>
            <a:ln>
              <a:noFill/>
            </a:ln>
            <a:effectLst/>
          </c:spPr>
          <c:invertIfNegative val="0"/>
          <c:cat>
            <c:strRef>
              <c:f>'Pivot Table-5'!$A$4:$A$2021</c:f>
              <c:strCache>
                <c:ptCount val="2017"/>
                <c:pt idx="0">
                  <c:v>Ambassador Classic Nova Diesel</c:v>
                </c:pt>
                <c:pt idx="1">
                  <c:v>Audi A3 35 TDI Attraction</c:v>
                </c:pt>
                <c:pt idx="2">
                  <c:v>Audi A3 35 TDI Premium</c:v>
                </c:pt>
                <c:pt idx="3">
                  <c:v>Audi A3 35 TDI Premium Plus</c:v>
                </c:pt>
                <c:pt idx="4">
                  <c:v>Audi A3 35 TDI Technology</c:v>
                </c:pt>
                <c:pt idx="5">
                  <c:v>Audi A4 1.8 TFSI</c:v>
                </c:pt>
                <c:pt idx="6">
                  <c:v>Audi A4 1.8 TFSI Technology Edition</c:v>
                </c:pt>
                <c:pt idx="7">
                  <c:v>Audi A4 2.0 TDI</c:v>
                </c:pt>
                <c:pt idx="8">
                  <c:v>Audi A4 2.0 TDI 177 Bhp Premium Plus</c:v>
                </c:pt>
                <c:pt idx="9">
                  <c:v>Audi A4 2.0 TDI 177 Bhp Technology Edition</c:v>
                </c:pt>
                <c:pt idx="10">
                  <c:v>Audi A4 2.0 TDI Celebration Edition</c:v>
                </c:pt>
                <c:pt idx="11">
                  <c:v>Audi A4 2.0 TDI Multitronic</c:v>
                </c:pt>
                <c:pt idx="12">
                  <c:v>Audi A4 2.0 TDI Premium Sport Limited Edition</c:v>
                </c:pt>
                <c:pt idx="13">
                  <c:v>Audi A4 2.0 TFSI</c:v>
                </c:pt>
                <c:pt idx="14">
                  <c:v>Audi A4 3.0 TDI Quattro</c:v>
                </c:pt>
                <c:pt idx="15">
                  <c:v>Audi A4 3.0 TDI Quattro Premium</c:v>
                </c:pt>
                <c:pt idx="16">
                  <c:v>Audi A4 3.2 FSI Tiptronic Quattro</c:v>
                </c:pt>
                <c:pt idx="17">
                  <c:v>Audi A4 30 TFSI Premium Plus</c:v>
                </c:pt>
                <c:pt idx="18">
                  <c:v>Audi A4 35 TDI Premium</c:v>
                </c:pt>
                <c:pt idx="19">
                  <c:v>Audi A4 35 TDI Premium Plus</c:v>
                </c:pt>
                <c:pt idx="20">
                  <c:v>Audi A4 35 TDI Premium Sport</c:v>
                </c:pt>
                <c:pt idx="21">
                  <c:v>Audi A4 35 TDI Technology</c:v>
                </c:pt>
                <c:pt idx="22">
                  <c:v>Audi A4 35 TDI Technology Edition</c:v>
                </c:pt>
                <c:pt idx="23">
                  <c:v>Audi A4 New 2.0 TDI Multitronic</c:v>
                </c:pt>
                <c:pt idx="24">
                  <c:v>Audi A6 2.0 TDI Design Edition</c:v>
                </c:pt>
                <c:pt idx="25">
                  <c:v>Audi A6 2.7 TDI</c:v>
                </c:pt>
                <c:pt idx="26">
                  <c:v>Audi A6 2.8 FSI</c:v>
                </c:pt>
                <c:pt idx="27">
                  <c:v>Audi A6 2011-2015 2.0 TDI</c:v>
                </c:pt>
                <c:pt idx="28">
                  <c:v>Audi A6 2011-2015 2.0 TDI Premium Plus</c:v>
                </c:pt>
                <c:pt idx="29">
                  <c:v>Audi A6 2011-2015 2.0 TDI Technology</c:v>
                </c:pt>
                <c:pt idx="30">
                  <c:v>Audi A6 2011-2015 3.0 TDI Quattro Premium Plus</c:v>
                </c:pt>
                <c:pt idx="31">
                  <c:v>Audi A6 2011-2015 35 TDI Premium</c:v>
                </c:pt>
                <c:pt idx="32">
                  <c:v>Audi A6 2011-2015 35 TDI Technology</c:v>
                </c:pt>
                <c:pt idx="33">
                  <c:v>Audi A6 2011-2015 35 TFSI Technology</c:v>
                </c:pt>
                <c:pt idx="34">
                  <c:v>Audi A6 3.0 TDI quattro</c:v>
                </c:pt>
                <c:pt idx="35">
                  <c:v>Audi A6 35 TDI Matrix</c:v>
                </c:pt>
                <c:pt idx="36">
                  <c:v>Audi A6 35 TFSI Matrix</c:v>
                </c:pt>
                <c:pt idx="37">
                  <c:v>Audi A7 2011-2015 3.0 TDI Quattro</c:v>
                </c:pt>
                <c:pt idx="38">
                  <c:v>Audi A7 2011-2015 Sportback</c:v>
                </c:pt>
                <c:pt idx="39">
                  <c:v>Audi A8 L 3.0 TDI quattro</c:v>
                </c:pt>
                <c:pt idx="40">
                  <c:v>Audi Q3 2.0 TDI</c:v>
                </c:pt>
                <c:pt idx="41">
                  <c:v>Audi Q3 2.0 TDI Quattro</c:v>
                </c:pt>
                <c:pt idx="42">
                  <c:v>Audi Q3 2012-2015 2.0 TDI Quattro Premium Plus</c:v>
                </c:pt>
                <c:pt idx="43">
                  <c:v>Audi Q3 2012-2015 35 TDI Quattro Premium</c:v>
                </c:pt>
                <c:pt idx="44">
                  <c:v>Audi Q3 2012-2015 35 TDI Quattro Premium Plus</c:v>
                </c:pt>
                <c:pt idx="45">
                  <c:v>Audi Q3 30 TDI Premium FWD</c:v>
                </c:pt>
                <c:pt idx="46">
                  <c:v>Audi Q3 30 TDI S Edition</c:v>
                </c:pt>
                <c:pt idx="47">
                  <c:v>Audi Q3 35 TDI Quattro Premium</c:v>
                </c:pt>
                <c:pt idx="48">
                  <c:v>Audi Q3 35 TDI Quattro Premium Plus</c:v>
                </c:pt>
                <c:pt idx="49">
                  <c:v>Audi Q5 2.0 TDI</c:v>
                </c:pt>
                <c:pt idx="50">
                  <c:v>Audi Q5 2.0 TDI Premium Plus</c:v>
                </c:pt>
                <c:pt idx="51">
                  <c:v>Audi Q5 2.0 TDI Technology</c:v>
                </c:pt>
                <c:pt idx="52">
                  <c:v>Audi Q5 2008-2012 2.0 TDI</c:v>
                </c:pt>
                <c:pt idx="53">
                  <c:v>Audi Q5 2008-2012 2.0 TFSI Quattro</c:v>
                </c:pt>
                <c:pt idx="54">
                  <c:v>Audi Q5 2008-2012 3.0 TDI</c:v>
                </c:pt>
                <c:pt idx="55">
                  <c:v>Audi Q5 2008-2012 3.0 TDI Quattro</c:v>
                </c:pt>
                <c:pt idx="56">
                  <c:v>Audi Q5 3.0 TDI Quattro</c:v>
                </c:pt>
                <c:pt idx="57">
                  <c:v>Audi Q5 3.0 TDI Quattro Technology</c:v>
                </c:pt>
                <c:pt idx="58">
                  <c:v>Audi Q5 30 TDI quattro Premium</c:v>
                </c:pt>
                <c:pt idx="59">
                  <c:v>Audi Q5 30 TDI quattro Premium Plus</c:v>
                </c:pt>
                <c:pt idx="60">
                  <c:v>Audi Q7 3.0 TDI quattro</c:v>
                </c:pt>
                <c:pt idx="61">
                  <c:v>Audi Q7 3.0 TDI Quattro Premium Plus</c:v>
                </c:pt>
                <c:pt idx="62">
                  <c:v>Audi Q7 3.0 TDI Quattro Technology</c:v>
                </c:pt>
                <c:pt idx="63">
                  <c:v>Audi Q7 35 TDI Quattro Premium Plus</c:v>
                </c:pt>
                <c:pt idx="64">
                  <c:v>Audi Q7 35 TDI Quattro Technology</c:v>
                </c:pt>
                <c:pt idx="65">
                  <c:v>Audi Q7 4.2 FSI quattro</c:v>
                </c:pt>
                <c:pt idx="66">
                  <c:v>Audi Q7 4.2 TDI Quattro Technology</c:v>
                </c:pt>
                <c:pt idx="67">
                  <c:v>Audi Q7 45 TDI Quattro Premium Plus</c:v>
                </c:pt>
                <c:pt idx="68">
                  <c:v>Audi Q7 45 TDI Quattro Technology</c:v>
                </c:pt>
                <c:pt idx="69">
                  <c:v>Audi RS5 Coupe</c:v>
                </c:pt>
                <c:pt idx="70">
                  <c:v>Audi TT 2.0 TFSI</c:v>
                </c:pt>
                <c:pt idx="71">
                  <c:v>Audi TT 40 TFSI</c:v>
                </c:pt>
                <c:pt idx="72">
                  <c:v>Bentley Continental Flying Spur</c:v>
                </c:pt>
                <c:pt idx="73">
                  <c:v>Bentley Flying Spur W12</c:v>
                </c:pt>
                <c:pt idx="74">
                  <c:v>BMW 1 Series 118d Base</c:v>
                </c:pt>
                <c:pt idx="75">
                  <c:v>BMW 1 Series 118d Sport Line</c:v>
                </c:pt>
                <c:pt idx="76">
                  <c:v>BMW 3 Series 2005-2011 325i Sedan</c:v>
                </c:pt>
                <c:pt idx="77">
                  <c:v>BMW 3 Series 318i Sedan</c:v>
                </c:pt>
                <c:pt idx="78">
                  <c:v>BMW 3 Series 320d</c:v>
                </c:pt>
                <c:pt idx="79">
                  <c:v>BMW 3 Series 320d Corporate Edition</c:v>
                </c:pt>
                <c:pt idx="80">
                  <c:v>BMW 3 Series 320d Dynamic</c:v>
                </c:pt>
                <c:pt idx="81">
                  <c:v>BMW 3 Series 320d GT Luxury Line</c:v>
                </c:pt>
                <c:pt idx="82">
                  <c:v>BMW 3 Series 320d Highline</c:v>
                </c:pt>
                <c:pt idx="83">
                  <c:v>BMW 3 Series 320d Luxury Line</c:v>
                </c:pt>
                <c:pt idx="84">
                  <c:v>BMW 3 Series 320d Luxury Plus</c:v>
                </c:pt>
                <c:pt idx="85">
                  <c:v>BMW 3 Series 320d M Sport</c:v>
                </c:pt>
                <c:pt idx="86">
                  <c:v>BMW 3 Series 320d Prestige</c:v>
                </c:pt>
                <c:pt idx="87">
                  <c:v>BMW 3 Series 320d Sedan</c:v>
                </c:pt>
                <c:pt idx="88">
                  <c:v>BMW 3 Series 320d Sport</c:v>
                </c:pt>
                <c:pt idx="89">
                  <c:v>BMW 3 Series 320d Sport Line</c:v>
                </c:pt>
                <c:pt idx="90">
                  <c:v>BMW 3 Series 320i</c:v>
                </c:pt>
                <c:pt idx="91">
                  <c:v>BMW 3 Series 320i Sedan</c:v>
                </c:pt>
                <c:pt idx="92">
                  <c:v>BMW 3 Series 328i Sport Line</c:v>
                </c:pt>
                <c:pt idx="93">
                  <c:v>BMW 3 Series 330 Ci Convertible</c:v>
                </c:pt>
                <c:pt idx="94">
                  <c:v>BMW 3 Series 330d Convertible</c:v>
                </c:pt>
                <c:pt idx="95">
                  <c:v>BMW 3 Series 330i</c:v>
                </c:pt>
                <c:pt idx="96">
                  <c:v>BMW 3 Series GT 320d Luxury Line</c:v>
                </c:pt>
                <c:pt idx="97">
                  <c:v>BMW 3 Series GT 320d Sport Line</c:v>
                </c:pt>
                <c:pt idx="98">
                  <c:v>BMW 3 Series Luxury Line</c:v>
                </c:pt>
                <c:pt idx="99">
                  <c:v>BMW 3 Series Sport</c:v>
                </c:pt>
                <c:pt idx="100">
                  <c:v>BMW 5 Series 2003-2012 520d</c:v>
                </c:pt>
                <c:pt idx="101">
                  <c:v>BMW 5 Series 2003-2012 523i</c:v>
                </c:pt>
                <c:pt idx="102">
                  <c:v>BMW 5 Series 2003-2012 525d</c:v>
                </c:pt>
                <c:pt idx="103">
                  <c:v>BMW 5 Series 2003-2012 530d</c:v>
                </c:pt>
                <c:pt idx="104">
                  <c:v>BMW 5 Series 2003-2012 530d Highline</c:v>
                </c:pt>
                <c:pt idx="105">
                  <c:v>BMW 5 Series 2003-2012 540i Sedan</c:v>
                </c:pt>
                <c:pt idx="106">
                  <c:v>BMW 5 Series 2003-2012 GT 530d LE</c:v>
                </c:pt>
                <c:pt idx="107">
                  <c:v>BMW 5 Series 2007-2010 525d Sedan</c:v>
                </c:pt>
                <c:pt idx="108">
                  <c:v>BMW 5 Series 2010-2013 525i</c:v>
                </c:pt>
                <c:pt idx="109">
                  <c:v>BMW 5 Series 2010-2013 530d</c:v>
                </c:pt>
                <c:pt idx="110">
                  <c:v>BMW 5 Series 2013-2017 520d Luxury Line</c:v>
                </c:pt>
                <c:pt idx="111">
                  <c:v>BMW 5 Series 2013-2017 520d M Sport</c:v>
                </c:pt>
                <c:pt idx="112">
                  <c:v>BMW 5 Series 2013-2017 525d Luxury Line</c:v>
                </c:pt>
                <c:pt idx="113">
                  <c:v>BMW 5 Series 2013-2017 530d M Sport</c:v>
                </c:pt>
                <c:pt idx="114">
                  <c:v>BMW 5 Series 520d Luxury Line</c:v>
                </c:pt>
                <c:pt idx="115">
                  <c:v>BMW 5 Series 520d Sedan</c:v>
                </c:pt>
                <c:pt idx="116">
                  <c:v>BMW 5 Series 520d Sport Line</c:v>
                </c:pt>
                <c:pt idx="117">
                  <c:v>BMW 5 Series 523i Sedan</c:v>
                </c:pt>
                <c:pt idx="118">
                  <c:v>BMW 5 Series 525d Sedan</c:v>
                </c:pt>
                <c:pt idx="119">
                  <c:v>BMW 5 Series 530d Highline Sedan</c:v>
                </c:pt>
                <c:pt idx="120">
                  <c:v>BMW 5 Series 530d M Sport</c:v>
                </c:pt>
                <c:pt idx="121">
                  <c:v>BMW 5 Series 530i Sedan</c:v>
                </c:pt>
                <c:pt idx="122">
                  <c:v>BMW 5 Series 530i Sport Line</c:v>
                </c:pt>
                <c:pt idx="123">
                  <c:v>BMW 6 Series 630i Coupe</c:v>
                </c:pt>
                <c:pt idx="124">
                  <c:v>BMW 6 Series 640d Coupe</c:v>
                </c:pt>
                <c:pt idx="125">
                  <c:v>BMW 6 Series 640d Gran Coupe</c:v>
                </c:pt>
                <c:pt idx="126">
                  <c:v>BMW 6 Series 650i Coupe</c:v>
                </c:pt>
                <c:pt idx="127">
                  <c:v>BMW 6 Series Gran Coupe</c:v>
                </c:pt>
                <c:pt idx="128">
                  <c:v>BMW 7 Series 2007-2012 730Ld</c:v>
                </c:pt>
                <c:pt idx="129">
                  <c:v>BMW 7 Series 2007-2012 740Li</c:v>
                </c:pt>
                <c:pt idx="130">
                  <c:v>BMW 7 Series 2007-2012 750Li</c:v>
                </c:pt>
                <c:pt idx="131">
                  <c:v>BMW 7 Series 730Ld</c:v>
                </c:pt>
                <c:pt idx="132">
                  <c:v>BMW 7 Series 730Ld Design Pure Excellence CBU</c:v>
                </c:pt>
                <c:pt idx="133">
                  <c:v>BMW 7 Series 730Ld DPE Signature</c:v>
                </c:pt>
                <c:pt idx="134">
                  <c:v>BMW 7 Series 730Ld Eminence</c:v>
                </c:pt>
                <c:pt idx="135">
                  <c:v>BMW 7 Series 730Ld Sedan</c:v>
                </c:pt>
                <c:pt idx="136">
                  <c:v>BMW 7 Series 740i Sedan</c:v>
                </c:pt>
                <c:pt idx="137">
                  <c:v>BMW 7 Series 740Li</c:v>
                </c:pt>
                <c:pt idx="138">
                  <c:v>BMW X1 M Sport sDrive 20d</c:v>
                </c:pt>
                <c:pt idx="139">
                  <c:v>BMW X1 sDrive 18i</c:v>
                </c:pt>
                <c:pt idx="140">
                  <c:v>BMW X1 sDrive 20d Exclusive</c:v>
                </c:pt>
                <c:pt idx="141">
                  <c:v>BMW X1 sDrive 20d Sportline</c:v>
                </c:pt>
                <c:pt idx="142">
                  <c:v>BMW X1 sDrive 20d xLine</c:v>
                </c:pt>
                <c:pt idx="143">
                  <c:v>BMW X1 sDrive20d</c:v>
                </c:pt>
                <c:pt idx="144">
                  <c:v>BMW X1 xDrive 20d M Sport</c:v>
                </c:pt>
                <c:pt idx="145">
                  <c:v>BMW X1 xDrive 20d xLine</c:v>
                </c:pt>
                <c:pt idx="146">
                  <c:v>BMW X3 2.5si</c:v>
                </c:pt>
                <c:pt idx="147">
                  <c:v>BMW X3 xDrive 20d Expedition</c:v>
                </c:pt>
                <c:pt idx="148">
                  <c:v>BMW X3 xDrive 20d Luxury Line</c:v>
                </c:pt>
                <c:pt idx="149">
                  <c:v>BMW X3 xDrive 20d xLine</c:v>
                </c:pt>
                <c:pt idx="150">
                  <c:v>BMW X3 xDrive20d</c:v>
                </c:pt>
                <c:pt idx="151">
                  <c:v>BMW X3 xDrive20d Advantage Edition</c:v>
                </c:pt>
                <c:pt idx="152">
                  <c:v>BMW X3 xDrive20d Expedition</c:v>
                </c:pt>
                <c:pt idx="153">
                  <c:v>BMW X3 xDrive20d xLine</c:v>
                </c:pt>
                <c:pt idx="154">
                  <c:v>BMW X3 xDrive30d M Sport</c:v>
                </c:pt>
                <c:pt idx="155">
                  <c:v>BMW X5 2014-2019 xDrive 30d Design Pure Experience 7 Seater</c:v>
                </c:pt>
                <c:pt idx="156">
                  <c:v>BMW X5 3.0d</c:v>
                </c:pt>
                <c:pt idx="157">
                  <c:v>BMW X5 X5 M</c:v>
                </c:pt>
                <c:pt idx="158">
                  <c:v>BMW X5 xDrive 30d</c:v>
                </c:pt>
                <c:pt idx="159">
                  <c:v>BMW X5 xDrive 30d Design Pure Experience 5 Seater</c:v>
                </c:pt>
                <c:pt idx="160">
                  <c:v>BMW X5 xDrive 30d M Sport</c:v>
                </c:pt>
                <c:pt idx="161">
                  <c:v>BMW X6 xDrive 40d</c:v>
                </c:pt>
                <c:pt idx="162">
                  <c:v>BMW X6 xDrive 40d M Sport</c:v>
                </c:pt>
                <c:pt idx="163">
                  <c:v>BMW X6 xDrive30d</c:v>
                </c:pt>
                <c:pt idx="164">
                  <c:v>BMW Z4 2009-2013 35i</c:v>
                </c:pt>
                <c:pt idx="165">
                  <c:v>BMW Z4 2009-2013 Roadster 2.5i</c:v>
                </c:pt>
                <c:pt idx="166">
                  <c:v>Chevrolet Aveo 1.4</c:v>
                </c:pt>
                <c:pt idx="167">
                  <c:v>Chevrolet Aveo 1.4 LS</c:v>
                </c:pt>
                <c:pt idx="168">
                  <c:v>Chevrolet Aveo 1.4 LT</c:v>
                </c:pt>
                <c:pt idx="169">
                  <c:v>Chevrolet Aveo 1.4 LT ABS BSIV</c:v>
                </c:pt>
                <c:pt idx="170">
                  <c:v>Chevrolet Aveo 1.6 LT</c:v>
                </c:pt>
                <c:pt idx="171">
                  <c:v>Chevrolet Aveo U-VA 1.2 LS</c:v>
                </c:pt>
                <c:pt idx="172">
                  <c:v>Chevrolet Aveo U-VA 1.2 LT</c:v>
                </c:pt>
                <c:pt idx="173">
                  <c:v>Chevrolet Beat Diesel</c:v>
                </c:pt>
                <c:pt idx="174">
                  <c:v>Chevrolet Beat Diesel LS</c:v>
                </c:pt>
                <c:pt idx="175">
                  <c:v>Chevrolet Beat Diesel LT</c:v>
                </c:pt>
                <c:pt idx="176">
                  <c:v>Chevrolet Beat Diesel PS</c:v>
                </c:pt>
                <c:pt idx="177">
                  <c:v>Chevrolet Beat LS</c:v>
                </c:pt>
                <c:pt idx="178">
                  <c:v>Chevrolet Beat LT</c:v>
                </c:pt>
                <c:pt idx="179">
                  <c:v>Chevrolet Beat LT Option</c:v>
                </c:pt>
                <c:pt idx="180">
                  <c:v>Chevrolet Beat Option Pack</c:v>
                </c:pt>
                <c:pt idx="181">
                  <c:v>Chevrolet Captiva LT</c:v>
                </c:pt>
                <c:pt idx="182">
                  <c:v>Chevrolet Captiva LTZ VCDi</c:v>
                </c:pt>
                <c:pt idx="183">
                  <c:v>Chevrolet Cruze LTZ</c:v>
                </c:pt>
                <c:pt idx="184">
                  <c:v>Chevrolet Cruze LTZ AT</c:v>
                </c:pt>
                <c:pt idx="185">
                  <c:v>Chevrolet Enjoy 1.3 TCDi LS 8</c:v>
                </c:pt>
                <c:pt idx="186">
                  <c:v>Chevrolet Enjoy 1.3 TCDi LTZ 7</c:v>
                </c:pt>
                <c:pt idx="187">
                  <c:v>Chevrolet Enjoy 1.3 TCDi LTZ 8</c:v>
                </c:pt>
                <c:pt idx="188">
                  <c:v>Chevrolet Enjoy 1.4 LS 8</c:v>
                </c:pt>
                <c:pt idx="189">
                  <c:v>Chevrolet Enjoy 1.4 LTZ 8</c:v>
                </c:pt>
                <c:pt idx="190">
                  <c:v>Chevrolet Enjoy Petrol LS 7 Seater</c:v>
                </c:pt>
                <c:pt idx="191">
                  <c:v>Chevrolet Enjoy Petrol LTZ 7 Seater</c:v>
                </c:pt>
                <c:pt idx="192">
                  <c:v>Chevrolet Enjoy TCDi LS 7 Seater</c:v>
                </c:pt>
                <c:pt idx="193">
                  <c:v>Chevrolet Enjoy TCDi LS 8 Seater</c:v>
                </c:pt>
                <c:pt idx="194">
                  <c:v>Chevrolet Enjoy TCDi LTZ 7 Seater</c:v>
                </c:pt>
                <c:pt idx="195">
                  <c:v>Chevrolet Optra 1.6 Elite</c:v>
                </c:pt>
                <c:pt idx="196">
                  <c:v>Chevrolet Optra 1.6 LS</c:v>
                </c:pt>
                <c:pt idx="197">
                  <c:v>Chevrolet Optra 1.6 LT Royale</c:v>
                </c:pt>
                <c:pt idx="198">
                  <c:v>Chevrolet Optra Magnum 1.6 LS BS3</c:v>
                </c:pt>
                <c:pt idx="199">
                  <c:v>Chevrolet Optra Magnum 1.6 LS Petrol</c:v>
                </c:pt>
                <c:pt idx="200">
                  <c:v>Chevrolet Optra Magnum 1.6 LT ABS BS3</c:v>
                </c:pt>
                <c:pt idx="201">
                  <c:v>Chevrolet Optra Magnum 2.0 LS BSIII</c:v>
                </c:pt>
                <c:pt idx="202">
                  <c:v>Chevrolet Optra Magnum 2.0 LT</c:v>
                </c:pt>
                <c:pt idx="203">
                  <c:v>Chevrolet Optra Magnum 2.0 LT BS3</c:v>
                </c:pt>
                <c:pt idx="204">
                  <c:v>Chevrolet Sail 1.2 LS</c:v>
                </c:pt>
                <c:pt idx="205">
                  <c:v>Chevrolet Sail Hatchback 1.2</c:v>
                </c:pt>
                <c:pt idx="206">
                  <c:v>Chevrolet Sail Hatchback 1.2 LS</c:v>
                </c:pt>
                <c:pt idx="207">
                  <c:v>Chevrolet Sail Hatchback 1.2 LS ABS</c:v>
                </c:pt>
                <c:pt idx="208">
                  <c:v>Chevrolet Sail Hatchback LS ABS</c:v>
                </c:pt>
                <c:pt idx="209">
                  <c:v>Chevrolet Sail LT ABS</c:v>
                </c:pt>
                <c:pt idx="210">
                  <c:v>Chevrolet Spark 1.0 LS</c:v>
                </c:pt>
                <c:pt idx="211">
                  <c:v>Chevrolet Spark 1.0 LT</c:v>
                </c:pt>
                <c:pt idx="212">
                  <c:v>Chevrolet Spark 1.0 PS</c:v>
                </c:pt>
                <c:pt idx="213">
                  <c:v>Chevrolet Tavera LS B3 10 Seats BSIII</c:v>
                </c:pt>
                <c:pt idx="214">
                  <c:v>Chevrolet Tavera LT 9 Str BS IV</c:v>
                </c:pt>
                <c:pt idx="215">
                  <c:v>Datsun GO NXT</c:v>
                </c:pt>
                <c:pt idx="216">
                  <c:v>Datsun GO Plus A</c:v>
                </c:pt>
                <c:pt idx="217">
                  <c:v>Datsun GO Plus T</c:v>
                </c:pt>
                <c:pt idx="218">
                  <c:v>Datsun GO Plus T Petrol</c:v>
                </c:pt>
                <c:pt idx="219">
                  <c:v>Datsun GO T Option</c:v>
                </c:pt>
                <c:pt idx="220">
                  <c:v>Datsun GO T Petrol</c:v>
                </c:pt>
                <c:pt idx="221">
                  <c:v>Datsun Redi GO Sport</c:v>
                </c:pt>
                <c:pt idx="222">
                  <c:v>Datsun redi-GO S</c:v>
                </c:pt>
                <c:pt idx="223">
                  <c:v>Datsun redi-GO T</c:v>
                </c:pt>
                <c:pt idx="224">
                  <c:v>Datsun redi-GO T Option</c:v>
                </c:pt>
                <c:pt idx="225">
                  <c:v>Fiat Abarth 595 Competizione</c:v>
                </c:pt>
                <c:pt idx="226">
                  <c:v>Fiat Avventura FIRE Dynamic</c:v>
                </c:pt>
                <c:pt idx="227">
                  <c:v>Fiat Avventura MULTIJET Emotion</c:v>
                </c:pt>
                <c:pt idx="228">
                  <c:v>Fiat Avventura Urban Cross 1.3 Multijet Emotion</c:v>
                </c:pt>
                <c:pt idx="229">
                  <c:v>Fiat Grande Punto 1.2 Dynamic</c:v>
                </c:pt>
                <c:pt idx="230">
                  <c:v>Fiat Grande Punto 1.2 Emotion</c:v>
                </c:pt>
                <c:pt idx="231">
                  <c:v>Fiat Grande Punto 1.3 Emotion (Diesel)</c:v>
                </c:pt>
                <c:pt idx="232">
                  <c:v>Fiat Grande Punto 1.3 Emotion Pack (Diesel)</c:v>
                </c:pt>
                <c:pt idx="233">
                  <c:v>Fiat Grande Punto 1.4 Emotion</c:v>
                </c:pt>
                <c:pt idx="234">
                  <c:v>Fiat Grande Punto EVO 1.3 Active</c:v>
                </c:pt>
                <c:pt idx="235">
                  <c:v>Fiat Linea 1.3 Dynamic</c:v>
                </c:pt>
                <c:pt idx="236">
                  <c:v>Fiat Linea 1.3 Emotion</c:v>
                </c:pt>
                <c:pt idx="237">
                  <c:v>Fiat Linea Classic 1.3 Multijet</c:v>
                </c:pt>
                <c:pt idx="238">
                  <c:v>Fiat Linea Classic Plus 1.3 Multijet</c:v>
                </c:pt>
                <c:pt idx="239">
                  <c:v>Fiat Linea Dynamic</c:v>
                </c:pt>
                <c:pt idx="240">
                  <c:v>Fiat Linea Emotion</c:v>
                </c:pt>
                <c:pt idx="241">
                  <c:v>Fiat Linea Emotion (Diesel)</c:v>
                </c:pt>
                <c:pt idx="242">
                  <c:v>Fiat Linea Emotion Pack (Diesel)</c:v>
                </c:pt>
                <c:pt idx="243">
                  <c:v>Fiat Linea T Jet</c:v>
                </c:pt>
                <c:pt idx="244">
                  <c:v>Fiat Linea T-Jet Active</c:v>
                </c:pt>
                <c:pt idx="245">
                  <c:v>Fiat Petra 1.2 EL</c:v>
                </c:pt>
                <c:pt idx="246">
                  <c:v>Fiat Punto 1.2 Dynamic</c:v>
                </c:pt>
                <c:pt idx="247">
                  <c:v>Fiat Punto 1.3 Emotion</c:v>
                </c:pt>
                <c:pt idx="248">
                  <c:v>Fiat Punto 1.4 Emotion</c:v>
                </c:pt>
                <c:pt idx="249">
                  <c:v>Fiat Punto EVO 1.2 Emotion</c:v>
                </c:pt>
                <c:pt idx="250">
                  <c:v>Fiat Punto EVO 1.3 Emotion</c:v>
                </c:pt>
                <c:pt idx="251">
                  <c:v>Fiat Siena 1.2 ELX</c:v>
                </c:pt>
                <c:pt idx="252">
                  <c:v>Force One LX 4x4</c:v>
                </c:pt>
                <c:pt idx="253">
                  <c:v>Force One LX ABS 7 Seating</c:v>
                </c:pt>
                <c:pt idx="254">
                  <c:v>Ford Aspire Ambiente Diesel</c:v>
                </c:pt>
                <c:pt idx="255">
                  <c:v>Ford Aspire Titanium Diesel</c:v>
                </c:pt>
                <c:pt idx="256">
                  <c:v>Ford Aspire Titanium Plus Diesel</c:v>
                </c:pt>
                <c:pt idx="257">
                  <c:v>Ford Classic 1.4 Duratorq CLXI</c:v>
                </c:pt>
                <c:pt idx="258">
                  <c:v>Ford Classic 1.4 Duratorq Titanium</c:v>
                </c:pt>
                <c:pt idx="259">
                  <c:v>Ford Ecosport 1.0 Ecoboost Platinum Edition</c:v>
                </c:pt>
                <c:pt idx="260">
                  <c:v>Ford Ecosport 1.0 Ecoboost Titanium</c:v>
                </c:pt>
                <c:pt idx="261">
                  <c:v>Ford EcoSport 1.0 Ecoboost Titanium Plus</c:v>
                </c:pt>
                <c:pt idx="262">
                  <c:v>Ford EcoSport 1.0 Ecoboost Titanium Plus BE</c:v>
                </c:pt>
                <c:pt idx="263">
                  <c:v>Ford EcoSport 1.5 Diesel Titanium</c:v>
                </c:pt>
                <c:pt idx="264">
                  <c:v>Ford EcoSport 1.5 Diesel Titanium Plus</c:v>
                </c:pt>
                <c:pt idx="265">
                  <c:v>Ford EcoSport 1.5 Diesel Trend</c:v>
                </c:pt>
                <c:pt idx="266">
                  <c:v>Ford Ecosport 1.5 DV5 MT Ambiente</c:v>
                </c:pt>
                <c:pt idx="267">
                  <c:v>Ford Ecosport 1.5 DV5 MT Titanium</c:v>
                </c:pt>
                <c:pt idx="268">
                  <c:v>Ford Ecosport 1.5 DV5 MT Titanium Optional</c:v>
                </c:pt>
                <c:pt idx="269">
                  <c:v>Ford Ecosport 1.5 DV5 MT Trend</c:v>
                </c:pt>
                <c:pt idx="270">
                  <c:v>Ford EcoSport 1.5 Petrol Ambiente</c:v>
                </c:pt>
                <c:pt idx="271">
                  <c:v>Ford EcoSport 1.5 Petrol Titanium</c:v>
                </c:pt>
                <c:pt idx="272">
                  <c:v>Ford EcoSport 1.5 Petrol Titanium Plus AT</c:v>
                </c:pt>
                <c:pt idx="273">
                  <c:v>Ford EcoSport 1.5 Petrol Trend</c:v>
                </c:pt>
                <c:pt idx="274">
                  <c:v>Ford EcoSport 1.5 TDCi Ambiente</c:v>
                </c:pt>
                <c:pt idx="275">
                  <c:v>Ford EcoSport 1.5 TDCi Titanium</c:v>
                </c:pt>
                <c:pt idx="276">
                  <c:v>Ford EcoSport 1.5 TDCi Trend</c:v>
                </c:pt>
                <c:pt idx="277">
                  <c:v>Ford EcoSport 1.5 TDCi Trend Plus</c:v>
                </c:pt>
                <c:pt idx="278">
                  <c:v>Ford EcoSport 1.5 TDCi Trend Plus BE</c:v>
                </c:pt>
                <c:pt idx="279">
                  <c:v>Ford EcoSport 1.5 Ti VCT AT Titanium</c:v>
                </c:pt>
                <c:pt idx="280">
                  <c:v>Ford EcoSport 1.5 Ti VCT AT Titanium BE</c:v>
                </c:pt>
                <c:pt idx="281">
                  <c:v>Ford EcoSport 1.5 Ti VCT MT Signature</c:v>
                </c:pt>
                <c:pt idx="282">
                  <c:v>Ford Ecosport 1.5 Ti VCT MT Titanium</c:v>
                </c:pt>
                <c:pt idx="283">
                  <c:v>Ford EcoSport 1.5 Ti VCT MT Titanium BE</c:v>
                </c:pt>
                <c:pt idx="284">
                  <c:v>Ford Ecosport 1.5 Ti VCT MT Trend</c:v>
                </c:pt>
                <c:pt idx="285">
                  <c:v>Ford Ecosport Signature Edition Diesel</c:v>
                </c:pt>
                <c:pt idx="286">
                  <c:v>Ford Endeavour 2.2 Titanium AT 4X2</c:v>
                </c:pt>
                <c:pt idx="287">
                  <c:v>Ford Endeavour 2.2 Trend AT 4X2</c:v>
                </c:pt>
                <c:pt idx="288">
                  <c:v>Ford Endeavour 2.2 Trend MT 4X4</c:v>
                </c:pt>
                <c:pt idx="289">
                  <c:v>Ford Endeavour 2.5L 4X2</c:v>
                </c:pt>
                <c:pt idx="290">
                  <c:v>Ford Endeavour 2.5L 4X2 MT</c:v>
                </c:pt>
                <c:pt idx="291">
                  <c:v>Ford Endeavour 3.0L 4X4 AT</c:v>
                </c:pt>
                <c:pt idx="292">
                  <c:v>Ford Endeavour 3.0L AT 4x2</c:v>
                </c:pt>
                <c:pt idx="293">
                  <c:v>Ford Endeavour 3.2 Titanium AT 4X4</c:v>
                </c:pt>
                <c:pt idx="294">
                  <c:v>Ford Endeavour 3.2 Trend AT 4X4</c:v>
                </c:pt>
                <c:pt idx="295">
                  <c:v>Ford Endeavour 4x2 XLT</c:v>
                </c:pt>
                <c:pt idx="296">
                  <c:v>Ford Endeavour 4x2 XLT Limited Edition</c:v>
                </c:pt>
                <c:pt idx="297">
                  <c:v>Ford Endeavour Hurricane LE</c:v>
                </c:pt>
                <c:pt idx="298">
                  <c:v>Ford Endeavour Hurricane Limited Edition</c:v>
                </c:pt>
                <c:pt idx="299">
                  <c:v>Ford Endeavour Titanium 4X2</c:v>
                </c:pt>
                <c:pt idx="300">
                  <c:v>Ford Endeavour XLT TDCi 4X2</c:v>
                </c:pt>
                <c:pt idx="301">
                  <c:v>Ford Endeavour XLT TDCi 4X4</c:v>
                </c:pt>
                <c:pt idx="302">
                  <c:v>Ford Fiesta 1.4 Duratec EXI</c:v>
                </c:pt>
                <c:pt idx="303">
                  <c:v>Ford Fiesta 1.4 Duratec EXI Limited Edition</c:v>
                </c:pt>
                <c:pt idx="304">
                  <c:v>Ford Fiesta 1.4 Duratec ZXI</c:v>
                </c:pt>
                <c:pt idx="305">
                  <c:v>Ford Fiesta 1.4 Duratorq EXI</c:v>
                </c:pt>
                <c:pt idx="306">
                  <c:v>Ford Fiesta 1.4 Duratorq ZXI</c:v>
                </c:pt>
                <c:pt idx="307">
                  <c:v>Ford Fiesta 1.4 SXI Duratorq</c:v>
                </c:pt>
                <c:pt idx="308">
                  <c:v>Ford Fiesta 1.4 SXi TDCi</c:v>
                </c:pt>
                <c:pt idx="309">
                  <c:v>Ford Fiesta 1.4 SXi TDCi ABS</c:v>
                </c:pt>
                <c:pt idx="310">
                  <c:v>Ford Fiesta 1.4 TDCi EXI</c:v>
                </c:pt>
                <c:pt idx="311">
                  <c:v>Ford Fiesta 1.4 TDCi EXI Limited Edition</c:v>
                </c:pt>
                <c:pt idx="312">
                  <c:v>Ford Fiesta 1.4 ZXi Duratec</c:v>
                </c:pt>
                <c:pt idx="313">
                  <c:v>Ford Fiesta 1.4 ZXi Leather</c:v>
                </c:pt>
                <c:pt idx="314">
                  <c:v>Ford Fiesta 1.4 ZXi TDCi ABS</c:v>
                </c:pt>
                <c:pt idx="315">
                  <c:v>Ford Fiesta 1.5 TDCi Titanium</c:v>
                </c:pt>
                <c:pt idx="316">
                  <c:v>Ford Fiesta 1.6 SXI ABS Duratec</c:v>
                </c:pt>
                <c:pt idx="317">
                  <c:v>Ford Fiesta 1.6 ZXi ABS</c:v>
                </c:pt>
                <c:pt idx="318">
                  <c:v>Ford Fiesta 1.6 ZXI Duratec</c:v>
                </c:pt>
                <c:pt idx="319">
                  <c:v>Ford Fiesta 1.6 ZXi Leather</c:v>
                </c:pt>
                <c:pt idx="320">
                  <c:v>Ford Fiesta Classic 1.4 Duratorq CLXI</c:v>
                </c:pt>
                <c:pt idx="321">
                  <c:v>Ford Fiesta Classic 1.4 Duratorq LXI</c:v>
                </c:pt>
                <c:pt idx="322">
                  <c:v>Ford Fiesta Classic 1.6 Duratec LXI</c:v>
                </c:pt>
                <c:pt idx="323">
                  <c:v>Ford Fiesta Classic 1.6 SXI Duratec</c:v>
                </c:pt>
                <c:pt idx="324">
                  <c:v>Ford Fiesta Diesel Style</c:v>
                </c:pt>
                <c:pt idx="325">
                  <c:v>Ford Fiesta Diesel Titanium Plus</c:v>
                </c:pt>
                <c:pt idx="326">
                  <c:v>Ford Fiesta Diesel Trend</c:v>
                </c:pt>
                <c:pt idx="327">
                  <c:v>Ford Fiesta EXi 1.4 TDCi Ltd</c:v>
                </c:pt>
                <c:pt idx="328">
                  <c:v>Ford Fiesta Titanium 1.5 TDCi</c:v>
                </c:pt>
                <c:pt idx="329">
                  <c:v>Ford Figo 1.2P Titanium MT</c:v>
                </c:pt>
                <c:pt idx="330">
                  <c:v>Ford Figo 1.5D Titanium Plus MT</c:v>
                </c:pt>
                <c:pt idx="331">
                  <c:v>Ford Figo 1.5D Trend MT</c:v>
                </c:pt>
                <c:pt idx="332">
                  <c:v>Ford Figo 2015-2019 1.2P Sports Edition MT</c:v>
                </c:pt>
                <c:pt idx="333">
                  <c:v>Ford Figo 2015-2019 1.2P Titanium MT</c:v>
                </c:pt>
                <c:pt idx="334">
                  <c:v>Ford Figo 2015-2019 1.2P Titanium Opt MT</c:v>
                </c:pt>
                <c:pt idx="335">
                  <c:v>Ford Figo 2015-2019 1.2P Trend MT</c:v>
                </c:pt>
                <c:pt idx="336">
                  <c:v>Ford Figo 2015-2019 1.5D Ambiente MT</c:v>
                </c:pt>
                <c:pt idx="337">
                  <c:v>Ford Figo 2015-2019 1.5D Titanium MT</c:v>
                </c:pt>
                <c:pt idx="338">
                  <c:v>Ford Figo 2015-2019 1.5D Titanium Plus MT</c:v>
                </c:pt>
                <c:pt idx="339">
                  <c:v>Ford Figo 2015-2019 1.5D Trend MT</c:v>
                </c:pt>
                <c:pt idx="340">
                  <c:v>Ford Figo 2015-2019 1.5P Titanium AT</c:v>
                </c:pt>
                <c:pt idx="341">
                  <c:v>Ford Figo Aspire 1.2 Ti-VCT Ambiente</c:v>
                </c:pt>
                <c:pt idx="342">
                  <c:v>Ford Figo Aspire 1.2 Ti-VCT Titanium</c:v>
                </c:pt>
                <c:pt idx="343">
                  <c:v>Ford Figo Aspire 1.2 Ti-VCT Trend</c:v>
                </c:pt>
                <c:pt idx="344">
                  <c:v>Ford Figo Aspire 1.5 TDCi Ambiente</c:v>
                </c:pt>
                <c:pt idx="345">
                  <c:v>Ford Figo Aspire 1.5 TDCi Titanium</c:v>
                </c:pt>
                <c:pt idx="346">
                  <c:v>Ford Figo Aspire 1.5 TDCi Titanium Plus</c:v>
                </c:pt>
                <c:pt idx="347">
                  <c:v>Ford Figo Aspire 1.5 TDCi Trend</c:v>
                </c:pt>
                <c:pt idx="348">
                  <c:v>Ford Figo Aspire 1.5 Ti-VCT Titanium</c:v>
                </c:pt>
                <c:pt idx="349">
                  <c:v>Ford Figo Diesel</c:v>
                </c:pt>
                <c:pt idx="350">
                  <c:v>Ford Figo Diesel Celebration Edition</c:v>
                </c:pt>
                <c:pt idx="351">
                  <c:v>Ford Figo Diesel EXI</c:v>
                </c:pt>
                <c:pt idx="352">
                  <c:v>Ford Figo Diesel EXI Option</c:v>
                </c:pt>
                <c:pt idx="353">
                  <c:v>Ford Figo Diesel LXI</c:v>
                </c:pt>
                <c:pt idx="354">
                  <c:v>Ford Figo Diesel Titanium</c:v>
                </c:pt>
                <c:pt idx="355">
                  <c:v>Ford Figo Diesel ZXI</c:v>
                </c:pt>
                <c:pt idx="356">
                  <c:v>Ford Figo Petrol EXI</c:v>
                </c:pt>
                <c:pt idx="357">
                  <c:v>Ford Figo Petrol LXI</c:v>
                </c:pt>
                <c:pt idx="358">
                  <c:v>Ford Figo Petrol Titanium</c:v>
                </c:pt>
                <c:pt idx="359">
                  <c:v>Ford Figo Petrol ZXI</c:v>
                </c:pt>
                <c:pt idx="360">
                  <c:v>Ford Figo Titanium Diesel</c:v>
                </c:pt>
                <c:pt idx="361">
                  <c:v>Ford Freestyle Titanium Petrol</c:v>
                </c:pt>
                <c:pt idx="362">
                  <c:v>Ford Freestyle Titanium Plus Diesel</c:v>
                </c:pt>
                <c:pt idx="363">
                  <c:v>Ford Freestyle Titanium Plus Petrol</c:v>
                </c:pt>
                <c:pt idx="364">
                  <c:v>Ford Fusion Plus 1.4 TDCi Diesel</c:v>
                </c:pt>
                <c:pt idx="365">
                  <c:v>Ford Ikon 1.3 CLXi</c:v>
                </c:pt>
                <c:pt idx="366">
                  <c:v>Ford Ikon 1.3 Flair</c:v>
                </c:pt>
                <c:pt idx="367">
                  <c:v>Ford Ikon 1.3 LXi NXt</c:v>
                </c:pt>
                <c:pt idx="368">
                  <c:v>Ford Ikon 1.4 TDCi DuraTorq</c:v>
                </c:pt>
                <c:pt idx="369">
                  <c:v>Ford Ikon 1.4 ZXi</c:v>
                </c:pt>
                <c:pt idx="370">
                  <c:v>Ford Ikon 1.6 CLXI</c:v>
                </c:pt>
                <c:pt idx="371">
                  <c:v>Ford Ikon 1.6 ZXI NXt</c:v>
                </c:pt>
                <c:pt idx="372">
                  <c:v>Ford Mustang V8</c:v>
                </c:pt>
                <c:pt idx="373">
                  <c:v>Hindustan Motors Contessa 2.0 DSL</c:v>
                </c:pt>
                <c:pt idx="374">
                  <c:v>Honda Accord 2.4 A/T</c:v>
                </c:pt>
                <c:pt idx="375">
                  <c:v>Honda Accord 2.4 AT</c:v>
                </c:pt>
                <c:pt idx="376">
                  <c:v>Honda Accord 2.4 Elegance A/T</c:v>
                </c:pt>
                <c:pt idx="377">
                  <c:v>Honda Accord 2.4 Elegance M/T</c:v>
                </c:pt>
                <c:pt idx="378">
                  <c:v>Honda Accord 2.4 Inspire M/T</c:v>
                </c:pt>
                <c:pt idx="379">
                  <c:v>Honda Accord 2.4 M/T</c:v>
                </c:pt>
                <c:pt idx="380">
                  <c:v>Honda Accord 2.4 MT</c:v>
                </c:pt>
                <c:pt idx="381">
                  <c:v>Honda Accord 2001-2003 2.0 AT</c:v>
                </c:pt>
                <c:pt idx="382">
                  <c:v>Honda Accord 2001-2003 2.3 VTi L AT</c:v>
                </c:pt>
                <c:pt idx="383">
                  <c:v>Honda Accord 2001-2003 2.3 VTI L MT</c:v>
                </c:pt>
                <c:pt idx="384">
                  <c:v>Honda Accord V6 AT</c:v>
                </c:pt>
                <c:pt idx="385">
                  <c:v>Honda Accord VTi-L (AT)</c:v>
                </c:pt>
                <c:pt idx="386">
                  <c:v>Honda Accord VTi-L AT</c:v>
                </c:pt>
                <c:pt idx="387">
                  <c:v>Honda Accord VTi-L MT</c:v>
                </c:pt>
                <c:pt idx="388">
                  <c:v>Honda Amaze E i-DTEC</c:v>
                </c:pt>
                <c:pt idx="389">
                  <c:v>Honda Amaze E i-Dtech</c:v>
                </c:pt>
                <c:pt idx="390">
                  <c:v>Honda Amaze E i-Vtech</c:v>
                </c:pt>
                <c:pt idx="391">
                  <c:v>Honda Amaze EX i-Dtech</c:v>
                </c:pt>
                <c:pt idx="392">
                  <c:v>Honda Amaze EX i-Vtech</c:v>
                </c:pt>
                <c:pt idx="393">
                  <c:v>Honda Amaze S AT i-Vtech</c:v>
                </c:pt>
                <c:pt idx="394">
                  <c:v>Honda Amaze S Diesel</c:v>
                </c:pt>
                <c:pt idx="395">
                  <c:v>Honda Amaze S i-DTEC</c:v>
                </c:pt>
                <c:pt idx="396">
                  <c:v>Honda Amaze S i-Dtech</c:v>
                </c:pt>
                <c:pt idx="397">
                  <c:v>Honda Amaze S i-VTEC</c:v>
                </c:pt>
                <c:pt idx="398">
                  <c:v>Honda Amaze S i-Vtech</c:v>
                </c:pt>
                <c:pt idx="399">
                  <c:v>Honda Amaze S Petrol</c:v>
                </c:pt>
                <c:pt idx="400">
                  <c:v>Honda Amaze SX i-DTEC</c:v>
                </c:pt>
                <c:pt idx="401">
                  <c:v>Honda Amaze SX i-VTEC</c:v>
                </c:pt>
                <c:pt idx="402">
                  <c:v>Honda Amaze V CVT Petrol</c:v>
                </c:pt>
                <c:pt idx="403">
                  <c:v>Honda Amaze V Petrol</c:v>
                </c:pt>
                <c:pt idx="404">
                  <c:v>Honda Amaze VX AT i-Vtech</c:v>
                </c:pt>
                <c:pt idx="405">
                  <c:v>Honda Amaze VX CVT i-VTEC</c:v>
                </c:pt>
                <c:pt idx="406">
                  <c:v>Honda Amaze VX Diesel</c:v>
                </c:pt>
                <c:pt idx="407">
                  <c:v>Honda Amaze VX i-DTEC</c:v>
                </c:pt>
                <c:pt idx="408">
                  <c:v>Honda Amaze VX i-VTEC</c:v>
                </c:pt>
                <c:pt idx="409">
                  <c:v>Honda Amaze VX i-Vtech</c:v>
                </c:pt>
                <c:pt idx="410">
                  <c:v>Honda Amaze VX O i VTEC</c:v>
                </c:pt>
                <c:pt idx="411">
                  <c:v>Honda Amaze VX Petrol</c:v>
                </c:pt>
                <c:pt idx="412">
                  <c:v>Honda Brio 1.2 S MT</c:v>
                </c:pt>
                <c:pt idx="413">
                  <c:v>Honda Brio 1.2 S Option MT</c:v>
                </c:pt>
                <c:pt idx="414">
                  <c:v>Honda Brio 1.2 VX AT</c:v>
                </c:pt>
                <c:pt idx="415">
                  <c:v>Honda Brio 1.2 VX MT</c:v>
                </c:pt>
                <c:pt idx="416">
                  <c:v>Honda Brio E MT</c:v>
                </c:pt>
                <c:pt idx="417">
                  <c:v>Honda Brio EX MT</c:v>
                </c:pt>
                <c:pt idx="418">
                  <c:v>Honda Brio S MT</c:v>
                </c:pt>
                <c:pt idx="419">
                  <c:v>Honda Brio S Option AT</c:v>
                </c:pt>
                <c:pt idx="420">
                  <c:v>Honda Brio S Option MT</c:v>
                </c:pt>
                <c:pt idx="421">
                  <c:v>Honda Brio V MT</c:v>
                </c:pt>
                <c:pt idx="422">
                  <c:v>Honda Brio VX</c:v>
                </c:pt>
                <c:pt idx="423">
                  <c:v>Honda Brio VX AT</c:v>
                </c:pt>
                <c:pt idx="424">
                  <c:v>Honda BR-V i-DTEC S MT</c:v>
                </c:pt>
                <c:pt idx="425">
                  <c:v>Honda BRV i-DTEC V MT</c:v>
                </c:pt>
                <c:pt idx="426">
                  <c:v>Honda BR-V i-DTEC VX MT</c:v>
                </c:pt>
                <c:pt idx="427">
                  <c:v>Honda BR-V i-VTEC S MT</c:v>
                </c:pt>
                <c:pt idx="428">
                  <c:v>Honda BRV i-VTEC V CVT</c:v>
                </c:pt>
                <c:pt idx="429">
                  <c:v>Honda BRV i-VTEC V MT</c:v>
                </c:pt>
                <c:pt idx="430">
                  <c:v>Honda BR-V i-VTEC VX MT</c:v>
                </c:pt>
                <c:pt idx="431">
                  <c:v>Honda City 1.3 DX</c:v>
                </c:pt>
                <c:pt idx="432">
                  <c:v>Honda City 1.3 EXI</c:v>
                </c:pt>
                <c:pt idx="433">
                  <c:v>Honda City 1.3 EXI S</c:v>
                </c:pt>
                <c:pt idx="434">
                  <c:v>Honda City 1.5 E MT</c:v>
                </c:pt>
                <c:pt idx="435">
                  <c:v>Honda City 1.5 EXI</c:v>
                </c:pt>
                <c:pt idx="436">
                  <c:v>Honda City 1.5 EXI AT</c:v>
                </c:pt>
                <c:pt idx="437">
                  <c:v>Honda City 1.5 EXI S</c:v>
                </c:pt>
                <c:pt idx="438">
                  <c:v>Honda City 1.5 GXI</c:v>
                </c:pt>
                <c:pt idx="439">
                  <c:v>Honda City 1.5 S AT</c:v>
                </c:pt>
                <c:pt idx="440">
                  <c:v>Honda City 1.5 S MT</c:v>
                </c:pt>
                <c:pt idx="441">
                  <c:v>Honda City 1.5 V AT</c:v>
                </c:pt>
                <c:pt idx="442">
                  <c:v>Honda City 1.5 V AT Exclusive</c:v>
                </c:pt>
                <c:pt idx="443">
                  <c:v>Honda City 1.5 V AT Sunroof</c:v>
                </c:pt>
                <c:pt idx="444">
                  <c:v>Honda City 1.5 V MT</c:v>
                </c:pt>
                <c:pt idx="445">
                  <c:v>Honda City 1.5 V MT Exclusive</c:v>
                </c:pt>
                <c:pt idx="446">
                  <c:v>Honda City 1.5 V MT Sunroof</c:v>
                </c:pt>
                <c:pt idx="447">
                  <c:v>Honda City Corporate Edition</c:v>
                </c:pt>
                <c:pt idx="448">
                  <c:v>Honda City i DTec E</c:v>
                </c:pt>
                <c:pt idx="449">
                  <c:v>Honda City i DTEC S</c:v>
                </c:pt>
                <c:pt idx="450">
                  <c:v>Honda City i DTEC SV</c:v>
                </c:pt>
                <c:pt idx="451">
                  <c:v>Honda City i DTEC V</c:v>
                </c:pt>
                <c:pt idx="452">
                  <c:v>Honda City i DTEC VX</c:v>
                </c:pt>
                <c:pt idx="453">
                  <c:v>Honda City i DTEC VX Option</c:v>
                </c:pt>
                <c:pt idx="454">
                  <c:v>Honda City i DTec VX Option BL</c:v>
                </c:pt>
                <c:pt idx="455">
                  <c:v>Honda City i VTEC CVT SV</c:v>
                </c:pt>
                <c:pt idx="456">
                  <c:v>Honda City i VTEC CVT VX</c:v>
                </c:pt>
                <c:pt idx="457">
                  <c:v>Honda City i VTEC E</c:v>
                </c:pt>
                <c:pt idx="458">
                  <c:v>Honda City i VTEC S</c:v>
                </c:pt>
                <c:pt idx="459">
                  <c:v>Honda City i VTEC SV</c:v>
                </c:pt>
                <c:pt idx="460">
                  <c:v>Honda City i VTEC V</c:v>
                </c:pt>
                <c:pt idx="461">
                  <c:v>Honda City i VTEC VX</c:v>
                </c:pt>
                <c:pt idx="462">
                  <c:v>Honda City i VTEC VX Option</c:v>
                </c:pt>
                <c:pt idx="463">
                  <c:v>Honda City i-DTEC SV</c:v>
                </c:pt>
                <c:pt idx="464">
                  <c:v>Honda City i-DTEC ZX</c:v>
                </c:pt>
                <c:pt idx="465">
                  <c:v>Honda City i-VTEC CVT V</c:v>
                </c:pt>
                <c:pt idx="466">
                  <c:v>Honda City i-VTEC CVT VX</c:v>
                </c:pt>
                <c:pt idx="467">
                  <c:v>Honda City i-VTEC CVT ZX</c:v>
                </c:pt>
                <c:pt idx="468">
                  <c:v>Honda City i-VTEC S</c:v>
                </c:pt>
                <c:pt idx="469">
                  <c:v>Honda City i-VTEC V</c:v>
                </c:pt>
                <c:pt idx="470">
                  <c:v>Honda City i-VTEC VX</c:v>
                </c:pt>
                <c:pt idx="471">
                  <c:v>Honda City V AT</c:v>
                </c:pt>
                <c:pt idx="472">
                  <c:v>Honda City V MT</c:v>
                </c:pt>
                <c:pt idx="473">
                  <c:v>Honda City V MT AVN</c:v>
                </c:pt>
                <c:pt idx="474">
                  <c:v>Honda City V MT Exclusive</c:v>
                </c:pt>
                <c:pt idx="475">
                  <c:v>Honda City ZX CVT</c:v>
                </c:pt>
                <c:pt idx="476">
                  <c:v>Honda City ZX EXi</c:v>
                </c:pt>
                <c:pt idx="477">
                  <c:v>Honda City ZX GXi</c:v>
                </c:pt>
                <c:pt idx="478">
                  <c:v>Honda City ZX VTEC</c:v>
                </c:pt>
                <c:pt idx="479">
                  <c:v>Honda City ZX VTEC Plus</c:v>
                </c:pt>
                <c:pt idx="480">
                  <c:v>Honda Civic 2006-2010 1.8 (E) MT</c:v>
                </c:pt>
                <c:pt idx="481">
                  <c:v>Honda Civic 2006-2010 1.8 MT Sport</c:v>
                </c:pt>
                <c:pt idx="482">
                  <c:v>Honda Civic 2006-2010 1.8 S AT</c:v>
                </c:pt>
                <c:pt idx="483">
                  <c:v>Honda Civic 2006-2010 1.8 S MT</c:v>
                </c:pt>
                <c:pt idx="484">
                  <c:v>Honda Civic 2006-2010 1.8 V AT</c:v>
                </c:pt>
                <c:pt idx="485">
                  <c:v>Honda Civic 2006-2010 1.8 V MT</c:v>
                </c:pt>
                <c:pt idx="486">
                  <c:v>Honda Civic 2010-2013 1.8 S MT</c:v>
                </c:pt>
                <c:pt idx="487">
                  <c:v>Honda Civic 2010-2013 1.8 S MT Inspire</c:v>
                </c:pt>
                <c:pt idx="488">
                  <c:v>Honda Civic 2010-2013 1.8 V AT</c:v>
                </c:pt>
                <c:pt idx="489">
                  <c:v>Honda Civic 2010-2013 1.8 V AT Sunroof</c:v>
                </c:pt>
                <c:pt idx="490">
                  <c:v>Honda Civic 2010-2013 1.8 V MT</c:v>
                </c:pt>
                <c:pt idx="491">
                  <c:v>Honda CR-V 2.0 AT</c:v>
                </c:pt>
                <c:pt idx="492">
                  <c:v>Honda CR-V 2.0L 2WD AT</c:v>
                </c:pt>
                <c:pt idx="493">
                  <c:v>Honda CR-V 2.0L 2WD MT</c:v>
                </c:pt>
                <c:pt idx="494">
                  <c:v>Honda CR-V 2.4 4WD AT</c:v>
                </c:pt>
                <c:pt idx="495">
                  <c:v>Honda CR-V 2.4 AT</c:v>
                </c:pt>
                <c:pt idx="496">
                  <c:v>Honda CR-V 2.4 MT</c:v>
                </c:pt>
                <c:pt idx="497">
                  <c:v>Honda CR-V 2.4L 4WD AT</c:v>
                </c:pt>
                <c:pt idx="498">
                  <c:v>Honda CR-V 2.4L 4WD AT AVN</c:v>
                </c:pt>
                <c:pt idx="499">
                  <c:v>Honda CR-V 2.4L 4WD MT</c:v>
                </c:pt>
                <c:pt idx="500">
                  <c:v>Honda CR-V AT With Sun Roof</c:v>
                </c:pt>
                <c:pt idx="501">
                  <c:v>Honda CR-V Diesel</c:v>
                </c:pt>
                <c:pt idx="502">
                  <c:v>Honda CR-V Petrol 2WD</c:v>
                </c:pt>
                <c:pt idx="503">
                  <c:v>Honda CR-V RVi MT</c:v>
                </c:pt>
                <c:pt idx="504">
                  <c:v>Honda CR-V Sport</c:v>
                </c:pt>
                <c:pt idx="505">
                  <c:v>Honda Jazz 1.2 E i VTEC</c:v>
                </c:pt>
                <c:pt idx="506">
                  <c:v>Honda Jazz 1.2 S i VTEC</c:v>
                </c:pt>
                <c:pt idx="507">
                  <c:v>Honda Jazz 1.2 SV i VTEC</c:v>
                </c:pt>
                <c:pt idx="508">
                  <c:v>Honda Jazz 1.2 V AT i VTEC Privilege</c:v>
                </c:pt>
                <c:pt idx="509">
                  <c:v>Honda Jazz 1.2 V CVT i VTEC</c:v>
                </c:pt>
                <c:pt idx="510">
                  <c:v>Honda Jazz 1.2 V i VTEC</c:v>
                </c:pt>
                <c:pt idx="511">
                  <c:v>Honda Jazz 1.2 VX i VTEC</c:v>
                </c:pt>
                <c:pt idx="512">
                  <c:v>Honda Jazz 1.5 S i DTEC</c:v>
                </c:pt>
                <c:pt idx="513">
                  <c:v>Honda Jazz 1.5 SV i DTEC</c:v>
                </c:pt>
                <c:pt idx="514">
                  <c:v>Honda Jazz 1.5 V i DTEC</c:v>
                </c:pt>
                <c:pt idx="515">
                  <c:v>Honda Jazz 1.5 VX i DTEC</c:v>
                </c:pt>
                <c:pt idx="516">
                  <c:v>Honda Jazz 2020 Petrol</c:v>
                </c:pt>
                <c:pt idx="517">
                  <c:v>Honda Jazz Active</c:v>
                </c:pt>
                <c:pt idx="518">
                  <c:v>Honda Jazz Exclusive CVT</c:v>
                </c:pt>
                <c:pt idx="519">
                  <c:v>Honda Jazz Mode</c:v>
                </c:pt>
                <c:pt idx="520">
                  <c:v>Honda Jazz S</c:v>
                </c:pt>
                <c:pt idx="521">
                  <c:v>Honda Jazz Select Edition</c:v>
                </c:pt>
                <c:pt idx="522">
                  <c:v>Honda Jazz V</c:v>
                </c:pt>
                <c:pt idx="523">
                  <c:v>Honda Jazz V CVT</c:v>
                </c:pt>
                <c:pt idx="524">
                  <c:v>Honda Jazz VX</c:v>
                </c:pt>
                <c:pt idx="525">
                  <c:v>Honda Jazz VX CVT</c:v>
                </c:pt>
                <c:pt idx="526">
                  <c:v>Honda Jazz VX Diesel</c:v>
                </c:pt>
                <c:pt idx="527">
                  <c:v>Honda Mobilio E i DTEC</c:v>
                </c:pt>
                <c:pt idx="528">
                  <c:v>Honda Mobilio E i VTEC</c:v>
                </c:pt>
                <c:pt idx="529">
                  <c:v>Honda Mobilio RS i DTEC</c:v>
                </c:pt>
                <c:pt idx="530">
                  <c:v>Honda Mobilio RS Option i DTEC</c:v>
                </c:pt>
                <c:pt idx="531">
                  <c:v>Honda Mobilio S i DTEC</c:v>
                </c:pt>
                <c:pt idx="532">
                  <c:v>Honda Mobilio S i VTEC</c:v>
                </c:pt>
                <c:pt idx="533">
                  <c:v>Honda Mobilio V i DTEC</c:v>
                </c:pt>
                <c:pt idx="534">
                  <c:v>Honda Mobilio V i VTEC</c:v>
                </c:pt>
                <c:pt idx="535">
                  <c:v>Honda Mobilio V Option i DTEC</c:v>
                </c:pt>
                <c:pt idx="536">
                  <c:v>Honda WR-V Edge Edition i-VTEC S</c:v>
                </c:pt>
                <c:pt idx="537">
                  <c:v>Honda WRV i-DTEC VX</c:v>
                </c:pt>
                <c:pt idx="538">
                  <c:v>Honda WRV i-VTEC VX</c:v>
                </c:pt>
                <c:pt idx="539">
                  <c:v>Hyundai Accent CRDi</c:v>
                </c:pt>
                <c:pt idx="540">
                  <c:v>Hyundai Accent Executive</c:v>
                </c:pt>
                <c:pt idx="541">
                  <c:v>Hyundai Accent Executive CNG</c:v>
                </c:pt>
                <c:pt idx="542">
                  <c:v>Hyundai Accent Executive LPG</c:v>
                </c:pt>
                <c:pt idx="543">
                  <c:v>Hyundai Accent GLE</c:v>
                </c:pt>
                <c:pt idx="544">
                  <c:v>Hyundai Accent GLE 1</c:v>
                </c:pt>
                <c:pt idx="545">
                  <c:v>Hyundai Accent GLS</c:v>
                </c:pt>
                <c:pt idx="546">
                  <c:v>Hyundai Accent GLS 1.6</c:v>
                </c:pt>
                <c:pt idx="547">
                  <c:v>Hyundai Accent GLX</c:v>
                </c:pt>
                <c:pt idx="548">
                  <c:v>Hyundai Creta 1.4 CRDi S</c:v>
                </c:pt>
                <c:pt idx="549">
                  <c:v>Hyundai Creta 1.4 CRDi S Plus</c:v>
                </c:pt>
                <c:pt idx="550">
                  <c:v>Hyundai Creta 1.4 E Plus Diesel</c:v>
                </c:pt>
                <c:pt idx="551">
                  <c:v>Hyundai Creta 1.6 CRDi AT SX Plus</c:v>
                </c:pt>
                <c:pt idx="552">
                  <c:v>Hyundai Creta 1.6 CRDi SX</c:v>
                </c:pt>
                <c:pt idx="553">
                  <c:v>Hyundai Creta 1.6 CRDi SX Option</c:v>
                </c:pt>
                <c:pt idx="554">
                  <c:v>Hyundai Creta 1.6 SX</c:v>
                </c:pt>
                <c:pt idx="555">
                  <c:v>Hyundai Creta 1.6 SX Automatic</c:v>
                </c:pt>
                <c:pt idx="556">
                  <c:v>Hyundai Creta 1.6 SX Automatic Diesel</c:v>
                </c:pt>
                <c:pt idx="557">
                  <c:v>Hyundai Creta 1.6 SX Diesel</c:v>
                </c:pt>
                <c:pt idx="558">
                  <c:v>Hyundai Creta 1.6 SX Option</c:v>
                </c:pt>
                <c:pt idx="559">
                  <c:v>Hyundai Creta 1.6 SX Option Diesel</c:v>
                </c:pt>
                <c:pt idx="560">
                  <c:v>Hyundai Creta 1.6 SX Option Executive</c:v>
                </c:pt>
                <c:pt idx="561">
                  <c:v>Hyundai Creta 1.6 SX Plus Diesel</c:v>
                </c:pt>
                <c:pt idx="562">
                  <c:v>Hyundai Creta 1.6 SX Plus Dual Tone Petrol</c:v>
                </c:pt>
                <c:pt idx="563">
                  <c:v>Hyundai Creta 1.6 SX Plus Petrol Automatic</c:v>
                </c:pt>
                <c:pt idx="564">
                  <c:v>Hyundai Creta 1.6 VTVT Base</c:v>
                </c:pt>
                <c:pt idx="565">
                  <c:v>Hyundai Creta 1.6 VTVT E Plus</c:v>
                </c:pt>
                <c:pt idx="566">
                  <c:v>Hyundai Creta 1.6 VTVT S</c:v>
                </c:pt>
                <c:pt idx="567">
                  <c:v>Hyundai Elantra 1.6 SX</c:v>
                </c:pt>
                <c:pt idx="568">
                  <c:v>Hyundai Elantra 1.6 SX Option AT</c:v>
                </c:pt>
                <c:pt idx="569">
                  <c:v>Hyundai Elantra 2.0 SX Option AT</c:v>
                </c:pt>
                <c:pt idx="570">
                  <c:v>Hyundai Elantra CRDi</c:v>
                </c:pt>
                <c:pt idx="571">
                  <c:v>Hyundai Elantra CRDi S</c:v>
                </c:pt>
                <c:pt idx="572">
                  <c:v>Hyundai Elantra CRDi SX</c:v>
                </c:pt>
                <c:pt idx="573">
                  <c:v>Hyundai Elantra CRDi SX AT</c:v>
                </c:pt>
                <c:pt idx="574">
                  <c:v>Hyundai Elantra GT</c:v>
                </c:pt>
                <c:pt idx="575">
                  <c:v>Hyundai Elantra SX</c:v>
                </c:pt>
                <c:pt idx="576">
                  <c:v>Hyundai Elantra SX AT</c:v>
                </c:pt>
                <c:pt idx="577">
                  <c:v>Hyundai Elite i20 Asta Option</c:v>
                </c:pt>
                <c:pt idx="578">
                  <c:v>Hyundai Elite i20 Diesel Asta Option</c:v>
                </c:pt>
                <c:pt idx="579">
                  <c:v>Hyundai Elite i20 Magna Plus</c:v>
                </c:pt>
                <c:pt idx="580">
                  <c:v>Hyundai Elite i20 Petrol Asta</c:v>
                </c:pt>
                <c:pt idx="581">
                  <c:v>Hyundai Elite i20 Petrol Sportz</c:v>
                </c:pt>
                <c:pt idx="582">
                  <c:v>Hyundai Elite i20 Sportz Plus</c:v>
                </c:pt>
                <c:pt idx="583">
                  <c:v>Hyundai EON 1.0 Era Plus</c:v>
                </c:pt>
                <c:pt idx="584">
                  <c:v>Hyundai EON 1.0 Kappa Magna Plus</c:v>
                </c:pt>
                <c:pt idx="585">
                  <c:v>Hyundai EON 1.0 Kappa Magna Plus Optional</c:v>
                </c:pt>
                <c:pt idx="586">
                  <c:v>Hyundai EON 1.0 Magna Plus Option O</c:v>
                </c:pt>
                <c:pt idx="587">
                  <c:v>Hyundai EON D Lite</c:v>
                </c:pt>
                <c:pt idx="588">
                  <c:v>Hyundai EON D Lite Plus</c:v>
                </c:pt>
                <c:pt idx="589">
                  <c:v>Hyundai EON D Lite Plus Option</c:v>
                </c:pt>
                <c:pt idx="590">
                  <c:v>Hyundai EON Era</c:v>
                </c:pt>
                <c:pt idx="591">
                  <c:v>Hyundai EON Era Plus</c:v>
                </c:pt>
                <c:pt idx="592">
                  <c:v>Hyundai EON LPG Era Plus Option</c:v>
                </c:pt>
                <c:pt idx="593">
                  <c:v>Hyundai EON Magna</c:v>
                </c:pt>
                <c:pt idx="594">
                  <c:v>Hyundai EON Magna Plus</c:v>
                </c:pt>
                <c:pt idx="595">
                  <c:v>Hyundai EON Sportz</c:v>
                </c:pt>
                <c:pt idx="596">
                  <c:v>Hyundai Getz 1.3 GLS</c:v>
                </c:pt>
                <c:pt idx="597">
                  <c:v>Hyundai Getz 1.5 CRDi GVS</c:v>
                </c:pt>
                <c:pt idx="598">
                  <c:v>Hyundai Getz GLE</c:v>
                </c:pt>
                <c:pt idx="599">
                  <c:v>Hyundai Getz GLS</c:v>
                </c:pt>
                <c:pt idx="600">
                  <c:v>Hyundai Getz GLS ABS</c:v>
                </c:pt>
                <c:pt idx="601">
                  <c:v>Hyundai Getz GVS</c:v>
                </c:pt>
                <c:pt idx="602">
                  <c:v>Hyundai Grand i10 1.2 CRDi Asta</c:v>
                </c:pt>
                <c:pt idx="603">
                  <c:v>Hyundai Grand i10 1.2 CRDi Magna</c:v>
                </c:pt>
                <c:pt idx="604">
                  <c:v>Hyundai Grand i10 1.2 CRDi Sportz</c:v>
                </c:pt>
                <c:pt idx="605">
                  <c:v>Hyundai Grand i10 1.2 CRDi Sportz Option</c:v>
                </c:pt>
                <c:pt idx="606">
                  <c:v>Hyundai Grand i10 1.2 Kappa Asta</c:v>
                </c:pt>
                <c:pt idx="607">
                  <c:v>Hyundai Grand i10 1.2 Kappa Magna</c:v>
                </c:pt>
                <c:pt idx="608">
                  <c:v>Hyundai Grand i10 1.2 Kappa Magna AT</c:v>
                </c:pt>
                <c:pt idx="609">
                  <c:v>Hyundai Grand i10 1.2 Kappa Sportz</c:v>
                </c:pt>
                <c:pt idx="610">
                  <c:v>Hyundai Grand i10 1.2 Kappa Sportz AT</c:v>
                </c:pt>
                <c:pt idx="611">
                  <c:v>Hyundai Grand i10 1.2 Kappa Sportz Option</c:v>
                </c:pt>
                <c:pt idx="612">
                  <c:v>Hyundai Grand i10 Asta</c:v>
                </c:pt>
                <c:pt idx="613">
                  <c:v>Hyundai Grand i10 Asta Option</c:v>
                </c:pt>
                <c:pt idx="614">
                  <c:v>Hyundai Grand i10 Asta Option AT</c:v>
                </c:pt>
                <c:pt idx="615">
                  <c:v>Hyundai Grand i10 AT Asta</c:v>
                </c:pt>
                <c:pt idx="616">
                  <c:v>Hyundai Grand i10 CRDi Asta</c:v>
                </c:pt>
                <c:pt idx="617">
                  <c:v>Hyundai Grand i10 CRDi Era</c:v>
                </c:pt>
                <c:pt idx="618">
                  <c:v>Hyundai Grand i10 CRDi Magna</c:v>
                </c:pt>
                <c:pt idx="619">
                  <c:v>Hyundai Grand i10 CRDi Sportz</c:v>
                </c:pt>
                <c:pt idx="620">
                  <c:v>Hyundai Grand i10 CRDi Sportz Celebration Edition</c:v>
                </c:pt>
                <c:pt idx="621">
                  <c:v>Hyundai Grand i10 CRDi SportZ Edition</c:v>
                </c:pt>
                <c:pt idx="622">
                  <c:v>Hyundai Grand i10 Era</c:v>
                </c:pt>
                <c:pt idx="623">
                  <c:v>Hyundai Grand i10 Magna</c:v>
                </c:pt>
                <c:pt idx="624">
                  <c:v>Hyundai Grand i10 Magna AT</c:v>
                </c:pt>
                <c:pt idx="625">
                  <c:v>Hyundai Grand i10 Sportz</c:v>
                </c:pt>
                <c:pt idx="626">
                  <c:v>Hyundai Grand i10 SportZ Edition</c:v>
                </c:pt>
                <c:pt idx="627">
                  <c:v>Hyundai i10 Asta</c:v>
                </c:pt>
                <c:pt idx="628">
                  <c:v>Hyundai i10 Asta 1.2 AT with Sunroof</c:v>
                </c:pt>
                <c:pt idx="629">
                  <c:v>Hyundai i10 Asta AT</c:v>
                </c:pt>
                <c:pt idx="630">
                  <c:v>Hyundai i10 Asta Sunroof AT</c:v>
                </c:pt>
                <c:pt idx="631">
                  <c:v>Hyundai i10 Era</c:v>
                </c:pt>
                <c:pt idx="632">
                  <c:v>Hyundai i10 Era 1.1</c:v>
                </c:pt>
                <c:pt idx="633">
                  <c:v>Hyundai i10 Era 1.1 iTech SE</c:v>
                </c:pt>
                <c:pt idx="634">
                  <c:v>Hyundai i10 Magna</c:v>
                </c:pt>
                <c:pt idx="635">
                  <c:v>Hyundai i10 Magna 1.1</c:v>
                </c:pt>
                <c:pt idx="636">
                  <c:v>Hyundai i10 Magna 1.1 iTech SE</c:v>
                </c:pt>
                <c:pt idx="637">
                  <c:v>Hyundai i10 Magna 1.1L</c:v>
                </c:pt>
                <c:pt idx="638">
                  <c:v>Hyundai i10 Magna 1.2</c:v>
                </c:pt>
                <c:pt idx="639">
                  <c:v>Hyundai i10 Magna 1.2 iTech SE</c:v>
                </c:pt>
                <c:pt idx="640">
                  <c:v>Hyundai i10 Magna AT</c:v>
                </c:pt>
                <c:pt idx="641">
                  <c:v>Hyundai i10 Magna LPG</c:v>
                </c:pt>
                <c:pt idx="642">
                  <c:v>Hyundai i10 Magna Optional 1.1L</c:v>
                </c:pt>
                <c:pt idx="643">
                  <c:v>Hyundai i10 Magna(O) with Sun Roof</c:v>
                </c:pt>
                <c:pt idx="644">
                  <c:v>Hyundai i10 Sportz</c:v>
                </c:pt>
                <c:pt idx="645">
                  <c:v>Hyundai i10 Sportz 1.1L</c:v>
                </c:pt>
                <c:pt idx="646">
                  <c:v>Hyundai i10 Sportz 1.2</c:v>
                </c:pt>
                <c:pt idx="647">
                  <c:v>Hyundai i10 Sportz 1.2 AT</c:v>
                </c:pt>
                <c:pt idx="648">
                  <c:v>Hyundai i10 Sportz AT</c:v>
                </c:pt>
                <c:pt idx="649">
                  <c:v>Hyundai i10 Sportz Option</c:v>
                </c:pt>
                <c:pt idx="650">
                  <c:v>Hyundai i20 1.2 Asta</c:v>
                </c:pt>
                <c:pt idx="651">
                  <c:v>Hyundai i20 1.2 Asta Option</c:v>
                </c:pt>
                <c:pt idx="652">
                  <c:v>Hyundai i20 1.2 Asta with AVN</c:v>
                </c:pt>
                <c:pt idx="653">
                  <c:v>Hyundai i20 1.2 Era</c:v>
                </c:pt>
                <c:pt idx="654">
                  <c:v>Hyundai i20 1.2 Magna</c:v>
                </c:pt>
                <c:pt idx="655">
                  <c:v>Hyundai i20 1.2 Magna Executive</c:v>
                </c:pt>
                <c:pt idx="656">
                  <c:v>Hyundai i20 1.2 Sportz</c:v>
                </c:pt>
                <c:pt idx="657">
                  <c:v>Hyundai i20 1.2 Sportz Option</c:v>
                </c:pt>
                <c:pt idx="658">
                  <c:v>Hyundai i20 1.2 Spotz</c:v>
                </c:pt>
                <c:pt idx="659">
                  <c:v>Hyundai i20 1.4 Asta</c:v>
                </c:pt>
                <c:pt idx="660">
                  <c:v>Hyundai i20 1.4 Asta (AT)</c:v>
                </c:pt>
                <c:pt idx="661">
                  <c:v>Hyundai i20 1.4 Asta AT (O) with Sunroof</c:v>
                </c:pt>
                <c:pt idx="662">
                  <c:v>Hyundai i20 1.4 Asta CRDi with AVN</c:v>
                </c:pt>
                <c:pt idx="663">
                  <c:v>Hyundai i20 1.4 Asta Option</c:v>
                </c:pt>
                <c:pt idx="664">
                  <c:v>Hyundai i20 1.4 Asta Optional With Sunroof</c:v>
                </c:pt>
                <c:pt idx="665">
                  <c:v>Hyundai i20 1.4 CRDi Asta</c:v>
                </c:pt>
                <c:pt idx="666">
                  <c:v>Hyundai i20 1.4 CRDi Magna</c:v>
                </c:pt>
                <c:pt idx="667">
                  <c:v>Hyundai i20 1.4 CRDi Sportz</c:v>
                </c:pt>
                <c:pt idx="668">
                  <c:v>Hyundai i20 1.4 Magna ABS</c:v>
                </c:pt>
                <c:pt idx="669">
                  <c:v>Hyundai i20 1.4 Sportz</c:v>
                </c:pt>
                <c:pt idx="670">
                  <c:v>Hyundai i20 2015-2017 1.2 Asta</c:v>
                </c:pt>
                <c:pt idx="671">
                  <c:v>Hyundai i20 2015-2017 1.2 Asta with AVN</c:v>
                </c:pt>
                <c:pt idx="672">
                  <c:v>Hyundai i20 2015-2017 1.2 Magna</c:v>
                </c:pt>
                <c:pt idx="673">
                  <c:v>Hyundai i20 2015-2017 1.4 CRDi Sportz</c:v>
                </c:pt>
                <c:pt idx="674">
                  <c:v>Hyundai i20 2015-2017 1.4 Magna ABS</c:v>
                </c:pt>
                <c:pt idx="675">
                  <c:v>Hyundai i20 2015-2017 Asta</c:v>
                </c:pt>
                <c:pt idx="676">
                  <c:v>Hyundai i20 2015-2017 Asta 1.2</c:v>
                </c:pt>
                <c:pt idx="677">
                  <c:v>Hyundai i20 2015-2017 Magna</c:v>
                </c:pt>
                <c:pt idx="678">
                  <c:v>Hyundai i20 2015-2017 Magna 1.2</c:v>
                </c:pt>
                <c:pt idx="679">
                  <c:v>Hyundai i20 2015-2017 Magna Optional 1.4 CRDi</c:v>
                </c:pt>
                <c:pt idx="680">
                  <c:v>Hyundai i20 2015-2017 Sportz 1.2</c:v>
                </c:pt>
                <c:pt idx="681">
                  <c:v>Hyundai i20 2015-2017 Sportz AT 1.4</c:v>
                </c:pt>
                <c:pt idx="682">
                  <c:v>Hyundai i20 Active 1.2 S</c:v>
                </c:pt>
                <c:pt idx="683">
                  <c:v>Hyundai i20 Active 1.2 SX</c:v>
                </c:pt>
                <c:pt idx="684">
                  <c:v>Hyundai i20 Active 1.2 SX Dual Tone</c:v>
                </c:pt>
                <c:pt idx="685">
                  <c:v>Hyundai i20 Active 1.4 SX</c:v>
                </c:pt>
                <c:pt idx="686">
                  <c:v>Hyundai i20 Active 1.4 SX Dual Tone</c:v>
                </c:pt>
                <c:pt idx="687">
                  <c:v>Hyundai i20 Active S Diesel</c:v>
                </c:pt>
                <c:pt idx="688">
                  <c:v>Hyundai i20 Active SX Diesel</c:v>
                </c:pt>
                <c:pt idx="689">
                  <c:v>Hyundai i20 Active SX Dual Tone Petrol</c:v>
                </c:pt>
                <c:pt idx="690">
                  <c:v>Hyundai i20 Active SX Petrol</c:v>
                </c:pt>
                <c:pt idx="691">
                  <c:v>Hyundai i20 Asta</c:v>
                </c:pt>
                <c:pt idx="692">
                  <c:v>Hyundai i20 Asta (o)</c:v>
                </c:pt>
                <c:pt idx="693">
                  <c:v>Hyundai i20 Asta (o) 1.4 CRDi (Diesel)</c:v>
                </c:pt>
                <c:pt idx="694">
                  <c:v>Hyundai i20 Asta 1.2</c:v>
                </c:pt>
                <c:pt idx="695">
                  <c:v>Hyundai i20 Asta 1.4 CRDi</c:v>
                </c:pt>
                <c:pt idx="696">
                  <c:v>Hyundai i20 Asta 1.4 CRDi (Diesel)</c:v>
                </c:pt>
                <c:pt idx="697">
                  <c:v>Hyundai i20 Asta Option 1.2</c:v>
                </c:pt>
                <c:pt idx="698">
                  <c:v>Hyundai i20 Asta Option 1.4 CRDi</c:v>
                </c:pt>
                <c:pt idx="699">
                  <c:v>Hyundai i20 Asta Optional with Sunroof 1.2</c:v>
                </c:pt>
                <c:pt idx="700">
                  <c:v>Hyundai i20 Diesel Asta Option</c:v>
                </c:pt>
                <c:pt idx="701">
                  <c:v>Hyundai i20 Era 1.4 CRDi</c:v>
                </c:pt>
                <c:pt idx="702">
                  <c:v>Hyundai i20 Magna</c:v>
                </c:pt>
                <c:pt idx="703">
                  <c:v>Hyundai i20 Magna 1.2</c:v>
                </c:pt>
                <c:pt idx="704">
                  <c:v>Hyundai i20 Magna 1.4 CRDi</c:v>
                </c:pt>
                <c:pt idx="705">
                  <c:v>Hyundai i20 Magna 1.4 CRDi (Diesel)</c:v>
                </c:pt>
                <c:pt idx="706">
                  <c:v>Hyundai i20 Magna Optional 1.2</c:v>
                </c:pt>
                <c:pt idx="707">
                  <c:v>Hyundai i20 Magna Optional 1.4 CRDi</c:v>
                </c:pt>
                <c:pt idx="708">
                  <c:v>Hyundai i20 new Sportz AT 1.4</c:v>
                </c:pt>
                <c:pt idx="709">
                  <c:v>Hyundai i20 Sportz 1.2</c:v>
                </c:pt>
                <c:pt idx="710">
                  <c:v>Hyundai i20 Sportz 1.4 CRDi</c:v>
                </c:pt>
                <c:pt idx="711">
                  <c:v>Hyundai i20 Sportz AT 1.4</c:v>
                </c:pt>
                <c:pt idx="712">
                  <c:v>Hyundai i20 Sportz Diesel</c:v>
                </c:pt>
                <c:pt idx="713">
                  <c:v>Hyundai i20 Sportz Option</c:v>
                </c:pt>
                <c:pt idx="714">
                  <c:v>Hyundai i20 Sportz Option 1.2</c:v>
                </c:pt>
                <c:pt idx="715">
                  <c:v>Hyundai i20 Sportz Option Diesel</c:v>
                </c:pt>
                <c:pt idx="716">
                  <c:v>Hyundai i20 Sportz Petrol</c:v>
                </c:pt>
                <c:pt idx="717">
                  <c:v>Hyundai Santa Fe 2WD AT</c:v>
                </c:pt>
                <c:pt idx="718">
                  <c:v>Hyundai Santa Fe 4WD AT</c:v>
                </c:pt>
                <c:pt idx="719">
                  <c:v>Hyundai Santa Fe 4X2</c:v>
                </c:pt>
                <c:pt idx="720">
                  <c:v>Hyundai Santa Fe 4X4</c:v>
                </c:pt>
                <c:pt idx="721">
                  <c:v>Hyundai Santa Fe 4x4 AT</c:v>
                </c:pt>
                <c:pt idx="722">
                  <c:v>Hyundai Santro AT</c:v>
                </c:pt>
                <c:pt idx="723">
                  <c:v>Hyundai Santro D Lite</c:v>
                </c:pt>
                <c:pt idx="724">
                  <c:v>Hyundai Santro DX</c:v>
                </c:pt>
                <c:pt idx="725">
                  <c:v>Hyundai Santro GLS I - Euro I</c:v>
                </c:pt>
                <c:pt idx="726">
                  <c:v>Hyundai Santro GLS I - Euro II</c:v>
                </c:pt>
                <c:pt idx="727">
                  <c:v>Hyundai Santro GLS II - Euro II</c:v>
                </c:pt>
                <c:pt idx="728">
                  <c:v>Hyundai Santro GS</c:v>
                </c:pt>
                <c:pt idx="729">
                  <c:v>Hyundai Santro GS zipDrive - Euro II</c:v>
                </c:pt>
                <c:pt idx="730">
                  <c:v>Hyundai Santro LP - Euro II</c:v>
                </c:pt>
                <c:pt idx="731">
                  <c:v>Hyundai Santro LP zipPlus</c:v>
                </c:pt>
                <c:pt idx="732">
                  <c:v>Hyundai Santro LS zipDrive Euro I</c:v>
                </c:pt>
                <c:pt idx="733">
                  <c:v>Hyundai Santro LS zipPlus</c:v>
                </c:pt>
                <c:pt idx="734">
                  <c:v>Hyundai Santro Xing GL</c:v>
                </c:pt>
                <c:pt idx="735">
                  <c:v>Hyundai Santro Xing GL Plus</c:v>
                </c:pt>
                <c:pt idx="736">
                  <c:v>Hyundai Santro Xing GL Plus LPG</c:v>
                </c:pt>
                <c:pt idx="737">
                  <c:v>Hyundai Santro Xing GLS</c:v>
                </c:pt>
                <c:pt idx="738">
                  <c:v>Hyundai Santro Xing GLS CNG</c:v>
                </c:pt>
                <c:pt idx="739">
                  <c:v>Hyundai Santro Xing GLS LPG</c:v>
                </c:pt>
                <c:pt idx="740">
                  <c:v>Hyundai Santro Xing XG</c:v>
                </c:pt>
                <c:pt idx="741">
                  <c:v>Hyundai Santro Xing XG AT eRLX Euro III</c:v>
                </c:pt>
                <c:pt idx="742">
                  <c:v>Hyundai Santro Xing XG eRLX Euro III</c:v>
                </c:pt>
                <c:pt idx="743">
                  <c:v>Hyundai Santro Xing XL</c:v>
                </c:pt>
                <c:pt idx="744">
                  <c:v>Hyundai Santro Xing XL AT eRLX Euro II</c:v>
                </c:pt>
                <c:pt idx="745">
                  <c:v>Hyundai Santro Xing XL AT eRLX Euro III</c:v>
                </c:pt>
                <c:pt idx="746">
                  <c:v>Hyundai Santro Xing XL eRLX Euro III</c:v>
                </c:pt>
                <c:pt idx="747">
                  <c:v>Hyundai Santro Xing XO</c:v>
                </c:pt>
                <c:pt idx="748">
                  <c:v>Hyundai Santro Xing XO CNG</c:v>
                </c:pt>
                <c:pt idx="749">
                  <c:v>Hyundai Santro Xing XO eRLX Euro II</c:v>
                </c:pt>
                <c:pt idx="750">
                  <c:v>Hyundai Santro Xing XP</c:v>
                </c:pt>
                <c:pt idx="751">
                  <c:v>Hyundai Sonata 2.4 GDI</c:v>
                </c:pt>
                <c:pt idx="752">
                  <c:v>Hyundai Sonata Embera 2.0L CRDi AT</c:v>
                </c:pt>
                <c:pt idx="753">
                  <c:v>Hyundai Sonata Embera 2.0L CRDi MT</c:v>
                </c:pt>
                <c:pt idx="754">
                  <c:v>Hyundai Sonata Embera 2.4L MT</c:v>
                </c:pt>
                <c:pt idx="755">
                  <c:v>Hyundai Sonata GOLD</c:v>
                </c:pt>
                <c:pt idx="756">
                  <c:v>Hyundai Sonata Transform 2.4 GDi AT</c:v>
                </c:pt>
                <c:pt idx="757">
                  <c:v>Hyundai Sonata Transform 2.4 GDi MT</c:v>
                </c:pt>
                <c:pt idx="758">
                  <c:v>Hyundai Tucson 2.0 Dual VTVT 2WD AT GL</c:v>
                </c:pt>
                <c:pt idx="759">
                  <c:v>Hyundai Tucson 2.0 e-VGT 2WD AT GLS</c:v>
                </c:pt>
                <c:pt idx="760">
                  <c:v>Hyundai Tucson 2.0 e-VGT 4WD AT GLS</c:v>
                </c:pt>
                <c:pt idx="761">
                  <c:v>Hyundai Tucson CRDi</c:v>
                </c:pt>
                <c:pt idx="762">
                  <c:v>Hyundai Verna 1.4 CRDi</c:v>
                </c:pt>
                <c:pt idx="763">
                  <c:v>Hyundai Verna 1.4 CRDi GL</c:v>
                </c:pt>
                <c:pt idx="764">
                  <c:v>Hyundai Verna 1.4 CX</c:v>
                </c:pt>
                <c:pt idx="765">
                  <c:v>Hyundai Verna 1.4 CX VTVT</c:v>
                </c:pt>
                <c:pt idx="766">
                  <c:v>Hyundai Verna 1.4 EX</c:v>
                </c:pt>
                <c:pt idx="767">
                  <c:v>Hyundai Verna 1.4 VTVT</c:v>
                </c:pt>
                <c:pt idx="768">
                  <c:v>Hyundai Verna 1.6 CRDI</c:v>
                </c:pt>
                <c:pt idx="769">
                  <c:v>Hyundai Verna 1.6 CRDi AT S</c:v>
                </c:pt>
                <c:pt idx="770">
                  <c:v>Hyundai Verna 1.6 CRDi AT SX</c:v>
                </c:pt>
                <c:pt idx="771">
                  <c:v>Hyundai Verna 1.6 CRDI AT SX Option</c:v>
                </c:pt>
                <c:pt idx="772">
                  <c:v>Hyundai Verna 1.6 CRDi EX AT</c:v>
                </c:pt>
                <c:pt idx="773">
                  <c:v>Hyundai Verna 1.6 CRDi EX MT</c:v>
                </c:pt>
                <c:pt idx="774">
                  <c:v>Hyundai Verna 1.6 CRDi S</c:v>
                </c:pt>
                <c:pt idx="775">
                  <c:v>Hyundai Verna 1.6 CRDi SX</c:v>
                </c:pt>
                <c:pt idx="776">
                  <c:v>Hyundai Verna 1.6 CRDI SX Option</c:v>
                </c:pt>
                <c:pt idx="777">
                  <c:v>Hyundai Verna 1.6 EX VTVT</c:v>
                </c:pt>
                <c:pt idx="778">
                  <c:v>Hyundai Verna 1.6 i ABS</c:v>
                </c:pt>
                <c:pt idx="779">
                  <c:v>Hyundai Verna 1.6 SX</c:v>
                </c:pt>
                <c:pt idx="780">
                  <c:v>Hyundai Verna 1.6 SX CRDi (O)</c:v>
                </c:pt>
                <c:pt idx="781">
                  <c:v>Hyundai Verna 1.6 SX CRDI (O) AT</c:v>
                </c:pt>
                <c:pt idx="782">
                  <c:v>Hyundai Verna 1.6 SX VTVT</c:v>
                </c:pt>
                <c:pt idx="783">
                  <c:v>Hyundai Verna 1.6 SX VTVT (O)</c:v>
                </c:pt>
                <c:pt idx="784">
                  <c:v>Hyundai Verna 1.6 SX VTVT (O) AT</c:v>
                </c:pt>
                <c:pt idx="785">
                  <c:v>Hyundai Verna 1.6 SX VTVT AT</c:v>
                </c:pt>
                <c:pt idx="786">
                  <c:v>Hyundai Verna 1.6 VTVT</c:v>
                </c:pt>
                <c:pt idx="787">
                  <c:v>Hyundai Verna 1.6 VTVT AT SX</c:v>
                </c:pt>
                <c:pt idx="788">
                  <c:v>Hyundai Verna 1.6 VTVT EX AT</c:v>
                </c:pt>
                <c:pt idx="789">
                  <c:v>Hyundai Verna 1.6 VTVT S</c:v>
                </c:pt>
                <c:pt idx="790">
                  <c:v>Hyundai Verna CRDi</c:v>
                </c:pt>
                <c:pt idx="791">
                  <c:v>Hyundai Verna CRDi 1.4 E</c:v>
                </c:pt>
                <c:pt idx="792">
                  <c:v>Hyundai Verna CRDi 1.6 AT SX Option</c:v>
                </c:pt>
                <c:pt idx="793">
                  <c:v>Hyundai Verna CRDi 1.6 AT SX Plus</c:v>
                </c:pt>
                <c:pt idx="794">
                  <c:v>Hyundai Verna CRDi 1.6 SX</c:v>
                </c:pt>
                <c:pt idx="795">
                  <c:v>Hyundai Verna CRDi 1.6 SX Option</c:v>
                </c:pt>
                <c:pt idx="796">
                  <c:v>Hyundai Verna CRDi ABS</c:v>
                </c:pt>
                <c:pt idx="797">
                  <c:v>Hyundai Verna CRDi SX</c:v>
                </c:pt>
                <c:pt idx="798">
                  <c:v>Hyundai Verna CRDi SX ABS</c:v>
                </c:pt>
                <c:pt idx="799">
                  <c:v>Hyundai Verna SX CRDi AT</c:v>
                </c:pt>
                <c:pt idx="800">
                  <c:v>Hyundai Verna Transform CRDi VGT SX ABS</c:v>
                </c:pt>
                <c:pt idx="801">
                  <c:v>Hyundai Verna Transform SX VGT CRDi</c:v>
                </c:pt>
                <c:pt idx="802">
                  <c:v>Hyundai Verna Transform SX VGT CRDi BS III</c:v>
                </c:pt>
                <c:pt idx="803">
                  <c:v>Hyundai Verna Transform SX VTVT</c:v>
                </c:pt>
                <c:pt idx="804">
                  <c:v>Hyundai Verna Transform VTVT</c:v>
                </c:pt>
                <c:pt idx="805">
                  <c:v>Hyundai Verna Transform VTVT with Audio</c:v>
                </c:pt>
                <c:pt idx="806">
                  <c:v>Hyundai Verna Transform Xxi ABS</c:v>
                </c:pt>
                <c:pt idx="807">
                  <c:v>Hyundai Verna VTVT 1.6 AT EX</c:v>
                </c:pt>
                <c:pt idx="808">
                  <c:v>Hyundai Verna VTVT 1.6 AT SX Option</c:v>
                </c:pt>
                <c:pt idx="809">
                  <c:v>Hyundai Verna VTVT 1.6 AT SX Plus</c:v>
                </c:pt>
                <c:pt idx="810">
                  <c:v>Hyundai Verna VTVT 1.6 SX</c:v>
                </c:pt>
                <c:pt idx="811">
                  <c:v>Hyundai Verna VTVT 1.6 SX Option</c:v>
                </c:pt>
                <c:pt idx="812">
                  <c:v>Hyundai Verna Xi (Petrol)</c:v>
                </c:pt>
                <c:pt idx="813">
                  <c:v>Hyundai Verna XXi ABS (Petrol)</c:v>
                </c:pt>
                <c:pt idx="814">
                  <c:v>Hyundai Xcent 1.1 CRDi Base</c:v>
                </c:pt>
                <c:pt idx="815">
                  <c:v>Hyundai Xcent 1.1 CRDi S</c:v>
                </c:pt>
                <c:pt idx="816">
                  <c:v>Hyundai Xcent 1.1 CRDi S Celebration Edition</c:v>
                </c:pt>
                <c:pt idx="817">
                  <c:v>Hyundai Xcent 1.1 CRDi S Option</c:v>
                </c:pt>
                <c:pt idx="818">
                  <c:v>Hyundai Xcent 1.1 CRDi SX</c:v>
                </c:pt>
                <c:pt idx="819">
                  <c:v>Hyundai Xcent 1.1 CRDi SX Option</c:v>
                </c:pt>
                <c:pt idx="820">
                  <c:v>Hyundai Xcent 1.2 CRDi E Plus</c:v>
                </c:pt>
                <c:pt idx="821">
                  <c:v>Hyundai Xcent 1.2 CRDi S</c:v>
                </c:pt>
                <c:pt idx="822">
                  <c:v>Hyundai Xcent 1.2 CRDi SX</c:v>
                </c:pt>
                <c:pt idx="823">
                  <c:v>Hyundai Xcent 1.2 Kappa AT S Option</c:v>
                </c:pt>
                <c:pt idx="824">
                  <c:v>Hyundai Xcent 1.2 Kappa AT SX Option</c:v>
                </c:pt>
                <c:pt idx="825">
                  <c:v>Hyundai Xcent 1.2 Kappa Base</c:v>
                </c:pt>
                <c:pt idx="826">
                  <c:v>Hyundai Xcent 1.2 Kappa S</c:v>
                </c:pt>
                <c:pt idx="827">
                  <c:v>Hyundai Xcent 1.2 Kappa S Option</c:v>
                </c:pt>
                <c:pt idx="828">
                  <c:v>Hyundai Xcent 1.2 Kappa S Option CNG</c:v>
                </c:pt>
                <c:pt idx="829">
                  <c:v>Hyundai Xcent 1.2 Kappa SX</c:v>
                </c:pt>
                <c:pt idx="830">
                  <c:v>Hyundai Xcent 1.2 Kappa SX Option</c:v>
                </c:pt>
                <c:pt idx="831">
                  <c:v>Hyundai Xcent 1.2 VTVT E</c:v>
                </c:pt>
                <c:pt idx="832">
                  <c:v>Hyundai Xcent 1.2 VTVT E Plus</c:v>
                </c:pt>
                <c:pt idx="833">
                  <c:v>Hyundai Xcent 1.2 VTVT S</c:v>
                </c:pt>
                <c:pt idx="834">
                  <c:v>Hyundai Xcent 1.2 VTVT SX</c:v>
                </c:pt>
                <c:pt idx="835">
                  <c:v>ISUZU D-MAX V-Cross 4X4</c:v>
                </c:pt>
                <c:pt idx="836">
                  <c:v>Isuzu MU 7 4x2 HIPACK</c:v>
                </c:pt>
                <c:pt idx="837">
                  <c:v>Isuzu MUX 4WD</c:v>
                </c:pt>
                <c:pt idx="838">
                  <c:v>Jaguar F Type 5.0 V8 S</c:v>
                </c:pt>
                <c:pt idx="839">
                  <c:v>Jaguar XE 2.0L Diesel Prestige</c:v>
                </c:pt>
                <c:pt idx="840">
                  <c:v>Jaguar XE Portfolio</c:v>
                </c:pt>
                <c:pt idx="841">
                  <c:v>Jaguar XF 2.0 Diesel Portfolio</c:v>
                </c:pt>
                <c:pt idx="842">
                  <c:v>Jaguar XF 2.0 Petrol Portfolio</c:v>
                </c:pt>
                <c:pt idx="843">
                  <c:v>Jaguar XF 2.2 Litre Executive</c:v>
                </c:pt>
                <c:pt idx="844">
                  <c:v>Jaguar XF 2.2 Litre Luxury</c:v>
                </c:pt>
                <c:pt idx="845">
                  <c:v>Jaguar XF 3.0 Litre S Premium Luxury</c:v>
                </c:pt>
                <c:pt idx="846">
                  <c:v>Jaguar XF Aero Sport Edition</c:v>
                </c:pt>
                <c:pt idx="847">
                  <c:v>Jaguar XF Diesel</c:v>
                </c:pt>
                <c:pt idx="848">
                  <c:v>Jaguar XJ 2.0L Portfolio</c:v>
                </c:pt>
                <c:pt idx="849">
                  <c:v>Jaguar XJ 3.0L Portfolio</c:v>
                </c:pt>
                <c:pt idx="850">
                  <c:v>Jaguar XJ 3.0L Portfolio LWB</c:v>
                </c:pt>
                <c:pt idx="851">
                  <c:v>Jaguar XJ 3.0L Premium Luxury</c:v>
                </c:pt>
                <c:pt idx="852">
                  <c:v>Jaguar XJ 5.0 L V8 Supercharged</c:v>
                </c:pt>
                <c:pt idx="853">
                  <c:v>Jeep Compass 1.4 Limited Option</c:v>
                </c:pt>
                <c:pt idx="854">
                  <c:v>Jeep Compass 1.4 Sport</c:v>
                </c:pt>
                <c:pt idx="855">
                  <c:v>Jeep Compass 2.0 Limited</c:v>
                </c:pt>
                <c:pt idx="856">
                  <c:v>Jeep Compass 2.0 Limited 4X4</c:v>
                </c:pt>
                <c:pt idx="857">
                  <c:v>Jeep Compass 2.0 Limited Option 4X4</c:v>
                </c:pt>
                <c:pt idx="858">
                  <c:v>Jeep Compass 2.0 Limited Option Black</c:v>
                </c:pt>
                <c:pt idx="859">
                  <c:v>Jeep Compass 2.0 Longitude</c:v>
                </c:pt>
                <c:pt idx="860">
                  <c:v>Jeep Compass 2.0 Sport</c:v>
                </c:pt>
                <c:pt idx="861">
                  <c:v>Lamborghini Gallardo Coupe</c:v>
                </c:pt>
                <c:pt idx="862">
                  <c:v>Land Rover Discovery 3 TDV6 Diesel Automatic</c:v>
                </c:pt>
                <c:pt idx="863">
                  <c:v>Land Rover Discovery 4 SDV6 SE</c:v>
                </c:pt>
                <c:pt idx="864">
                  <c:v>Land Rover Discovery 4 TDV6 Auto Diesel</c:v>
                </c:pt>
                <c:pt idx="865">
                  <c:v>Land Rover Discovery 4 TDV6 SE</c:v>
                </c:pt>
                <c:pt idx="866">
                  <c:v>Land Rover Discovery HSE Luxury 3.0 TD6</c:v>
                </c:pt>
                <c:pt idx="867">
                  <c:v>Land Rover Discovery SE 3.0 TD6</c:v>
                </c:pt>
                <c:pt idx="868">
                  <c:v>Land Rover Discovery Sport SD4 HSE Luxury</c:v>
                </c:pt>
                <c:pt idx="869">
                  <c:v>Land Rover Discovery Sport SD4 HSE Luxury 7S</c:v>
                </c:pt>
                <c:pt idx="870">
                  <c:v>Land Rover Discovery Sport TD4 HSE</c:v>
                </c:pt>
                <c:pt idx="871">
                  <c:v>Land Rover Discovery Sport TD4 HSE 7S</c:v>
                </c:pt>
                <c:pt idx="872">
                  <c:v>Land Rover Discovery Sport TD4 S</c:v>
                </c:pt>
                <c:pt idx="873">
                  <c:v>Land Rover Freelander 2 HSE</c:v>
                </c:pt>
                <c:pt idx="874">
                  <c:v>Land Rover Freelander 2 HSE SD4</c:v>
                </c:pt>
                <c:pt idx="875">
                  <c:v>Land Rover Freelander 2 S Business Edition</c:v>
                </c:pt>
                <c:pt idx="876">
                  <c:v>Land Rover Freelander 2 SE</c:v>
                </c:pt>
                <c:pt idx="877">
                  <c:v>Land Rover Freelander 2 TD4 HSE</c:v>
                </c:pt>
                <c:pt idx="878">
                  <c:v>Land Rover Freelander 2 TD4 S</c:v>
                </c:pt>
                <c:pt idx="879">
                  <c:v>Land Rover Freelander 2 TD4 SE</c:v>
                </c:pt>
                <c:pt idx="880">
                  <c:v>Land Rover Range Rover 2.2L Dynamic</c:v>
                </c:pt>
                <c:pt idx="881">
                  <c:v>Land Rover Range Rover 2.2L Prestige</c:v>
                </c:pt>
                <c:pt idx="882">
                  <c:v>Land Rover Range Rover 2.2L Pure</c:v>
                </c:pt>
                <c:pt idx="883">
                  <c:v>Land Rover Range Rover 3.0 D</c:v>
                </c:pt>
                <c:pt idx="884">
                  <c:v>Land Rover Range Rover 3.0 Diesel LWB Vogue</c:v>
                </c:pt>
                <c:pt idx="885">
                  <c:v>Land Rover Range Rover 3.6 TDV8 Vogue SE</c:v>
                </c:pt>
                <c:pt idx="886">
                  <c:v>Land Rover Range Rover 3.6 TDV8 Vogue SE Diesel</c:v>
                </c:pt>
                <c:pt idx="887">
                  <c:v>Land Rover Range Rover Evoque 2.0 TD4 HSE Dynamic</c:v>
                </c:pt>
                <c:pt idx="888">
                  <c:v>Land Rover Range Rover Evoque 2.0 TD4 Pure</c:v>
                </c:pt>
                <c:pt idx="889">
                  <c:v>Land Rover Range Rover HSE</c:v>
                </c:pt>
                <c:pt idx="890">
                  <c:v>Land Rover Range Rover HSE Dynamic</c:v>
                </c:pt>
                <c:pt idx="891">
                  <c:v>Land Rover Range Rover Sport 2005 2012 HSE</c:v>
                </c:pt>
                <c:pt idx="892">
                  <c:v>Land Rover Range Rover Sport 2005 2012 Sport</c:v>
                </c:pt>
                <c:pt idx="893">
                  <c:v>Land Rover Range Rover Sport HSE</c:v>
                </c:pt>
                <c:pt idx="894">
                  <c:v>Land Rover Range Rover Sport SE</c:v>
                </c:pt>
                <c:pt idx="895">
                  <c:v>Land Rover Range Rover TDV8 (Diesel)</c:v>
                </c:pt>
                <c:pt idx="896">
                  <c:v>Land Rover Range Rover Vogue SE 4.4 SDV8</c:v>
                </c:pt>
                <c:pt idx="897">
                  <c:v>Mahindra Bolero DI BSII</c:v>
                </c:pt>
                <c:pt idx="898">
                  <c:v>Mahindra Bolero mHAWK D70 ZLX</c:v>
                </c:pt>
                <c:pt idx="899">
                  <c:v>Mahindra Bolero Power Plus ZLX</c:v>
                </c:pt>
                <c:pt idx="900">
                  <c:v>Mahindra Bolero SLE</c:v>
                </c:pt>
                <c:pt idx="901">
                  <c:v>Mahindra Bolero SLE BSIII</c:v>
                </c:pt>
                <c:pt idx="902">
                  <c:v>Mahindra Bolero SLX</c:v>
                </c:pt>
                <c:pt idx="903">
                  <c:v>Mahindra Bolero SLX 2WD</c:v>
                </c:pt>
                <c:pt idx="904">
                  <c:v>Mahindra Bolero VLX BS IV</c:v>
                </c:pt>
                <c:pt idx="905">
                  <c:v>Mahindra Bolero VLX CRDe</c:v>
                </c:pt>
                <c:pt idx="906">
                  <c:v>Mahindra Bolero ZLX</c:v>
                </c:pt>
                <c:pt idx="907">
                  <c:v>Mahindra Bolero ZLX BSIII</c:v>
                </c:pt>
                <c:pt idx="908">
                  <c:v>Mahindra E Verito D4</c:v>
                </c:pt>
                <c:pt idx="909">
                  <c:v>Mahindra Jeep MM 540 DP</c:v>
                </c:pt>
                <c:pt idx="910">
                  <c:v>Mahindra Jeep MM 550 PE</c:v>
                </c:pt>
                <c:pt idx="911">
                  <c:v>Mahindra KUV 100 D75 K8 5Str</c:v>
                </c:pt>
                <c:pt idx="912">
                  <c:v>Mahindra KUV 100 G80 K4 Plus 5Str</c:v>
                </c:pt>
                <c:pt idx="913">
                  <c:v>Mahindra KUV 100 G80 K6 Plus 5Str</c:v>
                </c:pt>
                <c:pt idx="914">
                  <c:v>Mahindra KUV 100 G80 K8</c:v>
                </c:pt>
                <c:pt idx="915">
                  <c:v>Mahindra KUV 100 G80 K8 Dual Tone</c:v>
                </c:pt>
                <c:pt idx="916">
                  <c:v>Mahindra KUV 100 mFALCON D75 K2</c:v>
                </c:pt>
                <c:pt idx="917">
                  <c:v>Mahindra KUV 100 mFALCON D75 K4</c:v>
                </c:pt>
                <c:pt idx="918">
                  <c:v>Mahindra KUV 100 mFALCON D75 K4 Plus</c:v>
                </c:pt>
                <c:pt idx="919">
                  <c:v>Mahindra KUV 100 mFALCON D75 K4 Plus 5str</c:v>
                </c:pt>
                <c:pt idx="920">
                  <c:v>Mahindra KUV 100 mFALCON D75 K6</c:v>
                </c:pt>
                <c:pt idx="921">
                  <c:v>Mahindra KUV 100 mFALCON D75 K6 5str AW</c:v>
                </c:pt>
                <c:pt idx="922">
                  <c:v>Mahindra KUV 100 mFALCON D75 K8</c:v>
                </c:pt>
                <c:pt idx="923">
                  <c:v>Mahindra KUV 100 mFALCON D75 K8 Dual Tone</c:v>
                </c:pt>
                <c:pt idx="924">
                  <c:v>Mahindra KUV 100 mFALCON G80 K2</c:v>
                </c:pt>
                <c:pt idx="925">
                  <c:v>Mahindra KUV 100 mFALCON G80 K4 5str</c:v>
                </c:pt>
                <c:pt idx="926">
                  <c:v>Mahindra KUV 100 mFALCON G80 K6 5str AW</c:v>
                </c:pt>
                <c:pt idx="927">
                  <c:v>Mahindra KUV 100 mFALCON G80 K6 Plus</c:v>
                </c:pt>
                <c:pt idx="928">
                  <c:v>Mahindra KUV 100 mFALCON G80 K8</c:v>
                </c:pt>
                <c:pt idx="929">
                  <c:v>Mahindra Logan Diesel 1.5 DLS</c:v>
                </c:pt>
                <c:pt idx="930">
                  <c:v>Mahindra Logan Petrol 1.4 GLE</c:v>
                </c:pt>
                <c:pt idx="931">
                  <c:v>Mahindra NuvoSport N6</c:v>
                </c:pt>
                <c:pt idx="932">
                  <c:v>Mahindra NuvoSport N8</c:v>
                </c:pt>
                <c:pt idx="933">
                  <c:v>Mahindra Quanto C2</c:v>
                </c:pt>
                <c:pt idx="934">
                  <c:v>Mahindra Quanto C4</c:v>
                </c:pt>
                <c:pt idx="935">
                  <c:v>Mahindra Quanto C6</c:v>
                </c:pt>
                <c:pt idx="936">
                  <c:v>Mahindra Quanto C8</c:v>
                </c:pt>
                <c:pt idx="937">
                  <c:v>Mahindra Renault Logan 1.4 GLX Petrol</c:v>
                </c:pt>
                <c:pt idx="938">
                  <c:v>Mahindra Renault Logan 1.5 DLE Diesel</c:v>
                </c:pt>
                <c:pt idx="939">
                  <c:v>Mahindra Scorpio 1.99 S10</c:v>
                </c:pt>
                <c:pt idx="940">
                  <c:v>Mahindra Scorpio 1.99 S10 4WD</c:v>
                </c:pt>
                <c:pt idx="941">
                  <c:v>Mahindra Scorpio 1.99 S4 Plus</c:v>
                </c:pt>
                <c:pt idx="942">
                  <c:v>Mahindra Scorpio 1.99 S8</c:v>
                </c:pt>
                <c:pt idx="943">
                  <c:v>Mahindra Scorpio 2.6 CRDe</c:v>
                </c:pt>
                <c:pt idx="944">
                  <c:v>Mahindra Scorpio 2.6 DX</c:v>
                </c:pt>
                <c:pt idx="945">
                  <c:v>Mahindra Scorpio 2.6 LX</c:v>
                </c:pt>
                <c:pt idx="946">
                  <c:v>Mahindra Scorpio 2.6 SLX CRDe</c:v>
                </c:pt>
                <c:pt idx="947">
                  <c:v>Mahindra Scorpio 2009-2014 LX 2WD 7S</c:v>
                </c:pt>
                <c:pt idx="948">
                  <c:v>Mahindra Scorpio 2009-2014 SLE 7S BSIV</c:v>
                </c:pt>
                <c:pt idx="949">
                  <c:v>Mahindra Scorpio 2009-2014 VLX 2WD 7S BSIV</c:v>
                </c:pt>
                <c:pt idx="950">
                  <c:v>Mahindra Scorpio 2009-2014 VLX 4WD AT 7S BSIV</c:v>
                </c:pt>
                <c:pt idx="951">
                  <c:v>Mahindra Scorpio DX 2.6 Turbo 8 Str</c:v>
                </c:pt>
                <c:pt idx="952">
                  <c:v>Mahindra Scorpio LX 2.6 Turbo</c:v>
                </c:pt>
                <c:pt idx="953">
                  <c:v>Mahindra Scorpio LX BS IV</c:v>
                </c:pt>
                <c:pt idx="954">
                  <c:v>Mahindra Scorpio S10 4WD</c:v>
                </c:pt>
                <c:pt idx="955">
                  <c:v>Mahindra Scorpio S10 7 Seater</c:v>
                </c:pt>
                <c:pt idx="956">
                  <c:v>Mahindra Scorpio S10 8 Seater</c:v>
                </c:pt>
                <c:pt idx="957">
                  <c:v>Mahindra Scorpio S10 AT 4WD</c:v>
                </c:pt>
                <c:pt idx="958">
                  <c:v>Mahindra Scorpio S2 7 Seater</c:v>
                </c:pt>
                <c:pt idx="959">
                  <c:v>Mahindra Scorpio S4 7 Seater</c:v>
                </c:pt>
                <c:pt idx="960">
                  <c:v>Mahindra Scorpio S4 Plus</c:v>
                </c:pt>
                <c:pt idx="961">
                  <c:v>Mahindra Scorpio S6 7 Seater</c:v>
                </c:pt>
                <c:pt idx="962">
                  <c:v>Mahindra Scorpio S6 Plus 7 Seater</c:v>
                </c:pt>
                <c:pt idx="963">
                  <c:v>Mahindra Scorpio S8 8 Seater</c:v>
                </c:pt>
                <c:pt idx="964">
                  <c:v>Mahindra Scorpio SLE BSIII</c:v>
                </c:pt>
                <c:pt idx="965">
                  <c:v>Mahindra Scorpio SLE BSIV</c:v>
                </c:pt>
                <c:pt idx="966">
                  <c:v>Mahindra Scorpio SLX</c:v>
                </c:pt>
                <c:pt idx="967">
                  <c:v>Mahindra Scorpio SLX 2.6 Turbo 8 Str</c:v>
                </c:pt>
                <c:pt idx="968">
                  <c:v>Mahindra Scorpio VLS 2.2 mHawk</c:v>
                </c:pt>
                <c:pt idx="969">
                  <c:v>Mahindra Scorpio VLX</c:v>
                </c:pt>
                <c:pt idx="970">
                  <c:v>Mahindra Scorpio VLX 2.2 mHawk Airbag BSIV</c:v>
                </c:pt>
                <c:pt idx="971">
                  <c:v>Mahindra Scorpio VLX 2.2 mHawk BSIII</c:v>
                </c:pt>
                <c:pt idx="972">
                  <c:v>Mahindra Scorpio VLX 2WD Airbag BSIII</c:v>
                </c:pt>
                <c:pt idx="973">
                  <c:v>Mahindra Scorpio VLX 2WD AIRBAG BSIV</c:v>
                </c:pt>
                <c:pt idx="974">
                  <c:v>Mahindra Scorpio VLX 2WD AT BSIV</c:v>
                </c:pt>
                <c:pt idx="975">
                  <c:v>Mahindra Scorpio VLX 2WD BSIII</c:v>
                </c:pt>
                <c:pt idx="976">
                  <c:v>Mahindra Scorpio VLX 2WD BSIV</c:v>
                </c:pt>
                <c:pt idx="977">
                  <c:v>Mahindra Scorpio VLX 4WD</c:v>
                </c:pt>
                <c:pt idx="978">
                  <c:v>Mahindra Scorpio VLX 4WD AIRBAG AT BSIV</c:v>
                </c:pt>
                <c:pt idx="979">
                  <c:v>Mahindra Scorpio VLX 4WD AIRBAG BSIV</c:v>
                </c:pt>
                <c:pt idx="980">
                  <c:v>Mahindra Scorpio VLX AT AIRBAG BSIV</c:v>
                </c:pt>
                <c:pt idx="981">
                  <c:v>Mahindra Scorpio VLX Special Edition BS-IV</c:v>
                </c:pt>
                <c:pt idx="982">
                  <c:v>Mahindra Ssangyong Rexton RX5</c:v>
                </c:pt>
                <c:pt idx="983">
                  <c:v>Mahindra Ssangyong Rexton RX7</c:v>
                </c:pt>
                <c:pt idx="984">
                  <c:v>Mahindra Thar 4X4</c:v>
                </c:pt>
                <c:pt idx="985">
                  <c:v>Mahindra Thar CRDe</c:v>
                </c:pt>
                <c:pt idx="986">
                  <c:v>Mahindra Thar CRDe AC</c:v>
                </c:pt>
                <c:pt idx="987">
                  <c:v>Mahindra Thar DI 4X4</c:v>
                </c:pt>
                <c:pt idx="988">
                  <c:v>Mahindra TUV 300 2015-2019 mHAWK100 T8</c:v>
                </c:pt>
                <c:pt idx="989">
                  <c:v>Mahindra TUV 300 2015-2019 mHAWK100 T8 AMT</c:v>
                </c:pt>
                <c:pt idx="990">
                  <c:v>Mahindra TUV 300 2015-2019 T8</c:v>
                </c:pt>
                <c:pt idx="991">
                  <c:v>Mahindra TUV 300 2015-2019 T8 AMT</c:v>
                </c:pt>
                <c:pt idx="992">
                  <c:v>Mahindra TUV 300 P4</c:v>
                </c:pt>
                <c:pt idx="993">
                  <c:v>Mahindra TUV 300 T8</c:v>
                </c:pt>
                <c:pt idx="994">
                  <c:v>Mahindra TUV 300 T8 AMT</c:v>
                </c:pt>
                <c:pt idx="995">
                  <c:v>Mahindra Verito 1.5 D4 BSIV</c:v>
                </c:pt>
                <c:pt idx="996">
                  <c:v>Mahindra Verito 1.5 D6 BSIV</c:v>
                </c:pt>
                <c:pt idx="997">
                  <c:v>Mahindra Verito Vibe 1.5 dCi D6</c:v>
                </c:pt>
                <c:pt idx="998">
                  <c:v>Mahindra XUV300 W8 Diesel</c:v>
                </c:pt>
                <c:pt idx="999">
                  <c:v>Mahindra XUV500 AT W10 AWD</c:v>
                </c:pt>
                <c:pt idx="1000">
                  <c:v>Mahindra XUV500 AT W10 FWD</c:v>
                </c:pt>
                <c:pt idx="1001">
                  <c:v>Mahindra XUV500 AT W8 FWD</c:v>
                </c:pt>
                <c:pt idx="1002">
                  <c:v>Mahindra XUV500 W10 1.99 mHawk</c:v>
                </c:pt>
                <c:pt idx="1003">
                  <c:v>Mahindra XUV500 W10 2WD</c:v>
                </c:pt>
                <c:pt idx="1004">
                  <c:v>Mahindra XUV500 W10 AWD</c:v>
                </c:pt>
                <c:pt idx="1005">
                  <c:v>Mahindra XUV500 W4</c:v>
                </c:pt>
                <c:pt idx="1006">
                  <c:v>Mahindra XUV500 W4 1.99 mHawk</c:v>
                </c:pt>
                <c:pt idx="1007">
                  <c:v>Mahindra XUV500 W6 2WD</c:v>
                </c:pt>
                <c:pt idx="1008">
                  <c:v>Mahindra XUV500 W7</c:v>
                </c:pt>
                <c:pt idx="1009">
                  <c:v>Mahindra XUV500 W8 1.99 mHawk</c:v>
                </c:pt>
                <c:pt idx="1010">
                  <c:v>Mahindra XUV500 W8 2WD</c:v>
                </c:pt>
                <c:pt idx="1011">
                  <c:v>Mahindra XUV500 W8 4WD</c:v>
                </c:pt>
                <c:pt idx="1012">
                  <c:v>Mahindra XUV500 W9 AT</c:v>
                </c:pt>
                <c:pt idx="1013">
                  <c:v>Mahindra Xylo D2 BS III</c:v>
                </c:pt>
                <c:pt idx="1014">
                  <c:v>Mahindra Xylo D2 BSIV</c:v>
                </c:pt>
                <c:pt idx="1015">
                  <c:v>Mahindra Xylo D2 Maxx</c:v>
                </c:pt>
                <c:pt idx="1016">
                  <c:v>Mahindra Xylo D4</c:v>
                </c:pt>
                <c:pt idx="1017">
                  <c:v>Mahindra Xylo D4 BS III</c:v>
                </c:pt>
                <c:pt idx="1018">
                  <c:v>Mahindra Xylo D4 BSIV</c:v>
                </c:pt>
                <c:pt idx="1019">
                  <c:v>Mahindra Xylo E2</c:v>
                </c:pt>
                <c:pt idx="1020">
                  <c:v>Mahindra Xylo E4</c:v>
                </c:pt>
                <c:pt idx="1021">
                  <c:v>Mahindra Xylo E4 ABS BS III</c:v>
                </c:pt>
                <c:pt idx="1022">
                  <c:v>Mahindra Xylo E8</c:v>
                </c:pt>
                <c:pt idx="1023">
                  <c:v>Mahindra Xylo E8 ABS BS IV</c:v>
                </c:pt>
                <c:pt idx="1024">
                  <c:v>Mahindra Xylo E8 BS IV</c:v>
                </c:pt>
                <c:pt idx="1025">
                  <c:v>Mahindra Xylo E9</c:v>
                </c:pt>
                <c:pt idx="1026">
                  <c:v>Mahindra Xylo H4</c:v>
                </c:pt>
                <c:pt idx="1027">
                  <c:v>Mahindra Xylo H9</c:v>
                </c:pt>
                <c:pt idx="1028">
                  <c:v>Maruti 1000 AC</c:v>
                </c:pt>
                <c:pt idx="1029">
                  <c:v>Maruti 800 AC</c:v>
                </c:pt>
                <c:pt idx="1030">
                  <c:v>Maruti 800 AC BSIII</c:v>
                </c:pt>
                <c:pt idx="1031">
                  <c:v>Maruti 800 AC Uniq</c:v>
                </c:pt>
                <c:pt idx="1032">
                  <c:v>Maruti 800 DX</c:v>
                </c:pt>
                <c:pt idx="1033">
                  <c:v>Maruti 800 DX BSII</c:v>
                </c:pt>
                <c:pt idx="1034">
                  <c:v>Maruti 800 Std</c:v>
                </c:pt>
                <c:pt idx="1035">
                  <c:v>Maruti 800 Std BSIII</c:v>
                </c:pt>
                <c:pt idx="1036">
                  <c:v>Maruti Alto 800 2016-2019 CNG LXI</c:v>
                </c:pt>
                <c:pt idx="1037">
                  <c:v>Maruti Alto 800 2016-2019 LXI</c:v>
                </c:pt>
                <c:pt idx="1038">
                  <c:v>Maruti Alto 800 2016-2019 LXI Optional</c:v>
                </c:pt>
                <c:pt idx="1039">
                  <c:v>Maruti Alto 800 2016-2019 VXI</c:v>
                </c:pt>
                <c:pt idx="1040">
                  <c:v>Maruti Alto 800 CNG LXI</c:v>
                </c:pt>
                <c:pt idx="1041">
                  <c:v>Maruti Alto 800 LXI</c:v>
                </c:pt>
                <c:pt idx="1042">
                  <c:v>Maruti Alto 800 LXI Airbag</c:v>
                </c:pt>
                <c:pt idx="1043">
                  <c:v>Maruti Alto 800 VXI</c:v>
                </c:pt>
                <c:pt idx="1044">
                  <c:v>Maruti Alto Green LXi (CNG)</c:v>
                </c:pt>
                <c:pt idx="1045">
                  <c:v>Maruti Alto K10 2010-2014 VXI</c:v>
                </c:pt>
                <c:pt idx="1046">
                  <c:v>Maruti Alto K10 LXI</c:v>
                </c:pt>
                <c:pt idx="1047">
                  <c:v>Maruti Alto K10 LXI CNG</c:v>
                </c:pt>
                <c:pt idx="1048">
                  <c:v>Maruti Alto K10 LXI CNG Optional</c:v>
                </c:pt>
                <c:pt idx="1049">
                  <c:v>Maruti Alto K10 LXI Optional</c:v>
                </c:pt>
                <c:pt idx="1050">
                  <c:v>Maruti Alto K10 VXI</c:v>
                </c:pt>
                <c:pt idx="1051">
                  <c:v>Maruti Alto K10 VXI AGS</c:v>
                </c:pt>
                <c:pt idx="1052">
                  <c:v>Maruti Alto LX</c:v>
                </c:pt>
                <c:pt idx="1053">
                  <c:v>Maruti Alto LX BSIII</c:v>
                </c:pt>
                <c:pt idx="1054">
                  <c:v>Maruti Alto LXi</c:v>
                </c:pt>
                <c:pt idx="1055">
                  <c:v>Maruti Alto LXi BSII</c:v>
                </c:pt>
                <c:pt idx="1056">
                  <c:v>Maruti Alto LXi BSIII</c:v>
                </c:pt>
                <c:pt idx="1057">
                  <c:v>Maruti Alto Std</c:v>
                </c:pt>
                <c:pt idx="1058">
                  <c:v>Maruti Alto VXi</c:v>
                </c:pt>
                <c:pt idx="1059">
                  <c:v>Maruti Alto Vxi 1.1</c:v>
                </c:pt>
                <c:pt idx="1060">
                  <c:v>Maruti Alto XCITE</c:v>
                </c:pt>
                <c:pt idx="1061">
                  <c:v>Maruti A-Star AT VXI</c:v>
                </c:pt>
                <c:pt idx="1062">
                  <c:v>Maruti A-Star AT Vxi Aktiv</c:v>
                </c:pt>
                <c:pt idx="1063">
                  <c:v>Maruti A-Star Lxi</c:v>
                </c:pt>
                <c:pt idx="1064">
                  <c:v>Maruti A-Star Vxi</c:v>
                </c:pt>
                <c:pt idx="1065">
                  <c:v>Maruti A-Star Zxi</c:v>
                </c:pt>
                <c:pt idx="1066">
                  <c:v>Maruti Baleno Alpha</c:v>
                </c:pt>
                <c:pt idx="1067">
                  <c:v>Maruti Baleno Alpha 1.2</c:v>
                </c:pt>
                <c:pt idx="1068">
                  <c:v>Maruti Baleno Alpha 1.3</c:v>
                </c:pt>
                <c:pt idx="1069">
                  <c:v>Maruti Baleno Alpha Automatic</c:v>
                </c:pt>
                <c:pt idx="1070">
                  <c:v>Maruti Baleno Alpha CVT</c:v>
                </c:pt>
                <c:pt idx="1071">
                  <c:v>Maruti Baleno Alpha Diesel</c:v>
                </c:pt>
                <c:pt idx="1072">
                  <c:v>Maruti Baleno Delta</c:v>
                </c:pt>
                <c:pt idx="1073">
                  <c:v>Maruti Baleno Delta 1.2</c:v>
                </c:pt>
                <c:pt idx="1074">
                  <c:v>Maruti Baleno Delta 1.3</c:v>
                </c:pt>
                <c:pt idx="1075">
                  <c:v>Maruti Baleno Delta Automatic</c:v>
                </c:pt>
                <c:pt idx="1076">
                  <c:v>Maruti Baleno Delta CVT</c:v>
                </c:pt>
                <c:pt idx="1077">
                  <c:v>Maruti Baleno LXI</c:v>
                </c:pt>
                <c:pt idx="1078">
                  <c:v>Maruti Baleno LXI - BSIII</c:v>
                </c:pt>
                <c:pt idx="1079">
                  <c:v>Maruti Baleno RS 1.0 Petrol</c:v>
                </c:pt>
                <c:pt idx="1080">
                  <c:v>Maruti Baleno RS Petrol</c:v>
                </c:pt>
                <c:pt idx="1081">
                  <c:v>Maruti Baleno Sigma 1.2</c:v>
                </c:pt>
                <c:pt idx="1082">
                  <c:v>Maruti Baleno Vxi</c:v>
                </c:pt>
                <c:pt idx="1083">
                  <c:v>Maruti Baleno Vxi - BSIII</c:v>
                </c:pt>
                <c:pt idx="1084">
                  <c:v>Maruti Baleno Zeta</c:v>
                </c:pt>
                <c:pt idx="1085">
                  <c:v>Maruti Baleno Zeta 1.2</c:v>
                </c:pt>
                <c:pt idx="1086">
                  <c:v>Maruti Baleno Zeta 1.3</c:v>
                </c:pt>
                <c:pt idx="1087">
                  <c:v>Maruti Baleno Zeta Automatic</c:v>
                </c:pt>
                <c:pt idx="1088">
                  <c:v>Maruti Baleno Zeta CVT</c:v>
                </c:pt>
                <c:pt idx="1089">
                  <c:v>Maruti Celerio CNG VXI MT</c:v>
                </c:pt>
                <c:pt idx="1090">
                  <c:v>Maruti Celerio LDi</c:v>
                </c:pt>
                <c:pt idx="1091">
                  <c:v>Maruti Celerio LXI</c:v>
                </c:pt>
                <c:pt idx="1092">
                  <c:v>Maruti Celerio LXI MT</c:v>
                </c:pt>
                <c:pt idx="1093">
                  <c:v>Maruti Celerio VXI</c:v>
                </c:pt>
                <c:pt idx="1094">
                  <c:v>Maruti Celerio VXI AMT</c:v>
                </c:pt>
                <c:pt idx="1095">
                  <c:v>Maruti Celerio VXI AT</c:v>
                </c:pt>
                <c:pt idx="1096">
                  <c:v>Maruti Celerio VXI AT Optional</c:v>
                </c:pt>
                <c:pt idx="1097">
                  <c:v>Maruti Celerio VXI Optional AMT</c:v>
                </c:pt>
                <c:pt idx="1098">
                  <c:v>Maruti Celerio X VXI Option</c:v>
                </c:pt>
                <c:pt idx="1099">
                  <c:v>Maruti Celerio ZDi</c:v>
                </c:pt>
                <c:pt idx="1100">
                  <c:v>Maruti Celerio ZXI</c:v>
                </c:pt>
                <c:pt idx="1101">
                  <c:v>Maruti Celerio ZXI AMT</c:v>
                </c:pt>
                <c:pt idx="1102">
                  <c:v>Maruti Celerio ZXI AT</c:v>
                </c:pt>
                <c:pt idx="1103">
                  <c:v>Maruti Celerio ZXI AT Optional</c:v>
                </c:pt>
                <c:pt idx="1104">
                  <c:v>Maruti Celerio ZXI MT</c:v>
                </c:pt>
                <c:pt idx="1105">
                  <c:v>Maruti Celerio ZXI Optional</c:v>
                </c:pt>
                <c:pt idx="1106">
                  <c:v>Maruti Celerio ZXI Optional AMT</c:v>
                </c:pt>
                <c:pt idx="1107">
                  <c:v>Maruti Ciaz 1.3 Alpha</c:v>
                </c:pt>
                <c:pt idx="1108">
                  <c:v>Maruti Ciaz 1.3 S</c:v>
                </c:pt>
                <c:pt idx="1109">
                  <c:v>Maruti Ciaz 1.4 Alpha</c:v>
                </c:pt>
                <c:pt idx="1110">
                  <c:v>Maruti Ciaz 1.4 AT Alpha</c:v>
                </c:pt>
                <c:pt idx="1111">
                  <c:v>Maruti Ciaz 1.4 Delta</c:v>
                </c:pt>
                <c:pt idx="1112">
                  <c:v>Maruti Ciaz 1.4 Zeta</c:v>
                </c:pt>
                <c:pt idx="1113">
                  <c:v>Maruti Ciaz Alpha</c:v>
                </c:pt>
                <c:pt idx="1114">
                  <c:v>Maruti Ciaz AT ZXi</c:v>
                </c:pt>
                <c:pt idx="1115">
                  <c:v>Maruti Ciaz RS ZDi Plus SHVS</c:v>
                </c:pt>
                <c:pt idx="1116">
                  <c:v>Maruti Ciaz RS ZXi Plus</c:v>
                </c:pt>
                <c:pt idx="1117">
                  <c:v>Maruti Ciaz VDi</c:v>
                </c:pt>
                <c:pt idx="1118">
                  <c:v>Maruti Ciaz VDi Option SHVS</c:v>
                </c:pt>
                <c:pt idx="1119">
                  <c:v>Maruti Ciaz VDi Plus</c:v>
                </c:pt>
                <c:pt idx="1120">
                  <c:v>Maruti Ciaz VDi Plus SHVS</c:v>
                </c:pt>
                <c:pt idx="1121">
                  <c:v>Maruti Ciaz VDI SHVS</c:v>
                </c:pt>
                <c:pt idx="1122">
                  <c:v>Maruti Ciaz VXi</c:v>
                </c:pt>
                <c:pt idx="1123">
                  <c:v>Maruti Ciaz VXi Plus</c:v>
                </c:pt>
                <c:pt idx="1124">
                  <c:v>Maruti Ciaz ZDi</c:v>
                </c:pt>
                <c:pt idx="1125">
                  <c:v>Maruti Ciaz ZDi Plus</c:v>
                </c:pt>
                <c:pt idx="1126">
                  <c:v>Maruti Ciaz ZDi Plus SHVS</c:v>
                </c:pt>
                <c:pt idx="1127">
                  <c:v>Maruti Ciaz ZDi SHVS</c:v>
                </c:pt>
                <c:pt idx="1128">
                  <c:v>Maruti Ciaz Zeta</c:v>
                </c:pt>
                <c:pt idx="1129">
                  <c:v>Maruti Ciaz ZXi</c:v>
                </c:pt>
                <c:pt idx="1130">
                  <c:v>Maruti Ciaz ZXi Option</c:v>
                </c:pt>
                <c:pt idx="1131">
                  <c:v>Maruti Ciaz ZXi Plus</c:v>
                </c:pt>
                <c:pt idx="1132">
                  <c:v>Maruti Dzire AMT VDI</c:v>
                </c:pt>
                <c:pt idx="1133">
                  <c:v>Maruti Dzire AMT VXI</c:v>
                </c:pt>
                <c:pt idx="1134">
                  <c:v>Maruti Dzire AMT ZDI Plus</c:v>
                </c:pt>
                <c:pt idx="1135">
                  <c:v>Maruti Dzire AMT ZXI Plus</c:v>
                </c:pt>
                <c:pt idx="1136">
                  <c:v>Maruti Dzire LDI</c:v>
                </c:pt>
                <c:pt idx="1137">
                  <c:v>Maruti Dzire New</c:v>
                </c:pt>
                <c:pt idx="1138">
                  <c:v>Maruti Dzire VDI</c:v>
                </c:pt>
                <c:pt idx="1139">
                  <c:v>Maruti Dzire VXI</c:v>
                </c:pt>
                <c:pt idx="1140">
                  <c:v>Maruti Dzire ZDI</c:v>
                </c:pt>
                <c:pt idx="1141">
                  <c:v>Maruti Dzire ZDI Plus</c:v>
                </c:pt>
                <c:pt idx="1142">
                  <c:v>Maruti Eeco 5 Seater AC</c:v>
                </c:pt>
                <c:pt idx="1143">
                  <c:v>Maruti Eeco 5 STR With AC Plus HTR CNG</c:v>
                </c:pt>
                <c:pt idx="1144">
                  <c:v>Maruti Eeco 7 Seater Standard</c:v>
                </c:pt>
                <c:pt idx="1145">
                  <c:v>Maruti Eeco CNG 5 Seater AC</c:v>
                </c:pt>
                <c:pt idx="1146">
                  <c:v>Maruti Eeco Smiles 5 Seater AC</c:v>
                </c:pt>
                <c:pt idx="1147">
                  <c:v>Maruti Ertiga LXI</c:v>
                </c:pt>
                <c:pt idx="1148">
                  <c:v>Maruti Ertiga Paseo VDI</c:v>
                </c:pt>
                <c:pt idx="1149">
                  <c:v>Maruti Ertiga Paseo VXI</c:v>
                </c:pt>
                <c:pt idx="1150">
                  <c:v>Maruti Ertiga SHVS VDI</c:v>
                </c:pt>
                <c:pt idx="1151">
                  <c:v>Maruti Ertiga SHVS ZDI Plus</c:v>
                </c:pt>
                <c:pt idx="1152">
                  <c:v>Maruti Ertiga VDI</c:v>
                </c:pt>
                <c:pt idx="1153">
                  <c:v>Maruti Ertiga VDI Limited Edition</c:v>
                </c:pt>
                <c:pt idx="1154">
                  <c:v>Maruti Ertiga VXI</c:v>
                </c:pt>
                <c:pt idx="1155">
                  <c:v>Maruti Ertiga VXI AT Petrol</c:v>
                </c:pt>
                <c:pt idx="1156">
                  <c:v>Maruti Ertiga VXI CNG</c:v>
                </c:pt>
                <c:pt idx="1157">
                  <c:v>Maruti Ertiga VXI Petrol</c:v>
                </c:pt>
                <c:pt idx="1158">
                  <c:v>Maruti Ertiga ZDI</c:v>
                </c:pt>
                <c:pt idx="1159">
                  <c:v>Maruti Ertiga ZDI Plus</c:v>
                </c:pt>
                <c:pt idx="1160">
                  <c:v>Maruti Ertiga ZXI</c:v>
                </c:pt>
                <c:pt idx="1161">
                  <c:v>Maruti Esteem LX BSII</c:v>
                </c:pt>
                <c:pt idx="1162">
                  <c:v>Maruti Esteem Vxi</c:v>
                </c:pt>
                <c:pt idx="1163">
                  <c:v>Maruti Esteem Vxi - BSIII</c:v>
                </c:pt>
                <c:pt idx="1164">
                  <c:v>Maruti Estilo LXI</c:v>
                </c:pt>
                <c:pt idx="1165">
                  <c:v>Maruti Grand Vitara 2.4 MT</c:v>
                </c:pt>
                <c:pt idx="1166">
                  <c:v>Maruti Grand Vitara AT</c:v>
                </c:pt>
                <c:pt idx="1167">
                  <c:v>Maruti Grand Vitara MT</c:v>
                </c:pt>
                <c:pt idx="1168">
                  <c:v>Maruti Ignis 1.2 Alpha</c:v>
                </c:pt>
                <c:pt idx="1169">
                  <c:v>Maruti Ignis 1.2 AMT Alpha</c:v>
                </c:pt>
                <c:pt idx="1170">
                  <c:v>Maruti Ignis 1.2 AMT Delta</c:v>
                </c:pt>
                <c:pt idx="1171">
                  <c:v>Maruti Ignis 1.2 Delta</c:v>
                </c:pt>
                <c:pt idx="1172">
                  <c:v>Maruti Ignis 1.3 Zeta</c:v>
                </c:pt>
                <c:pt idx="1173">
                  <c:v>Maruti Omni 5 Seater BSIV</c:v>
                </c:pt>
                <c:pt idx="1174">
                  <c:v>Maruti Omni 5 Str STD</c:v>
                </c:pt>
                <c:pt idx="1175">
                  <c:v>Maruti Omni 8 Seater BSII</c:v>
                </c:pt>
                <c:pt idx="1176">
                  <c:v>Maruti Omni 8 Seater BSIV</c:v>
                </c:pt>
                <c:pt idx="1177">
                  <c:v>Maruti Omni E 8 Str STD</c:v>
                </c:pt>
                <c:pt idx="1178">
                  <c:v>Maruti Omni E MPI STD BS IV</c:v>
                </c:pt>
                <c:pt idx="1179">
                  <c:v>Maruti Omni MPI CARGO BSIII W/ IMMOBILISER</c:v>
                </c:pt>
                <c:pt idx="1180">
                  <c:v>Maruti Omni MPI CARGO BSIV</c:v>
                </c:pt>
                <c:pt idx="1181">
                  <c:v>Maruti Omni MPI STD BSIV</c:v>
                </c:pt>
                <c:pt idx="1182">
                  <c:v>Maruti Ritz AT</c:v>
                </c:pt>
                <c:pt idx="1183">
                  <c:v>Maruti Ritz LDi</c:v>
                </c:pt>
                <c:pt idx="1184">
                  <c:v>Maruti Ritz LXi</c:v>
                </c:pt>
                <c:pt idx="1185">
                  <c:v>Maruti Ritz VDi</c:v>
                </c:pt>
                <c:pt idx="1186">
                  <c:v>Maruti Ritz VDI (ABS) BS IV</c:v>
                </c:pt>
                <c:pt idx="1187">
                  <c:v>Maruti Ritz VDi ABS</c:v>
                </c:pt>
                <c:pt idx="1188">
                  <c:v>Maruti Ritz VXi</c:v>
                </c:pt>
                <c:pt idx="1189">
                  <c:v>Maruti Ritz VXI ABS</c:v>
                </c:pt>
                <c:pt idx="1190">
                  <c:v>Maruti Ritz ZDi</c:v>
                </c:pt>
                <c:pt idx="1191">
                  <c:v>Maruti Ritz ZXi</c:v>
                </c:pt>
                <c:pt idx="1192">
                  <c:v>Maruti S Cross DDiS 200 Alpha</c:v>
                </c:pt>
                <c:pt idx="1193">
                  <c:v>Maruti S Cross DDiS 200 Delta</c:v>
                </c:pt>
                <c:pt idx="1194">
                  <c:v>Maruti S Cross DDiS 200 Sigma Option</c:v>
                </c:pt>
                <c:pt idx="1195">
                  <c:v>Maruti S Cross DDiS 320 Alpha</c:v>
                </c:pt>
                <c:pt idx="1196">
                  <c:v>Maruti S-Cross Alpha DDiS 200 SH</c:v>
                </c:pt>
                <c:pt idx="1197">
                  <c:v>Maruti S-Cross Delta DDiS 200 SH</c:v>
                </c:pt>
                <c:pt idx="1198">
                  <c:v>Maruti S-Cross Zeta DDiS 200 SH</c:v>
                </c:pt>
                <c:pt idx="1199">
                  <c:v>Maruti Swift 1.3 LXI</c:v>
                </c:pt>
                <c:pt idx="1200">
                  <c:v>Maruti Swift 1.3 VXi</c:v>
                </c:pt>
                <c:pt idx="1201">
                  <c:v>Maruti Swift 1.3 VXI ABS</c:v>
                </c:pt>
                <c:pt idx="1202">
                  <c:v>Maruti Swift 1.3 ZXI</c:v>
                </c:pt>
                <c:pt idx="1203">
                  <c:v>Maruti Swift AMT DDiS VDI</c:v>
                </c:pt>
                <c:pt idx="1204">
                  <c:v>Maruti Swift AMT VDI</c:v>
                </c:pt>
                <c:pt idx="1205">
                  <c:v>Maruti Swift AMT ZXI</c:v>
                </c:pt>
                <c:pt idx="1206">
                  <c:v>Maruti Swift DDiS VDI</c:v>
                </c:pt>
                <c:pt idx="1207">
                  <c:v>Maruti Swift DDiS ZDI Plus</c:v>
                </c:pt>
                <c:pt idx="1208">
                  <c:v>Maruti Swift Dzire 1.2 Lxi BSIV</c:v>
                </c:pt>
                <c:pt idx="1209">
                  <c:v>Maruti Swift Dzire 1.2 Vxi BSIV</c:v>
                </c:pt>
                <c:pt idx="1210">
                  <c:v>Maruti Swift Dzire AMT ZDI</c:v>
                </c:pt>
                <c:pt idx="1211">
                  <c:v>Maruti Swift Dzire LDi</c:v>
                </c:pt>
                <c:pt idx="1212">
                  <c:v>Maruti Swift Dzire Ldi BSIV</c:v>
                </c:pt>
                <c:pt idx="1213">
                  <c:v>Maruti Swift Dzire LXI</c:v>
                </c:pt>
                <c:pt idx="1214">
                  <c:v>Maruti Swift Dzire Tour LDI</c:v>
                </c:pt>
                <c:pt idx="1215">
                  <c:v>Maruti Swift Dzire VDi</c:v>
                </c:pt>
                <c:pt idx="1216">
                  <c:v>Maruti Swift Dzire Vdi BSIV</c:v>
                </c:pt>
                <c:pt idx="1217">
                  <c:v>Maruti Swift Dzire VDI Optional</c:v>
                </c:pt>
                <c:pt idx="1218">
                  <c:v>Maruti Swift Dzire VXi</c:v>
                </c:pt>
                <c:pt idx="1219">
                  <c:v>Maruti Swift Dzire VXi AT</c:v>
                </c:pt>
                <c:pt idx="1220">
                  <c:v>Maruti Swift Dzire VXI Optional</c:v>
                </c:pt>
                <c:pt idx="1221">
                  <c:v>Maruti Swift Dzire ZDI</c:v>
                </c:pt>
                <c:pt idx="1222">
                  <c:v>Maruti Swift Dzire ZXi</c:v>
                </c:pt>
                <c:pt idx="1223">
                  <c:v>Maruti Swift LDI</c:v>
                </c:pt>
                <c:pt idx="1224">
                  <c:v>Maruti Swift Ldi BSIII</c:v>
                </c:pt>
                <c:pt idx="1225">
                  <c:v>Maruti Swift Ldi BSIV</c:v>
                </c:pt>
                <c:pt idx="1226">
                  <c:v>Maruti Swift LDI Optional</c:v>
                </c:pt>
                <c:pt idx="1227">
                  <c:v>Maruti Swift LDI SP Limited Edition</c:v>
                </c:pt>
                <c:pt idx="1228">
                  <c:v>Maruti Swift LXI</c:v>
                </c:pt>
                <c:pt idx="1229">
                  <c:v>Maruti Swift Lxi BSIII</c:v>
                </c:pt>
                <c:pt idx="1230">
                  <c:v>Maruti Swift LXi BSIV</c:v>
                </c:pt>
                <c:pt idx="1231">
                  <c:v>Maruti Swift LXI Option</c:v>
                </c:pt>
                <c:pt idx="1232">
                  <c:v>Maruti Swift RS VDI</c:v>
                </c:pt>
                <c:pt idx="1233">
                  <c:v>Maruti Swift VDI</c:v>
                </c:pt>
                <c:pt idx="1234">
                  <c:v>Maruti Swift Vdi BSIII</c:v>
                </c:pt>
                <c:pt idx="1235">
                  <c:v>Maruti Swift VDi BSIII W/ ABS</c:v>
                </c:pt>
                <c:pt idx="1236">
                  <c:v>Maruti Swift VDI BSIV</c:v>
                </c:pt>
                <c:pt idx="1237">
                  <c:v>Maruti Swift VDI BSIV W ABS</c:v>
                </c:pt>
                <c:pt idx="1238">
                  <c:v>Maruti Swift VDI Optional</c:v>
                </c:pt>
                <c:pt idx="1239">
                  <c:v>Maruti Swift VVT VXI</c:v>
                </c:pt>
                <c:pt idx="1240">
                  <c:v>Maruti Swift VVT ZXI</c:v>
                </c:pt>
                <c:pt idx="1241">
                  <c:v>Maruti Swift VXI</c:v>
                </c:pt>
                <c:pt idx="1242">
                  <c:v>Maruti Swift VXI BSIII</c:v>
                </c:pt>
                <c:pt idx="1243">
                  <c:v>Maruti Swift VXI BSIII W/ ABS</c:v>
                </c:pt>
                <c:pt idx="1244">
                  <c:v>Maruti Swift VXI BSIV</c:v>
                </c:pt>
                <c:pt idx="1245">
                  <c:v>Maruti Swift VXI Optional</c:v>
                </c:pt>
                <c:pt idx="1246">
                  <c:v>Maruti Swift ZDi</c:v>
                </c:pt>
                <c:pt idx="1247">
                  <c:v>Maruti Swift ZXI</c:v>
                </c:pt>
                <c:pt idx="1248">
                  <c:v>Maruti Swift ZXI ABS</c:v>
                </c:pt>
                <c:pt idx="1249">
                  <c:v>Maruti Swift ZXI Plus</c:v>
                </c:pt>
                <c:pt idx="1250">
                  <c:v>Maruti SX4 Green Vxi (CNG)</c:v>
                </c:pt>
                <c:pt idx="1251">
                  <c:v>Maruti SX4 S Cross DDiS 200 Zeta</c:v>
                </c:pt>
                <c:pt idx="1252">
                  <c:v>Maruti SX4 S Cross DDiS 320 Zeta</c:v>
                </c:pt>
                <c:pt idx="1253">
                  <c:v>Maruti SX4 VDI</c:v>
                </c:pt>
                <c:pt idx="1254">
                  <c:v>Maruti SX4 Vxi BSIII</c:v>
                </c:pt>
                <c:pt idx="1255">
                  <c:v>Maruti SX4 Vxi BSIV</c:v>
                </c:pt>
                <c:pt idx="1256">
                  <c:v>Maruti SX4 ZDI</c:v>
                </c:pt>
                <c:pt idx="1257">
                  <c:v>Maruti SX4 ZDI Leather</c:v>
                </c:pt>
                <c:pt idx="1258">
                  <c:v>Maruti SX4 ZXI AT</c:v>
                </c:pt>
                <c:pt idx="1259">
                  <c:v>Maruti SX4 ZXI AT Leather</c:v>
                </c:pt>
                <c:pt idx="1260">
                  <c:v>Maruti SX4 Zxi BSIII</c:v>
                </c:pt>
                <c:pt idx="1261">
                  <c:v>Maruti SX4 ZXI MT BSIV</c:v>
                </c:pt>
                <c:pt idx="1262">
                  <c:v>Maruti SX4 Zxi with Leather BSIII</c:v>
                </c:pt>
                <c:pt idx="1263">
                  <c:v>Maruti Versa DX2</c:v>
                </c:pt>
                <c:pt idx="1264">
                  <c:v>Maruti Versa DX2 BS II</c:v>
                </c:pt>
                <c:pt idx="1265">
                  <c:v>Maruti Vitara Brezza LDi</c:v>
                </c:pt>
                <c:pt idx="1266">
                  <c:v>Maruti Vitara Brezza LDi Option</c:v>
                </c:pt>
                <c:pt idx="1267">
                  <c:v>Maruti Vitara Brezza VDi</c:v>
                </c:pt>
                <c:pt idx="1268">
                  <c:v>Maruti Vitara Brezza VDi Option</c:v>
                </c:pt>
                <c:pt idx="1269">
                  <c:v>Maruti Vitara Brezza ZDi</c:v>
                </c:pt>
                <c:pt idx="1270">
                  <c:v>Maruti Vitara Brezza ZDi AMT</c:v>
                </c:pt>
                <c:pt idx="1271">
                  <c:v>Maruti Vitara Brezza ZDi Plus</c:v>
                </c:pt>
                <c:pt idx="1272">
                  <c:v>Maruti Vitara Brezza ZDi Plus AMT</c:v>
                </c:pt>
                <c:pt idx="1273">
                  <c:v>Maruti Vitara Brezza ZDi Plus AMT Dual Tone</c:v>
                </c:pt>
                <c:pt idx="1274">
                  <c:v>Maruti Vitara Brezza ZDi Plus Dual Tone</c:v>
                </c:pt>
                <c:pt idx="1275">
                  <c:v>Maruti Wagon R AMT VXI</c:v>
                </c:pt>
                <c:pt idx="1276">
                  <c:v>Maruti Wagon R AMT VXI Option</c:v>
                </c:pt>
                <c:pt idx="1277">
                  <c:v>Maruti Wagon R CNG LXI</c:v>
                </c:pt>
                <c:pt idx="1278">
                  <c:v>Maruti Wagon R Duo LX BSIII</c:v>
                </c:pt>
                <c:pt idx="1279">
                  <c:v>Maruti Wagon R Duo Lxi</c:v>
                </c:pt>
                <c:pt idx="1280">
                  <c:v>Maruti Wagon R LX</c:v>
                </c:pt>
                <c:pt idx="1281">
                  <c:v>Maruti Wagon R LX BS IV</c:v>
                </c:pt>
                <c:pt idx="1282">
                  <c:v>Maruti Wagon R LX BSII</c:v>
                </c:pt>
                <c:pt idx="1283">
                  <c:v>Maruti Wagon R LX BSIII</c:v>
                </c:pt>
                <c:pt idx="1284">
                  <c:v>Maruti Wagon R LX DUO BSIII</c:v>
                </c:pt>
                <c:pt idx="1285">
                  <c:v>Maruti Wagon R LXI</c:v>
                </c:pt>
                <c:pt idx="1286">
                  <c:v>Maruti Wagon R LXI BS IV</c:v>
                </c:pt>
                <c:pt idx="1287">
                  <c:v>Maruti Wagon R LXI BSII</c:v>
                </c:pt>
                <c:pt idx="1288">
                  <c:v>Maruti Wagon R LXI BSIII</c:v>
                </c:pt>
                <c:pt idx="1289">
                  <c:v>Maruti Wagon R LXI CNG</c:v>
                </c:pt>
                <c:pt idx="1290">
                  <c:v>Maruti Wagon R LXI DUO BSIII</c:v>
                </c:pt>
                <c:pt idx="1291">
                  <c:v>Maruti Wagon R LXI LPG BSIV</c:v>
                </c:pt>
                <c:pt idx="1292">
                  <c:v>Maruti Wagon R LXI Minor</c:v>
                </c:pt>
                <c:pt idx="1293">
                  <c:v>Maruti Wagon R LXI Optional</c:v>
                </c:pt>
                <c:pt idx="1294">
                  <c:v>Maruti Wagon R Stingray LXI</c:v>
                </c:pt>
                <c:pt idx="1295">
                  <c:v>Maruti Wagon R Stingray VXI</c:v>
                </c:pt>
                <c:pt idx="1296">
                  <c:v>Maruti Wagon R Vx</c:v>
                </c:pt>
                <c:pt idx="1297">
                  <c:v>Maruti Wagon R VXI</c:v>
                </c:pt>
                <c:pt idx="1298">
                  <c:v>Maruti Wagon R VXI 1.2</c:v>
                </c:pt>
                <c:pt idx="1299">
                  <c:v>Maruti Wagon R VXI AMT</c:v>
                </c:pt>
                <c:pt idx="1300">
                  <c:v>Maruti Wagon R VXI AMT Opt</c:v>
                </c:pt>
                <c:pt idx="1301">
                  <c:v>Maruti Wagon R VXI AMT1.2</c:v>
                </c:pt>
                <c:pt idx="1302">
                  <c:v>Maruti Wagon R VXI BS IV</c:v>
                </c:pt>
                <c:pt idx="1303">
                  <c:v>Maruti Wagon R VXI BS IV with ABS</c:v>
                </c:pt>
                <c:pt idx="1304">
                  <c:v>Maruti Wagon R VXi BSII</c:v>
                </c:pt>
                <c:pt idx="1305">
                  <c:v>Maruti Wagon R VXI BSIII</c:v>
                </c:pt>
                <c:pt idx="1306">
                  <c:v>Maruti Wagon R VXI Minor</c:v>
                </c:pt>
                <c:pt idx="1307">
                  <c:v>Maruti Wagon R VXI Minor ABS</c:v>
                </c:pt>
                <c:pt idx="1308">
                  <c:v>Maruti Wagon R VXI Plus</c:v>
                </c:pt>
                <c:pt idx="1309">
                  <c:v>Maruti Wagon R ZXI AMT 1.2</c:v>
                </c:pt>
                <c:pt idx="1310">
                  <c:v>Maruti Zen Estilo 1.1 LX BSIII</c:v>
                </c:pt>
                <c:pt idx="1311">
                  <c:v>Maruti Zen Estilo 1.1 LXI BSIII</c:v>
                </c:pt>
                <c:pt idx="1312">
                  <c:v>Maruti Zen Estilo 1.1 VXI BSIII</c:v>
                </c:pt>
                <c:pt idx="1313">
                  <c:v>Maruti Zen Estilo LXI BS IV</c:v>
                </c:pt>
                <c:pt idx="1314">
                  <c:v>Maruti Zen Estilo LXI BSIII</c:v>
                </c:pt>
                <c:pt idx="1315">
                  <c:v>Maruti Zen Estilo LXI Green (CNG)</c:v>
                </c:pt>
                <c:pt idx="1316">
                  <c:v>Maruti Zen Estilo VXI BSIII</c:v>
                </c:pt>
                <c:pt idx="1317">
                  <c:v>Maruti Zen LX</c:v>
                </c:pt>
                <c:pt idx="1318">
                  <c:v>Maruti Zen LXI</c:v>
                </c:pt>
                <c:pt idx="1319">
                  <c:v>Maruti Zen LXi - BS III</c:v>
                </c:pt>
                <c:pt idx="1320">
                  <c:v>Maruti Zen LXi BSII</c:v>
                </c:pt>
                <c:pt idx="1321">
                  <c:v>Maruti Zen VX</c:v>
                </c:pt>
                <c:pt idx="1322">
                  <c:v>Maruti Zen VXI</c:v>
                </c:pt>
                <c:pt idx="1323">
                  <c:v>Maruti Zen VXi - BS III</c:v>
                </c:pt>
                <c:pt idx="1324">
                  <c:v>Maruti Zen VXI BSII</c:v>
                </c:pt>
                <c:pt idx="1325">
                  <c:v>Mercedes-Benz A Class A180 CDI</c:v>
                </c:pt>
                <c:pt idx="1326">
                  <c:v>Mercedes-Benz A Class A180 Sport</c:v>
                </c:pt>
                <c:pt idx="1327">
                  <c:v>Mercedes-Benz A Class A200 CDI Sport</c:v>
                </c:pt>
                <c:pt idx="1328">
                  <c:v>Mercedes-Benz A Class Edition 1</c:v>
                </c:pt>
                <c:pt idx="1329">
                  <c:v>Mercedes-Benz B Class 2012-2015 B200 Sport CDI</c:v>
                </c:pt>
                <c:pt idx="1330">
                  <c:v>Mercedes-Benz B Class B180</c:v>
                </c:pt>
                <c:pt idx="1331">
                  <c:v>Mercedes-Benz B Class B180 Sport</c:v>
                </c:pt>
                <c:pt idx="1332">
                  <c:v>Mercedes-Benz B Class B180 Sports</c:v>
                </c:pt>
                <c:pt idx="1333">
                  <c:v>Mercedes-Benz B Class B200 CDI</c:v>
                </c:pt>
                <c:pt idx="1334">
                  <c:v>Mercedes-Benz C-Class Progressive C 220d</c:v>
                </c:pt>
                <c:pt idx="1335">
                  <c:v>Mercedes-Benz CLA 200 CDI Sport</c:v>
                </c:pt>
                <c:pt idx="1336">
                  <c:v>Mercedes-Benz CLA 200 CDI Style</c:v>
                </c:pt>
                <c:pt idx="1337">
                  <c:v>Mercedes-Benz CLA 200 CGI Sport</c:v>
                </c:pt>
                <c:pt idx="1338">
                  <c:v>Mercedes-Benz CLA 200 D Sport Edition</c:v>
                </c:pt>
                <c:pt idx="1339">
                  <c:v>Mercedes-Benz CLA 200 Sport Edition</c:v>
                </c:pt>
                <c:pt idx="1340">
                  <c:v>Mercedes-Benz CLA 45 AMG</c:v>
                </c:pt>
                <c:pt idx="1341">
                  <c:v>Mercedes-Benz CLS-Class 2006-2010 350 CDI</c:v>
                </c:pt>
                <c:pt idx="1342">
                  <c:v>Mercedes-Benz E-Class 200 Kompressor Elegance</c:v>
                </c:pt>
                <c:pt idx="1343">
                  <c:v>Mercedes-Benz E-Class 2009-2013 E 200 CGI Avantgarde</c:v>
                </c:pt>
                <c:pt idx="1344">
                  <c:v>Mercedes-Benz E-Class 2009-2013 E 200 CGI Elegance</c:v>
                </c:pt>
                <c:pt idx="1345">
                  <c:v>Mercedes-Benz E-Class 2009-2013 E 220 CDI Avantgarde</c:v>
                </c:pt>
                <c:pt idx="1346">
                  <c:v>Mercedes-Benz E-Class 2009-2013 E 250 Elegance</c:v>
                </c:pt>
                <c:pt idx="1347">
                  <c:v>Mercedes-Benz E-Class 2009-2013 E200 CGI Blue Efficiency</c:v>
                </c:pt>
                <c:pt idx="1348">
                  <c:v>Mercedes-Benz E-Class 2009-2013 E250 CDI Avantgarde</c:v>
                </c:pt>
                <c:pt idx="1349">
                  <c:v>Mercedes-Benz E-Class 2009-2013 E250 CDI Blue Efficiency</c:v>
                </c:pt>
                <c:pt idx="1350">
                  <c:v>Mercedes-Benz E-Class 2009-2013 E250 CDI Classic</c:v>
                </c:pt>
                <c:pt idx="1351">
                  <c:v>Mercedes-Benz E-Class 2009-2013 E250 CDI Elegance</c:v>
                </c:pt>
                <c:pt idx="1352">
                  <c:v>Mercedes-Benz E-Class 2009-2013 E350 CDI Avantgarde</c:v>
                </c:pt>
                <c:pt idx="1353">
                  <c:v>Mercedes-Benz E-Class 2009-2013 E350 Petrol</c:v>
                </c:pt>
                <c:pt idx="1354">
                  <c:v>Mercedes-Benz E-Class 2015-2017 E 200 CGI</c:v>
                </c:pt>
                <c:pt idx="1355">
                  <c:v>Mercedes-Benz E-Class 2015-2017 E250 CDI Avantgarde</c:v>
                </c:pt>
                <c:pt idx="1356">
                  <c:v>Mercedes-Benz E-Class 2015-2017 E250 Edition E</c:v>
                </c:pt>
                <c:pt idx="1357">
                  <c:v>Mercedes-Benz E-Class 2015-2017 E350 CDI Avantgrade</c:v>
                </c:pt>
                <c:pt idx="1358">
                  <c:v>Mercedes-Benz E-Class 2015-2017 E350 Edition E</c:v>
                </c:pt>
                <c:pt idx="1359">
                  <c:v>Mercedes-Benz E-Class 220 CDI</c:v>
                </c:pt>
                <c:pt idx="1360">
                  <c:v>Mercedes-Benz E-Class 230</c:v>
                </c:pt>
                <c:pt idx="1361">
                  <c:v>Mercedes-Benz E-Class 230 E AT</c:v>
                </c:pt>
                <c:pt idx="1362">
                  <c:v>Mercedes-Benz E-Class 250 D W 124</c:v>
                </c:pt>
                <c:pt idx="1363">
                  <c:v>Mercedes-Benz E-Class 250 D W 210</c:v>
                </c:pt>
                <c:pt idx="1364">
                  <c:v>Mercedes-Benz E-Class 280 CDI</c:v>
                </c:pt>
                <c:pt idx="1365">
                  <c:v>Mercedes-Benz E-Class 280 Elegance</c:v>
                </c:pt>
                <c:pt idx="1366">
                  <c:v>Mercedes-Benz E-Class E 200 CGI</c:v>
                </c:pt>
                <c:pt idx="1367">
                  <c:v>Mercedes-Benz E-Class E 220 d</c:v>
                </c:pt>
                <c:pt idx="1368">
                  <c:v>Mercedes-Benz E-Class E 350 d</c:v>
                </c:pt>
                <c:pt idx="1369">
                  <c:v>Mercedes-Benz E-Class E240 V6 AT</c:v>
                </c:pt>
                <c:pt idx="1370">
                  <c:v>Mercedes-Benz E-Class E250 CDI Avantgrade</c:v>
                </c:pt>
                <c:pt idx="1371">
                  <c:v>Mercedes-Benz E-Class E250 CDI Launch Edition</c:v>
                </c:pt>
                <c:pt idx="1372">
                  <c:v>Mercedes-Benz E-Class E270 CDI</c:v>
                </c:pt>
                <c:pt idx="1373">
                  <c:v>Mercedes-Benz E-Class E350 CDI</c:v>
                </c:pt>
                <c:pt idx="1374">
                  <c:v>Mercedes-Benz E-Class E400 Cabriolet</c:v>
                </c:pt>
                <c:pt idx="1375">
                  <c:v>Mercedes-Benz E-Class Facelift</c:v>
                </c:pt>
                <c:pt idx="1376">
                  <c:v>Mercedes-Benz GLA Class 200 CDI</c:v>
                </c:pt>
                <c:pt idx="1377">
                  <c:v>Mercedes-Benz GLA Class 200 CDI SPORT</c:v>
                </c:pt>
                <c:pt idx="1378">
                  <c:v>Mercedes-Benz GLA Class 200 d Sport</c:v>
                </c:pt>
                <c:pt idx="1379">
                  <c:v>Mercedes-Benz GLA Class 200 d Style</c:v>
                </c:pt>
                <c:pt idx="1380">
                  <c:v>Mercedes-Benz GLA Class 200 Sport</c:v>
                </c:pt>
                <c:pt idx="1381">
                  <c:v>Mercedes-Benz GLA Class 200 Sport Edition</c:v>
                </c:pt>
                <c:pt idx="1382">
                  <c:v>Mercedes-Benz GLA Class 220 d 4MATIC</c:v>
                </c:pt>
                <c:pt idx="1383">
                  <c:v>Mercedes-Benz GLC 220</c:v>
                </c:pt>
                <c:pt idx="1384">
                  <c:v>Mercedes-Benz GLC 220d 4MATIC Sport</c:v>
                </c:pt>
                <c:pt idx="1385">
                  <c:v>Mercedes-Benz GLC 220d 4MATIC Style</c:v>
                </c:pt>
                <c:pt idx="1386">
                  <c:v>Mercedes-Benz GLC 220d Celebration Edition</c:v>
                </c:pt>
                <c:pt idx="1387">
                  <c:v>Mercedes-Benz GLC 43 AMG Coupe</c:v>
                </c:pt>
                <c:pt idx="1388">
                  <c:v>Mercedes-Benz GL-Class 2007 2012 350 CDI Luxury</c:v>
                </c:pt>
                <c:pt idx="1389">
                  <c:v>Mercedes-Benz GL-Class 350 CDI Blue Efficiency</c:v>
                </c:pt>
                <c:pt idx="1390">
                  <c:v>Mercedes-Benz GLE 250d</c:v>
                </c:pt>
                <c:pt idx="1391">
                  <c:v>Mercedes-Benz GLE 350d</c:v>
                </c:pt>
                <c:pt idx="1392">
                  <c:v>Mercedes-Benz GLS 350d 4MATIC</c:v>
                </c:pt>
                <c:pt idx="1393">
                  <c:v>Mercedes-Benz GLS 350d Grand Edition</c:v>
                </c:pt>
                <c:pt idx="1394">
                  <c:v>Mercedes-Benz M-Class ML 250 CDI</c:v>
                </c:pt>
                <c:pt idx="1395">
                  <c:v>Mercedes-Benz M-Class ML 320 CDI</c:v>
                </c:pt>
                <c:pt idx="1396">
                  <c:v>Mercedes-Benz M-Class ML 350 4Matic</c:v>
                </c:pt>
                <c:pt idx="1397">
                  <c:v>Mercedes-Benz M-Class ML 350 CDI</c:v>
                </c:pt>
                <c:pt idx="1398">
                  <c:v>Mercedes-Benz M-Class ML 350 CDI Corporate</c:v>
                </c:pt>
                <c:pt idx="1399">
                  <c:v>Mercedes-Benz New C-Class 200 CDI Classic</c:v>
                </c:pt>
                <c:pt idx="1400">
                  <c:v>Mercedes-Benz New C-Class 200 CDI Elegance</c:v>
                </c:pt>
                <c:pt idx="1401">
                  <c:v>Mercedes-Benz New C-Class 200 K AT</c:v>
                </c:pt>
                <c:pt idx="1402">
                  <c:v>Mercedes-Benz New C-Class 200 Kompressor</c:v>
                </c:pt>
                <c:pt idx="1403">
                  <c:v>Mercedes-Benz New C-Class 220</c:v>
                </c:pt>
                <c:pt idx="1404">
                  <c:v>Mercedes-Benz New C-Class 220 CDI AT</c:v>
                </c:pt>
                <c:pt idx="1405">
                  <c:v>Mercedes-Benz New C-Class 220 CDI MT</c:v>
                </c:pt>
                <c:pt idx="1406">
                  <c:v>Mercedes-Benz New C-Class 230 Avantgarde</c:v>
                </c:pt>
                <c:pt idx="1407">
                  <c:v>Mercedes-Benz New C-Class 250 CDI Classic</c:v>
                </c:pt>
                <c:pt idx="1408">
                  <c:v>Mercedes-Benz New C-Class C 200 AVANTGARDE</c:v>
                </c:pt>
                <c:pt idx="1409">
                  <c:v>Mercedes-Benz New C-Class C 200 Avantgarde Edition C</c:v>
                </c:pt>
                <c:pt idx="1410">
                  <c:v>Mercedes-Benz New C-Class C 200 CGI</c:v>
                </c:pt>
                <c:pt idx="1411">
                  <c:v>Mercedes-Benz New C-Class C 200 CGI Avantgarde</c:v>
                </c:pt>
                <c:pt idx="1412">
                  <c:v>Mercedes-Benz New C-Class C 200 CGI Elegance</c:v>
                </c:pt>
                <c:pt idx="1413">
                  <c:v>Mercedes-Benz New C-Class C 200 Kompressor Elegance AT</c:v>
                </c:pt>
                <c:pt idx="1414">
                  <c:v>Mercedes-Benz New C-Class C 200 Kompressor Elegance MT</c:v>
                </c:pt>
                <c:pt idx="1415">
                  <c:v>Mercedes-Benz New C-Class C 220 CDI Avantgarde</c:v>
                </c:pt>
                <c:pt idx="1416">
                  <c:v>Mercedes-Benz New C-Class C 220 CDI BE Avantgare</c:v>
                </c:pt>
                <c:pt idx="1417">
                  <c:v>Mercedes-Benz New C-Class C 220 CDI Celebration Edition</c:v>
                </c:pt>
                <c:pt idx="1418">
                  <c:v>Mercedes-Benz New C-Class C 220 CDI CLASSIC</c:v>
                </c:pt>
                <c:pt idx="1419">
                  <c:v>Mercedes-Benz New C-Class C 220 CDI Elegance AT</c:v>
                </c:pt>
                <c:pt idx="1420">
                  <c:v>Mercedes-Benz New C-Class C 220 CDI Style</c:v>
                </c:pt>
                <c:pt idx="1421">
                  <c:v>Mercedes-Benz New C-Class C 220CDIBE Avantgarde Command</c:v>
                </c:pt>
                <c:pt idx="1422">
                  <c:v>Mercedes-Benz New C-Class C 220d Avantgarde Edition C</c:v>
                </c:pt>
                <c:pt idx="1423">
                  <c:v>Mercedes-Benz New C-Class C 250 CDI Avantgarde</c:v>
                </c:pt>
                <c:pt idx="1424">
                  <c:v>Mercedes-Benz New C-Class C 250 CDI Elegance</c:v>
                </c:pt>
                <c:pt idx="1425">
                  <c:v>Mercedes-Benz New C-Class C220 CDI Executive Edition</c:v>
                </c:pt>
                <c:pt idx="1426">
                  <c:v>Mercedes-Benz New C-Class C250 Avantgarde</c:v>
                </c:pt>
                <c:pt idx="1427">
                  <c:v>Mercedes-Benz New C-Class Progressive C 200</c:v>
                </c:pt>
                <c:pt idx="1428">
                  <c:v>Mercedes-Benz R-Class R350 4Matic Long</c:v>
                </c:pt>
                <c:pt idx="1429">
                  <c:v>Mercedes-Benz R-Class R350 CDI 4MATIC</c:v>
                </c:pt>
                <c:pt idx="1430">
                  <c:v>Mercedes-Benz S Class 2005 2013 320 CDI</c:v>
                </c:pt>
                <c:pt idx="1431">
                  <c:v>Mercedes-Benz S Class 2005 2013 320 L</c:v>
                </c:pt>
                <c:pt idx="1432">
                  <c:v>Mercedes-Benz S Class 2005 2013 S 300 L</c:v>
                </c:pt>
                <c:pt idx="1433">
                  <c:v>Mercedes-Benz S Class 2005 2013 S 350 CDI</c:v>
                </c:pt>
                <c:pt idx="1434">
                  <c:v>Mercedes-Benz S Class 2005 2013 S 350 L</c:v>
                </c:pt>
                <c:pt idx="1435">
                  <c:v>Mercedes-Benz S Class 2005 2013 S 500</c:v>
                </c:pt>
                <c:pt idx="1436">
                  <c:v>Mercedes-Benz S-Class 280 AT</c:v>
                </c:pt>
                <c:pt idx="1437">
                  <c:v>Mercedes-Benz S-Class 320 L</c:v>
                </c:pt>
                <c:pt idx="1438">
                  <c:v>Mercedes-Benz S-Class S 350 d</c:v>
                </c:pt>
                <c:pt idx="1439">
                  <c:v>Mercedes-Benz SLC 43 AMG</c:v>
                </c:pt>
                <c:pt idx="1440">
                  <c:v>Mercedes-Benz SL-Class SL 500</c:v>
                </c:pt>
                <c:pt idx="1441">
                  <c:v>Mercedes-Benz SLK-Class 55 AMG</c:v>
                </c:pt>
                <c:pt idx="1442">
                  <c:v>Mercedes-Benz SLK-Class SLK 350</c:v>
                </c:pt>
                <c:pt idx="1443">
                  <c:v>Mini Clubman Cooper S</c:v>
                </c:pt>
                <c:pt idx="1444">
                  <c:v>Mini Cooper 3 DOOR D</c:v>
                </c:pt>
                <c:pt idx="1445">
                  <c:v>Mini Cooper 3 DOOR S</c:v>
                </c:pt>
                <c:pt idx="1446">
                  <c:v>Mini Cooper 5 DOOR D</c:v>
                </c:pt>
                <c:pt idx="1447">
                  <c:v>Mini Cooper Convertible 1.6</c:v>
                </c:pt>
                <c:pt idx="1448">
                  <c:v>Mini Cooper Convertible S</c:v>
                </c:pt>
                <c:pt idx="1449">
                  <c:v>Mini Cooper Countryman D</c:v>
                </c:pt>
                <c:pt idx="1450">
                  <c:v>Mini Cooper Countryman D High</c:v>
                </c:pt>
                <c:pt idx="1451">
                  <c:v>Mini Cooper S</c:v>
                </c:pt>
                <c:pt idx="1452">
                  <c:v>Mini Cooper S Carbon Edition</c:v>
                </c:pt>
                <c:pt idx="1453">
                  <c:v>Mini Countryman Cooper D</c:v>
                </c:pt>
                <c:pt idx="1454">
                  <c:v>Mitsubishi Cedia Sports</c:v>
                </c:pt>
                <c:pt idx="1455">
                  <c:v>Mitsubishi Lancer 1.5 SFXi</c:v>
                </c:pt>
                <c:pt idx="1456">
                  <c:v>Mitsubishi Lancer GLXD</c:v>
                </c:pt>
                <c:pt idx="1457">
                  <c:v>Mitsubishi Montero 3.2 GLS</c:v>
                </c:pt>
                <c:pt idx="1458">
                  <c:v>Mitsubishi Outlander 2.4</c:v>
                </c:pt>
                <c:pt idx="1459">
                  <c:v>Mitsubishi Pajero 2.8 GLX CRZ</c:v>
                </c:pt>
                <c:pt idx="1460">
                  <c:v>Mitsubishi Pajero 2.8 GLX Sports</c:v>
                </c:pt>
                <c:pt idx="1461">
                  <c:v>Mitsubishi Pajero 2.8 SFX</c:v>
                </c:pt>
                <c:pt idx="1462">
                  <c:v>Mitsubishi Pajero 2.8 SFX 7Str</c:v>
                </c:pt>
                <c:pt idx="1463">
                  <c:v>Mitsubishi Pajero 2.8 SFX BSIII Dual Tone</c:v>
                </c:pt>
                <c:pt idx="1464">
                  <c:v>Mitsubishi Pajero 2.8 SFX BSIV Dual Tone</c:v>
                </c:pt>
                <c:pt idx="1465">
                  <c:v>Mitsubishi Pajero 4X4 LHD</c:v>
                </c:pt>
                <c:pt idx="1466">
                  <c:v>Mitsubishi Pajero Sport 4X2 AT</c:v>
                </c:pt>
                <c:pt idx="1467">
                  <c:v>Mitsubishi Pajero Sport 4X2 AT DualTone BlackTop</c:v>
                </c:pt>
                <c:pt idx="1468">
                  <c:v>Mitsubishi Pajero Sport 4X4</c:v>
                </c:pt>
                <c:pt idx="1469">
                  <c:v>Mitsubishi Pajero Sport 4X4 AT</c:v>
                </c:pt>
                <c:pt idx="1470">
                  <c:v>Mitsubishi Pajero Sport Anniversary Edition</c:v>
                </c:pt>
                <c:pt idx="1471">
                  <c:v>Nissan 370Z AT</c:v>
                </c:pt>
                <c:pt idx="1472">
                  <c:v>Nissan Evalia 2013 XL</c:v>
                </c:pt>
                <c:pt idx="1473">
                  <c:v>Nissan Micra Active XL Petrol</c:v>
                </c:pt>
                <c:pt idx="1474">
                  <c:v>Nissan Micra Active XV</c:v>
                </c:pt>
                <c:pt idx="1475">
                  <c:v>Nissan Micra Active XV S</c:v>
                </c:pt>
                <c:pt idx="1476">
                  <c:v>Nissan Micra Diesel</c:v>
                </c:pt>
                <c:pt idx="1477">
                  <c:v>Nissan Micra Diesel XL</c:v>
                </c:pt>
                <c:pt idx="1478">
                  <c:v>Nissan Micra Diesel XV</c:v>
                </c:pt>
                <c:pt idx="1479">
                  <c:v>Nissan Micra Diesel XV Premium</c:v>
                </c:pt>
                <c:pt idx="1480">
                  <c:v>Nissan Micra Diesel XV Primo</c:v>
                </c:pt>
                <c:pt idx="1481">
                  <c:v>Nissan Micra XE</c:v>
                </c:pt>
                <c:pt idx="1482">
                  <c:v>Nissan Micra XL</c:v>
                </c:pt>
                <c:pt idx="1483">
                  <c:v>Nissan Micra XL CVT</c:v>
                </c:pt>
                <c:pt idx="1484">
                  <c:v>Nissan Micra XL Primo</c:v>
                </c:pt>
                <c:pt idx="1485">
                  <c:v>Nissan Micra XV</c:v>
                </c:pt>
                <c:pt idx="1486">
                  <c:v>Nissan Micra XV CVT</c:v>
                </c:pt>
                <c:pt idx="1487">
                  <c:v>Nissan Micra XV D</c:v>
                </c:pt>
                <c:pt idx="1488">
                  <c:v>Nissan Micra XV Primo</c:v>
                </c:pt>
                <c:pt idx="1489">
                  <c:v>Nissan Sunny 2011-2014 Diesel XL</c:v>
                </c:pt>
                <c:pt idx="1490">
                  <c:v>Nissan Sunny 2011-2014 Diesel XV</c:v>
                </c:pt>
                <c:pt idx="1491">
                  <c:v>Nissan Sunny 2011-2014 XL</c:v>
                </c:pt>
                <c:pt idx="1492">
                  <c:v>Nissan Sunny 2011-2014 XL AT Special Edition</c:v>
                </c:pt>
                <c:pt idx="1493">
                  <c:v>Nissan Sunny 2011-2014 XV</c:v>
                </c:pt>
                <c:pt idx="1494">
                  <c:v>Nissan Sunny 2011-2014 XV Special Edition</c:v>
                </c:pt>
                <c:pt idx="1495">
                  <c:v>Nissan Sunny Diesel XV</c:v>
                </c:pt>
                <c:pt idx="1496">
                  <c:v>Nissan Sunny XE P</c:v>
                </c:pt>
                <c:pt idx="1497">
                  <c:v>Nissan Sunny XL</c:v>
                </c:pt>
                <c:pt idx="1498">
                  <c:v>Nissan Sunny XL CVT</c:v>
                </c:pt>
                <c:pt idx="1499">
                  <c:v>Nissan Sunny XV CVT</c:v>
                </c:pt>
                <c:pt idx="1500">
                  <c:v>Nissan Sunny XV D</c:v>
                </c:pt>
                <c:pt idx="1501">
                  <c:v>Nissan Teana 230jM</c:v>
                </c:pt>
                <c:pt idx="1502">
                  <c:v>Nissan Teana XL</c:v>
                </c:pt>
                <c:pt idx="1503">
                  <c:v>Nissan Teana XV</c:v>
                </c:pt>
                <c:pt idx="1504">
                  <c:v>Nissan Terrano XE 85 PS</c:v>
                </c:pt>
                <c:pt idx="1505">
                  <c:v>Nissan Terrano XL</c:v>
                </c:pt>
                <c:pt idx="1506">
                  <c:v>Nissan Terrano XL 110 PS</c:v>
                </c:pt>
                <c:pt idx="1507">
                  <c:v>Nissan Terrano XL 85 PS</c:v>
                </c:pt>
                <c:pt idx="1508">
                  <c:v>Nissan Terrano XL D Option</c:v>
                </c:pt>
                <c:pt idx="1509">
                  <c:v>Nissan Terrano XL Plus 85 PS</c:v>
                </c:pt>
                <c:pt idx="1510">
                  <c:v>Nissan Terrano XL Plus ICC WT20 SE</c:v>
                </c:pt>
                <c:pt idx="1511">
                  <c:v>Nissan Terrano XV 110 PS</c:v>
                </c:pt>
                <c:pt idx="1512">
                  <c:v>Nissan Terrano XV 110 PS Limited Edition</c:v>
                </c:pt>
                <c:pt idx="1513">
                  <c:v>Nissan Terrano XV D Pre</c:v>
                </c:pt>
                <c:pt idx="1514">
                  <c:v>Nissan Terrano XV Premium 110 PS</c:v>
                </c:pt>
                <c:pt idx="1515">
                  <c:v>Nissan Terrano XV Premium 110 PS Anniversary Edition</c:v>
                </c:pt>
                <c:pt idx="1516">
                  <c:v>Nissan X-Trail SLX AT</c:v>
                </c:pt>
                <c:pt idx="1517">
                  <c:v>Nissan X-Trail SLX MT</c:v>
                </c:pt>
                <c:pt idx="1518">
                  <c:v>OpelCorsa 1.4Gsi</c:v>
                </c:pt>
                <c:pt idx="1519">
                  <c:v>Porsche Boxster S tiptronic</c:v>
                </c:pt>
                <c:pt idx="1520">
                  <c:v>Porsche Cayenne 2009-2014 Diesel</c:v>
                </c:pt>
                <c:pt idx="1521">
                  <c:v>Porsche Cayenne 2009-2014 Turbo</c:v>
                </c:pt>
                <c:pt idx="1522">
                  <c:v>Porsche Cayenne Base</c:v>
                </c:pt>
                <c:pt idx="1523">
                  <c:v>Porsche Cayenne Diesel</c:v>
                </c:pt>
                <c:pt idx="1524">
                  <c:v>Porsche Cayenne S Diesel</c:v>
                </c:pt>
                <c:pt idx="1525">
                  <c:v>Porsche Cayenne Turbo S</c:v>
                </c:pt>
                <c:pt idx="1526">
                  <c:v>Porsche Cayman 2009-2012 S</c:v>
                </c:pt>
                <c:pt idx="1527">
                  <c:v>Porsche Cayman 2009-2012 S tiptronic</c:v>
                </c:pt>
                <c:pt idx="1528">
                  <c:v>Porsche Panamera 2010 2013 4S</c:v>
                </c:pt>
                <c:pt idx="1529">
                  <c:v>Porsche Panamera 2010 2013 Diesel</c:v>
                </c:pt>
                <c:pt idx="1530">
                  <c:v>Porsche Panamera Diesel</c:v>
                </c:pt>
                <c:pt idx="1531">
                  <c:v>Porsche Panamera Diesel 250hp</c:v>
                </c:pt>
                <c:pt idx="1532">
                  <c:v>Renault Captur 1.5 Diesel Platine Mono</c:v>
                </c:pt>
                <c:pt idx="1533">
                  <c:v>Renault Captur 1.5 Diesel RXL</c:v>
                </c:pt>
                <c:pt idx="1534">
                  <c:v>Renault Duster 110PS Diesel RxL</c:v>
                </c:pt>
                <c:pt idx="1535">
                  <c:v>Renault Duster 110PS Diesel RxL AMT</c:v>
                </c:pt>
                <c:pt idx="1536">
                  <c:v>Renault Duster 110PS Diesel RxZ</c:v>
                </c:pt>
                <c:pt idx="1537">
                  <c:v>Renault Duster 110PS Diesel RxZ AMT</c:v>
                </c:pt>
                <c:pt idx="1538">
                  <c:v>Renault Duster 110PS Diesel RxZ AWD</c:v>
                </c:pt>
                <c:pt idx="1539">
                  <c:v>Renault Duster 110PS Diesel RXZ Option</c:v>
                </c:pt>
                <c:pt idx="1540">
                  <c:v>Renault Duster 110PS Diesel RXZ Optional with Nav</c:v>
                </c:pt>
                <c:pt idx="1541">
                  <c:v>Renault Duster 110PS Diesel RxZ Pack</c:v>
                </c:pt>
                <c:pt idx="1542">
                  <c:v>Renault Duster 110PS Diesel RxZ Plus</c:v>
                </c:pt>
                <c:pt idx="1543">
                  <c:v>Renault Duster 85PS Diesel RxE</c:v>
                </c:pt>
                <c:pt idx="1544">
                  <c:v>Renault Duster 85PS Diesel RxL</c:v>
                </c:pt>
                <c:pt idx="1545">
                  <c:v>Renault Duster 85PS Diesel RxL Explore</c:v>
                </c:pt>
                <c:pt idx="1546">
                  <c:v>Renault Duster 85PS Diesel RxL Option</c:v>
                </c:pt>
                <c:pt idx="1547">
                  <c:v>Renault Duster 85PS Diesel RxL Optional</c:v>
                </c:pt>
                <c:pt idx="1548">
                  <c:v>Renault Duster 85PS Diesel RxL Optional with Nav</c:v>
                </c:pt>
                <c:pt idx="1549">
                  <c:v>Renault Duster 85PS Diesel RxL Plus</c:v>
                </c:pt>
                <c:pt idx="1550">
                  <c:v>Renault Duster 85PS Diesel RxZ</c:v>
                </c:pt>
                <c:pt idx="1551">
                  <c:v>Renault Duster Adventure Edition</c:v>
                </c:pt>
                <c:pt idx="1552">
                  <c:v>Renault Duster Petrol RxL</c:v>
                </c:pt>
                <c:pt idx="1553">
                  <c:v>Renault Duster RXZ AWD</c:v>
                </c:pt>
                <c:pt idx="1554">
                  <c:v>Renault Fluence 1.5</c:v>
                </c:pt>
                <c:pt idx="1555">
                  <c:v>Renault Fluence 2.0</c:v>
                </c:pt>
                <c:pt idx="1556">
                  <c:v>Renault Fluence Diesel E4</c:v>
                </c:pt>
                <c:pt idx="1557">
                  <c:v>Renault Koleos 2.0 Diesel</c:v>
                </c:pt>
                <c:pt idx="1558">
                  <c:v>Renault Koleos 4X2 MT</c:v>
                </c:pt>
                <c:pt idx="1559">
                  <c:v>Renault KWID 1.0 RXL</c:v>
                </c:pt>
                <c:pt idx="1560">
                  <c:v>Renault KWID 1.0 RXT Optional</c:v>
                </c:pt>
                <c:pt idx="1561">
                  <c:v>Renault KWID 1.0 RXT Optional AMT</c:v>
                </c:pt>
                <c:pt idx="1562">
                  <c:v>Renault KWID AMT RXL</c:v>
                </c:pt>
                <c:pt idx="1563">
                  <c:v>Renault KWID Climber 1.0 AMT</c:v>
                </c:pt>
                <c:pt idx="1564">
                  <c:v>Renault KWID Climber 1.0 MT</c:v>
                </c:pt>
                <c:pt idx="1565">
                  <c:v>Renault KWID RXL</c:v>
                </c:pt>
                <c:pt idx="1566">
                  <c:v>Renault KWID RXT</c:v>
                </c:pt>
                <c:pt idx="1567">
                  <c:v>Renault KWID RXT Optional</c:v>
                </c:pt>
                <c:pt idx="1568">
                  <c:v>Renault Lodgy 110PS RxL</c:v>
                </c:pt>
                <c:pt idx="1569">
                  <c:v>Renault Lodgy 110PS RxZ 8 Seater</c:v>
                </c:pt>
                <c:pt idx="1570">
                  <c:v>Renault Pulse Petrol RxL</c:v>
                </c:pt>
                <c:pt idx="1571">
                  <c:v>Renault Pulse Petrol RxZ</c:v>
                </c:pt>
                <c:pt idx="1572">
                  <c:v>Renault Pulse RxL</c:v>
                </c:pt>
                <c:pt idx="1573">
                  <c:v>Renault Pulse RxZ</c:v>
                </c:pt>
                <c:pt idx="1574">
                  <c:v>Renault Scala Diesel RxL</c:v>
                </c:pt>
                <c:pt idx="1575">
                  <c:v>Renault Scala RxL</c:v>
                </c:pt>
                <c:pt idx="1576">
                  <c:v>Renault Scala RxL AT</c:v>
                </c:pt>
                <c:pt idx="1577">
                  <c:v>Skoda Fabia 1.2 MPI Ambiente Petrol</c:v>
                </c:pt>
                <c:pt idx="1578">
                  <c:v>Skoda Fabia 1.2 MPI Ambition Plus</c:v>
                </c:pt>
                <c:pt idx="1579">
                  <c:v>Skoda Fabia 1.2 MPI Classic</c:v>
                </c:pt>
                <c:pt idx="1580">
                  <c:v>Skoda Fabia 1.2 Petrol Active</c:v>
                </c:pt>
                <c:pt idx="1581">
                  <c:v>Skoda Fabia 1.2 TDI Ambition</c:v>
                </c:pt>
                <c:pt idx="1582">
                  <c:v>Skoda Fabia 1.2L Diesel Classic</c:v>
                </c:pt>
                <c:pt idx="1583">
                  <c:v>Skoda Fabia 1.4 MPI Ambiente</c:v>
                </c:pt>
                <c:pt idx="1584">
                  <c:v>Skoda Fabia 1.4 TDI Active</c:v>
                </c:pt>
                <c:pt idx="1585">
                  <c:v>Skoda Fabia 1.6 MPI Elegance</c:v>
                </c:pt>
                <c:pt idx="1586">
                  <c:v>Skoda Laura 1.8 TSI Ambiente</c:v>
                </c:pt>
                <c:pt idx="1587">
                  <c:v>Skoda Laura 1.8 TSI Ambition</c:v>
                </c:pt>
                <c:pt idx="1588">
                  <c:v>Skoda Laura 1.9 TDI AT Ambiente</c:v>
                </c:pt>
                <c:pt idx="1589">
                  <c:v>Skoda Laura 1.9 TDI AT Elegance</c:v>
                </c:pt>
                <c:pt idx="1590">
                  <c:v>Skoda Laura 1.9 TDI MT Ambiente</c:v>
                </c:pt>
                <c:pt idx="1591">
                  <c:v>Skoda Laura 1.9 TDI MT Elegance</c:v>
                </c:pt>
                <c:pt idx="1592">
                  <c:v>Skoda Laura Ambiente</c:v>
                </c:pt>
                <c:pt idx="1593">
                  <c:v>Skoda Laura Ambiente 2.0 TDI CR AT</c:v>
                </c:pt>
                <c:pt idx="1594">
                  <c:v>Skoda Laura Ambiente 2.0 TDI CR MT</c:v>
                </c:pt>
                <c:pt idx="1595">
                  <c:v>Skoda Laura Ambition 2.0 TDI CR AT</c:v>
                </c:pt>
                <c:pt idx="1596">
                  <c:v>Skoda Laura Ambition 2.0 TDI CR MT</c:v>
                </c:pt>
                <c:pt idx="1597">
                  <c:v>Skoda Laura Classic 1.8 TSI</c:v>
                </c:pt>
                <c:pt idx="1598">
                  <c:v>Skoda Laura Elegance 2.0 TDI CR AT</c:v>
                </c:pt>
                <c:pt idx="1599">
                  <c:v>Skoda Laura Elegance MT</c:v>
                </c:pt>
                <c:pt idx="1600">
                  <c:v>Skoda Laura L and K AT</c:v>
                </c:pt>
                <c:pt idx="1601">
                  <c:v>Skoda Laura L and K MT</c:v>
                </c:pt>
                <c:pt idx="1602">
                  <c:v>Skoda Laura L n K 1.9 PD AT</c:v>
                </c:pt>
                <c:pt idx="1603">
                  <c:v>Skoda Laura RS</c:v>
                </c:pt>
                <c:pt idx="1604">
                  <c:v>Skoda Octavia 1.9 TDI</c:v>
                </c:pt>
                <c:pt idx="1605">
                  <c:v>Skoda Octavia 2.0 TDI AT Style Plus</c:v>
                </c:pt>
                <c:pt idx="1606">
                  <c:v>Skoda Octavia 2.0 TDI MT Style</c:v>
                </c:pt>
                <c:pt idx="1607">
                  <c:v>Skoda Octavia Ambiente 1.9 TDI</c:v>
                </c:pt>
                <c:pt idx="1608">
                  <c:v>Skoda Octavia Ambiente 1.9 TDI MT</c:v>
                </c:pt>
                <c:pt idx="1609">
                  <c:v>Skoda Octavia Ambition 1.4 TSI MT</c:v>
                </c:pt>
                <c:pt idx="1610">
                  <c:v>Skoda Octavia Ambition 1.8 TSI AT</c:v>
                </c:pt>
                <c:pt idx="1611">
                  <c:v>Skoda Octavia Ambition 2.0 TDI AT</c:v>
                </c:pt>
                <c:pt idx="1612">
                  <c:v>Skoda Octavia Ambition Plus 2.0 TDI AT</c:v>
                </c:pt>
                <c:pt idx="1613">
                  <c:v>Skoda Octavia Classic 1.9 TDI MT</c:v>
                </c:pt>
                <c:pt idx="1614">
                  <c:v>Skoda Octavia Elegance 1.8 TSI AT</c:v>
                </c:pt>
                <c:pt idx="1615">
                  <c:v>Skoda Octavia Elegance 1.9 TDI</c:v>
                </c:pt>
                <c:pt idx="1616">
                  <c:v>Skoda Octavia Elegance 2.0 TDI AT</c:v>
                </c:pt>
                <c:pt idx="1617">
                  <c:v>Skoda Octavia L and K 1.9 TDI MT</c:v>
                </c:pt>
                <c:pt idx="1618">
                  <c:v>Skoda Octavia Rider 1.9 TDI MT</c:v>
                </c:pt>
                <c:pt idx="1619">
                  <c:v>Skoda Octavia Rider Classic 1.9 TDI</c:v>
                </c:pt>
                <c:pt idx="1620">
                  <c:v>Skoda Octavia RS</c:v>
                </c:pt>
                <c:pt idx="1621">
                  <c:v>Skoda Octavia Style Plus 2.0 TDI AT</c:v>
                </c:pt>
                <c:pt idx="1622">
                  <c:v>Skoda Rapid 1.5 TDI Ambition</c:v>
                </c:pt>
                <c:pt idx="1623">
                  <c:v>Skoda Rapid 1.5 TDI Ambition Plus</c:v>
                </c:pt>
                <c:pt idx="1624">
                  <c:v>Skoda Rapid 1.5 TDI AT Ambition</c:v>
                </c:pt>
                <c:pt idx="1625">
                  <c:v>Skoda Rapid 1.5 TDI AT Elegance</c:v>
                </c:pt>
                <c:pt idx="1626">
                  <c:v>Skoda Rapid 1.5 TDI AT Elegance Plus</c:v>
                </c:pt>
                <c:pt idx="1627">
                  <c:v>Skoda Rapid 1.5 TDI AT Elegance Plus Black Package</c:v>
                </c:pt>
                <c:pt idx="1628">
                  <c:v>Skoda Rapid 1.5 TDI AT Style</c:v>
                </c:pt>
                <c:pt idx="1629">
                  <c:v>Skoda Rapid 1.5 TDI Elegance</c:v>
                </c:pt>
                <c:pt idx="1630">
                  <c:v>Skoda Rapid 1.5 TDI Style</c:v>
                </c:pt>
                <c:pt idx="1631">
                  <c:v>Skoda Rapid 1.6 MPI Active</c:v>
                </c:pt>
                <c:pt idx="1632">
                  <c:v>Skoda Rapid 1.6 MPI Ambition</c:v>
                </c:pt>
                <c:pt idx="1633">
                  <c:v>Skoda Rapid 1.6 MPI Ambition Plus</c:v>
                </c:pt>
                <c:pt idx="1634">
                  <c:v>Skoda Rapid 1.6 MPI Ambition With Alloy Wheel</c:v>
                </c:pt>
                <c:pt idx="1635">
                  <c:v>Skoda Rapid 1.6 MPI AT Ambition</c:v>
                </c:pt>
                <c:pt idx="1636">
                  <c:v>Skoda Rapid 1.6 MPI AT Ambition Plus</c:v>
                </c:pt>
                <c:pt idx="1637">
                  <c:v>Skoda Rapid 1.6 MPI AT Ambition Plus Alloy</c:v>
                </c:pt>
                <c:pt idx="1638">
                  <c:v>Skoda Rapid 1.6 MPI AT Elegance</c:v>
                </c:pt>
                <c:pt idx="1639">
                  <c:v>Skoda Rapid 1.6 MPI AT Elegance Plus</c:v>
                </c:pt>
                <c:pt idx="1640">
                  <c:v>Skoda Rapid 1.6 MPI AT Style</c:v>
                </c:pt>
                <c:pt idx="1641">
                  <c:v>Skoda Rapid 1.6 MPI AT Style Black Package</c:v>
                </c:pt>
                <c:pt idx="1642">
                  <c:v>Skoda Rapid 1.6 MPI AT Style Plus</c:v>
                </c:pt>
                <c:pt idx="1643">
                  <c:v>Skoda Rapid 1.6 MPI Elegance</c:v>
                </c:pt>
                <c:pt idx="1644">
                  <c:v>Skoda Rapid 1.6 MPI Elegance Black Package</c:v>
                </c:pt>
                <c:pt idx="1645">
                  <c:v>Skoda Rapid 1.6 TDI Active</c:v>
                </c:pt>
                <c:pt idx="1646">
                  <c:v>Skoda Rapid 1.6 TDI Ambition</c:v>
                </c:pt>
                <c:pt idx="1647">
                  <c:v>Skoda Rapid 1.6 TDI Elegance</c:v>
                </c:pt>
                <c:pt idx="1648">
                  <c:v>Skoda Rapid 2013-2016 1.6 MPI Ambition</c:v>
                </c:pt>
                <c:pt idx="1649">
                  <c:v>Skoda Rapid Leisure 1.6 TDI MT</c:v>
                </c:pt>
                <c:pt idx="1650">
                  <c:v>Skoda Rapid Ultima 1.6 MPI Ambition Plus</c:v>
                </c:pt>
                <c:pt idx="1651">
                  <c:v>Skoda Rapid Ultima 1.6 TDI Ambition Plus</c:v>
                </c:pt>
                <c:pt idx="1652">
                  <c:v>Skoda Rapid Ultima 1.6 TDI Elegance</c:v>
                </c:pt>
                <c:pt idx="1653">
                  <c:v>Skoda Superb 1.8 TFSI MT</c:v>
                </c:pt>
                <c:pt idx="1654">
                  <c:v>Skoda Superb 1.8 TSI</c:v>
                </c:pt>
                <c:pt idx="1655">
                  <c:v>Skoda Superb 1.8 TSI MT</c:v>
                </c:pt>
                <c:pt idx="1656">
                  <c:v>Skoda Superb 2.5 TDi AT</c:v>
                </c:pt>
                <c:pt idx="1657">
                  <c:v>Skoda Superb 2.8 V6 AT</c:v>
                </c:pt>
                <c:pt idx="1658">
                  <c:v>Skoda Superb 2009-2014 Elegance 2.0 TDI MT</c:v>
                </c:pt>
                <c:pt idx="1659">
                  <c:v>Skoda Superb 3.6 V6 FSI</c:v>
                </c:pt>
                <c:pt idx="1660">
                  <c:v>Skoda Superb Ambition 2.0 TDI CR AT</c:v>
                </c:pt>
                <c:pt idx="1661">
                  <c:v>Skoda Superb Elegance 1.8 TSI AT</c:v>
                </c:pt>
                <c:pt idx="1662">
                  <c:v>Skoda Superb Elegance 1.8 TSI MT</c:v>
                </c:pt>
                <c:pt idx="1663">
                  <c:v>Skoda Superb Elegance 2.0 TDI CR AT</c:v>
                </c:pt>
                <c:pt idx="1664">
                  <c:v>Skoda Superb L&amp;K 1.8 TSI AT</c:v>
                </c:pt>
                <c:pt idx="1665">
                  <c:v>Skoda Superb L&amp;K 2.0 TDI AT</c:v>
                </c:pt>
                <c:pt idx="1666">
                  <c:v>Skoda Superb Petrol Ambition</c:v>
                </c:pt>
                <c:pt idx="1667">
                  <c:v>Skoda Superb Style 1.8 TSI AT</c:v>
                </c:pt>
                <c:pt idx="1668">
                  <c:v>Skoda Superb Style 2.0 TDI AT</c:v>
                </c:pt>
                <c:pt idx="1669">
                  <c:v>Skoda Yeti Ambition 4WD</c:v>
                </c:pt>
                <c:pt idx="1670">
                  <c:v>Skoda Yeti Ambition 4X2</c:v>
                </c:pt>
                <c:pt idx="1671">
                  <c:v>Skoda Yeti Elegance</c:v>
                </c:pt>
                <c:pt idx="1672">
                  <c:v>Skoda Yeti Elegance 4X2</c:v>
                </c:pt>
                <c:pt idx="1673">
                  <c:v>Smart Fortwo CDI AT</c:v>
                </c:pt>
                <c:pt idx="1674">
                  <c:v>Tata Bolt Quadrajet XE</c:v>
                </c:pt>
                <c:pt idx="1675">
                  <c:v>Tata Bolt Quadrajet XM</c:v>
                </c:pt>
                <c:pt idx="1676">
                  <c:v>Tata Bolt Revotron XT</c:v>
                </c:pt>
                <c:pt idx="1677">
                  <c:v>Tata Hexa XT</c:v>
                </c:pt>
                <c:pt idx="1678">
                  <c:v>Tata Hexa XTA</c:v>
                </c:pt>
                <c:pt idx="1679">
                  <c:v>Tata Indica DLS</c:v>
                </c:pt>
                <c:pt idx="1680">
                  <c:v>Tata Indica GLS BS IV</c:v>
                </c:pt>
                <c:pt idx="1681">
                  <c:v>Tata Indica LEI</c:v>
                </c:pt>
                <c:pt idx="1682">
                  <c:v>Tata Indica V2 2001-2011 eLS</c:v>
                </c:pt>
                <c:pt idx="1683">
                  <c:v>Tata Indica V2 DiCOR DLG BS-III</c:v>
                </c:pt>
                <c:pt idx="1684">
                  <c:v>Tata Indica V2 DL BSIII</c:v>
                </c:pt>
                <c:pt idx="1685">
                  <c:v>Tata Indica V2 DLE BSIII</c:v>
                </c:pt>
                <c:pt idx="1686">
                  <c:v>Tata Indica V2 DLG TC</c:v>
                </c:pt>
                <c:pt idx="1687">
                  <c:v>Tata Indica V2 DLS</c:v>
                </c:pt>
                <c:pt idx="1688">
                  <c:v>Tata Indica V2 DLS BSII</c:v>
                </c:pt>
                <c:pt idx="1689">
                  <c:v>Tata Indica V2 DLS BSIII</c:v>
                </c:pt>
                <c:pt idx="1690">
                  <c:v>Tata Indica V2 DLS TC</c:v>
                </c:pt>
                <c:pt idx="1691">
                  <c:v>Tata Indica V2 DLX</c:v>
                </c:pt>
                <c:pt idx="1692">
                  <c:v>Tata Indica V2 eLS</c:v>
                </c:pt>
                <c:pt idx="1693">
                  <c:v>Tata Indica V2 eLX</c:v>
                </c:pt>
                <c:pt idx="1694">
                  <c:v>Tata Indica Vista Aqua 1.2 Safire</c:v>
                </c:pt>
                <c:pt idx="1695">
                  <c:v>Tata Indica Vista Aqua 1.3 Quadrajet</c:v>
                </c:pt>
                <c:pt idx="1696">
                  <c:v>Tata Indica Vista Aqua TDI BSIII</c:v>
                </c:pt>
                <c:pt idx="1697">
                  <c:v>Tata Indica Vista Aura 1.3 Quadrajet</c:v>
                </c:pt>
                <c:pt idx="1698">
                  <c:v>Tata Indica Vista Quadrajet 90 ZX Plus</c:v>
                </c:pt>
                <c:pt idx="1699">
                  <c:v>Tata Indica Vista Quadrajet LS</c:v>
                </c:pt>
                <c:pt idx="1700">
                  <c:v>Tata Indica Vista Quadrajet LX</c:v>
                </c:pt>
                <c:pt idx="1701">
                  <c:v>Tata Indica Vista Quadrajet VX</c:v>
                </c:pt>
                <c:pt idx="1702">
                  <c:v>Tata Indica Vista TDI LS</c:v>
                </c:pt>
                <c:pt idx="1703">
                  <c:v>Tata Indica Vista TDI LX</c:v>
                </c:pt>
                <c:pt idx="1704">
                  <c:v>Tata Indica Vista Terra 1.2 Safire BS IV</c:v>
                </c:pt>
                <c:pt idx="1705">
                  <c:v>Tata Indica Vista Terra Quadrajet 1.3L BS IV</c:v>
                </c:pt>
                <c:pt idx="1706">
                  <c:v>Tata Indigo CS eGLX BS IV</c:v>
                </c:pt>
                <c:pt idx="1707">
                  <c:v>Tata Indigo CS eGVX</c:v>
                </c:pt>
                <c:pt idx="1708">
                  <c:v>Tata Indigo CS Emax CNG GLX</c:v>
                </c:pt>
                <c:pt idx="1709">
                  <c:v>Tata Indigo CS eVX</c:v>
                </c:pt>
                <c:pt idx="1710">
                  <c:v>Tata Indigo CS LX (TDI) BS III</c:v>
                </c:pt>
                <c:pt idx="1711">
                  <c:v>Tata Indigo eCS eLS BS IV</c:v>
                </c:pt>
                <c:pt idx="1712">
                  <c:v>Tata Indigo eCS eLX BS IV</c:v>
                </c:pt>
                <c:pt idx="1713">
                  <c:v>Tata Indigo eCS GLE BSIII</c:v>
                </c:pt>
                <c:pt idx="1714">
                  <c:v>Tata Indigo eCS GLX</c:v>
                </c:pt>
                <c:pt idx="1715">
                  <c:v>Tata Indigo eCS LS (TDI) BS-III</c:v>
                </c:pt>
                <c:pt idx="1716">
                  <c:v>Tata Indigo eCS LX BSIV</c:v>
                </c:pt>
                <c:pt idx="1717">
                  <c:v>Tata Indigo GLE</c:v>
                </c:pt>
                <c:pt idx="1718">
                  <c:v>Tata Indigo LS</c:v>
                </c:pt>
                <c:pt idx="1719">
                  <c:v>Tata Indigo LS Dicor</c:v>
                </c:pt>
                <c:pt idx="1720">
                  <c:v>Tata Indigo LX</c:v>
                </c:pt>
                <c:pt idx="1721">
                  <c:v>Tata Indigo LX BSII</c:v>
                </c:pt>
                <c:pt idx="1722">
                  <c:v>Tata Indigo XL Classic Dicor</c:v>
                </c:pt>
                <c:pt idx="1723">
                  <c:v>Tata Indigo XL Grand Petrol</c:v>
                </c:pt>
                <c:pt idx="1724">
                  <c:v>Tata Manza Aqua Quadrajet</c:v>
                </c:pt>
                <c:pt idx="1725">
                  <c:v>Tata Manza Aqua Quadrajet BS IV</c:v>
                </c:pt>
                <c:pt idx="1726">
                  <c:v>Tata Manza Aqua Safire</c:v>
                </c:pt>
                <c:pt idx="1727">
                  <c:v>Tata Manza Aura Plus Quadrajet BS IV</c:v>
                </c:pt>
                <c:pt idx="1728">
                  <c:v>Tata Manza Aura Quadrajet</c:v>
                </c:pt>
                <c:pt idx="1729">
                  <c:v>Tata Manza Aura Quadrajet BS IV</c:v>
                </c:pt>
                <c:pt idx="1730">
                  <c:v>Tata Manza Aura Safire</c:v>
                </c:pt>
                <c:pt idx="1731">
                  <c:v>Tata Manza Aura Safire BS IV</c:v>
                </c:pt>
                <c:pt idx="1732">
                  <c:v>Tata Manza Club Class Quadrajet90 LS</c:v>
                </c:pt>
                <c:pt idx="1733">
                  <c:v>Tata Manza Club Class Quadrajet90 LX</c:v>
                </c:pt>
                <c:pt idx="1734">
                  <c:v>Tata Manza Club Class Safire90 LX</c:v>
                </c:pt>
                <c:pt idx="1735">
                  <c:v>Tata Manza ELAN Quadrajet BS IV</c:v>
                </c:pt>
                <c:pt idx="1736">
                  <c:v>Tata Nano Cx</c:v>
                </c:pt>
                <c:pt idx="1737">
                  <c:v>Tata Nano Cx BSIV</c:v>
                </c:pt>
                <c:pt idx="1738">
                  <c:v>Tata Nano LX</c:v>
                </c:pt>
                <c:pt idx="1739">
                  <c:v>Tata Nano Lx BSIV</c:v>
                </c:pt>
                <c:pt idx="1740">
                  <c:v>Tata Nano LX SE</c:v>
                </c:pt>
                <c:pt idx="1741">
                  <c:v>Tata Nano STD SE</c:v>
                </c:pt>
                <c:pt idx="1742">
                  <c:v>Tata Nano Twist XT</c:v>
                </c:pt>
                <c:pt idx="1743">
                  <c:v>Tata Nano XT</c:v>
                </c:pt>
                <c:pt idx="1744">
                  <c:v>Tata Nano XTA</c:v>
                </c:pt>
                <c:pt idx="1745">
                  <c:v>Tata New Safari 4X4 EX</c:v>
                </c:pt>
                <c:pt idx="1746">
                  <c:v>Tata New Safari DICOR 2.2 EX 4x2</c:v>
                </c:pt>
                <c:pt idx="1747">
                  <c:v>Tata New Safari DICOR 2.2 EX 4x4</c:v>
                </c:pt>
                <c:pt idx="1748">
                  <c:v>Tata New Safari DICOR 2.2 EX 4x4 BS IV</c:v>
                </c:pt>
                <c:pt idx="1749">
                  <c:v>Tata New Safari DICOR 2.2 VX 4x2</c:v>
                </c:pt>
                <c:pt idx="1750">
                  <c:v>Tata New Safari DICOR 2.2 VX 4x4</c:v>
                </c:pt>
                <c:pt idx="1751">
                  <c:v>Tata New Safari Dicor EX 4X2</c:v>
                </c:pt>
                <c:pt idx="1752">
                  <c:v>Tata New Safari EX 4x2</c:v>
                </c:pt>
                <c:pt idx="1753">
                  <c:v>Tata Nexon 1.2 Revotron XZ Plus</c:v>
                </c:pt>
                <c:pt idx="1754">
                  <c:v>Tata Nexon 1.5 Revotorq XZ Plus Dual Tone</c:v>
                </c:pt>
                <c:pt idx="1755">
                  <c:v>Tata Safari DICOR 2.2 LX 4x2</c:v>
                </c:pt>
                <c:pt idx="1756">
                  <c:v>Tata Safari Storme 2012-2015 EX</c:v>
                </c:pt>
                <c:pt idx="1757">
                  <c:v>Tata Safari Storme 2012-2015 LX</c:v>
                </c:pt>
                <c:pt idx="1758">
                  <c:v>Tata Safari Storme 2012-2015 VX</c:v>
                </c:pt>
                <c:pt idx="1759">
                  <c:v>Tata Safari Storme Explorer Edition</c:v>
                </c:pt>
                <c:pt idx="1760">
                  <c:v>Tata Safari Storme VX</c:v>
                </c:pt>
                <c:pt idx="1761">
                  <c:v>Tata Safari Storme VX Varicor 400</c:v>
                </c:pt>
                <c:pt idx="1762">
                  <c:v>Tata Sumo Delux</c:v>
                </c:pt>
                <c:pt idx="1763">
                  <c:v>Tata Sumo DX</c:v>
                </c:pt>
                <c:pt idx="1764">
                  <c:v>Tata Sumo EX</c:v>
                </c:pt>
                <c:pt idx="1765">
                  <c:v>Tata Sumo EX 10/7 Str BSII</c:v>
                </c:pt>
                <c:pt idx="1766">
                  <c:v>Tata Tiago 1.05 Revotorq XT Option</c:v>
                </c:pt>
                <c:pt idx="1767">
                  <c:v>Tata Tiago 1.2 Revotron XM Option</c:v>
                </c:pt>
                <c:pt idx="1768">
                  <c:v>Tata Tiago 1.2 Revotron XT</c:v>
                </c:pt>
                <c:pt idx="1769">
                  <c:v>Tata Tiago 1.2 Revotron XT Option</c:v>
                </c:pt>
                <c:pt idx="1770">
                  <c:v>Tata Tiago 1.2 Revotron XZ</c:v>
                </c:pt>
                <c:pt idx="1771">
                  <c:v>Tata Tiago 1.2 Revotron XZ WO Alloy</c:v>
                </c:pt>
                <c:pt idx="1772">
                  <c:v>Tata Tiago AMT 1.2 Revotron XTA</c:v>
                </c:pt>
                <c:pt idx="1773">
                  <c:v>Tata Tiago AMT 1.2 Revotron XZA</c:v>
                </c:pt>
                <c:pt idx="1774">
                  <c:v>Tata Tiago Wizz 1.05 Revotorq</c:v>
                </c:pt>
                <c:pt idx="1775">
                  <c:v>Tata Tigor 1.05 Revotorq XT</c:v>
                </c:pt>
                <c:pt idx="1776">
                  <c:v>Tata Tigor 1.05 Revotorq XZ Option</c:v>
                </c:pt>
                <c:pt idx="1777">
                  <c:v>Tata Tigor 1.2 Revotron XT</c:v>
                </c:pt>
                <c:pt idx="1778">
                  <c:v>Tata Tigor 1.2 Revotron XTA</c:v>
                </c:pt>
                <c:pt idx="1779">
                  <c:v>Tata Tigor 1.2 Revotron XZ Option</c:v>
                </c:pt>
                <c:pt idx="1780">
                  <c:v>Tata Tigor XE Diesel</c:v>
                </c:pt>
                <c:pt idx="1781">
                  <c:v>Tata Venture EX</c:v>
                </c:pt>
                <c:pt idx="1782">
                  <c:v>Tata Xenon XT EX 4X2</c:v>
                </c:pt>
                <c:pt idx="1783">
                  <c:v>Tata Xenon XT EX 4X4</c:v>
                </c:pt>
                <c:pt idx="1784">
                  <c:v>Tata Zest Quadrajet 1.3</c:v>
                </c:pt>
                <c:pt idx="1785">
                  <c:v>Tata Zest Quadrajet 1.3 75PS XE</c:v>
                </c:pt>
                <c:pt idx="1786">
                  <c:v>Tata Zest Quadrajet 1.3 75PS XM</c:v>
                </c:pt>
                <c:pt idx="1787">
                  <c:v>Tata Zest Quadrajet 1.3 XT</c:v>
                </c:pt>
                <c:pt idx="1788">
                  <c:v>Tata Zest Revotron 1.2 XT</c:v>
                </c:pt>
                <c:pt idx="1789">
                  <c:v>Tata Zest Revotron 1.2T XE</c:v>
                </c:pt>
                <c:pt idx="1790">
                  <c:v>Tata Zest Revotron 1.2T XM</c:v>
                </c:pt>
                <c:pt idx="1791">
                  <c:v>Tata Zest Revotron 1.2T XMS</c:v>
                </c:pt>
                <c:pt idx="1792">
                  <c:v>Toyota Camry 2.5 G</c:v>
                </c:pt>
                <c:pt idx="1793">
                  <c:v>Toyota Camry 2.5 Hybrid</c:v>
                </c:pt>
                <c:pt idx="1794">
                  <c:v>Toyota Camry A/T</c:v>
                </c:pt>
                <c:pt idx="1795">
                  <c:v>Toyota Camry Hybrid</c:v>
                </c:pt>
                <c:pt idx="1796">
                  <c:v>Toyota Camry Hybrid 2.5</c:v>
                </c:pt>
                <c:pt idx="1797">
                  <c:v>Toyota Camry MT with Moonroof</c:v>
                </c:pt>
                <c:pt idx="1798">
                  <c:v>Toyota Camry W2 (AT)</c:v>
                </c:pt>
                <c:pt idx="1799">
                  <c:v>Toyota Camry W4 (AT)</c:v>
                </c:pt>
                <c:pt idx="1800">
                  <c:v>Toyota Corolla 1.8 J</c:v>
                </c:pt>
                <c:pt idx="1801">
                  <c:v>Toyota Corolla Altis 1.4 DG</c:v>
                </c:pt>
                <c:pt idx="1802">
                  <c:v>Toyota Corolla Altis 1.8 G</c:v>
                </c:pt>
                <c:pt idx="1803">
                  <c:v>Toyota Corolla Altis 1.8 G CNG</c:v>
                </c:pt>
                <c:pt idx="1804">
                  <c:v>Toyota Corolla Altis 1.8 G CVT</c:v>
                </c:pt>
                <c:pt idx="1805">
                  <c:v>Toyota Corolla Altis 1.8 GL</c:v>
                </c:pt>
                <c:pt idx="1806">
                  <c:v>Toyota Corolla Altis 1.8 Limited Edition</c:v>
                </c:pt>
                <c:pt idx="1807">
                  <c:v>Toyota Corolla Altis 1.8 Sport</c:v>
                </c:pt>
                <c:pt idx="1808">
                  <c:v>Toyota Corolla Altis 1.8 VL CVT</c:v>
                </c:pt>
                <c:pt idx="1809">
                  <c:v>Toyota Corolla Altis 2008-2013 1.8 VL AT</c:v>
                </c:pt>
                <c:pt idx="1810">
                  <c:v>Toyota Corolla Altis Aero D 4D J</c:v>
                </c:pt>
                <c:pt idx="1811">
                  <c:v>Toyota Corolla Altis D-4D G</c:v>
                </c:pt>
                <c:pt idx="1812">
                  <c:v>Toyota Corolla Altis D-4D GL</c:v>
                </c:pt>
                <c:pt idx="1813">
                  <c:v>Toyota Corolla Altis D-4D J</c:v>
                </c:pt>
                <c:pt idx="1814">
                  <c:v>Toyota Corolla Altis Diesel D4DG</c:v>
                </c:pt>
                <c:pt idx="1815">
                  <c:v>Toyota Corolla Altis Diesel D4DJ</c:v>
                </c:pt>
                <c:pt idx="1816">
                  <c:v>Toyota Corolla Altis G</c:v>
                </c:pt>
                <c:pt idx="1817">
                  <c:v>Toyota Corolla Altis G AT</c:v>
                </c:pt>
                <c:pt idx="1818">
                  <c:v>Toyota Corolla Altis G HV AT</c:v>
                </c:pt>
                <c:pt idx="1819">
                  <c:v>Toyota Corolla Altis G MT</c:v>
                </c:pt>
                <c:pt idx="1820">
                  <c:v>Toyota Corolla Altis GL</c:v>
                </c:pt>
                <c:pt idx="1821">
                  <c:v>Toyota Corolla Altis GL MT</c:v>
                </c:pt>
                <c:pt idx="1822">
                  <c:v>Toyota Corolla Altis JS MT</c:v>
                </c:pt>
                <c:pt idx="1823">
                  <c:v>Toyota Corolla Altis VL</c:v>
                </c:pt>
                <c:pt idx="1824">
                  <c:v>Toyota Corolla Altis VL AT</c:v>
                </c:pt>
                <c:pt idx="1825">
                  <c:v>Toyota Corolla DX</c:v>
                </c:pt>
                <c:pt idx="1826">
                  <c:v>Toyota Corolla Executive (HE)</c:v>
                </c:pt>
                <c:pt idx="1827">
                  <c:v>Toyota Corolla H2</c:v>
                </c:pt>
                <c:pt idx="1828">
                  <c:v>Toyota Corolla H4</c:v>
                </c:pt>
                <c:pt idx="1829">
                  <c:v>Toyota Corolla H5</c:v>
                </c:pt>
                <c:pt idx="1830">
                  <c:v>Toyota Etios 1.4 VXD</c:v>
                </c:pt>
                <c:pt idx="1831">
                  <c:v>Toyota Etios Cross 1.2L G</c:v>
                </c:pt>
                <c:pt idx="1832">
                  <c:v>Toyota Etios Cross 1.4 GD</c:v>
                </c:pt>
                <c:pt idx="1833">
                  <c:v>Toyota Etios Cross 1.4L GD</c:v>
                </c:pt>
                <c:pt idx="1834">
                  <c:v>Toyota Etios Cross 1.4L VD</c:v>
                </c:pt>
                <c:pt idx="1835">
                  <c:v>Toyota Etios G</c:v>
                </c:pt>
                <c:pt idx="1836">
                  <c:v>Toyota Etios G Safety</c:v>
                </c:pt>
                <c:pt idx="1837">
                  <c:v>Toyota Etios G SP</c:v>
                </c:pt>
                <c:pt idx="1838">
                  <c:v>Toyota Etios GD</c:v>
                </c:pt>
                <c:pt idx="1839">
                  <c:v>Toyota Etios GD SP</c:v>
                </c:pt>
                <c:pt idx="1840">
                  <c:v>Toyota Etios Liva 1.2 G</c:v>
                </c:pt>
                <c:pt idx="1841">
                  <c:v>Toyota Etios Liva 1.2 VX Dual Tone</c:v>
                </c:pt>
                <c:pt idx="1842">
                  <c:v>Toyota Etios Liva 1.4 GD</c:v>
                </c:pt>
                <c:pt idx="1843">
                  <c:v>Toyota Etios Liva 1.4 VXD</c:v>
                </c:pt>
                <c:pt idx="1844">
                  <c:v>Toyota Etios Liva Diesel</c:v>
                </c:pt>
                <c:pt idx="1845">
                  <c:v>Toyota Etios Liva Diesel TRD Sportivo</c:v>
                </c:pt>
                <c:pt idx="1846">
                  <c:v>Toyota Etios Liva G</c:v>
                </c:pt>
                <c:pt idx="1847">
                  <c:v>Toyota Etios Liva GD</c:v>
                </c:pt>
                <c:pt idx="1848">
                  <c:v>Toyota Etios Liva GD SP</c:v>
                </c:pt>
                <c:pt idx="1849">
                  <c:v>Toyota Etios Liva V</c:v>
                </c:pt>
                <c:pt idx="1850">
                  <c:v>Toyota Etios Liva VD</c:v>
                </c:pt>
                <c:pt idx="1851">
                  <c:v>Toyota Etios Petrol TRD Sportivo</c:v>
                </c:pt>
                <c:pt idx="1852">
                  <c:v>Toyota Etios V</c:v>
                </c:pt>
                <c:pt idx="1853">
                  <c:v>Toyota Etios VD</c:v>
                </c:pt>
                <c:pt idx="1854">
                  <c:v>Toyota Etios VD SP</c:v>
                </c:pt>
                <c:pt idx="1855">
                  <c:v>Toyota Etios VX</c:v>
                </c:pt>
                <c:pt idx="1856">
                  <c:v>Toyota Etios VXD</c:v>
                </c:pt>
                <c:pt idx="1857">
                  <c:v>Toyota Fortuner 2.8 2WD AT</c:v>
                </c:pt>
                <c:pt idx="1858">
                  <c:v>Toyota Fortuner 2.8 2WD MT</c:v>
                </c:pt>
                <c:pt idx="1859">
                  <c:v>Toyota Fortuner 2.8 4WD MT</c:v>
                </c:pt>
                <c:pt idx="1860">
                  <c:v>Toyota Fortuner 3.0 Diesel</c:v>
                </c:pt>
                <c:pt idx="1861">
                  <c:v>Toyota Fortuner 4x2 4 Speed AT</c:v>
                </c:pt>
                <c:pt idx="1862">
                  <c:v>Toyota Fortuner 4x2 AT</c:v>
                </c:pt>
                <c:pt idx="1863">
                  <c:v>Toyota Fortuner 4x2 AT TRD Sportivo</c:v>
                </c:pt>
                <c:pt idx="1864">
                  <c:v>Toyota Fortuner 4x2 Manual</c:v>
                </c:pt>
                <c:pt idx="1865">
                  <c:v>Toyota Fortuner 4x2 MT TRD Sportivo</c:v>
                </c:pt>
                <c:pt idx="1866">
                  <c:v>Toyota Fortuner 4x4 AT</c:v>
                </c:pt>
                <c:pt idx="1867">
                  <c:v>Toyota Fortuner 4x4 MT</c:v>
                </c:pt>
                <c:pt idx="1868">
                  <c:v>Toyota Fortuner 4x4 MT TRD Sportivo</c:v>
                </c:pt>
                <c:pt idx="1869">
                  <c:v>Toyota Fortuner TRD Sportivo 2.8 2WD AT</c:v>
                </c:pt>
                <c:pt idx="1870">
                  <c:v>Toyota Innova 2.0 E</c:v>
                </c:pt>
                <c:pt idx="1871">
                  <c:v>Toyota Innova 2.0 G1</c:v>
                </c:pt>
                <c:pt idx="1872">
                  <c:v>Toyota Innova 2.0 GX 8 STR</c:v>
                </c:pt>
                <c:pt idx="1873">
                  <c:v>Toyota Innova 2.0 V</c:v>
                </c:pt>
                <c:pt idx="1874">
                  <c:v>Toyota Innova 2.5 EV Diesel MS 8 Str BSIII</c:v>
                </c:pt>
                <c:pt idx="1875">
                  <c:v>Toyota Innova 2.5 G (Diesel) 7 Seater</c:v>
                </c:pt>
                <c:pt idx="1876">
                  <c:v>Toyota Innova 2.5 G (Diesel) 7 Seater BS IV</c:v>
                </c:pt>
                <c:pt idx="1877">
                  <c:v>Toyota Innova 2.5 G (Diesel) 8 Seater</c:v>
                </c:pt>
                <c:pt idx="1878">
                  <c:v>Toyota Innova 2.5 G (Diesel) 8 Seater BS IV</c:v>
                </c:pt>
                <c:pt idx="1879">
                  <c:v>Toyota Innova 2.5 G3</c:v>
                </c:pt>
                <c:pt idx="1880">
                  <c:v>Toyota Innova 2.5 G4 Diesel 7-seater</c:v>
                </c:pt>
                <c:pt idx="1881">
                  <c:v>Toyota Innova 2.5 G4 Diesel 8-seater</c:v>
                </c:pt>
                <c:pt idx="1882">
                  <c:v>Toyota Innova 2.5 GX (Diesel) 7 Seater</c:v>
                </c:pt>
                <c:pt idx="1883">
                  <c:v>Toyota Innova 2.5 GX (Diesel) 7 Seater BS IV</c:v>
                </c:pt>
                <c:pt idx="1884">
                  <c:v>Toyota Innova 2.5 GX (Diesel) 8 Seater</c:v>
                </c:pt>
                <c:pt idx="1885">
                  <c:v>Toyota Innova 2.5 GX (Diesel) 8 Seater BS IV</c:v>
                </c:pt>
                <c:pt idx="1886">
                  <c:v>Toyota Innova 2.5 GX 7 STR</c:v>
                </c:pt>
                <c:pt idx="1887">
                  <c:v>Toyota Innova 2.5 GX 7 STR BSIV</c:v>
                </c:pt>
                <c:pt idx="1888">
                  <c:v>Toyota Innova 2.5 GX 8 STR</c:v>
                </c:pt>
                <c:pt idx="1889">
                  <c:v>Toyota Innova 2.5 LE 2014 Diesel 7 Seater</c:v>
                </c:pt>
                <c:pt idx="1890">
                  <c:v>Toyota Innova 2.5 LE 2014 Diesel 8 Seater</c:v>
                </c:pt>
                <c:pt idx="1891">
                  <c:v>Toyota Innova 2.5 V Diesel 7-seater</c:v>
                </c:pt>
                <c:pt idx="1892">
                  <c:v>Toyota Innova 2.5 V Diesel 8-seater</c:v>
                </c:pt>
                <c:pt idx="1893">
                  <c:v>Toyota Innova 2.5 VX (Diesel) 7 Seater</c:v>
                </c:pt>
                <c:pt idx="1894">
                  <c:v>Toyota Innova 2.5 VX (Diesel) 7 Seater BS IV</c:v>
                </c:pt>
                <c:pt idx="1895">
                  <c:v>Toyota Innova 2.5 VX (Diesel) 8 Seater</c:v>
                </c:pt>
                <c:pt idx="1896">
                  <c:v>Toyota Innova 2.5 VX (Diesel) 8 Seater BS IV</c:v>
                </c:pt>
                <c:pt idx="1897">
                  <c:v>Toyota Innova 2.5 VX 7 STR BSIV</c:v>
                </c:pt>
                <c:pt idx="1898">
                  <c:v>Toyota Innova 2.5 Z Diesel 7 Seater</c:v>
                </c:pt>
                <c:pt idx="1899">
                  <c:v>Toyota Innova 2.5 ZX Diesel 7 Seater</c:v>
                </c:pt>
                <c:pt idx="1900">
                  <c:v>Toyota Innova 2.5 ZX Diesel 7 Seater BSIII</c:v>
                </c:pt>
                <c:pt idx="1901">
                  <c:v>Toyota Innova Crysta 2.4 G MT</c:v>
                </c:pt>
                <c:pt idx="1902">
                  <c:v>Toyota Innova Crysta 2.4 G MT 8S</c:v>
                </c:pt>
                <c:pt idx="1903">
                  <c:v>Toyota Innova Crysta 2.4 GX MT</c:v>
                </c:pt>
                <c:pt idx="1904">
                  <c:v>Toyota Innova Crysta 2.4 GX MT 8S</c:v>
                </c:pt>
                <c:pt idx="1905">
                  <c:v>Toyota Innova Crysta 2.4 VX MT</c:v>
                </c:pt>
                <c:pt idx="1906">
                  <c:v>Toyota Innova Crysta 2.4 VX MT 8S</c:v>
                </c:pt>
                <c:pt idx="1907">
                  <c:v>Toyota Innova Crysta 2.4 ZX MT</c:v>
                </c:pt>
                <c:pt idx="1908">
                  <c:v>Toyota Innova Crysta 2.7 GX MT</c:v>
                </c:pt>
                <c:pt idx="1909">
                  <c:v>Toyota Innova Crysta 2.8 GX AT</c:v>
                </c:pt>
                <c:pt idx="1910">
                  <c:v>Toyota Innova Crysta 2.8 GX AT 8S</c:v>
                </c:pt>
                <c:pt idx="1911">
                  <c:v>Toyota Innova Crysta 2.8 ZX AT</c:v>
                </c:pt>
                <c:pt idx="1912">
                  <c:v>Toyota Innova Crysta Touring Sport 2.4 MT</c:v>
                </c:pt>
                <c:pt idx="1913">
                  <c:v>Toyota Land Cruiser Prado VX L</c:v>
                </c:pt>
                <c:pt idx="1914">
                  <c:v>Toyota Platinum Etios 1.4 GXD</c:v>
                </c:pt>
                <c:pt idx="1915">
                  <c:v>Toyota Prius 2009-2016 Z4</c:v>
                </c:pt>
                <c:pt idx="1916">
                  <c:v>Toyota Qualis Fleet A3</c:v>
                </c:pt>
                <c:pt idx="1917">
                  <c:v>Toyota Qualis FS B2</c:v>
                </c:pt>
                <c:pt idx="1918">
                  <c:v>Toyota Qualis FS B3</c:v>
                </c:pt>
                <c:pt idx="1919">
                  <c:v>Toyota Qualis RS E2</c:v>
                </c:pt>
                <c:pt idx="1920">
                  <c:v>Volkswagen Ameo 1.2 MPI Anniversary Edition</c:v>
                </c:pt>
                <c:pt idx="1921">
                  <c:v>Volkswagen Ameo 1.2 MPI Comfortline</c:v>
                </c:pt>
                <c:pt idx="1922">
                  <c:v>Volkswagen Ameo 1.2 MPI Highline</c:v>
                </c:pt>
                <c:pt idx="1923">
                  <c:v>Volkswagen Ameo 1.2 MPI Highline 16 Alloy</c:v>
                </c:pt>
                <c:pt idx="1924">
                  <c:v>Volkswagen Ameo 1.2 MPI Highline Plus 16</c:v>
                </c:pt>
                <c:pt idx="1925">
                  <c:v>Volkswagen Ameo 1.2 MPI Trendline</c:v>
                </c:pt>
                <c:pt idx="1926">
                  <c:v>Volkswagen Ameo 1.5 TDI Comfortline</c:v>
                </c:pt>
                <c:pt idx="1927">
                  <c:v>Volkswagen Ameo 1.5 TDI Comfortline AT</c:v>
                </c:pt>
                <c:pt idx="1928">
                  <c:v>Volkswagen Ameo 1.5 TDI Highline</c:v>
                </c:pt>
                <c:pt idx="1929">
                  <c:v>Volkswagen Ameo 1.5 TDI Highline AT</c:v>
                </c:pt>
                <c:pt idx="1930">
                  <c:v>Volkswagen Beetle 2.0</c:v>
                </c:pt>
                <c:pt idx="1931">
                  <c:v>Volkswagen CrossPolo 1.2 TDI</c:v>
                </c:pt>
                <c:pt idx="1932">
                  <c:v>Volkswagen CrossPolo 1.5 TDI</c:v>
                </c:pt>
                <c:pt idx="1933">
                  <c:v>Volkswagen Jetta 2007-2011 1.6 Trendline</c:v>
                </c:pt>
                <c:pt idx="1934">
                  <c:v>Volkswagen Jetta 2007-2011 1.9 Highline TDI</c:v>
                </c:pt>
                <c:pt idx="1935">
                  <c:v>Volkswagen Jetta 2007-2011 1.9 L TDI</c:v>
                </c:pt>
                <c:pt idx="1936">
                  <c:v>Volkswagen Jetta 2007-2011 1.9 TDI Trendline</c:v>
                </c:pt>
                <c:pt idx="1937">
                  <c:v>Volkswagen Jetta 2007-2011 2.0 TDI Comfortline</c:v>
                </c:pt>
                <c:pt idx="1938">
                  <c:v>Volkswagen Jetta 2007-2011 2.0 TDI Trendline</c:v>
                </c:pt>
                <c:pt idx="1939">
                  <c:v>Volkswagen Jetta 2012-2014 1.4 TSI</c:v>
                </c:pt>
                <c:pt idx="1940">
                  <c:v>Volkswagen Jetta 2012-2014 2.0L TDI Comfortline</c:v>
                </c:pt>
                <c:pt idx="1941">
                  <c:v>Volkswagen Jetta 2012-2014 2.0L TDI Highline</c:v>
                </c:pt>
                <c:pt idx="1942">
                  <c:v>Volkswagen Jetta 2012-2014 2.0L TDI Highline AT</c:v>
                </c:pt>
                <c:pt idx="1943">
                  <c:v>Volkswagen Jetta 2012-2014 2.0L TDI Trendline</c:v>
                </c:pt>
                <c:pt idx="1944">
                  <c:v>Volkswagen Jetta 2013-2015 2.0L TDI Highline</c:v>
                </c:pt>
                <c:pt idx="1945">
                  <c:v>Volkswagen Jetta 2013-2015 2.0L TDI Highline AT</c:v>
                </c:pt>
                <c:pt idx="1946">
                  <c:v>Volkswagen Passat 1.8 TSI MT</c:v>
                </c:pt>
                <c:pt idx="1947">
                  <c:v>Volkswagen Passat 2.0 PD DSG</c:v>
                </c:pt>
                <c:pt idx="1948">
                  <c:v>Volkswagen Passat Diesel Highline 2.0 TDI</c:v>
                </c:pt>
                <c:pt idx="1949">
                  <c:v>Volkswagen Passat Highline DSG</c:v>
                </c:pt>
                <c:pt idx="1950">
                  <c:v>Volkswagen Polo 1.0 MPI Comfortline</c:v>
                </c:pt>
                <c:pt idx="1951">
                  <c:v>Volkswagen Polo 1.0 MPI Trendline</c:v>
                </c:pt>
                <c:pt idx="1952">
                  <c:v>Volkswagen Polo 1.2 MPI Comfortline</c:v>
                </c:pt>
                <c:pt idx="1953">
                  <c:v>Volkswagen Polo 1.2 MPI Highline</c:v>
                </c:pt>
                <c:pt idx="1954">
                  <c:v>Volkswagen Polo 1.2 MPI Highline Plus</c:v>
                </c:pt>
                <c:pt idx="1955">
                  <c:v>Volkswagen Polo 1.2 MPI Trendline</c:v>
                </c:pt>
                <c:pt idx="1956">
                  <c:v>Volkswagen Polo 1.5 TDI Comfortline</c:v>
                </c:pt>
                <c:pt idx="1957">
                  <c:v>Volkswagen Polo 1.5 TDI Highline</c:v>
                </c:pt>
                <c:pt idx="1958">
                  <c:v>Volkswagen Polo 1.5 TDI Trendline</c:v>
                </c:pt>
                <c:pt idx="1959">
                  <c:v>Volkswagen Polo ALLSTAR 1.2 MPI</c:v>
                </c:pt>
                <c:pt idx="1960">
                  <c:v>Volkswagen Polo Diesel Comfortline 1.2L</c:v>
                </c:pt>
                <c:pt idx="1961">
                  <c:v>Volkswagen Polo Diesel Highline 1.2L</c:v>
                </c:pt>
                <c:pt idx="1962">
                  <c:v>Volkswagen Polo Diesel Trendline 1.2L</c:v>
                </c:pt>
                <c:pt idx="1963">
                  <c:v>Volkswagen Polo GT 1.5 TDI</c:v>
                </c:pt>
                <c:pt idx="1964">
                  <c:v>Volkswagen Polo GT TDI</c:v>
                </c:pt>
                <c:pt idx="1965">
                  <c:v>Volkswagen Polo GT TSI</c:v>
                </c:pt>
                <c:pt idx="1966">
                  <c:v>Volkswagen Polo GTI</c:v>
                </c:pt>
                <c:pt idx="1967">
                  <c:v>Volkswagen Polo IPL II 1.2 Petrol Highline</c:v>
                </c:pt>
                <c:pt idx="1968">
                  <c:v>Volkswagen Polo Petrol Comfortline 1.2L</c:v>
                </c:pt>
                <c:pt idx="1969">
                  <c:v>Volkswagen Polo Petrol Highline 1.2L</c:v>
                </c:pt>
                <c:pt idx="1970">
                  <c:v>Volkswagen Polo Petrol Highline 1.6L</c:v>
                </c:pt>
                <c:pt idx="1971">
                  <c:v>Volkswagen Polo Petrol Trendline 1.2L</c:v>
                </c:pt>
                <c:pt idx="1972">
                  <c:v>Volkswagen Tiguan 2.0 TDI Highline</c:v>
                </c:pt>
                <c:pt idx="1973">
                  <c:v>Volkswagen Vento 1.2 TSI Comfortline AT</c:v>
                </c:pt>
                <c:pt idx="1974">
                  <c:v>Volkswagen Vento 1.2 TSI Highline AT</c:v>
                </c:pt>
                <c:pt idx="1975">
                  <c:v>Volkswagen Vento 1.5 Highline Plus AT 16 Alloy</c:v>
                </c:pt>
                <c:pt idx="1976">
                  <c:v>Volkswagen Vento 1.5 TDI Comfortline</c:v>
                </c:pt>
                <c:pt idx="1977">
                  <c:v>Volkswagen Vento 1.5 TDI Comfortline AT</c:v>
                </c:pt>
                <c:pt idx="1978">
                  <c:v>Volkswagen Vento 1.5 TDI Highline</c:v>
                </c:pt>
                <c:pt idx="1979">
                  <c:v>Volkswagen Vento 1.5 TDI Highline AT</c:v>
                </c:pt>
                <c:pt idx="1980">
                  <c:v>Volkswagen Vento 1.5 TDI Highline Plus</c:v>
                </c:pt>
                <c:pt idx="1981">
                  <c:v>Volkswagen Vento 1.5 TDI Highline Plus AT</c:v>
                </c:pt>
                <c:pt idx="1982">
                  <c:v>Volkswagen Vento 1.5 TDI Trendline</c:v>
                </c:pt>
                <c:pt idx="1983">
                  <c:v>Volkswagen Vento 1.6 Comfortline</c:v>
                </c:pt>
                <c:pt idx="1984">
                  <c:v>Volkswagen Vento 1.6 Highline</c:v>
                </c:pt>
                <c:pt idx="1985">
                  <c:v>Volkswagen Vento 1.6 Trendline</c:v>
                </c:pt>
                <c:pt idx="1986">
                  <c:v>Volkswagen Vento 2013-2015 1.6 Comfortline</c:v>
                </c:pt>
                <c:pt idx="1987">
                  <c:v>Volkswagen Vento Diesel Breeze</c:v>
                </c:pt>
                <c:pt idx="1988">
                  <c:v>Volkswagen Vento Diesel Comfortline</c:v>
                </c:pt>
                <c:pt idx="1989">
                  <c:v>Volkswagen Vento Diesel Highline</c:v>
                </c:pt>
                <c:pt idx="1990">
                  <c:v>Volkswagen Vento Diesel Trendline</c:v>
                </c:pt>
                <c:pt idx="1991">
                  <c:v>Volkswagen Vento IPL II Petrol Highline AT</c:v>
                </c:pt>
                <c:pt idx="1992">
                  <c:v>Volkswagen Vento IPL II Petrol Trendline</c:v>
                </c:pt>
                <c:pt idx="1993">
                  <c:v>Volkswagen Vento Konekt Diesel Highline</c:v>
                </c:pt>
                <c:pt idx="1994">
                  <c:v>Volkswagen Vento Magnific 1.6 Comfortline</c:v>
                </c:pt>
                <c:pt idx="1995">
                  <c:v>Volkswagen Vento Petrol Comfortline</c:v>
                </c:pt>
                <c:pt idx="1996">
                  <c:v>Volkswagen Vento Petrol Highline</c:v>
                </c:pt>
                <c:pt idx="1997">
                  <c:v>Volkswagen Vento Petrol Highline AT</c:v>
                </c:pt>
                <c:pt idx="1998">
                  <c:v>Volkswagen Vento Petrol Trendline</c:v>
                </c:pt>
                <c:pt idx="1999">
                  <c:v>Volkswagen Vento Sport 1.2 TSI AT</c:v>
                </c:pt>
                <c:pt idx="2000">
                  <c:v>Volkswagen Vento TSI</c:v>
                </c:pt>
                <c:pt idx="2001">
                  <c:v>Volvo S60 D3</c:v>
                </c:pt>
                <c:pt idx="2002">
                  <c:v>Volvo S60 D4 KINETIC</c:v>
                </c:pt>
                <c:pt idx="2003">
                  <c:v>Volvo S60 D4 Momentum</c:v>
                </c:pt>
                <c:pt idx="2004">
                  <c:v>Volvo S60 D4 SUMMUM</c:v>
                </c:pt>
                <c:pt idx="2005">
                  <c:v>Volvo S60 D5 Kinetic</c:v>
                </c:pt>
                <c:pt idx="2006">
                  <c:v>Volvo S60 D5 Summum</c:v>
                </c:pt>
                <c:pt idx="2007">
                  <c:v>Volvo S80 2006-2013 D5</c:v>
                </c:pt>
                <c:pt idx="2008">
                  <c:v>Volvo S80 D5</c:v>
                </c:pt>
                <c:pt idx="2009">
                  <c:v>Volvo V40 Cross Country D3</c:v>
                </c:pt>
                <c:pt idx="2010">
                  <c:v>Volvo V40 D3</c:v>
                </c:pt>
                <c:pt idx="2011">
                  <c:v>Volvo V40 D3 R Design</c:v>
                </c:pt>
                <c:pt idx="2012">
                  <c:v>Volvo XC60 D4 Summum</c:v>
                </c:pt>
                <c:pt idx="2013">
                  <c:v>Volvo XC60 D5</c:v>
                </c:pt>
                <c:pt idx="2014">
                  <c:v>Volvo XC60 D5 Inscription</c:v>
                </c:pt>
                <c:pt idx="2015">
                  <c:v>Volvo XC90 2007-2015 D5 AT AWD</c:v>
                </c:pt>
                <c:pt idx="2016">
                  <c:v>Volvo XC90 2007-2015 D5 AWD</c:v>
                </c:pt>
              </c:strCache>
            </c:strRef>
          </c:cat>
          <c:val>
            <c:numRef>
              <c:f>'Pivot Table-5'!$B$4:$B$2021</c:f>
              <c:numCache>
                <c:formatCode>General</c:formatCode>
                <c:ptCount val="2017"/>
                <c:pt idx="0">
                  <c:v>2003</c:v>
                </c:pt>
                <c:pt idx="1">
                  <c:v>4028</c:v>
                </c:pt>
                <c:pt idx="2">
                  <c:v>2016</c:v>
                </c:pt>
                <c:pt idx="3">
                  <c:v>4031</c:v>
                </c:pt>
                <c:pt idx="4">
                  <c:v>2017</c:v>
                </c:pt>
                <c:pt idx="5">
                  <c:v>4021</c:v>
                </c:pt>
                <c:pt idx="6">
                  <c:v>2012</c:v>
                </c:pt>
                <c:pt idx="7">
                  <c:v>44269</c:v>
                </c:pt>
                <c:pt idx="8">
                  <c:v>30209</c:v>
                </c:pt>
                <c:pt idx="9">
                  <c:v>6041</c:v>
                </c:pt>
                <c:pt idx="10">
                  <c:v>2011</c:v>
                </c:pt>
                <c:pt idx="11">
                  <c:v>22130</c:v>
                </c:pt>
                <c:pt idx="12">
                  <c:v>6044</c:v>
                </c:pt>
                <c:pt idx="13">
                  <c:v>2011</c:v>
                </c:pt>
                <c:pt idx="14">
                  <c:v>4029</c:v>
                </c:pt>
                <c:pt idx="15">
                  <c:v>6033</c:v>
                </c:pt>
                <c:pt idx="16">
                  <c:v>2012</c:v>
                </c:pt>
                <c:pt idx="17">
                  <c:v>2017</c:v>
                </c:pt>
                <c:pt idx="18">
                  <c:v>12093</c:v>
                </c:pt>
                <c:pt idx="19">
                  <c:v>8058</c:v>
                </c:pt>
                <c:pt idx="20">
                  <c:v>2016</c:v>
                </c:pt>
                <c:pt idx="21">
                  <c:v>6047</c:v>
                </c:pt>
                <c:pt idx="22">
                  <c:v>4034</c:v>
                </c:pt>
                <c:pt idx="23">
                  <c:v>16093</c:v>
                </c:pt>
                <c:pt idx="24">
                  <c:v>8052</c:v>
                </c:pt>
                <c:pt idx="25">
                  <c:v>12062</c:v>
                </c:pt>
                <c:pt idx="26">
                  <c:v>2008</c:v>
                </c:pt>
                <c:pt idx="27">
                  <c:v>16109</c:v>
                </c:pt>
                <c:pt idx="28">
                  <c:v>40270</c:v>
                </c:pt>
                <c:pt idx="29">
                  <c:v>6044</c:v>
                </c:pt>
                <c:pt idx="30">
                  <c:v>2012</c:v>
                </c:pt>
                <c:pt idx="31">
                  <c:v>6049</c:v>
                </c:pt>
                <c:pt idx="32">
                  <c:v>12095</c:v>
                </c:pt>
                <c:pt idx="33">
                  <c:v>4031</c:v>
                </c:pt>
                <c:pt idx="34">
                  <c:v>10045</c:v>
                </c:pt>
                <c:pt idx="35">
                  <c:v>10071</c:v>
                </c:pt>
                <c:pt idx="36">
                  <c:v>4034</c:v>
                </c:pt>
                <c:pt idx="37">
                  <c:v>4025</c:v>
                </c:pt>
                <c:pt idx="38">
                  <c:v>2012</c:v>
                </c:pt>
                <c:pt idx="39">
                  <c:v>6034</c:v>
                </c:pt>
                <c:pt idx="40">
                  <c:v>8054</c:v>
                </c:pt>
                <c:pt idx="41">
                  <c:v>6042</c:v>
                </c:pt>
                <c:pt idx="42">
                  <c:v>12080</c:v>
                </c:pt>
                <c:pt idx="43">
                  <c:v>6044</c:v>
                </c:pt>
                <c:pt idx="44">
                  <c:v>6046</c:v>
                </c:pt>
                <c:pt idx="45">
                  <c:v>6053</c:v>
                </c:pt>
                <c:pt idx="46">
                  <c:v>4030</c:v>
                </c:pt>
                <c:pt idx="47">
                  <c:v>8062</c:v>
                </c:pt>
                <c:pt idx="48">
                  <c:v>14109</c:v>
                </c:pt>
                <c:pt idx="49">
                  <c:v>8054</c:v>
                </c:pt>
                <c:pt idx="50">
                  <c:v>12084</c:v>
                </c:pt>
                <c:pt idx="51">
                  <c:v>2014</c:v>
                </c:pt>
                <c:pt idx="52">
                  <c:v>14088</c:v>
                </c:pt>
                <c:pt idx="53">
                  <c:v>8038</c:v>
                </c:pt>
                <c:pt idx="54">
                  <c:v>2014</c:v>
                </c:pt>
                <c:pt idx="55">
                  <c:v>2010</c:v>
                </c:pt>
                <c:pt idx="56">
                  <c:v>4033</c:v>
                </c:pt>
                <c:pt idx="57">
                  <c:v>8067</c:v>
                </c:pt>
                <c:pt idx="58">
                  <c:v>4032</c:v>
                </c:pt>
                <c:pt idx="59">
                  <c:v>12090</c:v>
                </c:pt>
                <c:pt idx="60">
                  <c:v>6037</c:v>
                </c:pt>
                <c:pt idx="61">
                  <c:v>26176</c:v>
                </c:pt>
                <c:pt idx="62">
                  <c:v>10066</c:v>
                </c:pt>
                <c:pt idx="63">
                  <c:v>4031</c:v>
                </c:pt>
                <c:pt idx="64">
                  <c:v>10078</c:v>
                </c:pt>
                <c:pt idx="65">
                  <c:v>2008</c:v>
                </c:pt>
                <c:pt idx="66">
                  <c:v>12084</c:v>
                </c:pt>
                <c:pt idx="67">
                  <c:v>2019</c:v>
                </c:pt>
                <c:pt idx="68">
                  <c:v>6050</c:v>
                </c:pt>
                <c:pt idx="69">
                  <c:v>4026</c:v>
                </c:pt>
                <c:pt idx="70">
                  <c:v>4027</c:v>
                </c:pt>
                <c:pt idx="71">
                  <c:v>2012</c:v>
                </c:pt>
                <c:pt idx="72">
                  <c:v>2006</c:v>
                </c:pt>
                <c:pt idx="73">
                  <c:v>2008</c:v>
                </c:pt>
                <c:pt idx="74">
                  <c:v>4030</c:v>
                </c:pt>
                <c:pt idx="75">
                  <c:v>2013</c:v>
                </c:pt>
                <c:pt idx="76">
                  <c:v>6030</c:v>
                </c:pt>
                <c:pt idx="77">
                  <c:v>2012</c:v>
                </c:pt>
                <c:pt idx="78">
                  <c:v>46259</c:v>
                </c:pt>
                <c:pt idx="79">
                  <c:v>6033</c:v>
                </c:pt>
                <c:pt idx="80">
                  <c:v>2008</c:v>
                </c:pt>
                <c:pt idx="81">
                  <c:v>4032</c:v>
                </c:pt>
                <c:pt idx="82">
                  <c:v>20100</c:v>
                </c:pt>
                <c:pt idx="83">
                  <c:v>30219</c:v>
                </c:pt>
                <c:pt idx="84">
                  <c:v>2015</c:v>
                </c:pt>
                <c:pt idx="85">
                  <c:v>4033</c:v>
                </c:pt>
                <c:pt idx="86">
                  <c:v>12084</c:v>
                </c:pt>
                <c:pt idx="87">
                  <c:v>8036</c:v>
                </c:pt>
                <c:pt idx="88">
                  <c:v>10071</c:v>
                </c:pt>
                <c:pt idx="89">
                  <c:v>14099</c:v>
                </c:pt>
                <c:pt idx="90">
                  <c:v>2009</c:v>
                </c:pt>
                <c:pt idx="91">
                  <c:v>8041</c:v>
                </c:pt>
                <c:pt idx="92">
                  <c:v>2013</c:v>
                </c:pt>
                <c:pt idx="93">
                  <c:v>2011</c:v>
                </c:pt>
                <c:pt idx="94">
                  <c:v>4027</c:v>
                </c:pt>
                <c:pt idx="95">
                  <c:v>2011</c:v>
                </c:pt>
                <c:pt idx="96">
                  <c:v>4030</c:v>
                </c:pt>
                <c:pt idx="97">
                  <c:v>2015</c:v>
                </c:pt>
                <c:pt idx="98">
                  <c:v>24195</c:v>
                </c:pt>
                <c:pt idx="99">
                  <c:v>2016</c:v>
                </c:pt>
                <c:pt idx="100">
                  <c:v>18103</c:v>
                </c:pt>
                <c:pt idx="101">
                  <c:v>2011</c:v>
                </c:pt>
                <c:pt idx="102">
                  <c:v>8040</c:v>
                </c:pt>
                <c:pt idx="103">
                  <c:v>2016</c:v>
                </c:pt>
                <c:pt idx="104">
                  <c:v>4021</c:v>
                </c:pt>
                <c:pt idx="105">
                  <c:v>2006</c:v>
                </c:pt>
                <c:pt idx="106">
                  <c:v>2011</c:v>
                </c:pt>
                <c:pt idx="107">
                  <c:v>4020</c:v>
                </c:pt>
                <c:pt idx="108">
                  <c:v>4017</c:v>
                </c:pt>
                <c:pt idx="109">
                  <c:v>2012</c:v>
                </c:pt>
                <c:pt idx="110">
                  <c:v>30225</c:v>
                </c:pt>
                <c:pt idx="111">
                  <c:v>2018</c:v>
                </c:pt>
                <c:pt idx="112">
                  <c:v>2013</c:v>
                </c:pt>
                <c:pt idx="113">
                  <c:v>20157</c:v>
                </c:pt>
                <c:pt idx="114">
                  <c:v>28186</c:v>
                </c:pt>
                <c:pt idx="115">
                  <c:v>14076</c:v>
                </c:pt>
                <c:pt idx="116">
                  <c:v>4036</c:v>
                </c:pt>
                <c:pt idx="117">
                  <c:v>4020</c:v>
                </c:pt>
                <c:pt idx="118">
                  <c:v>10063</c:v>
                </c:pt>
                <c:pt idx="119">
                  <c:v>2010</c:v>
                </c:pt>
                <c:pt idx="120">
                  <c:v>4026</c:v>
                </c:pt>
                <c:pt idx="121">
                  <c:v>2010</c:v>
                </c:pt>
                <c:pt idx="122">
                  <c:v>2011</c:v>
                </c:pt>
                <c:pt idx="123">
                  <c:v>2011</c:v>
                </c:pt>
                <c:pt idx="124">
                  <c:v>2013</c:v>
                </c:pt>
                <c:pt idx="125">
                  <c:v>2011</c:v>
                </c:pt>
                <c:pt idx="126">
                  <c:v>4019</c:v>
                </c:pt>
                <c:pt idx="127">
                  <c:v>8058</c:v>
                </c:pt>
                <c:pt idx="128">
                  <c:v>4018</c:v>
                </c:pt>
                <c:pt idx="129">
                  <c:v>2008</c:v>
                </c:pt>
                <c:pt idx="130">
                  <c:v>2010</c:v>
                </c:pt>
                <c:pt idx="131">
                  <c:v>8051</c:v>
                </c:pt>
                <c:pt idx="132">
                  <c:v>2012</c:v>
                </c:pt>
                <c:pt idx="133">
                  <c:v>2017</c:v>
                </c:pt>
                <c:pt idx="134">
                  <c:v>2015</c:v>
                </c:pt>
                <c:pt idx="135">
                  <c:v>6030</c:v>
                </c:pt>
                <c:pt idx="136">
                  <c:v>2013</c:v>
                </c:pt>
                <c:pt idx="137">
                  <c:v>4035</c:v>
                </c:pt>
                <c:pt idx="138">
                  <c:v>4033</c:v>
                </c:pt>
                <c:pt idx="139">
                  <c:v>2012</c:v>
                </c:pt>
                <c:pt idx="140">
                  <c:v>10061</c:v>
                </c:pt>
                <c:pt idx="141">
                  <c:v>8058</c:v>
                </c:pt>
                <c:pt idx="142">
                  <c:v>8067</c:v>
                </c:pt>
                <c:pt idx="143">
                  <c:v>30191</c:v>
                </c:pt>
                <c:pt idx="144">
                  <c:v>2017</c:v>
                </c:pt>
                <c:pt idx="145">
                  <c:v>8068</c:v>
                </c:pt>
                <c:pt idx="146">
                  <c:v>2009</c:v>
                </c:pt>
                <c:pt idx="147">
                  <c:v>2013</c:v>
                </c:pt>
                <c:pt idx="148">
                  <c:v>4027</c:v>
                </c:pt>
                <c:pt idx="149">
                  <c:v>2017</c:v>
                </c:pt>
                <c:pt idx="150">
                  <c:v>10069</c:v>
                </c:pt>
                <c:pt idx="151">
                  <c:v>4026</c:v>
                </c:pt>
                <c:pt idx="152">
                  <c:v>2015</c:v>
                </c:pt>
                <c:pt idx="153">
                  <c:v>4034</c:v>
                </c:pt>
                <c:pt idx="154">
                  <c:v>4033</c:v>
                </c:pt>
                <c:pt idx="155">
                  <c:v>10075</c:v>
                </c:pt>
                <c:pt idx="156">
                  <c:v>10046</c:v>
                </c:pt>
                <c:pt idx="157">
                  <c:v>4032</c:v>
                </c:pt>
                <c:pt idx="158">
                  <c:v>16096</c:v>
                </c:pt>
                <c:pt idx="159">
                  <c:v>4030</c:v>
                </c:pt>
                <c:pt idx="160">
                  <c:v>6050</c:v>
                </c:pt>
                <c:pt idx="161">
                  <c:v>2013</c:v>
                </c:pt>
                <c:pt idx="162">
                  <c:v>4031</c:v>
                </c:pt>
                <c:pt idx="163">
                  <c:v>10063</c:v>
                </c:pt>
                <c:pt idx="164">
                  <c:v>2011</c:v>
                </c:pt>
                <c:pt idx="165">
                  <c:v>2018</c:v>
                </c:pt>
                <c:pt idx="166">
                  <c:v>4014</c:v>
                </c:pt>
                <c:pt idx="167">
                  <c:v>6022</c:v>
                </c:pt>
                <c:pt idx="168">
                  <c:v>2011</c:v>
                </c:pt>
                <c:pt idx="169">
                  <c:v>2010</c:v>
                </c:pt>
                <c:pt idx="170">
                  <c:v>4017</c:v>
                </c:pt>
                <c:pt idx="171">
                  <c:v>12043</c:v>
                </c:pt>
                <c:pt idx="172">
                  <c:v>4019</c:v>
                </c:pt>
                <c:pt idx="173">
                  <c:v>6037</c:v>
                </c:pt>
                <c:pt idx="174">
                  <c:v>20136</c:v>
                </c:pt>
                <c:pt idx="175">
                  <c:v>20121</c:v>
                </c:pt>
                <c:pt idx="176">
                  <c:v>4025</c:v>
                </c:pt>
                <c:pt idx="177">
                  <c:v>24138</c:v>
                </c:pt>
                <c:pt idx="178">
                  <c:v>30172</c:v>
                </c:pt>
                <c:pt idx="179">
                  <c:v>2014</c:v>
                </c:pt>
                <c:pt idx="180">
                  <c:v>2010</c:v>
                </c:pt>
                <c:pt idx="181">
                  <c:v>4020</c:v>
                </c:pt>
                <c:pt idx="182">
                  <c:v>2009</c:v>
                </c:pt>
                <c:pt idx="183">
                  <c:v>26172</c:v>
                </c:pt>
                <c:pt idx="184">
                  <c:v>20132</c:v>
                </c:pt>
                <c:pt idx="185">
                  <c:v>2015</c:v>
                </c:pt>
                <c:pt idx="186">
                  <c:v>2013</c:v>
                </c:pt>
                <c:pt idx="187">
                  <c:v>4029</c:v>
                </c:pt>
                <c:pt idx="188">
                  <c:v>2014</c:v>
                </c:pt>
                <c:pt idx="189">
                  <c:v>2016</c:v>
                </c:pt>
                <c:pt idx="190">
                  <c:v>4029</c:v>
                </c:pt>
                <c:pt idx="191">
                  <c:v>2013</c:v>
                </c:pt>
                <c:pt idx="192">
                  <c:v>2015</c:v>
                </c:pt>
                <c:pt idx="193">
                  <c:v>4027</c:v>
                </c:pt>
                <c:pt idx="194">
                  <c:v>2013</c:v>
                </c:pt>
                <c:pt idx="195">
                  <c:v>2005</c:v>
                </c:pt>
                <c:pt idx="196">
                  <c:v>2004</c:v>
                </c:pt>
                <c:pt idx="197">
                  <c:v>2013</c:v>
                </c:pt>
                <c:pt idx="198">
                  <c:v>2007</c:v>
                </c:pt>
                <c:pt idx="199">
                  <c:v>2007</c:v>
                </c:pt>
                <c:pt idx="200">
                  <c:v>4024</c:v>
                </c:pt>
                <c:pt idx="201">
                  <c:v>2008</c:v>
                </c:pt>
                <c:pt idx="202">
                  <c:v>8041</c:v>
                </c:pt>
                <c:pt idx="203">
                  <c:v>2010</c:v>
                </c:pt>
                <c:pt idx="204">
                  <c:v>6042</c:v>
                </c:pt>
                <c:pt idx="205">
                  <c:v>2015</c:v>
                </c:pt>
                <c:pt idx="206">
                  <c:v>4028</c:v>
                </c:pt>
                <c:pt idx="207">
                  <c:v>2014</c:v>
                </c:pt>
                <c:pt idx="208">
                  <c:v>4026</c:v>
                </c:pt>
                <c:pt idx="209">
                  <c:v>2014</c:v>
                </c:pt>
                <c:pt idx="210">
                  <c:v>14066</c:v>
                </c:pt>
                <c:pt idx="211">
                  <c:v>14070</c:v>
                </c:pt>
                <c:pt idx="212">
                  <c:v>2010</c:v>
                </c:pt>
                <c:pt idx="213">
                  <c:v>4020</c:v>
                </c:pt>
                <c:pt idx="214">
                  <c:v>2012</c:v>
                </c:pt>
                <c:pt idx="215">
                  <c:v>4032</c:v>
                </c:pt>
                <c:pt idx="216">
                  <c:v>2016</c:v>
                </c:pt>
                <c:pt idx="217">
                  <c:v>2016</c:v>
                </c:pt>
                <c:pt idx="218">
                  <c:v>4032</c:v>
                </c:pt>
                <c:pt idx="219">
                  <c:v>2016</c:v>
                </c:pt>
                <c:pt idx="220">
                  <c:v>4031</c:v>
                </c:pt>
                <c:pt idx="221">
                  <c:v>2017</c:v>
                </c:pt>
                <c:pt idx="222">
                  <c:v>2016</c:v>
                </c:pt>
                <c:pt idx="223">
                  <c:v>2016</c:v>
                </c:pt>
                <c:pt idx="224">
                  <c:v>10087</c:v>
                </c:pt>
                <c:pt idx="225">
                  <c:v>2017</c:v>
                </c:pt>
                <c:pt idx="226">
                  <c:v>2016</c:v>
                </c:pt>
                <c:pt idx="227">
                  <c:v>8062</c:v>
                </c:pt>
                <c:pt idx="228">
                  <c:v>2019</c:v>
                </c:pt>
                <c:pt idx="229">
                  <c:v>2011</c:v>
                </c:pt>
                <c:pt idx="230">
                  <c:v>2011</c:v>
                </c:pt>
                <c:pt idx="231">
                  <c:v>2011</c:v>
                </c:pt>
                <c:pt idx="232">
                  <c:v>2010</c:v>
                </c:pt>
                <c:pt idx="233">
                  <c:v>4026</c:v>
                </c:pt>
                <c:pt idx="234">
                  <c:v>2014</c:v>
                </c:pt>
                <c:pt idx="235">
                  <c:v>2009</c:v>
                </c:pt>
                <c:pt idx="236">
                  <c:v>2016</c:v>
                </c:pt>
                <c:pt idx="237">
                  <c:v>2014</c:v>
                </c:pt>
                <c:pt idx="238">
                  <c:v>2013</c:v>
                </c:pt>
                <c:pt idx="239">
                  <c:v>2010</c:v>
                </c:pt>
                <c:pt idx="240">
                  <c:v>6032</c:v>
                </c:pt>
                <c:pt idx="241">
                  <c:v>6034</c:v>
                </c:pt>
                <c:pt idx="242">
                  <c:v>4020</c:v>
                </c:pt>
                <c:pt idx="243">
                  <c:v>2013</c:v>
                </c:pt>
                <c:pt idx="244">
                  <c:v>2016</c:v>
                </c:pt>
                <c:pt idx="245">
                  <c:v>2005</c:v>
                </c:pt>
                <c:pt idx="246">
                  <c:v>2017</c:v>
                </c:pt>
                <c:pt idx="247">
                  <c:v>2011</c:v>
                </c:pt>
                <c:pt idx="248">
                  <c:v>4020</c:v>
                </c:pt>
                <c:pt idx="249">
                  <c:v>4020</c:v>
                </c:pt>
                <c:pt idx="250">
                  <c:v>2016</c:v>
                </c:pt>
                <c:pt idx="251">
                  <c:v>2001</c:v>
                </c:pt>
                <c:pt idx="252">
                  <c:v>4028</c:v>
                </c:pt>
                <c:pt idx="253">
                  <c:v>2014</c:v>
                </c:pt>
                <c:pt idx="254">
                  <c:v>2018</c:v>
                </c:pt>
                <c:pt idx="255">
                  <c:v>4034</c:v>
                </c:pt>
                <c:pt idx="256">
                  <c:v>2015</c:v>
                </c:pt>
                <c:pt idx="257">
                  <c:v>2013</c:v>
                </c:pt>
                <c:pt idx="258">
                  <c:v>2014</c:v>
                </c:pt>
                <c:pt idx="259">
                  <c:v>6051</c:v>
                </c:pt>
                <c:pt idx="260">
                  <c:v>6044</c:v>
                </c:pt>
                <c:pt idx="261">
                  <c:v>8060</c:v>
                </c:pt>
                <c:pt idx="262">
                  <c:v>2014</c:v>
                </c:pt>
                <c:pt idx="263">
                  <c:v>12101</c:v>
                </c:pt>
                <c:pt idx="264">
                  <c:v>4033</c:v>
                </c:pt>
                <c:pt idx="265">
                  <c:v>2017</c:v>
                </c:pt>
                <c:pt idx="266">
                  <c:v>16116</c:v>
                </c:pt>
                <c:pt idx="267">
                  <c:v>34243</c:v>
                </c:pt>
                <c:pt idx="268">
                  <c:v>36261</c:v>
                </c:pt>
                <c:pt idx="269">
                  <c:v>12082</c:v>
                </c:pt>
                <c:pt idx="270">
                  <c:v>2017</c:v>
                </c:pt>
                <c:pt idx="271">
                  <c:v>4035</c:v>
                </c:pt>
                <c:pt idx="272">
                  <c:v>6053</c:v>
                </c:pt>
                <c:pt idx="273">
                  <c:v>2016</c:v>
                </c:pt>
                <c:pt idx="274">
                  <c:v>2017</c:v>
                </c:pt>
                <c:pt idx="275">
                  <c:v>22167</c:v>
                </c:pt>
                <c:pt idx="276">
                  <c:v>4031</c:v>
                </c:pt>
                <c:pt idx="277">
                  <c:v>2016</c:v>
                </c:pt>
                <c:pt idx="278">
                  <c:v>2019</c:v>
                </c:pt>
                <c:pt idx="279">
                  <c:v>14104</c:v>
                </c:pt>
                <c:pt idx="280">
                  <c:v>4033</c:v>
                </c:pt>
                <c:pt idx="281">
                  <c:v>2018</c:v>
                </c:pt>
                <c:pt idx="282">
                  <c:v>16116</c:v>
                </c:pt>
                <c:pt idx="283">
                  <c:v>6050</c:v>
                </c:pt>
                <c:pt idx="284">
                  <c:v>4028</c:v>
                </c:pt>
                <c:pt idx="285">
                  <c:v>4037</c:v>
                </c:pt>
                <c:pt idx="286">
                  <c:v>6056</c:v>
                </c:pt>
                <c:pt idx="287">
                  <c:v>4035</c:v>
                </c:pt>
                <c:pt idx="288">
                  <c:v>4033</c:v>
                </c:pt>
                <c:pt idx="289">
                  <c:v>4021</c:v>
                </c:pt>
                <c:pt idx="290">
                  <c:v>4022</c:v>
                </c:pt>
                <c:pt idx="291">
                  <c:v>14079</c:v>
                </c:pt>
                <c:pt idx="292">
                  <c:v>2011</c:v>
                </c:pt>
                <c:pt idx="293">
                  <c:v>20172</c:v>
                </c:pt>
                <c:pt idx="294">
                  <c:v>10085</c:v>
                </c:pt>
                <c:pt idx="295">
                  <c:v>2007</c:v>
                </c:pt>
                <c:pt idx="296">
                  <c:v>4016</c:v>
                </c:pt>
                <c:pt idx="297">
                  <c:v>2012</c:v>
                </c:pt>
                <c:pt idx="298">
                  <c:v>2008</c:v>
                </c:pt>
                <c:pt idx="299">
                  <c:v>2019</c:v>
                </c:pt>
                <c:pt idx="300">
                  <c:v>4015</c:v>
                </c:pt>
                <c:pt idx="301">
                  <c:v>2007</c:v>
                </c:pt>
                <c:pt idx="302">
                  <c:v>6024</c:v>
                </c:pt>
                <c:pt idx="303">
                  <c:v>4016</c:v>
                </c:pt>
                <c:pt idx="304">
                  <c:v>4013</c:v>
                </c:pt>
                <c:pt idx="305">
                  <c:v>2006</c:v>
                </c:pt>
                <c:pt idx="306">
                  <c:v>6026</c:v>
                </c:pt>
                <c:pt idx="307">
                  <c:v>2008</c:v>
                </c:pt>
                <c:pt idx="308">
                  <c:v>8034</c:v>
                </c:pt>
                <c:pt idx="309">
                  <c:v>6031</c:v>
                </c:pt>
                <c:pt idx="310">
                  <c:v>4017</c:v>
                </c:pt>
                <c:pt idx="311">
                  <c:v>2006</c:v>
                </c:pt>
                <c:pt idx="312">
                  <c:v>2008</c:v>
                </c:pt>
                <c:pt idx="313">
                  <c:v>2007</c:v>
                </c:pt>
                <c:pt idx="314">
                  <c:v>4019</c:v>
                </c:pt>
                <c:pt idx="315">
                  <c:v>2014</c:v>
                </c:pt>
                <c:pt idx="316">
                  <c:v>2009</c:v>
                </c:pt>
                <c:pt idx="317">
                  <c:v>2007</c:v>
                </c:pt>
                <c:pt idx="318">
                  <c:v>4016</c:v>
                </c:pt>
                <c:pt idx="319">
                  <c:v>2008</c:v>
                </c:pt>
                <c:pt idx="320">
                  <c:v>12071</c:v>
                </c:pt>
                <c:pt idx="321">
                  <c:v>4029</c:v>
                </c:pt>
                <c:pt idx="322">
                  <c:v>2013</c:v>
                </c:pt>
                <c:pt idx="323">
                  <c:v>2011</c:v>
                </c:pt>
                <c:pt idx="324">
                  <c:v>2013</c:v>
                </c:pt>
                <c:pt idx="325">
                  <c:v>2012</c:v>
                </c:pt>
                <c:pt idx="326">
                  <c:v>2011</c:v>
                </c:pt>
                <c:pt idx="327">
                  <c:v>6030</c:v>
                </c:pt>
                <c:pt idx="328">
                  <c:v>2013</c:v>
                </c:pt>
                <c:pt idx="329">
                  <c:v>4032</c:v>
                </c:pt>
                <c:pt idx="330">
                  <c:v>2015</c:v>
                </c:pt>
                <c:pt idx="331">
                  <c:v>4031</c:v>
                </c:pt>
                <c:pt idx="332">
                  <c:v>2019</c:v>
                </c:pt>
                <c:pt idx="333">
                  <c:v>6052</c:v>
                </c:pt>
                <c:pt idx="334">
                  <c:v>4034</c:v>
                </c:pt>
                <c:pt idx="335">
                  <c:v>2017</c:v>
                </c:pt>
                <c:pt idx="336">
                  <c:v>2016</c:v>
                </c:pt>
                <c:pt idx="337">
                  <c:v>4033</c:v>
                </c:pt>
                <c:pt idx="338">
                  <c:v>2015</c:v>
                </c:pt>
                <c:pt idx="339">
                  <c:v>2017</c:v>
                </c:pt>
                <c:pt idx="340">
                  <c:v>2017</c:v>
                </c:pt>
                <c:pt idx="341">
                  <c:v>4031</c:v>
                </c:pt>
                <c:pt idx="342">
                  <c:v>6053</c:v>
                </c:pt>
                <c:pt idx="343">
                  <c:v>4033</c:v>
                </c:pt>
                <c:pt idx="344">
                  <c:v>2016</c:v>
                </c:pt>
                <c:pt idx="345">
                  <c:v>2016</c:v>
                </c:pt>
                <c:pt idx="346">
                  <c:v>2016</c:v>
                </c:pt>
                <c:pt idx="347">
                  <c:v>2016</c:v>
                </c:pt>
                <c:pt idx="348">
                  <c:v>2015</c:v>
                </c:pt>
                <c:pt idx="349">
                  <c:v>2015</c:v>
                </c:pt>
                <c:pt idx="350">
                  <c:v>2013</c:v>
                </c:pt>
                <c:pt idx="351">
                  <c:v>36214</c:v>
                </c:pt>
                <c:pt idx="352">
                  <c:v>2012</c:v>
                </c:pt>
                <c:pt idx="353">
                  <c:v>4022</c:v>
                </c:pt>
                <c:pt idx="354">
                  <c:v>36223</c:v>
                </c:pt>
                <c:pt idx="355">
                  <c:v>40241</c:v>
                </c:pt>
                <c:pt idx="356">
                  <c:v>4023</c:v>
                </c:pt>
                <c:pt idx="357">
                  <c:v>2010</c:v>
                </c:pt>
                <c:pt idx="358">
                  <c:v>10060</c:v>
                </c:pt>
                <c:pt idx="359">
                  <c:v>24135</c:v>
                </c:pt>
                <c:pt idx="360">
                  <c:v>2015</c:v>
                </c:pt>
                <c:pt idx="361">
                  <c:v>2007</c:v>
                </c:pt>
                <c:pt idx="362">
                  <c:v>2018</c:v>
                </c:pt>
                <c:pt idx="363">
                  <c:v>4036</c:v>
                </c:pt>
                <c:pt idx="364">
                  <c:v>2008</c:v>
                </c:pt>
                <c:pt idx="365">
                  <c:v>2007</c:v>
                </c:pt>
                <c:pt idx="366">
                  <c:v>18056</c:v>
                </c:pt>
                <c:pt idx="367">
                  <c:v>2004</c:v>
                </c:pt>
                <c:pt idx="368">
                  <c:v>8038</c:v>
                </c:pt>
                <c:pt idx="369">
                  <c:v>2005</c:v>
                </c:pt>
                <c:pt idx="370">
                  <c:v>2003</c:v>
                </c:pt>
                <c:pt idx="371">
                  <c:v>2004</c:v>
                </c:pt>
                <c:pt idx="372">
                  <c:v>2018</c:v>
                </c:pt>
                <c:pt idx="373">
                  <c:v>1996</c:v>
                </c:pt>
                <c:pt idx="374">
                  <c:v>8039</c:v>
                </c:pt>
                <c:pt idx="375">
                  <c:v>14069</c:v>
                </c:pt>
                <c:pt idx="376">
                  <c:v>4018</c:v>
                </c:pt>
                <c:pt idx="377">
                  <c:v>6031</c:v>
                </c:pt>
                <c:pt idx="378">
                  <c:v>6030</c:v>
                </c:pt>
                <c:pt idx="379">
                  <c:v>4024</c:v>
                </c:pt>
                <c:pt idx="380">
                  <c:v>8042</c:v>
                </c:pt>
                <c:pt idx="381">
                  <c:v>2010</c:v>
                </c:pt>
                <c:pt idx="382">
                  <c:v>4019</c:v>
                </c:pt>
                <c:pt idx="383">
                  <c:v>2007</c:v>
                </c:pt>
                <c:pt idx="384">
                  <c:v>2006</c:v>
                </c:pt>
                <c:pt idx="385">
                  <c:v>4012</c:v>
                </c:pt>
                <c:pt idx="386">
                  <c:v>4016</c:v>
                </c:pt>
                <c:pt idx="387">
                  <c:v>2007</c:v>
                </c:pt>
                <c:pt idx="388">
                  <c:v>2016</c:v>
                </c:pt>
                <c:pt idx="389">
                  <c:v>6043</c:v>
                </c:pt>
                <c:pt idx="390">
                  <c:v>12088</c:v>
                </c:pt>
                <c:pt idx="391">
                  <c:v>4026</c:v>
                </c:pt>
                <c:pt idx="392">
                  <c:v>4027</c:v>
                </c:pt>
                <c:pt idx="393">
                  <c:v>10071</c:v>
                </c:pt>
                <c:pt idx="394">
                  <c:v>6041</c:v>
                </c:pt>
                <c:pt idx="395">
                  <c:v>4029</c:v>
                </c:pt>
                <c:pt idx="396">
                  <c:v>64450</c:v>
                </c:pt>
                <c:pt idx="397">
                  <c:v>6044</c:v>
                </c:pt>
                <c:pt idx="398">
                  <c:v>42307</c:v>
                </c:pt>
                <c:pt idx="399">
                  <c:v>6043</c:v>
                </c:pt>
                <c:pt idx="400">
                  <c:v>14103</c:v>
                </c:pt>
                <c:pt idx="401">
                  <c:v>16122</c:v>
                </c:pt>
                <c:pt idx="402">
                  <c:v>4037</c:v>
                </c:pt>
                <c:pt idx="403">
                  <c:v>4034</c:v>
                </c:pt>
                <c:pt idx="404">
                  <c:v>6044</c:v>
                </c:pt>
                <c:pt idx="405">
                  <c:v>2017</c:v>
                </c:pt>
                <c:pt idx="406">
                  <c:v>2018</c:v>
                </c:pt>
                <c:pt idx="407">
                  <c:v>26189</c:v>
                </c:pt>
                <c:pt idx="408">
                  <c:v>2019</c:v>
                </c:pt>
                <c:pt idx="409">
                  <c:v>8058</c:v>
                </c:pt>
                <c:pt idx="410">
                  <c:v>2016</c:v>
                </c:pt>
                <c:pt idx="411">
                  <c:v>2014</c:v>
                </c:pt>
                <c:pt idx="412">
                  <c:v>8051</c:v>
                </c:pt>
                <c:pt idx="413">
                  <c:v>2012</c:v>
                </c:pt>
                <c:pt idx="414">
                  <c:v>2017</c:v>
                </c:pt>
                <c:pt idx="415">
                  <c:v>10065</c:v>
                </c:pt>
                <c:pt idx="416">
                  <c:v>12083</c:v>
                </c:pt>
                <c:pt idx="417">
                  <c:v>4027</c:v>
                </c:pt>
                <c:pt idx="418">
                  <c:v>64437</c:v>
                </c:pt>
                <c:pt idx="419">
                  <c:v>4025</c:v>
                </c:pt>
                <c:pt idx="420">
                  <c:v>12074</c:v>
                </c:pt>
                <c:pt idx="421">
                  <c:v>18111</c:v>
                </c:pt>
                <c:pt idx="422">
                  <c:v>4028</c:v>
                </c:pt>
                <c:pt idx="423">
                  <c:v>20145</c:v>
                </c:pt>
                <c:pt idx="424">
                  <c:v>2017</c:v>
                </c:pt>
                <c:pt idx="425">
                  <c:v>4033</c:v>
                </c:pt>
                <c:pt idx="426">
                  <c:v>2017</c:v>
                </c:pt>
                <c:pt idx="427">
                  <c:v>4033</c:v>
                </c:pt>
                <c:pt idx="428">
                  <c:v>10085</c:v>
                </c:pt>
                <c:pt idx="429">
                  <c:v>2016</c:v>
                </c:pt>
                <c:pt idx="430">
                  <c:v>2017</c:v>
                </c:pt>
                <c:pt idx="431">
                  <c:v>2009</c:v>
                </c:pt>
                <c:pt idx="432">
                  <c:v>6005</c:v>
                </c:pt>
                <c:pt idx="433">
                  <c:v>2011</c:v>
                </c:pt>
                <c:pt idx="434">
                  <c:v>20102</c:v>
                </c:pt>
                <c:pt idx="435">
                  <c:v>10020</c:v>
                </c:pt>
                <c:pt idx="436">
                  <c:v>2006</c:v>
                </c:pt>
                <c:pt idx="437">
                  <c:v>2013</c:v>
                </c:pt>
                <c:pt idx="438">
                  <c:v>10025</c:v>
                </c:pt>
                <c:pt idx="439">
                  <c:v>14082</c:v>
                </c:pt>
                <c:pt idx="440">
                  <c:v>78426</c:v>
                </c:pt>
                <c:pt idx="441">
                  <c:v>20113</c:v>
                </c:pt>
                <c:pt idx="442">
                  <c:v>4021</c:v>
                </c:pt>
                <c:pt idx="443">
                  <c:v>4028</c:v>
                </c:pt>
                <c:pt idx="444">
                  <c:v>64362</c:v>
                </c:pt>
                <c:pt idx="445">
                  <c:v>10062</c:v>
                </c:pt>
                <c:pt idx="446">
                  <c:v>6039</c:v>
                </c:pt>
                <c:pt idx="447">
                  <c:v>2012</c:v>
                </c:pt>
                <c:pt idx="448">
                  <c:v>2016</c:v>
                </c:pt>
                <c:pt idx="449">
                  <c:v>6046</c:v>
                </c:pt>
                <c:pt idx="450">
                  <c:v>34251</c:v>
                </c:pt>
                <c:pt idx="451">
                  <c:v>20153</c:v>
                </c:pt>
                <c:pt idx="452">
                  <c:v>28211</c:v>
                </c:pt>
                <c:pt idx="453">
                  <c:v>6047</c:v>
                </c:pt>
                <c:pt idx="454">
                  <c:v>2017</c:v>
                </c:pt>
                <c:pt idx="455">
                  <c:v>4033</c:v>
                </c:pt>
                <c:pt idx="456">
                  <c:v>32252</c:v>
                </c:pt>
                <c:pt idx="457">
                  <c:v>2009</c:v>
                </c:pt>
                <c:pt idx="458">
                  <c:v>4028</c:v>
                </c:pt>
                <c:pt idx="459">
                  <c:v>30225</c:v>
                </c:pt>
                <c:pt idx="460">
                  <c:v>30232</c:v>
                </c:pt>
                <c:pt idx="461">
                  <c:v>14106</c:v>
                </c:pt>
                <c:pt idx="462">
                  <c:v>16129</c:v>
                </c:pt>
                <c:pt idx="463">
                  <c:v>6044</c:v>
                </c:pt>
                <c:pt idx="464">
                  <c:v>4034</c:v>
                </c:pt>
                <c:pt idx="465">
                  <c:v>2019</c:v>
                </c:pt>
                <c:pt idx="466">
                  <c:v>14115</c:v>
                </c:pt>
                <c:pt idx="467">
                  <c:v>6052</c:v>
                </c:pt>
                <c:pt idx="468">
                  <c:v>6035</c:v>
                </c:pt>
                <c:pt idx="469">
                  <c:v>10071</c:v>
                </c:pt>
                <c:pt idx="470">
                  <c:v>10077</c:v>
                </c:pt>
                <c:pt idx="471">
                  <c:v>10066</c:v>
                </c:pt>
                <c:pt idx="472">
                  <c:v>26166</c:v>
                </c:pt>
                <c:pt idx="473">
                  <c:v>4024</c:v>
                </c:pt>
                <c:pt idx="474">
                  <c:v>6045</c:v>
                </c:pt>
                <c:pt idx="475">
                  <c:v>10033</c:v>
                </c:pt>
                <c:pt idx="476">
                  <c:v>4015</c:v>
                </c:pt>
                <c:pt idx="477">
                  <c:v>22082</c:v>
                </c:pt>
                <c:pt idx="478">
                  <c:v>8025</c:v>
                </c:pt>
                <c:pt idx="479">
                  <c:v>2009</c:v>
                </c:pt>
                <c:pt idx="480">
                  <c:v>4014</c:v>
                </c:pt>
                <c:pt idx="481">
                  <c:v>4015</c:v>
                </c:pt>
                <c:pt idx="482">
                  <c:v>6023</c:v>
                </c:pt>
                <c:pt idx="483">
                  <c:v>16061</c:v>
                </c:pt>
                <c:pt idx="484">
                  <c:v>10048</c:v>
                </c:pt>
                <c:pt idx="485">
                  <c:v>18083</c:v>
                </c:pt>
                <c:pt idx="486">
                  <c:v>6033</c:v>
                </c:pt>
                <c:pt idx="487">
                  <c:v>2011</c:v>
                </c:pt>
                <c:pt idx="488">
                  <c:v>2009</c:v>
                </c:pt>
                <c:pt idx="489">
                  <c:v>4022</c:v>
                </c:pt>
                <c:pt idx="490">
                  <c:v>6032</c:v>
                </c:pt>
                <c:pt idx="491">
                  <c:v>4031</c:v>
                </c:pt>
                <c:pt idx="492">
                  <c:v>4026</c:v>
                </c:pt>
                <c:pt idx="493">
                  <c:v>6036</c:v>
                </c:pt>
                <c:pt idx="494">
                  <c:v>8032</c:v>
                </c:pt>
                <c:pt idx="495">
                  <c:v>12060</c:v>
                </c:pt>
                <c:pt idx="496">
                  <c:v>6022</c:v>
                </c:pt>
                <c:pt idx="497">
                  <c:v>6026</c:v>
                </c:pt>
                <c:pt idx="498">
                  <c:v>2013</c:v>
                </c:pt>
                <c:pt idx="499">
                  <c:v>2008</c:v>
                </c:pt>
                <c:pt idx="500">
                  <c:v>2013</c:v>
                </c:pt>
                <c:pt idx="501">
                  <c:v>2016</c:v>
                </c:pt>
                <c:pt idx="502">
                  <c:v>2004</c:v>
                </c:pt>
                <c:pt idx="503">
                  <c:v>4015</c:v>
                </c:pt>
                <c:pt idx="504">
                  <c:v>2010</c:v>
                </c:pt>
                <c:pt idx="505">
                  <c:v>2018</c:v>
                </c:pt>
                <c:pt idx="506">
                  <c:v>4031</c:v>
                </c:pt>
                <c:pt idx="507">
                  <c:v>14114</c:v>
                </c:pt>
                <c:pt idx="508">
                  <c:v>2016</c:v>
                </c:pt>
                <c:pt idx="509">
                  <c:v>20167</c:v>
                </c:pt>
                <c:pt idx="510">
                  <c:v>8061</c:v>
                </c:pt>
                <c:pt idx="511">
                  <c:v>14114</c:v>
                </c:pt>
                <c:pt idx="512">
                  <c:v>12094</c:v>
                </c:pt>
                <c:pt idx="513">
                  <c:v>4032</c:v>
                </c:pt>
                <c:pt idx="514">
                  <c:v>8063</c:v>
                </c:pt>
                <c:pt idx="515">
                  <c:v>8064</c:v>
                </c:pt>
                <c:pt idx="516">
                  <c:v>2019</c:v>
                </c:pt>
                <c:pt idx="517">
                  <c:v>2010</c:v>
                </c:pt>
                <c:pt idx="518">
                  <c:v>2018</c:v>
                </c:pt>
                <c:pt idx="519">
                  <c:v>2010</c:v>
                </c:pt>
                <c:pt idx="520">
                  <c:v>6031</c:v>
                </c:pt>
                <c:pt idx="521">
                  <c:v>4021</c:v>
                </c:pt>
                <c:pt idx="522">
                  <c:v>8059</c:v>
                </c:pt>
                <c:pt idx="523">
                  <c:v>4032</c:v>
                </c:pt>
                <c:pt idx="524">
                  <c:v>6050</c:v>
                </c:pt>
                <c:pt idx="525">
                  <c:v>2019</c:v>
                </c:pt>
                <c:pt idx="526">
                  <c:v>6049</c:v>
                </c:pt>
                <c:pt idx="527">
                  <c:v>2014</c:v>
                </c:pt>
                <c:pt idx="528">
                  <c:v>2014</c:v>
                </c:pt>
                <c:pt idx="529">
                  <c:v>4029</c:v>
                </c:pt>
                <c:pt idx="530">
                  <c:v>6046</c:v>
                </c:pt>
                <c:pt idx="531">
                  <c:v>12092</c:v>
                </c:pt>
                <c:pt idx="532">
                  <c:v>8062</c:v>
                </c:pt>
                <c:pt idx="533">
                  <c:v>8057</c:v>
                </c:pt>
                <c:pt idx="534">
                  <c:v>4030</c:v>
                </c:pt>
                <c:pt idx="535">
                  <c:v>2014</c:v>
                </c:pt>
                <c:pt idx="536">
                  <c:v>2019</c:v>
                </c:pt>
                <c:pt idx="537">
                  <c:v>2019</c:v>
                </c:pt>
                <c:pt idx="538">
                  <c:v>8070</c:v>
                </c:pt>
                <c:pt idx="539">
                  <c:v>6016</c:v>
                </c:pt>
                <c:pt idx="540">
                  <c:v>2010</c:v>
                </c:pt>
                <c:pt idx="541">
                  <c:v>2010</c:v>
                </c:pt>
                <c:pt idx="542">
                  <c:v>2010</c:v>
                </c:pt>
                <c:pt idx="543">
                  <c:v>24082</c:v>
                </c:pt>
                <c:pt idx="544">
                  <c:v>4016</c:v>
                </c:pt>
                <c:pt idx="545">
                  <c:v>4016</c:v>
                </c:pt>
                <c:pt idx="546">
                  <c:v>2004</c:v>
                </c:pt>
                <c:pt idx="547">
                  <c:v>2009</c:v>
                </c:pt>
                <c:pt idx="548">
                  <c:v>2016</c:v>
                </c:pt>
                <c:pt idx="549">
                  <c:v>8061</c:v>
                </c:pt>
                <c:pt idx="550">
                  <c:v>6053</c:v>
                </c:pt>
                <c:pt idx="551">
                  <c:v>26210</c:v>
                </c:pt>
                <c:pt idx="552">
                  <c:v>44358</c:v>
                </c:pt>
                <c:pt idx="553">
                  <c:v>30236</c:v>
                </c:pt>
                <c:pt idx="554">
                  <c:v>10084</c:v>
                </c:pt>
                <c:pt idx="555">
                  <c:v>2018</c:v>
                </c:pt>
                <c:pt idx="556">
                  <c:v>6049</c:v>
                </c:pt>
                <c:pt idx="557">
                  <c:v>2018</c:v>
                </c:pt>
                <c:pt idx="558">
                  <c:v>8067</c:v>
                </c:pt>
                <c:pt idx="559">
                  <c:v>8068</c:v>
                </c:pt>
                <c:pt idx="560">
                  <c:v>2018</c:v>
                </c:pt>
                <c:pt idx="561">
                  <c:v>16132</c:v>
                </c:pt>
                <c:pt idx="562">
                  <c:v>26220</c:v>
                </c:pt>
                <c:pt idx="563">
                  <c:v>22189</c:v>
                </c:pt>
                <c:pt idx="564">
                  <c:v>2015</c:v>
                </c:pt>
                <c:pt idx="565">
                  <c:v>2017</c:v>
                </c:pt>
                <c:pt idx="566">
                  <c:v>14110</c:v>
                </c:pt>
                <c:pt idx="567">
                  <c:v>4026</c:v>
                </c:pt>
                <c:pt idx="568">
                  <c:v>2014</c:v>
                </c:pt>
                <c:pt idx="569">
                  <c:v>10080</c:v>
                </c:pt>
                <c:pt idx="570">
                  <c:v>4014</c:v>
                </c:pt>
                <c:pt idx="571">
                  <c:v>2015</c:v>
                </c:pt>
                <c:pt idx="572">
                  <c:v>22155</c:v>
                </c:pt>
                <c:pt idx="573">
                  <c:v>10071</c:v>
                </c:pt>
                <c:pt idx="574">
                  <c:v>2006</c:v>
                </c:pt>
                <c:pt idx="575">
                  <c:v>4027</c:v>
                </c:pt>
                <c:pt idx="576">
                  <c:v>4033</c:v>
                </c:pt>
                <c:pt idx="577">
                  <c:v>6051</c:v>
                </c:pt>
                <c:pt idx="578">
                  <c:v>2018</c:v>
                </c:pt>
                <c:pt idx="579">
                  <c:v>2018</c:v>
                </c:pt>
                <c:pt idx="580">
                  <c:v>16132</c:v>
                </c:pt>
                <c:pt idx="581">
                  <c:v>8068</c:v>
                </c:pt>
                <c:pt idx="582">
                  <c:v>2017</c:v>
                </c:pt>
                <c:pt idx="583">
                  <c:v>2015</c:v>
                </c:pt>
                <c:pt idx="584">
                  <c:v>4032</c:v>
                </c:pt>
                <c:pt idx="585">
                  <c:v>2014</c:v>
                </c:pt>
                <c:pt idx="586">
                  <c:v>2017</c:v>
                </c:pt>
                <c:pt idx="587">
                  <c:v>4027</c:v>
                </c:pt>
                <c:pt idx="588">
                  <c:v>30215</c:v>
                </c:pt>
                <c:pt idx="589">
                  <c:v>6051</c:v>
                </c:pt>
                <c:pt idx="590">
                  <c:v>16109</c:v>
                </c:pt>
                <c:pt idx="591">
                  <c:v>50371</c:v>
                </c:pt>
                <c:pt idx="592">
                  <c:v>2012</c:v>
                </c:pt>
                <c:pt idx="593">
                  <c:v>8057</c:v>
                </c:pt>
                <c:pt idx="594">
                  <c:v>20148</c:v>
                </c:pt>
                <c:pt idx="595">
                  <c:v>12098</c:v>
                </c:pt>
                <c:pt idx="596">
                  <c:v>2007</c:v>
                </c:pt>
                <c:pt idx="597">
                  <c:v>2009</c:v>
                </c:pt>
                <c:pt idx="598">
                  <c:v>8029</c:v>
                </c:pt>
                <c:pt idx="599">
                  <c:v>6016</c:v>
                </c:pt>
                <c:pt idx="600">
                  <c:v>2005</c:v>
                </c:pt>
                <c:pt idx="601">
                  <c:v>4010</c:v>
                </c:pt>
                <c:pt idx="602">
                  <c:v>2015</c:v>
                </c:pt>
                <c:pt idx="603">
                  <c:v>6052</c:v>
                </c:pt>
                <c:pt idx="604">
                  <c:v>10087</c:v>
                </c:pt>
                <c:pt idx="605">
                  <c:v>4031</c:v>
                </c:pt>
                <c:pt idx="606">
                  <c:v>18151</c:v>
                </c:pt>
                <c:pt idx="607">
                  <c:v>18147</c:v>
                </c:pt>
                <c:pt idx="608">
                  <c:v>6055</c:v>
                </c:pt>
                <c:pt idx="609">
                  <c:v>24200</c:v>
                </c:pt>
                <c:pt idx="610">
                  <c:v>4037</c:v>
                </c:pt>
                <c:pt idx="611">
                  <c:v>8070</c:v>
                </c:pt>
                <c:pt idx="612">
                  <c:v>28214</c:v>
                </c:pt>
                <c:pt idx="613">
                  <c:v>24189</c:v>
                </c:pt>
                <c:pt idx="614">
                  <c:v>8067</c:v>
                </c:pt>
                <c:pt idx="615">
                  <c:v>38292</c:v>
                </c:pt>
                <c:pt idx="616">
                  <c:v>4030</c:v>
                </c:pt>
                <c:pt idx="617">
                  <c:v>2017</c:v>
                </c:pt>
                <c:pt idx="618">
                  <c:v>28204</c:v>
                </c:pt>
                <c:pt idx="619">
                  <c:v>28208</c:v>
                </c:pt>
                <c:pt idx="620">
                  <c:v>4035</c:v>
                </c:pt>
                <c:pt idx="621">
                  <c:v>4029</c:v>
                </c:pt>
                <c:pt idx="622">
                  <c:v>2014</c:v>
                </c:pt>
                <c:pt idx="623">
                  <c:v>18135</c:v>
                </c:pt>
                <c:pt idx="624">
                  <c:v>2016</c:v>
                </c:pt>
                <c:pt idx="625">
                  <c:v>64504</c:v>
                </c:pt>
                <c:pt idx="626">
                  <c:v>4033</c:v>
                </c:pt>
                <c:pt idx="627">
                  <c:v>8047</c:v>
                </c:pt>
                <c:pt idx="628">
                  <c:v>2011</c:v>
                </c:pt>
                <c:pt idx="629">
                  <c:v>2011</c:v>
                </c:pt>
                <c:pt idx="630">
                  <c:v>4024</c:v>
                </c:pt>
                <c:pt idx="631">
                  <c:v>28149</c:v>
                </c:pt>
                <c:pt idx="632">
                  <c:v>20102</c:v>
                </c:pt>
                <c:pt idx="633">
                  <c:v>8040</c:v>
                </c:pt>
                <c:pt idx="634">
                  <c:v>44249</c:v>
                </c:pt>
                <c:pt idx="635">
                  <c:v>18122</c:v>
                </c:pt>
                <c:pt idx="636">
                  <c:v>2017</c:v>
                </c:pt>
                <c:pt idx="637">
                  <c:v>4020</c:v>
                </c:pt>
                <c:pt idx="638">
                  <c:v>42236</c:v>
                </c:pt>
                <c:pt idx="639">
                  <c:v>6035</c:v>
                </c:pt>
                <c:pt idx="640">
                  <c:v>16078</c:v>
                </c:pt>
                <c:pt idx="641">
                  <c:v>2012</c:v>
                </c:pt>
                <c:pt idx="642">
                  <c:v>4018</c:v>
                </c:pt>
                <c:pt idx="643">
                  <c:v>2008</c:v>
                </c:pt>
                <c:pt idx="644">
                  <c:v>62386</c:v>
                </c:pt>
                <c:pt idx="645">
                  <c:v>12080</c:v>
                </c:pt>
                <c:pt idx="646">
                  <c:v>46254</c:v>
                </c:pt>
                <c:pt idx="647">
                  <c:v>10059</c:v>
                </c:pt>
                <c:pt idx="648">
                  <c:v>18106</c:v>
                </c:pt>
                <c:pt idx="649">
                  <c:v>2013</c:v>
                </c:pt>
                <c:pt idx="650">
                  <c:v>14101</c:v>
                </c:pt>
                <c:pt idx="651">
                  <c:v>14121</c:v>
                </c:pt>
                <c:pt idx="652">
                  <c:v>2015</c:v>
                </c:pt>
                <c:pt idx="653">
                  <c:v>4028</c:v>
                </c:pt>
                <c:pt idx="654">
                  <c:v>38215</c:v>
                </c:pt>
                <c:pt idx="655">
                  <c:v>16141</c:v>
                </c:pt>
                <c:pt idx="656">
                  <c:v>30180</c:v>
                </c:pt>
                <c:pt idx="657">
                  <c:v>14088</c:v>
                </c:pt>
                <c:pt idx="658">
                  <c:v>24201</c:v>
                </c:pt>
                <c:pt idx="659">
                  <c:v>6049</c:v>
                </c:pt>
                <c:pt idx="660">
                  <c:v>4019</c:v>
                </c:pt>
                <c:pt idx="661">
                  <c:v>2009</c:v>
                </c:pt>
                <c:pt idx="662">
                  <c:v>4028</c:v>
                </c:pt>
                <c:pt idx="663">
                  <c:v>2017</c:v>
                </c:pt>
                <c:pt idx="664">
                  <c:v>2010</c:v>
                </c:pt>
                <c:pt idx="665">
                  <c:v>10058</c:v>
                </c:pt>
                <c:pt idx="666">
                  <c:v>20116</c:v>
                </c:pt>
                <c:pt idx="667">
                  <c:v>14086</c:v>
                </c:pt>
                <c:pt idx="668">
                  <c:v>2009</c:v>
                </c:pt>
                <c:pt idx="669">
                  <c:v>12108</c:v>
                </c:pt>
                <c:pt idx="670">
                  <c:v>2010</c:v>
                </c:pt>
                <c:pt idx="671">
                  <c:v>2010</c:v>
                </c:pt>
                <c:pt idx="672">
                  <c:v>4025</c:v>
                </c:pt>
                <c:pt idx="673">
                  <c:v>2011</c:v>
                </c:pt>
                <c:pt idx="674">
                  <c:v>2012</c:v>
                </c:pt>
                <c:pt idx="675">
                  <c:v>2009</c:v>
                </c:pt>
                <c:pt idx="676">
                  <c:v>2016</c:v>
                </c:pt>
                <c:pt idx="677">
                  <c:v>2010</c:v>
                </c:pt>
                <c:pt idx="678">
                  <c:v>2016</c:v>
                </c:pt>
                <c:pt idx="679">
                  <c:v>2012</c:v>
                </c:pt>
                <c:pt idx="680">
                  <c:v>2017</c:v>
                </c:pt>
                <c:pt idx="681">
                  <c:v>4026</c:v>
                </c:pt>
                <c:pt idx="682">
                  <c:v>4031</c:v>
                </c:pt>
                <c:pt idx="683">
                  <c:v>4035</c:v>
                </c:pt>
                <c:pt idx="684">
                  <c:v>2016</c:v>
                </c:pt>
                <c:pt idx="685">
                  <c:v>6051</c:v>
                </c:pt>
                <c:pt idx="686">
                  <c:v>4031</c:v>
                </c:pt>
                <c:pt idx="687">
                  <c:v>2015</c:v>
                </c:pt>
                <c:pt idx="688">
                  <c:v>2015</c:v>
                </c:pt>
                <c:pt idx="689">
                  <c:v>2019</c:v>
                </c:pt>
                <c:pt idx="690">
                  <c:v>2017</c:v>
                </c:pt>
                <c:pt idx="691">
                  <c:v>10048</c:v>
                </c:pt>
                <c:pt idx="692">
                  <c:v>2014</c:v>
                </c:pt>
                <c:pt idx="693">
                  <c:v>4028</c:v>
                </c:pt>
                <c:pt idx="694">
                  <c:v>26194</c:v>
                </c:pt>
                <c:pt idx="695">
                  <c:v>26183</c:v>
                </c:pt>
                <c:pt idx="696">
                  <c:v>4019</c:v>
                </c:pt>
                <c:pt idx="697">
                  <c:v>26205</c:v>
                </c:pt>
                <c:pt idx="698">
                  <c:v>6049</c:v>
                </c:pt>
                <c:pt idx="699">
                  <c:v>4025</c:v>
                </c:pt>
                <c:pt idx="700">
                  <c:v>2018</c:v>
                </c:pt>
                <c:pt idx="701">
                  <c:v>2014</c:v>
                </c:pt>
                <c:pt idx="702">
                  <c:v>32175</c:v>
                </c:pt>
                <c:pt idx="703">
                  <c:v>16125</c:v>
                </c:pt>
                <c:pt idx="704">
                  <c:v>16120</c:v>
                </c:pt>
                <c:pt idx="705">
                  <c:v>8059</c:v>
                </c:pt>
                <c:pt idx="706">
                  <c:v>14096</c:v>
                </c:pt>
                <c:pt idx="707">
                  <c:v>10064</c:v>
                </c:pt>
                <c:pt idx="708">
                  <c:v>2012</c:v>
                </c:pt>
                <c:pt idx="709">
                  <c:v>38288</c:v>
                </c:pt>
                <c:pt idx="710">
                  <c:v>26186</c:v>
                </c:pt>
                <c:pt idx="711">
                  <c:v>10063</c:v>
                </c:pt>
                <c:pt idx="712">
                  <c:v>6033</c:v>
                </c:pt>
                <c:pt idx="713">
                  <c:v>8049</c:v>
                </c:pt>
                <c:pt idx="714">
                  <c:v>10081</c:v>
                </c:pt>
                <c:pt idx="715">
                  <c:v>4025</c:v>
                </c:pt>
                <c:pt idx="716">
                  <c:v>4021</c:v>
                </c:pt>
                <c:pt idx="717">
                  <c:v>6040</c:v>
                </c:pt>
                <c:pt idx="718">
                  <c:v>10076</c:v>
                </c:pt>
                <c:pt idx="719">
                  <c:v>2013</c:v>
                </c:pt>
                <c:pt idx="720">
                  <c:v>8049</c:v>
                </c:pt>
                <c:pt idx="721">
                  <c:v>8053</c:v>
                </c:pt>
                <c:pt idx="722">
                  <c:v>2006</c:v>
                </c:pt>
                <c:pt idx="723">
                  <c:v>2001</c:v>
                </c:pt>
                <c:pt idx="724">
                  <c:v>2007</c:v>
                </c:pt>
                <c:pt idx="725">
                  <c:v>4023</c:v>
                </c:pt>
                <c:pt idx="726">
                  <c:v>6032</c:v>
                </c:pt>
                <c:pt idx="727">
                  <c:v>8044</c:v>
                </c:pt>
                <c:pt idx="728">
                  <c:v>2005</c:v>
                </c:pt>
                <c:pt idx="729">
                  <c:v>2002</c:v>
                </c:pt>
                <c:pt idx="730">
                  <c:v>2005</c:v>
                </c:pt>
                <c:pt idx="731">
                  <c:v>2004</c:v>
                </c:pt>
                <c:pt idx="732">
                  <c:v>2002</c:v>
                </c:pt>
                <c:pt idx="733">
                  <c:v>4004</c:v>
                </c:pt>
                <c:pt idx="734">
                  <c:v>20100</c:v>
                </c:pt>
                <c:pt idx="735">
                  <c:v>12076</c:v>
                </c:pt>
                <c:pt idx="736">
                  <c:v>2014</c:v>
                </c:pt>
                <c:pt idx="737">
                  <c:v>38182</c:v>
                </c:pt>
                <c:pt idx="738">
                  <c:v>2011</c:v>
                </c:pt>
                <c:pt idx="739">
                  <c:v>4021</c:v>
                </c:pt>
                <c:pt idx="740">
                  <c:v>4008</c:v>
                </c:pt>
                <c:pt idx="741">
                  <c:v>2007</c:v>
                </c:pt>
                <c:pt idx="742">
                  <c:v>4013</c:v>
                </c:pt>
                <c:pt idx="743">
                  <c:v>14044</c:v>
                </c:pt>
                <c:pt idx="744">
                  <c:v>2007</c:v>
                </c:pt>
                <c:pt idx="745">
                  <c:v>2007</c:v>
                </c:pt>
                <c:pt idx="746">
                  <c:v>14044</c:v>
                </c:pt>
                <c:pt idx="747">
                  <c:v>10034</c:v>
                </c:pt>
                <c:pt idx="748">
                  <c:v>2005</c:v>
                </c:pt>
                <c:pt idx="749">
                  <c:v>10034</c:v>
                </c:pt>
                <c:pt idx="750">
                  <c:v>10028</c:v>
                </c:pt>
                <c:pt idx="751">
                  <c:v>2013</c:v>
                </c:pt>
                <c:pt idx="752">
                  <c:v>2009</c:v>
                </c:pt>
                <c:pt idx="753">
                  <c:v>4017</c:v>
                </c:pt>
                <c:pt idx="754">
                  <c:v>2006</c:v>
                </c:pt>
                <c:pt idx="755">
                  <c:v>2003</c:v>
                </c:pt>
                <c:pt idx="756">
                  <c:v>4025</c:v>
                </c:pt>
                <c:pt idx="757">
                  <c:v>2014</c:v>
                </c:pt>
                <c:pt idx="758">
                  <c:v>2016</c:v>
                </c:pt>
                <c:pt idx="759">
                  <c:v>2018</c:v>
                </c:pt>
                <c:pt idx="760">
                  <c:v>2017</c:v>
                </c:pt>
                <c:pt idx="761">
                  <c:v>4013</c:v>
                </c:pt>
                <c:pt idx="762">
                  <c:v>6045</c:v>
                </c:pt>
                <c:pt idx="763">
                  <c:v>2012</c:v>
                </c:pt>
                <c:pt idx="764">
                  <c:v>2012</c:v>
                </c:pt>
                <c:pt idx="765">
                  <c:v>2014</c:v>
                </c:pt>
                <c:pt idx="766">
                  <c:v>4025</c:v>
                </c:pt>
                <c:pt idx="767">
                  <c:v>4031</c:v>
                </c:pt>
                <c:pt idx="768">
                  <c:v>14089</c:v>
                </c:pt>
                <c:pt idx="769">
                  <c:v>2016</c:v>
                </c:pt>
                <c:pt idx="770">
                  <c:v>4032</c:v>
                </c:pt>
                <c:pt idx="771">
                  <c:v>4033</c:v>
                </c:pt>
                <c:pt idx="772">
                  <c:v>6039</c:v>
                </c:pt>
                <c:pt idx="773">
                  <c:v>4029</c:v>
                </c:pt>
                <c:pt idx="774">
                  <c:v>6046</c:v>
                </c:pt>
                <c:pt idx="775">
                  <c:v>8064</c:v>
                </c:pt>
                <c:pt idx="776">
                  <c:v>2019</c:v>
                </c:pt>
                <c:pt idx="777">
                  <c:v>8053</c:v>
                </c:pt>
                <c:pt idx="778">
                  <c:v>2007</c:v>
                </c:pt>
                <c:pt idx="779">
                  <c:v>50314</c:v>
                </c:pt>
                <c:pt idx="780">
                  <c:v>26170</c:v>
                </c:pt>
                <c:pt idx="781">
                  <c:v>14109</c:v>
                </c:pt>
                <c:pt idx="782">
                  <c:v>34249</c:v>
                </c:pt>
                <c:pt idx="783">
                  <c:v>24161</c:v>
                </c:pt>
                <c:pt idx="784">
                  <c:v>12082</c:v>
                </c:pt>
                <c:pt idx="785">
                  <c:v>6042</c:v>
                </c:pt>
                <c:pt idx="786">
                  <c:v>16100</c:v>
                </c:pt>
                <c:pt idx="787">
                  <c:v>2018</c:v>
                </c:pt>
                <c:pt idx="788">
                  <c:v>6040</c:v>
                </c:pt>
                <c:pt idx="789">
                  <c:v>4031</c:v>
                </c:pt>
                <c:pt idx="790">
                  <c:v>10044</c:v>
                </c:pt>
                <c:pt idx="791">
                  <c:v>2008</c:v>
                </c:pt>
                <c:pt idx="792">
                  <c:v>2013</c:v>
                </c:pt>
                <c:pt idx="793">
                  <c:v>4025</c:v>
                </c:pt>
                <c:pt idx="794">
                  <c:v>4016</c:v>
                </c:pt>
                <c:pt idx="795">
                  <c:v>12087</c:v>
                </c:pt>
                <c:pt idx="796">
                  <c:v>8031</c:v>
                </c:pt>
                <c:pt idx="797">
                  <c:v>14079</c:v>
                </c:pt>
                <c:pt idx="798">
                  <c:v>4019</c:v>
                </c:pt>
                <c:pt idx="799">
                  <c:v>14088</c:v>
                </c:pt>
                <c:pt idx="800">
                  <c:v>2010</c:v>
                </c:pt>
                <c:pt idx="801">
                  <c:v>4020</c:v>
                </c:pt>
                <c:pt idx="802">
                  <c:v>2014</c:v>
                </c:pt>
                <c:pt idx="803">
                  <c:v>2011</c:v>
                </c:pt>
                <c:pt idx="804">
                  <c:v>6031</c:v>
                </c:pt>
                <c:pt idx="805">
                  <c:v>2010</c:v>
                </c:pt>
                <c:pt idx="806">
                  <c:v>2011</c:v>
                </c:pt>
                <c:pt idx="807">
                  <c:v>2013</c:v>
                </c:pt>
                <c:pt idx="808">
                  <c:v>6051</c:v>
                </c:pt>
                <c:pt idx="809">
                  <c:v>4031</c:v>
                </c:pt>
                <c:pt idx="810">
                  <c:v>8058</c:v>
                </c:pt>
                <c:pt idx="811">
                  <c:v>6048</c:v>
                </c:pt>
                <c:pt idx="812">
                  <c:v>4018</c:v>
                </c:pt>
                <c:pt idx="813">
                  <c:v>2008</c:v>
                </c:pt>
                <c:pt idx="814">
                  <c:v>20158</c:v>
                </c:pt>
                <c:pt idx="815">
                  <c:v>20155</c:v>
                </c:pt>
                <c:pt idx="816">
                  <c:v>4033</c:v>
                </c:pt>
                <c:pt idx="817">
                  <c:v>2015</c:v>
                </c:pt>
                <c:pt idx="818">
                  <c:v>2014</c:v>
                </c:pt>
                <c:pt idx="819">
                  <c:v>2014</c:v>
                </c:pt>
                <c:pt idx="820">
                  <c:v>4034</c:v>
                </c:pt>
                <c:pt idx="821">
                  <c:v>8067</c:v>
                </c:pt>
                <c:pt idx="822">
                  <c:v>2015</c:v>
                </c:pt>
                <c:pt idx="823">
                  <c:v>4029</c:v>
                </c:pt>
                <c:pt idx="824">
                  <c:v>8062</c:v>
                </c:pt>
                <c:pt idx="825">
                  <c:v>4031</c:v>
                </c:pt>
                <c:pt idx="826">
                  <c:v>12090</c:v>
                </c:pt>
                <c:pt idx="827">
                  <c:v>16123</c:v>
                </c:pt>
                <c:pt idx="828">
                  <c:v>4033</c:v>
                </c:pt>
                <c:pt idx="829">
                  <c:v>6049</c:v>
                </c:pt>
                <c:pt idx="830">
                  <c:v>6047</c:v>
                </c:pt>
                <c:pt idx="831">
                  <c:v>4035</c:v>
                </c:pt>
                <c:pt idx="832">
                  <c:v>2018</c:v>
                </c:pt>
                <c:pt idx="833">
                  <c:v>4029</c:v>
                </c:pt>
                <c:pt idx="834">
                  <c:v>2014</c:v>
                </c:pt>
                <c:pt idx="835">
                  <c:v>6052</c:v>
                </c:pt>
                <c:pt idx="836">
                  <c:v>2016</c:v>
                </c:pt>
                <c:pt idx="837">
                  <c:v>2017</c:v>
                </c:pt>
                <c:pt idx="838">
                  <c:v>2015</c:v>
                </c:pt>
                <c:pt idx="839">
                  <c:v>6053</c:v>
                </c:pt>
                <c:pt idx="840">
                  <c:v>4035</c:v>
                </c:pt>
                <c:pt idx="841">
                  <c:v>2017</c:v>
                </c:pt>
                <c:pt idx="842">
                  <c:v>2017</c:v>
                </c:pt>
                <c:pt idx="843">
                  <c:v>4031</c:v>
                </c:pt>
                <c:pt idx="844">
                  <c:v>34254</c:v>
                </c:pt>
                <c:pt idx="845">
                  <c:v>16098</c:v>
                </c:pt>
                <c:pt idx="846">
                  <c:v>2012</c:v>
                </c:pt>
                <c:pt idx="847">
                  <c:v>12081</c:v>
                </c:pt>
                <c:pt idx="848">
                  <c:v>2017</c:v>
                </c:pt>
                <c:pt idx="849">
                  <c:v>4031</c:v>
                </c:pt>
                <c:pt idx="850">
                  <c:v>2016</c:v>
                </c:pt>
                <c:pt idx="851">
                  <c:v>2012</c:v>
                </c:pt>
                <c:pt idx="852">
                  <c:v>2011</c:v>
                </c:pt>
                <c:pt idx="853">
                  <c:v>2017</c:v>
                </c:pt>
                <c:pt idx="854">
                  <c:v>2018</c:v>
                </c:pt>
                <c:pt idx="855">
                  <c:v>4036</c:v>
                </c:pt>
                <c:pt idx="856">
                  <c:v>6054</c:v>
                </c:pt>
                <c:pt idx="857">
                  <c:v>6053</c:v>
                </c:pt>
                <c:pt idx="858">
                  <c:v>2017</c:v>
                </c:pt>
                <c:pt idx="859">
                  <c:v>10089</c:v>
                </c:pt>
                <c:pt idx="860">
                  <c:v>6051</c:v>
                </c:pt>
                <c:pt idx="861">
                  <c:v>2011</c:v>
                </c:pt>
                <c:pt idx="862">
                  <c:v>2012</c:v>
                </c:pt>
                <c:pt idx="863">
                  <c:v>2012</c:v>
                </c:pt>
                <c:pt idx="864">
                  <c:v>2012</c:v>
                </c:pt>
                <c:pt idx="865">
                  <c:v>2013</c:v>
                </c:pt>
                <c:pt idx="866">
                  <c:v>2017</c:v>
                </c:pt>
                <c:pt idx="867">
                  <c:v>2016</c:v>
                </c:pt>
                <c:pt idx="868">
                  <c:v>2016</c:v>
                </c:pt>
                <c:pt idx="869">
                  <c:v>4035</c:v>
                </c:pt>
                <c:pt idx="870">
                  <c:v>4035</c:v>
                </c:pt>
                <c:pt idx="871">
                  <c:v>4036</c:v>
                </c:pt>
                <c:pt idx="872">
                  <c:v>4035</c:v>
                </c:pt>
                <c:pt idx="873">
                  <c:v>4023</c:v>
                </c:pt>
                <c:pt idx="874">
                  <c:v>2012</c:v>
                </c:pt>
                <c:pt idx="875">
                  <c:v>2015</c:v>
                </c:pt>
                <c:pt idx="876">
                  <c:v>16101</c:v>
                </c:pt>
                <c:pt idx="877">
                  <c:v>2013</c:v>
                </c:pt>
                <c:pt idx="878">
                  <c:v>2010</c:v>
                </c:pt>
                <c:pt idx="879">
                  <c:v>10060</c:v>
                </c:pt>
                <c:pt idx="880">
                  <c:v>6045</c:v>
                </c:pt>
                <c:pt idx="881">
                  <c:v>6046</c:v>
                </c:pt>
                <c:pt idx="882">
                  <c:v>10071</c:v>
                </c:pt>
                <c:pt idx="883">
                  <c:v>4011</c:v>
                </c:pt>
                <c:pt idx="884">
                  <c:v>2017</c:v>
                </c:pt>
                <c:pt idx="885">
                  <c:v>2012</c:v>
                </c:pt>
                <c:pt idx="886">
                  <c:v>2012</c:v>
                </c:pt>
                <c:pt idx="887">
                  <c:v>4034</c:v>
                </c:pt>
                <c:pt idx="888">
                  <c:v>4031</c:v>
                </c:pt>
                <c:pt idx="889">
                  <c:v>2015</c:v>
                </c:pt>
                <c:pt idx="890">
                  <c:v>8070</c:v>
                </c:pt>
                <c:pt idx="891">
                  <c:v>2010</c:v>
                </c:pt>
                <c:pt idx="892">
                  <c:v>2008</c:v>
                </c:pt>
                <c:pt idx="893">
                  <c:v>2015</c:v>
                </c:pt>
                <c:pt idx="894">
                  <c:v>4033</c:v>
                </c:pt>
                <c:pt idx="895">
                  <c:v>2011</c:v>
                </c:pt>
                <c:pt idx="896">
                  <c:v>4025</c:v>
                </c:pt>
                <c:pt idx="897">
                  <c:v>2006</c:v>
                </c:pt>
                <c:pt idx="898">
                  <c:v>2017</c:v>
                </c:pt>
                <c:pt idx="899">
                  <c:v>2018</c:v>
                </c:pt>
                <c:pt idx="900">
                  <c:v>2012</c:v>
                </c:pt>
                <c:pt idx="901">
                  <c:v>4019</c:v>
                </c:pt>
                <c:pt idx="902">
                  <c:v>2013</c:v>
                </c:pt>
                <c:pt idx="903">
                  <c:v>2006</c:v>
                </c:pt>
                <c:pt idx="904">
                  <c:v>2011</c:v>
                </c:pt>
                <c:pt idx="905">
                  <c:v>4024</c:v>
                </c:pt>
                <c:pt idx="906">
                  <c:v>18133</c:v>
                </c:pt>
                <c:pt idx="907">
                  <c:v>2000</c:v>
                </c:pt>
                <c:pt idx="908">
                  <c:v>2016</c:v>
                </c:pt>
                <c:pt idx="909">
                  <c:v>2002</c:v>
                </c:pt>
                <c:pt idx="910">
                  <c:v>2009</c:v>
                </c:pt>
                <c:pt idx="911">
                  <c:v>2017</c:v>
                </c:pt>
                <c:pt idx="912">
                  <c:v>2018</c:v>
                </c:pt>
                <c:pt idx="913">
                  <c:v>2017</c:v>
                </c:pt>
                <c:pt idx="914">
                  <c:v>2018</c:v>
                </c:pt>
                <c:pt idx="915">
                  <c:v>2018</c:v>
                </c:pt>
                <c:pt idx="916">
                  <c:v>2016</c:v>
                </c:pt>
                <c:pt idx="917">
                  <c:v>2016</c:v>
                </c:pt>
                <c:pt idx="918">
                  <c:v>2017</c:v>
                </c:pt>
                <c:pt idx="919">
                  <c:v>2017</c:v>
                </c:pt>
                <c:pt idx="920">
                  <c:v>2017</c:v>
                </c:pt>
                <c:pt idx="921">
                  <c:v>2016</c:v>
                </c:pt>
                <c:pt idx="922">
                  <c:v>2016</c:v>
                </c:pt>
                <c:pt idx="923">
                  <c:v>2017</c:v>
                </c:pt>
                <c:pt idx="924">
                  <c:v>4033</c:v>
                </c:pt>
                <c:pt idx="925">
                  <c:v>2016</c:v>
                </c:pt>
                <c:pt idx="926">
                  <c:v>2017</c:v>
                </c:pt>
                <c:pt idx="927">
                  <c:v>4033</c:v>
                </c:pt>
                <c:pt idx="928">
                  <c:v>2017</c:v>
                </c:pt>
                <c:pt idx="929">
                  <c:v>2011</c:v>
                </c:pt>
                <c:pt idx="930">
                  <c:v>2010</c:v>
                </c:pt>
                <c:pt idx="931">
                  <c:v>4035</c:v>
                </c:pt>
                <c:pt idx="932">
                  <c:v>2017</c:v>
                </c:pt>
                <c:pt idx="933">
                  <c:v>4026</c:v>
                </c:pt>
                <c:pt idx="934">
                  <c:v>2012</c:v>
                </c:pt>
                <c:pt idx="935">
                  <c:v>2013</c:v>
                </c:pt>
                <c:pt idx="936">
                  <c:v>4027</c:v>
                </c:pt>
                <c:pt idx="937">
                  <c:v>2008</c:v>
                </c:pt>
                <c:pt idx="938">
                  <c:v>4014</c:v>
                </c:pt>
                <c:pt idx="939">
                  <c:v>2016</c:v>
                </c:pt>
                <c:pt idx="940">
                  <c:v>2016</c:v>
                </c:pt>
                <c:pt idx="941">
                  <c:v>2017</c:v>
                </c:pt>
                <c:pt idx="942">
                  <c:v>2017</c:v>
                </c:pt>
                <c:pt idx="943">
                  <c:v>4018</c:v>
                </c:pt>
                <c:pt idx="944">
                  <c:v>4010</c:v>
                </c:pt>
                <c:pt idx="945">
                  <c:v>4018</c:v>
                </c:pt>
                <c:pt idx="946">
                  <c:v>4011</c:v>
                </c:pt>
                <c:pt idx="947">
                  <c:v>2014</c:v>
                </c:pt>
                <c:pt idx="948">
                  <c:v>4025</c:v>
                </c:pt>
                <c:pt idx="949">
                  <c:v>2014</c:v>
                </c:pt>
                <c:pt idx="950">
                  <c:v>2012</c:v>
                </c:pt>
                <c:pt idx="951">
                  <c:v>2006</c:v>
                </c:pt>
                <c:pt idx="952">
                  <c:v>2008</c:v>
                </c:pt>
                <c:pt idx="953">
                  <c:v>2007</c:v>
                </c:pt>
                <c:pt idx="954">
                  <c:v>4032</c:v>
                </c:pt>
                <c:pt idx="955">
                  <c:v>2018</c:v>
                </c:pt>
                <c:pt idx="956">
                  <c:v>2015</c:v>
                </c:pt>
                <c:pt idx="957">
                  <c:v>2017</c:v>
                </c:pt>
                <c:pt idx="958">
                  <c:v>2014</c:v>
                </c:pt>
                <c:pt idx="959">
                  <c:v>4030</c:v>
                </c:pt>
                <c:pt idx="960">
                  <c:v>2015</c:v>
                </c:pt>
                <c:pt idx="961">
                  <c:v>4033</c:v>
                </c:pt>
                <c:pt idx="962">
                  <c:v>4031</c:v>
                </c:pt>
                <c:pt idx="963">
                  <c:v>4031</c:v>
                </c:pt>
                <c:pt idx="964">
                  <c:v>2010</c:v>
                </c:pt>
                <c:pt idx="965">
                  <c:v>14085</c:v>
                </c:pt>
                <c:pt idx="966">
                  <c:v>2008</c:v>
                </c:pt>
                <c:pt idx="967">
                  <c:v>2007</c:v>
                </c:pt>
                <c:pt idx="968">
                  <c:v>2008</c:v>
                </c:pt>
                <c:pt idx="969">
                  <c:v>12068</c:v>
                </c:pt>
                <c:pt idx="970">
                  <c:v>4024</c:v>
                </c:pt>
                <c:pt idx="971">
                  <c:v>4022</c:v>
                </c:pt>
                <c:pt idx="972">
                  <c:v>4019</c:v>
                </c:pt>
                <c:pt idx="973">
                  <c:v>4024</c:v>
                </c:pt>
                <c:pt idx="974">
                  <c:v>2013</c:v>
                </c:pt>
                <c:pt idx="975">
                  <c:v>2011</c:v>
                </c:pt>
                <c:pt idx="976">
                  <c:v>4028</c:v>
                </c:pt>
                <c:pt idx="977">
                  <c:v>2007</c:v>
                </c:pt>
                <c:pt idx="978">
                  <c:v>2011</c:v>
                </c:pt>
                <c:pt idx="979">
                  <c:v>2010</c:v>
                </c:pt>
                <c:pt idx="980">
                  <c:v>2011</c:v>
                </c:pt>
                <c:pt idx="981">
                  <c:v>2010</c:v>
                </c:pt>
                <c:pt idx="982">
                  <c:v>6039</c:v>
                </c:pt>
                <c:pt idx="983">
                  <c:v>22154</c:v>
                </c:pt>
                <c:pt idx="984">
                  <c:v>2012</c:v>
                </c:pt>
                <c:pt idx="985">
                  <c:v>6049</c:v>
                </c:pt>
                <c:pt idx="986">
                  <c:v>8061</c:v>
                </c:pt>
                <c:pt idx="987">
                  <c:v>4037</c:v>
                </c:pt>
                <c:pt idx="988">
                  <c:v>2018</c:v>
                </c:pt>
                <c:pt idx="989">
                  <c:v>2017</c:v>
                </c:pt>
                <c:pt idx="990">
                  <c:v>10086</c:v>
                </c:pt>
                <c:pt idx="991">
                  <c:v>2017</c:v>
                </c:pt>
                <c:pt idx="992">
                  <c:v>2016</c:v>
                </c:pt>
                <c:pt idx="993">
                  <c:v>4032</c:v>
                </c:pt>
                <c:pt idx="994">
                  <c:v>2017</c:v>
                </c:pt>
                <c:pt idx="995">
                  <c:v>6040</c:v>
                </c:pt>
                <c:pt idx="996">
                  <c:v>4023</c:v>
                </c:pt>
                <c:pt idx="997">
                  <c:v>2013</c:v>
                </c:pt>
                <c:pt idx="998">
                  <c:v>2012</c:v>
                </c:pt>
                <c:pt idx="999">
                  <c:v>2018</c:v>
                </c:pt>
                <c:pt idx="1000">
                  <c:v>16135</c:v>
                </c:pt>
                <c:pt idx="1001">
                  <c:v>2015</c:v>
                </c:pt>
                <c:pt idx="1002">
                  <c:v>2016</c:v>
                </c:pt>
                <c:pt idx="1003">
                  <c:v>28225</c:v>
                </c:pt>
                <c:pt idx="1004">
                  <c:v>10079</c:v>
                </c:pt>
                <c:pt idx="1005">
                  <c:v>6046</c:v>
                </c:pt>
                <c:pt idx="1006">
                  <c:v>2017</c:v>
                </c:pt>
                <c:pt idx="1007">
                  <c:v>40287</c:v>
                </c:pt>
                <c:pt idx="1008">
                  <c:v>2018</c:v>
                </c:pt>
                <c:pt idx="1009">
                  <c:v>4027</c:v>
                </c:pt>
                <c:pt idx="1010">
                  <c:v>110747</c:v>
                </c:pt>
                <c:pt idx="1011">
                  <c:v>36255</c:v>
                </c:pt>
                <c:pt idx="1012">
                  <c:v>2019</c:v>
                </c:pt>
                <c:pt idx="1013">
                  <c:v>2010</c:v>
                </c:pt>
                <c:pt idx="1014">
                  <c:v>2013</c:v>
                </c:pt>
                <c:pt idx="1015">
                  <c:v>2016</c:v>
                </c:pt>
                <c:pt idx="1016">
                  <c:v>8062</c:v>
                </c:pt>
                <c:pt idx="1017">
                  <c:v>4031</c:v>
                </c:pt>
                <c:pt idx="1018">
                  <c:v>6038</c:v>
                </c:pt>
                <c:pt idx="1019">
                  <c:v>2010</c:v>
                </c:pt>
                <c:pt idx="1020">
                  <c:v>6029</c:v>
                </c:pt>
                <c:pt idx="1021">
                  <c:v>4026</c:v>
                </c:pt>
                <c:pt idx="1022">
                  <c:v>6033</c:v>
                </c:pt>
                <c:pt idx="1023">
                  <c:v>6039</c:v>
                </c:pt>
                <c:pt idx="1024">
                  <c:v>2011</c:v>
                </c:pt>
                <c:pt idx="1025">
                  <c:v>2013</c:v>
                </c:pt>
                <c:pt idx="1026">
                  <c:v>6047</c:v>
                </c:pt>
                <c:pt idx="1027">
                  <c:v>2014</c:v>
                </c:pt>
                <c:pt idx="1028">
                  <c:v>1998</c:v>
                </c:pt>
                <c:pt idx="1029">
                  <c:v>10037</c:v>
                </c:pt>
                <c:pt idx="1030">
                  <c:v>2011</c:v>
                </c:pt>
                <c:pt idx="1031">
                  <c:v>2009</c:v>
                </c:pt>
                <c:pt idx="1032">
                  <c:v>2000</c:v>
                </c:pt>
                <c:pt idx="1033">
                  <c:v>4009</c:v>
                </c:pt>
                <c:pt idx="1034">
                  <c:v>4005</c:v>
                </c:pt>
                <c:pt idx="1035">
                  <c:v>6012</c:v>
                </c:pt>
                <c:pt idx="1036">
                  <c:v>8062</c:v>
                </c:pt>
                <c:pt idx="1037">
                  <c:v>36285</c:v>
                </c:pt>
                <c:pt idx="1038">
                  <c:v>4034</c:v>
                </c:pt>
                <c:pt idx="1039">
                  <c:v>12105</c:v>
                </c:pt>
                <c:pt idx="1040">
                  <c:v>4026</c:v>
                </c:pt>
                <c:pt idx="1041">
                  <c:v>46351</c:v>
                </c:pt>
                <c:pt idx="1042">
                  <c:v>2015</c:v>
                </c:pt>
                <c:pt idx="1043">
                  <c:v>14108</c:v>
                </c:pt>
                <c:pt idx="1044">
                  <c:v>4024</c:v>
                </c:pt>
                <c:pt idx="1045">
                  <c:v>28171</c:v>
                </c:pt>
                <c:pt idx="1046">
                  <c:v>16116</c:v>
                </c:pt>
                <c:pt idx="1047">
                  <c:v>6044</c:v>
                </c:pt>
                <c:pt idx="1048">
                  <c:v>4035</c:v>
                </c:pt>
                <c:pt idx="1049">
                  <c:v>2016</c:v>
                </c:pt>
                <c:pt idx="1050">
                  <c:v>40300</c:v>
                </c:pt>
                <c:pt idx="1051">
                  <c:v>16132</c:v>
                </c:pt>
                <c:pt idx="1052">
                  <c:v>10039</c:v>
                </c:pt>
                <c:pt idx="1053">
                  <c:v>4015</c:v>
                </c:pt>
                <c:pt idx="1054">
                  <c:v>68315</c:v>
                </c:pt>
                <c:pt idx="1055">
                  <c:v>8029</c:v>
                </c:pt>
                <c:pt idx="1056">
                  <c:v>24116</c:v>
                </c:pt>
                <c:pt idx="1057">
                  <c:v>4009</c:v>
                </c:pt>
                <c:pt idx="1058">
                  <c:v>2011</c:v>
                </c:pt>
                <c:pt idx="1059">
                  <c:v>2002</c:v>
                </c:pt>
                <c:pt idx="1060">
                  <c:v>2011</c:v>
                </c:pt>
                <c:pt idx="1061">
                  <c:v>6036</c:v>
                </c:pt>
                <c:pt idx="1062">
                  <c:v>4025</c:v>
                </c:pt>
                <c:pt idx="1063">
                  <c:v>8039</c:v>
                </c:pt>
                <c:pt idx="1064">
                  <c:v>24116</c:v>
                </c:pt>
                <c:pt idx="1065">
                  <c:v>2009</c:v>
                </c:pt>
                <c:pt idx="1066">
                  <c:v>10083</c:v>
                </c:pt>
                <c:pt idx="1067">
                  <c:v>10081</c:v>
                </c:pt>
                <c:pt idx="1068">
                  <c:v>12099</c:v>
                </c:pt>
                <c:pt idx="1069">
                  <c:v>4035</c:v>
                </c:pt>
                <c:pt idx="1070">
                  <c:v>4037</c:v>
                </c:pt>
                <c:pt idx="1071">
                  <c:v>6051</c:v>
                </c:pt>
                <c:pt idx="1072">
                  <c:v>6050</c:v>
                </c:pt>
                <c:pt idx="1073">
                  <c:v>10085</c:v>
                </c:pt>
                <c:pt idx="1074">
                  <c:v>6052</c:v>
                </c:pt>
                <c:pt idx="1075">
                  <c:v>4035</c:v>
                </c:pt>
                <c:pt idx="1076">
                  <c:v>4035</c:v>
                </c:pt>
                <c:pt idx="1077">
                  <c:v>4011</c:v>
                </c:pt>
                <c:pt idx="1078">
                  <c:v>2006</c:v>
                </c:pt>
                <c:pt idx="1079">
                  <c:v>6052</c:v>
                </c:pt>
                <c:pt idx="1080">
                  <c:v>4036</c:v>
                </c:pt>
                <c:pt idx="1081">
                  <c:v>8068</c:v>
                </c:pt>
                <c:pt idx="1082">
                  <c:v>2005</c:v>
                </c:pt>
                <c:pt idx="1083">
                  <c:v>4010</c:v>
                </c:pt>
                <c:pt idx="1084">
                  <c:v>2018</c:v>
                </c:pt>
                <c:pt idx="1085">
                  <c:v>20172</c:v>
                </c:pt>
                <c:pt idx="1086">
                  <c:v>6048</c:v>
                </c:pt>
                <c:pt idx="1087">
                  <c:v>14120</c:v>
                </c:pt>
                <c:pt idx="1088">
                  <c:v>2016</c:v>
                </c:pt>
                <c:pt idx="1089">
                  <c:v>4031</c:v>
                </c:pt>
                <c:pt idx="1090">
                  <c:v>2016</c:v>
                </c:pt>
                <c:pt idx="1091">
                  <c:v>4029</c:v>
                </c:pt>
                <c:pt idx="1092">
                  <c:v>2018</c:v>
                </c:pt>
                <c:pt idx="1093">
                  <c:v>26201</c:v>
                </c:pt>
                <c:pt idx="1094">
                  <c:v>8061</c:v>
                </c:pt>
                <c:pt idx="1095">
                  <c:v>44328</c:v>
                </c:pt>
                <c:pt idx="1096">
                  <c:v>2017</c:v>
                </c:pt>
                <c:pt idx="1097">
                  <c:v>2017</c:v>
                </c:pt>
                <c:pt idx="1098">
                  <c:v>2018</c:v>
                </c:pt>
                <c:pt idx="1099">
                  <c:v>8060</c:v>
                </c:pt>
                <c:pt idx="1100">
                  <c:v>10076</c:v>
                </c:pt>
                <c:pt idx="1101">
                  <c:v>2017</c:v>
                </c:pt>
                <c:pt idx="1102">
                  <c:v>6047</c:v>
                </c:pt>
                <c:pt idx="1103">
                  <c:v>2016</c:v>
                </c:pt>
                <c:pt idx="1104">
                  <c:v>4032</c:v>
                </c:pt>
                <c:pt idx="1105">
                  <c:v>2017</c:v>
                </c:pt>
                <c:pt idx="1106">
                  <c:v>2018</c:v>
                </c:pt>
                <c:pt idx="1107">
                  <c:v>8068</c:v>
                </c:pt>
                <c:pt idx="1108">
                  <c:v>4033</c:v>
                </c:pt>
                <c:pt idx="1109">
                  <c:v>2018</c:v>
                </c:pt>
                <c:pt idx="1110">
                  <c:v>4034</c:v>
                </c:pt>
                <c:pt idx="1111">
                  <c:v>4035</c:v>
                </c:pt>
                <c:pt idx="1112">
                  <c:v>8070</c:v>
                </c:pt>
                <c:pt idx="1113">
                  <c:v>4035</c:v>
                </c:pt>
                <c:pt idx="1114">
                  <c:v>8061</c:v>
                </c:pt>
                <c:pt idx="1115">
                  <c:v>6049</c:v>
                </c:pt>
                <c:pt idx="1116">
                  <c:v>2016</c:v>
                </c:pt>
                <c:pt idx="1117">
                  <c:v>4032</c:v>
                </c:pt>
                <c:pt idx="1118">
                  <c:v>2016</c:v>
                </c:pt>
                <c:pt idx="1119">
                  <c:v>6046</c:v>
                </c:pt>
                <c:pt idx="1120">
                  <c:v>14111</c:v>
                </c:pt>
                <c:pt idx="1121">
                  <c:v>6051</c:v>
                </c:pt>
                <c:pt idx="1122">
                  <c:v>4033</c:v>
                </c:pt>
                <c:pt idx="1123">
                  <c:v>16124</c:v>
                </c:pt>
                <c:pt idx="1124">
                  <c:v>2015</c:v>
                </c:pt>
                <c:pt idx="1125">
                  <c:v>10079</c:v>
                </c:pt>
                <c:pt idx="1126">
                  <c:v>18143</c:v>
                </c:pt>
                <c:pt idx="1127">
                  <c:v>6046</c:v>
                </c:pt>
                <c:pt idx="1128">
                  <c:v>6053</c:v>
                </c:pt>
                <c:pt idx="1129">
                  <c:v>12091</c:v>
                </c:pt>
                <c:pt idx="1130">
                  <c:v>4032</c:v>
                </c:pt>
                <c:pt idx="1131">
                  <c:v>6046</c:v>
                </c:pt>
                <c:pt idx="1132">
                  <c:v>4035</c:v>
                </c:pt>
                <c:pt idx="1133">
                  <c:v>2017</c:v>
                </c:pt>
                <c:pt idx="1134">
                  <c:v>8069</c:v>
                </c:pt>
                <c:pt idx="1135">
                  <c:v>6054</c:v>
                </c:pt>
                <c:pt idx="1136">
                  <c:v>6047</c:v>
                </c:pt>
                <c:pt idx="1137">
                  <c:v>2016</c:v>
                </c:pt>
                <c:pt idx="1138">
                  <c:v>14097</c:v>
                </c:pt>
                <c:pt idx="1139">
                  <c:v>8047</c:v>
                </c:pt>
                <c:pt idx="1140">
                  <c:v>4027</c:v>
                </c:pt>
                <c:pt idx="1141">
                  <c:v>2017</c:v>
                </c:pt>
                <c:pt idx="1142">
                  <c:v>6043</c:v>
                </c:pt>
                <c:pt idx="1143">
                  <c:v>12102</c:v>
                </c:pt>
                <c:pt idx="1144">
                  <c:v>20144</c:v>
                </c:pt>
                <c:pt idx="1145">
                  <c:v>2015</c:v>
                </c:pt>
                <c:pt idx="1146">
                  <c:v>2017</c:v>
                </c:pt>
                <c:pt idx="1147">
                  <c:v>2012</c:v>
                </c:pt>
                <c:pt idx="1148">
                  <c:v>2016</c:v>
                </c:pt>
                <c:pt idx="1149">
                  <c:v>2018</c:v>
                </c:pt>
                <c:pt idx="1150">
                  <c:v>14117</c:v>
                </c:pt>
                <c:pt idx="1151">
                  <c:v>4032</c:v>
                </c:pt>
                <c:pt idx="1152">
                  <c:v>56406</c:v>
                </c:pt>
                <c:pt idx="1153">
                  <c:v>2015</c:v>
                </c:pt>
                <c:pt idx="1154">
                  <c:v>24169</c:v>
                </c:pt>
                <c:pt idx="1155">
                  <c:v>2017</c:v>
                </c:pt>
                <c:pt idx="1156">
                  <c:v>8063</c:v>
                </c:pt>
                <c:pt idx="1157">
                  <c:v>2016</c:v>
                </c:pt>
                <c:pt idx="1158">
                  <c:v>40275</c:v>
                </c:pt>
                <c:pt idx="1159">
                  <c:v>2016</c:v>
                </c:pt>
                <c:pt idx="1160">
                  <c:v>12081</c:v>
                </c:pt>
                <c:pt idx="1161">
                  <c:v>2003</c:v>
                </c:pt>
                <c:pt idx="1162">
                  <c:v>4009</c:v>
                </c:pt>
                <c:pt idx="1163">
                  <c:v>6018</c:v>
                </c:pt>
                <c:pt idx="1164">
                  <c:v>6026</c:v>
                </c:pt>
                <c:pt idx="1165">
                  <c:v>4035</c:v>
                </c:pt>
                <c:pt idx="1166">
                  <c:v>2008</c:v>
                </c:pt>
                <c:pt idx="1167">
                  <c:v>2008</c:v>
                </c:pt>
                <c:pt idx="1168">
                  <c:v>8068</c:v>
                </c:pt>
                <c:pt idx="1169">
                  <c:v>2019</c:v>
                </c:pt>
                <c:pt idx="1170">
                  <c:v>2017</c:v>
                </c:pt>
                <c:pt idx="1171">
                  <c:v>6055</c:v>
                </c:pt>
                <c:pt idx="1172">
                  <c:v>2017</c:v>
                </c:pt>
                <c:pt idx="1173">
                  <c:v>4035</c:v>
                </c:pt>
                <c:pt idx="1174">
                  <c:v>2010</c:v>
                </c:pt>
                <c:pt idx="1175">
                  <c:v>6026</c:v>
                </c:pt>
                <c:pt idx="1176">
                  <c:v>14101</c:v>
                </c:pt>
                <c:pt idx="1177">
                  <c:v>4018</c:v>
                </c:pt>
                <c:pt idx="1178">
                  <c:v>6047</c:v>
                </c:pt>
                <c:pt idx="1179">
                  <c:v>2011</c:v>
                </c:pt>
                <c:pt idx="1180">
                  <c:v>4028</c:v>
                </c:pt>
                <c:pt idx="1181">
                  <c:v>4029</c:v>
                </c:pt>
                <c:pt idx="1182">
                  <c:v>2012</c:v>
                </c:pt>
                <c:pt idx="1183">
                  <c:v>24164</c:v>
                </c:pt>
                <c:pt idx="1184">
                  <c:v>14097</c:v>
                </c:pt>
                <c:pt idx="1185">
                  <c:v>70406</c:v>
                </c:pt>
                <c:pt idx="1186">
                  <c:v>2015</c:v>
                </c:pt>
                <c:pt idx="1187">
                  <c:v>2012</c:v>
                </c:pt>
                <c:pt idx="1188">
                  <c:v>24145</c:v>
                </c:pt>
                <c:pt idx="1189">
                  <c:v>2016</c:v>
                </c:pt>
                <c:pt idx="1190">
                  <c:v>6043</c:v>
                </c:pt>
                <c:pt idx="1191">
                  <c:v>10073</c:v>
                </c:pt>
                <c:pt idx="1192">
                  <c:v>4031</c:v>
                </c:pt>
                <c:pt idx="1193">
                  <c:v>2015</c:v>
                </c:pt>
                <c:pt idx="1194">
                  <c:v>2017</c:v>
                </c:pt>
                <c:pt idx="1195">
                  <c:v>6047</c:v>
                </c:pt>
                <c:pt idx="1196">
                  <c:v>2016</c:v>
                </c:pt>
                <c:pt idx="1197">
                  <c:v>2018</c:v>
                </c:pt>
                <c:pt idx="1198">
                  <c:v>2016</c:v>
                </c:pt>
                <c:pt idx="1199">
                  <c:v>4023</c:v>
                </c:pt>
                <c:pt idx="1200">
                  <c:v>16074</c:v>
                </c:pt>
                <c:pt idx="1201">
                  <c:v>2015</c:v>
                </c:pt>
                <c:pt idx="1202">
                  <c:v>2015</c:v>
                </c:pt>
                <c:pt idx="1203">
                  <c:v>2018</c:v>
                </c:pt>
                <c:pt idx="1204">
                  <c:v>2018</c:v>
                </c:pt>
                <c:pt idx="1205">
                  <c:v>2019</c:v>
                </c:pt>
                <c:pt idx="1206">
                  <c:v>6044</c:v>
                </c:pt>
                <c:pt idx="1207">
                  <c:v>4035</c:v>
                </c:pt>
                <c:pt idx="1208">
                  <c:v>6033</c:v>
                </c:pt>
                <c:pt idx="1209">
                  <c:v>10059</c:v>
                </c:pt>
                <c:pt idx="1210">
                  <c:v>8070</c:v>
                </c:pt>
                <c:pt idx="1211">
                  <c:v>30215</c:v>
                </c:pt>
                <c:pt idx="1212">
                  <c:v>4029</c:v>
                </c:pt>
                <c:pt idx="1213">
                  <c:v>12083</c:v>
                </c:pt>
                <c:pt idx="1214">
                  <c:v>26194</c:v>
                </c:pt>
                <c:pt idx="1215">
                  <c:v>124827</c:v>
                </c:pt>
                <c:pt idx="1216">
                  <c:v>20140</c:v>
                </c:pt>
                <c:pt idx="1217">
                  <c:v>10083</c:v>
                </c:pt>
                <c:pt idx="1218">
                  <c:v>74470</c:v>
                </c:pt>
                <c:pt idx="1219">
                  <c:v>4033</c:v>
                </c:pt>
                <c:pt idx="1220">
                  <c:v>4032</c:v>
                </c:pt>
                <c:pt idx="1221">
                  <c:v>22150</c:v>
                </c:pt>
                <c:pt idx="1222">
                  <c:v>24162</c:v>
                </c:pt>
                <c:pt idx="1223">
                  <c:v>16113</c:v>
                </c:pt>
                <c:pt idx="1224">
                  <c:v>10042</c:v>
                </c:pt>
                <c:pt idx="1225">
                  <c:v>8051</c:v>
                </c:pt>
                <c:pt idx="1226">
                  <c:v>4033</c:v>
                </c:pt>
                <c:pt idx="1227">
                  <c:v>2016</c:v>
                </c:pt>
                <c:pt idx="1228">
                  <c:v>4026</c:v>
                </c:pt>
                <c:pt idx="1229">
                  <c:v>10054</c:v>
                </c:pt>
                <c:pt idx="1230">
                  <c:v>4018</c:v>
                </c:pt>
                <c:pt idx="1231">
                  <c:v>4032</c:v>
                </c:pt>
                <c:pt idx="1232">
                  <c:v>2013</c:v>
                </c:pt>
                <c:pt idx="1233">
                  <c:v>98683</c:v>
                </c:pt>
                <c:pt idx="1234">
                  <c:v>14065</c:v>
                </c:pt>
                <c:pt idx="1235">
                  <c:v>6038</c:v>
                </c:pt>
                <c:pt idx="1236">
                  <c:v>74509</c:v>
                </c:pt>
                <c:pt idx="1237">
                  <c:v>12083</c:v>
                </c:pt>
                <c:pt idx="1238">
                  <c:v>8065</c:v>
                </c:pt>
                <c:pt idx="1239">
                  <c:v>4032</c:v>
                </c:pt>
                <c:pt idx="1240">
                  <c:v>2012</c:v>
                </c:pt>
                <c:pt idx="1241">
                  <c:v>22155</c:v>
                </c:pt>
                <c:pt idx="1242">
                  <c:v>12051</c:v>
                </c:pt>
                <c:pt idx="1243">
                  <c:v>4028</c:v>
                </c:pt>
                <c:pt idx="1244">
                  <c:v>40290</c:v>
                </c:pt>
                <c:pt idx="1245">
                  <c:v>10085</c:v>
                </c:pt>
                <c:pt idx="1246">
                  <c:v>28191</c:v>
                </c:pt>
                <c:pt idx="1247">
                  <c:v>16110</c:v>
                </c:pt>
                <c:pt idx="1248">
                  <c:v>2012</c:v>
                </c:pt>
                <c:pt idx="1249">
                  <c:v>2018</c:v>
                </c:pt>
                <c:pt idx="1250">
                  <c:v>6041</c:v>
                </c:pt>
                <c:pt idx="1251">
                  <c:v>8066</c:v>
                </c:pt>
                <c:pt idx="1252">
                  <c:v>10079</c:v>
                </c:pt>
                <c:pt idx="1253">
                  <c:v>8049</c:v>
                </c:pt>
                <c:pt idx="1254">
                  <c:v>6022</c:v>
                </c:pt>
                <c:pt idx="1255">
                  <c:v>12061</c:v>
                </c:pt>
                <c:pt idx="1256">
                  <c:v>8052</c:v>
                </c:pt>
                <c:pt idx="1257">
                  <c:v>2012</c:v>
                </c:pt>
                <c:pt idx="1258">
                  <c:v>2009</c:v>
                </c:pt>
                <c:pt idx="1259">
                  <c:v>2009</c:v>
                </c:pt>
                <c:pt idx="1260">
                  <c:v>6027</c:v>
                </c:pt>
                <c:pt idx="1261">
                  <c:v>14077</c:v>
                </c:pt>
                <c:pt idx="1262">
                  <c:v>4018</c:v>
                </c:pt>
                <c:pt idx="1263">
                  <c:v>2006</c:v>
                </c:pt>
                <c:pt idx="1264">
                  <c:v>2003</c:v>
                </c:pt>
                <c:pt idx="1265">
                  <c:v>8067</c:v>
                </c:pt>
                <c:pt idx="1266">
                  <c:v>4033</c:v>
                </c:pt>
                <c:pt idx="1267">
                  <c:v>6049</c:v>
                </c:pt>
                <c:pt idx="1268">
                  <c:v>18154</c:v>
                </c:pt>
                <c:pt idx="1269">
                  <c:v>24201</c:v>
                </c:pt>
                <c:pt idx="1270">
                  <c:v>2018</c:v>
                </c:pt>
                <c:pt idx="1271">
                  <c:v>16141</c:v>
                </c:pt>
                <c:pt idx="1272">
                  <c:v>2018</c:v>
                </c:pt>
                <c:pt idx="1273">
                  <c:v>4036</c:v>
                </c:pt>
                <c:pt idx="1274">
                  <c:v>26218</c:v>
                </c:pt>
                <c:pt idx="1275">
                  <c:v>16133</c:v>
                </c:pt>
                <c:pt idx="1276">
                  <c:v>2015</c:v>
                </c:pt>
                <c:pt idx="1277">
                  <c:v>10068</c:v>
                </c:pt>
                <c:pt idx="1278">
                  <c:v>2012</c:v>
                </c:pt>
                <c:pt idx="1279">
                  <c:v>2010</c:v>
                </c:pt>
                <c:pt idx="1280">
                  <c:v>8016</c:v>
                </c:pt>
                <c:pt idx="1281">
                  <c:v>2011</c:v>
                </c:pt>
                <c:pt idx="1282">
                  <c:v>4012</c:v>
                </c:pt>
                <c:pt idx="1283">
                  <c:v>10029</c:v>
                </c:pt>
                <c:pt idx="1284">
                  <c:v>2007</c:v>
                </c:pt>
                <c:pt idx="1285">
                  <c:v>58305</c:v>
                </c:pt>
                <c:pt idx="1286">
                  <c:v>30190</c:v>
                </c:pt>
                <c:pt idx="1287">
                  <c:v>4019</c:v>
                </c:pt>
                <c:pt idx="1288">
                  <c:v>14053</c:v>
                </c:pt>
                <c:pt idx="1289">
                  <c:v>36243</c:v>
                </c:pt>
                <c:pt idx="1290">
                  <c:v>4017</c:v>
                </c:pt>
                <c:pt idx="1291">
                  <c:v>2012</c:v>
                </c:pt>
                <c:pt idx="1292">
                  <c:v>10041</c:v>
                </c:pt>
                <c:pt idx="1293">
                  <c:v>4030</c:v>
                </c:pt>
                <c:pt idx="1294">
                  <c:v>4029</c:v>
                </c:pt>
                <c:pt idx="1295">
                  <c:v>4027</c:v>
                </c:pt>
                <c:pt idx="1296">
                  <c:v>2001</c:v>
                </c:pt>
                <c:pt idx="1297">
                  <c:v>50325</c:v>
                </c:pt>
                <c:pt idx="1298">
                  <c:v>12096</c:v>
                </c:pt>
                <c:pt idx="1299">
                  <c:v>12095</c:v>
                </c:pt>
                <c:pt idx="1300">
                  <c:v>2016</c:v>
                </c:pt>
                <c:pt idx="1301">
                  <c:v>2015</c:v>
                </c:pt>
                <c:pt idx="1302">
                  <c:v>28192</c:v>
                </c:pt>
                <c:pt idx="1303">
                  <c:v>2016</c:v>
                </c:pt>
                <c:pt idx="1304">
                  <c:v>2012</c:v>
                </c:pt>
                <c:pt idx="1305">
                  <c:v>6027</c:v>
                </c:pt>
                <c:pt idx="1306">
                  <c:v>4018</c:v>
                </c:pt>
                <c:pt idx="1307">
                  <c:v>2013</c:v>
                </c:pt>
                <c:pt idx="1308">
                  <c:v>2018</c:v>
                </c:pt>
                <c:pt idx="1309">
                  <c:v>2019</c:v>
                </c:pt>
                <c:pt idx="1310">
                  <c:v>4021</c:v>
                </c:pt>
                <c:pt idx="1311">
                  <c:v>2007</c:v>
                </c:pt>
                <c:pt idx="1312">
                  <c:v>4015</c:v>
                </c:pt>
                <c:pt idx="1313">
                  <c:v>10052</c:v>
                </c:pt>
                <c:pt idx="1314">
                  <c:v>8036</c:v>
                </c:pt>
                <c:pt idx="1315">
                  <c:v>4019</c:v>
                </c:pt>
                <c:pt idx="1316">
                  <c:v>6023</c:v>
                </c:pt>
                <c:pt idx="1317">
                  <c:v>6003</c:v>
                </c:pt>
                <c:pt idx="1318">
                  <c:v>4003</c:v>
                </c:pt>
                <c:pt idx="1319">
                  <c:v>6017</c:v>
                </c:pt>
                <c:pt idx="1320">
                  <c:v>2004</c:v>
                </c:pt>
                <c:pt idx="1321">
                  <c:v>1999</c:v>
                </c:pt>
                <c:pt idx="1322">
                  <c:v>2009</c:v>
                </c:pt>
                <c:pt idx="1323">
                  <c:v>2000</c:v>
                </c:pt>
                <c:pt idx="1324">
                  <c:v>4005</c:v>
                </c:pt>
                <c:pt idx="1325">
                  <c:v>12081</c:v>
                </c:pt>
                <c:pt idx="1326">
                  <c:v>6044</c:v>
                </c:pt>
                <c:pt idx="1327">
                  <c:v>4031</c:v>
                </c:pt>
                <c:pt idx="1328">
                  <c:v>2016</c:v>
                </c:pt>
                <c:pt idx="1329">
                  <c:v>4027</c:v>
                </c:pt>
                <c:pt idx="1330">
                  <c:v>14094</c:v>
                </c:pt>
                <c:pt idx="1331">
                  <c:v>2012</c:v>
                </c:pt>
                <c:pt idx="1332">
                  <c:v>2015</c:v>
                </c:pt>
                <c:pt idx="1333">
                  <c:v>8064</c:v>
                </c:pt>
                <c:pt idx="1334">
                  <c:v>6056</c:v>
                </c:pt>
                <c:pt idx="1335">
                  <c:v>14124</c:v>
                </c:pt>
                <c:pt idx="1336">
                  <c:v>2017</c:v>
                </c:pt>
                <c:pt idx="1337">
                  <c:v>2016</c:v>
                </c:pt>
                <c:pt idx="1338">
                  <c:v>6051</c:v>
                </c:pt>
                <c:pt idx="1339">
                  <c:v>4033</c:v>
                </c:pt>
                <c:pt idx="1340">
                  <c:v>2015</c:v>
                </c:pt>
                <c:pt idx="1341">
                  <c:v>2010</c:v>
                </c:pt>
                <c:pt idx="1342">
                  <c:v>6029</c:v>
                </c:pt>
                <c:pt idx="1343">
                  <c:v>2016</c:v>
                </c:pt>
                <c:pt idx="1344">
                  <c:v>2011</c:v>
                </c:pt>
                <c:pt idx="1345">
                  <c:v>12079</c:v>
                </c:pt>
                <c:pt idx="1346">
                  <c:v>6031</c:v>
                </c:pt>
                <c:pt idx="1347">
                  <c:v>4022</c:v>
                </c:pt>
                <c:pt idx="1348">
                  <c:v>10064</c:v>
                </c:pt>
                <c:pt idx="1349">
                  <c:v>16092</c:v>
                </c:pt>
                <c:pt idx="1350">
                  <c:v>2011</c:v>
                </c:pt>
                <c:pt idx="1351">
                  <c:v>16109</c:v>
                </c:pt>
                <c:pt idx="1352">
                  <c:v>4026</c:v>
                </c:pt>
                <c:pt idx="1353">
                  <c:v>6028</c:v>
                </c:pt>
                <c:pt idx="1354">
                  <c:v>2014</c:v>
                </c:pt>
                <c:pt idx="1355">
                  <c:v>22171</c:v>
                </c:pt>
                <c:pt idx="1356">
                  <c:v>12101</c:v>
                </c:pt>
                <c:pt idx="1357">
                  <c:v>4035</c:v>
                </c:pt>
                <c:pt idx="1358">
                  <c:v>2015</c:v>
                </c:pt>
                <c:pt idx="1359">
                  <c:v>4012</c:v>
                </c:pt>
                <c:pt idx="1360">
                  <c:v>2012</c:v>
                </c:pt>
                <c:pt idx="1361">
                  <c:v>4017</c:v>
                </c:pt>
                <c:pt idx="1362">
                  <c:v>2013</c:v>
                </c:pt>
                <c:pt idx="1363">
                  <c:v>1998</c:v>
                </c:pt>
                <c:pt idx="1364">
                  <c:v>16060</c:v>
                </c:pt>
                <c:pt idx="1365">
                  <c:v>2008</c:v>
                </c:pt>
                <c:pt idx="1366">
                  <c:v>2013</c:v>
                </c:pt>
                <c:pt idx="1367">
                  <c:v>10084</c:v>
                </c:pt>
                <c:pt idx="1368">
                  <c:v>2019</c:v>
                </c:pt>
                <c:pt idx="1369">
                  <c:v>2003</c:v>
                </c:pt>
                <c:pt idx="1370">
                  <c:v>20146</c:v>
                </c:pt>
                <c:pt idx="1371">
                  <c:v>8058</c:v>
                </c:pt>
                <c:pt idx="1372">
                  <c:v>4010</c:v>
                </c:pt>
                <c:pt idx="1373">
                  <c:v>2014</c:v>
                </c:pt>
                <c:pt idx="1374">
                  <c:v>2015</c:v>
                </c:pt>
                <c:pt idx="1375">
                  <c:v>4032</c:v>
                </c:pt>
                <c:pt idx="1376">
                  <c:v>8059</c:v>
                </c:pt>
                <c:pt idx="1377">
                  <c:v>18143</c:v>
                </c:pt>
                <c:pt idx="1378">
                  <c:v>4035</c:v>
                </c:pt>
                <c:pt idx="1379">
                  <c:v>2016</c:v>
                </c:pt>
                <c:pt idx="1380">
                  <c:v>2018</c:v>
                </c:pt>
                <c:pt idx="1381">
                  <c:v>4032</c:v>
                </c:pt>
                <c:pt idx="1382">
                  <c:v>2019</c:v>
                </c:pt>
                <c:pt idx="1383">
                  <c:v>4033</c:v>
                </c:pt>
                <c:pt idx="1384">
                  <c:v>4034</c:v>
                </c:pt>
                <c:pt idx="1385">
                  <c:v>6054</c:v>
                </c:pt>
                <c:pt idx="1386">
                  <c:v>2017</c:v>
                </c:pt>
                <c:pt idx="1387">
                  <c:v>2018</c:v>
                </c:pt>
                <c:pt idx="1388">
                  <c:v>16110</c:v>
                </c:pt>
                <c:pt idx="1389">
                  <c:v>14101</c:v>
                </c:pt>
                <c:pt idx="1390">
                  <c:v>10082</c:v>
                </c:pt>
                <c:pt idx="1391">
                  <c:v>18153</c:v>
                </c:pt>
                <c:pt idx="1392">
                  <c:v>2017</c:v>
                </c:pt>
                <c:pt idx="1393">
                  <c:v>2018</c:v>
                </c:pt>
                <c:pt idx="1394">
                  <c:v>14101</c:v>
                </c:pt>
                <c:pt idx="1395">
                  <c:v>8035</c:v>
                </c:pt>
                <c:pt idx="1396">
                  <c:v>20142</c:v>
                </c:pt>
                <c:pt idx="1397">
                  <c:v>6037</c:v>
                </c:pt>
                <c:pt idx="1398">
                  <c:v>6034</c:v>
                </c:pt>
                <c:pt idx="1399">
                  <c:v>4024</c:v>
                </c:pt>
                <c:pt idx="1400">
                  <c:v>2013</c:v>
                </c:pt>
                <c:pt idx="1401">
                  <c:v>4014</c:v>
                </c:pt>
                <c:pt idx="1402">
                  <c:v>4021</c:v>
                </c:pt>
                <c:pt idx="1403">
                  <c:v>2014</c:v>
                </c:pt>
                <c:pt idx="1404">
                  <c:v>22137</c:v>
                </c:pt>
                <c:pt idx="1405">
                  <c:v>6037</c:v>
                </c:pt>
                <c:pt idx="1406">
                  <c:v>2009</c:v>
                </c:pt>
                <c:pt idx="1407">
                  <c:v>2012</c:v>
                </c:pt>
                <c:pt idx="1408">
                  <c:v>2013</c:v>
                </c:pt>
                <c:pt idx="1409">
                  <c:v>4022</c:v>
                </c:pt>
                <c:pt idx="1410">
                  <c:v>6034</c:v>
                </c:pt>
                <c:pt idx="1411">
                  <c:v>8051</c:v>
                </c:pt>
                <c:pt idx="1412">
                  <c:v>6035</c:v>
                </c:pt>
                <c:pt idx="1413">
                  <c:v>6025</c:v>
                </c:pt>
                <c:pt idx="1414">
                  <c:v>2010</c:v>
                </c:pt>
                <c:pt idx="1415">
                  <c:v>24181</c:v>
                </c:pt>
                <c:pt idx="1416">
                  <c:v>10066</c:v>
                </c:pt>
                <c:pt idx="1417">
                  <c:v>4030</c:v>
                </c:pt>
                <c:pt idx="1418">
                  <c:v>8047</c:v>
                </c:pt>
                <c:pt idx="1419">
                  <c:v>20121</c:v>
                </c:pt>
                <c:pt idx="1420">
                  <c:v>12098</c:v>
                </c:pt>
                <c:pt idx="1421">
                  <c:v>2014</c:v>
                </c:pt>
                <c:pt idx="1422">
                  <c:v>28236</c:v>
                </c:pt>
                <c:pt idx="1423">
                  <c:v>8062</c:v>
                </c:pt>
                <c:pt idx="1424">
                  <c:v>10056</c:v>
                </c:pt>
                <c:pt idx="1425">
                  <c:v>2019</c:v>
                </c:pt>
                <c:pt idx="1426">
                  <c:v>8043</c:v>
                </c:pt>
                <c:pt idx="1427">
                  <c:v>2019</c:v>
                </c:pt>
                <c:pt idx="1428">
                  <c:v>6035</c:v>
                </c:pt>
                <c:pt idx="1429">
                  <c:v>2010</c:v>
                </c:pt>
                <c:pt idx="1430">
                  <c:v>2009</c:v>
                </c:pt>
                <c:pt idx="1431">
                  <c:v>2007</c:v>
                </c:pt>
                <c:pt idx="1432">
                  <c:v>2013</c:v>
                </c:pt>
                <c:pt idx="1433">
                  <c:v>10057</c:v>
                </c:pt>
                <c:pt idx="1434">
                  <c:v>8027</c:v>
                </c:pt>
                <c:pt idx="1435">
                  <c:v>2010</c:v>
                </c:pt>
                <c:pt idx="1436">
                  <c:v>4007</c:v>
                </c:pt>
                <c:pt idx="1437">
                  <c:v>4013</c:v>
                </c:pt>
                <c:pt idx="1438">
                  <c:v>2011</c:v>
                </c:pt>
                <c:pt idx="1439">
                  <c:v>6054</c:v>
                </c:pt>
                <c:pt idx="1440">
                  <c:v>2010</c:v>
                </c:pt>
                <c:pt idx="1441">
                  <c:v>2014</c:v>
                </c:pt>
                <c:pt idx="1442">
                  <c:v>4031</c:v>
                </c:pt>
                <c:pt idx="1443">
                  <c:v>4034</c:v>
                </c:pt>
                <c:pt idx="1444">
                  <c:v>10079</c:v>
                </c:pt>
                <c:pt idx="1445">
                  <c:v>4029</c:v>
                </c:pt>
                <c:pt idx="1446">
                  <c:v>10080</c:v>
                </c:pt>
                <c:pt idx="1447">
                  <c:v>2015</c:v>
                </c:pt>
                <c:pt idx="1448">
                  <c:v>10076</c:v>
                </c:pt>
                <c:pt idx="1449">
                  <c:v>6040</c:v>
                </c:pt>
                <c:pt idx="1450">
                  <c:v>4029</c:v>
                </c:pt>
                <c:pt idx="1451">
                  <c:v>4028</c:v>
                </c:pt>
                <c:pt idx="1452">
                  <c:v>6043</c:v>
                </c:pt>
                <c:pt idx="1453">
                  <c:v>2017</c:v>
                </c:pt>
                <c:pt idx="1454">
                  <c:v>4019</c:v>
                </c:pt>
                <c:pt idx="1455">
                  <c:v>2001</c:v>
                </c:pt>
                <c:pt idx="1456">
                  <c:v>2003</c:v>
                </c:pt>
                <c:pt idx="1457">
                  <c:v>2007</c:v>
                </c:pt>
                <c:pt idx="1458">
                  <c:v>4020</c:v>
                </c:pt>
                <c:pt idx="1459">
                  <c:v>4011</c:v>
                </c:pt>
                <c:pt idx="1460">
                  <c:v>2008</c:v>
                </c:pt>
                <c:pt idx="1461">
                  <c:v>10054</c:v>
                </c:pt>
                <c:pt idx="1462">
                  <c:v>2012</c:v>
                </c:pt>
                <c:pt idx="1463">
                  <c:v>2013</c:v>
                </c:pt>
                <c:pt idx="1464">
                  <c:v>2008</c:v>
                </c:pt>
                <c:pt idx="1465">
                  <c:v>2012</c:v>
                </c:pt>
                <c:pt idx="1466">
                  <c:v>12093</c:v>
                </c:pt>
                <c:pt idx="1467">
                  <c:v>2018</c:v>
                </c:pt>
                <c:pt idx="1468">
                  <c:v>12082</c:v>
                </c:pt>
                <c:pt idx="1469">
                  <c:v>6052</c:v>
                </c:pt>
                <c:pt idx="1470">
                  <c:v>2014</c:v>
                </c:pt>
                <c:pt idx="1471">
                  <c:v>2012</c:v>
                </c:pt>
                <c:pt idx="1472">
                  <c:v>2013</c:v>
                </c:pt>
                <c:pt idx="1473">
                  <c:v>2016</c:v>
                </c:pt>
                <c:pt idx="1474">
                  <c:v>6051</c:v>
                </c:pt>
                <c:pt idx="1475">
                  <c:v>2015</c:v>
                </c:pt>
                <c:pt idx="1476">
                  <c:v>2011</c:v>
                </c:pt>
                <c:pt idx="1477">
                  <c:v>2014</c:v>
                </c:pt>
                <c:pt idx="1478">
                  <c:v>26153</c:v>
                </c:pt>
                <c:pt idx="1479">
                  <c:v>10063</c:v>
                </c:pt>
                <c:pt idx="1480">
                  <c:v>2011</c:v>
                </c:pt>
                <c:pt idx="1481">
                  <c:v>2010</c:v>
                </c:pt>
                <c:pt idx="1482">
                  <c:v>8052</c:v>
                </c:pt>
                <c:pt idx="1483">
                  <c:v>2018</c:v>
                </c:pt>
                <c:pt idx="1484">
                  <c:v>2010</c:v>
                </c:pt>
                <c:pt idx="1485">
                  <c:v>4021</c:v>
                </c:pt>
                <c:pt idx="1486">
                  <c:v>16118</c:v>
                </c:pt>
                <c:pt idx="1487">
                  <c:v>2012</c:v>
                </c:pt>
                <c:pt idx="1488">
                  <c:v>2011</c:v>
                </c:pt>
                <c:pt idx="1489">
                  <c:v>16102</c:v>
                </c:pt>
                <c:pt idx="1490">
                  <c:v>12074</c:v>
                </c:pt>
                <c:pt idx="1491">
                  <c:v>10060</c:v>
                </c:pt>
                <c:pt idx="1492">
                  <c:v>4028</c:v>
                </c:pt>
                <c:pt idx="1493">
                  <c:v>4029</c:v>
                </c:pt>
                <c:pt idx="1494">
                  <c:v>2013</c:v>
                </c:pt>
                <c:pt idx="1495">
                  <c:v>6042</c:v>
                </c:pt>
                <c:pt idx="1496">
                  <c:v>2012</c:v>
                </c:pt>
                <c:pt idx="1497">
                  <c:v>2016</c:v>
                </c:pt>
                <c:pt idx="1498">
                  <c:v>2014</c:v>
                </c:pt>
                <c:pt idx="1499">
                  <c:v>2013</c:v>
                </c:pt>
                <c:pt idx="1500">
                  <c:v>2012</c:v>
                </c:pt>
                <c:pt idx="1501">
                  <c:v>6025</c:v>
                </c:pt>
                <c:pt idx="1502">
                  <c:v>2014</c:v>
                </c:pt>
                <c:pt idx="1503">
                  <c:v>2015</c:v>
                </c:pt>
                <c:pt idx="1504">
                  <c:v>2013</c:v>
                </c:pt>
                <c:pt idx="1505">
                  <c:v>10068</c:v>
                </c:pt>
                <c:pt idx="1506">
                  <c:v>6043</c:v>
                </c:pt>
                <c:pt idx="1507">
                  <c:v>4028</c:v>
                </c:pt>
                <c:pt idx="1508">
                  <c:v>6042</c:v>
                </c:pt>
                <c:pt idx="1509">
                  <c:v>4028</c:v>
                </c:pt>
                <c:pt idx="1510">
                  <c:v>2016</c:v>
                </c:pt>
                <c:pt idx="1511">
                  <c:v>6043</c:v>
                </c:pt>
                <c:pt idx="1512">
                  <c:v>2015</c:v>
                </c:pt>
                <c:pt idx="1513">
                  <c:v>8057</c:v>
                </c:pt>
                <c:pt idx="1514">
                  <c:v>8058</c:v>
                </c:pt>
                <c:pt idx="1515">
                  <c:v>2015</c:v>
                </c:pt>
                <c:pt idx="1516">
                  <c:v>2010</c:v>
                </c:pt>
                <c:pt idx="1517">
                  <c:v>4021</c:v>
                </c:pt>
                <c:pt idx="1518">
                  <c:v>2005</c:v>
                </c:pt>
                <c:pt idx="1519">
                  <c:v>2015</c:v>
                </c:pt>
                <c:pt idx="1520">
                  <c:v>2015</c:v>
                </c:pt>
                <c:pt idx="1521">
                  <c:v>2008</c:v>
                </c:pt>
                <c:pt idx="1522">
                  <c:v>2019</c:v>
                </c:pt>
                <c:pt idx="1523">
                  <c:v>6042</c:v>
                </c:pt>
                <c:pt idx="1524">
                  <c:v>2016</c:v>
                </c:pt>
                <c:pt idx="1525">
                  <c:v>2010</c:v>
                </c:pt>
                <c:pt idx="1526">
                  <c:v>2010</c:v>
                </c:pt>
                <c:pt idx="1527">
                  <c:v>2011</c:v>
                </c:pt>
                <c:pt idx="1528">
                  <c:v>2010</c:v>
                </c:pt>
                <c:pt idx="1529">
                  <c:v>2013</c:v>
                </c:pt>
                <c:pt idx="1530">
                  <c:v>10069</c:v>
                </c:pt>
                <c:pt idx="1531">
                  <c:v>2014</c:v>
                </c:pt>
                <c:pt idx="1532">
                  <c:v>4037</c:v>
                </c:pt>
                <c:pt idx="1533">
                  <c:v>4037</c:v>
                </c:pt>
                <c:pt idx="1534">
                  <c:v>24162</c:v>
                </c:pt>
                <c:pt idx="1535">
                  <c:v>4033</c:v>
                </c:pt>
                <c:pt idx="1536">
                  <c:v>40269</c:v>
                </c:pt>
                <c:pt idx="1537">
                  <c:v>12099</c:v>
                </c:pt>
                <c:pt idx="1538">
                  <c:v>2012</c:v>
                </c:pt>
                <c:pt idx="1539">
                  <c:v>4031</c:v>
                </c:pt>
                <c:pt idx="1540">
                  <c:v>2013</c:v>
                </c:pt>
                <c:pt idx="1541">
                  <c:v>6039</c:v>
                </c:pt>
                <c:pt idx="1542">
                  <c:v>8051</c:v>
                </c:pt>
                <c:pt idx="1543">
                  <c:v>8058</c:v>
                </c:pt>
                <c:pt idx="1544">
                  <c:v>34245</c:v>
                </c:pt>
                <c:pt idx="1545">
                  <c:v>4031</c:v>
                </c:pt>
                <c:pt idx="1546">
                  <c:v>10068</c:v>
                </c:pt>
                <c:pt idx="1547">
                  <c:v>14095</c:v>
                </c:pt>
                <c:pt idx="1548">
                  <c:v>2012</c:v>
                </c:pt>
                <c:pt idx="1549">
                  <c:v>2014</c:v>
                </c:pt>
                <c:pt idx="1550">
                  <c:v>2018</c:v>
                </c:pt>
                <c:pt idx="1551">
                  <c:v>6043</c:v>
                </c:pt>
                <c:pt idx="1552">
                  <c:v>8056</c:v>
                </c:pt>
                <c:pt idx="1553">
                  <c:v>2015</c:v>
                </c:pt>
                <c:pt idx="1554">
                  <c:v>2012</c:v>
                </c:pt>
                <c:pt idx="1555">
                  <c:v>2011</c:v>
                </c:pt>
                <c:pt idx="1556">
                  <c:v>4025</c:v>
                </c:pt>
                <c:pt idx="1557">
                  <c:v>6037</c:v>
                </c:pt>
                <c:pt idx="1558">
                  <c:v>2014</c:v>
                </c:pt>
                <c:pt idx="1559">
                  <c:v>2017</c:v>
                </c:pt>
                <c:pt idx="1560">
                  <c:v>6051</c:v>
                </c:pt>
                <c:pt idx="1561">
                  <c:v>4034</c:v>
                </c:pt>
                <c:pt idx="1562">
                  <c:v>4034</c:v>
                </c:pt>
                <c:pt idx="1563">
                  <c:v>6054</c:v>
                </c:pt>
                <c:pt idx="1564">
                  <c:v>4035</c:v>
                </c:pt>
                <c:pt idx="1565">
                  <c:v>14121</c:v>
                </c:pt>
                <c:pt idx="1566">
                  <c:v>36292</c:v>
                </c:pt>
                <c:pt idx="1567">
                  <c:v>12106</c:v>
                </c:pt>
                <c:pt idx="1568">
                  <c:v>2015</c:v>
                </c:pt>
                <c:pt idx="1569">
                  <c:v>4031</c:v>
                </c:pt>
                <c:pt idx="1570">
                  <c:v>2016</c:v>
                </c:pt>
                <c:pt idx="1571">
                  <c:v>2014</c:v>
                </c:pt>
                <c:pt idx="1572">
                  <c:v>10068</c:v>
                </c:pt>
                <c:pt idx="1573">
                  <c:v>4026</c:v>
                </c:pt>
                <c:pt idx="1574">
                  <c:v>6042</c:v>
                </c:pt>
                <c:pt idx="1575">
                  <c:v>2013</c:v>
                </c:pt>
                <c:pt idx="1576">
                  <c:v>2013</c:v>
                </c:pt>
                <c:pt idx="1577">
                  <c:v>4021</c:v>
                </c:pt>
                <c:pt idx="1578">
                  <c:v>2012</c:v>
                </c:pt>
                <c:pt idx="1579">
                  <c:v>4017</c:v>
                </c:pt>
                <c:pt idx="1580">
                  <c:v>2010</c:v>
                </c:pt>
                <c:pt idx="1581">
                  <c:v>2012</c:v>
                </c:pt>
                <c:pt idx="1582">
                  <c:v>2010</c:v>
                </c:pt>
                <c:pt idx="1583">
                  <c:v>2009</c:v>
                </c:pt>
                <c:pt idx="1584">
                  <c:v>2009</c:v>
                </c:pt>
                <c:pt idx="1585">
                  <c:v>2012</c:v>
                </c:pt>
                <c:pt idx="1586">
                  <c:v>6033</c:v>
                </c:pt>
                <c:pt idx="1587">
                  <c:v>2009</c:v>
                </c:pt>
                <c:pt idx="1588">
                  <c:v>10053</c:v>
                </c:pt>
                <c:pt idx="1589">
                  <c:v>2009</c:v>
                </c:pt>
                <c:pt idx="1590">
                  <c:v>4019</c:v>
                </c:pt>
                <c:pt idx="1591">
                  <c:v>2007</c:v>
                </c:pt>
                <c:pt idx="1592">
                  <c:v>8037</c:v>
                </c:pt>
                <c:pt idx="1593">
                  <c:v>10059</c:v>
                </c:pt>
                <c:pt idx="1594">
                  <c:v>4024</c:v>
                </c:pt>
                <c:pt idx="1595">
                  <c:v>6038</c:v>
                </c:pt>
                <c:pt idx="1596">
                  <c:v>2011</c:v>
                </c:pt>
                <c:pt idx="1597">
                  <c:v>2010</c:v>
                </c:pt>
                <c:pt idx="1598">
                  <c:v>4023</c:v>
                </c:pt>
                <c:pt idx="1599">
                  <c:v>2010</c:v>
                </c:pt>
                <c:pt idx="1600">
                  <c:v>2007</c:v>
                </c:pt>
                <c:pt idx="1601">
                  <c:v>2013</c:v>
                </c:pt>
                <c:pt idx="1602">
                  <c:v>2011</c:v>
                </c:pt>
                <c:pt idx="1603">
                  <c:v>2011</c:v>
                </c:pt>
                <c:pt idx="1604">
                  <c:v>2008</c:v>
                </c:pt>
                <c:pt idx="1605">
                  <c:v>4031</c:v>
                </c:pt>
                <c:pt idx="1606">
                  <c:v>2018</c:v>
                </c:pt>
                <c:pt idx="1607">
                  <c:v>2008</c:v>
                </c:pt>
                <c:pt idx="1608">
                  <c:v>4013</c:v>
                </c:pt>
                <c:pt idx="1609">
                  <c:v>4029</c:v>
                </c:pt>
                <c:pt idx="1610">
                  <c:v>2014</c:v>
                </c:pt>
                <c:pt idx="1611">
                  <c:v>4028</c:v>
                </c:pt>
                <c:pt idx="1612">
                  <c:v>2013</c:v>
                </c:pt>
                <c:pt idx="1613">
                  <c:v>8018</c:v>
                </c:pt>
                <c:pt idx="1614">
                  <c:v>6046</c:v>
                </c:pt>
                <c:pt idx="1615">
                  <c:v>2003</c:v>
                </c:pt>
                <c:pt idx="1616">
                  <c:v>14101</c:v>
                </c:pt>
                <c:pt idx="1617">
                  <c:v>2006</c:v>
                </c:pt>
                <c:pt idx="1618">
                  <c:v>2008</c:v>
                </c:pt>
                <c:pt idx="1619">
                  <c:v>2005</c:v>
                </c:pt>
                <c:pt idx="1620">
                  <c:v>2005</c:v>
                </c:pt>
                <c:pt idx="1621">
                  <c:v>2016</c:v>
                </c:pt>
                <c:pt idx="1622">
                  <c:v>8061</c:v>
                </c:pt>
                <c:pt idx="1623">
                  <c:v>2014</c:v>
                </c:pt>
                <c:pt idx="1624">
                  <c:v>8063</c:v>
                </c:pt>
                <c:pt idx="1625">
                  <c:v>8061</c:v>
                </c:pt>
                <c:pt idx="1626">
                  <c:v>2015</c:v>
                </c:pt>
                <c:pt idx="1627">
                  <c:v>2016</c:v>
                </c:pt>
                <c:pt idx="1628">
                  <c:v>2017</c:v>
                </c:pt>
                <c:pt idx="1629">
                  <c:v>8055</c:v>
                </c:pt>
                <c:pt idx="1630">
                  <c:v>2017</c:v>
                </c:pt>
                <c:pt idx="1631">
                  <c:v>2015</c:v>
                </c:pt>
                <c:pt idx="1632">
                  <c:v>6052</c:v>
                </c:pt>
                <c:pt idx="1633">
                  <c:v>2014</c:v>
                </c:pt>
                <c:pt idx="1634">
                  <c:v>4031</c:v>
                </c:pt>
                <c:pt idx="1635">
                  <c:v>2017</c:v>
                </c:pt>
                <c:pt idx="1636">
                  <c:v>2014</c:v>
                </c:pt>
                <c:pt idx="1637">
                  <c:v>2015</c:v>
                </c:pt>
                <c:pt idx="1638">
                  <c:v>4027</c:v>
                </c:pt>
                <c:pt idx="1639">
                  <c:v>2015</c:v>
                </c:pt>
                <c:pt idx="1640">
                  <c:v>8068</c:v>
                </c:pt>
                <c:pt idx="1641">
                  <c:v>2017</c:v>
                </c:pt>
                <c:pt idx="1642">
                  <c:v>4036</c:v>
                </c:pt>
                <c:pt idx="1643">
                  <c:v>4027</c:v>
                </c:pt>
                <c:pt idx="1644">
                  <c:v>2015</c:v>
                </c:pt>
                <c:pt idx="1645">
                  <c:v>2013</c:v>
                </c:pt>
                <c:pt idx="1646">
                  <c:v>10061</c:v>
                </c:pt>
                <c:pt idx="1647">
                  <c:v>6038</c:v>
                </c:pt>
                <c:pt idx="1648">
                  <c:v>2014</c:v>
                </c:pt>
                <c:pt idx="1649">
                  <c:v>2012</c:v>
                </c:pt>
                <c:pt idx="1650">
                  <c:v>2013</c:v>
                </c:pt>
                <c:pt idx="1651">
                  <c:v>2015</c:v>
                </c:pt>
                <c:pt idx="1652">
                  <c:v>2013</c:v>
                </c:pt>
                <c:pt idx="1653">
                  <c:v>2010</c:v>
                </c:pt>
                <c:pt idx="1654">
                  <c:v>2010</c:v>
                </c:pt>
                <c:pt idx="1655">
                  <c:v>6033</c:v>
                </c:pt>
                <c:pt idx="1656">
                  <c:v>2012</c:v>
                </c:pt>
                <c:pt idx="1657">
                  <c:v>4010</c:v>
                </c:pt>
                <c:pt idx="1658">
                  <c:v>2014</c:v>
                </c:pt>
                <c:pt idx="1659">
                  <c:v>4019</c:v>
                </c:pt>
                <c:pt idx="1660">
                  <c:v>2012</c:v>
                </c:pt>
                <c:pt idx="1661">
                  <c:v>46280</c:v>
                </c:pt>
                <c:pt idx="1662">
                  <c:v>2014</c:v>
                </c:pt>
                <c:pt idx="1663">
                  <c:v>12075</c:v>
                </c:pt>
                <c:pt idx="1664">
                  <c:v>2019</c:v>
                </c:pt>
                <c:pt idx="1665">
                  <c:v>6051</c:v>
                </c:pt>
                <c:pt idx="1666">
                  <c:v>2010</c:v>
                </c:pt>
                <c:pt idx="1667">
                  <c:v>18132</c:v>
                </c:pt>
                <c:pt idx="1668">
                  <c:v>4032</c:v>
                </c:pt>
                <c:pt idx="1669">
                  <c:v>2011</c:v>
                </c:pt>
                <c:pt idx="1670">
                  <c:v>4024</c:v>
                </c:pt>
                <c:pt idx="1671">
                  <c:v>4021</c:v>
                </c:pt>
                <c:pt idx="1672">
                  <c:v>2016</c:v>
                </c:pt>
                <c:pt idx="1673">
                  <c:v>2008</c:v>
                </c:pt>
                <c:pt idx="1674">
                  <c:v>4033</c:v>
                </c:pt>
                <c:pt idx="1675">
                  <c:v>2017</c:v>
                </c:pt>
                <c:pt idx="1676">
                  <c:v>2016</c:v>
                </c:pt>
                <c:pt idx="1677">
                  <c:v>4034</c:v>
                </c:pt>
                <c:pt idx="1678">
                  <c:v>4035</c:v>
                </c:pt>
                <c:pt idx="1679">
                  <c:v>8029</c:v>
                </c:pt>
                <c:pt idx="1680">
                  <c:v>4014</c:v>
                </c:pt>
                <c:pt idx="1681">
                  <c:v>2006</c:v>
                </c:pt>
                <c:pt idx="1682">
                  <c:v>2015</c:v>
                </c:pt>
                <c:pt idx="1683">
                  <c:v>2016</c:v>
                </c:pt>
                <c:pt idx="1684">
                  <c:v>2004</c:v>
                </c:pt>
                <c:pt idx="1685">
                  <c:v>2011</c:v>
                </c:pt>
                <c:pt idx="1686">
                  <c:v>2006</c:v>
                </c:pt>
                <c:pt idx="1687">
                  <c:v>4021</c:v>
                </c:pt>
                <c:pt idx="1688">
                  <c:v>2007</c:v>
                </c:pt>
                <c:pt idx="1689">
                  <c:v>4030</c:v>
                </c:pt>
                <c:pt idx="1690">
                  <c:v>2008</c:v>
                </c:pt>
                <c:pt idx="1691">
                  <c:v>2008</c:v>
                </c:pt>
                <c:pt idx="1692">
                  <c:v>12097</c:v>
                </c:pt>
                <c:pt idx="1693">
                  <c:v>6049</c:v>
                </c:pt>
                <c:pt idx="1694">
                  <c:v>2009</c:v>
                </c:pt>
                <c:pt idx="1695">
                  <c:v>4023</c:v>
                </c:pt>
                <c:pt idx="1696">
                  <c:v>2010</c:v>
                </c:pt>
                <c:pt idx="1697">
                  <c:v>6032</c:v>
                </c:pt>
                <c:pt idx="1698">
                  <c:v>2012</c:v>
                </c:pt>
                <c:pt idx="1699">
                  <c:v>10065</c:v>
                </c:pt>
                <c:pt idx="1700">
                  <c:v>2012</c:v>
                </c:pt>
                <c:pt idx="1701">
                  <c:v>10061</c:v>
                </c:pt>
                <c:pt idx="1702">
                  <c:v>8054</c:v>
                </c:pt>
                <c:pt idx="1703">
                  <c:v>2012</c:v>
                </c:pt>
                <c:pt idx="1704">
                  <c:v>2010</c:v>
                </c:pt>
                <c:pt idx="1705">
                  <c:v>2010</c:v>
                </c:pt>
                <c:pt idx="1706">
                  <c:v>4027</c:v>
                </c:pt>
                <c:pt idx="1707">
                  <c:v>2015</c:v>
                </c:pt>
                <c:pt idx="1708">
                  <c:v>4029</c:v>
                </c:pt>
                <c:pt idx="1709">
                  <c:v>12095</c:v>
                </c:pt>
                <c:pt idx="1710">
                  <c:v>6028</c:v>
                </c:pt>
                <c:pt idx="1711">
                  <c:v>2016</c:v>
                </c:pt>
                <c:pt idx="1712">
                  <c:v>6041</c:v>
                </c:pt>
                <c:pt idx="1713">
                  <c:v>2013</c:v>
                </c:pt>
                <c:pt idx="1714">
                  <c:v>2010</c:v>
                </c:pt>
                <c:pt idx="1715">
                  <c:v>2015</c:v>
                </c:pt>
                <c:pt idx="1716">
                  <c:v>4027</c:v>
                </c:pt>
                <c:pt idx="1717">
                  <c:v>4025</c:v>
                </c:pt>
                <c:pt idx="1718">
                  <c:v>8027</c:v>
                </c:pt>
                <c:pt idx="1719">
                  <c:v>2008</c:v>
                </c:pt>
                <c:pt idx="1720">
                  <c:v>6040</c:v>
                </c:pt>
                <c:pt idx="1721">
                  <c:v>2005</c:v>
                </c:pt>
                <c:pt idx="1722">
                  <c:v>2011</c:v>
                </c:pt>
                <c:pt idx="1723">
                  <c:v>2008</c:v>
                </c:pt>
                <c:pt idx="1724">
                  <c:v>2010</c:v>
                </c:pt>
                <c:pt idx="1725">
                  <c:v>4027</c:v>
                </c:pt>
                <c:pt idx="1726">
                  <c:v>4020</c:v>
                </c:pt>
                <c:pt idx="1727">
                  <c:v>2010</c:v>
                </c:pt>
                <c:pt idx="1728">
                  <c:v>2010</c:v>
                </c:pt>
                <c:pt idx="1729">
                  <c:v>6034</c:v>
                </c:pt>
                <c:pt idx="1730">
                  <c:v>2010</c:v>
                </c:pt>
                <c:pt idx="1731">
                  <c:v>2010</c:v>
                </c:pt>
                <c:pt idx="1732">
                  <c:v>6041</c:v>
                </c:pt>
                <c:pt idx="1733">
                  <c:v>2013</c:v>
                </c:pt>
                <c:pt idx="1734">
                  <c:v>2010</c:v>
                </c:pt>
                <c:pt idx="1735">
                  <c:v>4024</c:v>
                </c:pt>
                <c:pt idx="1736">
                  <c:v>4024</c:v>
                </c:pt>
                <c:pt idx="1737">
                  <c:v>4027</c:v>
                </c:pt>
                <c:pt idx="1738">
                  <c:v>8049</c:v>
                </c:pt>
                <c:pt idx="1739">
                  <c:v>4023</c:v>
                </c:pt>
                <c:pt idx="1740">
                  <c:v>2014</c:v>
                </c:pt>
                <c:pt idx="1741">
                  <c:v>2012</c:v>
                </c:pt>
                <c:pt idx="1742">
                  <c:v>14101</c:v>
                </c:pt>
                <c:pt idx="1743">
                  <c:v>8059</c:v>
                </c:pt>
                <c:pt idx="1744">
                  <c:v>16131</c:v>
                </c:pt>
                <c:pt idx="1745">
                  <c:v>2007</c:v>
                </c:pt>
                <c:pt idx="1746">
                  <c:v>4025</c:v>
                </c:pt>
                <c:pt idx="1747">
                  <c:v>2007</c:v>
                </c:pt>
                <c:pt idx="1748">
                  <c:v>2012</c:v>
                </c:pt>
                <c:pt idx="1749">
                  <c:v>2008</c:v>
                </c:pt>
                <c:pt idx="1750">
                  <c:v>2009</c:v>
                </c:pt>
                <c:pt idx="1751">
                  <c:v>2011</c:v>
                </c:pt>
                <c:pt idx="1752">
                  <c:v>2011</c:v>
                </c:pt>
                <c:pt idx="1753">
                  <c:v>2018</c:v>
                </c:pt>
                <c:pt idx="1754">
                  <c:v>4036</c:v>
                </c:pt>
                <c:pt idx="1755">
                  <c:v>4023</c:v>
                </c:pt>
                <c:pt idx="1756">
                  <c:v>2017</c:v>
                </c:pt>
                <c:pt idx="1757">
                  <c:v>2015</c:v>
                </c:pt>
                <c:pt idx="1758">
                  <c:v>4028</c:v>
                </c:pt>
                <c:pt idx="1759">
                  <c:v>2014</c:v>
                </c:pt>
                <c:pt idx="1760">
                  <c:v>2016</c:v>
                </c:pt>
                <c:pt idx="1761">
                  <c:v>2017</c:v>
                </c:pt>
                <c:pt idx="1762">
                  <c:v>2000</c:v>
                </c:pt>
                <c:pt idx="1763">
                  <c:v>2013</c:v>
                </c:pt>
                <c:pt idx="1764">
                  <c:v>6045</c:v>
                </c:pt>
                <c:pt idx="1765">
                  <c:v>2015</c:v>
                </c:pt>
                <c:pt idx="1766">
                  <c:v>2016</c:v>
                </c:pt>
                <c:pt idx="1767">
                  <c:v>2016</c:v>
                </c:pt>
                <c:pt idx="1768">
                  <c:v>6050</c:v>
                </c:pt>
                <c:pt idx="1769">
                  <c:v>4037</c:v>
                </c:pt>
                <c:pt idx="1770">
                  <c:v>8070</c:v>
                </c:pt>
                <c:pt idx="1771">
                  <c:v>4033</c:v>
                </c:pt>
                <c:pt idx="1772">
                  <c:v>2017</c:v>
                </c:pt>
                <c:pt idx="1773">
                  <c:v>4037</c:v>
                </c:pt>
                <c:pt idx="1774">
                  <c:v>2017</c:v>
                </c:pt>
                <c:pt idx="1775">
                  <c:v>2018</c:v>
                </c:pt>
                <c:pt idx="1776">
                  <c:v>2019</c:v>
                </c:pt>
                <c:pt idx="1777">
                  <c:v>4035</c:v>
                </c:pt>
                <c:pt idx="1778">
                  <c:v>2018</c:v>
                </c:pt>
                <c:pt idx="1779">
                  <c:v>2017</c:v>
                </c:pt>
                <c:pt idx="1780">
                  <c:v>2017</c:v>
                </c:pt>
                <c:pt idx="1781">
                  <c:v>2011</c:v>
                </c:pt>
                <c:pt idx="1782">
                  <c:v>6045</c:v>
                </c:pt>
                <c:pt idx="1783">
                  <c:v>2014</c:v>
                </c:pt>
                <c:pt idx="1784">
                  <c:v>2016</c:v>
                </c:pt>
                <c:pt idx="1785">
                  <c:v>12103</c:v>
                </c:pt>
                <c:pt idx="1786">
                  <c:v>2017</c:v>
                </c:pt>
                <c:pt idx="1787">
                  <c:v>4035</c:v>
                </c:pt>
                <c:pt idx="1788">
                  <c:v>6044</c:v>
                </c:pt>
                <c:pt idx="1789">
                  <c:v>10085</c:v>
                </c:pt>
                <c:pt idx="1790">
                  <c:v>8062</c:v>
                </c:pt>
                <c:pt idx="1791">
                  <c:v>4029</c:v>
                </c:pt>
                <c:pt idx="1792">
                  <c:v>6040</c:v>
                </c:pt>
                <c:pt idx="1793">
                  <c:v>2018</c:v>
                </c:pt>
                <c:pt idx="1794">
                  <c:v>2008</c:v>
                </c:pt>
                <c:pt idx="1795">
                  <c:v>10078</c:v>
                </c:pt>
                <c:pt idx="1796">
                  <c:v>4033</c:v>
                </c:pt>
                <c:pt idx="1797">
                  <c:v>2009</c:v>
                </c:pt>
                <c:pt idx="1798">
                  <c:v>2009</c:v>
                </c:pt>
                <c:pt idx="1799">
                  <c:v>2010</c:v>
                </c:pt>
                <c:pt idx="1800">
                  <c:v>8049</c:v>
                </c:pt>
                <c:pt idx="1801">
                  <c:v>6037</c:v>
                </c:pt>
                <c:pt idx="1802">
                  <c:v>6038</c:v>
                </c:pt>
                <c:pt idx="1803">
                  <c:v>2010</c:v>
                </c:pt>
                <c:pt idx="1804">
                  <c:v>2010</c:v>
                </c:pt>
                <c:pt idx="1805">
                  <c:v>6036</c:v>
                </c:pt>
                <c:pt idx="1806">
                  <c:v>2015</c:v>
                </c:pt>
                <c:pt idx="1807">
                  <c:v>2010</c:v>
                </c:pt>
                <c:pt idx="1808">
                  <c:v>8069</c:v>
                </c:pt>
                <c:pt idx="1809">
                  <c:v>14085</c:v>
                </c:pt>
                <c:pt idx="1810">
                  <c:v>2011</c:v>
                </c:pt>
                <c:pt idx="1811">
                  <c:v>4029</c:v>
                </c:pt>
                <c:pt idx="1812">
                  <c:v>4031</c:v>
                </c:pt>
                <c:pt idx="1813">
                  <c:v>2015</c:v>
                </c:pt>
                <c:pt idx="1814">
                  <c:v>12072</c:v>
                </c:pt>
                <c:pt idx="1815">
                  <c:v>2011</c:v>
                </c:pt>
                <c:pt idx="1816">
                  <c:v>20099</c:v>
                </c:pt>
                <c:pt idx="1817">
                  <c:v>2016</c:v>
                </c:pt>
                <c:pt idx="1818">
                  <c:v>2013</c:v>
                </c:pt>
                <c:pt idx="1819">
                  <c:v>2014</c:v>
                </c:pt>
                <c:pt idx="1820">
                  <c:v>2009</c:v>
                </c:pt>
                <c:pt idx="1821">
                  <c:v>4030</c:v>
                </c:pt>
                <c:pt idx="1822">
                  <c:v>2015</c:v>
                </c:pt>
                <c:pt idx="1823">
                  <c:v>8036</c:v>
                </c:pt>
                <c:pt idx="1824">
                  <c:v>10081</c:v>
                </c:pt>
                <c:pt idx="1825">
                  <c:v>2003</c:v>
                </c:pt>
                <c:pt idx="1826">
                  <c:v>6017</c:v>
                </c:pt>
                <c:pt idx="1827">
                  <c:v>8027</c:v>
                </c:pt>
                <c:pt idx="1828">
                  <c:v>10026</c:v>
                </c:pt>
                <c:pt idx="1829">
                  <c:v>6020</c:v>
                </c:pt>
                <c:pt idx="1830">
                  <c:v>2018</c:v>
                </c:pt>
                <c:pt idx="1831">
                  <c:v>2015</c:v>
                </c:pt>
                <c:pt idx="1832">
                  <c:v>4035</c:v>
                </c:pt>
                <c:pt idx="1833">
                  <c:v>2016</c:v>
                </c:pt>
                <c:pt idx="1834">
                  <c:v>6042</c:v>
                </c:pt>
                <c:pt idx="1835">
                  <c:v>26160</c:v>
                </c:pt>
                <c:pt idx="1836">
                  <c:v>4023</c:v>
                </c:pt>
                <c:pt idx="1837">
                  <c:v>2013</c:v>
                </c:pt>
                <c:pt idx="1838">
                  <c:v>20127</c:v>
                </c:pt>
                <c:pt idx="1839">
                  <c:v>2016</c:v>
                </c:pt>
                <c:pt idx="1840">
                  <c:v>6040</c:v>
                </c:pt>
                <c:pt idx="1841">
                  <c:v>2019</c:v>
                </c:pt>
                <c:pt idx="1842">
                  <c:v>2013</c:v>
                </c:pt>
                <c:pt idx="1843">
                  <c:v>2016</c:v>
                </c:pt>
                <c:pt idx="1844">
                  <c:v>2014</c:v>
                </c:pt>
                <c:pt idx="1845">
                  <c:v>2012</c:v>
                </c:pt>
                <c:pt idx="1846">
                  <c:v>14091</c:v>
                </c:pt>
                <c:pt idx="1847">
                  <c:v>24151</c:v>
                </c:pt>
                <c:pt idx="1848">
                  <c:v>4029</c:v>
                </c:pt>
                <c:pt idx="1849">
                  <c:v>6037</c:v>
                </c:pt>
                <c:pt idx="1850">
                  <c:v>2016</c:v>
                </c:pt>
                <c:pt idx="1851">
                  <c:v>2013</c:v>
                </c:pt>
                <c:pt idx="1852">
                  <c:v>8061</c:v>
                </c:pt>
                <c:pt idx="1853">
                  <c:v>4025</c:v>
                </c:pt>
                <c:pt idx="1854">
                  <c:v>2014</c:v>
                </c:pt>
                <c:pt idx="1855">
                  <c:v>4028</c:v>
                </c:pt>
                <c:pt idx="1856">
                  <c:v>4027</c:v>
                </c:pt>
                <c:pt idx="1857">
                  <c:v>12105</c:v>
                </c:pt>
                <c:pt idx="1858">
                  <c:v>8063</c:v>
                </c:pt>
                <c:pt idx="1859">
                  <c:v>10059</c:v>
                </c:pt>
                <c:pt idx="1860">
                  <c:v>70399</c:v>
                </c:pt>
                <c:pt idx="1861">
                  <c:v>14090</c:v>
                </c:pt>
                <c:pt idx="1862">
                  <c:v>46321</c:v>
                </c:pt>
                <c:pt idx="1863">
                  <c:v>6046</c:v>
                </c:pt>
                <c:pt idx="1864">
                  <c:v>32221</c:v>
                </c:pt>
                <c:pt idx="1865">
                  <c:v>2015</c:v>
                </c:pt>
                <c:pt idx="1866">
                  <c:v>10082</c:v>
                </c:pt>
                <c:pt idx="1867">
                  <c:v>18121</c:v>
                </c:pt>
                <c:pt idx="1868">
                  <c:v>6039</c:v>
                </c:pt>
                <c:pt idx="1869">
                  <c:v>2014</c:v>
                </c:pt>
                <c:pt idx="1870">
                  <c:v>2006</c:v>
                </c:pt>
                <c:pt idx="1871">
                  <c:v>2006</c:v>
                </c:pt>
                <c:pt idx="1872">
                  <c:v>4025</c:v>
                </c:pt>
                <c:pt idx="1873">
                  <c:v>2013</c:v>
                </c:pt>
                <c:pt idx="1874">
                  <c:v>2006</c:v>
                </c:pt>
                <c:pt idx="1875">
                  <c:v>16119</c:v>
                </c:pt>
                <c:pt idx="1876">
                  <c:v>20117</c:v>
                </c:pt>
                <c:pt idx="1877">
                  <c:v>30193</c:v>
                </c:pt>
                <c:pt idx="1878">
                  <c:v>14058</c:v>
                </c:pt>
                <c:pt idx="1879">
                  <c:v>4012</c:v>
                </c:pt>
                <c:pt idx="1880">
                  <c:v>14072</c:v>
                </c:pt>
                <c:pt idx="1881">
                  <c:v>22109</c:v>
                </c:pt>
                <c:pt idx="1882">
                  <c:v>20132</c:v>
                </c:pt>
                <c:pt idx="1883">
                  <c:v>4028</c:v>
                </c:pt>
                <c:pt idx="1884">
                  <c:v>12083</c:v>
                </c:pt>
                <c:pt idx="1885">
                  <c:v>4029</c:v>
                </c:pt>
                <c:pt idx="1886">
                  <c:v>4020</c:v>
                </c:pt>
                <c:pt idx="1887">
                  <c:v>2012</c:v>
                </c:pt>
                <c:pt idx="1888">
                  <c:v>2011</c:v>
                </c:pt>
                <c:pt idx="1889">
                  <c:v>2014</c:v>
                </c:pt>
                <c:pt idx="1890">
                  <c:v>2014</c:v>
                </c:pt>
                <c:pt idx="1891">
                  <c:v>30163</c:v>
                </c:pt>
                <c:pt idx="1892">
                  <c:v>22134</c:v>
                </c:pt>
                <c:pt idx="1893">
                  <c:v>24164</c:v>
                </c:pt>
                <c:pt idx="1894">
                  <c:v>6039</c:v>
                </c:pt>
                <c:pt idx="1895">
                  <c:v>10062</c:v>
                </c:pt>
                <c:pt idx="1896">
                  <c:v>8053</c:v>
                </c:pt>
                <c:pt idx="1897">
                  <c:v>2012</c:v>
                </c:pt>
                <c:pt idx="1898">
                  <c:v>4030</c:v>
                </c:pt>
                <c:pt idx="1899">
                  <c:v>8060</c:v>
                </c:pt>
                <c:pt idx="1900">
                  <c:v>2014</c:v>
                </c:pt>
                <c:pt idx="1901">
                  <c:v>2016</c:v>
                </c:pt>
                <c:pt idx="1902">
                  <c:v>4035</c:v>
                </c:pt>
                <c:pt idx="1903">
                  <c:v>4033</c:v>
                </c:pt>
                <c:pt idx="1904">
                  <c:v>4034</c:v>
                </c:pt>
                <c:pt idx="1905">
                  <c:v>14121</c:v>
                </c:pt>
                <c:pt idx="1906">
                  <c:v>8072</c:v>
                </c:pt>
                <c:pt idx="1907">
                  <c:v>14118</c:v>
                </c:pt>
                <c:pt idx="1908">
                  <c:v>2012</c:v>
                </c:pt>
                <c:pt idx="1909">
                  <c:v>14124</c:v>
                </c:pt>
                <c:pt idx="1910">
                  <c:v>8067</c:v>
                </c:pt>
                <c:pt idx="1911">
                  <c:v>30251</c:v>
                </c:pt>
                <c:pt idx="1912">
                  <c:v>2017</c:v>
                </c:pt>
                <c:pt idx="1913">
                  <c:v>2014</c:v>
                </c:pt>
                <c:pt idx="1914">
                  <c:v>2015</c:v>
                </c:pt>
                <c:pt idx="1915">
                  <c:v>2011</c:v>
                </c:pt>
                <c:pt idx="1916">
                  <c:v>2001</c:v>
                </c:pt>
                <c:pt idx="1917">
                  <c:v>2004</c:v>
                </c:pt>
                <c:pt idx="1918">
                  <c:v>4004</c:v>
                </c:pt>
                <c:pt idx="1919">
                  <c:v>2004</c:v>
                </c:pt>
                <c:pt idx="1920">
                  <c:v>2018</c:v>
                </c:pt>
                <c:pt idx="1921">
                  <c:v>10085</c:v>
                </c:pt>
                <c:pt idx="1922">
                  <c:v>8068</c:v>
                </c:pt>
                <c:pt idx="1923">
                  <c:v>2016</c:v>
                </c:pt>
                <c:pt idx="1924">
                  <c:v>2016</c:v>
                </c:pt>
                <c:pt idx="1925">
                  <c:v>2018</c:v>
                </c:pt>
                <c:pt idx="1926">
                  <c:v>4034</c:v>
                </c:pt>
                <c:pt idx="1927">
                  <c:v>2017</c:v>
                </c:pt>
                <c:pt idx="1928">
                  <c:v>8068</c:v>
                </c:pt>
                <c:pt idx="1929">
                  <c:v>4035</c:v>
                </c:pt>
                <c:pt idx="1930">
                  <c:v>2009</c:v>
                </c:pt>
                <c:pt idx="1931">
                  <c:v>2013</c:v>
                </c:pt>
                <c:pt idx="1932">
                  <c:v>8060</c:v>
                </c:pt>
                <c:pt idx="1933">
                  <c:v>2010</c:v>
                </c:pt>
                <c:pt idx="1934">
                  <c:v>6032</c:v>
                </c:pt>
                <c:pt idx="1935">
                  <c:v>2010</c:v>
                </c:pt>
                <c:pt idx="1936">
                  <c:v>2009</c:v>
                </c:pt>
                <c:pt idx="1937">
                  <c:v>6034</c:v>
                </c:pt>
                <c:pt idx="1938">
                  <c:v>6033</c:v>
                </c:pt>
                <c:pt idx="1939">
                  <c:v>2018</c:v>
                </c:pt>
                <c:pt idx="1940">
                  <c:v>4024</c:v>
                </c:pt>
                <c:pt idx="1941">
                  <c:v>2012</c:v>
                </c:pt>
                <c:pt idx="1942">
                  <c:v>2011</c:v>
                </c:pt>
                <c:pt idx="1943">
                  <c:v>2012</c:v>
                </c:pt>
                <c:pt idx="1944">
                  <c:v>4026</c:v>
                </c:pt>
                <c:pt idx="1945">
                  <c:v>16115</c:v>
                </c:pt>
                <c:pt idx="1946">
                  <c:v>4021</c:v>
                </c:pt>
                <c:pt idx="1947">
                  <c:v>2007</c:v>
                </c:pt>
                <c:pt idx="1948">
                  <c:v>12067</c:v>
                </c:pt>
                <c:pt idx="1949">
                  <c:v>2012</c:v>
                </c:pt>
                <c:pt idx="1950">
                  <c:v>2016</c:v>
                </c:pt>
                <c:pt idx="1951">
                  <c:v>2019</c:v>
                </c:pt>
                <c:pt idx="1952">
                  <c:v>20142</c:v>
                </c:pt>
                <c:pt idx="1953">
                  <c:v>52396</c:v>
                </c:pt>
                <c:pt idx="1954">
                  <c:v>4034</c:v>
                </c:pt>
                <c:pt idx="1955">
                  <c:v>6046</c:v>
                </c:pt>
                <c:pt idx="1956">
                  <c:v>8061</c:v>
                </c:pt>
                <c:pt idx="1957">
                  <c:v>38286</c:v>
                </c:pt>
                <c:pt idx="1958">
                  <c:v>6043</c:v>
                </c:pt>
                <c:pt idx="1959">
                  <c:v>2017</c:v>
                </c:pt>
                <c:pt idx="1960">
                  <c:v>38237</c:v>
                </c:pt>
                <c:pt idx="1961">
                  <c:v>28177</c:v>
                </c:pt>
                <c:pt idx="1962">
                  <c:v>26155</c:v>
                </c:pt>
                <c:pt idx="1963">
                  <c:v>2014</c:v>
                </c:pt>
                <c:pt idx="1964">
                  <c:v>6039</c:v>
                </c:pt>
                <c:pt idx="1965">
                  <c:v>22167</c:v>
                </c:pt>
                <c:pt idx="1966">
                  <c:v>4029</c:v>
                </c:pt>
                <c:pt idx="1967">
                  <c:v>2010</c:v>
                </c:pt>
                <c:pt idx="1968">
                  <c:v>34219</c:v>
                </c:pt>
                <c:pt idx="1969">
                  <c:v>30182</c:v>
                </c:pt>
                <c:pt idx="1970">
                  <c:v>8045</c:v>
                </c:pt>
                <c:pt idx="1971">
                  <c:v>16103</c:v>
                </c:pt>
                <c:pt idx="1972">
                  <c:v>2017</c:v>
                </c:pt>
                <c:pt idx="1973">
                  <c:v>2016</c:v>
                </c:pt>
                <c:pt idx="1974">
                  <c:v>4029</c:v>
                </c:pt>
                <c:pt idx="1975">
                  <c:v>4030</c:v>
                </c:pt>
                <c:pt idx="1976">
                  <c:v>6040</c:v>
                </c:pt>
                <c:pt idx="1977">
                  <c:v>6043</c:v>
                </c:pt>
                <c:pt idx="1978">
                  <c:v>30218</c:v>
                </c:pt>
                <c:pt idx="1979">
                  <c:v>16127</c:v>
                </c:pt>
                <c:pt idx="1980">
                  <c:v>2014</c:v>
                </c:pt>
                <c:pt idx="1981">
                  <c:v>2016</c:v>
                </c:pt>
                <c:pt idx="1982">
                  <c:v>2011</c:v>
                </c:pt>
                <c:pt idx="1983">
                  <c:v>8061</c:v>
                </c:pt>
                <c:pt idx="1984">
                  <c:v>12084</c:v>
                </c:pt>
                <c:pt idx="1985">
                  <c:v>2011</c:v>
                </c:pt>
                <c:pt idx="1986">
                  <c:v>8060</c:v>
                </c:pt>
                <c:pt idx="1987">
                  <c:v>2013</c:v>
                </c:pt>
                <c:pt idx="1988">
                  <c:v>18115</c:v>
                </c:pt>
                <c:pt idx="1989">
                  <c:v>44258</c:v>
                </c:pt>
                <c:pt idx="1990">
                  <c:v>16092</c:v>
                </c:pt>
                <c:pt idx="1991">
                  <c:v>4026</c:v>
                </c:pt>
                <c:pt idx="1992">
                  <c:v>2011</c:v>
                </c:pt>
                <c:pt idx="1993">
                  <c:v>2013</c:v>
                </c:pt>
                <c:pt idx="1994">
                  <c:v>2013</c:v>
                </c:pt>
                <c:pt idx="1995">
                  <c:v>4028</c:v>
                </c:pt>
                <c:pt idx="1996">
                  <c:v>30182</c:v>
                </c:pt>
                <c:pt idx="1997">
                  <c:v>20118</c:v>
                </c:pt>
                <c:pt idx="1998">
                  <c:v>4023</c:v>
                </c:pt>
                <c:pt idx="1999">
                  <c:v>4028</c:v>
                </c:pt>
                <c:pt idx="2000">
                  <c:v>2014</c:v>
                </c:pt>
                <c:pt idx="2001">
                  <c:v>2012</c:v>
                </c:pt>
                <c:pt idx="2002">
                  <c:v>6045</c:v>
                </c:pt>
                <c:pt idx="2003">
                  <c:v>4029</c:v>
                </c:pt>
                <c:pt idx="2004">
                  <c:v>2016</c:v>
                </c:pt>
                <c:pt idx="2005">
                  <c:v>2011</c:v>
                </c:pt>
                <c:pt idx="2006">
                  <c:v>2013</c:v>
                </c:pt>
                <c:pt idx="2007">
                  <c:v>2010</c:v>
                </c:pt>
                <c:pt idx="2008">
                  <c:v>4019</c:v>
                </c:pt>
                <c:pt idx="2009">
                  <c:v>6042</c:v>
                </c:pt>
                <c:pt idx="2010">
                  <c:v>2015</c:v>
                </c:pt>
                <c:pt idx="2011">
                  <c:v>2015</c:v>
                </c:pt>
                <c:pt idx="2012">
                  <c:v>6039</c:v>
                </c:pt>
                <c:pt idx="2013">
                  <c:v>6037</c:v>
                </c:pt>
                <c:pt idx="2014">
                  <c:v>2014</c:v>
                </c:pt>
                <c:pt idx="2015">
                  <c:v>2014</c:v>
                </c:pt>
                <c:pt idx="2016">
                  <c:v>6044</c:v>
                </c:pt>
              </c:numCache>
            </c:numRef>
          </c:val>
          <c:extLst>
            <c:ext xmlns:c16="http://schemas.microsoft.com/office/drawing/2014/chart" uri="{C3380CC4-5D6E-409C-BE32-E72D297353CC}">
              <c16:uniqueId val="{00000000-505D-4718-B0DB-54ED6484A066}"/>
            </c:ext>
          </c:extLst>
        </c:ser>
        <c:dLbls>
          <c:showLegendKey val="0"/>
          <c:showVal val="0"/>
          <c:showCatName val="0"/>
          <c:showSerName val="0"/>
          <c:showPercent val="0"/>
          <c:showBubbleSize val="0"/>
        </c:dLbls>
        <c:gapWidth val="219"/>
        <c:overlap val="-27"/>
        <c:axId val="546224175"/>
        <c:axId val="546217935"/>
      </c:barChart>
      <c:catAx>
        <c:axId val="54622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217935"/>
        <c:crosses val="autoZero"/>
        <c:auto val="1"/>
        <c:lblAlgn val="ctr"/>
        <c:lblOffset val="100"/>
        <c:noMultiLvlLbl val="0"/>
      </c:catAx>
      <c:valAx>
        <c:axId val="546217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54622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FF6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title pos="t" align="ctr" overlay="0">
      <cx:tx>
        <cx:txData>
          <cx:v>Petrol Vs. Diesel Vs. CNG</cx:v>
        </cx:txData>
      </cx:tx>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cx:spPr>
      <cx:txPr>
        <a:bodyPr spcFirstLastPara="1" vertOverflow="ellipsis" horzOverflow="overflow" wrap="square" lIns="0" tIns="0" rIns="0" bIns="0" anchor="ctr" anchorCtr="1"/>
        <a:lstStyle/>
        <a:p>
          <a:pPr algn="ctr" rtl="0">
            <a:defRPr>
              <a:effectLst>
                <a:outerShdw blurRad="50800" dist="38100" dir="5400000" algn="t" rotWithShape="0">
                  <a:prstClr val="black">
                    <a:alpha val="40000"/>
                  </a:prstClr>
                </a:outerShdw>
              </a:effectLst>
            </a:defRPr>
          </a:pPr>
          <a:r>
            <a:rPr>
              <a:effectLst>
                <a:outerShdw blurRad="50800" dist="38100" dir="5400000" algn="t" rotWithShape="0">
                  <a:prstClr val="black">
                    <a:alpha val="40000"/>
                  </a:prstClr>
                </a:outerShdw>
              </a:effectLst>
            </a:rPr>
            <a:t>Petrol Vs. Diesel Vs. CNG</a:t>
          </a:r>
        </a:p>
      </cx:txPr>
    </cx:title>
    <cx:plotArea>
      <cx:plotAreaRegion>
        <cx:plotSurface>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cx:spPr>
        </cx:plotSurface>
        <cx:series layoutId="funnel" uniqueId="{A941F80B-F801-43F5-ABDB-F100035F9C31}">
          <cx:tx>
            <cx:txData>
              <cx:f/>
              <cx:v>Average Price</cx:v>
            </cx:txData>
          </cx:tx>
          <cx:dataLabels>
            <cx:numFmt formatCode="₹ #,##0.00" sourceLinked="0"/>
            <cx:visibility seriesName="0" categoryName="0" value="1"/>
            <cx:separator>, </cx:separator>
          </cx:dataLabels>
          <cx:dataId val="0"/>
        </cx:series>
      </cx:plotAreaRegion>
      <cx:axis id="0">
        <cx:catScaling gapWidth="0.5"/>
        <cx:tickLabels/>
        <cx:numFmt formatCode=";;" sourceLinked="0"/>
        <cx:txPr>
          <a:bodyPr vertOverflow="overflow" horzOverflow="overflow" wrap="square" lIns="0" tIns="0" rIns="0" bIns="0"/>
          <a:lstStyle/>
          <a:p>
            <a:pPr algn="ctr" rtl="0">
              <a:defRPr sz="900" b="0" i="0">
                <a:solidFill>
                  <a:srgbClr val="F2F2F2"/>
                </a:solidFill>
                <a:effectLst>
                  <a:outerShdw blurRad="50800" dist="38100" dir="5400000" algn="t" rotWithShape="0">
                    <a:prstClr val="black">
                      <a:alpha val="40000"/>
                    </a:prstClr>
                  </a:outerShdw>
                </a:effectLst>
                <a:latin typeface="Tw Cen MT" panose="020B0602020104020603" pitchFamily="34" charset="0"/>
                <a:ea typeface="Tw Cen MT" panose="020B0602020104020603" pitchFamily="34" charset="0"/>
                <a:cs typeface="Tw Cen MT" panose="020B0602020104020603" pitchFamily="34" charset="0"/>
              </a:defRPr>
            </a:pPr>
            <a:endParaRPr lang="en-IN">
              <a:effectLst>
                <a:outerShdw blurRad="50800" dist="38100" dir="5400000" algn="t" rotWithShape="0">
                  <a:prstClr val="black">
                    <a:alpha val="40000"/>
                  </a:prstClr>
                </a:outerShdw>
              </a:effectLst>
            </a:endParaRPr>
          </a:p>
        </cx:txPr>
      </cx:axis>
    </cx:plotArea>
    <cx:legend pos="t" align="ctr" overlay="0">
      <cx:txPr>
        <a:bodyPr vertOverflow="overflow" horzOverflow="overflow" wrap="square" lIns="0" tIns="0" rIns="0" bIns="0"/>
        <a:lstStyle/>
        <a:p>
          <a:pPr algn="ctr" rtl="0">
            <a:defRPr sz="900" b="0" i="0">
              <a:solidFill>
                <a:srgbClr val="F2F2F2"/>
              </a:solidFill>
              <a:effectLst>
                <a:outerShdw blurRad="50800" dist="38100" dir="5400000" algn="t" rotWithShape="0">
                  <a:prstClr val="black">
                    <a:alpha val="40000"/>
                  </a:prstClr>
                </a:outerShdw>
              </a:effectLst>
              <a:latin typeface="Tw Cen MT" panose="020B0602020104020603" pitchFamily="34" charset="0"/>
              <a:ea typeface="Tw Cen MT" panose="020B0602020104020603" pitchFamily="34" charset="0"/>
              <a:cs typeface="Tw Cen MT" panose="020B0602020104020603" pitchFamily="34" charset="0"/>
            </a:defRPr>
          </a:pPr>
          <a:endParaRPr lang="en-IN">
            <a:effectLst>
              <a:outerShdw blurRad="50800" dist="38100" dir="5400000" algn="t" rotWithShape="0">
                <a:prstClr val="black">
                  <a:alpha val="40000"/>
                </a:prstClr>
              </a:outerShdw>
            </a:effectLst>
          </a:endParaRPr>
        </a:p>
      </cx:txPr>
    </cx:legend>
  </cx:chart>
  <cx:spPr>
    <a:ln>
      <a:solidFill>
        <a:schemeClr val="lt1">
          <a:shade val="50000"/>
          <a:alpha val="97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title pos="t" align="ctr" overlay="0">
      <cx:tx>
        <cx:txData>
          <cx:v>Petrol Vs. Diesel Vs. CNG</cx:v>
        </cx:txData>
      </cx:tx>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cx:spPr>
      <cx:txPr>
        <a:bodyPr spcFirstLastPara="1" vertOverflow="ellipsis" horzOverflow="overflow" wrap="square" lIns="0" tIns="0" rIns="0" bIns="0" anchor="ctr" anchorCtr="1"/>
        <a:lstStyle/>
        <a:p>
          <a:pPr algn="ctr" rtl="0">
            <a:defRPr/>
          </a:pPr>
          <a:r>
            <a:t>Petrol Vs. Diesel Vs. CNG</a:t>
          </a:r>
        </a:p>
      </cx:txPr>
    </cx:title>
    <cx:plotArea>
      <cx:plotAreaRegion>
        <cx:plotSurface>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cx:spPr>
        </cx:plotSurface>
        <cx:series layoutId="funnel" uniqueId="{A941F80B-F801-43F5-ABDB-F100035F9C31}">
          <cx:tx>
            <cx:txData>
              <cx:f/>
              <cx:v>Average Price</cx:v>
            </cx:txData>
          </cx:tx>
          <cx:dataLabels>
            <cx:numFmt formatCode="₹ #,##0.00" sourceLinked="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panose="020F0502020204030204"/>
                </a:endParaRPr>
              </a:p>
            </cx:txPr>
            <cx:visibility seriesName="0" categoryName="0" value="1"/>
            <cx:separator>, </cx:separator>
          </cx:dataLabels>
          <cx:dataId val="0"/>
        </cx:series>
      </cx:plotAreaRegion>
      <cx:axis id="0">
        <cx:catScaling gapWidth="0.5"/>
        <cx:tickLabels/>
        <cx:numFmt formatCode=";;" sourceLinked="0"/>
      </cx:axis>
    </cx:plotArea>
    <cx:legend pos="t" align="ctr" overlay="0"/>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eg"/></Relationships>
</file>

<file path=xl/diagrams/_rels/data2.xml.rels><?xml version="1.0" encoding="UTF-8" standalone="yes"?>
<Relationships xmlns="http://schemas.openxmlformats.org/package/2006/relationships"><Relationship Id="rId1" Type="http://schemas.openxmlformats.org/officeDocument/2006/relationships/image" Target="../media/image16.jpeg"/></Relationships>
</file>

<file path=xl/diagrams/_rels/data4.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jpeg"/><Relationship Id="rId2" Type="http://schemas.openxmlformats.org/officeDocument/2006/relationships/image" Target="../media/image21.svg"/><Relationship Id="rId1" Type="http://schemas.openxmlformats.org/officeDocument/2006/relationships/image" Target="../media/image20.png"/><Relationship Id="rId6" Type="http://schemas.openxmlformats.org/officeDocument/2006/relationships/image" Target="../media/image25.svg"/><Relationship Id="rId5" Type="http://schemas.openxmlformats.org/officeDocument/2006/relationships/image" Target="../media/image24.png"/><Relationship Id="rId4" Type="http://schemas.openxmlformats.org/officeDocument/2006/relationships/image" Target="../media/image23.svg"/></Relationships>
</file>

<file path=xl/diagrams/_rels/drawing1.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eg"/></Relationships>
</file>

<file path=xl/diagrams/_rels/drawing2.xml.rels><?xml version="1.0" encoding="UTF-8" standalone="yes"?>
<Relationships xmlns="http://schemas.openxmlformats.org/package/2006/relationships"><Relationship Id="rId1" Type="http://schemas.openxmlformats.org/officeDocument/2006/relationships/image" Target="../media/image16.jpeg"/></Relationships>
</file>

<file path=xl/diagram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svg"/><Relationship Id="rId1" Type="http://schemas.openxmlformats.org/officeDocument/2006/relationships/image" Target="../media/image20.png"/><Relationship Id="rId6" Type="http://schemas.openxmlformats.org/officeDocument/2006/relationships/image" Target="../media/image25.svg"/><Relationship Id="rId5" Type="http://schemas.openxmlformats.org/officeDocument/2006/relationships/image" Target="../media/image24.png"/><Relationship Id="rId4" Type="http://schemas.openxmlformats.org/officeDocument/2006/relationships/image" Target="../media/image23.svg"/></Relationships>
</file>

<file path=xl/diagrams/colors1.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5">
  <dgm:title val=""/>
  <dgm:desc val=""/>
  <dgm:catLst>
    <dgm:cat type="colorful" pri="10500"/>
  </dgm:catLst>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3_1">
  <dgm:title val=""/>
  <dgm:desc val=""/>
  <dgm:catLst>
    <dgm:cat type="accent3" pri="11100"/>
  </dgm:catLst>
  <dgm:styleLbl name="node0">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accent3">
        <a:shade val="80000"/>
      </a:schemeClr>
    </dgm:linClrLst>
    <dgm:effectClrLst/>
    <dgm:txLinClrLst/>
    <dgm:txFillClrLst/>
    <dgm:txEffectClrLst/>
  </dgm:styleLbl>
  <dgm:styleLbl name="node2">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fgImgPlace1">
    <dgm:fillClrLst meth="repeat">
      <a:schemeClr val="accent3">
        <a:tint val="40000"/>
      </a:schemeClr>
    </dgm:fillClrLst>
    <dgm:linClrLst meth="repeat">
      <a:schemeClr val="accent3">
        <a:shade val="80000"/>
      </a:schemeClr>
    </dgm:linClrLst>
    <dgm:effectClrLst/>
    <dgm:txLinClrLst/>
    <dgm:txFillClrLst meth="repeat">
      <a:schemeClr val="lt1"/>
    </dgm:txFillClrLst>
    <dgm:txEffectClrLst/>
  </dgm:styleLbl>
  <dgm:styleLbl name="alignImgPlace1">
    <dgm:fillClrLst meth="repeat">
      <a:schemeClr val="accent3">
        <a:tint val="40000"/>
      </a:schemeClr>
    </dgm:fillClrLst>
    <dgm:linClrLst meth="repeat">
      <a:schemeClr val="accent3">
        <a:shade val="80000"/>
      </a:schemeClr>
    </dgm:linClrLst>
    <dgm:effectClrLst/>
    <dgm:txLinClrLst/>
    <dgm:txFillClrLst meth="repeat">
      <a:schemeClr val="lt1"/>
    </dgm:txFillClrLst>
    <dgm:txEffectClrLst/>
  </dgm:styleLbl>
  <dgm:styleLbl name="bgImgPlace1">
    <dgm:fillClrLst meth="repeat">
      <a:schemeClr val="accent3">
        <a:tint val="40000"/>
      </a:schemeClr>
    </dgm:fillClrLst>
    <dgm:linClrLst meth="repeat">
      <a:schemeClr val="accent3">
        <a:shade val="80000"/>
      </a:schemeClr>
    </dgm:linClrLst>
    <dgm:effectClrLst/>
    <dgm:txLinClrLst/>
    <dgm:txFillClrLst meth="repeat">
      <a:schemeClr val="lt1"/>
    </dgm:txFillClrLst>
    <dgm:txEffectClrLst/>
  </dgm:styleLbl>
  <dgm:styleLbl name="sibTrans2D1">
    <dgm:fillClrLst meth="repeat">
      <a:schemeClr val="accent3">
        <a:tint val="60000"/>
      </a:schemeClr>
    </dgm:fillClrLst>
    <dgm:linClrLst meth="repeat">
      <a:schemeClr val="accent3">
        <a:tint val="60000"/>
      </a:schemeClr>
    </dgm:linClrLst>
    <dgm:effectClrLst/>
    <dgm:txLinClrLst/>
    <dgm:txFillClrLst meth="repeat">
      <a:schemeClr val="dk1"/>
    </dgm:txFillClrLst>
    <dgm:txEffectClrLst/>
  </dgm:styleLbl>
  <dgm:styleLbl name="fgSibTrans2D1">
    <dgm:fillClrLst meth="repeat">
      <a:schemeClr val="accent3">
        <a:tint val="60000"/>
      </a:schemeClr>
    </dgm:fillClrLst>
    <dgm:linClrLst meth="repeat">
      <a:schemeClr val="accent3">
        <a:tint val="60000"/>
      </a:schemeClr>
    </dgm:linClrLst>
    <dgm:effectClrLst/>
    <dgm:txLinClrLst/>
    <dgm:txFillClrLst meth="repeat">
      <a:schemeClr val="dk1"/>
    </dgm:txFillClrLst>
    <dgm:txEffectClrLst/>
  </dgm:styleLbl>
  <dgm:styleLbl name="bgSibTrans2D1">
    <dgm:fillClrLst meth="repeat">
      <a:schemeClr val="accent3">
        <a:tint val="60000"/>
      </a:schemeClr>
    </dgm:fillClrLst>
    <dgm:linClrLst meth="repeat">
      <a:schemeClr val="accent3">
        <a:tint val="60000"/>
      </a:schemeClr>
    </dgm:linClrLst>
    <dgm:effectClrLst/>
    <dgm:txLinClrLst/>
    <dgm:txFillClrLst meth="repeat">
      <a:schemeClr val="dk1"/>
    </dgm:txFillClrLst>
    <dgm:txEffectClrLst/>
  </dgm:styleLbl>
  <dgm:styleLbl name="sibTrans1D1">
    <dgm:fillClrLst meth="repeat">
      <a:schemeClr val="accent3"/>
    </dgm:fillClrLst>
    <dgm:linClrLst meth="repeat">
      <a:schemeClr val="accent3"/>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accent3">
        <a:shade val="80000"/>
      </a:schemeClr>
    </dgm:linClrLst>
    <dgm:effectClrLst/>
    <dgm:txLinClrLst/>
    <dgm:txFillClrLst meth="repeat">
      <a:schemeClr val="dk1"/>
    </dgm:txFillClrLst>
    <dgm:txEffectClrLst/>
  </dgm:styleLbl>
  <dgm:styleLbl name="parChTrans2D1">
    <dgm:fillClrLst meth="repeat">
      <a:schemeClr val="accent3">
        <a:tint val="60000"/>
      </a:schemeClr>
    </dgm:fillClrLst>
    <dgm:linClrLst meth="repeat">
      <a:schemeClr val="accent3">
        <a:tint val="60000"/>
      </a:schemeClr>
    </dgm:linClrLst>
    <dgm:effectClrLst/>
    <dgm:txLinClrLst/>
    <dgm:txFillClrLst/>
    <dgm:txEffectClrLst/>
  </dgm:styleLbl>
  <dgm:styleLbl name="parChTrans2D2">
    <dgm:fillClrLst meth="repeat">
      <a:schemeClr val="accent3"/>
    </dgm:fillClrLst>
    <dgm:linClrLst meth="repeat">
      <a:schemeClr val="accent3"/>
    </dgm:linClrLst>
    <dgm:effectClrLst/>
    <dgm:txLinClrLst/>
    <dgm:txFillClrLst/>
    <dgm:txEffectClrLst/>
  </dgm:styleLbl>
  <dgm:styleLbl name="parChTrans2D3">
    <dgm:fillClrLst meth="repeat">
      <a:schemeClr val="accent3"/>
    </dgm:fillClrLst>
    <dgm:linClrLst meth="repeat">
      <a:schemeClr val="accent3"/>
    </dgm:linClrLst>
    <dgm:effectClrLst/>
    <dgm:txLinClrLst/>
    <dgm:txFillClrLst/>
    <dgm:txEffectClrLst/>
  </dgm:styleLbl>
  <dgm:styleLbl name="parChTrans2D4">
    <dgm:fillClrLst meth="repeat">
      <a:schemeClr val="accent3"/>
    </dgm:fillClrLst>
    <dgm:linClrLst meth="repeat">
      <a:schemeClr val="accent3"/>
    </dgm:linClrLst>
    <dgm:effectClrLst/>
    <dgm:txLinClrLst/>
    <dgm:txFillClrLst meth="repeat">
      <a:schemeClr val="lt1"/>
    </dgm:txFillClrLst>
    <dgm:txEffectClrLst/>
  </dgm:styleLbl>
  <dgm:styleLbl name="parChTrans1D1">
    <dgm:fillClrLst meth="repeat">
      <a:schemeClr val="accent3"/>
    </dgm:fillClrLst>
    <dgm:linClrLst meth="repeat">
      <a:schemeClr val="accent3">
        <a:shade val="60000"/>
      </a:schemeClr>
    </dgm:linClrLst>
    <dgm:effectClrLst/>
    <dgm:txLinClrLst/>
    <dgm:txFillClrLst meth="repeat">
      <a:schemeClr val="tx1"/>
    </dgm:txFillClrLst>
    <dgm:txEffectClrLst/>
  </dgm:styleLbl>
  <dgm:styleLbl name="parChTrans1D2">
    <dgm:fillClrLst meth="repeat">
      <a:schemeClr val="accent3"/>
    </dgm:fillClrLst>
    <dgm:linClrLst meth="repeat">
      <a:schemeClr val="accent3">
        <a:shade val="60000"/>
      </a:schemeClr>
    </dgm:linClrLst>
    <dgm:effectClrLst/>
    <dgm:txLinClrLst/>
    <dgm:txFillClrLst meth="repeat">
      <a:schemeClr val="tx1"/>
    </dgm:txFillClrLst>
    <dgm:txEffectClrLst/>
  </dgm:styleLbl>
  <dgm:styleLbl name="parChTrans1D3">
    <dgm:fillClrLst meth="repeat">
      <a:schemeClr val="accent3"/>
    </dgm:fillClrLst>
    <dgm:linClrLst meth="repeat">
      <a:schemeClr val="accent3">
        <a:shade val="80000"/>
      </a:schemeClr>
    </dgm:linClrLst>
    <dgm:effectClrLst/>
    <dgm:txLinClrLst/>
    <dgm:txFillClrLst meth="repeat">
      <a:schemeClr val="tx1"/>
    </dgm:txFillClrLst>
    <dgm:txEffectClrLst/>
  </dgm:styleLbl>
  <dgm:styleLbl name="parChTrans1D4">
    <dgm:fillClrLst meth="repeat">
      <a:schemeClr val="accent3"/>
    </dgm:fillClrLst>
    <dgm:linClrLst meth="repeat">
      <a:schemeClr val="accent3">
        <a:shade val="80000"/>
      </a:schemeClr>
    </dgm:linClrLst>
    <dgm:effectClrLst/>
    <dgm:txLinClrLst/>
    <dgm:txFillClrLst meth="repeat">
      <a:schemeClr val="tx1"/>
    </dgm:txFillClrLst>
    <dgm:txEffectClrLst/>
  </dgm:styleLbl>
  <dgm:styleLbl name="fgAcc1">
    <dgm:fillClrLst meth="repeat">
      <a:schemeClr val="accent3">
        <a:alpha val="90000"/>
        <a:tint val="40000"/>
      </a:schemeClr>
    </dgm:fillClrLst>
    <dgm:linClrLst meth="repeat">
      <a:schemeClr val="accent3"/>
    </dgm:linClrLst>
    <dgm:effectClrLst/>
    <dgm:txLinClrLst/>
    <dgm:txFillClrLst meth="repeat">
      <a:schemeClr val="dk1"/>
    </dgm:txFillClrLst>
    <dgm:txEffectClrLst/>
  </dgm:styleLbl>
  <dgm:styleLbl name="conFgAcc1">
    <dgm:fillClrLst meth="repeat">
      <a:schemeClr val="accent3">
        <a:alpha val="90000"/>
        <a:tint val="40000"/>
      </a:schemeClr>
    </dgm:fillClrLst>
    <dgm:linClrLst meth="repeat">
      <a:schemeClr val="accent3"/>
    </dgm:linClrLst>
    <dgm:effectClrLst/>
    <dgm:txLinClrLst/>
    <dgm:txFillClrLst meth="repeat">
      <a:schemeClr val="dk1"/>
    </dgm:txFillClrLst>
    <dgm:txEffectClrLst/>
  </dgm:styleLbl>
  <dgm:styleLbl name="alignAcc1">
    <dgm:fillClrLst meth="repeat">
      <a:schemeClr val="accent3">
        <a:alpha val="90000"/>
        <a:tint val="40000"/>
      </a:schemeClr>
    </dgm:fillClrLst>
    <dgm:linClrLst meth="repeat">
      <a:schemeClr val="accent3"/>
    </dgm:linClrLst>
    <dgm:effectClrLst/>
    <dgm:txLinClrLst/>
    <dgm:txFillClrLst meth="repeat">
      <a:schemeClr val="dk1"/>
    </dgm:txFillClrLst>
    <dgm:txEffectClrLst/>
  </dgm:styleLbl>
  <dgm:styleLbl name="trAlignAcc1">
    <dgm:fillClrLst meth="repeat">
      <a:schemeClr val="accent3">
        <a:alpha val="40000"/>
        <a:tint val="40000"/>
      </a:schemeClr>
    </dgm:fillClrLst>
    <dgm:linClrLst meth="repeat">
      <a:schemeClr val="accent3"/>
    </dgm:linClrLst>
    <dgm:effectClrLst/>
    <dgm:txLinClrLst/>
    <dgm:txFillClrLst meth="repeat">
      <a:schemeClr val="dk1"/>
    </dgm:txFillClrLst>
    <dgm:txEffectClrLst/>
  </dgm:styleLbl>
  <dgm:styleLbl name="bgAcc1">
    <dgm:fillClrLst meth="repeat">
      <a:schemeClr val="accent3">
        <a:alpha val="90000"/>
        <a:tint val="40000"/>
      </a:schemeClr>
    </dgm:fillClrLst>
    <dgm:linClrLst meth="repeat">
      <a:schemeClr val="accent3"/>
    </dgm:linClrLst>
    <dgm:effectClrLst/>
    <dgm:txLinClrLst/>
    <dgm:txFillClrLst meth="repeat">
      <a:schemeClr val="dk1"/>
    </dgm:txFillClrLst>
    <dgm:txEffectClrLst/>
  </dgm:styleLbl>
  <dgm:styleLbl name="solidFgAcc1">
    <dgm:fillClrLst meth="repeat">
      <a:schemeClr val="lt1"/>
    </dgm:fillClrLst>
    <dgm:linClrLst meth="repeat">
      <a:schemeClr val="accent3"/>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accent3">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accent3">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accent3">
        <a:alpha val="90000"/>
      </a:schemeClr>
    </dgm:linClrLst>
    <dgm:effectClrLst/>
    <dgm:txLinClrLst/>
    <dgm:txFillClrLst meth="repeat">
      <a:schemeClr val="dk1"/>
    </dgm:txFillClrLst>
    <dgm:txEffectClrLst/>
  </dgm:styleLbl>
  <dgm:styleLbl name="fgAcc0">
    <dgm:fillClrLst meth="repeat">
      <a:schemeClr val="accent3">
        <a:alpha val="90000"/>
        <a:tint val="40000"/>
      </a:schemeClr>
    </dgm:fillClrLst>
    <dgm:linClrLst meth="repeat">
      <a:schemeClr val="accent3"/>
    </dgm:linClrLst>
    <dgm:effectClrLst/>
    <dgm:txLinClrLst/>
    <dgm:txFillClrLst meth="repeat">
      <a:schemeClr val="dk1"/>
    </dgm:txFillClrLst>
    <dgm:txEffectClrLst/>
  </dgm:styleLbl>
  <dgm:styleLbl name="fgAcc2">
    <dgm:fillClrLst meth="repeat">
      <a:schemeClr val="accent3">
        <a:alpha val="90000"/>
        <a:tint val="40000"/>
      </a:schemeClr>
    </dgm:fillClrLst>
    <dgm:linClrLst meth="repeat">
      <a:schemeClr val="accent3"/>
    </dgm:linClrLst>
    <dgm:effectClrLst/>
    <dgm:txLinClrLst/>
    <dgm:txFillClrLst meth="repeat">
      <a:schemeClr val="dk1"/>
    </dgm:txFillClrLst>
    <dgm:txEffectClrLst/>
  </dgm:styleLbl>
  <dgm:styleLbl name="fgAcc3">
    <dgm:fillClrLst meth="repeat">
      <a:schemeClr val="accent3">
        <a:alpha val="90000"/>
        <a:tint val="40000"/>
      </a:schemeClr>
    </dgm:fillClrLst>
    <dgm:linClrLst meth="repeat">
      <a:schemeClr val="accent3"/>
    </dgm:linClrLst>
    <dgm:effectClrLst/>
    <dgm:txLinClrLst/>
    <dgm:txFillClrLst meth="repeat">
      <a:schemeClr val="dk1"/>
    </dgm:txFillClrLst>
    <dgm:txEffectClrLst/>
  </dgm:styleLbl>
  <dgm:styleLbl name="fgAcc4">
    <dgm:fillClrLst meth="repeat">
      <a:schemeClr val="accent3">
        <a:alpha val="90000"/>
        <a:tint val="40000"/>
      </a:schemeClr>
    </dgm:fillClrLst>
    <dgm:linClrLst meth="repeat">
      <a:schemeClr val="accent3"/>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accent3"/>
    </dgm:linClrLst>
    <dgm:effectClrLst/>
    <dgm:txLinClrLst/>
    <dgm:txFillClrLst meth="repeat">
      <a:schemeClr val="dk1"/>
    </dgm:txFillClrLst>
    <dgm:txEffectClrLst/>
  </dgm:styleLbl>
  <dgm:styleLbl name="dkBgShp">
    <dgm:fillClrLst meth="repeat">
      <a:schemeClr val="accent3">
        <a:shade val="80000"/>
      </a:schemeClr>
    </dgm:fillClrLst>
    <dgm:linClrLst meth="repeat">
      <a:schemeClr val="accent3"/>
    </dgm:linClrLst>
    <dgm:effectClrLst/>
    <dgm:txLinClrLst/>
    <dgm:txFillClrLst meth="repeat">
      <a:schemeClr val="lt1"/>
    </dgm:txFillClrLst>
    <dgm:txEffectClrLst/>
  </dgm:styleLbl>
  <dgm:styleLbl name="trBgShp">
    <dgm:fillClrLst meth="repeat">
      <a:schemeClr val="accent3">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2_1">
  <dgm:title val=""/>
  <dgm:desc val=""/>
  <dgm:catLst>
    <dgm:cat type="accent2" pri="11100"/>
  </dgm:catLst>
  <dgm:styleLbl name="node0">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accent2">
        <a:shade val="80000"/>
      </a:schemeClr>
    </dgm:linClrLst>
    <dgm:effectClrLst/>
    <dgm:txLinClrLst/>
    <dgm:txFillClrLst/>
    <dgm:txEffectClrLst/>
  </dgm:styleLbl>
  <dgm:styleLbl name="node2">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fgImgPlace1">
    <dgm:fillClrLst meth="repeat">
      <a:schemeClr val="accent2">
        <a:tint val="40000"/>
      </a:schemeClr>
    </dgm:fillClrLst>
    <dgm:linClrLst meth="repeat">
      <a:schemeClr val="accent2">
        <a:shade val="80000"/>
      </a:schemeClr>
    </dgm:linClrLst>
    <dgm:effectClrLst/>
    <dgm:txLinClrLst/>
    <dgm:txFillClrLst meth="repeat">
      <a:schemeClr val="lt1"/>
    </dgm:txFillClrLst>
    <dgm:txEffectClrLst/>
  </dgm:styleLbl>
  <dgm:styleLbl name="alignImgPlace1">
    <dgm:fillClrLst meth="repeat">
      <a:schemeClr val="accent2">
        <a:tint val="40000"/>
      </a:schemeClr>
    </dgm:fillClrLst>
    <dgm:linClrLst meth="repeat">
      <a:schemeClr val="accent2">
        <a:shade val="80000"/>
      </a:schemeClr>
    </dgm:linClrLst>
    <dgm:effectClrLst/>
    <dgm:txLinClrLst/>
    <dgm:txFillClrLst meth="repeat">
      <a:schemeClr val="lt1"/>
    </dgm:txFillClrLst>
    <dgm:txEffectClrLst/>
  </dgm:styleLbl>
  <dgm:styleLbl name="bgImgPlace1">
    <dgm:fillClrLst meth="repeat">
      <a:schemeClr val="accent2">
        <a:tint val="40000"/>
      </a:schemeClr>
    </dgm:fillClrLst>
    <dgm:linClrLst meth="repeat">
      <a:schemeClr val="accent2">
        <a:shade val="80000"/>
      </a:schemeClr>
    </dgm:linClrLst>
    <dgm:effectClrLst/>
    <dgm:txLinClrLst/>
    <dgm:txFillClrLst meth="repeat">
      <a:schemeClr val="lt1"/>
    </dgm:txFillClrLst>
    <dgm:txEffectClrLst/>
  </dgm:styleLbl>
  <dgm:styleLbl name="sibTrans2D1">
    <dgm:fillClrLst meth="repeat">
      <a:schemeClr val="accent2">
        <a:tint val="60000"/>
      </a:schemeClr>
    </dgm:fillClrLst>
    <dgm:linClrLst meth="repeat">
      <a:schemeClr val="accent2">
        <a:tint val="60000"/>
      </a:schemeClr>
    </dgm:linClrLst>
    <dgm:effectClrLst/>
    <dgm:txLinClrLst/>
    <dgm:txFillClrLst meth="repeat">
      <a:schemeClr val="dk1"/>
    </dgm:txFillClrLst>
    <dgm:txEffectClrLst/>
  </dgm:styleLbl>
  <dgm:styleLbl name="fgSibTrans2D1">
    <dgm:fillClrLst meth="repeat">
      <a:schemeClr val="accent2">
        <a:tint val="60000"/>
      </a:schemeClr>
    </dgm:fillClrLst>
    <dgm:linClrLst meth="repeat">
      <a:schemeClr val="accent2">
        <a:tint val="60000"/>
      </a:schemeClr>
    </dgm:linClrLst>
    <dgm:effectClrLst/>
    <dgm:txLinClrLst/>
    <dgm:txFillClrLst meth="repeat">
      <a:schemeClr val="dk1"/>
    </dgm:txFillClrLst>
    <dgm:txEffectClrLst/>
  </dgm:styleLbl>
  <dgm:styleLbl name="bgSibTrans2D1">
    <dgm:fillClrLst meth="repeat">
      <a:schemeClr val="accent2">
        <a:tint val="60000"/>
      </a:schemeClr>
    </dgm:fillClrLst>
    <dgm:linClrLst meth="repeat">
      <a:schemeClr val="accent2">
        <a:tint val="60000"/>
      </a:schemeClr>
    </dgm:linClrLst>
    <dgm:effectClrLst/>
    <dgm:txLinClrLst/>
    <dgm:txFillClrLst meth="repeat">
      <a:schemeClr val="dk1"/>
    </dgm:txFillClrLst>
    <dgm:txEffectClrLst/>
  </dgm:styleLbl>
  <dgm:styleLbl name="sibTrans1D1">
    <dgm:fillClrLst meth="repeat">
      <a:schemeClr val="accent2"/>
    </dgm:fillClrLst>
    <dgm:linClrLst meth="repeat">
      <a:schemeClr val="accent2"/>
    </dgm:linClrLst>
    <dgm:effectClrLst/>
    <dgm:txLinClrLst/>
    <dgm:txFillClrLst meth="repeat">
      <a:schemeClr val="tx1"/>
    </dgm:txFillClrLst>
    <dgm:txEffectClrLst/>
  </dgm:styleLbl>
  <dgm:styleLbl name="callout">
    <dgm:fillClrLst meth="repeat">
      <a:schemeClr val="accent2"/>
    </dgm:fillClrLst>
    <dgm:linClrLst meth="repeat">
      <a:schemeClr val="accent2"/>
    </dgm:linClrLst>
    <dgm:effectClrLst/>
    <dgm:txLinClrLst/>
    <dgm:txFillClrLst meth="repeat">
      <a:schemeClr val="tx1"/>
    </dgm:txFillClrLst>
    <dgm:txEffectClrLst/>
  </dgm:styleLbl>
  <dgm:styleLbl name="asst0">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accent2">
        <a:shade val="80000"/>
      </a:schemeClr>
    </dgm:linClrLst>
    <dgm:effectClrLst/>
    <dgm:txLinClrLst/>
    <dgm:txFillClrLst meth="repeat">
      <a:schemeClr val="dk1"/>
    </dgm:txFillClrLst>
    <dgm:txEffectClrLst/>
  </dgm:styleLbl>
  <dgm:styleLbl name="parChTrans2D1">
    <dgm:fillClrLst meth="repeat">
      <a:schemeClr val="accent2">
        <a:tint val="60000"/>
      </a:schemeClr>
    </dgm:fillClrLst>
    <dgm:linClrLst meth="repeat">
      <a:schemeClr val="accent2">
        <a:tint val="60000"/>
      </a:schemeClr>
    </dgm:linClrLst>
    <dgm:effectClrLst/>
    <dgm:txLinClrLst/>
    <dgm:txFillClrLst/>
    <dgm:txEffectClrLst/>
  </dgm:styleLbl>
  <dgm:styleLbl name="parChTrans2D2">
    <dgm:fillClrLst meth="repeat">
      <a:schemeClr val="accent2"/>
    </dgm:fillClrLst>
    <dgm:linClrLst meth="repeat">
      <a:schemeClr val="accent2"/>
    </dgm:linClrLst>
    <dgm:effectClrLst/>
    <dgm:txLinClrLst/>
    <dgm:txFillClrLst/>
    <dgm:txEffectClrLst/>
  </dgm:styleLbl>
  <dgm:styleLbl name="parChTrans2D3">
    <dgm:fillClrLst meth="repeat">
      <a:schemeClr val="accent2"/>
    </dgm:fillClrLst>
    <dgm:linClrLst meth="repeat">
      <a:schemeClr val="accent2"/>
    </dgm:linClrLst>
    <dgm:effectClrLst/>
    <dgm:txLinClrLst/>
    <dgm:txFillClrLst/>
    <dgm:txEffectClrLst/>
  </dgm:styleLbl>
  <dgm:styleLbl name="parChTrans2D4">
    <dgm:fillClrLst meth="repeat">
      <a:schemeClr val="accent2"/>
    </dgm:fillClrLst>
    <dgm:linClrLst meth="repeat">
      <a:schemeClr val="accent2"/>
    </dgm:linClrLst>
    <dgm:effectClrLst/>
    <dgm:txLinClrLst/>
    <dgm:txFillClrLst meth="repeat">
      <a:schemeClr val="lt1"/>
    </dgm:txFillClrLst>
    <dgm:txEffectClrLst/>
  </dgm:styleLbl>
  <dgm:styleLbl name="parChTrans1D1">
    <dgm:fillClrLst meth="repeat">
      <a:schemeClr val="accent2"/>
    </dgm:fillClrLst>
    <dgm:linClrLst meth="repeat">
      <a:schemeClr val="accent2">
        <a:shade val="60000"/>
      </a:schemeClr>
    </dgm:linClrLst>
    <dgm:effectClrLst/>
    <dgm:txLinClrLst/>
    <dgm:txFillClrLst meth="repeat">
      <a:schemeClr val="tx1"/>
    </dgm:txFillClrLst>
    <dgm:txEffectClrLst/>
  </dgm:styleLbl>
  <dgm:styleLbl name="parChTrans1D2">
    <dgm:fillClrLst meth="repeat">
      <a:schemeClr val="accent2"/>
    </dgm:fillClrLst>
    <dgm:linClrLst meth="repeat">
      <a:schemeClr val="accent2">
        <a:shade val="60000"/>
      </a:schemeClr>
    </dgm:linClrLst>
    <dgm:effectClrLst/>
    <dgm:txLinClrLst/>
    <dgm:txFillClrLst meth="repeat">
      <a:schemeClr val="tx1"/>
    </dgm:txFillClrLst>
    <dgm:txEffectClrLst/>
  </dgm:styleLbl>
  <dgm:styleLbl name="parChTrans1D3">
    <dgm:fillClrLst meth="repeat">
      <a:schemeClr val="accent2"/>
    </dgm:fillClrLst>
    <dgm:linClrLst meth="repeat">
      <a:schemeClr val="accent2">
        <a:shade val="80000"/>
      </a:schemeClr>
    </dgm:linClrLst>
    <dgm:effectClrLst/>
    <dgm:txLinClrLst/>
    <dgm:txFillClrLst meth="repeat">
      <a:schemeClr val="tx1"/>
    </dgm:txFillClrLst>
    <dgm:txEffectClrLst/>
  </dgm:styleLbl>
  <dgm:styleLbl name="parChTrans1D4">
    <dgm:fillClrLst meth="repeat">
      <a:schemeClr val="accent2"/>
    </dgm:fillClrLst>
    <dgm:linClrLst meth="repeat">
      <a:schemeClr val="accent2">
        <a:shade val="80000"/>
      </a:schemeClr>
    </dgm:linClrLst>
    <dgm:effectClrLst/>
    <dgm:txLinClrLst/>
    <dgm:txFillClrLst meth="repeat">
      <a:schemeClr val="tx1"/>
    </dgm:txFillClrLst>
    <dgm:txEffectClrLst/>
  </dgm:styleLbl>
  <dgm:styleLbl name="fgAcc1">
    <dgm:fillClrLst meth="repeat">
      <a:schemeClr val="accent2">
        <a:alpha val="90000"/>
        <a:tint val="40000"/>
      </a:schemeClr>
    </dgm:fillClrLst>
    <dgm:linClrLst meth="repeat">
      <a:schemeClr val="accent2"/>
    </dgm:linClrLst>
    <dgm:effectClrLst/>
    <dgm:txLinClrLst/>
    <dgm:txFillClrLst meth="repeat">
      <a:schemeClr val="dk1"/>
    </dgm:txFillClrLst>
    <dgm:txEffectClrLst/>
  </dgm:styleLbl>
  <dgm:styleLbl name="conFgAcc1">
    <dgm:fillClrLst meth="repeat">
      <a:schemeClr val="accent2">
        <a:alpha val="90000"/>
        <a:tint val="40000"/>
      </a:schemeClr>
    </dgm:fillClrLst>
    <dgm:linClrLst meth="repeat">
      <a:schemeClr val="accent2"/>
    </dgm:linClrLst>
    <dgm:effectClrLst/>
    <dgm:txLinClrLst/>
    <dgm:txFillClrLst meth="repeat">
      <a:schemeClr val="dk1"/>
    </dgm:txFillClrLst>
    <dgm:txEffectClrLst/>
  </dgm:styleLbl>
  <dgm:styleLbl name="alignAcc1">
    <dgm:fillClrLst meth="repeat">
      <a:schemeClr val="accent2">
        <a:alpha val="90000"/>
        <a:tint val="40000"/>
      </a:schemeClr>
    </dgm:fillClrLst>
    <dgm:linClrLst meth="repeat">
      <a:schemeClr val="accent2"/>
    </dgm:linClrLst>
    <dgm:effectClrLst/>
    <dgm:txLinClrLst/>
    <dgm:txFillClrLst meth="repeat">
      <a:schemeClr val="dk1"/>
    </dgm:txFillClrLst>
    <dgm:txEffectClrLst/>
  </dgm:styleLbl>
  <dgm:styleLbl name="trAlignAcc1">
    <dgm:fillClrLst meth="repeat">
      <a:schemeClr val="accent2">
        <a:alpha val="40000"/>
        <a:tint val="40000"/>
      </a:schemeClr>
    </dgm:fillClrLst>
    <dgm:linClrLst meth="repeat">
      <a:schemeClr val="accent2"/>
    </dgm:linClrLst>
    <dgm:effectClrLst/>
    <dgm:txLinClrLst/>
    <dgm:txFillClrLst meth="repeat">
      <a:schemeClr val="dk1"/>
    </dgm:txFillClrLst>
    <dgm:txEffectClrLst/>
  </dgm:styleLbl>
  <dgm:styleLbl name="bgAcc1">
    <dgm:fillClrLst meth="repeat">
      <a:schemeClr val="accent2">
        <a:alpha val="90000"/>
        <a:tint val="40000"/>
      </a:schemeClr>
    </dgm:fillClrLst>
    <dgm:linClrLst meth="repeat">
      <a:schemeClr val="accent2"/>
    </dgm:linClrLst>
    <dgm:effectClrLst/>
    <dgm:txLinClrLst/>
    <dgm:txFillClrLst meth="repeat">
      <a:schemeClr val="dk1"/>
    </dgm:txFillClrLst>
    <dgm:txEffectClrLst/>
  </dgm:styleLbl>
  <dgm:styleLbl name="solidFgAcc1">
    <dgm:fillClrLst meth="repeat">
      <a:schemeClr val="lt1"/>
    </dgm:fillClrLst>
    <dgm:linClrLst meth="repeat">
      <a:schemeClr val="accent2"/>
    </dgm:linClrLst>
    <dgm:effectClrLst/>
    <dgm:txLinClrLst/>
    <dgm:txFillClrLst meth="repeat">
      <a:schemeClr val="dk1"/>
    </dgm:txFillClrLst>
    <dgm:txEffectClrLst/>
  </dgm:styleLbl>
  <dgm:styleLbl name="solidAlignAcc1">
    <dgm:fillClrLst meth="repeat">
      <a:schemeClr val="lt1"/>
    </dgm:fillClrLst>
    <dgm:linClrLst meth="repeat">
      <a:schemeClr val="accent2"/>
    </dgm:linClrLst>
    <dgm:effectClrLst/>
    <dgm:txLinClrLst/>
    <dgm:txFillClrLst meth="repeat">
      <a:schemeClr val="dk1"/>
    </dgm:txFillClrLst>
    <dgm:txEffectClrLst/>
  </dgm:styleLbl>
  <dgm:styleLbl name="solidBgAcc1">
    <dgm:fillClrLst meth="repeat">
      <a:schemeClr val="lt1"/>
    </dgm:fillClrLst>
    <dgm:linClrLst meth="repeat">
      <a:schemeClr val="accent2"/>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accent2">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accent2">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accent2">
        <a:alpha val="90000"/>
      </a:schemeClr>
    </dgm:linClrLst>
    <dgm:effectClrLst/>
    <dgm:txLinClrLst/>
    <dgm:txFillClrLst meth="repeat">
      <a:schemeClr val="dk1"/>
    </dgm:txFillClrLst>
    <dgm:txEffectClrLst/>
  </dgm:styleLbl>
  <dgm:styleLbl name="fgAcc0">
    <dgm:fillClrLst meth="repeat">
      <a:schemeClr val="accent2">
        <a:alpha val="90000"/>
        <a:tint val="40000"/>
      </a:schemeClr>
    </dgm:fillClrLst>
    <dgm:linClrLst meth="repeat">
      <a:schemeClr val="accent2"/>
    </dgm:linClrLst>
    <dgm:effectClrLst/>
    <dgm:txLinClrLst/>
    <dgm:txFillClrLst meth="repeat">
      <a:schemeClr val="dk1"/>
    </dgm:txFillClrLst>
    <dgm:txEffectClrLst/>
  </dgm:styleLbl>
  <dgm:styleLbl name="fgAcc2">
    <dgm:fillClrLst meth="repeat">
      <a:schemeClr val="accent2">
        <a:alpha val="90000"/>
        <a:tint val="40000"/>
      </a:schemeClr>
    </dgm:fillClrLst>
    <dgm:linClrLst meth="repeat">
      <a:schemeClr val="accent2"/>
    </dgm:linClrLst>
    <dgm:effectClrLst/>
    <dgm:txLinClrLst/>
    <dgm:txFillClrLst meth="repeat">
      <a:schemeClr val="dk1"/>
    </dgm:txFillClrLst>
    <dgm:txEffectClrLst/>
  </dgm:styleLbl>
  <dgm:styleLbl name="fgAcc3">
    <dgm:fillClrLst meth="repeat">
      <a:schemeClr val="accent2">
        <a:alpha val="90000"/>
        <a:tint val="40000"/>
      </a:schemeClr>
    </dgm:fillClrLst>
    <dgm:linClrLst meth="repeat">
      <a:schemeClr val="accent2"/>
    </dgm:linClrLst>
    <dgm:effectClrLst/>
    <dgm:txLinClrLst/>
    <dgm:txFillClrLst meth="repeat">
      <a:schemeClr val="dk1"/>
    </dgm:txFillClrLst>
    <dgm:txEffectClrLst/>
  </dgm:styleLbl>
  <dgm:styleLbl name="fgAcc4">
    <dgm:fillClrLst meth="repeat">
      <a:schemeClr val="accent2">
        <a:alpha val="90000"/>
        <a:tint val="40000"/>
      </a:schemeClr>
    </dgm:fillClrLst>
    <dgm:linClrLst meth="repeat">
      <a:schemeClr val="accent2"/>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accent2"/>
    </dgm:linClrLst>
    <dgm:effectClrLst/>
    <dgm:txLinClrLst/>
    <dgm:txFillClrLst meth="repeat">
      <a:schemeClr val="dk1"/>
    </dgm:txFillClrLst>
    <dgm:txEffectClrLst/>
  </dgm:styleLbl>
  <dgm:styleLbl name="dkBgShp">
    <dgm:fillClrLst meth="repeat">
      <a:schemeClr val="accent2">
        <a:shade val="80000"/>
      </a:schemeClr>
    </dgm:fillClrLst>
    <dgm:linClrLst meth="repeat">
      <a:schemeClr val="accent2"/>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B2A01B78-2718-42E8-95DB-9713E509F791}" type="doc">
      <dgm:prSet loTypeId="urn:microsoft.com/office/officeart/2005/8/layout/vList2" loCatId="list" qsTypeId="urn:microsoft.com/office/officeart/2005/8/quickstyle/3d2" qsCatId="3D" csTypeId="urn:microsoft.com/office/officeart/2005/8/colors/colorful4" csCatId="colorful" phldr="1"/>
      <dgm:spPr/>
      <dgm:t>
        <a:bodyPr/>
        <a:lstStyle/>
        <a:p>
          <a:endParaRPr lang="en-IN"/>
        </a:p>
      </dgm:t>
    </dgm:pt>
    <dgm:pt modelId="{52DE78C6-0F55-455F-8CEF-5154CA499A03}">
      <dgm:prSet phldrT="[Text]"/>
      <dgm:spPr>
        <a:blipFill rotWithShape="0">
          <a:blip xmlns:r="http://schemas.openxmlformats.org/officeDocument/2006/relationships" r:embed="rId1"/>
          <a:tile tx="0" ty="0" sx="100000" sy="100000" flip="none" algn="tl"/>
        </a:blipFill>
        <a:ln>
          <a:solidFill>
            <a:srgbClr val="00B0F0"/>
          </a:solidFill>
        </a:ln>
      </dgm:spPr>
      <dgm:t>
        <a:bodyPr/>
        <a:lstStyle/>
        <a:p>
          <a:pPr>
            <a:buNone/>
          </a:pPr>
          <a:r>
            <a:rPr lang="en-IN" b="1"/>
            <a:t>Average price</a:t>
          </a:r>
          <a:r>
            <a:rPr lang="en-IN"/>
            <a:t> of all listed cars</a:t>
          </a:r>
        </a:p>
      </dgm:t>
    </dgm:pt>
    <dgm:pt modelId="{8181627E-CF2E-4613-BA11-9C4AC694F6D5}" type="parTrans" cxnId="{E916BC8D-800A-41DD-8E49-813E86419786}">
      <dgm:prSet/>
      <dgm:spPr/>
      <dgm:t>
        <a:bodyPr/>
        <a:lstStyle/>
        <a:p>
          <a:endParaRPr lang="en-IN"/>
        </a:p>
      </dgm:t>
    </dgm:pt>
    <dgm:pt modelId="{9C061D61-BB79-432E-AAB1-C18E5F0F52A1}" type="sibTrans" cxnId="{E916BC8D-800A-41DD-8E49-813E86419786}">
      <dgm:prSet/>
      <dgm:spPr/>
      <dgm:t>
        <a:bodyPr/>
        <a:lstStyle/>
        <a:p>
          <a:endParaRPr lang="en-IN"/>
        </a:p>
      </dgm:t>
    </dgm:pt>
    <dgm:pt modelId="{2D22867E-ED13-4281-8B19-C71982D887C1}">
      <dgm:prSet phldrT="[Text]"/>
      <dgm:spPr/>
      <dgm:t>
        <a:bodyPr/>
        <a:lstStyle/>
        <a:p>
          <a:endParaRPr lang="en-IN"/>
        </a:p>
      </dgm:t>
    </dgm:pt>
    <dgm:pt modelId="{162A80AD-4AEF-4AE8-B39D-D37BF059A262}" type="parTrans" cxnId="{9ECEEF11-22B9-4F4B-B1BC-F45FC20F2D4D}">
      <dgm:prSet/>
      <dgm:spPr/>
      <dgm:t>
        <a:bodyPr/>
        <a:lstStyle/>
        <a:p>
          <a:endParaRPr lang="en-IN"/>
        </a:p>
      </dgm:t>
    </dgm:pt>
    <dgm:pt modelId="{F333469F-98EB-4B53-A247-C601621FEDC4}" type="sibTrans" cxnId="{9ECEEF11-22B9-4F4B-B1BC-F45FC20F2D4D}">
      <dgm:prSet/>
      <dgm:spPr/>
      <dgm:t>
        <a:bodyPr/>
        <a:lstStyle/>
        <a:p>
          <a:endParaRPr lang="en-IN"/>
        </a:p>
      </dgm:t>
    </dgm:pt>
    <dgm:pt modelId="{FE87E89B-170F-4FFC-8443-422764BE8AD4}">
      <dgm:prSet phldrT="[Text]"/>
      <dgm:spPr>
        <a:blipFill rotWithShape="0">
          <a:blip xmlns:r="http://schemas.openxmlformats.org/officeDocument/2006/relationships" r:embed="rId2"/>
          <a:tile tx="0" ty="0" sx="100000" sy="100000" flip="none" algn="tl"/>
        </a:blipFill>
        <a:ln>
          <a:solidFill>
            <a:srgbClr val="7030A0"/>
          </a:solidFill>
        </a:ln>
        <a:effectLst>
          <a:glow rad="101600">
            <a:srgbClr val="FF99FF">
              <a:alpha val="60000"/>
            </a:srgbClr>
          </a:glow>
        </a:effectLst>
      </dgm:spPr>
      <dgm:t>
        <a:bodyPr/>
        <a:lstStyle/>
        <a:p>
          <a:r>
            <a:rPr lang="en-IN">
              <a:blipFill>
                <a:blip xmlns:r="http://schemas.openxmlformats.org/officeDocument/2006/relationships" r:embed="rId1"/>
                <a:tile tx="0" ty="0" sx="100000" sy="100000" flip="none" algn="tl"/>
              </a:blipFill>
            </a:rPr>
            <a:t>1.75</a:t>
          </a:r>
        </a:p>
      </dgm:t>
    </dgm:pt>
    <dgm:pt modelId="{AA225CBA-C226-4F32-9734-98F6BE4DA72A}" type="parTrans" cxnId="{D13E6866-B380-45C5-9300-CFF64BC0FA37}">
      <dgm:prSet/>
      <dgm:spPr/>
      <dgm:t>
        <a:bodyPr/>
        <a:lstStyle/>
        <a:p>
          <a:endParaRPr lang="en-IN"/>
        </a:p>
      </dgm:t>
    </dgm:pt>
    <dgm:pt modelId="{2CC84C3C-E200-4F49-B4E1-4DB045451861}" type="sibTrans" cxnId="{D13E6866-B380-45C5-9300-CFF64BC0FA37}">
      <dgm:prSet/>
      <dgm:spPr/>
      <dgm:t>
        <a:bodyPr/>
        <a:lstStyle/>
        <a:p>
          <a:endParaRPr lang="en-IN"/>
        </a:p>
      </dgm:t>
    </dgm:pt>
    <dgm:pt modelId="{71DC872E-5B0B-42F0-9398-A0DFC144895E}">
      <dgm:prSet phldrT="[Text]"/>
      <dgm:spPr/>
      <dgm:t>
        <a:bodyPr/>
        <a:lstStyle/>
        <a:p>
          <a:endParaRPr lang="en-IN"/>
        </a:p>
      </dgm:t>
    </dgm:pt>
    <dgm:pt modelId="{2D07B61B-663D-4E41-A54A-D39BE107BFDB}" type="parTrans" cxnId="{B1AB0BBD-4C6C-469C-9575-B7317667031C}">
      <dgm:prSet/>
      <dgm:spPr/>
      <dgm:t>
        <a:bodyPr/>
        <a:lstStyle/>
        <a:p>
          <a:endParaRPr lang="en-IN"/>
        </a:p>
      </dgm:t>
    </dgm:pt>
    <dgm:pt modelId="{8472DDA8-7A8A-416E-8EBC-089127485F84}" type="sibTrans" cxnId="{B1AB0BBD-4C6C-469C-9575-B7317667031C}">
      <dgm:prSet/>
      <dgm:spPr/>
      <dgm:t>
        <a:bodyPr/>
        <a:lstStyle/>
        <a:p>
          <a:endParaRPr lang="en-IN"/>
        </a:p>
      </dgm:t>
    </dgm:pt>
    <dgm:pt modelId="{A025D11E-73D0-4247-81D4-6F539DF819E9}" type="pres">
      <dgm:prSet presAssocID="{B2A01B78-2718-42E8-95DB-9713E509F791}" presName="linear" presStyleCnt="0">
        <dgm:presLayoutVars>
          <dgm:animLvl val="lvl"/>
          <dgm:resizeHandles val="exact"/>
        </dgm:presLayoutVars>
      </dgm:prSet>
      <dgm:spPr/>
    </dgm:pt>
    <dgm:pt modelId="{344892CA-EC44-4F31-B0D0-18673EEA15A0}" type="pres">
      <dgm:prSet presAssocID="{52DE78C6-0F55-455F-8CEF-5154CA499A03}" presName="parentText" presStyleLbl="node1" presStyleIdx="0" presStyleCnt="2">
        <dgm:presLayoutVars>
          <dgm:chMax val="0"/>
          <dgm:bulletEnabled val="1"/>
        </dgm:presLayoutVars>
      </dgm:prSet>
      <dgm:spPr/>
    </dgm:pt>
    <dgm:pt modelId="{B5A10122-C4BA-4BC4-9C15-C17EB5940FC4}" type="pres">
      <dgm:prSet presAssocID="{52DE78C6-0F55-455F-8CEF-5154CA499A03}" presName="childText" presStyleLbl="revTx" presStyleIdx="0" presStyleCnt="2">
        <dgm:presLayoutVars>
          <dgm:bulletEnabled val="1"/>
        </dgm:presLayoutVars>
      </dgm:prSet>
      <dgm:spPr/>
    </dgm:pt>
    <dgm:pt modelId="{797F8CF8-F5D2-4ADB-A984-2D7CBA959CA2}" type="pres">
      <dgm:prSet presAssocID="{FE87E89B-170F-4FFC-8443-422764BE8AD4}" presName="parentText" presStyleLbl="node1" presStyleIdx="1" presStyleCnt="2" custLinFactNeighborY="-59210">
        <dgm:presLayoutVars>
          <dgm:chMax val="0"/>
          <dgm:bulletEnabled val="1"/>
        </dgm:presLayoutVars>
      </dgm:prSet>
      <dgm:spPr/>
    </dgm:pt>
    <dgm:pt modelId="{ADCB26D9-6B0F-4376-9645-C3C01D5311D4}" type="pres">
      <dgm:prSet presAssocID="{FE87E89B-170F-4FFC-8443-422764BE8AD4}" presName="childText" presStyleLbl="revTx" presStyleIdx="1" presStyleCnt="2">
        <dgm:presLayoutVars>
          <dgm:bulletEnabled val="1"/>
        </dgm:presLayoutVars>
      </dgm:prSet>
      <dgm:spPr/>
    </dgm:pt>
  </dgm:ptLst>
  <dgm:cxnLst>
    <dgm:cxn modelId="{9ECEEF11-22B9-4F4B-B1BC-F45FC20F2D4D}" srcId="{52DE78C6-0F55-455F-8CEF-5154CA499A03}" destId="{2D22867E-ED13-4281-8B19-C71982D887C1}" srcOrd="0" destOrd="0" parTransId="{162A80AD-4AEF-4AE8-B39D-D37BF059A262}" sibTransId="{F333469F-98EB-4B53-A247-C601621FEDC4}"/>
    <dgm:cxn modelId="{9A25D62F-1358-40F8-A070-DFDE3AE404B8}" type="presOf" srcId="{52DE78C6-0F55-455F-8CEF-5154CA499A03}" destId="{344892CA-EC44-4F31-B0D0-18673EEA15A0}" srcOrd="0" destOrd="0" presId="urn:microsoft.com/office/officeart/2005/8/layout/vList2"/>
    <dgm:cxn modelId="{D13E6866-B380-45C5-9300-CFF64BC0FA37}" srcId="{B2A01B78-2718-42E8-95DB-9713E509F791}" destId="{FE87E89B-170F-4FFC-8443-422764BE8AD4}" srcOrd="1" destOrd="0" parTransId="{AA225CBA-C226-4F32-9734-98F6BE4DA72A}" sibTransId="{2CC84C3C-E200-4F49-B4E1-4DB045451861}"/>
    <dgm:cxn modelId="{B22B967C-16CF-43CC-8942-20585E7F3E3D}" type="presOf" srcId="{71DC872E-5B0B-42F0-9398-A0DFC144895E}" destId="{ADCB26D9-6B0F-4376-9645-C3C01D5311D4}" srcOrd="0" destOrd="0" presId="urn:microsoft.com/office/officeart/2005/8/layout/vList2"/>
    <dgm:cxn modelId="{1E917888-CDB8-4275-A7E1-D5B9908F3805}" type="presOf" srcId="{FE87E89B-170F-4FFC-8443-422764BE8AD4}" destId="{797F8CF8-F5D2-4ADB-A984-2D7CBA959CA2}" srcOrd="0" destOrd="0" presId="urn:microsoft.com/office/officeart/2005/8/layout/vList2"/>
    <dgm:cxn modelId="{E916BC8D-800A-41DD-8E49-813E86419786}" srcId="{B2A01B78-2718-42E8-95DB-9713E509F791}" destId="{52DE78C6-0F55-455F-8CEF-5154CA499A03}" srcOrd="0" destOrd="0" parTransId="{8181627E-CF2E-4613-BA11-9C4AC694F6D5}" sibTransId="{9C061D61-BB79-432E-AAB1-C18E5F0F52A1}"/>
    <dgm:cxn modelId="{373719A7-BC9F-40F2-BADE-2C56E67363DA}" type="presOf" srcId="{2D22867E-ED13-4281-8B19-C71982D887C1}" destId="{B5A10122-C4BA-4BC4-9C15-C17EB5940FC4}" srcOrd="0" destOrd="0" presId="urn:microsoft.com/office/officeart/2005/8/layout/vList2"/>
    <dgm:cxn modelId="{B1AB0BBD-4C6C-469C-9575-B7317667031C}" srcId="{FE87E89B-170F-4FFC-8443-422764BE8AD4}" destId="{71DC872E-5B0B-42F0-9398-A0DFC144895E}" srcOrd="0" destOrd="0" parTransId="{2D07B61B-663D-4E41-A54A-D39BE107BFDB}" sibTransId="{8472DDA8-7A8A-416E-8EBC-089127485F84}"/>
    <dgm:cxn modelId="{23C396D3-A00E-48EC-AC33-389CA5CBF364}" type="presOf" srcId="{B2A01B78-2718-42E8-95DB-9713E509F791}" destId="{A025D11E-73D0-4247-81D4-6F539DF819E9}" srcOrd="0" destOrd="0" presId="urn:microsoft.com/office/officeart/2005/8/layout/vList2"/>
    <dgm:cxn modelId="{C5D9287F-D17C-42B9-9627-6DE645AD093C}" type="presParOf" srcId="{A025D11E-73D0-4247-81D4-6F539DF819E9}" destId="{344892CA-EC44-4F31-B0D0-18673EEA15A0}" srcOrd="0" destOrd="0" presId="urn:microsoft.com/office/officeart/2005/8/layout/vList2"/>
    <dgm:cxn modelId="{61FFB124-D524-4489-8621-9DFA6245B463}" type="presParOf" srcId="{A025D11E-73D0-4247-81D4-6F539DF819E9}" destId="{B5A10122-C4BA-4BC4-9C15-C17EB5940FC4}" srcOrd="1" destOrd="0" presId="urn:microsoft.com/office/officeart/2005/8/layout/vList2"/>
    <dgm:cxn modelId="{3FC257D7-3089-4231-AB45-2BCF56415C1B}" type="presParOf" srcId="{A025D11E-73D0-4247-81D4-6F539DF819E9}" destId="{797F8CF8-F5D2-4ADB-A984-2D7CBA959CA2}" srcOrd="2" destOrd="0" presId="urn:microsoft.com/office/officeart/2005/8/layout/vList2"/>
    <dgm:cxn modelId="{69254017-8747-491A-969D-6785E623DE9E}" type="presParOf" srcId="{A025D11E-73D0-4247-81D4-6F539DF819E9}" destId="{ADCB26D9-6B0F-4376-9645-C3C01D5311D4}" srcOrd="3" destOrd="0" presId="urn:microsoft.com/office/officeart/2005/8/layout/vList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096A7EB-0F7A-4371-9A96-4BF2851C5D29}" type="doc">
      <dgm:prSet loTypeId="urn:microsoft.com/office/officeart/2008/layout/NameandTitleOrganizationalChart" loCatId="hierarchy" qsTypeId="urn:microsoft.com/office/officeart/2005/8/quickstyle/3d3" qsCatId="3D" csTypeId="urn:microsoft.com/office/officeart/2005/8/colors/colorful4" csCatId="colorful" phldr="1"/>
      <dgm:spPr/>
      <dgm:t>
        <a:bodyPr/>
        <a:lstStyle/>
        <a:p>
          <a:endParaRPr lang="en-IN"/>
        </a:p>
      </dgm:t>
    </dgm:pt>
    <dgm:pt modelId="{4721BC77-ED1E-4F15-BA78-551865E39B6C}">
      <dgm:prSet phldrT="[Text]" custT="1"/>
      <dgm:spPr>
        <a:blipFill rotWithShape="0">
          <a:blip xmlns:r="http://schemas.openxmlformats.org/officeDocument/2006/relationships" r:embed="rId1"/>
          <a:tile tx="0" ty="0" sx="100000" sy="100000" flip="none" algn="tl"/>
        </a:blipFill>
        <a:ln w="9525"/>
        <a:effectLst>
          <a:glow rad="139700">
            <a:schemeClr val="accent4">
              <a:satMod val="175000"/>
              <a:alpha val="40000"/>
            </a:schemeClr>
          </a:glow>
        </a:effectLst>
      </dgm:spPr>
      <dgm:t>
        <a:bodyPr/>
        <a:lstStyle/>
        <a:p>
          <a:r>
            <a:rPr lang="en-IN" sz="1600" b="0" cap="none" spc="0">
              <a:ln w="0"/>
              <a:solidFill>
                <a:schemeClr val="bg1"/>
              </a:solidFill>
              <a:effectLst>
                <a:outerShdw blurRad="38100" dist="19050" dir="2700000" algn="tl" rotWithShape="0">
                  <a:schemeClr val="dk1">
                    <a:alpha val="40000"/>
                  </a:schemeClr>
                </a:outerShdw>
              </a:effectLst>
            </a:rPr>
            <a:t>Cars for </a:t>
          </a:r>
          <a:r>
            <a:rPr lang="en-IN" sz="1600" b="0" cap="none" spc="0" baseline="0">
              <a:ln w="0"/>
              <a:solidFill>
                <a:schemeClr val="bg1"/>
              </a:solidFill>
              <a:effectLst>
                <a:outerShdw blurRad="38100" dist="19050" dir="2700000" algn="tl" rotWithShape="0">
                  <a:schemeClr val="dk1">
                    <a:alpha val="40000"/>
                  </a:schemeClr>
                </a:outerShdw>
              </a:effectLst>
            </a:rPr>
            <a:t>Sales</a:t>
          </a:r>
        </a:p>
      </dgm:t>
    </dgm:pt>
    <dgm:pt modelId="{236061AE-72C2-47FF-9EE5-82DB8C874EE9}" type="parTrans" cxnId="{04CE4EC1-1765-498F-8DA4-36650B207805}">
      <dgm:prSet/>
      <dgm:spPr/>
      <dgm:t>
        <a:bodyPr/>
        <a:lstStyle/>
        <a:p>
          <a:endParaRPr lang="en-IN" b="0"/>
        </a:p>
      </dgm:t>
    </dgm:pt>
    <dgm:pt modelId="{DC0C8E16-DC59-42FF-A301-FDD04783042E}" type="sibTrans" cxnId="{04CE4EC1-1765-498F-8DA4-36650B207805}">
      <dgm:prSet/>
      <dgm:spPr>
        <a:ln>
          <a:solidFill>
            <a:schemeClr val="bg1"/>
          </a:solidFill>
        </a:ln>
      </dgm:spPr>
      <dgm:t>
        <a:bodyPr/>
        <a:lstStyle/>
        <a:p>
          <a:pPr algn="ctr"/>
          <a:r>
            <a:rPr lang="en-IN" b="0" cap="none" spc="0">
              <a:ln w="0"/>
              <a:solidFill>
                <a:schemeClr val="tx1"/>
              </a:solidFill>
              <a:effectLst>
                <a:outerShdw blurRad="38100" dist="19050" dir="2700000" algn="tl" rotWithShape="0">
                  <a:schemeClr val="dk1">
                    <a:alpha val="40000"/>
                  </a:schemeClr>
                </a:outerShdw>
              </a:effectLst>
            </a:rPr>
            <a:t>Total No of </a:t>
          </a:r>
          <a:endParaRPr lang="en-IN" b="0">
            <a:ln>
              <a:solidFill>
                <a:schemeClr val="bg1"/>
              </a:solidFill>
            </a:ln>
            <a:solidFill>
              <a:schemeClr val="bg1"/>
            </a:solidFill>
          </a:endParaRPr>
        </a:p>
      </dgm:t>
    </dgm:pt>
    <dgm:pt modelId="{3C418EF8-3876-40A5-BF1E-5AD58F1BEB75}">
      <dgm:prSet phldrT="[Text]" custT="1"/>
      <dgm:spPr/>
      <dgm:t>
        <a:bodyPr/>
        <a:lstStyle/>
        <a:p>
          <a:pPr algn="r"/>
          <a:r>
            <a:rPr lang="en-IN" sz="900" b="0">
              <a:ln>
                <a:solidFill>
                  <a:srgbClr val="FF0000"/>
                </a:solidFill>
              </a:ln>
              <a:solidFill>
                <a:schemeClr val="tx1"/>
              </a:solidFill>
            </a:rPr>
            <a:t>Ahm</a:t>
          </a:r>
          <a:r>
            <a:rPr lang="en-IN" sz="900" b="0" baseline="0">
              <a:ln>
                <a:solidFill>
                  <a:srgbClr val="FF0000"/>
                </a:solidFill>
              </a:ln>
              <a:solidFill>
                <a:schemeClr val="tx1"/>
              </a:solidFill>
            </a:rPr>
            <a:t>e</a:t>
          </a:r>
          <a:r>
            <a:rPr lang="en-IN" sz="900" b="0">
              <a:ln>
                <a:solidFill>
                  <a:srgbClr val="FF0000"/>
                </a:solidFill>
              </a:ln>
              <a:solidFill>
                <a:schemeClr val="tx1"/>
              </a:solidFill>
            </a:rPr>
            <a:t>dabad</a:t>
          </a:r>
        </a:p>
      </dgm:t>
    </dgm:pt>
    <dgm:pt modelId="{0B8D51A1-779C-4F00-BDE3-4CFB4CEFEF1A}" type="parTrans" cxnId="{929D91DD-4F59-4B83-8D2D-9246DBED27FC}">
      <dgm:prSet/>
      <dgm:spPr/>
      <dgm:t>
        <a:bodyPr/>
        <a:lstStyle/>
        <a:p>
          <a:endParaRPr lang="en-IN" b="0"/>
        </a:p>
      </dgm:t>
    </dgm:pt>
    <dgm:pt modelId="{FCEEBDBF-84A0-407B-BC19-B59A7509B754}" type="sibTrans" cxnId="{929D91DD-4F59-4B83-8D2D-9246DBED27FC}">
      <dgm:prSet custT="1"/>
      <dgm:spPr/>
      <dgm:t>
        <a:bodyPr/>
        <a:lstStyle/>
        <a:p>
          <a:pPr algn="r"/>
          <a:r>
            <a:rPr lang="en-IN" sz="800" b="1"/>
            <a:t>225</a:t>
          </a:r>
          <a:r>
            <a:rPr lang="en-IN" sz="600" b="1"/>
            <a:t>	</a:t>
          </a:r>
        </a:p>
      </dgm:t>
    </dgm:pt>
    <dgm:pt modelId="{32B0A7DF-7EB1-4162-9FCE-08750E000D88}">
      <dgm:prSet phldrT="[Text]"/>
      <dgm:spPr/>
      <dgm:t>
        <a:bodyPr/>
        <a:lstStyle/>
        <a:p>
          <a:r>
            <a:rPr lang="en-IN" b="0">
              <a:ln>
                <a:solidFill>
                  <a:srgbClr val="FF0000"/>
                </a:solidFill>
              </a:ln>
            </a:rPr>
            <a:t>Bangalore</a:t>
          </a:r>
        </a:p>
      </dgm:t>
    </dgm:pt>
    <dgm:pt modelId="{3BAB73AE-745C-42C4-A4EA-A61967FDC1AC}" type="parTrans" cxnId="{2EF67BFE-B7C3-4A05-97CC-27B5D7886772}">
      <dgm:prSet/>
      <dgm:spPr/>
      <dgm:t>
        <a:bodyPr/>
        <a:lstStyle/>
        <a:p>
          <a:endParaRPr lang="en-IN" b="0"/>
        </a:p>
      </dgm:t>
    </dgm:pt>
    <dgm:pt modelId="{2FB77708-E5E4-425C-9B92-2AED1BD63FE4}" type="sibTrans" cxnId="{2EF67BFE-B7C3-4A05-97CC-27B5D7886772}">
      <dgm:prSet custT="1"/>
      <dgm:spPr/>
      <dgm:t>
        <a:bodyPr/>
        <a:lstStyle/>
        <a:p>
          <a:r>
            <a:rPr lang="en-IN" sz="800" b="1"/>
            <a:t>440</a:t>
          </a:r>
          <a:endParaRPr lang="en-IN" sz="600" b="1"/>
        </a:p>
      </dgm:t>
    </dgm:pt>
    <dgm:pt modelId="{A0ECDD2C-890E-4C17-8B49-4F083B25870A}">
      <dgm:prSet phldrT="[Text]"/>
      <dgm:spPr/>
      <dgm:t>
        <a:bodyPr/>
        <a:lstStyle/>
        <a:p>
          <a:r>
            <a:rPr lang="en-IN" b="0">
              <a:ln>
                <a:solidFill>
                  <a:srgbClr val="FF0000"/>
                </a:solidFill>
              </a:ln>
            </a:rPr>
            <a:t>Coimbatore</a:t>
          </a:r>
        </a:p>
      </dgm:t>
    </dgm:pt>
    <dgm:pt modelId="{530E2E05-3F12-4E3E-8011-F14FBEF027EA}" type="parTrans" cxnId="{550BE014-4AA3-43EE-88A6-01D00E3A4B42}">
      <dgm:prSet/>
      <dgm:spPr/>
      <dgm:t>
        <a:bodyPr/>
        <a:lstStyle/>
        <a:p>
          <a:endParaRPr lang="en-IN" b="0"/>
        </a:p>
      </dgm:t>
    </dgm:pt>
    <dgm:pt modelId="{A93EE076-2AB8-4B19-A10F-A4B1AEFC879C}" type="sibTrans" cxnId="{550BE014-4AA3-43EE-88A6-01D00E3A4B42}">
      <dgm:prSet custT="1"/>
      <dgm:spPr/>
      <dgm:t>
        <a:bodyPr/>
        <a:lstStyle/>
        <a:p>
          <a:r>
            <a:rPr lang="en-IN" sz="800" b="1"/>
            <a:t>772</a:t>
          </a:r>
          <a:endParaRPr lang="en-IN" sz="600" b="1"/>
        </a:p>
      </dgm:t>
    </dgm:pt>
    <dgm:pt modelId="{5F3A0BA8-9CD7-4EF6-A0CA-C21B9DCC8F2B}">
      <dgm:prSet/>
      <dgm:spPr/>
      <dgm:t>
        <a:bodyPr/>
        <a:lstStyle/>
        <a:p>
          <a:r>
            <a:rPr lang="en-IN">
              <a:ln>
                <a:solidFill>
                  <a:srgbClr val="FF0000"/>
                </a:solidFill>
              </a:ln>
            </a:rPr>
            <a:t>Chennai</a:t>
          </a:r>
        </a:p>
      </dgm:t>
    </dgm:pt>
    <dgm:pt modelId="{1582F8CC-69B0-489E-8818-849CB72F7A95}" type="parTrans" cxnId="{AC1C3C58-A764-4CAE-9F71-F248CEE05A04}">
      <dgm:prSet/>
      <dgm:spPr/>
      <dgm:t>
        <a:bodyPr/>
        <a:lstStyle/>
        <a:p>
          <a:endParaRPr lang="en-IN"/>
        </a:p>
      </dgm:t>
    </dgm:pt>
    <dgm:pt modelId="{33D6A570-4948-42D3-BEB2-E8DB6DD8D228}" type="sibTrans" cxnId="{AC1C3C58-A764-4CAE-9F71-F248CEE05A04}">
      <dgm:prSet custT="1"/>
      <dgm:spPr/>
      <dgm:t>
        <a:bodyPr/>
        <a:lstStyle/>
        <a:p>
          <a:r>
            <a:rPr lang="en-IN" sz="800" b="1"/>
            <a:t>591</a:t>
          </a:r>
        </a:p>
      </dgm:t>
    </dgm:pt>
    <dgm:pt modelId="{F95FB796-FFD3-4D33-81CD-AC2CD128F3D2}">
      <dgm:prSet/>
      <dgm:spPr/>
      <dgm:t>
        <a:bodyPr/>
        <a:lstStyle/>
        <a:p>
          <a:r>
            <a:rPr lang="en-IN">
              <a:ln>
                <a:solidFill>
                  <a:srgbClr val="FF0000"/>
                </a:solidFill>
              </a:ln>
            </a:rPr>
            <a:t>Delhi</a:t>
          </a:r>
        </a:p>
      </dgm:t>
    </dgm:pt>
    <dgm:pt modelId="{A2493834-80CD-44F8-8914-B23DA60E0D9B}" type="parTrans" cxnId="{765C78D6-5CFB-4CE9-9B0E-E2C011B39109}">
      <dgm:prSet/>
      <dgm:spPr/>
      <dgm:t>
        <a:bodyPr/>
        <a:lstStyle/>
        <a:p>
          <a:endParaRPr lang="en-IN"/>
        </a:p>
      </dgm:t>
    </dgm:pt>
    <dgm:pt modelId="{1B3BAEF3-A7B5-4619-B284-4E08861BB043}" type="sibTrans" cxnId="{765C78D6-5CFB-4CE9-9B0E-E2C011B39109}">
      <dgm:prSet custT="1"/>
      <dgm:spPr/>
      <dgm:t>
        <a:bodyPr/>
        <a:lstStyle/>
        <a:p>
          <a:r>
            <a:rPr lang="en-IN" sz="800" b="1"/>
            <a:t>660</a:t>
          </a:r>
        </a:p>
      </dgm:t>
    </dgm:pt>
    <dgm:pt modelId="{A5D1F6E5-EE0A-4F18-BB27-963737441C2B}">
      <dgm:prSet/>
      <dgm:spPr/>
      <dgm:t>
        <a:bodyPr/>
        <a:lstStyle/>
        <a:p>
          <a:r>
            <a:rPr lang="en-IN">
              <a:ln>
                <a:solidFill>
                  <a:srgbClr val="FF0000"/>
                </a:solidFill>
              </a:ln>
            </a:rPr>
            <a:t>Hyderabad</a:t>
          </a:r>
        </a:p>
      </dgm:t>
    </dgm:pt>
    <dgm:pt modelId="{4762EDCC-E0CC-4989-A8F7-BF387E3DC8DA}" type="parTrans" cxnId="{84E9641C-104D-4B40-A411-0C7F4528792A}">
      <dgm:prSet/>
      <dgm:spPr/>
      <dgm:t>
        <a:bodyPr/>
        <a:lstStyle/>
        <a:p>
          <a:endParaRPr lang="en-IN"/>
        </a:p>
      </dgm:t>
    </dgm:pt>
    <dgm:pt modelId="{8A6DEF6F-B554-41AE-94D7-BE486C692D72}" type="sibTrans" cxnId="{84E9641C-104D-4B40-A411-0C7F4528792A}">
      <dgm:prSet custT="1"/>
      <dgm:spPr/>
      <dgm:t>
        <a:bodyPr/>
        <a:lstStyle/>
        <a:p>
          <a:r>
            <a:rPr lang="en-IN" sz="800" b="1"/>
            <a:t>876</a:t>
          </a:r>
        </a:p>
      </dgm:t>
    </dgm:pt>
    <dgm:pt modelId="{2CA0698A-3FFF-487C-86E0-45430DC7DA0B}">
      <dgm:prSet/>
      <dgm:spPr/>
      <dgm:t>
        <a:bodyPr/>
        <a:lstStyle/>
        <a:p>
          <a:r>
            <a:rPr lang="en-IN">
              <a:ln>
                <a:solidFill>
                  <a:srgbClr val="FF0000"/>
                </a:solidFill>
              </a:ln>
            </a:rPr>
            <a:t>Jaipur</a:t>
          </a:r>
        </a:p>
      </dgm:t>
    </dgm:pt>
    <dgm:pt modelId="{AB90A4A0-271C-4BD7-AE70-0B979932882E}" type="parTrans" cxnId="{232FE820-1405-49A4-A6D3-6AE6331BEA44}">
      <dgm:prSet/>
      <dgm:spPr/>
      <dgm:t>
        <a:bodyPr/>
        <a:lstStyle/>
        <a:p>
          <a:endParaRPr lang="en-IN"/>
        </a:p>
      </dgm:t>
    </dgm:pt>
    <dgm:pt modelId="{745019B2-D6E3-4003-B363-DB16F3426053}" type="sibTrans" cxnId="{232FE820-1405-49A4-A6D3-6AE6331BEA44}">
      <dgm:prSet custT="1"/>
      <dgm:spPr/>
      <dgm:t>
        <a:bodyPr/>
        <a:lstStyle/>
        <a:p>
          <a:r>
            <a:rPr lang="en-IN" sz="800" b="1"/>
            <a:t>499</a:t>
          </a:r>
        </a:p>
      </dgm:t>
    </dgm:pt>
    <dgm:pt modelId="{76E72E90-2897-453F-A7D4-FEE37592E0FE}">
      <dgm:prSet/>
      <dgm:spPr/>
      <dgm:t>
        <a:bodyPr/>
        <a:lstStyle/>
        <a:p>
          <a:r>
            <a:rPr lang="en-IN">
              <a:ln>
                <a:solidFill>
                  <a:srgbClr val="FF0000"/>
                </a:solidFill>
              </a:ln>
            </a:rPr>
            <a:t>Kochi</a:t>
          </a:r>
        </a:p>
      </dgm:t>
    </dgm:pt>
    <dgm:pt modelId="{B582959C-CF32-4203-8F6C-B7D68CF664A5}" type="parTrans" cxnId="{547C5DF0-6FA5-44A6-A651-616C052D9C8A}">
      <dgm:prSet/>
      <dgm:spPr/>
      <dgm:t>
        <a:bodyPr/>
        <a:lstStyle/>
        <a:p>
          <a:endParaRPr lang="en-IN"/>
        </a:p>
      </dgm:t>
    </dgm:pt>
    <dgm:pt modelId="{489EF635-5815-4687-8F4F-B74A83980ADD}" type="sibTrans" cxnId="{547C5DF0-6FA5-44A6-A651-616C052D9C8A}">
      <dgm:prSet custT="1"/>
      <dgm:spPr/>
      <dgm:t>
        <a:bodyPr/>
        <a:lstStyle/>
        <a:p>
          <a:r>
            <a:rPr lang="en-IN" sz="800" b="1"/>
            <a:t>772</a:t>
          </a:r>
        </a:p>
      </dgm:t>
    </dgm:pt>
    <dgm:pt modelId="{B8BE1DC8-4B27-40AE-926B-615A35681DA4}">
      <dgm:prSet/>
      <dgm:spPr/>
      <dgm:t>
        <a:bodyPr/>
        <a:lstStyle/>
        <a:p>
          <a:r>
            <a:rPr lang="en-IN">
              <a:ln>
                <a:solidFill>
                  <a:srgbClr val="FF0000"/>
                </a:solidFill>
              </a:ln>
            </a:rPr>
            <a:t>Kolkata</a:t>
          </a:r>
        </a:p>
      </dgm:t>
    </dgm:pt>
    <dgm:pt modelId="{614E3E7B-B29E-4698-826A-5271A7988470}" type="parTrans" cxnId="{F1E74AC2-2058-4FD0-B9B4-A8C60F3652F4}">
      <dgm:prSet/>
      <dgm:spPr/>
      <dgm:t>
        <a:bodyPr/>
        <a:lstStyle/>
        <a:p>
          <a:endParaRPr lang="en-IN"/>
        </a:p>
      </dgm:t>
    </dgm:pt>
    <dgm:pt modelId="{30CEA7D3-701B-44C5-AFAF-AEF28AFAB9C3}" type="sibTrans" cxnId="{F1E74AC2-2058-4FD0-B9B4-A8C60F3652F4}">
      <dgm:prSet custT="1"/>
      <dgm:spPr/>
      <dgm:t>
        <a:bodyPr/>
        <a:lstStyle/>
        <a:p>
          <a:r>
            <a:rPr lang="en-IN" sz="800" b="1"/>
            <a:t>654</a:t>
          </a:r>
        </a:p>
      </dgm:t>
    </dgm:pt>
    <dgm:pt modelId="{A14EADC3-29A7-4D89-AA79-885E90C983DE}">
      <dgm:prSet/>
      <dgm:spPr/>
      <dgm:t>
        <a:bodyPr/>
        <a:lstStyle/>
        <a:p>
          <a:r>
            <a:rPr lang="en-IN">
              <a:ln>
                <a:solidFill>
                  <a:srgbClr val="FF0000"/>
                </a:solidFill>
              </a:ln>
            </a:rPr>
            <a:t>Mumbai</a:t>
          </a:r>
        </a:p>
      </dgm:t>
    </dgm:pt>
    <dgm:pt modelId="{D0C579A9-F469-426C-B8E4-3E047EF3C058}" type="parTrans" cxnId="{88A61359-5043-4608-B308-50D8EB888ADD}">
      <dgm:prSet/>
      <dgm:spPr/>
      <dgm:t>
        <a:bodyPr/>
        <a:lstStyle/>
        <a:p>
          <a:endParaRPr lang="en-IN"/>
        </a:p>
      </dgm:t>
    </dgm:pt>
    <dgm:pt modelId="{F7F4334C-F3EF-46E0-874F-279D4B72A8C7}" type="sibTrans" cxnId="{88A61359-5043-4608-B308-50D8EB888ADD}">
      <dgm:prSet custT="1"/>
      <dgm:spPr/>
      <dgm:t>
        <a:bodyPr/>
        <a:lstStyle/>
        <a:p>
          <a:r>
            <a:rPr lang="en-IN" sz="800" b="1"/>
            <a:t>949</a:t>
          </a:r>
        </a:p>
      </dgm:t>
    </dgm:pt>
    <dgm:pt modelId="{11829F6A-06DF-44D7-8335-68AA891A9EC7}">
      <dgm:prSet/>
      <dgm:spPr/>
      <dgm:t>
        <a:bodyPr/>
        <a:lstStyle/>
        <a:p>
          <a:r>
            <a:rPr lang="en-IN">
              <a:ln>
                <a:solidFill>
                  <a:srgbClr val="FF0000"/>
                </a:solidFill>
              </a:ln>
            </a:rPr>
            <a:t>Pune</a:t>
          </a:r>
        </a:p>
      </dgm:t>
    </dgm:pt>
    <dgm:pt modelId="{6E91CD8B-4694-4CDA-8054-741DA5684E99}" type="parTrans" cxnId="{9F3527B7-22CB-497F-BDF5-5A33DBDEDA30}">
      <dgm:prSet/>
      <dgm:spPr/>
      <dgm:t>
        <a:bodyPr/>
        <a:lstStyle/>
        <a:p>
          <a:endParaRPr lang="en-IN"/>
        </a:p>
      </dgm:t>
    </dgm:pt>
    <dgm:pt modelId="{18AB678D-705F-4A44-A543-AF94911EE46B}" type="sibTrans" cxnId="{9F3527B7-22CB-497F-BDF5-5A33DBDEDA30}">
      <dgm:prSet custT="1"/>
      <dgm:spPr/>
      <dgm:t>
        <a:bodyPr/>
        <a:lstStyle/>
        <a:p>
          <a:r>
            <a:rPr lang="en-IN" sz="800" b="1"/>
            <a:t>765</a:t>
          </a:r>
        </a:p>
      </dgm:t>
    </dgm:pt>
    <dgm:pt modelId="{B0302B5F-FFF7-4D53-83F5-4FD96BA5F8B5}" type="pres">
      <dgm:prSet presAssocID="{C096A7EB-0F7A-4371-9A96-4BF2851C5D29}" presName="hierChild1" presStyleCnt="0">
        <dgm:presLayoutVars>
          <dgm:orgChart val="1"/>
          <dgm:chPref val="1"/>
          <dgm:dir/>
          <dgm:animOne val="branch"/>
          <dgm:animLvl val="lvl"/>
          <dgm:resizeHandles/>
        </dgm:presLayoutVars>
      </dgm:prSet>
      <dgm:spPr/>
    </dgm:pt>
    <dgm:pt modelId="{CC14833C-629D-4C43-B8A2-FE41E49DD723}" type="pres">
      <dgm:prSet presAssocID="{4721BC77-ED1E-4F15-BA78-551865E39B6C}" presName="hierRoot1" presStyleCnt="0">
        <dgm:presLayoutVars>
          <dgm:hierBranch val="init"/>
        </dgm:presLayoutVars>
      </dgm:prSet>
      <dgm:spPr/>
    </dgm:pt>
    <dgm:pt modelId="{891FDA68-73A8-4F1F-A1BC-AFDD00ACAD88}" type="pres">
      <dgm:prSet presAssocID="{4721BC77-ED1E-4F15-BA78-551865E39B6C}" presName="rootComposite1" presStyleCnt="0"/>
      <dgm:spPr/>
    </dgm:pt>
    <dgm:pt modelId="{23BD30E4-4A5B-4DB6-A5EA-117E44C773C1}" type="pres">
      <dgm:prSet presAssocID="{4721BC77-ED1E-4F15-BA78-551865E39B6C}" presName="rootText1" presStyleLbl="node0" presStyleIdx="0" presStyleCnt="1" custScaleX="799539">
        <dgm:presLayoutVars>
          <dgm:chMax/>
          <dgm:chPref val="3"/>
        </dgm:presLayoutVars>
      </dgm:prSet>
      <dgm:spPr/>
    </dgm:pt>
    <dgm:pt modelId="{680FB4AE-4B9D-469A-9729-E3F539565580}" type="pres">
      <dgm:prSet presAssocID="{4721BC77-ED1E-4F15-BA78-551865E39B6C}" presName="titleText1" presStyleLbl="fgAcc0" presStyleIdx="0" presStyleCnt="1" custFlipHor="1" custScaleX="179245" custScaleY="166831" custLinFactY="-200000" custLinFactNeighborX="-1811" custLinFactNeighborY="-203261">
        <dgm:presLayoutVars>
          <dgm:chMax val="0"/>
          <dgm:chPref val="0"/>
        </dgm:presLayoutVars>
      </dgm:prSet>
      <dgm:spPr/>
    </dgm:pt>
    <dgm:pt modelId="{F607B84A-5E34-410C-8723-731CA94CB2F0}" type="pres">
      <dgm:prSet presAssocID="{4721BC77-ED1E-4F15-BA78-551865E39B6C}" presName="rootConnector1" presStyleLbl="node1" presStyleIdx="0" presStyleCnt="11"/>
      <dgm:spPr/>
    </dgm:pt>
    <dgm:pt modelId="{2B123D69-1105-4491-B0F2-B0032811AA06}" type="pres">
      <dgm:prSet presAssocID="{4721BC77-ED1E-4F15-BA78-551865E39B6C}" presName="hierChild2" presStyleCnt="0"/>
      <dgm:spPr/>
    </dgm:pt>
    <dgm:pt modelId="{9EAD578F-95DE-471C-B590-AAC25BC0DFF7}" type="pres">
      <dgm:prSet presAssocID="{0B8D51A1-779C-4F00-BDE3-4CFB4CEFEF1A}" presName="Name37" presStyleLbl="parChTrans1D2" presStyleIdx="0" presStyleCnt="11"/>
      <dgm:spPr/>
    </dgm:pt>
    <dgm:pt modelId="{603680FD-2F5B-4314-9276-F9217FF33CB4}" type="pres">
      <dgm:prSet presAssocID="{3C418EF8-3876-40A5-BF1E-5AD58F1BEB75}" presName="hierRoot2" presStyleCnt="0">
        <dgm:presLayoutVars>
          <dgm:hierBranch val="init"/>
        </dgm:presLayoutVars>
      </dgm:prSet>
      <dgm:spPr/>
    </dgm:pt>
    <dgm:pt modelId="{C6BCDFE5-3536-4370-B104-9C6C4C6C8A0B}" type="pres">
      <dgm:prSet presAssocID="{3C418EF8-3876-40A5-BF1E-5AD58F1BEB75}" presName="rootComposite" presStyleCnt="0"/>
      <dgm:spPr/>
    </dgm:pt>
    <dgm:pt modelId="{8EF6C171-E8BF-4AFD-960D-A4127FB3EF73}" type="pres">
      <dgm:prSet presAssocID="{3C418EF8-3876-40A5-BF1E-5AD58F1BEB75}" presName="rootText" presStyleLbl="node1" presStyleIdx="0" presStyleCnt="11">
        <dgm:presLayoutVars>
          <dgm:chMax/>
          <dgm:chPref val="3"/>
        </dgm:presLayoutVars>
      </dgm:prSet>
      <dgm:spPr/>
    </dgm:pt>
    <dgm:pt modelId="{42260430-07AB-4B20-B332-A3BE2D9BF24E}" type="pres">
      <dgm:prSet presAssocID="{3C418EF8-3876-40A5-BF1E-5AD58F1BEB75}" presName="titleText2" presStyleLbl="fgAcc1" presStyleIdx="0" presStyleCnt="11">
        <dgm:presLayoutVars>
          <dgm:chMax val="0"/>
          <dgm:chPref val="0"/>
        </dgm:presLayoutVars>
      </dgm:prSet>
      <dgm:spPr/>
    </dgm:pt>
    <dgm:pt modelId="{52F9FEC3-7F07-47B6-B8B6-1CBE7D10CC3E}" type="pres">
      <dgm:prSet presAssocID="{3C418EF8-3876-40A5-BF1E-5AD58F1BEB75}" presName="rootConnector" presStyleLbl="node2" presStyleIdx="0" presStyleCnt="0"/>
      <dgm:spPr/>
    </dgm:pt>
    <dgm:pt modelId="{371D5A7B-1B11-4855-839E-68E58F60EB7A}" type="pres">
      <dgm:prSet presAssocID="{3C418EF8-3876-40A5-BF1E-5AD58F1BEB75}" presName="hierChild4" presStyleCnt="0"/>
      <dgm:spPr/>
    </dgm:pt>
    <dgm:pt modelId="{049E36A4-D9F3-4C33-9754-D8AE1D68D3CE}" type="pres">
      <dgm:prSet presAssocID="{3C418EF8-3876-40A5-BF1E-5AD58F1BEB75}" presName="hierChild5" presStyleCnt="0"/>
      <dgm:spPr/>
    </dgm:pt>
    <dgm:pt modelId="{343B13B5-6408-4E8A-8FD8-C0B2A6B82484}" type="pres">
      <dgm:prSet presAssocID="{3BAB73AE-745C-42C4-A4EA-A61967FDC1AC}" presName="Name37" presStyleLbl="parChTrans1D2" presStyleIdx="1" presStyleCnt="11"/>
      <dgm:spPr/>
    </dgm:pt>
    <dgm:pt modelId="{3492F1F1-FB38-4E13-8446-A647F1189996}" type="pres">
      <dgm:prSet presAssocID="{32B0A7DF-7EB1-4162-9FCE-08750E000D88}" presName="hierRoot2" presStyleCnt="0">
        <dgm:presLayoutVars>
          <dgm:hierBranch val="init"/>
        </dgm:presLayoutVars>
      </dgm:prSet>
      <dgm:spPr/>
    </dgm:pt>
    <dgm:pt modelId="{13C9418A-ACA7-44CD-A1A1-DBA087586F28}" type="pres">
      <dgm:prSet presAssocID="{32B0A7DF-7EB1-4162-9FCE-08750E000D88}" presName="rootComposite" presStyleCnt="0"/>
      <dgm:spPr/>
    </dgm:pt>
    <dgm:pt modelId="{CEF42486-2688-4B99-A132-19F73A1F775F}" type="pres">
      <dgm:prSet presAssocID="{32B0A7DF-7EB1-4162-9FCE-08750E000D88}" presName="rootText" presStyleLbl="node1" presStyleIdx="1" presStyleCnt="11">
        <dgm:presLayoutVars>
          <dgm:chMax/>
          <dgm:chPref val="3"/>
        </dgm:presLayoutVars>
      </dgm:prSet>
      <dgm:spPr/>
    </dgm:pt>
    <dgm:pt modelId="{C78F4320-D260-46F9-90EC-0A8C102AA983}" type="pres">
      <dgm:prSet presAssocID="{32B0A7DF-7EB1-4162-9FCE-08750E000D88}" presName="titleText2" presStyleLbl="fgAcc1" presStyleIdx="1" presStyleCnt="11">
        <dgm:presLayoutVars>
          <dgm:chMax val="0"/>
          <dgm:chPref val="0"/>
        </dgm:presLayoutVars>
      </dgm:prSet>
      <dgm:spPr/>
    </dgm:pt>
    <dgm:pt modelId="{F8C7F848-F5D0-4D50-AB3A-B16EE132CADE}" type="pres">
      <dgm:prSet presAssocID="{32B0A7DF-7EB1-4162-9FCE-08750E000D88}" presName="rootConnector" presStyleLbl="node2" presStyleIdx="0" presStyleCnt="0"/>
      <dgm:spPr/>
    </dgm:pt>
    <dgm:pt modelId="{9F09BA81-BD6F-4242-B44E-FD3D66E0338E}" type="pres">
      <dgm:prSet presAssocID="{32B0A7DF-7EB1-4162-9FCE-08750E000D88}" presName="hierChild4" presStyleCnt="0"/>
      <dgm:spPr/>
    </dgm:pt>
    <dgm:pt modelId="{AE60D51C-3F3B-4763-B715-8F865F63484C}" type="pres">
      <dgm:prSet presAssocID="{32B0A7DF-7EB1-4162-9FCE-08750E000D88}" presName="hierChild5" presStyleCnt="0"/>
      <dgm:spPr/>
    </dgm:pt>
    <dgm:pt modelId="{6E280EDA-1AAE-4A11-9761-901733C82C43}" type="pres">
      <dgm:prSet presAssocID="{1582F8CC-69B0-489E-8818-849CB72F7A95}" presName="Name37" presStyleLbl="parChTrans1D2" presStyleIdx="2" presStyleCnt="11"/>
      <dgm:spPr/>
    </dgm:pt>
    <dgm:pt modelId="{76452355-D8F2-420F-9208-57A304F24E98}" type="pres">
      <dgm:prSet presAssocID="{5F3A0BA8-9CD7-4EF6-A0CA-C21B9DCC8F2B}" presName="hierRoot2" presStyleCnt="0">
        <dgm:presLayoutVars>
          <dgm:hierBranch val="init"/>
        </dgm:presLayoutVars>
      </dgm:prSet>
      <dgm:spPr/>
    </dgm:pt>
    <dgm:pt modelId="{AE60D591-3055-471D-8F1C-EEF96D1FC73F}" type="pres">
      <dgm:prSet presAssocID="{5F3A0BA8-9CD7-4EF6-A0CA-C21B9DCC8F2B}" presName="rootComposite" presStyleCnt="0"/>
      <dgm:spPr/>
    </dgm:pt>
    <dgm:pt modelId="{47CAE490-6F3A-4F32-B709-D0DF0F6EC761}" type="pres">
      <dgm:prSet presAssocID="{5F3A0BA8-9CD7-4EF6-A0CA-C21B9DCC8F2B}" presName="rootText" presStyleLbl="node1" presStyleIdx="2" presStyleCnt="11">
        <dgm:presLayoutVars>
          <dgm:chMax/>
          <dgm:chPref val="3"/>
        </dgm:presLayoutVars>
      </dgm:prSet>
      <dgm:spPr/>
    </dgm:pt>
    <dgm:pt modelId="{F9FFABAB-D2C4-4C71-ADA9-279562BD88B0}" type="pres">
      <dgm:prSet presAssocID="{5F3A0BA8-9CD7-4EF6-A0CA-C21B9DCC8F2B}" presName="titleText2" presStyleLbl="fgAcc1" presStyleIdx="2" presStyleCnt="11">
        <dgm:presLayoutVars>
          <dgm:chMax val="0"/>
          <dgm:chPref val="0"/>
        </dgm:presLayoutVars>
      </dgm:prSet>
      <dgm:spPr/>
    </dgm:pt>
    <dgm:pt modelId="{1FAB0B1F-F120-4C8A-8479-14E12C470B64}" type="pres">
      <dgm:prSet presAssocID="{5F3A0BA8-9CD7-4EF6-A0CA-C21B9DCC8F2B}" presName="rootConnector" presStyleLbl="node2" presStyleIdx="0" presStyleCnt="0"/>
      <dgm:spPr/>
    </dgm:pt>
    <dgm:pt modelId="{CF75762F-D454-4A2F-A0AB-759FB257AD43}" type="pres">
      <dgm:prSet presAssocID="{5F3A0BA8-9CD7-4EF6-A0CA-C21B9DCC8F2B}" presName="hierChild4" presStyleCnt="0"/>
      <dgm:spPr/>
    </dgm:pt>
    <dgm:pt modelId="{930EC012-87A0-4DB4-A2FC-1B8EF3092E9F}" type="pres">
      <dgm:prSet presAssocID="{5F3A0BA8-9CD7-4EF6-A0CA-C21B9DCC8F2B}" presName="hierChild5" presStyleCnt="0"/>
      <dgm:spPr/>
    </dgm:pt>
    <dgm:pt modelId="{082ECBFB-D922-46D9-ABD8-5062E1445E43}" type="pres">
      <dgm:prSet presAssocID="{530E2E05-3F12-4E3E-8011-F14FBEF027EA}" presName="Name37" presStyleLbl="parChTrans1D2" presStyleIdx="3" presStyleCnt="11"/>
      <dgm:spPr/>
    </dgm:pt>
    <dgm:pt modelId="{C5CB5E2A-E4EC-47F3-A6DF-5E10AB8F5635}" type="pres">
      <dgm:prSet presAssocID="{A0ECDD2C-890E-4C17-8B49-4F083B25870A}" presName="hierRoot2" presStyleCnt="0">
        <dgm:presLayoutVars>
          <dgm:hierBranch val="init"/>
        </dgm:presLayoutVars>
      </dgm:prSet>
      <dgm:spPr/>
    </dgm:pt>
    <dgm:pt modelId="{579C0ECE-0F73-40D2-9BE2-3F1582070128}" type="pres">
      <dgm:prSet presAssocID="{A0ECDD2C-890E-4C17-8B49-4F083B25870A}" presName="rootComposite" presStyleCnt="0"/>
      <dgm:spPr/>
    </dgm:pt>
    <dgm:pt modelId="{5E559E2F-4C2A-4DAF-87B4-DFEB1BFFBD97}" type="pres">
      <dgm:prSet presAssocID="{A0ECDD2C-890E-4C17-8B49-4F083B25870A}" presName="rootText" presStyleLbl="node1" presStyleIdx="3" presStyleCnt="11">
        <dgm:presLayoutVars>
          <dgm:chMax/>
          <dgm:chPref val="3"/>
        </dgm:presLayoutVars>
      </dgm:prSet>
      <dgm:spPr/>
    </dgm:pt>
    <dgm:pt modelId="{210C5076-82BA-4241-B75B-4E1446283C7C}" type="pres">
      <dgm:prSet presAssocID="{A0ECDD2C-890E-4C17-8B49-4F083B25870A}" presName="titleText2" presStyleLbl="fgAcc1" presStyleIdx="3" presStyleCnt="11">
        <dgm:presLayoutVars>
          <dgm:chMax val="0"/>
          <dgm:chPref val="0"/>
        </dgm:presLayoutVars>
      </dgm:prSet>
      <dgm:spPr/>
    </dgm:pt>
    <dgm:pt modelId="{8D9F83F5-191B-440F-993A-0154294232F6}" type="pres">
      <dgm:prSet presAssocID="{A0ECDD2C-890E-4C17-8B49-4F083B25870A}" presName="rootConnector" presStyleLbl="node2" presStyleIdx="0" presStyleCnt="0"/>
      <dgm:spPr/>
    </dgm:pt>
    <dgm:pt modelId="{21B21C8C-BA0B-4303-8679-16312F45F5D7}" type="pres">
      <dgm:prSet presAssocID="{A0ECDD2C-890E-4C17-8B49-4F083B25870A}" presName="hierChild4" presStyleCnt="0"/>
      <dgm:spPr/>
    </dgm:pt>
    <dgm:pt modelId="{5C1F0DB7-F5EE-4E26-936B-B30AFF30F45E}" type="pres">
      <dgm:prSet presAssocID="{A0ECDD2C-890E-4C17-8B49-4F083B25870A}" presName="hierChild5" presStyleCnt="0"/>
      <dgm:spPr/>
    </dgm:pt>
    <dgm:pt modelId="{379E418E-5C3C-4486-B1F4-3C4208AA6A67}" type="pres">
      <dgm:prSet presAssocID="{A2493834-80CD-44F8-8914-B23DA60E0D9B}" presName="Name37" presStyleLbl="parChTrans1D2" presStyleIdx="4" presStyleCnt="11"/>
      <dgm:spPr/>
    </dgm:pt>
    <dgm:pt modelId="{A66AEFAB-BF0F-44A8-8116-C0EF4C8F016E}" type="pres">
      <dgm:prSet presAssocID="{F95FB796-FFD3-4D33-81CD-AC2CD128F3D2}" presName="hierRoot2" presStyleCnt="0">
        <dgm:presLayoutVars>
          <dgm:hierBranch val="init"/>
        </dgm:presLayoutVars>
      </dgm:prSet>
      <dgm:spPr/>
    </dgm:pt>
    <dgm:pt modelId="{F2D79B47-913C-4C06-990C-BC72B72E5F64}" type="pres">
      <dgm:prSet presAssocID="{F95FB796-FFD3-4D33-81CD-AC2CD128F3D2}" presName="rootComposite" presStyleCnt="0"/>
      <dgm:spPr/>
    </dgm:pt>
    <dgm:pt modelId="{6C9D2B89-794E-4474-87E4-1F9944A2B76F}" type="pres">
      <dgm:prSet presAssocID="{F95FB796-FFD3-4D33-81CD-AC2CD128F3D2}" presName="rootText" presStyleLbl="node1" presStyleIdx="4" presStyleCnt="11">
        <dgm:presLayoutVars>
          <dgm:chMax/>
          <dgm:chPref val="3"/>
        </dgm:presLayoutVars>
      </dgm:prSet>
      <dgm:spPr/>
    </dgm:pt>
    <dgm:pt modelId="{A17F3616-7D87-4862-8641-459AE03994FE}" type="pres">
      <dgm:prSet presAssocID="{F95FB796-FFD3-4D33-81CD-AC2CD128F3D2}" presName="titleText2" presStyleLbl="fgAcc1" presStyleIdx="4" presStyleCnt="11">
        <dgm:presLayoutVars>
          <dgm:chMax val="0"/>
          <dgm:chPref val="0"/>
        </dgm:presLayoutVars>
      </dgm:prSet>
      <dgm:spPr/>
    </dgm:pt>
    <dgm:pt modelId="{8AEDD259-3500-44D5-B225-7635334F76DF}" type="pres">
      <dgm:prSet presAssocID="{F95FB796-FFD3-4D33-81CD-AC2CD128F3D2}" presName="rootConnector" presStyleLbl="node2" presStyleIdx="0" presStyleCnt="0"/>
      <dgm:spPr/>
    </dgm:pt>
    <dgm:pt modelId="{2A9D606B-B337-436B-9624-5C7F60696AC8}" type="pres">
      <dgm:prSet presAssocID="{F95FB796-FFD3-4D33-81CD-AC2CD128F3D2}" presName="hierChild4" presStyleCnt="0"/>
      <dgm:spPr/>
    </dgm:pt>
    <dgm:pt modelId="{73EF2B50-8750-47E8-8F19-0093B5114CD8}" type="pres">
      <dgm:prSet presAssocID="{F95FB796-FFD3-4D33-81CD-AC2CD128F3D2}" presName="hierChild5" presStyleCnt="0"/>
      <dgm:spPr/>
    </dgm:pt>
    <dgm:pt modelId="{91A4703B-2BFE-40AC-99A9-661FEA70862F}" type="pres">
      <dgm:prSet presAssocID="{4762EDCC-E0CC-4989-A8F7-BF387E3DC8DA}" presName="Name37" presStyleLbl="parChTrans1D2" presStyleIdx="5" presStyleCnt="11"/>
      <dgm:spPr/>
    </dgm:pt>
    <dgm:pt modelId="{775D9664-2D2E-4178-AF7E-5162948A7686}" type="pres">
      <dgm:prSet presAssocID="{A5D1F6E5-EE0A-4F18-BB27-963737441C2B}" presName="hierRoot2" presStyleCnt="0">
        <dgm:presLayoutVars>
          <dgm:hierBranch val="init"/>
        </dgm:presLayoutVars>
      </dgm:prSet>
      <dgm:spPr/>
    </dgm:pt>
    <dgm:pt modelId="{FB3A79C6-FC7F-4564-9C04-924CE30DBB7D}" type="pres">
      <dgm:prSet presAssocID="{A5D1F6E5-EE0A-4F18-BB27-963737441C2B}" presName="rootComposite" presStyleCnt="0"/>
      <dgm:spPr/>
    </dgm:pt>
    <dgm:pt modelId="{9C046B9E-E5C9-406E-8ECD-2AF2FADA2F35}" type="pres">
      <dgm:prSet presAssocID="{A5D1F6E5-EE0A-4F18-BB27-963737441C2B}" presName="rootText" presStyleLbl="node1" presStyleIdx="5" presStyleCnt="11">
        <dgm:presLayoutVars>
          <dgm:chMax/>
          <dgm:chPref val="3"/>
        </dgm:presLayoutVars>
      </dgm:prSet>
      <dgm:spPr/>
    </dgm:pt>
    <dgm:pt modelId="{ACF7F7A3-B321-432A-AFEC-F650CFC70F62}" type="pres">
      <dgm:prSet presAssocID="{A5D1F6E5-EE0A-4F18-BB27-963737441C2B}" presName="titleText2" presStyleLbl="fgAcc1" presStyleIdx="5" presStyleCnt="11">
        <dgm:presLayoutVars>
          <dgm:chMax val="0"/>
          <dgm:chPref val="0"/>
        </dgm:presLayoutVars>
      </dgm:prSet>
      <dgm:spPr/>
    </dgm:pt>
    <dgm:pt modelId="{2AD51868-D444-4021-854E-7B355E56DA49}" type="pres">
      <dgm:prSet presAssocID="{A5D1F6E5-EE0A-4F18-BB27-963737441C2B}" presName="rootConnector" presStyleLbl="node2" presStyleIdx="0" presStyleCnt="0"/>
      <dgm:spPr/>
    </dgm:pt>
    <dgm:pt modelId="{1C94EEDC-A245-465D-99E9-ED5CCC36B952}" type="pres">
      <dgm:prSet presAssocID="{A5D1F6E5-EE0A-4F18-BB27-963737441C2B}" presName="hierChild4" presStyleCnt="0"/>
      <dgm:spPr/>
    </dgm:pt>
    <dgm:pt modelId="{CA16D520-207E-4531-92CB-DAA07BE94770}" type="pres">
      <dgm:prSet presAssocID="{A5D1F6E5-EE0A-4F18-BB27-963737441C2B}" presName="hierChild5" presStyleCnt="0"/>
      <dgm:spPr/>
    </dgm:pt>
    <dgm:pt modelId="{EC27FBA1-9E75-46C0-AFE1-A4C555146891}" type="pres">
      <dgm:prSet presAssocID="{AB90A4A0-271C-4BD7-AE70-0B979932882E}" presName="Name37" presStyleLbl="parChTrans1D2" presStyleIdx="6" presStyleCnt="11"/>
      <dgm:spPr/>
    </dgm:pt>
    <dgm:pt modelId="{C6AA04BD-24AA-4F41-8319-264466692790}" type="pres">
      <dgm:prSet presAssocID="{2CA0698A-3FFF-487C-86E0-45430DC7DA0B}" presName="hierRoot2" presStyleCnt="0">
        <dgm:presLayoutVars>
          <dgm:hierBranch val="init"/>
        </dgm:presLayoutVars>
      </dgm:prSet>
      <dgm:spPr/>
    </dgm:pt>
    <dgm:pt modelId="{C2AFA3E5-BC57-436D-9591-F101A95BFB11}" type="pres">
      <dgm:prSet presAssocID="{2CA0698A-3FFF-487C-86E0-45430DC7DA0B}" presName="rootComposite" presStyleCnt="0"/>
      <dgm:spPr/>
    </dgm:pt>
    <dgm:pt modelId="{D7EEA160-99D8-4FA9-AE87-826DC8F774FC}" type="pres">
      <dgm:prSet presAssocID="{2CA0698A-3FFF-487C-86E0-45430DC7DA0B}" presName="rootText" presStyleLbl="node1" presStyleIdx="6" presStyleCnt="11">
        <dgm:presLayoutVars>
          <dgm:chMax/>
          <dgm:chPref val="3"/>
        </dgm:presLayoutVars>
      </dgm:prSet>
      <dgm:spPr/>
    </dgm:pt>
    <dgm:pt modelId="{AE9F0390-BCEC-497B-91AB-06A6935C5C02}" type="pres">
      <dgm:prSet presAssocID="{2CA0698A-3FFF-487C-86E0-45430DC7DA0B}" presName="titleText2" presStyleLbl="fgAcc1" presStyleIdx="6" presStyleCnt="11">
        <dgm:presLayoutVars>
          <dgm:chMax val="0"/>
          <dgm:chPref val="0"/>
        </dgm:presLayoutVars>
      </dgm:prSet>
      <dgm:spPr/>
    </dgm:pt>
    <dgm:pt modelId="{C8D98353-BED4-4F3B-BCC1-996203101C07}" type="pres">
      <dgm:prSet presAssocID="{2CA0698A-3FFF-487C-86E0-45430DC7DA0B}" presName="rootConnector" presStyleLbl="node2" presStyleIdx="0" presStyleCnt="0"/>
      <dgm:spPr/>
    </dgm:pt>
    <dgm:pt modelId="{A759C1BC-C6BF-4FF1-A461-FF895E1B8BDF}" type="pres">
      <dgm:prSet presAssocID="{2CA0698A-3FFF-487C-86E0-45430DC7DA0B}" presName="hierChild4" presStyleCnt="0"/>
      <dgm:spPr/>
    </dgm:pt>
    <dgm:pt modelId="{508F31E3-2CC3-4671-BDD7-3547ED290B3F}" type="pres">
      <dgm:prSet presAssocID="{2CA0698A-3FFF-487C-86E0-45430DC7DA0B}" presName="hierChild5" presStyleCnt="0"/>
      <dgm:spPr/>
    </dgm:pt>
    <dgm:pt modelId="{022BCF1D-242F-4A5D-A735-6CB4AD498335}" type="pres">
      <dgm:prSet presAssocID="{B582959C-CF32-4203-8F6C-B7D68CF664A5}" presName="Name37" presStyleLbl="parChTrans1D2" presStyleIdx="7" presStyleCnt="11"/>
      <dgm:spPr/>
    </dgm:pt>
    <dgm:pt modelId="{9E3976A2-D9EC-4062-9619-A4920C77384B}" type="pres">
      <dgm:prSet presAssocID="{76E72E90-2897-453F-A7D4-FEE37592E0FE}" presName="hierRoot2" presStyleCnt="0">
        <dgm:presLayoutVars>
          <dgm:hierBranch val="init"/>
        </dgm:presLayoutVars>
      </dgm:prSet>
      <dgm:spPr/>
    </dgm:pt>
    <dgm:pt modelId="{732313A4-0BA6-4C80-A133-90A9C41625F7}" type="pres">
      <dgm:prSet presAssocID="{76E72E90-2897-453F-A7D4-FEE37592E0FE}" presName="rootComposite" presStyleCnt="0"/>
      <dgm:spPr/>
    </dgm:pt>
    <dgm:pt modelId="{5958D91E-3899-414C-AA59-4AFB64C17176}" type="pres">
      <dgm:prSet presAssocID="{76E72E90-2897-453F-A7D4-FEE37592E0FE}" presName="rootText" presStyleLbl="node1" presStyleIdx="7" presStyleCnt="11">
        <dgm:presLayoutVars>
          <dgm:chMax/>
          <dgm:chPref val="3"/>
        </dgm:presLayoutVars>
      </dgm:prSet>
      <dgm:spPr/>
    </dgm:pt>
    <dgm:pt modelId="{7198E982-BEEE-4954-A0D9-85C88B52382A}" type="pres">
      <dgm:prSet presAssocID="{76E72E90-2897-453F-A7D4-FEE37592E0FE}" presName="titleText2" presStyleLbl="fgAcc1" presStyleIdx="7" presStyleCnt="11">
        <dgm:presLayoutVars>
          <dgm:chMax val="0"/>
          <dgm:chPref val="0"/>
        </dgm:presLayoutVars>
      </dgm:prSet>
      <dgm:spPr/>
    </dgm:pt>
    <dgm:pt modelId="{458D082C-DC31-4DD1-9FFD-92505AEC8EB8}" type="pres">
      <dgm:prSet presAssocID="{76E72E90-2897-453F-A7D4-FEE37592E0FE}" presName="rootConnector" presStyleLbl="node2" presStyleIdx="0" presStyleCnt="0"/>
      <dgm:spPr/>
    </dgm:pt>
    <dgm:pt modelId="{CF7277BD-82C3-4907-A1FF-60BD26488D1B}" type="pres">
      <dgm:prSet presAssocID="{76E72E90-2897-453F-A7D4-FEE37592E0FE}" presName="hierChild4" presStyleCnt="0"/>
      <dgm:spPr/>
    </dgm:pt>
    <dgm:pt modelId="{F1B762BD-8F55-4120-BBB7-9300A8392510}" type="pres">
      <dgm:prSet presAssocID="{76E72E90-2897-453F-A7D4-FEE37592E0FE}" presName="hierChild5" presStyleCnt="0"/>
      <dgm:spPr/>
    </dgm:pt>
    <dgm:pt modelId="{23906A52-9F41-4FDC-94A2-0781E557059E}" type="pres">
      <dgm:prSet presAssocID="{614E3E7B-B29E-4698-826A-5271A7988470}" presName="Name37" presStyleLbl="parChTrans1D2" presStyleIdx="8" presStyleCnt="11"/>
      <dgm:spPr/>
    </dgm:pt>
    <dgm:pt modelId="{82E59865-7FAD-421D-82F4-2046E6B69095}" type="pres">
      <dgm:prSet presAssocID="{B8BE1DC8-4B27-40AE-926B-615A35681DA4}" presName="hierRoot2" presStyleCnt="0">
        <dgm:presLayoutVars>
          <dgm:hierBranch val="init"/>
        </dgm:presLayoutVars>
      </dgm:prSet>
      <dgm:spPr/>
    </dgm:pt>
    <dgm:pt modelId="{56C4593D-5EF8-41DF-B168-94755F8D2A92}" type="pres">
      <dgm:prSet presAssocID="{B8BE1DC8-4B27-40AE-926B-615A35681DA4}" presName="rootComposite" presStyleCnt="0"/>
      <dgm:spPr/>
    </dgm:pt>
    <dgm:pt modelId="{29B54C72-F2CE-4256-8A01-42E153EF0FBB}" type="pres">
      <dgm:prSet presAssocID="{B8BE1DC8-4B27-40AE-926B-615A35681DA4}" presName="rootText" presStyleLbl="node1" presStyleIdx="8" presStyleCnt="11">
        <dgm:presLayoutVars>
          <dgm:chMax/>
          <dgm:chPref val="3"/>
        </dgm:presLayoutVars>
      </dgm:prSet>
      <dgm:spPr/>
    </dgm:pt>
    <dgm:pt modelId="{A123E026-B542-44E0-BCF3-3CADCF3C8FA1}" type="pres">
      <dgm:prSet presAssocID="{B8BE1DC8-4B27-40AE-926B-615A35681DA4}" presName="titleText2" presStyleLbl="fgAcc1" presStyleIdx="8" presStyleCnt="11">
        <dgm:presLayoutVars>
          <dgm:chMax val="0"/>
          <dgm:chPref val="0"/>
        </dgm:presLayoutVars>
      </dgm:prSet>
      <dgm:spPr/>
    </dgm:pt>
    <dgm:pt modelId="{8757D253-29BA-4A2D-8CF9-F9345FA35DD8}" type="pres">
      <dgm:prSet presAssocID="{B8BE1DC8-4B27-40AE-926B-615A35681DA4}" presName="rootConnector" presStyleLbl="node2" presStyleIdx="0" presStyleCnt="0"/>
      <dgm:spPr/>
    </dgm:pt>
    <dgm:pt modelId="{5D5C6E64-E2FF-4DD9-9833-0FE5C62FA122}" type="pres">
      <dgm:prSet presAssocID="{B8BE1DC8-4B27-40AE-926B-615A35681DA4}" presName="hierChild4" presStyleCnt="0"/>
      <dgm:spPr/>
    </dgm:pt>
    <dgm:pt modelId="{C1BEF327-0AEE-45FE-B4CC-6BE9F1F57AEB}" type="pres">
      <dgm:prSet presAssocID="{B8BE1DC8-4B27-40AE-926B-615A35681DA4}" presName="hierChild5" presStyleCnt="0"/>
      <dgm:spPr/>
    </dgm:pt>
    <dgm:pt modelId="{7BB0C0EF-F6B8-4962-A07B-37C6A9CECD9F}" type="pres">
      <dgm:prSet presAssocID="{D0C579A9-F469-426C-B8E4-3E047EF3C058}" presName="Name37" presStyleLbl="parChTrans1D2" presStyleIdx="9" presStyleCnt="11"/>
      <dgm:spPr/>
    </dgm:pt>
    <dgm:pt modelId="{8C689E28-86DD-429F-BFE9-742A33EA554C}" type="pres">
      <dgm:prSet presAssocID="{A14EADC3-29A7-4D89-AA79-885E90C983DE}" presName="hierRoot2" presStyleCnt="0">
        <dgm:presLayoutVars>
          <dgm:hierBranch val="init"/>
        </dgm:presLayoutVars>
      </dgm:prSet>
      <dgm:spPr/>
    </dgm:pt>
    <dgm:pt modelId="{31A0EB7A-7BB7-4DC7-8FEC-7BB7A2C98B6B}" type="pres">
      <dgm:prSet presAssocID="{A14EADC3-29A7-4D89-AA79-885E90C983DE}" presName="rootComposite" presStyleCnt="0"/>
      <dgm:spPr/>
    </dgm:pt>
    <dgm:pt modelId="{2C362867-198C-4202-847D-1E8D5AE50AC6}" type="pres">
      <dgm:prSet presAssocID="{A14EADC3-29A7-4D89-AA79-885E90C983DE}" presName="rootText" presStyleLbl="node1" presStyleIdx="9" presStyleCnt="11">
        <dgm:presLayoutVars>
          <dgm:chMax/>
          <dgm:chPref val="3"/>
        </dgm:presLayoutVars>
      </dgm:prSet>
      <dgm:spPr/>
    </dgm:pt>
    <dgm:pt modelId="{114AF7AE-1CBE-4C8C-A26D-85DDB20B2C88}" type="pres">
      <dgm:prSet presAssocID="{A14EADC3-29A7-4D89-AA79-885E90C983DE}" presName="titleText2" presStyleLbl="fgAcc1" presStyleIdx="9" presStyleCnt="11">
        <dgm:presLayoutVars>
          <dgm:chMax val="0"/>
          <dgm:chPref val="0"/>
        </dgm:presLayoutVars>
      </dgm:prSet>
      <dgm:spPr/>
    </dgm:pt>
    <dgm:pt modelId="{758503EC-DF8A-45EF-BF0A-40B30EA0BD4F}" type="pres">
      <dgm:prSet presAssocID="{A14EADC3-29A7-4D89-AA79-885E90C983DE}" presName="rootConnector" presStyleLbl="node2" presStyleIdx="0" presStyleCnt="0"/>
      <dgm:spPr/>
    </dgm:pt>
    <dgm:pt modelId="{19B4CC6D-D4BD-4401-BE71-7C25F06DD781}" type="pres">
      <dgm:prSet presAssocID="{A14EADC3-29A7-4D89-AA79-885E90C983DE}" presName="hierChild4" presStyleCnt="0"/>
      <dgm:spPr/>
    </dgm:pt>
    <dgm:pt modelId="{DEEB911B-6510-4601-AC5D-9729098093D6}" type="pres">
      <dgm:prSet presAssocID="{A14EADC3-29A7-4D89-AA79-885E90C983DE}" presName="hierChild5" presStyleCnt="0"/>
      <dgm:spPr/>
    </dgm:pt>
    <dgm:pt modelId="{64888635-B52D-4E42-813B-635A6B500228}" type="pres">
      <dgm:prSet presAssocID="{6E91CD8B-4694-4CDA-8054-741DA5684E99}" presName="Name37" presStyleLbl="parChTrans1D2" presStyleIdx="10" presStyleCnt="11"/>
      <dgm:spPr/>
    </dgm:pt>
    <dgm:pt modelId="{5051FF75-01CD-4E17-B5BE-4AEEBBB01EE2}" type="pres">
      <dgm:prSet presAssocID="{11829F6A-06DF-44D7-8335-68AA891A9EC7}" presName="hierRoot2" presStyleCnt="0">
        <dgm:presLayoutVars>
          <dgm:hierBranch val="init"/>
        </dgm:presLayoutVars>
      </dgm:prSet>
      <dgm:spPr/>
    </dgm:pt>
    <dgm:pt modelId="{FCA2E0B9-81B8-447E-9371-29ACAEE144DB}" type="pres">
      <dgm:prSet presAssocID="{11829F6A-06DF-44D7-8335-68AA891A9EC7}" presName="rootComposite" presStyleCnt="0"/>
      <dgm:spPr/>
    </dgm:pt>
    <dgm:pt modelId="{778F6226-4025-4B5A-8349-EA86F8928F70}" type="pres">
      <dgm:prSet presAssocID="{11829F6A-06DF-44D7-8335-68AA891A9EC7}" presName="rootText" presStyleLbl="node1" presStyleIdx="10" presStyleCnt="11" custLinFactNeighborX="-2497">
        <dgm:presLayoutVars>
          <dgm:chMax/>
          <dgm:chPref val="3"/>
        </dgm:presLayoutVars>
      </dgm:prSet>
      <dgm:spPr/>
    </dgm:pt>
    <dgm:pt modelId="{6A033E37-115F-454C-818E-DE5AB76B5623}" type="pres">
      <dgm:prSet presAssocID="{11829F6A-06DF-44D7-8335-68AA891A9EC7}" presName="titleText2" presStyleLbl="fgAcc1" presStyleIdx="10" presStyleCnt="11">
        <dgm:presLayoutVars>
          <dgm:chMax val="0"/>
          <dgm:chPref val="0"/>
        </dgm:presLayoutVars>
      </dgm:prSet>
      <dgm:spPr/>
    </dgm:pt>
    <dgm:pt modelId="{1A5CE406-A689-4AA0-AFB9-31ADC3F05F41}" type="pres">
      <dgm:prSet presAssocID="{11829F6A-06DF-44D7-8335-68AA891A9EC7}" presName="rootConnector" presStyleLbl="node2" presStyleIdx="0" presStyleCnt="0"/>
      <dgm:spPr/>
    </dgm:pt>
    <dgm:pt modelId="{7CB34644-A5B4-41B9-B9E7-764256428A70}" type="pres">
      <dgm:prSet presAssocID="{11829F6A-06DF-44D7-8335-68AA891A9EC7}" presName="hierChild4" presStyleCnt="0"/>
      <dgm:spPr/>
    </dgm:pt>
    <dgm:pt modelId="{DCB3FC1F-8484-4300-9FD5-84B4F33C44EC}" type="pres">
      <dgm:prSet presAssocID="{11829F6A-06DF-44D7-8335-68AA891A9EC7}" presName="hierChild5" presStyleCnt="0"/>
      <dgm:spPr/>
    </dgm:pt>
    <dgm:pt modelId="{867EFA84-1F95-48AD-8AEA-B211B515A482}" type="pres">
      <dgm:prSet presAssocID="{4721BC77-ED1E-4F15-BA78-551865E39B6C}" presName="hierChild3" presStyleCnt="0"/>
      <dgm:spPr/>
    </dgm:pt>
  </dgm:ptLst>
  <dgm:cxnLst>
    <dgm:cxn modelId="{2F70A803-8903-4655-A69A-9586A3D58055}" type="presOf" srcId="{FCEEBDBF-84A0-407B-BC19-B59A7509B754}" destId="{42260430-07AB-4B20-B332-A3BE2D9BF24E}" srcOrd="0" destOrd="0" presId="urn:microsoft.com/office/officeart/2008/layout/NameandTitleOrganizationalChart"/>
    <dgm:cxn modelId="{06944804-82E8-4CF5-969E-07AF3BBA5D55}" type="presOf" srcId="{76E72E90-2897-453F-A7D4-FEE37592E0FE}" destId="{5958D91E-3899-414C-AA59-4AFB64C17176}" srcOrd="0" destOrd="0" presId="urn:microsoft.com/office/officeart/2008/layout/NameandTitleOrganizationalChart"/>
    <dgm:cxn modelId="{46607604-5247-4540-B207-876567EF527B}" type="presOf" srcId="{6E91CD8B-4694-4CDA-8054-741DA5684E99}" destId="{64888635-B52D-4E42-813B-635A6B500228}" srcOrd="0" destOrd="0" presId="urn:microsoft.com/office/officeart/2008/layout/NameandTitleOrganizationalChart"/>
    <dgm:cxn modelId="{2FEA1909-6BEB-4A9E-9D26-9D7AC22DAEEE}" type="presOf" srcId="{32B0A7DF-7EB1-4162-9FCE-08750E000D88}" destId="{CEF42486-2688-4B99-A132-19F73A1F775F}" srcOrd="0" destOrd="0" presId="urn:microsoft.com/office/officeart/2008/layout/NameandTitleOrganizationalChart"/>
    <dgm:cxn modelId="{B03D7113-EEED-4D40-A9A9-14F2E662E4A3}" type="presOf" srcId="{D0C579A9-F469-426C-B8E4-3E047EF3C058}" destId="{7BB0C0EF-F6B8-4962-A07B-37C6A9CECD9F}" srcOrd="0" destOrd="0" presId="urn:microsoft.com/office/officeart/2008/layout/NameandTitleOrganizationalChart"/>
    <dgm:cxn modelId="{550BE014-4AA3-43EE-88A6-01D00E3A4B42}" srcId="{4721BC77-ED1E-4F15-BA78-551865E39B6C}" destId="{A0ECDD2C-890E-4C17-8B49-4F083B25870A}" srcOrd="3" destOrd="0" parTransId="{530E2E05-3F12-4E3E-8011-F14FBEF027EA}" sibTransId="{A93EE076-2AB8-4B19-A10F-A4B1AEFC879C}"/>
    <dgm:cxn modelId="{72728B18-1F0E-4360-BBC6-FDED41859E79}" type="presOf" srcId="{11829F6A-06DF-44D7-8335-68AA891A9EC7}" destId="{1A5CE406-A689-4AA0-AFB9-31ADC3F05F41}" srcOrd="1" destOrd="0" presId="urn:microsoft.com/office/officeart/2008/layout/NameandTitleOrganizationalChart"/>
    <dgm:cxn modelId="{DDF36D1B-FEE1-4FBA-9450-B915E14EF86F}" type="presOf" srcId="{A14EADC3-29A7-4D89-AA79-885E90C983DE}" destId="{758503EC-DF8A-45EF-BF0A-40B30EA0BD4F}" srcOrd="1" destOrd="0" presId="urn:microsoft.com/office/officeart/2008/layout/NameandTitleOrganizationalChart"/>
    <dgm:cxn modelId="{4DCCFF1B-3C5E-402B-8B2E-D702A4495440}" type="presOf" srcId="{F95FB796-FFD3-4D33-81CD-AC2CD128F3D2}" destId="{6C9D2B89-794E-4474-87E4-1F9944A2B76F}" srcOrd="0" destOrd="0" presId="urn:microsoft.com/office/officeart/2008/layout/NameandTitleOrganizationalChart"/>
    <dgm:cxn modelId="{84E9641C-104D-4B40-A411-0C7F4528792A}" srcId="{4721BC77-ED1E-4F15-BA78-551865E39B6C}" destId="{A5D1F6E5-EE0A-4F18-BB27-963737441C2B}" srcOrd="5" destOrd="0" parTransId="{4762EDCC-E0CC-4989-A8F7-BF387E3DC8DA}" sibTransId="{8A6DEF6F-B554-41AE-94D7-BE486C692D72}"/>
    <dgm:cxn modelId="{232FE820-1405-49A4-A6D3-6AE6331BEA44}" srcId="{4721BC77-ED1E-4F15-BA78-551865E39B6C}" destId="{2CA0698A-3FFF-487C-86E0-45430DC7DA0B}" srcOrd="6" destOrd="0" parTransId="{AB90A4A0-271C-4BD7-AE70-0B979932882E}" sibTransId="{745019B2-D6E3-4003-B363-DB16F3426053}"/>
    <dgm:cxn modelId="{25970822-C5D6-40B4-A85C-C713065A6471}" type="presOf" srcId="{11829F6A-06DF-44D7-8335-68AA891A9EC7}" destId="{778F6226-4025-4B5A-8349-EA86F8928F70}" srcOrd="0" destOrd="0" presId="urn:microsoft.com/office/officeart/2008/layout/NameandTitleOrganizationalChart"/>
    <dgm:cxn modelId="{D8389A22-4E6B-4495-BC95-8D86CF20F95E}" type="presOf" srcId="{A93EE076-2AB8-4B19-A10F-A4B1AEFC879C}" destId="{210C5076-82BA-4241-B75B-4E1446283C7C}" srcOrd="0" destOrd="0" presId="urn:microsoft.com/office/officeart/2008/layout/NameandTitleOrganizationalChart"/>
    <dgm:cxn modelId="{ED74A927-83BA-4C3E-AE48-857263B00F45}" type="presOf" srcId="{1B3BAEF3-A7B5-4619-B284-4E08861BB043}" destId="{A17F3616-7D87-4862-8641-459AE03994FE}" srcOrd="0" destOrd="0" presId="urn:microsoft.com/office/officeart/2008/layout/NameandTitleOrganizationalChart"/>
    <dgm:cxn modelId="{013D7D2F-5CC7-4D7B-B17B-6F88D6A8FC9A}" type="presOf" srcId="{F95FB796-FFD3-4D33-81CD-AC2CD128F3D2}" destId="{8AEDD259-3500-44D5-B225-7635334F76DF}" srcOrd="1" destOrd="0" presId="urn:microsoft.com/office/officeart/2008/layout/NameandTitleOrganizationalChart"/>
    <dgm:cxn modelId="{2D34F838-0C1A-472E-94E3-99D88B0E6DF5}" type="presOf" srcId="{3C418EF8-3876-40A5-BF1E-5AD58F1BEB75}" destId="{52F9FEC3-7F07-47B6-B8B6-1CBE7D10CC3E}" srcOrd="1" destOrd="0" presId="urn:microsoft.com/office/officeart/2008/layout/NameandTitleOrganizationalChart"/>
    <dgm:cxn modelId="{8F46E83C-C87C-43CC-A23E-668479B18F3B}" type="presOf" srcId="{A5D1F6E5-EE0A-4F18-BB27-963737441C2B}" destId="{2AD51868-D444-4021-854E-7B355E56DA49}" srcOrd="1" destOrd="0" presId="urn:microsoft.com/office/officeart/2008/layout/NameandTitleOrganizationalChart"/>
    <dgm:cxn modelId="{AA993860-B8C3-47F9-8C59-48BF2434F51F}" type="presOf" srcId="{3C418EF8-3876-40A5-BF1E-5AD58F1BEB75}" destId="{8EF6C171-E8BF-4AFD-960D-A4127FB3EF73}" srcOrd="0" destOrd="0" presId="urn:microsoft.com/office/officeart/2008/layout/NameandTitleOrganizationalChart"/>
    <dgm:cxn modelId="{592E6061-D200-42F7-A84F-8E5D1F1F32E6}" type="presOf" srcId="{4721BC77-ED1E-4F15-BA78-551865E39B6C}" destId="{23BD30E4-4A5B-4DB6-A5EA-117E44C773C1}" srcOrd="0" destOrd="0" presId="urn:microsoft.com/office/officeart/2008/layout/NameandTitleOrganizationalChart"/>
    <dgm:cxn modelId="{46D91B47-9592-46D7-A283-780511E5E3A3}" type="presOf" srcId="{A5D1F6E5-EE0A-4F18-BB27-963737441C2B}" destId="{9C046B9E-E5C9-406E-8ECD-2AF2FADA2F35}" srcOrd="0" destOrd="0" presId="urn:microsoft.com/office/officeart/2008/layout/NameandTitleOrganizationalChart"/>
    <dgm:cxn modelId="{34BE8C49-9B9C-4319-9258-D3C95B963646}" type="presOf" srcId="{489EF635-5815-4687-8F4F-B74A83980ADD}" destId="{7198E982-BEEE-4954-A0D9-85C88B52382A}" srcOrd="0" destOrd="0" presId="urn:microsoft.com/office/officeart/2008/layout/NameandTitleOrganizationalChart"/>
    <dgm:cxn modelId="{DF7A304A-A0E4-4AC4-99E5-3F8C0F312CA6}" type="presOf" srcId="{A0ECDD2C-890E-4C17-8B49-4F083B25870A}" destId="{5E559E2F-4C2A-4DAF-87B4-DFEB1BFFBD97}" srcOrd="0" destOrd="0" presId="urn:microsoft.com/office/officeart/2008/layout/NameandTitleOrganizationalChart"/>
    <dgm:cxn modelId="{2B3D214E-ED7A-4A45-B307-B24189C6E985}" type="presOf" srcId="{530E2E05-3F12-4E3E-8011-F14FBEF027EA}" destId="{082ECBFB-D922-46D9-ABD8-5062E1445E43}" srcOrd="0" destOrd="0" presId="urn:microsoft.com/office/officeart/2008/layout/NameandTitleOrganizationalChart"/>
    <dgm:cxn modelId="{C298D24F-42C3-471B-813C-CDE33E4DDD62}" type="presOf" srcId="{5F3A0BA8-9CD7-4EF6-A0CA-C21B9DCC8F2B}" destId="{47CAE490-6F3A-4F32-B709-D0DF0F6EC761}" srcOrd="0" destOrd="0" presId="urn:microsoft.com/office/officeart/2008/layout/NameandTitleOrganizationalChart"/>
    <dgm:cxn modelId="{74275B70-B8A3-44CA-8DD4-04E1BF456534}" type="presOf" srcId="{3BAB73AE-745C-42C4-A4EA-A61967FDC1AC}" destId="{343B13B5-6408-4E8A-8FD8-C0B2A6B82484}" srcOrd="0" destOrd="0" presId="urn:microsoft.com/office/officeart/2008/layout/NameandTitleOrganizationalChart"/>
    <dgm:cxn modelId="{2AA17B50-7DC0-43EA-ADC5-259242935DDA}" type="presOf" srcId="{F7F4334C-F3EF-46E0-874F-279D4B72A8C7}" destId="{114AF7AE-1CBE-4C8C-A26D-85DDB20B2C88}" srcOrd="0" destOrd="0" presId="urn:microsoft.com/office/officeart/2008/layout/NameandTitleOrganizationalChart"/>
    <dgm:cxn modelId="{DCE06052-5D67-4298-85CD-3AFE7DF63298}" type="presOf" srcId="{2CA0698A-3FFF-487C-86E0-45430DC7DA0B}" destId="{D7EEA160-99D8-4FA9-AE87-826DC8F774FC}" srcOrd="0" destOrd="0" presId="urn:microsoft.com/office/officeart/2008/layout/NameandTitleOrganizationalChart"/>
    <dgm:cxn modelId="{AC1C3C58-A764-4CAE-9F71-F248CEE05A04}" srcId="{4721BC77-ED1E-4F15-BA78-551865E39B6C}" destId="{5F3A0BA8-9CD7-4EF6-A0CA-C21B9DCC8F2B}" srcOrd="2" destOrd="0" parTransId="{1582F8CC-69B0-489E-8818-849CB72F7A95}" sibTransId="{33D6A570-4948-42D3-BEB2-E8DB6DD8D228}"/>
    <dgm:cxn modelId="{88A61359-5043-4608-B308-50D8EB888ADD}" srcId="{4721BC77-ED1E-4F15-BA78-551865E39B6C}" destId="{A14EADC3-29A7-4D89-AA79-885E90C983DE}" srcOrd="9" destOrd="0" parTransId="{D0C579A9-F469-426C-B8E4-3E047EF3C058}" sibTransId="{F7F4334C-F3EF-46E0-874F-279D4B72A8C7}"/>
    <dgm:cxn modelId="{4FC33F5A-EBB5-4E76-A58A-85FE41E7FC1E}" type="presOf" srcId="{DC0C8E16-DC59-42FF-A301-FDD04783042E}" destId="{680FB4AE-4B9D-469A-9729-E3F539565580}" srcOrd="0" destOrd="0" presId="urn:microsoft.com/office/officeart/2008/layout/NameandTitleOrganizationalChart"/>
    <dgm:cxn modelId="{06881E83-54BD-4BE2-9CFA-7B0BC1A0671A}" type="presOf" srcId="{614E3E7B-B29E-4698-826A-5271A7988470}" destId="{23906A52-9F41-4FDC-94A2-0781E557059E}" srcOrd="0" destOrd="0" presId="urn:microsoft.com/office/officeart/2008/layout/NameandTitleOrganizationalChart"/>
    <dgm:cxn modelId="{BC824384-B151-4A89-B3FF-3E45D1E3F1A9}" type="presOf" srcId="{A0ECDD2C-890E-4C17-8B49-4F083B25870A}" destId="{8D9F83F5-191B-440F-993A-0154294232F6}" srcOrd="1" destOrd="0" presId="urn:microsoft.com/office/officeart/2008/layout/NameandTitleOrganizationalChart"/>
    <dgm:cxn modelId="{1C27B984-9543-4B7A-B47C-21559E44E62A}" type="presOf" srcId="{33D6A570-4948-42D3-BEB2-E8DB6DD8D228}" destId="{F9FFABAB-D2C4-4C71-ADA9-279562BD88B0}" srcOrd="0" destOrd="0" presId="urn:microsoft.com/office/officeart/2008/layout/NameandTitleOrganizationalChart"/>
    <dgm:cxn modelId="{7C81FD8A-C019-4AAB-934F-8B5EFC462847}" type="presOf" srcId="{4721BC77-ED1E-4F15-BA78-551865E39B6C}" destId="{F607B84A-5E34-410C-8723-731CA94CB2F0}" srcOrd="1" destOrd="0" presId="urn:microsoft.com/office/officeart/2008/layout/NameandTitleOrganizationalChart"/>
    <dgm:cxn modelId="{6D3F0F94-06DE-4E27-96F0-FE691832EB62}" type="presOf" srcId="{A2493834-80CD-44F8-8914-B23DA60E0D9B}" destId="{379E418E-5C3C-4486-B1F4-3C4208AA6A67}" srcOrd="0" destOrd="0" presId="urn:microsoft.com/office/officeart/2008/layout/NameandTitleOrganizationalChart"/>
    <dgm:cxn modelId="{3818EF9A-1603-4E1E-A854-8A8143C91B7D}" type="presOf" srcId="{745019B2-D6E3-4003-B363-DB16F3426053}" destId="{AE9F0390-BCEC-497B-91AB-06A6935C5C02}" srcOrd="0" destOrd="0" presId="urn:microsoft.com/office/officeart/2008/layout/NameandTitleOrganizationalChart"/>
    <dgm:cxn modelId="{70F7F1A1-C3EB-4366-971A-A7096A896486}" type="presOf" srcId="{0B8D51A1-779C-4F00-BDE3-4CFB4CEFEF1A}" destId="{9EAD578F-95DE-471C-B590-AAC25BC0DFF7}" srcOrd="0" destOrd="0" presId="urn:microsoft.com/office/officeart/2008/layout/NameandTitleOrganizationalChart"/>
    <dgm:cxn modelId="{7A7E52A2-7A9E-4336-A9E5-A875A12C6758}" type="presOf" srcId="{8A6DEF6F-B554-41AE-94D7-BE486C692D72}" destId="{ACF7F7A3-B321-432A-AFEC-F650CFC70F62}" srcOrd="0" destOrd="0" presId="urn:microsoft.com/office/officeart/2008/layout/NameandTitleOrganizationalChart"/>
    <dgm:cxn modelId="{5F31AEA2-B52C-4432-BE30-2FACEBBD9C51}" type="presOf" srcId="{B582959C-CF32-4203-8F6C-B7D68CF664A5}" destId="{022BCF1D-242F-4A5D-A735-6CB4AD498335}" srcOrd="0" destOrd="0" presId="urn:microsoft.com/office/officeart/2008/layout/NameandTitleOrganizationalChart"/>
    <dgm:cxn modelId="{0A8F99A6-8E73-459F-95B4-5239C7689E31}" type="presOf" srcId="{1582F8CC-69B0-489E-8818-849CB72F7A95}" destId="{6E280EDA-1AAE-4A11-9761-901733C82C43}" srcOrd="0" destOrd="0" presId="urn:microsoft.com/office/officeart/2008/layout/NameandTitleOrganizationalChart"/>
    <dgm:cxn modelId="{3B0519AC-9110-4F3A-ABB3-D41881BB9366}" type="presOf" srcId="{2FB77708-E5E4-425C-9B92-2AED1BD63FE4}" destId="{C78F4320-D260-46F9-90EC-0A8C102AA983}" srcOrd="0" destOrd="0" presId="urn:microsoft.com/office/officeart/2008/layout/NameandTitleOrganizationalChart"/>
    <dgm:cxn modelId="{81F3B5B3-207A-4035-AA54-1446C59922D3}" type="presOf" srcId="{B8BE1DC8-4B27-40AE-926B-615A35681DA4}" destId="{8757D253-29BA-4A2D-8CF9-F9345FA35DD8}" srcOrd="1" destOrd="0" presId="urn:microsoft.com/office/officeart/2008/layout/NameandTitleOrganizationalChart"/>
    <dgm:cxn modelId="{AE9A7EB5-C5E5-4A46-AD16-514B7C5A15F4}" type="presOf" srcId="{18AB678D-705F-4A44-A543-AF94911EE46B}" destId="{6A033E37-115F-454C-818E-DE5AB76B5623}" srcOrd="0" destOrd="0" presId="urn:microsoft.com/office/officeart/2008/layout/NameandTitleOrganizationalChart"/>
    <dgm:cxn modelId="{A5C1D3B5-EE82-44D4-A5C0-B6ADBF5D0ECF}" type="presOf" srcId="{A14EADC3-29A7-4D89-AA79-885E90C983DE}" destId="{2C362867-198C-4202-847D-1E8D5AE50AC6}" srcOrd="0" destOrd="0" presId="urn:microsoft.com/office/officeart/2008/layout/NameandTitleOrganizationalChart"/>
    <dgm:cxn modelId="{9F3527B7-22CB-497F-BDF5-5A33DBDEDA30}" srcId="{4721BC77-ED1E-4F15-BA78-551865E39B6C}" destId="{11829F6A-06DF-44D7-8335-68AA891A9EC7}" srcOrd="10" destOrd="0" parTransId="{6E91CD8B-4694-4CDA-8054-741DA5684E99}" sibTransId="{18AB678D-705F-4A44-A543-AF94911EE46B}"/>
    <dgm:cxn modelId="{7F1064C0-D3F2-4BAE-82A1-DE9C4512CA35}" type="presOf" srcId="{30CEA7D3-701B-44C5-AFAF-AEF28AFAB9C3}" destId="{A123E026-B542-44E0-BCF3-3CADCF3C8FA1}" srcOrd="0" destOrd="0" presId="urn:microsoft.com/office/officeart/2008/layout/NameandTitleOrganizationalChart"/>
    <dgm:cxn modelId="{04CE4EC1-1765-498F-8DA4-36650B207805}" srcId="{C096A7EB-0F7A-4371-9A96-4BF2851C5D29}" destId="{4721BC77-ED1E-4F15-BA78-551865E39B6C}" srcOrd="0" destOrd="0" parTransId="{236061AE-72C2-47FF-9EE5-82DB8C874EE9}" sibTransId="{DC0C8E16-DC59-42FF-A301-FDD04783042E}"/>
    <dgm:cxn modelId="{F1E74AC2-2058-4FD0-B9B4-A8C60F3652F4}" srcId="{4721BC77-ED1E-4F15-BA78-551865E39B6C}" destId="{B8BE1DC8-4B27-40AE-926B-615A35681DA4}" srcOrd="8" destOrd="0" parTransId="{614E3E7B-B29E-4698-826A-5271A7988470}" sibTransId="{30CEA7D3-701B-44C5-AFAF-AEF28AFAB9C3}"/>
    <dgm:cxn modelId="{EDF0CCC9-9F6A-4FEC-80C1-239B8552D0EB}" type="presOf" srcId="{4762EDCC-E0CC-4989-A8F7-BF387E3DC8DA}" destId="{91A4703B-2BFE-40AC-99A9-661FEA70862F}" srcOrd="0" destOrd="0" presId="urn:microsoft.com/office/officeart/2008/layout/NameandTitleOrganizationalChart"/>
    <dgm:cxn modelId="{85CDC1D1-34C7-48A5-96AD-1D35056B136E}" type="presOf" srcId="{32B0A7DF-7EB1-4162-9FCE-08750E000D88}" destId="{F8C7F848-F5D0-4D50-AB3A-B16EE132CADE}" srcOrd="1" destOrd="0" presId="urn:microsoft.com/office/officeart/2008/layout/NameandTitleOrganizationalChart"/>
    <dgm:cxn modelId="{428A01D3-753C-4E14-9018-CD58920D1E09}" type="presOf" srcId="{76E72E90-2897-453F-A7D4-FEE37592E0FE}" destId="{458D082C-DC31-4DD1-9FFD-92505AEC8EB8}" srcOrd="1" destOrd="0" presId="urn:microsoft.com/office/officeart/2008/layout/NameandTitleOrganizationalChart"/>
    <dgm:cxn modelId="{765C78D6-5CFB-4CE9-9B0E-E2C011B39109}" srcId="{4721BC77-ED1E-4F15-BA78-551865E39B6C}" destId="{F95FB796-FFD3-4D33-81CD-AC2CD128F3D2}" srcOrd="4" destOrd="0" parTransId="{A2493834-80CD-44F8-8914-B23DA60E0D9B}" sibTransId="{1B3BAEF3-A7B5-4619-B284-4E08861BB043}"/>
    <dgm:cxn modelId="{F5510CDD-762A-460F-9072-9D2ABCE8B3E3}" type="presOf" srcId="{B8BE1DC8-4B27-40AE-926B-615A35681DA4}" destId="{29B54C72-F2CE-4256-8A01-42E153EF0FBB}" srcOrd="0" destOrd="0" presId="urn:microsoft.com/office/officeart/2008/layout/NameandTitleOrganizationalChart"/>
    <dgm:cxn modelId="{929D91DD-4F59-4B83-8D2D-9246DBED27FC}" srcId="{4721BC77-ED1E-4F15-BA78-551865E39B6C}" destId="{3C418EF8-3876-40A5-BF1E-5AD58F1BEB75}" srcOrd="0" destOrd="0" parTransId="{0B8D51A1-779C-4F00-BDE3-4CFB4CEFEF1A}" sibTransId="{FCEEBDBF-84A0-407B-BC19-B59A7509B754}"/>
    <dgm:cxn modelId="{C70E91E7-507E-4BCB-BE8B-210FF2A44406}" type="presOf" srcId="{C096A7EB-0F7A-4371-9A96-4BF2851C5D29}" destId="{B0302B5F-FFF7-4D53-83F5-4FD96BA5F8B5}" srcOrd="0" destOrd="0" presId="urn:microsoft.com/office/officeart/2008/layout/NameandTitleOrganizationalChart"/>
    <dgm:cxn modelId="{E1D3C4EE-F5CE-4FFD-A66E-B99549C1A702}" type="presOf" srcId="{5F3A0BA8-9CD7-4EF6-A0CA-C21B9DCC8F2B}" destId="{1FAB0B1F-F120-4C8A-8479-14E12C470B64}" srcOrd="1" destOrd="0" presId="urn:microsoft.com/office/officeart/2008/layout/NameandTitleOrganizationalChart"/>
    <dgm:cxn modelId="{547C5DF0-6FA5-44A6-A651-616C052D9C8A}" srcId="{4721BC77-ED1E-4F15-BA78-551865E39B6C}" destId="{76E72E90-2897-453F-A7D4-FEE37592E0FE}" srcOrd="7" destOrd="0" parTransId="{B582959C-CF32-4203-8F6C-B7D68CF664A5}" sibTransId="{489EF635-5815-4687-8F4F-B74A83980ADD}"/>
    <dgm:cxn modelId="{AA8745F1-1868-418A-9EB9-983CC78902BB}" type="presOf" srcId="{AB90A4A0-271C-4BD7-AE70-0B979932882E}" destId="{EC27FBA1-9E75-46C0-AFE1-A4C555146891}" srcOrd="0" destOrd="0" presId="urn:microsoft.com/office/officeart/2008/layout/NameandTitleOrganizationalChart"/>
    <dgm:cxn modelId="{2EF67BFE-B7C3-4A05-97CC-27B5D7886772}" srcId="{4721BC77-ED1E-4F15-BA78-551865E39B6C}" destId="{32B0A7DF-7EB1-4162-9FCE-08750E000D88}" srcOrd="1" destOrd="0" parTransId="{3BAB73AE-745C-42C4-A4EA-A61967FDC1AC}" sibTransId="{2FB77708-E5E4-425C-9B92-2AED1BD63FE4}"/>
    <dgm:cxn modelId="{642EB7FE-F00E-47E5-9814-E2E2C0A958B1}" type="presOf" srcId="{2CA0698A-3FFF-487C-86E0-45430DC7DA0B}" destId="{C8D98353-BED4-4F3B-BCC1-996203101C07}" srcOrd="1" destOrd="0" presId="urn:microsoft.com/office/officeart/2008/layout/NameandTitleOrganizationalChart"/>
    <dgm:cxn modelId="{996ABB2A-0D83-4DAE-8515-36010EB760A2}" type="presParOf" srcId="{B0302B5F-FFF7-4D53-83F5-4FD96BA5F8B5}" destId="{CC14833C-629D-4C43-B8A2-FE41E49DD723}" srcOrd="0" destOrd="0" presId="urn:microsoft.com/office/officeart/2008/layout/NameandTitleOrganizationalChart"/>
    <dgm:cxn modelId="{E08BB7BD-C1E3-4626-B3B8-5C9A946A191B}" type="presParOf" srcId="{CC14833C-629D-4C43-B8A2-FE41E49DD723}" destId="{891FDA68-73A8-4F1F-A1BC-AFDD00ACAD88}" srcOrd="0" destOrd="0" presId="urn:microsoft.com/office/officeart/2008/layout/NameandTitleOrganizationalChart"/>
    <dgm:cxn modelId="{2C63D17B-A142-4C69-BA76-B8FB26B46AA2}" type="presParOf" srcId="{891FDA68-73A8-4F1F-A1BC-AFDD00ACAD88}" destId="{23BD30E4-4A5B-4DB6-A5EA-117E44C773C1}" srcOrd="0" destOrd="0" presId="urn:microsoft.com/office/officeart/2008/layout/NameandTitleOrganizationalChart"/>
    <dgm:cxn modelId="{99D371C7-8CEA-4E8C-9CF5-CADFF4CD02CD}" type="presParOf" srcId="{891FDA68-73A8-4F1F-A1BC-AFDD00ACAD88}" destId="{680FB4AE-4B9D-469A-9729-E3F539565580}" srcOrd="1" destOrd="0" presId="urn:microsoft.com/office/officeart/2008/layout/NameandTitleOrganizationalChart"/>
    <dgm:cxn modelId="{169F5316-E458-46D6-96C9-019A6B2FAA2E}" type="presParOf" srcId="{891FDA68-73A8-4F1F-A1BC-AFDD00ACAD88}" destId="{F607B84A-5E34-410C-8723-731CA94CB2F0}" srcOrd="2" destOrd="0" presId="urn:microsoft.com/office/officeart/2008/layout/NameandTitleOrganizationalChart"/>
    <dgm:cxn modelId="{E536A961-DDA6-4141-B0EC-1F71C2495025}" type="presParOf" srcId="{CC14833C-629D-4C43-B8A2-FE41E49DD723}" destId="{2B123D69-1105-4491-B0F2-B0032811AA06}" srcOrd="1" destOrd="0" presId="urn:microsoft.com/office/officeart/2008/layout/NameandTitleOrganizationalChart"/>
    <dgm:cxn modelId="{05CC034D-ACFD-4876-B5C8-7FF6F1164A61}" type="presParOf" srcId="{2B123D69-1105-4491-B0F2-B0032811AA06}" destId="{9EAD578F-95DE-471C-B590-AAC25BC0DFF7}" srcOrd="0" destOrd="0" presId="urn:microsoft.com/office/officeart/2008/layout/NameandTitleOrganizationalChart"/>
    <dgm:cxn modelId="{34B8642A-EC06-43D2-8666-155AA4776F89}" type="presParOf" srcId="{2B123D69-1105-4491-B0F2-B0032811AA06}" destId="{603680FD-2F5B-4314-9276-F9217FF33CB4}" srcOrd="1" destOrd="0" presId="urn:microsoft.com/office/officeart/2008/layout/NameandTitleOrganizationalChart"/>
    <dgm:cxn modelId="{734C1C4C-4AB3-4FB7-8992-84E1046F68CC}" type="presParOf" srcId="{603680FD-2F5B-4314-9276-F9217FF33CB4}" destId="{C6BCDFE5-3536-4370-B104-9C6C4C6C8A0B}" srcOrd="0" destOrd="0" presId="urn:microsoft.com/office/officeart/2008/layout/NameandTitleOrganizationalChart"/>
    <dgm:cxn modelId="{E33E7657-85D4-438A-9211-147555A73893}" type="presParOf" srcId="{C6BCDFE5-3536-4370-B104-9C6C4C6C8A0B}" destId="{8EF6C171-E8BF-4AFD-960D-A4127FB3EF73}" srcOrd="0" destOrd="0" presId="urn:microsoft.com/office/officeart/2008/layout/NameandTitleOrganizationalChart"/>
    <dgm:cxn modelId="{52E0D2EA-08A5-41F8-BB57-18CB6C83F827}" type="presParOf" srcId="{C6BCDFE5-3536-4370-B104-9C6C4C6C8A0B}" destId="{42260430-07AB-4B20-B332-A3BE2D9BF24E}" srcOrd="1" destOrd="0" presId="urn:microsoft.com/office/officeart/2008/layout/NameandTitleOrganizationalChart"/>
    <dgm:cxn modelId="{74E42EF2-4028-4067-92FC-F878A2ED0C1E}" type="presParOf" srcId="{C6BCDFE5-3536-4370-B104-9C6C4C6C8A0B}" destId="{52F9FEC3-7F07-47B6-B8B6-1CBE7D10CC3E}" srcOrd="2" destOrd="0" presId="urn:microsoft.com/office/officeart/2008/layout/NameandTitleOrganizationalChart"/>
    <dgm:cxn modelId="{1A1C7313-83B9-4410-9BCA-7538C4D77B40}" type="presParOf" srcId="{603680FD-2F5B-4314-9276-F9217FF33CB4}" destId="{371D5A7B-1B11-4855-839E-68E58F60EB7A}" srcOrd="1" destOrd="0" presId="urn:microsoft.com/office/officeart/2008/layout/NameandTitleOrganizationalChart"/>
    <dgm:cxn modelId="{1393ECA8-586A-4FBC-88E7-3A6821CD5D67}" type="presParOf" srcId="{603680FD-2F5B-4314-9276-F9217FF33CB4}" destId="{049E36A4-D9F3-4C33-9754-D8AE1D68D3CE}" srcOrd="2" destOrd="0" presId="urn:microsoft.com/office/officeart/2008/layout/NameandTitleOrganizationalChart"/>
    <dgm:cxn modelId="{BBA8D80D-43CD-420D-92A8-0837676B4EF0}" type="presParOf" srcId="{2B123D69-1105-4491-B0F2-B0032811AA06}" destId="{343B13B5-6408-4E8A-8FD8-C0B2A6B82484}" srcOrd="2" destOrd="0" presId="urn:microsoft.com/office/officeart/2008/layout/NameandTitleOrganizationalChart"/>
    <dgm:cxn modelId="{44D188A3-4D3E-4225-B4D9-92E25E6EF4DD}" type="presParOf" srcId="{2B123D69-1105-4491-B0F2-B0032811AA06}" destId="{3492F1F1-FB38-4E13-8446-A647F1189996}" srcOrd="3" destOrd="0" presId="urn:microsoft.com/office/officeart/2008/layout/NameandTitleOrganizationalChart"/>
    <dgm:cxn modelId="{1BEA4D01-9533-4910-9C47-4B79707F28A4}" type="presParOf" srcId="{3492F1F1-FB38-4E13-8446-A647F1189996}" destId="{13C9418A-ACA7-44CD-A1A1-DBA087586F28}" srcOrd="0" destOrd="0" presId="urn:microsoft.com/office/officeart/2008/layout/NameandTitleOrganizationalChart"/>
    <dgm:cxn modelId="{0FE2F181-826C-4E19-8F31-954D0C54853C}" type="presParOf" srcId="{13C9418A-ACA7-44CD-A1A1-DBA087586F28}" destId="{CEF42486-2688-4B99-A132-19F73A1F775F}" srcOrd="0" destOrd="0" presId="urn:microsoft.com/office/officeart/2008/layout/NameandTitleOrganizationalChart"/>
    <dgm:cxn modelId="{6B3F3337-D7F6-402B-A73B-8A6C06702E41}" type="presParOf" srcId="{13C9418A-ACA7-44CD-A1A1-DBA087586F28}" destId="{C78F4320-D260-46F9-90EC-0A8C102AA983}" srcOrd="1" destOrd="0" presId="urn:microsoft.com/office/officeart/2008/layout/NameandTitleOrganizationalChart"/>
    <dgm:cxn modelId="{C8DAAD54-6B1D-4E09-A77F-370AC8DC7212}" type="presParOf" srcId="{13C9418A-ACA7-44CD-A1A1-DBA087586F28}" destId="{F8C7F848-F5D0-4D50-AB3A-B16EE132CADE}" srcOrd="2" destOrd="0" presId="urn:microsoft.com/office/officeart/2008/layout/NameandTitleOrganizationalChart"/>
    <dgm:cxn modelId="{57038A2F-29CD-43FB-8087-4CE05EDEA314}" type="presParOf" srcId="{3492F1F1-FB38-4E13-8446-A647F1189996}" destId="{9F09BA81-BD6F-4242-B44E-FD3D66E0338E}" srcOrd="1" destOrd="0" presId="urn:microsoft.com/office/officeart/2008/layout/NameandTitleOrganizationalChart"/>
    <dgm:cxn modelId="{46FA8E26-5AD6-4741-AE2E-21603D302170}" type="presParOf" srcId="{3492F1F1-FB38-4E13-8446-A647F1189996}" destId="{AE60D51C-3F3B-4763-B715-8F865F63484C}" srcOrd="2" destOrd="0" presId="urn:microsoft.com/office/officeart/2008/layout/NameandTitleOrganizationalChart"/>
    <dgm:cxn modelId="{F8D858C7-7B06-4874-A75C-22A77F3D1A04}" type="presParOf" srcId="{2B123D69-1105-4491-B0F2-B0032811AA06}" destId="{6E280EDA-1AAE-4A11-9761-901733C82C43}" srcOrd="4" destOrd="0" presId="urn:microsoft.com/office/officeart/2008/layout/NameandTitleOrganizationalChart"/>
    <dgm:cxn modelId="{E0B12262-3CD5-44E6-8873-69B28D2E822F}" type="presParOf" srcId="{2B123D69-1105-4491-B0F2-B0032811AA06}" destId="{76452355-D8F2-420F-9208-57A304F24E98}" srcOrd="5" destOrd="0" presId="urn:microsoft.com/office/officeart/2008/layout/NameandTitleOrganizationalChart"/>
    <dgm:cxn modelId="{F5D08AC3-7085-46EC-9F5C-A0E87A272DAE}" type="presParOf" srcId="{76452355-D8F2-420F-9208-57A304F24E98}" destId="{AE60D591-3055-471D-8F1C-EEF96D1FC73F}" srcOrd="0" destOrd="0" presId="urn:microsoft.com/office/officeart/2008/layout/NameandTitleOrganizationalChart"/>
    <dgm:cxn modelId="{EE628711-0955-4382-86BE-E344A1F15571}" type="presParOf" srcId="{AE60D591-3055-471D-8F1C-EEF96D1FC73F}" destId="{47CAE490-6F3A-4F32-B709-D0DF0F6EC761}" srcOrd="0" destOrd="0" presId="urn:microsoft.com/office/officeart/2008/layout/NameandTitleOrganizationalChart"/>
    <dgm:cxn modelId="{3A631F29-07F3-48D2-8DD8-FD19A03EC994}" type="presParOf" srcId="{AE60D591-3055-471D-8F1C-EEF96D1FC73F}" destId="{F9FFABAB-D2C4-4C71-ADA9-279562BD88B0}" srcOrd="1" destOrd="0" presId="urn:microsoft.com/office/officeart/2008/layout/NameandTitleOrganizationalChart"/>
    <dgm:cxn modelId="{2AEEA9AD-5BE6-4549-A81F-7712F6901000}" type="presParOf" srcId="{AE60D591-3055-471D-8F1C-EEF96D1FC73F}" destId="{1FAB0B1F-F120-4C8A-8479-14E12C470B64}" srcOrd="2" destOrd="0" presId="urn:microsoft.com/office/officeart/2008/layout/NameandTitleOrganizationalChart"/>
    <dgm:cxn modelId="{07B16E31-913D-48DD-AA25-6D9186F30F70}" type="presParOf" srcId="{76452355-D8F2-420F-9208-57A304F24E98}" destId="{CF75762F-D454-4A2F-A0AB-759FB257AD43}" srcOrd="1" destOrd="0" presId="urn:microsoft.com/office/officeart/2008/layout/NameandTitleOrganizationalChart"/>
    <dgm:cxn modelId="{017FD600-D658-457A-8F36-EA5D09594DBE}" type="presParOf" srcId="{76452355-D8F2-420F-9208-57A304F24E98}" destId="{930EC012-87A0-4DB4-A2FC-1B8EF3092E9F}" srcOrd="2" destOrd="0" presId="urn:microsoft.com/office/officeart/2008/layout/NameandTitleOrganizationalChart"/>
    <dgm:cxn modelId="{3C99A82B-35B7-43DB-9EC8-BA30C2AAE7A7}" type="presParOf" srcId="{2B123D69-1105-4491-B0F2-B0032811AA06}" destId="{082ECBFB-D922-46D9-ABD8-5062E1445E43}" srcOrd="6" destOrd="0" presId="urn:microsoft.com/office/officeart/2008/layout/NameandTitleOrganizationalChart"/>
    <dgm:cxn modelId="{A95B66D7-F4CB-4AD8-808F-917E26E5EAB0}" type="presParOf" srcId="{2B123D69-1105-4491-B0F2-B0032811AA06}" destId="{C5CB5E2A-E4EC-47F3-A6DF-5E10AB8F5635}" srcOrd="7" destOrd="0" presId="urn:microsoft.com/office/officeart/2008/layout/NameandTitleOrganizationalChart"/>
    <dgm:cxn modelId="{FC7375E2-D8D3-4783-8B4D-B2D7B4C9FBFE}" type="presParOf" srcId="{C5CB5E2A-E4EC-47F3-A6DF-5E10AB8F5635}" destId="{579C0ECE-0F73-40D2-9BE2-3F1582070128}" srcOrd="0" destOrd="0" presId="urn:microsoft.com/office/officeart/2008/layout/NameandTitleOrganizationalChart"/>
    <dgm:cxn modelId="{AAD378B4-6305-4518-B78C-08A247DB79EE}" type="presParOf" srcId="{579C0ECE-0F73-40D2-9BE2-3F1582070128}" destId="{5E559E2F-4C2A-4DAF-87B4-DFEB1BFFBD97}" srcOrd="0" destOrd="0" presId="urn:microsoft.com/office/officeart/2008/layout/NameandTitleOrganizationalChart"/>
    <dgm:cxn modelId="{C4383047-F6D0-4648-AAD5-6A87B714D59D}" type="presParOf" srcId="{579C0ECE-0F73-40D2-9BE2-3F1582070128}" destId="{210C5076-82BA-4241-B75B-4E1446283C7C}" srcOrd="1" destOrd="0" presId="urn:microsoft.com/office/officeart/2008/layout/NameandTitleOrganizationalChart"/>
    <dgm:cxn modelId="{33A2DEAA-3BEE-4C24-B6A6-7B8F0F996F3B}" type="presParOf" srcId="{579C0ECE-0F73-40D2-9BE2-3F1582070128}" destId="{8D9F83F5-191B-440F-993A-0154294232F6}" srcOrd="2" destOrd="0" presId="urn:microsoft.com/office/officeart/2008/layout/NameandTitleOrganizationalChart"/>
    <dgm:cxn modelId="{588D0F35-B90F-4697-81D5-B3BF1A9AD331}" type="presParOf" srcId="{C5CB5E2A-E4EC-47F3-A6DF-5E10AB8F5635}" destId="{21B21C8C-BA0B-4303-8679-16312F45F5D7}" srcOrd="1" destOrd="0" presId="urn:microsoft.com/office/officeart/2008/layout/NameandTitleOrganizationalChart"/>
    <dgm:cxn modelId="{2883A587-5BDF-442E-9795-A7202982F944}" type="presParOf" srcId="{C5CB5E2A-E4EC-47F3-A6DF-5E10AB8F5635}" destId="{5C1F0DB7-F5EE-4E26-936B-B30AFF30F45E}" srcOrd="2" destOrd="0" presId="urn:microsoft.com/office/officeart/2008/layout/NameandTitleOrganizationalChart"/>
    <dgm:cxn modelId="{72613306-3653-4BC6-979D-8AC497932A9B}" type="presParOf" srcId="{2B123D69-1105-4491-B0F2-B0032811AA06}" destId="{379E418E-5C3C-4486-B1F4-3C4208AA6A67}" srcOrd="8" destOrd="0" presId="urn:microsoft.com/office/officeart/2008/layout/NameandTitleOrganizationalChart"/>
    <dgm:cxn modelId="{807E2308-FC13-4B4C-A986-5E49CF4EB9A4}" type="presParOf" srcId="{2B123D69-1105-4491-B0F2-B0032811AA06}" destId="{A66AEFAB-BF0F-44A8-8116-C0EF4C8F016E}" srcOrd="9" destOrd="0" presId="urn:microsoft.com/office/officeart/2008/layout/NameandTitleOrganizationalChart"/>
    <dgm:cxn modelId="{89FFB722-639E-4A95-A9DB-8FDEBBEC543D}" type="presParOf" srcId="{A66AEFAB-BF0F-44A8-8116-C0EF4C8F016E}" destId="{F2D79B47-913C-4C06-990C-BC72B72E5F64}" srcOrd="0" destOrd="0" presId="urn:microsoft.com/office/officeart/2008/layout/NameandTitleOrganizationalChart"/>
    <dgm:cxn modelId="{2CF0A57B-A959-4B9C-B9EC-75F50A892CAC}" type="presParOf" srcId="{F2D79B47-913C-4C06-990C-BC72B72E5F64}" destId="{6C9D2B89-794E-4474-87E4-1F9944A2B76F}" srcOrd="0" destOrd="0" presId="urn:microsoft.com/office/officeart/2008/layout/NameandTitleOrganizationalChart"/>
    <dgm:cxn modelId="{FBE7135C-0834-4468-B848-E97236DFAE57}" type="presParOf" srcId="{F2D79B47-913C-4C06-990C-BC72B72E5F64}" destId="{A17F3616-7D87-4862-8641-459AE03994FE}" srcOrd="1" destOrd="0" presId="urn:microsoft.com/office/officeart/2008/layout/NameandTitleOrganizationalChart"/>
    <dgm:cxn modelId="{C548C423-E969-4F0B-B5FD-034AFD95C6B2}" type="presParOf" srcId="{F2D79B47-913C-4C06-990C-BC72B72E5F64}" destId="{8AEDD259-3500-44D5-B225-7635334F76DF}" srcOrd="2" destOrd="0" presId="urn:microsoft.com/office/officeart/2008/layout/NameandTitleOrganizationalChart"/>
    <dgm:cxn modelId="{3293D2E1-3416-406C-B7C6-39896FA1310A}" type="presParOf" srcId="{A66AEFAB-BF0F-44A8-8116-C0EF4C8F016E}" destId="{2A9D606B-B337-436B-9624-5C7F60696AC8}" srcOrd="1" destOrd="0" presId="urn:microsoft.com/office/officeart/2008/layout/NameandTitleOrganizationalChart"/>
    <dgm:cxn modelId="{1C8F7DA4-306F-4A06-81F8-1E61647835D5}" type="presParOf" srcId="{A66AEFAB-BF0F-44A8-8116-C0EF4C8F016E}" destId="{73EF2B50-8750-47E8-8F19-0093B5114CD8}" srcOrd="2" destOrd="0" presId="urn:microsoft.com/office/officeart/2008/layout/NameandTitleOrganizationalChart"/>
    <dgm:cxn modelId="{2E977176-4736-4D8F-8BB1-335173A3ABBB}" type="presParOf" srcId="{2B123D69-1105-4491-B0F2-B0032811AA06}" destId="{91A4703B-2BFE-40AC-99A9-661FEA70862F}" srcOrd="10" destOrd="0" presId="urn:microsoft.com/office/officeart/2008/layout/NameandTitleOrganizationalChart"/>
    <dgm:cxn modelId="{F59D35E1-3A03-4747-B809-76D4DA68DD48}" type="presParOf" srcId="{2B123D69-1105-4491-B0F2-B0032811AA06}" destId="{775D9664-2D2E-4178-AF7E-5162948A7686}" srcOrd="11" destOrd="0" presId="urn:microsoft.com/office/officeart/2008/layout/NameandTitleOrganizationalChart"/>
    <dgm:cxn modelId="{0F2C223E-953A-44C4-8966-BDCE012A251D}" type="presParOf" srcId="{775D9664-2D2E-4178-AF7E-5162948A7686}" destId="{FB3A79C6-FC7F-4564-9C04-924CE30DBB7D}" srcOrd="0" destOrd="0" presId="urn:microsoft.com/office/officeart/2008/layout/NameandTitleOrganizationalChart"/>
    <dgm:cxn modelId="{62387B8C-0F67-4D55-8997-CF124CD8B864}" type="presParOf" srcId="{FB3A79C6-FC7F-4564-9C04-924CE30DBB7D}" destId="{9C046B9E-E5C9-406E-8ECD-2AF2FADA2F35}" srcOrd="0" destOrd="0" presId="urn:microsoft.com/office/officeart/2008/layout/NameandTitleOrganizationalChart"/>
    <dgm:cxn modelId="{5DB0417C-03F5-4449-8502-7257E7CB7C37}" type="presParOf" srcId="{FB3A79C6-FC7F-4564-9C04-924CE30DBB7D}" destId="{ACF7F7A3-B321-432A-AFEC-F650CFC70F62}" srcOrd="1" destOrd="0" presId="urn:microsoft.com/office/officeart/2008/layout/NameandTitleOrganizationalChart"/>
    <dgm:cxn modelId="{D6FE4DD3-68E4-49B8-9561-BD016826C823}" type="presParOf" srcId="{FB3A79C6-FC7F-4564-9C04-924CE30DBB7D}" destId="{2AD51868-D444-4021-854E-7B355E56DA49}" srcOrd="2" destOrd="0" presId="urn:microsoft.com/office/officeart/2008/layout/NameandTitleOrganizationalChart"/>
    <dgm:cxn modelId="{A0A7E762-494D-470B-A18F-DD4CBF38EB37}" type="presParOf" srcId="{775D9664-2D2E-4178-AF7E-5162948A7686}" destId="{1C94EEDC-A245-465D-99E9-ED5CCC36B952}" srcOrd="1" destOrd="0" presId="urn:microsoft.com/office/officeart/2008/layout/NameandTitleOrganizationalChart"/>
    <dgm:cxn modelId="{88E83E1C-FEB6-407A-AEE4-87614F7C64C5}" type="presParOf" srcId="{775D9664-2D2E-4178-AF7E-5162948A7686}" destId="{CA16D520-207E-4531-92CB-DAA07BE94770}" srcOrd="2" destOrd="0" presId="urn:microsoft.com/office/officeart/2008/layout/NameandTitleOrganizationalChart"/>
    <dgm:cxn modelId="{C96FE611-F21D-4F13-B0B1-6F2351C0E438}" type="presParOf" srcId="{2B123D69-1105-4491-B0F2-B0032811AA06}" destId="{EC27FBA1-9E75-46C0-AFE1-A4C555146891}" srcOrd="12" destOrd="0" presId="urn:microsoft.com/office/officeart/2008/layout/NameandTitleOrganizationalChart"/>
    <dgm:cxn modelId="{E3F0A6C3-431B-4951-9FAB-14AC8AADFA09}" type="presParOf" srcId="{2B123D69-1105-4491-B0F2-B0032811AA06}" destId="{C6AA04BD-24AA-4F41-8319-264466692790}" srcOrd="13" destOrd="0" presId="urn:microsoft.com/office/officeart/2008/layout/NameandTitleOrganizationalChart"/>
    <dgm:cxn modelId="{AC8B8C58-7420-4F9E-AF12-F33B52524E0A}" type="presParOf" srcId="{C6AA04BD-24AA-4F41-8319-264466692790}" destId="{C2AFA3E5-BC57-436D-9591-F101A95BFB11}" srcOrd="0" destOrd="0" presId="urn:microsoft.com/office/officeart/2008/layout/NameandTitleOrganizationalChart"/>
    <dgm:cxn modelId="{0896BE6B-5FFD-48EA-B509-DC301A365922}" type="presParOf" srcId="{C2AFA3E5-BC57-436D-9591-F101A95BFB11}" destId="{D7EEA160-99D8-4FA9-AE87-826DC8F774FC}" srcOrd="0" destOrd="0" presId="urn:microsoft.com/office/officeart/2008/layout/NameandTitleOrganizationalChart"/>
    <dgm:cxn modelId="{7B44DAA4-F917-4F09-8CCD-F6F84F5A47DE}" type="presParOf" srcId="{C2AFA3E5-BC57-436D-9591-F101A95BFB11}" destId="{AE9F0390-BCEC-497B-91AB-06A6935C5C02}" srcOrd="1" destOrd="0" presId="urn:microsoft.com/office/officeart/2008/layout/NameandTitleOrganizationalChart"/>
    <dgm:cxn modelId="{F917E5AD-4312-42D3-96EB-6A0371B0CB68}" type="presParOf" srcId="{C2AFA3E5-BC57-436D-9591-F101A95BFB11}" destId="{C8D98353-BED4-4F3B-BCC1-996203101C07}" srcOrd="2" destOrd="0" presId="urn:microsoft.com/office/officeart/2008/layout/NameandTitleOrganizationalChart"/>
    <dgm:cxn modelId="{CF52526A-C644-4A67-B5FB-479DDE555E17}" type="presParOf" srcId="{C6AA04BD-24AA-4F41-8319-264466692790}" destId="{A759C1BC-C6BF-4FF1-A461-FF895E1B8BDF}" srcOrd="1" destOrd="0" presId="urn:microsoft.com/office/officeart/2008/layout/NameandTitleOrganizationalChart"/>
    <dgm:cxn modelId="{C5F797F9-76FE-410B-B0D0-B66D7F9D229C}" type="presParOf" srcId="{C6AA04BD-24AA-4F41-8319-264466692790}" destId="{508F31E3-2CC3-4671-BDD7-3547ED290B3F}" srcOrd="2" destOrd="0" presId="urn:microsoft.com/office/officeart/2008/layout/NameandTitleOrganizationalChart"/>
    <dgm:cxn modelId="{E82F1EEA-8587-4D42-B454-BF139F79AAE2}" type="presParOf" srcId="{2B123D69-1105-4491-B0F2-B0032811AA06}" destId="{022BCF1D-242F-4A5D-A735-6CB4AD498335}" srcOrd="14" destOrd="0" presId="urn:microsoft.com/office/officeart/2008/layout/NameandTitleOrganizationalChart"/>
    <dgm:cxn modelId="{9795A393-C4A1-46C1-8412-AC061D92A48F}" type="presParOf" srcId="{2B123D69-1105-4491-B0F2-B0032811AA06}" destId="{9E3976A2-D9EC-4062-9619-A4920C77384B}" srcOrd="15" destOrd="0" presId="urn:microsoft.com/office/officeart/2008/layout/NameandTitleOrganizationalChart"/>
    <dgm:cxn modelId="{B395F858-61C3-4570-8E99-F60FC5863BAC}" type="presParOf" srcId="{9E3976A2-D9EC-4062-9619-A4920C77384B}" destId="{732313A4-0BA6-4C80-A133-90A9C41625F7}" srcOrd="0" destOrd="0" presId="urn:microsoft.com/office/officeart/2008/layout/NameandTitleOrganizationalChart"/>
    <dgm:cxn modelId="{AA0D3121-95A3-4E62-A44C-4B8B2E78208E}" type="presParOf" srcId="{732313A4-0BA6-4C80-A133-90A9C41625F7}" destId="{5958D91E-3899-414C-AA59-4AFB64C17176}" srcOrd="0" destOrd="0" presId="urn:microsoft.com/office/officeart/2008/layout/NameandTitleOrganizationalChart"/>
    <dgm:cxn modelId="{67FF8F5C-2F06-41D6-98E0-2D39C8135F73}" type="presParOf" srcId="{732313A4-0BA6-4C80-A133-90A9C41625F7}" destId="{7198E982-BEEE-4954-A0D9-85C88B52382A}" srcOrd="1" destOrd="0" presId="urn:microsoft.com/office/officeart/2008/layout/NameandTitleOrganizationalChart"/>
    <dgm:cxn modelId="{9A091F37-600B-447C-8DF4-7FB5B26B4CC5}" type="presParOf" srcId="{732313A4-0BA6-4C80-A133-90A9C41625F7}" destId="{458D082C-DC31-4DD1-9FFD-92505AEC8EB8}" srcOrd="2" destOrd="0" presId="urn:microsoft.com/office/officeart/2008/layout/NameandTitleOrganizationalChart"/>
    <dgm:cxn modelId="{528D5DF1-A9A9-464E-8F4A-4BFEBC57249F}" type="presParOf" srcId="{9E3976A2-D9EC-4062-9619-A4920C77384B}" destId="{CF7277BD-82C3-4907-A1FF-60BD26488D1B}" srcOrd="1" destOrd="0" presId="urn:microsoft.com/office/officeart/2008/layout/NameandTitleOrganizationalChart"/>
    <dgm:cxn modelId="{009E290B-819A-4CD5-A6FA-021EC0636D48}" type="presParOf" srcId="{9E3976A2-D9EC-4062-9619-A4920C77384B}" destId="{F1B762BD-8F55-4120-BBB7-9300A8392510}" srcOrd="2" destOrd="0" presId="urn:microsoft.com/office/officeart/2008/layout/NameandTitleOrganizationalChart"/>
    <dgm:cxn modelId="{E9DA4BF9-0F69-4897-8E70-0C8EC9249C7B}" type="presParOf" srcId="{2B123D69-1105-4491-B0F2-B0032811AA06}" destId="{23906A52-9F41-4FDC-94A2-0781E557059E}" srcOrd="16" destOrd="0" presId="urn:microsoft.com/office/officeart/2008/layout/NameandTitleOrganizationalChart"/>
    <dgm:cxn modelId="{3B1D9398-D336-45E7-A1B7-9AAFC44C133A}" type="presParOf" srcId="{2B123D69-1105-4491-B0F2-B0032811AA06}" destId="{82E59865-7FAD-421D-82F4-2046E6B69095}" srcOrd="17" destOrd="0" presId="urn:microsoft.com/office/officeart/2008/layout/NameandTitleOrganizationalChart"/>
    <dgm:cxn modelId="{1152DD83-2FC3-46FE-8B02-2B025F3A9380}" type="presParOf" srcId="{82E59865-7FAD-421D-82F4-2046E6B69095}" destId="{56C4593D-5EF8-41DF-B168-94755F8D2A92}" srcOrd="0" destOrd="0" presId="urn:microsoft.com/office/officeart/2008/layout/NameandTitleOrganizationalChart"/>
    <dgm:cxn modelId="{5FE7FE13-5C42-4E01-8A97-C3EFB758C184}" type="presParOf" srcId="{56C4593D-5EF8-41DF-B168-94755F8D2A92}" destId="{29B54C72-F2CE-4256-8A01-42E153EF0FBB}" srcOrd="0" destOrd="0" presId="urn:microsoft.com/office/officeart/2008/layout/NameandTitleOrganizationalChart"/>
    <dgm:cxn modelId="{08E08F9C-FBB1-4EF1-93BA-E50938572F4A}" type="presParOf" srcId="{56C4593D-5EF8-41DF-B168-94755F8D2A92}" destId="{A123E026-B542-44E0-BCF3-3CADCF3C8FA1}" srcOrd="1" destOrd="0" presId="urn:microsoft.com/office/officeart/2008/layout/NameandTitleOrganizationalChart"/>
    <dgm:cxn modelId="{65A4A5FA-32CD-4857-BF3E-8FED2A880C6D}" type="presParOf" srcId="{56C4593D-5EF8-41DF-B168-94755F8D2A92}" destId="{8757D253-29BA-4A2D-8CF9-F9345FA35DD8}" srcOrd="2" destOrd="0" presId="urn:microsoft.com/office/officeart/2008/layout/NameandTitleOrganizationalChart"/>
    <dgm:cxn modelId="{F810F982-C2CF-47B8-8D2D-00FBAF528684}" type="presParOf" srcId="{82E59865-7FAD-421D-82F4-2046E6B69095}" destId="{5D5C6E64-E2FF-4DD9-9833-0FE5C62FA122}" srcOrd="1" destOrd="0" presId="urn:microsoft.com/office/officeart/2008/layout/NameandTitleOrganizationalChart"/>
    <dgm:cxn modelId="{8FE6BC95-FE37-4F66-938D-31A6980FC07D}" type="presParOf" srcId="{82E59865-7FAD-421D-82F4-2046E6B69095}" destId="{C1BEF327-0AEE-45FE-B4CC-6BE9F1F57AEB}" srcOrd="2" destOrd="0" presId="urn:microsoft.com/office/officeart/2008/layout/NameandTitleOrganizationalChart"/>
    <dgm:cxn modelId="{82C5A10E-C66B-4A5C-9449-FABB6A7D896F}" type="presParOf" srcId="{2B123D69-1105-4491-B0F2-B0032811AA06}" destId="{7BB0C0EF-F6B8-4962-A07B-37C6A9CECD9F}" srcOrd="18" destOrd="0" presId="urn:microsoft.com/office/officeart/2008/layout/NameandTitleOrganizationalChart"/>
    <dgm:cxn modelId="{A2A553F6-2225-4941-88A5-100387C66521}" type="presParOf" srcId="{2B123D69-1105-4491-B0F2-B0032811AA06}" destId="{8C689E28-86DD-429F-BFE9-742A33EA554C}" srcOrd="19" destOrd="0" presId="urn:microsoft.com/office/officeart/2008/layout/NameandTitleOrganizationalChart"/>
    <dgm:cxn modelId="{7F5D9C0B-0D06-4BCF-A455-CAE874B11FE9}" type="presParOf" srcId="{8C689E28-86DD-429F-BFE9-742A33EA554C}" destId="{31A0EB7A-7BB7-4DC7-8FEC-7BB7A2C98B6B}" srcOrd="0" destOrd="0" presId="urn:microsoft.com/office/officeart/2008/layout/NameandTitleOrganizationalChart"/>
    <dgm:cxn modelId="{C61FFE5E-C1B5-497B-BB77-64D4D3E363B7}" type="presParOf" srcId="{31A0EB7A-7BB7-4DC7-8FEC-7BB7A2C98B6B}" destId="{2C362867-198C-4202-847D-1E8D5AE50AC6}" srcOrd="0" destOrd="0" presId="urn:microsoft.com/office/officeart/2008/layout/NameandTitleOrganizationalChart"/>
    <dgm:cxn modelId="{A7B4C42E-B47B-48F1-B2D9-588CEFFD294D}" type="presParOf" srcId="{31A0EB7A-7BB7-4DC7-8FEC-7BB7A2C98B6B}" destId="{114AF7AE-1CBE-4C8C-A26D-85DDB20B2C88}" srcOrd="1" destOrd="0" presId="urn:microsoft.com/office/officeart/2008/layout/NameandTitleOrganizationalChart"/>
    <dgm:cxn modelId="{4F46A837-3FF7-4839-9DE3-72FF0695F919}" type="presParOf" srcId="{31A0EB7A-7BB7-4DC7-8FEC-7BB7A2C98B6B}" destId="{758503EC-DF8A-45EF-BF0A-40B30EA0BD4F}" srcOrd="2" destOrd="0" presId="urn:microsoft.com/office/officeart/2008/layout/NameandTitleOrganizationalChart"/>
    <dgm:cxn modelId="{85F5AD95-2460-4F73-8A21-46E72B791888}" type="presParOf" srcId="{8C689E28-86DD-429F-BFE9-742A33EA554C}" destId="{19B4CC6D-D4BD-4401-BE71-7C25F06DD781}" srcOrd="1" destOrd="0" presId="urn:microsoft.com/office/officeart/2008/layout/NameandTitleOrganizationalChart"/>
    <dgm:cxn modelId="{5E0956DA-F82D-4324-8D21-0392BED0A55E}" type="presParOf" srcId="{8C689E28-86DD-429F-BFE9-742A33EA554C}" destId="{DEEB911B-6510-4601-AC5D-9729098093D6}" srcOrd="2" destOrd="0" presId="urn:microsoft.com/office/officeart/2008/layout/NameandTitleOrganizationalChart"/>
    <dgm:cxn modelId="{13F501CB-FF40-4F13-85E7-3AEAEAE6F6AE}" type="presParOf" srcId="{2B123D69-1105-4491-B0F2-B0032811AA06}" destId="{64888635-B52D-4E42-813B-635A6B500228}" srcOrd="20" destOrd="0" presId="urn:microsoft.com/office/officeart/2008/layout/NameandTitleOrganizationalChart"/>
    <dgm:cxn modelId="{9B837FE6-57E3-45ED-8D65-1AD464565B4C}" type="presParOf" srcId="{2B123D69-1105-4491-B0F2-B0032811AA06}" destId="{5051FF75-01CD-4E17-B5BE-4AEEBBB01EE2}" srcOrd="21" destOrd="0" presId="urn:microsoft.com/office/officeart/2008/layout/NameandTitleOrganizationalChart"/>
    <dgm:cxn modelId="{A02E117A-A6B7-455B-91FA-B9CCDEA122E3}" type="presParOf" srcId="{5051FF75-01CD-4E17-B5BE-4AEEBBB01EE2}" destId="{FCA2E0B9-81B8-447E-9371-29ACAEE144DB}" srcOrd="0" destOrd="0" presId="urn:microsoft.com/office/officeart/2008/layout/NameandTitleOrganizationalChart"/>
    <dgm:cxn modelId="{08D346F5-34F0-4955-B3B6-555E8594635E}" type="presParOf" srcId="{FCA2E0B9-81B8-447E-9371-29ACAEE144DB}" destId="{778F6226-4025-4B5A-8349-EA86F8928F70}" srcOrd="0" destOrd="0" presId="urn:microsoft.com/office/officeart/2008/layout/NameandTitleOrganizationalChart"/>
    <dgm:cxn modelId="{8D6E4D5E-F848-40DD-BA15-785575A36E10}" type="presParOf" srcId="{FCA2E0B9-81B8-447E-9371-29ACAEE144DB}" destId="{6A033E37-115F-454C-818E-DE5AB76B5623}" srcOrd="1" destOrd="0" presId="urn:microsoft.com/office/officeart/2008/layout/NameandTitleOrganizationalChart"/>
    <dgm:cxn modelId="{774B4385-0C97-4D63-A494-28E3A50827A6}" type="presParOf" srcId="{FCA2E0B9-81B8-447E-9371-29ACAEE144DB}" destId="{1A5CE406-A689-4AA0-AFB9-31ADC3F05F41}" srcOrd="2" destOrd="0" presId="urn:microsoft.com/office/officeart/2008/layout/NameandTitleOrganizationalChart"/>
    <dgm:cxn modelId="{CE472457-6686-4401-B60B-E55E61300CF0}" type="presParOf" srcId="{5051FF75-01CD-4E17-B5BE-4AEEBBB01EE2}" destId="{7CB34644-A5B4-41B9-B9E7-764256428A70}" srcOrd="1" destOrd="0" presId="urn:microsoft.com/office/officeart/2008/layout/NameandTitleOrganizationalChart"/>
    <dgm:cxn modelId="{07C2DFDB-AA9D-4BFE-83EA-92B744369000}" type="presParOf" srcId="{5051FF75-01CD-4E17-B5BE-4AEEBBB01EE2}" destId="{DCB3FC1F-8484-4300-9FD5-84B4F33C44EC}" srcOrd="2" destOrd="0" presId="urn:microsoft.com/office/officeart/2008/layout/NameandTitleOrganizationalChart"/>
    <dgm:cxn modelId="{03CBBB07-A35A-42BE-A637-EB72409DECE2}" type="presParOf" srcId="{CC14833C-629D-4C43-B8A2-FE41E49DD723}" destId="{867EFA84-1F95-48AD-8AEA-B211B515A482}" srcOrd="2" destOrd="0" presId="urn:microsoft.com/office/officeart/2008/layout/NameandTitleOrganizationalChart"/>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A3224A-25DD-4CD6-9FE4-FFA100C15D8C}" type="doc">
      <dgm:prSet loTypeId="urn:microsoft.com/office/officeart/2009/3/layout/StepUpProcess" loCatId="process" qsTypeId="urn:microsoft.com/office/officeart/2009/2/quickstyle/3d8" qsCatId="3D" csTypeId="urn:microsoft.com/office/officeart/2005/8/colors/colorful5" csCatId="colorful" phldr="1"/>
      <dgm:spPr>
        <a:scene3d>
          <a:camera prst="perspectiveHeroicExtremeRightFacing" zoom="82000"/>
          <a:lightRig rig="morning" dir="t">
            <a:rot lat="0" lon="0" rev="20400000"/>
          </a:lightRig>
        </a:scene3d>
      </dgm:spPr>
      <dgm:t>
        <a:bodyPr/>
        <a:lstStyle/>
        <a:p>
          <a:endParaRPr lang="en-IN"/>
        </a:p>
      </dgm:t>
    </dgm:pt>
    <dgm:pt modelId="{FA2890E4-427F-4A40-AC1C-8037DD0929AC}">
      <dgm:prSet phldrT="[Text]"/>
      <dgm:spPr/>
      <dgm:t>
        <a:bodyPr/>
        <a:lstStyle/>
        <a:p>
          <a:r>
            <a:rPr lang="en-IN" b="0" cap="none" spc="0">
              <a:ln w="0">
                <a:solidFill>
                  <a:srgbClr val="FFFF00"/>
                </a:solidFill>
              </a:ln>
              <a:solidFill>
                <a:schemeClr val="bg1"/>
              </a:solidFill>
              <a:effectLst>
                <a:outerShdw blurRad="38100" dist="19050" dir="2700000" algn="tl" rotWithShape="0">
                  <a:schemeClr val="dk1">
                    <a:alpha val="40000"/>
                  </a:schemeClr>
                </a:outerShdw>
              </a:effectLst>
            </a:rPr>
            <a:t>Highest Power</a:t>
          </a:r>
        </a:p>
      </dgm:t>
    </dgm:pt>
    <dgm:pt modelId="{C46A644B-0226-48D6-B49A-D5A64E8FEBDE}" type="parTrans" cxnId="{B8F8196C-93CF-455A-B049-3281B242D547}">
      <dgm:prSet/>
      <dgm:spPr/>
      <dgm:t>
        <a:bodyPr/>
        <a:lstStyle/>
        <a:p>
          <a:endParaRPr lang="en-IN" b="0" cap="none" spc="0">
            <a:ln w="0">
              <a:solidFill>
                <a:srgbClr val="FFFF00"/>
              </a:solidFill>
            </a:ln>
            <a:solidFill>
              <a:schemeClr val="bg1"/>
            </a:solidFill>
            <a:effectLst>
              <a:outerShdw blurRad="38100" dist="19050" dir="2700000" algn="tl" rotWithShape="0">
                <a:schemeClr val="dk1">
                  <a:alpha val="40000"/>
                </a:schemeClr>
              </a:outerShdw>
            </a:effectLst>
          </a:endParaRPr>
        </a:p>
      </dgm:t>
    </dgm:pt>
    <dgm:pt modelId="{CAA1AF36-76F3-4F26-9304-619734F2D216}" type="sibTrans" cxnId="{B8F8196C-93CF-455A-B049-3281B242D547}">
      <dgm:prSet/>
      <dgm:spPr/>
      <dgm:t>
        <a:bodyPr/>
        <a:lstStyle/>
        <a:p>
          <a:endParaRPr lang="en-IN" b="0" cap="none" spc="0">
            <a:ln w="0">
              <a:solidFill>
                <a:srgbClr val="FFFF00"/>
              </a:solidFill>
            </a:ln>
            <a:solidFill>
              <a:schemeClr val="bg1"/>
            </a:solidFill>
            <a:effectLst>
              <a:outerShdw blurRad="38100" dist="19050" dir="2700000" algn="tl" rotWithShape="0">
                <a:schemeClr val="dk1">
                  <a:alpha val="40000"/>
                </a:schemeClr>
              </a:outerShdw>
            </a:effectLst>
          </a:endParaRPr>
        </a:p>
      </dgm:t>
    </dgm:pt>
    <dgm:pt modelId="{9A25BA6E-4A75-4E39-95D3-58DA837F74B5}">
      <dgm:prSet phldrT="[Text]"/>
      <dgm:spPr/>
      <dgm:t>
        <a:bodyPr/>
        <a:lstStyle/>
        <a:p>
          <a:r>
            <a:rPr lang="en-IN" b="0" cap="none" spc="0">
              <a:ln w="0">
                <a:solidFill>
                  <a:srgbClr val="FFFF00"/>
                </a:solidFill>
              </a:ln>
              <a:solidFill>
                <a:schemeClr val="bg1"/>
              </a:solidFill>
              <a:effectLst>
                <a:outerShdw blurRad="38100" dist="19050" dir="2700000" algn="tl" rotWithShape="0">
                  <a:schemeClr val="dk1">
                    <a:alpha val="40000"/>
                  </a:schemeClr>
                </a:outerShdw>
              </a:effectLst>
            </a:rPr>
            <a:t>616bph-Power	</a:t>
          </a:r>
        </a:p>
      </dgm:t>
    </dgm:pt>
    <dgm:pt modelId="{4CD1F7E4-A94F-48D4-89DB-38A60886DCBB}" type="parTrans" cxnId="{4596FD28-1A70-4E50-B037-3877508EFAB9}">
      <dgm:prSet/>
      <dgm:spPr/>
      <dgm:t>
        <a:bodyPr/>
        <a:lstStyle/>
        <a:p>
          <a:endParaRPr lang="en-IN" b="0" cap="none" spc="0">
            <a:ln w="0">
              <a:solidFill>
                <a:srgbClr val="FFFF00"/>
              </a:solidFill>
            </a:ln>
            <a:solidFill>
              <a:schemeClr val="bg1"/>
            </a:solidFill>
            <a:effectLst>
              <a:outerShdw blurRad="38100" dist="19050" dir="2700000" algn="tl" rotWithShape="0">
                <a:schemeClr val="dk1">
                  <a:alpha val="40000"/>
                </a:schemeClr>
              </a:outerShdw>
            </a:effectLst>
          </a:endParaRPr>
        </a:p>
      </dgm:t>
    </dgm:pt>
    <dgm:pt modelId="{55D016F2-0F68-4DD6-ADDD-C54438DBCF7F}" type="sibTrans" cxnId="{4596FD28-1A70-4E50-B037-3877508EFAB9}">
      <dgm:prSet/>
      <dgm:spPr/>
      <dgm:t>
        <a:bodyPr/>
        <a:lstStyle/>
        <a:p>
          <a:endParaRPr lang="en-IN" b="0" cap="none" spc="0">
            <a:ln w="0">
              <a:solidFill>
                <a:srgbClr val="FFFF00"/>
              </a:solidFill>
            </a:ln>
            <a:solidFill>
              <a:schemeClr val="bg1"/>
            </a:solidFill>
            <a:effectLst>
              <a:outerShdw blurRad="38100" dist="19050" dir="2700000" algn="tl" rotWithShape="0">
                <a:schemeClr val="dk1">
                  <a:alpha val="40000"/>
                </a:schemeClr>
              </a:outerShdw>
            </a:effectLst>
          </a:endParaRPr>
        </a:p>
      </dgm:t>
    </dgm:pt>
    <dgm:pt modelId="{CFCF1F1B-78F3-4FE9-A45C-E6710CFA985F}">
      <dgm:prSet phldrT="[Text]"/>
      <dgm:spPr/>
      <dgm:t>
        <a:bodyPr/>
        <a:lstStyle/>
        <a:p>
          <a:r>
            <a:rPr lang="en-IN" b="0" cap="none" spc="0">
              <a:ln w="0">
                <a:solidFill>
                  <a:srgbClr val="FFFF00"/>
                </a:solidFill>
              </a:ln>
              <a:solidFill>
                <a:schemeClr val="bg1"/>
              </a:solidFill>
              <a:effectLst>
                <a:outerShdw blurRad="38100" dist="19050" dir="2700000" algn="tl" rotWithShape="0">
                  <a:schemeClr val="dk1">
                    <a:alpha val="40000"/>
                  </a:schemeClr>
                </a:outerShdw>
              </a:effectLst>
            </a:rPr>
            <a:t>Bentley Flying SPUR W12</a:t>
          </a:r>
        </a:p>
      </dgm:t>
    </dgm:pt>
    <dgm:pt modelId="{E6C3DD76-B24E-4983-B16A-A3C479B870EF}" type="parTrans" cxnId="{DAE59A84-7455-4D95-8EC4-FC6161D15F7E}">
      <dgm:prSet/>
      <dgm:spPr/>
      <dgm:t>
        <a:bodyPr/>
        <a:lstStyle/>
        <a:p>
          <a:endParaRPr lang="en-IN" b="0" cap="none" spc="0">
            <a:ln w="0">
              <a:solidFill>
                <a:srgbClr val="FFFF00"/>
              </a:solidFill>
            </a:ln>
            <a:solidFill>
              <a:schemeClr val="bg1"/>
            </a:solidFill>
            <a:effectLst>
              <a:outerShdw blurRad="38100" dist="19050" dir="2700000" algn="tl" rotWithShape="0">
                <a:schemeClr val="dk1">
                  <a:alpha val="40000"/>
                </a:schemeClr>
              </a:outerShdw>
            </a:effectLst>
          </a:endParaRPr>
        </a:p>
      </dgm:t>
    </dgm:pt>
    <dgm:pt modelId="{F4361F22-DDCB-4860-883A-6E3198404989}" type="sibTrans" cxnId="{DAE59A84-7455-4D95-8EC4-FC6161D15F7E}">
      <dgm:prSet/>
      <dgm:spPr/>
      <dgm:t>
        <a:bodyPr/>
        <a:lstStyle/>
        <a:p>
          <a:endParaRPr lang="en-IN" b="0" cap="none" spc="0">
            <a:ln w="0">
              <a:solidFill>
                <a:srgbClr val="FFFF00"/>
              </a:solidFill>
            </a:ln>
            <a:solidFill>
              <a:schemeClr val="bg1"/>
            </a:solidFill>
            <a:effectLst>
              <a:outerShdw blurRad="38100" dist="19050" dir="2700000" algn="tl" rotWithShape="0">
                <a:schemeClr val="dk1">
                  <a:alpha val="40000"/>
                </a:schemeClr>
              </a:outerShdw>
            </a:effectLst>
          </a:endParaRPr>
        </a:p>
      </dgm:t>
    </dgm:pt>
    <dgm:pt modelId="{6F22384E-ABE0-42E2-8FC2-A5FA4010267A}" type="pres">
      <dgm:prSet presAssocID="{75A3224A-25DD-4CD6-9FE4-FFA100C15D8C}" presName="rootnode" presStyleCnt="0">
        <dgm:presLayoutVars>
          <dgm:chMax/>
          <dgm:chPref/>
          <dgm:dir/>
          <dgm:animLvl val="lvl"/>
        </dgm:presLayoutVars>
      </dgm:prSet>
      <dgm:spPr/>
    </dgm:pt>
    <dgm:pt modelId="{54DB627E-C760-423F-83C2-9083D59638F6}" type="pres">
      <dgm:prSet presAssocID="{FA2890E4-427F-4A40-AC1C-8037DD0929AC}" presName="composite" presStyleCnt="0"/>
      <dgm:spPr/>
    </dgm:pt>
    <dgm:pt modelId="{89D80308-C85D-4B49-8D0B-1E10522BC36A}" type="pres">
      <dgm:prSet presAssocID="{FA2890E4-427F-4A40-AC1C-8037DD0929AC}" presName="LShape" presStyleLbl="alignNode1" presStyleIdx="0" presStyleCnt="5"/>
      <dgm:spPr/>
    </dgm:pt>
    <dgm:pt modelId="{97E5A6A9-98BC-4B89-ACCD-7347A4FEEB28}" type="pres">
      <dgm:prSet presAssocID="{FA2890E4-427F-4A40-AC1C-8037DD0929AC}" presName="ParentText" presStyleLbl="revTx" presStyleIdx="0" presStyleCnt="3">
        <dgm:presLayoutVars>
          <dgm:chMax val="0"/>
          <dgm:chPref val="0"/>
          <dgm:bulletEnabled val="1"/>
        </dgm:presLayoutVars>
      </dgm:prSet>
      <dgm:spPr/>
    </dgm:pt>
    <dgm:pt modelId="{D6299054-0007-4D20-99F4-BA72D561C295}" type="pres">
      <dgm:prSet presAssocID="{FA2890E4-427F-4A40-AC1C-8037DD0929AC}" presName="Triangle" presStyleLbl="alignNode1" presStyleIdx="1" presStyleCnt="5"/>
      <dgm:spPr/>
    </dgm:pt>
    <dgm:pt modelId="{C82242EB-5D36-4358-9565-D14B6AD18437}" type="pres">
      <dgm:prSet presAssocID="{CAA1AF36-76F3-4F26-9304-619734F2D216}" presName="sibTrans" presStyleCnt="0"/>
      <dgm:spPr/>
    </dgm:pt>
    <dgm:pt modelId="{6CF30479-0F68-48DB-A95D-0C2A58D44CB3}" type="pres">
      <dgm:prSet presAssocID="{CAA1AF36-76F3-4F26-9304-619734F2D216}" presName="space" presStyleCnt="0"/>
      <dgm:spPr/>
    </dgm:pt>
    <dgm:pt modelId="{12047BAA-72B8-4C7B-8AFA-5FBFF9C7EFE7}" type="pres">
      <dgm:prSet presAssocID="{9A25BA6E-4A75-4E39-95D3-58DA837F74B5}" presName="composite" presStyleCnt="0"/>
      <dgm:spPr/>
    </dgm:pt>
    <dgm:pt modelId="{10279980-9961-4A75-A746-1062FC5E67ED}" type="pres">
      <dgm:prSet presAssocID="{9A25BA6E-4A75-4E39-95D3-58DA837F74B5}" presName="LShape" presStyleLbl="alignNode1" presStyleIdx="2" presStyleCnt="5"/>
      <dgm:spPr/>
    </dgm:pt>
    <dgm:pt modelId="{0FDF2ACF-D536-47AE-9CAC-C1D12FF29266}" type="pres">
      <dgm:prSet presAssocID="{9A25BA6E-4A75-4E39-95D3-58DA837F74B5}" presName="ParentText" presStyleLbl="revTx" presStyleIdx="1" presStyleCnt="3">
        <dgm:presLayoutVars>
          <dgm:chMax val="0"/>
          <dgm:chPref val="0"/>
          <dgm:bulletEnabled val="1"/>
        </dgm:presLayoutVars>
      </dgm:prSet>
      <dgm:spPr/>
    </dgm:pt>
    <dgm:pt modelId="{062BDB96-1CF1-48E6-9C25-CB18169D3D39}" type="pres">
      <dgm:prSet presAssocID="{9A25BA6E-4A75-4E39-95D3-58DA837F74B5}" presName="Triangle" presStyleLbl="alignNode1" presStyleIdx="3" presStyleCnt="5"/>
      <dgm:spPr/>
    </dgm:pt>
    <dgm:pt modelId="{08E0A98E-AECD-4242-BE9C-1D7A6F9A11CB}" type="pres">
      <dgm:prSet presAssocID="{55D016F2-0F68-4DD6-ADDD-C54438DBCF7F}" presName="sibTrans" presStyleCnt="0"/>
      <dgm:spPr/>
    </dgm:pt>
    <dgm:pt modelId="{A49D6409-AD53-4B00-82D1-1321F808BA7B}" type="pres">
      <dgm:prSet presAssocID="{55D016F2-0F68-4DD6-ADDD-C54438DBCF7F}" presName="space" presStyleCnt="0"/>
      <dgm:spPr/>
    </dgm:pt>
    <dgm:pt modelId="{1CBFFF38-2BC2-4488-A57D-40FA7F276A1A}" type="pres">
      <dgm:prSet presAssocID="{CFCF1F1B-78F3-4FE9-A45C-E6710CFA985F}" presName="composite" presStyleCnt="0"/>
      <dgm:spPr/>
    </dgm:pt>
    <dgm:pt modelId="{939DDDC0-4225-4B33-B696-4E6D843797A1}" type="pres">
      <dgm:prSet presAssocID="{CFCF1F1B-78F3-4FE9-A45C-E6710CFA985F}" presName="LShape" presStyleLbl="alignNode1" presStyleIdx="4" presStyleCnt="5"/>
      <dgm:spPr/>
    </dgm:pt>
    <dgm:pt modelId="{2646F5CD-2EE8-410E-BC8E-4F173E0A8357}" type="pres">
      <dgm:prSet presAssocID="{CFCF1F1B-78F3-4FE9-A45C-E6710CFA985F}" presName="ParentText" presStyleLbl="revTx" presStyleIdx="2" presStyleCnt="3">
        <dgm:presLayoutVars>
          <dgm:chMax val="0"/>
          <dgm:chPref val="0"/>
          <dgm:bulletEnabled val="1"/>
        </dgm:presLayoutVars>
      </dgm:prSet>
      <dgm:spPr/>
    </dgm:pt>
  </dgm:ptLst>
  <dgm:cxnLst>
    <dgm:cxn modelId="{62D2940C-AF3E-45D1-B301-12DB26DF94B6}" type="presOf" srcId="{FA2890E4-427F-4A40-AC1C-8037DD0929AC}" destId="{97E5A6A9-98BC-4B89-ACCD-7347A4FEEB28}" srcOrd="0" destOrd="0" presId="urn:microsoft.com/office/officeart/2009/3/layout/StepUpProcess"/>
    <dgm:cxn modelId="{4596FD28-1A70-4E50-B037-3877508EFAB9}" srcId="{75A3224A-25DD-4CD6-9FE4-FFA100C15D8C}" destId="{9A25BA6E-4A75-4E39-95D3-58DA837F74B5}" srcOrd="1" destOrd="0" parTransId="{4CD1F7E4-A94F-48D4-89DB-38A60886DCBB}" sibTransId="{55D016F2-0F68-4DD6-ADDD-C54438DBCF7F}"/>
    <dgm:cxn modelId="{B8F8196C-93CF-455A-B049-3281B242D547}" srcId="{75A3224A-25DD-4CD6-9FE4-FFA100C15D8C}" destId="{FA2890E4-427F-4A40-AC1C-8037DD0929AC}" srcOrd="0" destOrd="0" parTransId="{C46A644B-0226-48D6-B49A-D5A64E8FEBDE}" sibTransId="{CAA1AF36-76F3-4F26-9304-619734F2D216}"/>
    <dgm:cxn modelId="{8C6AFA5A-BBA2-4E04-91AD-CEF8F097A11C}" type="presOf" srcId="{9A25BA6E-4A75-4E39-95D3-58DA837F74B5}" destId="{0FDF2ACF-D536-47AE-9CAC-C1D12FF29266}" srcOrd="0" destOrd="0" presId="urn:microsoft.com/office/officeart/2009/3/layout/StepUpProcess"/>
    <dgm:cxn modelId="{DAE59A84-7455-4D95-8EC4-FC6161D15F7E}" srcId="{75A3224A-25DD-4CD6-9FE4-FFA100C15D8C}" destId="{CFCF1F1B-78F3-4FE9-A45C-E6710CFA985F}" srcOrd="2" destOrd="0" parTransId="{E6C3DD76-B24E-4983-B16A-A3C479B870EF}" sibTransId="{F4361F22-DDCB-4860-883A-6E3198404989}"/>
    <dgm:cxn modelId="{E4CCFC86-5F4E-44F4-A5A6-EC52F0EB76D1}" type="presOf" srcId="{CFCF1F1B-78F3-4FE9-A45C-E6710CFA985F}" destId="{2646F5CD-2EE8-410E-BC8E-4F173E0A8357}" srcOrd="0" destOrd="0" presId="urn:microsoft.com/office/officeart/2009/3/layout/StepUpProcess"/>
    <dgm:cxn modelId="{A5E751E3-50EB-47B2-A3E8-689C99341939}" type="presOf" srcId="{75A3224A-25DD-4CD6-9FE4-FFA100C15D8C}" destId="{6F22384E-ABE0-42E2-8FC2-A5FA4010267A}" srcOrd="0" destOrd="0" presId="urn:microsoft.com/office/officeart/2009/3/layout/StepUpProcess"/>
    <dgm:cxn modelId="{A939652D-3778-4CA1-B64E-A3F2900FF852}" type="presParOf" srcId="{6F22384E-ABE0-42E2-8FC2-A5FA4010267A}" destId="{54DB627E-C760-423F-83C2-9083D59638F6}" srcOrd="0" destOrd="0" presId="urn:microsoft.com/office/officeart/2009/3/layout/StepUpProcess"/>
    <dgm:cxn modelId="{E4C0DF96-DF45-4291-8D3C-7C23089CD064}" type="presParOf" srcId="{54DB627E-C760-423F-83C2-9083D59638F6}" destId="{89D80308-C85D-4B49-8D0B-1E10522BC36A}" srcOrd="0" destOrd="0" presId="urn:microsoft.com/office/officeart/2009/3/layout/StepUpProcess"/>
    <dgm:cxn modelId="{FF85B8ED-FD70-4176-9094-F3F3F925697F}" type="presParOf" srcId="{54DB627E-C760-423F-83C2-9083D59638F6}" destId="{97E5A6A9-98BC-4B89-ACCD-7347A4FEEB28}" srcOrd="1" destOrd="0" presId="urn:microsoft.com/office/officeart/2009/3/layout/StepUpProcess"/>
    <dgm:cxn modelId="{CE81312E-A165-40A3-B3E7-9D849CBA6272}" type="presParOf" srcId="{54DB627E-C760-423F-83C2-9083D59638F6}" destId="{D6299054-0007-4D20-99F4-BA72D561C295}" srcOrd="2" destOrd="0" presId="urn:microsoft.com/office/officeart/2009/3/layout/StepUpProcess"/>
    <dgm:cxn modelId="{7979D9F7-20E7-4DF2-A501-9C35292D8F8E}" type="presParOf" srcId="{6F22384E-ABE0-42E2-8FC2-A5FA4010267A}" destId="{C82242EB-5D36-4358-9565-D14B6AD18437}" srcOrd="1" destOrd="0" presId="urn:microsoft.com/office/officeart/2009/3/layout/StepUpProcess"/>
    <dgm:cxn modelId="{9B2D729C-64DE-4988-9165-5CFDDE57F55C}" type="presParOf" srcId="{C82242EB-5D36-4358-9565-D14B6AD18437}" destId="{6CF30479-0F68-48DB-A95D-0C2A58D44CB3}" srcOrd="0" destOrd="0" presId="urn:microsoft.com/office/officeart/2009/3/layout/StepUpProcess"/>
    <dgm:cxn modelId="{D1F2F95A-77D9-495E-B32C-C6D11360770D}" type="presParOf" srcId="{6F22384E-ABE0-42E2-8FC2-A5FA4010267A}" destId="{12047BAA-72B8-4C7B-8AFA-5FBFF9C7EFE7}" srcOrd="2" destOrd="0" presId="urn:microsoft.com/office/officeart/2009/3/layout/StepUpProcess"/>
    <dgm:cxn modelId="{B03FD8C4-F111-4F5D-A7C6-C9B79D2368EE}" type="presParOf" srcId="{12047BAA-72B8-4C7B-8AFA-5FBFF9C7EFE7}" destId="{10279980-9961-4A75-A746-1062FC5E67ED}" srcOrd="0" destOrd="0" presId="urn:microsoft.com/office/officeart/2009/3/layout/StepUpProcess"/>
    <dgm:cxn modelId="{DFD7A08F-6408-49D9-AA20-6ABB9C4D4FB7}" type="presParOf" srcId="{12047BAA-72B8-4C7B-8AFA-5FBFF9C7EFE7}" destId="{0FDF2ACF-D536-47AE-9CAC-C1D12FF29266}" srcOrd="1" destOrd="0" presId="urn:microsoft.com/office/officeart/2009/3/layout/StepUpProcess"/>
    <dgm:cxn modelId="{36ED1C57-05A8-4512-BA81-5CAC95DB734D}" type="presParOf" srcId="{12047BAA-72B8-4C7B-8AFA-5FBFF9C7EFE7}" destId="{062BDB96-1CF1-48E6-9C25-CB18169D3D39}" srcOrd="2" destOrd="0" presId="urn:microsoft.com/office/officeart/2009/3/layout/StepUpProcess"/>
    <dgm:cxn modelId="{3758ABBE-CAAB-401D-AC72-9166BC622A3D}" type="presParOf" srcId="{6F22384E-ABE0-42E2-8FC2-A5FA4010267A}" destId="{08E0A98E-AECD-4242-BE9C-1D7A6F9A11CB}" srcOrd="3" destOrd="0" presId="urn:microsoft.com/office/officeart/2009/3/layout/StepUpProcess"/>
    <dgm:cxn modelId="{BE36EFA0-9304-47A0-8F89-8A3FE5CFBEA5}" type="presParOf" srcId="{08E0A98E-AECD-4242-BE9C-1D7A6F9A11CB}" destId="{A49D6409-AD53-4B00-82D1-1321F808BA7B}" srcOrd="0" destOrd="0" presId="urn:microsoft.com/office/officeart/2009/3/layout/StepUpProcess"/>
    <dgm:cxn modelId="{DFC6271E-FAEE-48C2-876E-8EF188FD7809}" type="presParOf" srcId="{6F22384E-ABE0-42E2-8FC2-A5FA4010267A}" destId="{1CBFFF38-2BC2-4488-A57D-40FA7F276A1A}" srcOrd="4" destOrd="0" presId="urn:microsoft.com/office/officeart/2009/3/layout/StepUpProcess"/>
    <dgm:cxn modelId="{E6F07BF7-3EBA-4538-B3F7-1E8FD4FE63E6}" type="presParOf" srcId="{1CBFFF38-2BC2-4488-A57D-40FA7F276A1A}" destId="{939DDDC0-4225-4B33-B696-4E6D843797A1}" srcOrd="0" destOrd="0" presId="urn:microsoft.com/office/officeart/2009/3/layout/StepUpProcess"/>
    <dgm:cxn modelId="{5BAEE427-07F3-4829-BF6B-C419E4485C0B}" type="presParOf" srcId="{1CBFFF38-2BC2-4488-A57D-40FA7F276A1A}" destId="{2646F5CD-2EE8-410E-BC8E-4F173E0A8357}" srcOrd="1" destOrd="0" presId="urn:microsoft.com/office/officeart/2009/3/layout/StepUpProcess"/>
  </dgm:cxnLst>
  <dgm:bg>
    <a:solidFill>
      <a:srgbClr val="660033"/>
    </a:solidFill>
  </dgm:bg>
  <dgm:whole/>
  <dgm:extLst>
    <a:ext uri="http://schemas.microsoft.com/office/drawing/2008/diagram">
      <dsp:dataModelExt xmlns:dsp="http://schemas.microsoft.com/office/drawing/2008/diagram" relId="rId18"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72A54812-07A6-491D-8678-4A9FA0151587}" type="doc">
      <dgm:prSet loTypeId="urn:microsoft.com/office/officeart/2008/layout/AscendingPictureAccentProcess" loCatId="process" qsTypeId="urn:microsoft.com/office/officeart/2005/8/quickstyle/simple1" qsCatId="simple" csTypeId="urn:microsoft.com/office/officeart/2005/8/colors/colorful1" csCatId="colorful" phldr="1"/>
      <dgm:spPr/>
      <dgm:t>
        <a:bodyPr/>
        <a:lstStyle/>
        <a:p>
          <a:endParaRPr lang="en-IN"/>
        </a:p>
      </dgm:t>
    </dgm:pt>
    <dgm:pt modelId="{744936E2-B3C7-43D5-B5F9-EC7972CE5C6B}">
      <dgm:prSet phldrT="[Text]" custT="1"/>
      <dgm:spPr/>
      <dgm:t>
        <a:bodyPr/>
        <a:lstStyle/>
        <a:p>
          <a:r>
            <a:rPr lang="en-IN" sz="1050"/>
            <a:t>First Owner: 9.96</a:t>
          </a:r>
        </a:p>
      </dgm:t>
    </dgm:pt>
    <dgm:pt modelId="{C9D84422-D4DE-4A63-9439-FA9E08E304DE}" type="parTrans" cxnId="{31837CC1-23CA-43C5-AE30-B93FD50739C9}">
      <dgm:prSet/>
      <dgm:spPr/>
      <dgm:t>
        <a:bodyPr/>
        <a:lstStyle/>
        <a:p>
          <a:endParaRPr lang="en-IN" sz="3200">
            <a:solidFill>
              <a:srgbClr val="00FFFF"/>
            </a:solidFill>
          </a:endParaRPr>
        </a:p>
      </dgm:t>
    </dgm:pt>
    <dgm:pt modelId="{3F7CB6C8-BE06-42EA-8296-5F793F6E21F3}" type="sibTrans" cxnId="{31837CC1-23CA-43C5-AE30-B93FD50739C9}">
      <dgm:prSet/>
      <dgm:spPr>
        <a:blipFill>
          <a:blip xmlns:r="http://schemas.openxmlformats.org/officeDocument/2006/relationships" r:embed="rId1">
            <a:extLst>
              <a:ext uri="{96DAC541-7B7A-43D3-8B79-37D633B846F1}">
                <asvg:svgBlip xmlns:asvg="http://schemas.microsoft.com/office/drawing/2016/SVG/main" r:embed="rId2"/>
              </a:ext>
            </a:extLst>
          </a:blip>
          <a:srcRect/>
          <a:stretch>
            <a:fillRect/>
          </a:stretch>
        </a:blipFill>
      </dgm:spPr>
      <dgm:t>
        <a:bodyPr/>
        <a:lstStyle/>
        <a:p>
          <a:endParaRPr lang="en-IN" sz="3200">
            <a:solidFill>
              <a:srgbClr val="00FFFF"/>
            </a:solidFill>
          </a:endParaRPr>
        </a:p>
      </dgm:t>
      <dgm:extLst>
        <a:ext uri="{E40237B7-FDA0-4F09-8148-C483321AD2D9}">
          <dgm14:cNvPr xmlns:dgm14="http://schemas.microsoft.com/office/drawing/2010/diagram" id="0" name="" descr="Car with solid fill"/>
        </a:ext>
      </dgm:extLst>
    </dgm:pt>
    <dgm:pt modelId="{AD4B8323-ACEE-4A77-8493-35A854B6695D}">
      <dgm:prSet phldrT="[Text]" custT="1"/>
      <dgm:spPr/>
      <dgm:t>
        <a:bodyPr/>
        <a:lstStyle/>
        <a:p>
          <a:r>
            <a:rPr lang="en-IN" sz="1050"/>
            <a:t>Second Owner:7.59</a:t>
          </a:r>
        </a:p>
      </dgm:t>
    </dgm:pt>
    <dgm:pt modelId="{A6997CF7-66B9-495E-A366-261041C6A4EB}" type="parTrans" cxnId="{13B6A65C-0F0A-4EB6-A391-85A00E178831}">
      <dgm:prSet/>
      <dgm:spPr/>
      <dgm:t>
        <a:bodyPr/>
        <a:lstStyle/>
        <a:p>
          <a:endParaRPr lang="en-IN" sz="3200">
            <a:solidFill>
              <a:srgbClr val="00FFFF"/>
            </a:solidFill>
          </a:endParaRPr>
        </a:p>
      </dgm:t>
    </dgm:pt>
    <dgm:pt modelId="{B1922297-6060-4555-9EAE-4AE07E5955EA}" type="sibTrans" cxnId="{13B6A65C-0F0A-4EB6-A391-85A00E178831}">
      <dgm:prSet/>
      <dgm:spPr>
        <a:blipFill>
          <a:blip xmlns:r="http://schemas.openxmlformats.org/officeDocument/2006/relationships" r:embed="rId3">
            <a:extLst>
              <a:ext uri="{96DAC541-7B7A-43D3-8B79-37D633B846F1}">
                <asvg:svgBlip xmlns:asvg="http://schemas.microsoft.com/office/drawing/2016/SVG/main" r:embed="rId4"/>
              </a:ext>
            </a:extLst>
          </a:blip>
          <a:srcRect/>
          <a:stretch>
            <a:fillRect/>
          </a:stretch>
        </a:blipFill>
      </dgm:spPr>
      <dgm:t>
        <a:bodyPr/>
        <a:lstStyle/>
        <a:p>
          <a:endParaRPr lang="en-IN" sz="3200">
            <a:solidFill>
              <a:srgbClr val="00FFFF"/>
            </a:solidFill>
          </a:endParaRPr>
        </a:p>
      </dgm:t>
      <dgm:extLst>
        <a:ext uri="{E40237B7-FDA0-4F09-8148-C483321AD2D9}">
          <dgm14:cNvPr xmlns:dgm14="http://schemas.microsoft.com/office/drawing/2010/diagram" id="0" name="" descr="Car with solid fill"/>
        </a:ext>
      </dgm:extLst>
    </dgm:pt>
    <dgm:pt modelId="{CD7C6985-45E9-4ED7-BD7A-B5059BAE8723}">
      <dgm:prSet custT="1"/>
      <dgm:spPr/>
      <dgm:t>
        <a:bodyPr/>
        <a:lstStyle/>
        <a:p>
          <a:r>
            <a:rPr lang="en-IN" sz="1050"/>
            <a:t>Average: 2.36</a:t>
          </a:r>
        </a:p>
      </dgm:t>
    </dgm:pt>
    <dgm:pt modelId="{15A57C46-64A4-4598-AACF-FB33638623AB}" type="parTrans" cxnId="{9D650CEF-FD66-48F5-B49F-6F186CC623D7}">
      <dgm:prSet/>
      <dgm:spPr/>
      <dgm:t>
        <a:bodyPr/>
        <a:lstStyle/>
        <a:p>
          <a:endParaRPr lang="en-IN" sz="3200">
            <a:solidFill>
              <a:srgbClr val="00FFFF"/>
            </a:solidFill>
          </a:endParaRPr>
        </a:p>
      </dgm:t>
    </dgm:pt>
    <dgm:pt modelId="{9F52592E-E147-449D-BFFF-5D0F727130DF}" type="sibTrans" cxnId="{9D650CEF-FD66-48F5-B49F-6F186CC623D7}">
      <dgm:prSet/>
      <dgm:spPr>
        <a:blipFill>
          <a:blip xmlns:r="http://schemas.openxmlformats.org/officeDocument/2006/relationships" r:embed="rId5">
            <a:extLst>
              <a:ext uri="{96DAC541-7B7A-43D3-8B79-37D633B846F1}">
                <asvg:svgBlip xmlns:asvg="http://schemas.microsoft.com/office/drawing/2016/SVG/main" r:embed="rId6"/>
              </a:ext>
            </a:extLst>
          </a:blip>
          <a:srcRect/>
          <a:stretch>
            <a:fillRect/>
          </a:stretch>
        </a:blipFill>
      </dgm:spPr>
      <dgm:t>
        <a:bodyPr/>
        <a:lstStyle/>
        <a:p>
          <a:endParaRPr lang="en-IN" sz="3200">
            <a:solidFill>
              <a:srgbClr val="00FFFF"/>
            </a:solidFill>
          </a:endParaRPr>
        </a:p>
      </dgm:t>
      <dgm:extLst>
        <a:ext uri="{E40237B7-FDA0-4F09-8148-C483321AD2D9}">
          <dgm14:cNvPr xmlns:dgm14="http://schemas.microsoft.com/office/drawing/2010/diagram" id="0" name="" descr="Car with solid fill"/>
        </a:ext>
      </dgm:extLst>
    </dgm:pt>
    <dgm:pt modelId="{6B4B48A6-DB30-4A0E-99CE-21BA8670B668}" type="pres">
      <dgm:prSet presAssocID="{72A54812-07A6-491D-8678-4A9FA0151587}" presName="Name0" presStyleCnt="0">
        <dgm:presLayoutVars>
          <dgm:chMax val="7"/>
          <dgm:chPref val="7"/>
          <dgm:dir/>
        </dgm:presLayoutVars>
      </dgm:prSet>
      <dgm:spPr/>
    </dgm:pt>
    <dgm:pt modelId="{20D0A7A5-A77D-4360-85ED-E19289F891C0}" type="pres">
      <dgm:prSet presAssocID="{72A54812-07A6-491D-8678-4A9FA0151587}" presName="dot1" presStyleLbl="alignNode1" presStyleIdx="0" presStyleCnt="12"/>
      <dgm:spPr/>
    </dgm:pt>
    <dgm:pt modelId="{0D841A49-78A0-4F70-B4CD-072879509ED8}" type="pres">
      <dgm:prSet presAssocID="{72A54812-07A6-491D-8678-4A9FA0151587}" presName="dot2" presStyleLbl="alignNode1" presStyleIdx="1" presStyleCnt="12"/>
      <dgm:spPr/>
    </dgm:pt>
    <dgm:pt modelId="{B91132B3-E0BA-4181-9B09-DB5C197E0D44}" type="pres">
      <dgm:prSet presAssocID="{72A54812-07A6-491D-8678-4A9FA0151587}" presName="dot3" presStyleLbl="alignNode1" presStyleIdx="2" presStyleCnt="12"/>
      <dgm:spPr/>
    </dgm:pt>
    <dgm:pt modelId="{F1A9C0C6-DA48-4290-B937-A1B39A7831A7}" type="pres">
      <dgm:prSet presAssocID="{72A54812-07A6-491D-8678-4A9FA0151587}" presName="dot4" presStyleLbl="alignNode1" presStyleIdx="3" presStyleCnt="12"/>
      <dgm:spPr/>
    </dgm:pt>
    <dgm:pt modelId="{CE24B7FB-D954-4ABB-93CF-FADD0B41E9CD}" type="pres">
      <dgm:prSet presAssocID="{72A54812-07A6-491D-8678-4A9FA0151587}" presName="dot5" presStyleLbl="alignNode1" presStyleIdx="4" presStyleCnt="12"/>
      <dgm:spPr/>
    </dgm:pt>
    <dgm:pt modelId="{32E6C5DF-5264-41A3-84EC-2C1B088849B4}" type="pres">
      <dgm:prSet presAssocID="{72A54812-07A6-491D-8678-4A9FA0151587}" presName="dotArrow1" presStyleLbl="alignNode1" presStyleIdx="5" presStyleCnt="12"/>
      <dgm:spPr/>
    </dgm:pt>
    <dgm:pt modelId="{2A09FB8C-CF00-4BF1-96D5-963B82B82963}" type="pres">
      <dgm:prSet presAssocID="{72A54812-07A6-491D-8678-4A9FA0151587}" presName="dotArrow2" presStyleLbl="alignNode1" presStyleIdx="6" presStyleCnt="12"/>
      <dgm:spPr/>
    </dgm:pt>
    <dgm:pt modelId="{3F996D19-7737-4E4B-A2E4-3087A34CF7C4}" type="pres">
      <dgm:prSet presAssocID="{72A54812-07A6-491D-8678-4A9FA0151587}" presName="dotArrow3" presStyleLbl="alignNode1" presStyleIdx="7" presStyleCnt="12"/>
      <dgm:spPr/>
    </dgm:pt>
    <dgm:pt modelId="{E10DBA6A-6FAF-4AA1-94B4-B7A740ED25FD}" type="pres">
      <dgm:prSet presAssocID="{72A54812-07A6-491D-8678-4A9FA0151587}" presName="dotArrow4" presStyleLbl="alignNode1" presStyleIdx="8" presStyleCnt="12"/>
      <dgm:spPr/>
    </dgm:pt>
    <dgm:pt modelId="{E96E6940-1D5D-4389-B6A3-9827661F86D2}" type="pres">
      <dgm:prSet presAssocID="{72A54812-07A6-491D-8678-4A9FA0151587}" presName="dotArrow5" presStyleLbl="alignNode1" presStyleIdx="9" presStyleCnt="12"/>
      <dgm:spPr/>
    </dgm:pt>
    <dgm:pt modelId="{DE60B352-D01C-4B5B-846E-F622E1638C62}" type="pres">
      <dgm:prSet presAssocID="{72A54812-07A6-491D-8678-4A9FA0151587}" presName="dotArrow6" presStyleLbl="alignNode1" presStyleIdx="10" presStyleCnt="12"/>
      <dgm:spPr/>
    </dgm:pt>
    <dgm:pt modelId="{745FDDFF-0B90-4FE0-8FAB-36B1A659E72F}" type="pres">
      <dgm:prSet presAssocID="{72A54812-07A6-491D-8678-4A9FA0151587}" presName="dotArrow7" presStyleLbl="alignNode1" presStyleIdx="11" presStyleCnt="12"/>
      <dgm:spPr/>
    </dgm:pt>
    <dgm:pt modelId="{0E258126-969B-471B-A1EB-EB8DB674F024}" type="pres">
      <dgm:prSet presAssocID="{744936E2-B3C7-43D5-B5F9-EC7972CE5C6B}" presName="parTx1" presStyleLbl="node1" presStyleIdx="0" presStyleCnt="3"/>
      <dgm:spPr/>
    </dgm:pt>
    <dgm:pt modelId="{4DAD025F-4FD8-483D-A16D-EA3EA4F41334}" type="pres">
      <dgm:prSet presAssocID="{3F7CB6C8-BE06-42EA-8296-5F793F6E21F3}" presName="picture1" presStyleCnt="0"/>
      <dgm:spPr/>
    </dgm:pt>
    <dgm:pt modelId="{582CDEE9-CF7A-4F79-9234-ABE89DB56A6E}" type="pres">
      <dgm:prSet presAssocID="{3F7CB6C8-BE06-42EA-8296-5F793F6E21F3}" presName="imageRepeatNode" presStyleLbl="fgImgPlace1" presStyleIdx="0" presStyleCnt="3"/>
      <dgm:spPr/>
    </dgm:pt>
    <dgm:pt modelId="{84D42C45-5AC0-4DA6-AB37-04092F2F6A88}" type="pres">
      <dgm:prSet presAssocID="{AD4B8323-ACEE-4A77-8493-35A854B6695D}" presName="parTx2" presStyleLbl="node1" presStyleIdx="1" presStyleCnt="3"/>
      <dgm:spPr/>
    </dgm:pt>
    <dgm:pt modelId="{2DCBE22E-B140-40BC-A977-93EDD41F1604}" type="pres">
      <dgm:prSet presAssocID="{B1922297-6060-4555-9EAE-4AE07E5955EA}" presName="picture2" presStyleCnt="0"/>
      <dgm:spPr/>
    </dgm:pt>
    <dgm:pt modelId="{E7260541-369D-4289-9658-2BD02EFA1653}" type="pres">
      <dgm:prSet presAssocID="{B1922297-6060-4555-9EAE-4AE07E5955EA}" presName="imageRepeatNode" presStyleLbl="fgImgPlace1" presStyleIdx="1" presStyleCnt="3"/>
      <dgm:spPr/>
    </dgm:pt>
    <dgm:pt modelId="{F3537FE6-11FF-4582-88F9-F14F78B08089}" type="pres">
      <dgm:prSet presAssocID="{CD7C6985-45E9-4ED7-BD7A-B5059BAE8723}" presName="parTx3" presStyleLbl="node1" presStyleIdx="2" presStyleCnt="3"/>
      <dgm:spPr/>
    </dgm:pt>
    <dgm:pt modelId="{2FEA5DF1-EE54-4AD0-A2FC-98695355DFC4}" type="pres">
      <dgm:prSet presAssocID="{9F52592E-E147-449D-BFFF-5D0F727130DF}" presName="picture3" presStyleCnt="0"/>
      <dgm:spPr/>
    </dgm:pt>
    <dgm:pt modelId="{AA48963C-4C5D-4AD8-A2CE-BE556CEAA22E}" type="pres">
      <dgm:prSet presAssocID="{9F52592E-E147-449D-BFFF-5D0F727130DF}" presName="imageRepeatNode" presStyleLbl="fgImgPlace1" presStyleIdx="2" presStyleCnt="3"/>
      <dgm:spPr/>
    </dgm:pt>
  </dgm:ptLst>
  <dgm:cxnLst>
    <dgm:cxn modelId="{78984B08-646E-4813-899D-1BB88ED93FF2}" type="presOf" srcId="{B1922297-6060-4555-9EAE-4AE07E5955EA}" destId="{E7260541-369D-4289-9658-2BD02EFA1653}" srcOrd="0" destOrd="0" presId="urn:microsoft.com/office/officeart/2008/layout/AscendingPictureAccentProcess"/>
    <dgm:cxn modelId="{CF0CC211-8332-4D4F-A078-1BCC3F088FB2}" type="presOf" srcId="{9F52592E-E147-449D-BFFF-5D0F727130DF}" destId="{AA48963C-4C5D-4AD8-A2CE-BE556CEAA22E}" srcOrd="0" destOrd="0" presId="urn:microsoft.com/office/officeart/2008/layout/AscendingPictureAccentProcess"/>
    <dgm:cxn modelId="{13B6A65C-0F0A-4EB6-A391-85A00E178831}" srcId="{72A54812-07A6-491D-8678-4A9FA0151587}" destId="{AD4B8323-ACEE-4A77-8493-35A854B6695D}" srcOrd="1" destOrd="0" parTransId="{A6997CF7-66B9-495E-A366-261041C6A4EB}" sibTransId="{B1922297-6060-4555-9EAE-4AE07E5955EA}"/>
    <dgm:cxn modelId="{31837CC1-23CA-43C5-AE30-B93FD50739C9}" srcId="{72A54812-07A6-491D-8678-4A9FA0151587}" destId="{744936E2-B3C7-43D5-B5F9-EC7972CE5C6B}" srcOrd="0" destOrd="0" parTransId="{C9D84422-D4DE-4A63-9439-FA9E08E304DE}" sibTransId="{3F7CB6C8-BE06-42EA-8296-5F793F6E21F3}"/>
    <dgm:cxn modelId="{835CE4C9-CDB9-48C9-AFD0-CC3143F81BFA}" type="presOf" srcId="{72A54812-07A6-491D-8678-4A9FA0151587}" destId="{6B4B48A6-DB30-4A0E-99CE-21BA8670B668}" srcOrd="0" destOrd="0" presId="urn:microsoft.com/office/officeart/2008/layout/AscendingPictureAccentProcess"/>
    <dgm:cxn modelId="{93DF9AE1-BB31-44AD-A02A-9B2B8FC08591}" type="presOf" srcId="{3F7CB6C8-BE06-42EA-8296-5F793F6E21F3}" destId="{582CDEE9-CF7A-4F79-9234-ABE89DB56A6E}" srcOrd="0" destOrd="0" presId="urn:microsoft.com/office/officeart/2008/layout/AscendingPictureAccentProcess"/>
    <dgm:cxn modelId="{86450BE4-6107-4AAA-B083-FEFDAA4BF1A1}" type="presOf" srcId="{744936E2-B3C7-43D5-B5F9-EC7972CE5C6B}" destId="{0E258126-969B-471B-A1EB-EB8DB674F024}" srcOrd="0" destOrd="0" presId="urn:microsoft.com/office/officeart/2008/layout/AscendingPictureAccentProcess"/>
    <dgm:cxn modelId="{FE9B2CEC-88F1-4AEE-89E7-6F92787BCC3A}" type="presOf" srcId="{AD4B8323-ACEE-4A77-8493-35A854B6695D}" destId="{84D42C45-5AC0-4DA6-AB37-04092F2F6A88}" srcOrd="0" destOrd="0" presId="urn:microsoft.com/office/officeart/2008/layout/AscendingPictureAccentProcess"/>
    <dgm:cxn modelId="{9D650CEF-FD66-48F5-B49F-6F186CC623D7}" srcId="{72A54812-07A6-491D-8678-4A9FA0151587}" destId="{CD7C6985-45E9-4ED7-BD7A-B5059BAE8723}" srcOrd="2" destOrd="0" parTransId="{15A57C46-64A4-4598-AACF-FB33638623AB}" sibTransId="{9F52592E-E147-449D-BFFF-5D0F727130DF}"/>
    <dgm:cxn modelId="{8328E6F8-B033-43EA-9EF4-22043E1870EA}" type="presOf" srcId="{CD7C6985-45E9-4ED7-BD7A-B5059BAE8723}" destId="{F3537FE6-11FF-4582-88F9-F14F78B08089}" srcOrd="0" destOrd="0" presId="urn:microsoft.com/office/officeart/2008/layout/AscendingPictureAccentProcess"/>
    <dgm:cxn modelId="{A87BC632-CA31-43ED-9D45-0BC29D254FA6}" type="presParOf" srcId="{6B4B48A6-DB30-4A0E-99CE-21BA8670B668}" destId="{20D0A7A5-A77D-4360-85ED-E19289F891C0}" srcOrd="0" destOrd="0" presId="urn:microsoft.com/office/officeart/2008/layout/AscendingPictureAccentProcess"/>
    <dgm:cxn modelId="{EC0497DE-0D7E-4A3F-99B6-B03C7B1AD0A2}" type="presParOf" srcId="{6B4B48A6-DB30-4A0E-99CE-21BA8670B668}" destId="{0D841A49-78A0-4F70-B4CD-072879509ED8}" srcOrd="1" destOrd="0" presId="urn:microsoft.com/office/officeart/2008/layout/AscendingPictureAccentProcess"/>
    <dgm:cxn modelId="{0DC88A8A-3FDF-44AB-90C1-49A2157389A7}" type="presParOf" srcId="{6B4B48A6-DB30-4A0E-99CE-21BA8670B668}" destId="{B91132B3-E0BA-4181-9B09-DB5C197E0D44}" srcOrd="2" destOrd="0" presId="urn:microsoft.com/office/officeart/2008/layout/AscendingPictureAccentProcess"/>
    <dgm:cxn modelId="{3C922FC7-50E1-4801-A91E-B7565C8A9529}" type="presParOf" srcId="{6B4B48A6-DB30-4A0E-99CE-21BA8670B668}" destId="{F1A9C0C6-DA48-4290-B937-A1B39A7831A7}" srcOrd="3" destOrd="0" presId="urn:microsoft.com/office/officeart/2008/layout/AscendingPictureAccentProcess"/>
    <dgm:cxn modelId="{62636DBF-A68C-43B3-B4A6-A79E61006533}" type="presParOf" srcId="{6B4B48A6-DB30-4A0E-99CE-21BA8670B668}" destId="{CE24B7FB-D954-4ABB-93CF-FADD0B41E9CD}" srcOrd="4" destOrd="0" presId="urn:microsoft.com/office/officeart/2008/layout/AscendingPictureAccentProcess"/>
    <dgm:cxn modelId="{7982C150-EFA3-4B75-BA58-2C39ED935CED}" type="presParOf" srcId="{6B4B48A6-DB30-4A0E-99CE-21BA8670B668}" destId="{32E6C5DF-5264-41A3-84EC-2C1B088849B4}" srcOrd="5" destOrd="0" presId="urn:microsoft.com/office/officeart/2008/layout/AscendingPictureAccentProcess"/>
    <dgm:cxn modelId="{6564E85A-9797-4009-81BD-01C0A67C765B}" type="presParOf" srcId="{6B4B48A6-DB30-4A0E-99CE-21BA8670B668}" destId="{2A09FB8C-CF00-4BF1-96D5-963B82B82963}" srcOrd="6" destOrd="0" presId="urn:microsoft.com/office/officeart/2008/layout/AscendingPictureAccentProcess"/>
    <dgm:cxn modelId="{842A36A2-7252-4848-A13B-38BFAB19AA9A}" type="presParOf" srcId="{6B4B48A6-DB30-4A0E-99CE-21BA8670B668}" destId="{3F996D19-7737-4E4B-A2E4-3087A34CF7C4}" srcOrd="7" destOrd="0" presId="urn:microsoft.com/office/officeart/2008/layout/AscendingPictureAccentProcess"/>
    <dgm:cxn modelId="{F7859853-FA13-4EA6-9F7D-FBBEFD561ACA}" type="presParOf" srcId="{6B4B48A6-DB30-4A0E-99CE-21BA8670B668}" destId="{E10DBA6A-6FAF-4AA1-94B4-B7A740ED25FD}" srcOrd="8" destOrd="0" presId="urn:microsoft.com/office/officeart/2008/layout/AscendingPictureAccentProcess"/>
    <dgm:cxn modelId="{59760415-888C-44B4-8BA7-F66439CF81AA}" type="presParOf" srcId="{6B4B48A6-DB30-4A0E-99CE-21BA8670B668}" destId="{E96E6940-1D5D-4389-B6A3-9827661F86D2}" srcOrd="9" destOrd="0" presId="urn:microsoft.com/office/officeart/2008/layout/AscendingPictureAccentProcess"/>
    <dgm:cxn modelId="{4A861F19-2A8D-440C-BF5A-9ADD33711368}" type="presParOf" srcId="{6B4B48A6-DB30-4A0E-99CE-21BA8670B668}" destId="{DE60B352-D01C-4B5B-846E-F622E1638C62}" srcOrd="10" destOrd="0" presId="urn:microsoft.com/office/officeart/2008/layout/AscendingPictureAccentProcess"/>
    <dgm:cxn modelId="{F17CCC65-451A-4337-A1F1-E1DCB06BC08C}" type="presParOf" srcId="{6B4B48A6-DB30-4A0E-99CE-21BA8670B668}" destId="{745FDDFF-0B90-4FE0-8FAB-36B1A659E72F}" srcOrd="11" destOrd="0" presId="urn:microsoft.com/office/officeart/2008/layout/AscendingPictureAccentProcess"/>
    <dgm:cxn modelId="{085EB1ED-552F-4E50-AA49-07C91E987CAC}" type="presParOf" srcId="{6B4B48A6-DB30-4A0E-99CE-21BA8670B668}" destId="{0E258126-969B-471B-A1EB-EB8DB674F024}" srcOrd="12" destOrd="0" presId="urn:microsoft.com/office/officeart/2008/layout/AscendingPictureAccentProcess"/>
    <dgm:cxn modelId="{75FC6A48-E5EF-49E2-A551-DEBC8F8CF2B5}" type="presParOf" srcId="{6B4B48A6-DB30-4A0E-99CE-21BA8670B668}" destId="{4DAD025F-4FD8-483D-A16D-EA3EA4F41334}" srcOrd="13" destOrd="0" presId="urn:microsoft.com/office/officeart/2008/layout/AscendingPictureAccentProcess"/>
    <dgm:cxn modelId="{129340B6-3E31-48C0-AFA9-80D09DE1E775}" type="presParOf" srcId="{4DAD025F-4FD8-483D-A16D-EA3EA4F41334}" destId="{582CDEE9-CF7A-4F79-9234-ABE89DB56A6E}" srcOrd="0" destOrd="0" presId="urn:microsoft.com/office/officeart/2008/layout/AscendingPictureAccentProcess"/>
    <dgm:cxn modelId="{0E3DA86D-8C29-43F9-A4D3-44EFFB3FB3C8}" type="presParOf" srcId="{6B4B48A6-DB30-4A0E-99CE-21BA8670B668}" destId="{84D42C45-5AC0-4DA6-AB37-04092F2F6A88}" srcOrd="14" destOrd="0" presId="urn:microsoft.com/office/officeart/2008/layout/AscendingPictureAccentProcess"/>
    <dgm:cxn modelId="{F60B19DD-9E7A-41AF-A325-E6A30706EDD5}" type="presParOf" srcId="{6B4B48A6-DB30-4A0E-99CE-21BA8670B668}" destId="{2DCBE22E-B140-40BC-A977-93EDD41F1604}" srcOrd="15" destOrd="0" presId="urn:microsoft.com/office/officeart/2008/layout/AscendingPictureAccentProcess"/>
    <dgm:cxn modelId="{1D976167-F5E3-43EE-BE6B-48982B221C7B}" type="presParOf" srcId="{2DCBE22E-B140-40BC-A977-93EDD41F1604}" destId="{E7260541-369D-4289-9658-2BD02EFA1653}" srcOrd="0" destOrd="0" presId="urn:microsoft.com/office/officeart/2008/layout/AscendingPictureAccentProcess"/>
    <dgm:cxn modelId="{1E306EA7-DD55-40D8-9DFF-B621A2BC02C0}" type="presParOf" srcId="{6B4B48A6-DB30-4A0E-99CE-21BA8670B668}" destId="{F3537FE6-11FF-4582-88F9-F14F78B08089}" srcOrd="16" destOrd="0" presId="urn:microsoft.com/office/officeart/2008/layout/AscendingPictureAccentProcess"/>
    <dgm:cxn modelId="{BB0B6100-4E2F-41B8-ACF0-112B22BC7647}" type="presParOf" srcId="{6B4B48A6-DB30-4A0E-99CE-21BA8670B668}" destId="{2FEA5DF1-EE54-4AD0-A2FC-98695355DFC4}" srcOrd="17" destOrd="0" presId="urn:microsoft.com/office/officeart/2008/layout/AscendingPictureAccentProcess"/>
    <dgm:cxn modelId="{E5044C40-39F0-4736-ACB9-92919DFD002D}" type="presParOf" srcId="{2FEA5DF1-EE54-4AD0-A2FC-98695355DFC4}" destId="{AA48963C-4C5D-4AD8-A2CE-BE556CEAA22E}" srcOrd="0" destOrd="0" presId="urn:microsoft.com/office/officeart/2008/layout/AscendingPictureAccentProcess"/>
  </dgm:cxnLst>
  <dgm:bg>
    <a:blipFill>
      <a:blip xmlns:r="http://schemas.openxmlformats.org/officeDocument/2006/relationships" r:embed="rId7"/>
      <a:tile tx="0" ty="0" sx="100000" sy="100000" flip="none" algn="tl"/>
    </a:blipFill>
  </dgm:bg>
  <dgm:whole/>
  <dgm:extLst>
    <a:ext uri="http://schemas.microsoft.com/office/drawing/2008/diagram">
      <dsp:dataModelExt xmlns:dsp="http://schemas.microsoft.com/office/drawing/2008/diagram" relId="rId26"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D5468263-E73F-4014-804D-469F29F23C77}" type="doc">
      <dgm:prSet loTypeId="urn:microsoft.com/office/officeart/2005/8/layout/arrow6" loCatId="process" qsTypeId="urn:microsoft.com/office/officeart/2005/8/quickstyle/simple1" qsCatId="simple" csTypeId="urn:microsoft.com/office/officeart/2005/8/colors/accent3_1" csCatId="accent3" phldr="1"/>
      <dgm:spPr/>
      <dgm:t>
        <a:bodyPr/>
        <a:lstStyle/>
        <a:p>
          <a:endParaRPr lang="en-IN"/>
        </a:p>
      </dgm:t>
    </dgm:pt>
    <dgm:pt modelId="{66AD7986-44C8-4341-BEEC-734BC8C25531}">
      <dgm:prSet phldrT="[Text]"/>
      <dgm:spPr/>
      <dgm:t>
        <a:bodyPr/>
        <a:lstStyle/>
        <a:p>
          <a:r>
            <a:rPr lang="en-IN" b="1"/>
            <a:t>Average Seating Capacity</a:t>
          </a:r>
        </a:p>
      </dgm:t>
    </dgm:pt>
    <dgm:pt modelId="{FC2BA51E-2356-4EA7-814E-A43DEC7E1018}" type="parTrans" cxnId="{0190DA1B-2168-4714-A1E1-90C870ED9D1D}">
      <dgm:prSet/>
      <dgm:spPr/>
      <dgm:t>
        <a:bodyPr/>
        <a:lstStyle/>
        <a:p>
          <a:endParaRPr lang="en-IN"/>
        </a:p>
      </dgm:t>
    </dgm:pt>
    <dgm:pt modelId="{82799EA4-1916-4618-BF63-EBA17C8490CD}" type="sibTrans" cxnId="{0190DA1B-2168-4714-A1E1-90C870ED9D1D}">
      <dgm:prSet/>
      <dgm:spPr/>
      <dgm:t>
        <a:bodyPr/>
        <a:lstStyle/>
        <a:p>
          <a:endParaRPr lang="en-IN"/>
        </a:p>
      </dgm:t>
    </dgm:pt>
    <dgm:pt modelId="{2F71B9E1-607B-45CA-9F3D-D9A5AA523378}">
      <dgm:prSet phldrT="[Text]"/>
      <dgm:spPr/>
      <dgm:t>
        <a:bodyPr/>
        <a:lstStyle/>
        <a:p>
          <a:r>
            <a:rPr lang="en-IN" b="1"/>
            <a:t>5.27</a:t>
          </a:r>
        </a:p>
      </dgm:t>
    </dgm:pt>
    <dgm:pt modelId="{A463E03F-05E6-44A5-A1D5-53FCE86022C0}" type="parTrans" cxnId="{64F9088A-5652-429B-8B5A-DD93C4031D45}">
      <dgm:prSet/>
      <dgm:spPr/>
      <dgm:t>
        <a:bodyPr/>
        <a:lstStyle/>
        <a:p>
          <a:endParaRPr lang="en-IN"/>
        </a:p>
      </dgm:t>
    </dgm:pt>
    <dgm:pt modelId="{A1015B27-DB50-47F8-ABE2-2D3188E09521}" type="sibTrans" cxnId="{64F9088A-5652-429B-8B5A-DD93C4031D45}">
      <dgm:prSet/>
      <dgm:spPr/>
      <dgm:t>
        <a:bodyPr/>
        <a:lstStyle/>
        <a:p>
          <a:endParaRPr lang="en-IN"/>
        </a:p>
      </dgm:t>
    </dgm:pt>
    <dgm:pt modelId="{B4CCCD37-12C4-4AB3-B844-89C126D68CA7}" type="pres">
      <dgm:prSet presAssocID="{D5468263-E73F-4014-804D-469F29F23C77}" presName="compositeShape" presStyleCnt="0">
        <dgm:presLayoutVars>
          <dgm:chMax val="2"/>
          <dgm:dir/>
          <dgm:resizeHandles val="exact"/>
        </dgm:presLayoutVars>
      </dgm:prSet>
      <dgm:spPr/>
    </dgm:pt>
    <dgm:pt modelId="{6EC1F27F-3E2B-46B9-AD20-156767CFE574}" type="pres">
      <dgm:prSet presAssocID="{D5468263-E73F-4014-804D-469F29F23C77}" presName="ribbon" presStyleLbl="node1" presStyleIdx="0" presStyleCnt="1"/>
      <dgm:spPr>
        <a:gradFill flip="none" rotWithShape="0">
          <a:gsLst>
            <a:gs pos="0">
              <a:srgbClr val="FFFF00">
                <a:tint val="66000"/>
                <a:satMod val="160000"/>
              </a:srgbClr>
            </a:gs>
            <a:gs pos="50000">
              <a:srgbClr val="FFFF00">
                <a:tint val="44500"/>
                <a:satMod val="160000"/>
              </a:srgbClr>
            </a:gs>
            <a:gs pos="100000">
              <a:srgbClr val="FFFF00">
                <a:tint val="23500"/>
                <a:satMod val="160000"/>
              </a:srgbClr>
            </a:gs>
          </a:gsLst>
          <a:lin ang="16200000" scaled="1"/>
          <a:tileRect/>
        </a:gradFill>
      </dgm:spPr>
    </dgm:pt>
    <dgm:pt modelId="{8E2C05DD-F461-4F5D-9C0A-F96C9C08794C}" type="pres">
      <dgm:prSet presAssocID="{D5468263-E73F-4014-804D-469F29F23C77}" presName="leftArrowText" presStyleLbl="node1" presStyleIdx="0" presStyleCnt="1">
        <dgm:presLayoutVars>
          <dgm:chMax val="0"/>
          <dgm:bulletEnabled val="1"/>
        </dgm:presLayoutVars>
      </dgm:prSet>
      <dgm:spPr/>
    </dgm:pt>
    <dgm:pt modelId="{BE6D7141-F9FC-46B2-A90C-AE4161A7F94C}" type="pres">
      <dgm:prSet presAssocID="{D5468263-E73F-4014-804D-469F29F23C77}" presName="rightArrowText" presStyleLbl="node1" presStyleIdx="0" presStyleCnt="1">
        <dgm:presLayoutVars>
          <dgm:chMax val="0"/>
          <dgm:bulletEnabled val="1"/>
        </dgm:presLayoutVars>
      </dgm:prSet>
      <dgm:spPr/>
    </dgm:pt>
  </dgm:ptLst>
  <dgm:cxnLst>
    <dgm:cxn modelId="{0190DA1B-2168-4714-A1E1-90C870ED9D1D}" srcId="{D5468263-E73F-4014-804D-469F29F23C77}" destId="{66AD7986-44C8-4341-BEEC-734BC8C25531}" srcOrd="0" destOrd="0" parTransId="{FC2BA51E-2356-4EA7-814E-A43DEC7E1018}" sibTransId="{82799EA4-1916-4618-BF63-EBA17C8490CD}"/>
    <dgm:cxn modelId="{CB556F28-A187-43F7-A4AB-130E1822BADF}" type="presOf" srcId="{66AD7986-44C8-4341-BEEC-734BC8C25531}" destId="{8E2C05DD-F461-4F5D-9C0A-F96C9C08794C}" srcOrd="0" destOrd="0" presId="urn:microsoft.com/office/officeart/2005/8/layout/arrow6"/>
    <dgm:cxn modelId="{64F9088A-5652-429B-8B5A-DD93C4031D45}" srcId="{D5468263-E73F-4014-804D-469F29F23C77}" destId="{2F71B9E1-607B-45CA-9F3D-D9A5AA523378}" srcOrd="1" destOrd="0" parTransId="{A463E03F-05E6-44A5-A1D5-53FCE86022C0}" sibTransId="{A1015B27-DB50-47F8-ABE2-2D3188E09521}"/>
    <dgm:cxn modelId="{A6F16B8A-3320-4F26-A21E-7E2376E23B45}" type="presOf" srcId="{2F71B9E1-607B-45CA-9F3D-D9A5AA523378}" destId="{BE6D7141-F9FC-46B2-A90C-AE4161A7F94C}" srcOrd="0" destOrd="0" presId="urn:microsoft.com/office/officeart/2005/8/layout/arrow6"/>
    <dgm:cxn modelId="{0BD967D8-85D3-4B8A-97E8-E22DEBA6DB64}" type="presOf" srcId="{D5468263-E73F-4014-804D-469F29F23C77}" destId="{B4CCCD37-12C4-4AB3-B844-89C126D68CA7}" srcOrd="0" destOrd="0" presId="urn:microsoft.com/office/officeart/2005/8/layout/arrow6"/>
    <dgm:cxn modelId="{48DC0045-0CD0-45F6-8984-DB3F4154537E}" type="presParOf" srcId="{B4CCCD37-12C4-4AB3-B844-89C126D68CA7}" destId="{6EC1F27F-3E2B-46B9-AD20-156767CFE574}" srcOrd="0" destOrd="0" presId="urn:microsoft.com/office/officeart/2005/8/layout/arrow6"/>
    <dgm:cxn modelId="{7308E453-8E53-4B14-B9A9-9D40F605F93B}" type="presParOf" srcId="{B4CCCD37-12C4-4AB3-B844-89C126D68CA7}" destId="{8E2C05DD-F461-4F5D-9C0A-F96C9C08794C}" srcOrd="1" destOrd="0" presId="urn:microsoft.com/office/officeart/2005/8/layout/arrow6"/>
    <dgm:cxn modelId="{DB47E1B3-CAC5-45FD-95E8-6AE51596C788}" type="presParOf" srcId="{B4CCCD37-12C4-4AB3-B844-89C126D68CA7}" destId="{BE6D7141-F9FC-46B2-A90C-AE4161A7F94C}" srcOrd="2" destOrd="0" presId="urn:microsoft.com/office/officeart/2005/8/layout/arrow6"/>
  </dgm:cxnLst>
  <dgm:bg>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path path="circle">
        <a:fillToRect l="100000" b="100000"/>
      </a:path>
      <a:tileRect t="-100000" r="-100000"/>
    </a:gradFill>
    <a:effectLst>
      <a:outerShdw blurRad="76200" dir="18900000" sy="23000" kx="-1200000" algn="bl" rotWithShape="0">
        <a:prstClr val="black">
          <a:alpha val="20000"/>
        </a:prstClr>
      </a:outerShdw>
    </a:effectLst>
  </dgm:bg>
  <dgm:whole>
    <a:ln>
      <a:solidFill>
        <a:schemeClr val="tx1">
          <a:lumMod val="95000"/>
          <a:lumOff val="5000"/>
        </a:schemeClr>
      </a:solidFill>
    </a:ln>
  </dgm:whole>
  <dgm:extLst>
    <a:ext uri="http://schemas.microsoft.com/office/drawing/2008/diagram">
      <dsp:dataModelExt xmlns:dsp="http://schemas.microsoft.com/office/drawing/2008/diagram" relId="rId10"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5BE821D2-ED68-4B99-913F-B041D0ABF0D6}" type="doc">
      <dgm:prSet loTypeId="urn:microsoft.com/office/officeart/2005/8/layout/arrow3" loCatId="relationship" qsTypeId="urn:microsoft.com/office/officeart/2005/8/quickstyle/simple1" qsCatId="simple" csTypeId="urn:microsoft.com/office/officeart/2005/8/colors/accent2_1" csCatId="accent2" phldr="1"/>
      <dgm:spPr/>
      <dgm:t>
        <a:bodyPr/>
        <a:lstStyle/>
        <a:p>
          <a:endParaRPr lang="en-IN"/>
        </a:p>
      </dgm:t>
    </dgm:pt>
    <dgm:pt modelId="{7404C962-31A4-4E2C-AA80-9F95C3B12017}">
      <dgm:prSet phldrT="[Text]" custT="1"/>
      <dgm:spPr>
        <a:effectLst>
          <a:glow rad="139700">
            <a:schemeClr val="accent4">
              <a:satMod val="175000"/>
              <a:alpha val="40000"/>
            </a:schemeClr>
          </a:glow>
          <a:outerShdw blurRad="50800" dist="38100" dir="5400000" algn="t" rotWithShape="0">
            <a:prstClr val="black">
              <a:alpha val="40000"/>
            </a:prstClr>
          </a:outerShdw>
        </a:effectLst>
      </dgm:spPr>
      <dgm:t>
        <a:bodyPr anchor="ctr"/>
        <a:lstStyle/>
        <a:p>
          <a:pPr algn="ctr"/>
          <a:r>
            <a:rPr lang="en-IN" sz="1400"/>
            <a:t>AUTOMATIC</a:t>
          </a:r>
        </a:p>
      </dgm:t>
    </dgm:pt>
    <dgm:pt modelId="{4EC205BC-6DB7-41B9-9AB2-AC0F3E1975DC}" type="parTrans" cxnId="{6F85BB83-F0B1-4EC5-9995-F369FFB6B733}">
      <dgm:prSet/>
      <dgm:spPr/>
      <dgm:t>
        <a:bodyPr/>
        <a:lstStyle/>
        <a:p>
          <a:endParaRPr lang="en-IN"/>
        </a:p>
      </dgm:t>
    </dgm:pt>
    <dgm:pt modelId="{4C2633B8-3284-44C7-A69D-7C8EB2839873}" type="sibTrans" cxnId="{6F85BB83-F0B1-4EC5-9995-F369FFB6B733}">
      <dgm:prSet/>
      <dgm:spPr/>
      <dgm:t>
        <a:bodyPr/>
        <a:lstStyle/>
        <a:p>
          <a:endParaRPr lang="en-IN"/>
        </a:p>
      </dgm:t>
    </dgm:pt>
    <dgm:pt modelId="{24E53E6A-10E1-402D-9EE9-5150D1419ECA}">
      <dgm:prSet phldrT="[Text]" custT="1"/>
      <dgm:spPr>
        <a:effectLst>
          <a:glow rad="139700">
            <a:schemeClr val="accent4">
              <a:satMod val="175000"/>
              <a:alpha val="40000"/>
            </a:schemeClr>
          </a:glow>
          <a:outerShdw blurRad="50800" dist="38100" dir="5400000" algn="t" rotWithShape="0">
            <a:prstClr val="black">
              <a:alpha val="40000"/>
            </a:prstClr>
          </a:outerShdw>
        </a:effectLst>
      </dgm:spPr>
      <dgm:t>
        <a:bodyPr/>
        <a:lstStyle/>
        <a:p>
          <a:r>
            <a:rPr lang="en-IN" sz="3200"/>
            <a:t>19.84</a:t>
          </a:r>
        </a:p>
      </dgm:t>
    </dgm:pt>
    <dgm:pt modelId="{22F7514C-6A35-46FD-A3C8-CE9E58826A13}" type="parTrans" cxnId="{2CAE26A9-D948-40AD-B179-5BA8D104BA85}">
      <dgm:prSet/>
      <dgm:spPr/>
      <dgm:t>
        <a:bodyPr/>
        <a:lstStyle/>
        <a:p>
          <a:endParaRPr lang="en-IN"/>
        </a:p>
      </dgm:t>
    </dgm:pt>
    <dgm:pt modelId="{7A294F62-51FB-4035-BC64-F897BF44294D}" type="sibTrans" cxnId="{2CAE26A9-D948-40AD-B179-5BA8D104BA85}">
      <dgm:prSet/>
      <dgm:spPr/>
      <dgm:t>
        <a:bodyPr/>
        <a:lstStyle/>
        <a:p>
          <a:endParaRPr lang="en-IN"/>
        </a:p>
      </dgm:t>
    </dgm:pt>
    <dgm:pt modelId="{8F70577C-44D1-418C-B39B-ACBEC2FA1BA5}">
      <dgm:prSet phldrT="[Text]" custT="1"/>
      <dgm:spPr>
        <a:effectLst>
          <a:outerShdw blurRad="50800" dist="38100" dir="5400000" algn="t" rotWithShape="0">
            <a:prstClr val="black">
              <a:alpha val="40000"/>
            </a:prstClr>
          </a:outerShdw>
        </a:effectLst>
      </dgm:spPr>
      <dgm:t>
        <a:bodyPr/>
        <a:lstStyle/>
        <a:p>
          <a:pPr algn="ctr"/>
          <a:r>
            <a:rPr lang="en-IN" sz="1400"/>
            <a:t>MANUAL</a:t>
          </a:r>
        </a:p>
      </dgm:t>
    </dgm:pt>
    <dgm:pt modelId="{8861DE5B-62FF-48FD-9D81-A9919BF5D2F3}" type="parTrans" cxnId="{1767EA61-9AFC-4E13-82C1-1993129407D3}">
      <dgm:prSet/>
      <dgm:spPr/>
      <dgm:t>
        <a:bodyPr/>
        <a:lstStyle/>
        <a:p>
          <a:endParaRPr lang="en-IN"/>
        </a:p>
      </dgm:t>
    </dgm:pt>
    <dgm:pt modelId="{C941D416-A1F4-4A18-B8A8-DCF0BF1528B9}" type="sibTrans" cxnId="{1767EA61-9AFC-4E13-82C1-1993129407D3}">
      <dgm:prSet/>
      <dgm:spPr/>
      <dgm:t>
        <a:bodyPr/>
        <a:lstStyle/>
        <a:p>
          <a:endParaRPr lang="en-IN"/>
        </a:p>
      </dgm:t>
    </dgm:pt>
    <dgm:pt modelId="{92AE8026-EA26-492D-94B0-AA9DAD34E8B1}">
      <dgm:prSet phldrT="[Text]" custT="1"/>
      <dgm:spPr>
        <a:effectLst>
          <a:outerShdw blurRad="50800" dist="38100" dir="5400000" algn="t" rotWithShape="0">
            <a:prstClr val="black">
              <a:alpha val="40000"/>
            </a:prstClr>
          </a:outerShdw>
        </a:effectLst>
      </dgm:spPr>
      <dgm:t>
        <a:bodyPr/>
        <a:lstStyle/>
        <a:p>
          <a:r>
            <a:rPr lang="en-IN" sz="3200"/>
            <a:t>5.33</a:t>
          </a:r>
        </a:p>
      </dgm:t>
    </dgm:pt>
    <dgm:pt modelId="{6AF1983D-B856-4742-9200-84C713B194E4}" type="parTrans" cxnId="{555032A7-B821-47FC-A1E4-0B9F10C0EDC3}">
      <dgm:prSet/>
      <dgm:spPr/>
      <dgm:t>
        <a:bodyPr/>
        <a:lstStyle/>
        <a:p>
          <a:endParaRPr lang="en-IN"/>
        </a:p>
      </dgm:t>
    </dgm:pt>
    <dgm:pt modelId="{53E0DBB9-D6A9-439C-9D07-6B189ED3AA51}" type="sibTrans" cxnId="{555032A7-B821-47FC-A1E4-0B9F10C0EDC3}">
      <dgm:prSet/>
      <dgm:spPr/>
      <dgm:t>
        <a:bodyPr/>
        <a:lstStyle/>
        <a:p>
          <a:endParaRPr lang="en-IN"/>
        </a:p>
      </dgm:t>
    </dgm:pt>
    <dgm:pt modelId="{5E3650D2-D906-4441-93BB-304E816258F1}" type="pres">
      <dgm:prSet presAssocID="{5BE821D2-ED68-4B99-913F-B041D0ABF0D6}" presName="compositeShape" presStyleCnt="0">
        <dgm:presLayoutVars>
          <dgm:chMax val="2"/>
          <dgm:dir/>
          <dgm:resizeHandles val="exact"/>
        </dgm:presLayoutVars>
      </dgm:prSet>
      <dgm:spPr/>
    </dgm:pt>
    <dgm:pt modelId="{DCF72CFF-7FE4-4C33-AEB1-788E89DD003C}" type="pres">
      <dgm:prSet presAssocID="{5BE821D2-ED68-4B99-913F-B041D0ABF0D6}" presName="divider" presStyleLbl="fgShp" presStyleIdx="0" presStyleCnt="1"/>
      <dgm:spPr/>
    </dgm:pt>
    <dgm:pt modelId="{CDCAB869-440D-40E5-ACA5-10DD6BCD64F3}" type="pres">
      <dgm:prSet presAssocID="{7404C962-31A4-4E2C-AA80-9F95C3B12017}" presName="downArrow" presStyleLbl="node1" presStyleIdx="0" presStyleCnt="2"/>
      <dgm:spPr>
        <a:solidFill>
          <a:schemeClr val="tx1"/>
        </a:solidFill>
      </dgm:spPr>
    </dgm:pt>
    <dgm:pt modelId="{AD130270-ED65-4596-8E6C-F7A1A2F4DBAE}" type="pres">
      <dgm:prSet presAssocID="{7404C962-31A4-4E2C-AA80-9F95C3B12017}" presName="downArrowText" presStyleLbl="revTx" presStyleIdx="0" presStyleCnt="2">
        <dgm:presLayoutVars>
          <dgm:bulletEnabled val="1"/>
        </dgm:presLayoutVars>
      </dgm:prSet>
      <dgm:spPr/>
    </dgm:pt>
    <dgm:pt modelId="{E3CEC261-2D03-47BC-8455-DDAD9AE20484}" type="pres">
      <dgm:prSet presAssocID="{8F70577C-44D1-418C-B39B-ACBEC2FA1BA5}" presName="upArrow" presStyleLbl="node1" presStyleIdx="1" presStyleCnt="2"/>
      <dgm:spPr>
        <a:solidFill>
          <a:schemeClr val="tx1"/>
        </a:solidFill>
      </dgm:spPr>
    </dgm:pt>
    <dgm:pt modelId="{C92DA5C0-08C3-49F3-B3BF-02CA3847F909}" type="pres">
      <dgm:prSet presAssocID="{8F70577C-44D1-418C-B39B-ACBEC2FA1BA5}" presName="upArrowText" presStyleLbl="revTx" presStyleIdx="1" presStyleCnt="2">
        <dgm:presLayoutVars>
          <dgm:bulletEnabled val="1"/>
        </dgm:presLayoutVars>
      </dgm:prSet>
      <dgm:spPr/>
    </dgm:pt>
  </dgm:ptLst>
  <dgm:cxnLst>
    <dgm:cxn modelId="{2051D838-DDDA-4E7B-9F16-FD66D5782C55}" type="presOf" srcId="{7404C962-31A4-4E2C-AA80-9F95C3B12017}" destId="{AD130270-ED65-4596-8E6C-F7A1A2F4DBAE}" srcOrd="0" destOrd="0" presId="urn:microsoft.com/office/officeart/2005/8/layout/arrow3"/>
    <dgm:cxn modelId="{1767EA61-9AFC-4E13-82C1-1993129407D3}" srcId="{5BE821D2-ED68-4B99-913F-B041D0ABF0D6}" destId="{8F70577C-44D1-418C-B39B-ACBEC2FA1BA5}" srcOrd="1" destOrd="0" parTransId="{8861DE5B-62FF-48FD-9D81-A9919BF5D2F3}" sibTransId="{C941D416-A1F4-4A18-B8A8-DCF0BF1528B9}"/>
    <dgm:cxn modelId="{8A35B649-7CC8-4286-BB3C-7A7E02AFECD7}" type="presOf" srcId="{92AE8026-EA26-492D-94B0-AA9DAD34E8B1}" destId="{C92DA5C0-08C3-49F3-B3BF-02CA3847F909}" srcOrd="0" destOrd="1" presId="urn:microsoft.com/office/officeart/2005/8/layout/arrow3"/>
    <dgm:cxn modelId="{6F85BB83-F0B1-4EC5-9995-F369FFB6B733}" srcId="{5BE821D2-ED68-4B99-913F-B041D0ABF0D6}" destId="{7404C962-31A4-4E2C-AA80-9F95C3B12017}" srcOrd="0" destOrd="0" parTransId="{4EC205BC-6DB7-41B9-9AB2-AC0F3E1975DC}" sibTransId="{4C2633B8-3284-44C7-A69D-7C8EB2839873}"/>
    <dgm:cxn modelId="{15286C85-0B21-4D03-8497-BAA875E25EF0}" type="presOf" srcId="{8F70577C-44D1-418C-B39B-ACBEC2FA1BA5}" destId="{C92DA5C0-08C3-49F3-B3BF-02CA3847F909}" srcOrd="0" destOrd="0" presId="urn:microsoft.com/office/officeart/2005/8/layout/arrow3"/>
    <dgm:cxn modelId="{AD7AF6A5-E17F-434D-B8C2-277681E0BFA2}" type="presOf" srcId="{5BE821D2-ED68-4B99-913F-B041D0ABF0D6}" destId="{5E3650D2-D906-4441-93BB-304E816258F1}" srcOrd="0" destOrd="0" presId="urn:microsoft.com/office/officeart/2005/8/layout/arrow3"/>
    <dgm:cxn modelId="{555032A7-B821-47FC-A1E4-0B9F10C0EDC3}" srcId="{8F70577C-44D1-418C-B39B-ACBEC2FA1BA5}" destId="{92AE8026-EA26-492D-94B0-AA9DAD34E8B1}" srcOrd="0" destOrd="0" parTransId="{6AF1983D-B856-4742-9200-84C713B194E4}" sibTransId="{53E0DBB9-D6A9-439C-9D07-6B189ED3AA51}"/>
    <dgm:cxn modelId="{2CAE26A9-D948-40AD-B179-5BA8D104BA85}" srcId="{7404C962-31A4-4E2C-AA80-9F95C3B12017}" destId="{24E53E6A-10E1-402D-9EE9-5150D1419ECA}" srcOrd="0" destOrd="0" parTransId="{22F7514C-6A35-46FD-A3C8-CE9E58826A13}" sibTransId="{7A294F62-51FB-4035-BC64-F897BF44294D}"/>
    <dgm:cxn modelId="{759721F6-EED8-4F28-BF30-17B5F3707B1F}" type="presOf" srcId="{24E53E6A-10E1-402D-9EE9-5150D1419ECA}" destId="{AD130270-ED65-4596-8E6C-F7A1A2F4DBAE}" srcOrd="0" destOrd="1" presId="urn:microsoft.com/office/officeart/2005/8/layout/arrow3"/>
    <dgm:cxn modelId="{CA5D000D-3060-4692-996F-7A37C11F307F}" type="presParOf" srcId="{5E3650D2-D906-4441-93BB-304E816258F1}" destId="{DCF72CFF-7FE4-4C33-AEB1-788E89DD003C}" srcOrd="0" destOrd="0" presId="urn:microsoft.com/office/officeart/2005/8/layout/arrow3"/>
    <dgm:cxn modelId="{F79A1FE9-6FD1-4923-BD87-B948E2C082F9}" type="presParOf" srcId="{5E3650D2-D906-4441-93BB-304E816258F1}" destId="{CDCAB869-440D-40E5-ACA5-10DD6BCD64F3}" srcOrd="1" destOrd="0" presId="urn:microsoft.com/office/officeart/2005/8/layout/arrow3"/>
    <dgm:cxn modelId="{00FD2406-1961-4D17-AE59-E7EBFF00E7ED}" type="presParOf" srcId="{5E3650D2-D906-4441-93BB-304E816258F1}" destId="{AD130270-ED65-4596-8E6C-F7A1A2F4DBAE}" srcOrd="2" destOrd="0" presId="urn:microsoft.com/office/officeart/2005/8/layout/arrow3"/>
    <dgm:cxn modelId="{0EF16768-3088-460D-AA60-1B112B4296F9}" type="presParOf" srcId="{5E3650D2-D906-4441-93BB-304E816258F1}" destId="{E3CEC261-2D03-47BC-8455-DDAD9AE20484}" srcOrd="3" destOrd="0" presId="urn:microsoft.com/office/officeart/2005/8/layout/arrow3"/>
    <dgm:cxn modelId="{0FAF28FB-42B8-4958-9C99-ED83C877EF06}" type="presParOf" srcId="{5E3650D2-D906-4441-93BB-304E816258F1}" destId="{C92DA5C0-08C3-49F3-B3BF-02CA3847F909}" srcOrd="4" destOrd="0" presId="urn:microsoft.com/office/officeart/2005/8/layout/arrow3"/>
  </dgm:cxnLst>
  <dgm:bg>
    <a:gradFill flip="none" rotWithShape="1">
      <a:gsLst>
        <a:gs pos="0">
          <a:srgbClr val="FF66FF">
            <a:shade val="30000"/>
            <a:satMod val="115000"/>
          </a:srgbClr>
        </a:gs>
        <a:gs pos="50000">
          <a:srgbClr val="FF66FF">
            <a:shade val="67500"/>
            <a:satMod val="115000"/>
          </a:srgbClr>
        </a:gs>
        <a:gs pos="100000">
          <a:srgbClr val="FF66FF">
            <a:shade val="100000"/>
            <a:satMod val="115000"/>
          </a:srgbClr>
        </a:gs>
      </a:gsLst>
      <a:lin ang="10800000" scaled="1"/>
      <a:tileRect/>
    </a:gradFill>
    <a:effectLst>
      <a:outerShdw blurRad="50800" dist="38100" dir="5400000" algn="t" rotWithShape="0">
        <a:prstClr val="black">
          <a:alpha val="40000"/>
        </a:prstClr>
      </a:outerShdw>
    </a:effectLst>
  </dgm:bg>
  <dgm:whole>
    <a:ln>
      <a:solidFill>
        <a:srgbClr val="FFFF00"/>
      </a:solidFill>
    </a:ln>
  </dgm:whole>
  <dgm:extLst>
    <a:ext uri="http://schemas.microsoft.com/office/drawing/2008/diagram">
      <dsp:dataModelExt xmlns:dsp="http://schemas.microsoft.com/office/drawing/2008/diagram" relId="rId1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44892CA-EC44-4F31-B0D0-18673EEA15A0}">
      <dsp:nvSpPr>
        <dsp:cNvPr id="0" name=""/>
        <dsp:cNvSpPr/>
      </dsp:nvSpPr>
      <dsp:spPr>
        <a:xfrm>
          <a:off x="0" y="32324"/>
          <a:ext cx="3657600" cy="273779"/>
        </a:xfrm>
        <a:prstGeom prst="roundRect">
          <a:avLst/>
        </a:prstGeom>
        <a:blipFill rotWithShape="0">
          <a:blip xmlns:r="http://schemas.openxmlformats.org/officeDocument/2006/relationships" r:embed="rId1"/>
          <a:tile tx="0" ty="0" sx="100000" sy="100000" flip="none" algn="tl"/>
        </a:blipFill>
        <a:ln>
          <a:solidFill>
            <a:srgbClr val="00B0F0"/>
          </a:solidFill>
        </a:ln>
        <a:effectLst>
          <a:outerShdw blurRad="50800" dist="12700" dir="5400000" algn="ctr" rotWithShape="0">
            <a:srgbClr val="000000">
              <a:alpha val="50000"/>
            </a:srgbClr>
          </a:outerShdw>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l" defTabSz="533400">
            <a:lnSpc>
              <a:spcPct val="90000"/>
            </a:lnSpc>
            <a:spcBef>
              <a:spcPct val="0"/>
            </a:spcBef>
            <a:spcAft>
              <a:spcPct val="35000"/>
            </a:spcAft>
            <a:buNone/>
          </a:pPr>
          <a:r>
            <a:rPr lang="en-IN" sz="1200" b="1" kern="1200"/>
            <a:t>Average price</a:t>
          </a:r>
          <a:r>
            <a:rPr lang="en-IN" sz="1200" kern="1200"/>
            <a:t> of all listed cars</a:t>
          </a:r>
        </a:p>
      </dsp:txBody>
      <dsp:txXfrm>
        <a:off x="13365" y="45689"/>
        <a:ext cx="3630870" cy="247049"/>
      </dsp:txXfrm>
    </dsp:sp>
    <dsp:sp modelId="{B5A10122-C4BA-4BC4-9C15-C17EB5940FC4}">
      <dsp:nvSpPr>
        <dsp:cNvPr id="0" name=""/>
        <dsp:cNvSpPr/>
      </dsp:nvSpPr>
      <dsp:spPr>
        <a:xfrm>
          <a:off x="0" y="306104"/>
          <a:ext cx="3657600" cy="1987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16129" tIns="15240" rIns="85344" bIns="15240" numCol="1" spcCol="1270" anchor="t" anchorCtr="0">
          <a:noAutofit/>
        </a:bodyPr>
        <a:lstStyle/>
        <a:p>
          <a:pPr marL="57150" lvl="1" indent="-57150" algn="l" defTabSz="400050">
            <a:lnSpc>
              <a:spcPct val="90000"/>
            </a:lnSpc>
            <a:spcBef>
              <a:spcPct val="0"/>
            </a:spcBef>
            <a:spcAft>
              <a:spcPct val="20000"/>
            </a:spcAft>
            <a:buChar char="•"/>
          </a:pPr>
          <a:endParaRPr lang="en-IN" sz="900" kern="1200"/>
        </a:p>
      </dsp:txBody>
      <dsp:txXfrm>
        <a:off x="0" y="306104"/>
        <a:ext cx="3657600" cy="198720"/>
      </dsp:txXfrm>
    </dsp:sp>
    <dsp:sp modelId="{797F8CF8-F5D2-4ADB-A984-2D7CBA959CA2}">
      <dsp:nvSpPr>
        <dsp:cNvPr id="0" name=""/>
        <dsp:cNvSpPr/>
      </dsp:nvSpPr>
      <dsp:spPr>
        <a:xfrm>
          <a:off x="0" y="387161"/>
          <a:ext cx="3657600" cy="273779"/>
        </a:xfrm>
        <a:prstGeom prst="roundRect">
          <a:avLst/>
        </a:prstGeom>
        <a:blipFill rotWithShape="0">
          <a:blip xmlns:r="http://schemas.openxmlformats.org/officeDocument/2006/relationships" r:embed="rId2"/>
          <a:tile tx="0" ty="0" sx="100000" sy="100000" flip="none" algn="tl"/>
        </a:blipFill>
        <a:ln>
          <a:solidFill>
            <a:srgbClr val="7030A0"/>
          </a:solidFill>
        </a:ln>
        <a:effectLst>
          <a:glow rad="101600">
            <a:srgbClr val="FF99FF">
              <a:alpha val="60000"/>
            </a:srgbClr>
          </a:glow>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45720" tIns="45720" rIns="45720" bIns="45720" numCol="1" spcCol="1270" anchor="ctr" anchorCtr="0">
          <a:noAutofit/>
        </a:bodyPr>
        <a:lstStyle/>
        <a:p>
          <a:pPr marL="0" lvl="0" indent="0" algn="l" defTabSz="533400">
            <a:lnSpc>
              <a:spcPct val="90000"/>
            </a:lnSpc>
            <a:spcBef>
              <a:spcPct val="0"/>
            </a:spcBef>
            <a:spcAft>
              <a:spcPct val="35000"/>
            </a:spcAft>
            <a:buNone/>
          </a:pPr>
          <a:r>
            <a:rPr lang="en-IN" sz="1200" kern="1200">
              <a:blipFill>
                <a:blip xmlns:r="http://schemas.openxmlformats.org/officeDocument/2006/relationships" r:embed="rId1"/>
                <a:tile tx="0" ty="0" sx="100000" sy="100000" flip="none" algn="tl"/>
              </a:blipFill>
            </a:rPr>
            <a:t>1.75</a:t>
          </a:r>
        </a:p>
      </dsp:txBody>
      <dsp:txXfrm>
        <a:off x="13365" y="400526"/>
        <a:ext cx="3630870" cy="247049"/>
      </dsp:txXfrm>
    </dsp:sp>
    <dsp:sp modelId="{ADCB26D9-6B0F-4376-9645-C3C01D5311D4}">
      <dsp:nvSpPr>
        <dsp:cNvPr id="0" name=""/>
        <dsp:cNvSpPr/>
      </dsp:nvSpPr>
      <dsp:spPr>
        <a:xfrm>
          <a:off x="0" y="778604"/>
          <a:ext cx="3657600" cy="1987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16129" tIns="15240" rIns="85344" bIns="15240" numCol="1" spcCol="1270" anchor="t" anchorCtr="0">
          <a:noAutofit/>
        </a:bodyPr>
        <a:lstStyle/>
        <a:p>
          <a:pPr marL="57150" lvl="1" indent="-57150" algn="l" defTabSz="400050">
            <a:lnSpc>
              <a:spcPct val="90000"/>
            </a:lnSpc>
            <a:spcBef>
              <a:spcPct val="0"/>
            </a:spcBef>
            <a:spcAft>
              <a:spcPct val="20000"/>
            </a:spcAft>
            <a:buChar char="•"/>
          </a:pPr>
          <a:endParaRPr lang="en-IN" sz="900" kern="1200"/>
        </a:p>
      </dsp:txBody>
      <dsp:txXfrm>
        <a:off x="0" y="778604"/>
        <a:ext cx="3657600" cy="19872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4888635-B52D-4E42-813B-635A6B500228}">
      <dsp:nvSpPr>
        <dsp:cNvPr id="0" name=""/>
        <dsp:cNvSpPr/>
      </dsp:nvSpPr>
      <dsp:spPr>
        <a:xfrm>
          <a:off x="4736781" y="721775"/>
          <a:ext cx="4246035" cy="228408"/>
        </a:xfrm>
        <a:custGeom>
          <a:avLst/>
          <a:gdLst/>
          <a:ahLst/>
          <a:cxnLst/>
          <a:rect l="0" t="0" r="0" b="0"/>
          <a:pathLst>
            <a:path>
              <a:moveTo>
                <a:pt x="0" y="0"/>
              </a:moveTo>
              <a:lnTo>
                <a:pt x="0" y="151074"/>
              </a:lnTo>
              <a:lnTo>
                <a:pt x="4246035" y="151074"/>
              </a:lnTo>
              <a:lnTo>
                <a:pt x="4246035"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7BB0C0EF-F6B8-4962-A07B-37C6A9CECD9F}">
      <dsp:nvSpPr>
        <dsp:cNvPr id="0" name=""/>
        <dsp:cNvSpPr/>
      </dsp:nvSpPr>
      <dsp:spPr>
        <a:xfrm>
          <a:off x="4736781" y="721775"/>
          <a:ext cx="3403213" cy="228408"/>
        </a:xfrm>
        <a:custGeom>
          <a:avLst/>
          <a:gdLst/>
          <a:ahLst/>
          <a:cxnLst/>
          <a:rect l="0" t="0" r="0" b="0"/>
          <a:pathLst>
            <a:path>
              <a:moveTo>
                <a:pt x="0" y="0"/>
              </a:moveTo>
              <a:lnTo>
                <a:pt x="0" y="151074"/>
              </a:lnTo>
              <a:lnTo>
                <a:pt x="3403213" y="151074"/>
              </a:lnTo>
              <a:lnTo>
                <a:pt x="3403213"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23906A52-9F41-4FDC-94A2-0781E557059E}">
      <dsp:nvSpPr>
        <dsp:cNvPr id="0" name=""/>
        <dsp:cNvSpPr/>
      </dsp:nvSpPr>
      <dsp:spPr>
        <a:xfrm>
          <a:off x="4736781" y="721775"/>
          <a:ext cx="2544408" cy="228408"/>
        </a:xfrm>
        <a:custGeom>
          <a:avLst/>
          <a:gdLst/>
          <a:ahLst/>
          <a:cxnLst/>
          <a:rect l="0" t="0" r="0" b="0"/>
          <a:pathLst>
            <a:path>
              <a:moveTo>
                <a:pt x="0" y="0"/>
              </a:moveTo>
              <a:lnTo>
                <a:pt x="0" y="151074"/>
              </a:lnTo>
              <a:lnTo>
                <a:pt x="2544408" y="151074"/>
              </a:lnTo>
              <a:lnTo>
                <a:pt x="2544408"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022BCF1D-242F-4A5D-A735-6CB4AD498335}">
      <dsp:nvSpPr>
        <dsp:cNvPr id="0" name=""/>
        <dsp:cNvSpPr/>
      </dsp:nvSpPr>
      <dsp:spPr>
        <a:xfrm>
          <a:off x="4736781" y="721775"/>
          <a:ext cx="1685603" cy="228408"/>
        </a:xfrm>
        <a:custGeom>
          <a:avLst/>
          <a:gdLst/>
          <a:ahLst/>
          <a:cxnLst/>
          <a:rect l="0" t="0" r="0" b="0"/>
          <a:pathLst>
            <a:path>
              <a:moveTo>
                <a:pt x="0" y="0"/>
              </a:moveTo>
              <a:lnTo>
                <a:pt x="0" y="151074"/>
              </a:lnTo>
              <a:lnTo>
                <a:pt x="1685603" y="151074"/>
              </a:lnTo>
              <a:lnTo>
                <a:pt x="1685603"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EC27FBA1-9E75-46C0-AFE1-A4C555146891}">
      <dsp:nvSpPr>
        <dsp:cNvPr id="0" name=""/>
        <dsp:cNvSpPr/>
      </dsp:nvSpPr>
      <dsp:spPr>
        <a:xfrm>
          <a:off x="4736781" y="721775"/>
          <a:ext cx="826798" cy="228408"/>
        </a:xfrm>
        <a:custGeom>
          <a:avLst/>
          <a:gdLst/>
          <a:ahLst/>
          <a:cxnLst/>
          <a:rect l="0" t="0" r="0" b="0"/>
          <a:pathLst>
            <a:path>
              <a:moveTo>
                <a:pt x="0" y="0"/>
              </a:moveTo>
              <a:lnTo>
                <a:pt x="0" y="151074"/>
              </a:lnTo>
              <a:lnTo>
                <a:pt x="826798" y="151074"/>
              </a:lnTo>
              <a:lnTo>
                <a:pt x="826798"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91A4703B-2BFE-40AC-99A9-661FEA70862F}">
      <dsp:nvSpPr>
        <dsp:cNvPr id="0" name=""/>
        <dsp:cNvSpPr/>
      </dsp:nvSpPr>
      <dsp:spPr>
        <a:xfrm>
          <a:off x="4659055" y="721775"/>
          <a:ext cx="91440" cy="228408"/>
        </a:xfrm>
        <a:custGeom>
          <a:avLst/>
          <a:gdLst/>
          <a:ahLst/>
          <a:cxnLst/>
          <a:rect l="0" t="0" r="0" b="0"/>
          <a:pathLst>
            <a:path>
              <a:moveTo>
                <a:pt x="77726" y="0"/>
              </a:moveTo>
              <a:lnTo>
                <a:pt x="77726" y="151074"/>
              </a:lnTo>
              <a:lnTo>
                <a:pt x="45720" y="151074"/>
              </a:lnTo>
              <a:lnTo>
                <a:pt x="45720"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379E418E-5C3C-4486-B1F4-3C4208AA6A67}">
      <dsp:nvSpPr>
        <dsp:cNvPr id="0" name=""/>
        <dsp:cNvSpPr/>
      </dsp:nvSpPr>
      <dsp:spPr>
        <a:xfrm>
          <a:off x="3845970" y="721775"/>
          <a:ext cx="890811" cy="228408"/>
        </a:xfrm>
        <a:custGeom>
          <a:avLst/>
          <a:gdLst/>
          <a:ahLst/>
          <a:cxnLst/>
          <a:rect l="0" t="0" r="0" b="0"/>
          <a:pathLst>
            <a:path>
              <a:moveTo>
                <a:pt x="890811" y="0"/>
              </a:moveTo>
              <a:lnTo>
                <a:pt x="890811" y="151074"/>
              </a:lnTo>
              <a:lnTo>
                <a:pt x="0" y="151074"/>
              </a:lnTo>
              <a:lnTo>
                <a:pt x="0"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082ECBFB-D922-46D9-ABD8-5062E1445E43}">
      <dsp:nvSpPr>
        <dsp:cNvPr id="0" name=""/>
        <dsp:cNvSpPr/>
      </dsp:nvSpPr>
      <dsp:spPr>
        <a:xfrm>
          <a:off x="2987165" y="721775"/>
          <a:ext cx="1749616" cy="228408"/>
        </a:xfrm>
        <a:custGeom>
          <a:avLst/>
          <a:gdLst/>
          <a:ahLst/>
          <a:cxnLst/>
          <a:rect l="0" t="0" r="0" b="0"/>
          <a:pathLst>
            <a:path>
              <a:moveTo>
                <a:pt x="1749616" y="0"/>
              </a:moveTo>
              <a:lnTo>
                <a:pt x="1749616" y="151074"/>
              </a:lnTo>
              <a:lnTo>
                <a:pt x="0" y="151074"/>
              </a:lnTo>
              <a:lnTo>
                <a:pt x="0"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6E280EDA-1AAE-4A11-9761-901733C82C43}">
      <dsp:nvSpPr>
        <dsp:cNvPr id="0" name=""/>
        <dsp:cNvSpPr/>
      </dsp:nvSpPr>
      <dsp:spPr>
        <a:xfrm>
          <a:off x="2128360" y="721775"/>
          <a:ext cx="2608421" cy="228408"/>
        </a:xfrm>
        <a:custGeom>
          <a:avLst/>
          <a:gdLst/>
          <a:ahLst/>
          <a:cxnLst/>
          <a:rect l="0" t="0" r="0" b="0"/>
          <a:pathLst>
            <a:path>
              <a:moveTo>
                <a:pt x="2608421" y="0"/>
              </a:moveTo>
              <a:lnTo>
                <a:pt x="2608421" y="151074"/>
              </a:lnTo>
              <a:lnTo>
                <a:pt x="0" y="151074"/>
              </a:lnTo>
              <a:lnTo>
                <a:pt x="0"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343B13B5-6408-4E8A-8FD8-C0B2A6B82484}">
      <dsp:nvSpPr>
        <dsp:cNvPr id="0" name=""/>
        <dsp:cNvSpPr/>
      </dsp:nvSpPr>
      <dsp:spPr>
        <a:xfrm>
          <a:off x="1269555" y="721775"/>
          <a:ext cx="3467226" cy="228408"/>
        </a:xfrm>
        <a:custGeom>
          <a:avLst/>
          <a:gdLst/>
          <a:ahLst/>
          <a:cxnLst/>
          <a:rect l="0" t="0" r="0" b="0"/>
          <a:pathLst>
            <a:path>
              <a:moveTo>
                <a:pt x="3467226" y="0"/>
              </a:moveTo>
              <a:lnTo>
                <a:pt x="3467226" y="151074"/>
              </a:lnTo>
              <a:lnTo>
                <a:pt x="0" y="151074"/>
              </a:lnTo>
              <a:lnTo>
                <a:pt x="0"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9EAD578F-95DE-471C-B590-AAC25BC0DFF7}">
      <dsp:nvSpPr>
        <dsp:cNvPr id="0" name=""/>
        <dsp:cNvSpPr/>
      </dsp:nvSpPr>
      <dsp:spPr>
        <a:xfrm>
          <a:off x="410750" y="721775"/>
          <a:ext cx="4326031" cy="228408"/>
        </a:xfrm>
        <a:custGeom>
          <a:avLst/>
          <a:gdLst/>
          <a:ahLst/>
          <a:cxnLst/>
          <a:rect l="0" t="0" r="0" b="0"/>
          <a:pathLst>
            <a:path>
              <a:moveTo>
                <a:pt x="4326031" y="0"/>
              </a:moveTo>
              <a:lnTo>
                <a:pt x="4326031" y="151074"/>
              </a:lnTo>
              <a:lnTo>
                <a:pt x="0" y="151074"/>
              </a:lnTo>
              <a:lnTo>
                <a:pt x="0" y="228408"/>
              </a:lnTo>
            </a:path>
          </a:pathLst>
        </a:custGeom>
        <a:noFill/>
        <a:ln w="15875" cap="flat" cmpd="sng" algn="ctr">
          <a:solidFill>
            <a:schemeClr val="accent5">
              <a:hueOff val="0"/>
              <a:satOff val="0"/>
              <a:lumOff val="0"/>
              <a:alphaOff val="0"/>
            </a:schemeClr>
          </a:solidFill>
          <a:prstDash val="solid"/>
        </a:ln>
        <a:effectLst/>
        <a:scene3d>
          <a:camera prst="orthographicFront">
            <a:rot lat="0" lon="0" rev="0"/>
          </a:camera>
          <a:lightRig rig="contrasting" dir="t">
            <a:rot lat="0" lon="0" rev="1200000"/>
          </a:lightRig>
        </a:scene3d>
        <a:sp3d z="-110000"/>
      </dsp:spPr>
      <dsp:style>
        <a:lnRef idx="2">
          <a:scrgbClr r="0" g="0" b="0"/>
        </a:lnRef>
        <a:fillRef idx="0">
          <a:scrgbClr r="0" g="0" b="0"/>
        </a:fillRef>
        <a:effectRef idx="0">
          <a:scrgbClr r="0" g="0" b="0"/>
        </a:effectRef>
        <a:fontRef idx="minor"/>
      </dsp:style>
    </dsp:sp>
    <dsp:sp modelId="{23BD30E4-4A5B-4DB6-A5EA-117E44C773C1}">
      <dsp:nvSpPr>
        <dsp:cNvPr id="0" name=""/>
        <dsp:cNvSpPr/>
      </dsp:nvSpPr>
      <dsp:spPr>
        <a:xfrm>
          <a:off x="2177754" y="390346"/>
          <a:ext cx="5118054" cy="331428"/>
        </a:xfrm>
        <a:prstGeom prst="rect">
          <a:avLst/>
        </a:prstGeom>
        <a:blipFill rotWithShape="0">
          <a:blip xmlns:r="http://schemas.openxmlformats.org/officeDocument/2006/relationships" r:embed="rId1"/>
          <a:tile tx="0" ty="0" sx="100000" sy="100000" flip="none" algn="tl"/>
        </a:blipFill>
        <a:ln w="9525">
          <a:noFill/>
        </a:ln>
        <a:effectLst>
          <a:glow rad="139700">
            <a:schemeClr val="accent4">
              <a:satMod val="175000"/>
              <a:alpha val="40000"/>
            </a:schemeClr>
          </a:glo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1">
          <a:scrgbClr r="0" g="0" b="0"/>
        </a:effectRef>
        <a:fontRef idx="minor">
          <a:schemeClr val="lt1"/>
        </a:fontRef>
      </dsp:style>
      <dsp:txBody>
        <a:bodyPr spcFirstLastPara="0" vert="horz" wrap="square" lIns="10160" tIns="10160" rIns="10160" bIns="46768" numCol="1" spcCol="1270" anchor="ctr" anchorCtr="0">
          <a:noAutofit/>
        </a:bodyPr>
        <a:lstStyle/>
        <a:p>
          <a:pPr marL="0" lvl="0" indent="0" algn="ctr" defTabSz="711200">
            <a:lnSpc>
              <a:spcPct val="90000"/>
            </a:lnSpc>
            <a:spcBef>
              <a:spcPct val="0"/>
            </a:spcBef>
            <a:spcAft>
              <a:spcPct val="35000"/>
            </a:spcAft>
            <a:buNone/>
          </a:pPr>
          <a:r>
            <a:rPr lang="en-IN" sz="1600" b="0" kern="1200" cap="none" spc="0">
              <a:ln w="0"/>
              <a:solidFill>
                <a:schemeClr val="bg1"/>
              </a:solidFill>
              <a:effectLst>
                <a:outerShdw blurRad="38100" dist="19050" dir="2700000" algn="tl" rotWithShape="0">
                  <a:schemeClr val="dk1">
                    <a:alpha val="40000"/>
                  </a:schemeClr>
                </a:outerShdw>
              </a:effectLst>
            </a:rPr>
            <a:t>Cars for </a:t>
          </a:r>
          <a:r>
            <a:rPr lang="en-IN" sz="1600" b="0" kern="1200" cap="none" spc="0" baseline="0">
              <a:ln w="0"/>
              <a:solidFill>
                <a:schemeClr val="bg1"/>
              </a:solidFill>
              <a:effectLst>
                <a:outerShdw blurRad="38100" dist="19050" dir="2700000" algn="tl" rotWithShape="0">
                  <a:schemeClr val="dk1">
                    <a:alpha val="40000"/>
                  </a:schemeClr>
                </a:outerShdw>
              </a:effectLst>
            </a:rPr>
            <a:t>Sales</a:t>
          </a:r>
        </a:p>
      </dsp:txBody>
      <dsp:txXfrm>
        <a:off x="2177754" y="390346"/>
        <a:ext cx="5118054" cy="331428"/>
      </dsp:txXfrm>
    </dsp:sp>
    <dsp:sp modelId="{680FB4AE-4B9D-469A-9729-E3F539565580}">
      <dsp:nvSpPr>
        <dsp:cNvPr id="0" name=""/>
        <dsp:cNvSpPr/>
      </dsp:nvSpPr>
      <dsp:spPr>
        <a:xfrm flipH="1">
          <a:off x="4306040" y="165700"/>
          <a:ext cx="1032654" cy="184308"/>
        </a:xfrm>
        <a:prstGeom prst="rect">
          <a:avLst/>
        </a:prstGeom>
        <a:solidFill>
          <a:schemeClr val="lt1">
            <a:alpha val="90000"/>
            <a:hueOff val="0"/>
            <a:satOff val="0"/>
            <a:lumOff val="0"/>
            <a:alphaOff val="0"/>
          </a:schemeClr>
        </a:solidFill>
        <a:ln>
          <a:solidFill>
            <a:schemeClr val="bg1"/>
          </a:solid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30480" tIns="7620" rIns="30480" bIns="7620" numCol="1" spcCol="1270" anchor="ctr" anchorCtr="0">
          <a:noAutofit/>
        </a:bodyPr>
        <a:lstStyle/>
        <a:p>
          <a:pPr marL="0" lvl="0" indent="0" algn="ctr" defTabSz="533400">
            <a:lnSpc>
              <a:spcPct val="90000"/>
            </a:lnSpc>
            <a:spcBef>
              <a:spcPct val="0"/>
            </a:spcBef>
            <a:spcAft>
              <a:spcPct val="35000"/>
            </a:spcAft>
            <a:buNone/>
          </a:pPr>
          <a:r>
            <a:rPr lang="en-IN" sz="1200" b="0" kern="1200" cap="none" spc="0">
              <a:ln w="0"/>
              <a:solidFill>
                <a:schemeClr val="tx1"/>
              </a:solidFill>
              <a:effectLst>
                <a:outerShdw blurRad="38100" dist="19050" dir="2700000" algn="tl" rotWithShape="0">
                  <a:schemeClr val="dk1">
                    <a:alpha val="40000"/>
                  </a:schemeClr>
                </a:outerShdw>
              </a:effectLst>
            </a:rPr>
            <a:t>Total No of </a:t>
          </a:r>
          <a:endParaRPr lang="en-IN" sz="1200" b="0" kern="1200">
            <a:ln>
              <a:solidFill>
                <a:schemeClr val="bg1"/>
              </a:solidFill>
            </a:ln>
            <a:solidFill>
              <a:schemeClr val="bg1"/>
            </a:solidFill>
          </a:endParaRPr>
        </a:p>
      </dsp:txBody>
      <dsp:txXfrm>
        <a:off x="4306040" y="165700"/>
        <a:ext cx="1032654" cy="184308"/>
      </dsp:txXfrm>
    </dsp:sp>
    <dsp:sp modelId="{8EF6C171-E8BF-4AFD-960D-A4127FB3EF73}">
      <dsp:nvSpPr>
        <dsp:cNvPr id="0" name=""/>
        <dsp:cNvSpPr/>
      </dsp:nvSpPr>
      <dsp:spPr>
        <a:xfrm>
          <a:off x="90687" y="950183"/>
          <a:ext cx="640125" cy="331428"/>
        </a:xfrm>
        <a:prstGeom prst="rect">
          <a:avLst/>
        </a:prstGeom>
        <a:solidFill>
          <a:schemeClr val="accent4">
            <a:hueOff val="0"/>
            <a:satOff val="0"/>
            <a:lumOff val="0"/>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5715" tIns="5715" rIns="5715" bIns="46768" numCol="1" spcCol="1270" anchor="ctr" anchorCtr="0">
          <a:noAutofit/>
        </a:bodyPr>
        <a:lstStyle/>
        <a:p>
          <a:pPr marL="0" lvl="0" indent="0" algn="r" defTabSz="400050">
            <a:lnSpc>
              <a:spcPct val="90000"/>
            </a:lnSpc>
            <a:spcBef>
              <a:spcPct val="0"/>
            </a:spcBef>
            <a:spcAft>
              <a:spcPct val="35000"/>
            </a:spcAft>
            <a:buNone/>
          </a:pPr>
          <a:r>
            <a:rPr lang="en-IN" sz="900" b="0" kern="1200">
              <a:ln>
                <a:solidFill>
                  <a:srgbClr val="FF0000"/>
                </a:solidFill>
              </a:ln>
              <a:solidFill>
                <a:schemeClr val="tx1"/>
              </a:solidFill>
            </a:rPr>
            <a:t>Ahm</a:t>
          </a:r>
          <a:r>
            <a:rPr lang="en-IN" sz="900" b="0" kern="1200" baseline="0">
              <a:ln>
                <a:solidFill>
                  <a:srgbClr val="FF0000"/>
                </a:solidFill>
              </a:ln>
              <a:solidFill>
                <a:schemeClr val="tx1"/>
              </a:solidFill>
            </a:rPr>
            <a:t>e</a:t>
          </a:r>
          <a:r>
            <a:rPr lang="en-IN" sz="900" b="0" kern="1200">
              <a:ln>
                <a:solidFill>
                  <a:srgbClr val="FF0000"/>
                </a:solidFill>
              </a:ln>
              <a:solidFill>
                <a:schemeClr val="tx1"/>
              </a:solidFill>
            </a:rPr>
            <a:t>dabad</a:t>
          </a:r>
        </a:p>
      </dsp:txBody>
      <dsp:txXfrm>
        <a:off x="90687" y="950183"/>
        <a:ext cx="640125" cy="331428"/>
      </dsp:txXfrm>
    </dsp:sp>
    <dsp:sp modelId="{42260430-07AB-4B20-B332-A3BE2D9BF24E}">
      <dsp:nvSpPr>
        <dsp:cNvPr id="0" name=""/>
        <dsp:cNvSpPr/>
      </dsp:nvSpPr>
      <dsp:spPr>
        <a:xfrm>
          <a:off x="218712"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225</a:t>
          </a:r>
          <a:r>
            <a:rPr lang="en-IN" sz="600" b="1" kern="1200"/>
            <a:t>	</a:t>
          </a:r>
        </a:p>
      </dsp:txBody>
      <dsp:txXfrm>
        <a:off x="218712" y="1207961"/>
        <a:ext cx="576113" cy="110476"/>
      </dsp:txXfrm>
    </dsp:sp>
    <dsp:sp modelId="{CEF42486-2688-4B99-A132-19F73A1F775F}">
      <dsp:nvSpPr>
        <dsp:cNvPr id="0" name=""/>
        <dsp:cNvSpPr/>
      </dsp:nvSpPr>
      <dsp:spPr>
        <a:xfrm>
          <a:off x="949492" y="950183"/>
          <a:ext cx="640125" cy="331428"/>
        </a:xfrm>
        <a:prstGeom prst="rect">
          <a:avLst/>
        </a:prstGeom>
        <a:solidFill>
          <a:schemeClr val="accent4">
            <a:hueOff val="180648"/>
            <a:satOff val="-1181"/>
            <a:lumOff val="706"/>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b="0" kern="1200">
              <a:ln>
                <a:solidFill>
                  <a:srgbClr val="FF0000"/>
                </a:solidFill>
              </a:ln>
            </a:rPr>
            <a:t>Bangalore</a:t>
          </a:r>
        </a:p>
      </dsp:txBody>
      <dsp:txXfrm>
        <a:off x="949492" y="950183"/>
        <a:ext cx="640125" cy="331428"/>
      </dsp:txXfrm>
    </dsp:sp>
    <dsp:sp modelId="{C78F4320-D260-46F9-90EC-0A8C102AA983}">
      <dsp:nvSpPr>
        <dsp:cNvPr id="0" name=""/>
        <dsp:cNvSpPr/>
      </dsp:nvSpPr>
      <dsp:spPr>
        <a:xfrm>
          <a:off x="1077517"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440</a:t>
          </a:r>
          <a:endParaRPr lang="en-IN" sz="600" b="1" kern="1200"/>
        </a:p>
      </dsp:txBody>
      <dsp:txXfrm>
        <a:off x="1077517" y="1207961"/>
        <a:ext cx="576113" cy="110476"/>
      </dsp:txXfrm>
    </dsp:sp>
    <dsp:sp modelId="{47CAE490-6F3A-4F32-B709-D0DF0F6EC761}">
      <dsp:nvSpPr>
        <dsp:cNvPr id="0" name=""/>
        <dsp:cNvSpPr/>
      </dsp:nvSpPr>
      <dsp:spPr>
        <a:xfrm>
          <a:off x="1808297" y="950183"/>
          <a:ext cx="640125" cy="331428"/>
        </a:xfrm>
        <a:prstGeom prst="rect">
          <a:avLst/>
        </a:prstGeom>
        <a:solidFill>
          <a:schemeClr val="accent4">
            <a:hueOff val="361295"/>
            <a:satOff val="-2361"/>
            <a:lumOff val="1412"/>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kern="1200">
              <a:ln>
                <a:solidFill>
                  <a:srgbClr val="FF0000"/>
                </a:solidFill>
              </a:ln>
            </a:rPr>
            <a:t>Chennai</a:t>
          </a:r>
        </a:p>
      </dsp:txBody>
      <dsp:txXfrm>
        <a:off x="1808297" y="950183"/>
        <a:ext cx="640125" cy="331428"/>
      </dsp:txXfrm>
    </dsp:sp>
    <dsp:sp modelId="{F9FFABAB-D2C4-4C71-ADA9-279562BD88B0}">
      <dsp:nvSpPr>
        <dsp:cNvPr id="0" name=""/>
        <dsp:cNvSpPr/>
      </dsp:nvSpPr>
      <dsp:spPr>
        <a:xfrm>
          <a:off x="1936322"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591</a:t>
          </a:r>
        </a:p>
      </dsp:txBody>
      <dsp:txXfrm>
        <a:off x="1936322" y="1207961"/>
        <a:ext cx="576113" cy="110476"/>
      </dsp:txXfrm>
    </dsp:sp>
    <dsp:sp modelId="{5E559E2F-4C2A-4DAF-87B4-DFEB1BFFBD97}">
      <dsp:nvSpPr>
        <dsp:cNvPr id="0" name=""/>
        <dsp:cNvSpPr/>
      </dsp:nvSpPr>
      <dsp:spPr>
        <a:xfrm>
          <a:off x="2667102" y="950183"/>
          <a:ext cx="640125" cy="331428"/>
        </a:xfrm>
        <a:prstGeom prst="rect">
          <a:avLst/>
        </a:prstGeom>
        <a:solidFill>
          <a:schemeClr val="accent4">
            <a:hueOff val="541943"/>
            <a:satOff val="-3542"/>
            <a:lumOff val="2117"/>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b="0" kern="1200">
              <a:ln>
                <a:solidFill>
                  <a:srgbClr val="FF0000"/>
                </a:solidFill>
              </a:ln>
            </a:rPr>
            <a:t>Coimbatore</a:t>
          </a:r>
        </a:p>
      </dsp:txBody>
      <dsp:txXfrm>
        <a:off x="2667102" y="950183"/>
        <a:ext cx="640125" cy="331428"/>
      </dsp:txXfrm>
    </dsp:sp>
    <dsp:sp modelId="{210C5076-82BA-4241-B75B-4E1446283C7C}">
      <dsp:nvSpPr>
        <dsp:cNvPr id="0" name=""/>
        <dsp:cNvSpPr/>
      </dsp:nvSpPr>
      <dsp:spPr>
        <a:xfrm>
          <a:off x="2795127"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772</a:t>
          </a:r>
          <a:endParaRPr lang="en-IN" sz="600" b="1" kern="1200"/>
        </a:p>
      </dsp:txBody>
      <dsp:txXfrm>
        <a:off x="2795127" y="1207961"/>
        <a:ext cx="576113" cy="110476"/>
      </dsp:txXfrm>
    </dsp:sp>
    <dsp:sp modelId="{6C9D2B89-794E-4474-87E4-1F9944A2B76F}">
      <dsp:nvSpPr>
        <dsp:cNvPr id="0" name=""/>
        <dsp:cNvSpPr/>
      </dsp:nvSpPr>
      <dsp:spPr>
        <a:xfrm>
          <a:off x="3525907" y="950183"/>
          <a:ext cx="640125" cy="331428"/>
        </a:xfrm>
        <a:prstGeom prst="rect">
          <a:avLst/>
        </a:prstGeom>
        <a:solidFill>
          <a:schemeClr val="accent4">
            <a:hueOff val="722591"/>
            <a:satOff val="-4723"/>
            <a:lumOff val="2823"/>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kern="1200">
              <a:ln>
                <a:solidFill>
                  <a:srgbClr val="FF0000"/>
                </a:solidFill>
              </a:ln>
            </a:rPr>
            <a:t>Delhi</a:t>
          </a:r>
        </a:p>
      </dsp:txBody>
      <dsp:txXfrm>
        <a:off x="3525907" y="950183"/>
        <a:ext cx="640125" cy="331428"/>
      </dsp:txXfrm>
    </dsp:sp>
    <dsp:sp modelId="{A17F3616-7D87-4862-8641-459AE03994FE}">
      <dsp:nvSpPr>
        <dsp:cNvPr id="0" name=""/>
        <dsp:cNvSpPr/>
      </dsp:nvSpPr>
      <dsp:spPr>
        <a:xfrm>
          <a:off x="3653932"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660</a:t>
          </a:r>
        </a:p>
      </dsp:txBody>
      <dsp:txXfrm>
        <a:off x="3653932" y="1207961"/>
        <a:ext cx="576113" cy="110476"/>
      </dsp:txXfrm>
    </dsp:sp>
    <dsp:sp modelId="{9C046B9E-E5C9-406E-8ECD-2AF2FADA2F35}">
      <dsp:nvSpPr>
        <dsp:cNvPr id="0" name=""/>
        <dsp:cNvSpPr/>
      </dsp:nvSpPr>
      <dsp:spPr>
        <a:xfrm>
          <a:off x="4384712" y="950183"/>
          <a:ext cx="640125" cy="331428"/>
        </a:xfrm>
        <a:prstGeom prst="rect">
          <a:avLst/>
        </a:prstGeom>
        <a:solidFill>
          <a:schemeClr val="accent4">
            <a:hueOff val="903239"/>
            <a:satOff val="-5904"/>
            <a:lumOff val="3529"/>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kern="1200">
              <a:ln>
                <a:solidFill>
                  <a:srgbClr val="FF0000"/>
                </a:solidFill>
              </a:ln>
            </a:rPr>
            <a:t>Hyderabad</a:t>
          </a:r>
        </a:p>
      </dsp:txBody>
      <dsp:txXfrm>
        <a:off x="4384712" y="950183"/>
        <a:ext cx="640125" cy="331428"/>
      </dsp:txXfrm>
    </dsp:sp>
    <dsp:sp modelId="{ACF7F7A3-B321-432A-AFEC-F650CFC70F62}">
      <dsp:nvSpPr>
        <dsp:cNvPr id="0" name=""/>
        <dsp:cNvSpPr/>
      </dsp:nvSpPr>
      <dsp:spPr>
        <a:xfrm>
          <a:off x="4512737"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876</a:t>
          </a:r>
        </a:p>
      </dsp:txBody>
      <dsp:txXfrm>
        <a:off x="4512737" y="1207961"/>
        <a:ext cx="576113" cy="110476"/>
      </dsp:txXfrm>
    </dsp:sp>
    <dsp:sp modelId="{D7EEA160-99D8-4FA9-AE87-826DC8F774FC}">
      <dsp:nvSpPr>
        <dsp:cNvPr id="0" name=""/>
        <dsp:cNvSpPr/>
      </dsp:nvSpPr>
      <dsp:spPr>
        <a:xfrm>
          <a:off x="5243517" y="950183"/>
          <a:ext cx="640125" cy="331428"/>
        </a:xfrm>
        <a:prstGeom prst="rect">
          <a:avLst/>
        </a:prstGeom>
        <a:solidFill>
          <a:schemeClr val="accent4">
            <a:hueOff val="1083886"/>
            <a:satOff val="-7084"/>
            <a:lumOff val="4235"/>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kern="1200">
              <a:ln>
                <a:solidFill>
                  <a:srgbClr val="FF0000"/>
                </a:solidFill>
              </a:ln>
            </a:rPr>
            <a:t>Jaipur</a:t>
          </a:r>
        </a:p>
      </dsp:txBody>
      <dsp:txXfrm>
        <a:off x="5243517" y="950183"/>
        <a:ext cx="640125" cy="331428"/>
      </dsp:txXfrm>
    </dsp:sp>
    <dsp:sp modelId="{AE9F0390-BCEC-497B-91AB-06A6935C5C02}">
      <dsp:nvSpPr>
        <dsp:cNvPr id="0" name=""/>
        <dsp:cNvSpPr/>
      </dsp:nvSpPr>
      <dsp:spPr>
        <a:xfrm>
          <a:off x="5371543"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499</a:t>
          </a:r>
        </a:p>
      </dsp:txBody>
      <dsp:txXfrm>
        <a:off x="5371543" y="1207961"/>
        <a:ext cx="576113" cy="110476"/>
      </dsp:txXfrm>
    </dsp:sp>
    <dsp:sp modelId="{5958D91E-3899-414C-AA59-4AFB64C17176}">
      <dsp:nvSpPr>
        <dsp:cNvPr id="0" name=""/>
        <dsp:cNvSpPr/>
      </dsp:nvSpPr>
      <dsp:spPr>
        <a:xfrm>
          <a:off x="6102322" y="950183"/>
          <a:ext cx="640125" cy="331428"/>
        </a:xfrm>
        <a:prstGeom prst="rect">
          <a:avLst/>
        </a:prstGeom>
        <a:solidFill>
          <a:schemeClr val="accent4">
            <a:hueOff val="1264534"/>
            <a:satOff val="-8265"/>
            <a:lumOff val="4941"/>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kern="1200">
              <a:ln>
                <a:solidFill>
                  <a:srgbClr val="FF0000"/>
                </a:solidFill>
              </a:ln>
            </a:rPr>
            <a:t>Kochi</a:t>
          </a:r>
        </a:p>
      </dsp:txBody>
      <dsp:txXfrm>
        <a:off x="6102322" y="950183"/>
        <a:ext cx="640125" cy="331428"/>
      </dsp:txXfrm>
    </dsp:sp>
    <dsp:sp modelId="{7198E982-BEEE-4954-A0D9-85C88B52382A}">
      <dsp:nvSpPr>
        <dsp:cNvPr id="0" name=""/>
        <dsp:cNvSpPr/>
      </dsp:nvSpPr>
      <dsp:spPr>
        <a:xfrm>
          <a:off x="6230348"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772</a:t>
          </a:r>
        </a:p>
      </dsp:txBody>
      <dsp:txXfrm>
        <a:off x="6230348" y="1207961"/>
        <a:ext cx="576113" cy="110476"/>
      </dsp:txXfrm>
    </dsp:sp>
    <dsp:sp modelId="{29B54C72-F2CE-4256-8A01-42E153EF0FBB}">
      <dsp:nvSpPr>
        <dsp:cNvPr id="0" name=""/>
        <dsp:cNvSpPr/>
      </dsp:nvSpPr>
      <dsp:spPr>
        <a:xfrm>
          <a:off x="6961128" y="950183"/>
          <a:ext cx="640125" cy="331428"/>
        </a:xfrm>
        <a:prstGeom prst="rect">
          <a:avLst/>
        </a:prstGeom>
        <a:solidFill>
          <a:schemeClr val="accent4">
            <a:hueOff val="1445182"/>
            <a:satOff val="-9446"/>
            <a:lumOff val="5646"/>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kern="1200">
              <a:ln>
                <a:solidFill>
                  <a:srgbClr val="FF0000"/>
                </a:solidFill>
              </a:ln>
            </a:rPr>
            <a:t>Kolkata</a:t>
          </a:r>
        </a:p>
      </dsp:txBody>
      <dsp:txXfrm>
        <a:off x="6961128" y="950183"/>
        <a:ext cx="640125" cy="331428"/>
      </dsp:txXfrm>
    </dsp:sp>
    <dsp:sp modelId="{A123E026-B542-44E0-BCF3-3CADCF3C8FA1}">
      <dsp:nvSpPr>
        <dsp:cNvPr id="0" name=""/>
        <dsp:cNvSpPr/>
      </dsp:nvSpPr>
      <dsp:spPr>
        <a:xfrm>
          <a:off x="7089153"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654</a:t>
          </a:r>
        </a:p>
      </dsp:txBody>
      <dsp:txXfrm>
        <a:off x="7089153" y="1207961"/>
        <a:ext cx="576113" cy="110476"/>
      </dsp:txXfrm>
    </dsp:sp>
    <dsp:sp modelId="{2C362867-198C-4202-847D-1E8D5AE50AC6}">
      <dsp:nvSpPr>
        <dsp:cNvPr id="0" name=""/>
        <dsp:cNvSpPr/>
      </dsp:nvSpPr>
      <dsp:spPr>
        <a:xfrm>
          <a:off x="7819933" y="950183"/>
          <a:ext cx="640125" cy="331428"/>
        </a:xfrm>
        <a:prstGeom prst="rect">
          <a:avLst/>
        </a:prstGeom>
        <a:solidFill>
          <a:schemeClr val="accent4">
            <a:hueOff val="1625830"/>
            <a:satOff val="-10626"/>
            <a:lumOff val="6352"/>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kern="1200">
              <a:ln>
                <a:solidFill>
                  <a:srgbClr val="FF0000"/>
                </a:solidFill>
              </a:ln>
            </a:rPr>
            <a:t>Mumbai</a:t>
          </a:r>
        </a:p>
      </dsp:txBody>
      <dsp:txXfrm>
        <a:off x="7819933" y="950183"/>
        <a:ext cx="640125" cy="331428"/>
      </dsp:txXfrm>
    </dsp:sp>
    <dsp:sp modelId="{114AF7AE-1CBE-4C8C-A26D-85DDB20B2C88}">
      <dsp:nvSpPr>
        <dsp:cNvPr id="0" name=""/>
        <dsp:cNvSpPr/>
      </dsp:nvSpPr>
      <dsp:spPr>
        <a:xfrm>
          <a:off x="7947958"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949</a:t>
          </a:r>
        </a:p>
      </dsp:txBody>
      <dsp:txXfrm>
        <a:off x="7947958" y="1207961"/>
        <a:ext cx="576113" cy="110476"/>
      </dsp:txXfrm>
    </dsp:sp>
    <dsp:sp modelId="{778F6226-4025-4B5A-8349-EA86F8928F70}">
      <dsp:nvSpPr>
        <dsp:cNvPr id="0" name=""/>
        <dsp:cNvSpPr/>
      </dsp:nvSpPr>
      <dsp:spPr>
        <a:xfrm>
          <a:off x="8662754" y="950183"/>
          <a:ext cx="640125" cy="331428"/>
        </a:xfrm>
        <a:prstGeom prst="rect">
          <a:avLst/>
        </a:prstGeom>
        <a:solidFill>
          <a:schemeClr val="accent4">
            <a:hueOff val="1806477"/>
            <a:satOff val="-11807"/>
            <a:lumOff val="7058"/>
            <a:alphaOff val="0"/>
          </a:schemeClr>
        </a:solidFill>
        <a:ln>
          <a:noFill/>
        </a:ln>
        <a:effectLst>
          <a:outerShdw blurRad="50800" dist="12700" dir="5400000" algn="ctr" rotWithShape="0">
            <a:srgbClr val="000000">
              <a:alpha val="50000"/>
            </a:srgb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6350" tIns="6350" rIns="6350" bIns="46768" numCol="1" spcCol="1270" anchor="ctr" anchorCtr="0">
          <a:noAutofit/>
        </a:bodyPr>
        <a:lstStyle/>
        <a:p>
          <a:pPr marL="0" lvl="0" indent="0" algn="ctr" defTabSz="444500">
            <a:lnSpc>
              <a:spcPct val="90000"/>
            </a:lnSpc>
            <a:spcBef>
              <a:spcPct val="0"/>
            </a:spcBef>
            <a:spcAft>
              <a:spcPct val="35000"/>
            </a:spcAft>
            <a:buNone/>
          </a:pPr>
          <a:r>
            <a:rPr lang="en-IN" sz="1000" kern="1200">
              <a:ln>
                <a:solidFill>
                  <a:srgbClr val="FF0000"/>
                </a:solidFill>
              </a:ln>
            </a:rPr>
            <a:t>Pune</a:t>
          </a:r>
        </a:p>
      </dsp:txBody>
      <dsp:txXfrm>
        <a:off x="8662754" y="950183"/>
        <a:ext cx="640125" cy="331428"/>
      </dsp:txXfrm>
    </dsp:sp>
    <dsp:sp modelId="{6A033E37-115F-454C-818E-DE5AB76B5623}">
      <dsp:nvSpPr>
        <dsp:cNvPr id="0" name=""/>
        <dsp:cNvSpPr/>
      </dsp:nvSpPr>
      <dsp:spPr>
        <a:xfrm>
          <a:off x="8806763" y="1207961"/>
          <a:ext cx="576113" cy="110476"/>
        </a:xfrm>
        <a:prstGeom prst="rect">
          <a:avLst/>
        </a:prstGeom>
        <a:solidFill>
          <a:schemeClr val="lt1">
            <a:alpha val="90000"/>
            <a:hueOff val="0"/>
            <a:satOff val="0"/>
            <a:lumOff val="0"/>
            <a:alphaOff val="0"/>
          </a:schemeClr>
        </a:solidFill>
        <a:ln>
          <a:noFill/>
        </a:ln>
        <a:effectLst/>
        <a:scene3d>
          <a:camera prst="orthographicFront">
            <a:rot lat="0" lon="0" rev="0"/>
          </a:camera>
          <a:lightRig rig="contrasting" dir="t">
            <a:rot lat="0" lon="0" rev="1200000"/>
          </a:lightRig>
        </a:scene3d>
        <a:sp3d z="300000" contourW="19050" prstMaterial="metal">
          <a:bevelT w="88900" h="203200"/>
          <a:bevelB w="165100" h="254000"/>
        </a:sp3d>
      </dsp:spPr>
      <dsp:style>
        <a:lnRef idx="0">
          <a:scrgbClr r="0" g="0" b="0"/>
        </a:lnRef>
        <a:fillRef idx="1">
          <a:scrgbClr r="0" g="0" b="0"/>
        </a:fillRef>
        <a:effectRef idx="0">
          <a:scrgbClr r="0" g="0" b="0"/>
        </a:effectRef>
        <a:fontRef idx="minor"/>
      </dsp:style>
      <dsp:txBody>
        <a:bodyPr spcFirstLastPara="0" vert="horz" wrap="square" lIns="20320" tIns="5080" rIns="20320" bIns="5080" numCol="1" spcCol="1270" anchor="ctr" anchorCtr="0">
          <a:noAutofit/>
        </a:bodyPr>
        <a:lstStyle/>
        <a:p>
          <a:pPr marL="0" lvl="0" indent="0" algn="r" defTabSz="355600">
            <a:lnSpc>
              <a:spcPct val="90000"/>
            </a:lnSpc>
            <a:spcBef>
              <a:spcPct val="0"/>
            </a:spcBef>
            <a:spcAft>
              <a:spcPct val="35000"/>
            </a:spcAft>
            <a:buNone/>
          </a:pPr>
          <a:r>
            <a:rPr lang="en-IN" sz="800" b="1" kern="1200"/>
            <a:t>765</a:t>
          </a:r>
        </a:p>
      </dsp:txBody>
      <dsp:txXfrm>
        <a:off x="8806763" y="1207961"/>
        <a:ext cx="576113" cy="11047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89D80308-C85D-4B49-8D0B-1E10522BC36A}">
      <dsp:nvSpPr>
        <dsp:cNvPr id="0" name=""/>
        <dsp:cNvSpPr/>
      </dsp:nvSpPr>
      <dsp:spPr>
        <a:xfrm rot="5400000">
          <a:off x="216888" y="307822"/>
          <a:ext cx="531160" cy="883838"/>
        </a:xfrm>
        <a:prstGeom prst="corner">
          <a:avLst>
            <a:gd name="adj1" fmla="val 16120"/>
            <a:gd name="adj2" fmla="val 16110"/>
          </a:avLst>
        </a:prstGeom>
        <a:solidFill>
          <a:schemeClr val="accent5">
            <a:hueOff val="0"/>
            <a:satOff val="0"/>
            <a:lumOff val="0"/>
            <a:alphaOff val="0"/>
          </a:schemeClr>
        </a:solidFill>
        <a:ln>
          <a:noFill/>
        </a:ln>
        <a:effectLst>
          <a:outerShdw blurRad="50800" dist="12700" dir="5400000" algn="ctr" rotWithShape="0">
            <a:srgbClr val="000000">
              <a:alpha val="50000"/>
            </a:srgbClr>
          </a:outerShdw>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sp>
    <dsp:sp modelId="{97E5A6A9-98BC-4B89-ACCD-7347A4FEEB28}">
      <dsp:nvSpPr>
        <dsp:cNvPr id="0" name=""/>
        <dsp:cNvSpPr/>
      </dsp:nvSpPr>
      <dsp:spPr>
        <a:xfrm>
          <a:off x="128225" y="571899"/>
          <a:ext cx="797934" cy="699436"/>
        </a:xfrm>
        <a:prstGeom prst="rect">
          <a:avLst/>
        </a:prstGeom>
        <a:noFill/>
        <a:ln>
          <a:noFill/>
        </a:ln>
        <a:effectLst/>
        <a:scene3d>
          <a:camera prst="perspectiveHeroicExtremeRightFacing" zoom="82000"/>
          <a:lightRig rig="morning" dir="t">
            <a:rot lat="0" lon="0" rev="20400000"/>
          </a:lightRig>
        </a:scene3d>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t" anchorCtr="0">
          <a:noAutofit/>
        </a:bodyPr>
        <a:lstStyle/>
        <a:p>
          <a:pPr marL="0" lvl="0" indent="0" algn="l" defTabSz="533400">
            <a:lnSpc>
              <a:spcPct val="90000"/>
            </a:lnSpc>
            <a:spcBef>
              <a:spcPct val="0"/>
            </a:spcBef>
            <a:spcAft>
              <a:spcPct val="35000"/>
            </a:spcAft>
            <a:buNone/>
          </a:pPr>
          <a:r>
            <a:rPr lang="en-IN" sz="1200" b="0" kern="1200" cap="none" spc="0">
              <a:ln w="0">
                <a:solidFill>
                  <a:srgbClr val="FFFF00"/>
                </a:solidFill>
              </a:ln>
              <a:solidFill>
                <a:schemeClr val="bg1"/>
              </a:solidFill>
              <a:effectLst>
                <a:outerShdw blurRad="38100" dist="19050" dir="2700000" algn="tl" rotWithShape="0">
                  <a:schemeClr val="dk1">
                    <a:alpha val="40000"/>
                  </a:schemeClr>
                </a:outerShdw>
              </a:effectLst>
            </a:rPr>
            <a:t>Highest Power</a:t>
          </a:r>
        </a:p>
      </dsp:txBody>
      <dsp:txXfrm>
        <a:off x="128225" y="571899"/>
        <a:ext cx="797934" cy="699436"/>
      </dsp:txXfrm>
    </dsp:sp>
    <dsp:sp modelId="{D6299054-0007-4D20-99F4-BA72D561C295}">
      <dsp:nvSpPr>
        <dsp:cNvPr id="0" name=""/>
        <dsp:cNvSpPr/>
      </dsp:nvSpPr>
      <dsp:spPr>
        <a:xfrm>
          <a:off x="775605" y="242753"/>
          <a:ext cx="150553" cy="150553"/>
        </a:xfrm>
        <a:prstGeom prst="triangle">
          <a:avLst>
            <a:gd name="adj" fmla="val 100000"/>
          </a:avLst>
        </a:prstGeom>
        <a:solidFill>
          <a:schemeClr val="accent5">
            <a:hueOff val="1328264"/>
            <a:satOff val="-571"/>
            <a:lumOff val="-2647"/>
            <a:alphaOff val="0"/>
          </a:schemeClr>
        </a:solidFill>
        <a:ln>
          <a:noFill/>
        </a:ln>
        <a:effectLst>
          <a:outerShdw blurRad="50800" dist="12700" dir="5400000" algn="ctr" rotWithShape="0">
            <a:srgbClr val="000000">
              <a:alpha val="50000"/>
            </a:srgbClr>
          </a:outerShdw>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sp>
    <dsp:sp modelId="{10279980-9961-4A75-A746-1062FC5E67ED}">
      <dsp:nvSpPr>
        <dsp:cNvPr id="0" name=""/>
        <dsp:cNvSpPr/>
      </dsp:nvSpPr>
      <dsp:spPr>
        <a:xfrm rot="5400000">
          <a:off x="1193716" y="66105"/>
          <a:ext cx="531160" cy="883838"/>
        </a:xfrm>
        <a:prstGeom prst="corner">
          <a:avLst>
            <a:gd name="adj1" fmla="val 16120"/>
            <a:gd name="adj2" fmla="val 16110"/>
          </a:avLst>
        </a:prstGeom>
        <a:solidFill>
          <a:schemeClr val="accent5">
            <a:hueOff val="2656527"/>
            <a:satOff val="-1142"/>
            <a:lumOff val="-5294"/>
            <a:alphaOff val="0"/>
          </a:schemeClr>
        </a:solidFill>
        <a:ln>
          <a:noFill/>
        </a:ln>
        <a:effectLst>
          <a:outerShdw blurRad="50800" dist="12700" dir="5400000" algn="ctr" rotWithShape="0">
            <a:srgbClr val="000000">
              <a:alpha val="50000"/>
            </a:srgbClr>
          </a:outerShdw>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sp>
    <dsp:sp modelId="{0FDF2ACF-D536-47AE-9CAC-C1D12FF29266}">
      <dsp:nvSpPr>
        <dsp:cNvPr id="0" name=""/>
        <dsp:cNvSpPr/>
      </dsp:nvSpPr>
      <dsp:spPr>
        <a:xfrm>
          <a:off x="1105052" y="330182"/>
          <a:ext cx="797934" cy="699436"/>
        </a:xfrm>
        <a:prstGeom prst="rect">
          <a:avLst/>
        </a:prstGeom>
        <a:noFill/>
        <a:ln>
          <a:noFill/>
        </a:ln>
        <a:effectLst/>
        <a:scene3d>
          <a:camera prst="perspectiveHeroicExtremeRightFacing" zoom="82000"/>
          <a:lightRig rig="morning" dir="t">
            <a:rot lat="0" lon="0" rev="20400000"/>
          </a:lightRig>
        </a:scene3d>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t" anchorCtr="0">
          <a:noAutofit/>
        </a:bodyPr>
        <a:lstStyle/>
        <a:p>
          <a:pPr marL="0" lvl="0" indent="0" algn="l" defTabSz="533400">
            <a:lnSpc>
              <a:spcPct val="90000"/>
            </a:lnSpc>
            <a:spcBef>
              <a:spcPct val="0"/>
            </a:spcBef>
            <a:spcAft>
              <a:spcPct val="35000"/>
            </a:spcAft>
            <a:buNone/>
          </a:pPr>
          <a:r>
            <a:rPr lang="en-IN" sz="1200" b="0" kern="1200" cap="none" spc="0">
              <a:ln w="0">
                <a:solidFill>
                  <a:srgbClr val="FFFF00"/>
                </a:solidFill>
              </a:ln>
              <a:solidFill>
                <a:schemeClr val="bg1"/>
              </a:solidFill>
              <a:effectLst>
                <a:outerShdw blurRad="38100" dist="19050" dir="2700000" algn="tl" rotWithShape="0">
                  <a:schemeClr val="dk1">
                    <a:alpha val="40000"/>
                  </a:schemeClr>
                </a:outerShdw>
              </a:effectLst>
            </a:rPr>
            <a:t>616bph-Power	</a:t>
          </a:r>
        </a:p>
      </dsp:txBody>
      <dsp:txXfrm>
        <a:off x="1105052" y="330182"/>
        <a:ext cx="797934" cy="699436"/>
      </dsp:txXfrm>
    </dsp:sp>
    <dsp:sp modelId="{062BDB96-1CF1-48E6-9C25-CB18169D3D39}">
      <dsp:nvSpPr>
        <dsp:cNvPr id="0" name=""/>
        <dsp:cNvSpPr/>
      </dsp:nvSpPr>
      <dsp:spPr>
        <a:xfrm>
          <a:off x="1752433" y="1036"/>
          <a:ext cx="150553" cy="150553"/>
        </a:xfrm>
        <a:prstGeom prst="triangle">
          <a:avLst>
            <a:gd name="adj" fmla="val 100000"/>
          </a:avLst>
        </a:prstGeom>
        <a:solidFill>
          <a:schemeClr val="accent5">
            <a:hueOff val="3984791"/>
            <a:satOff val="-1713"/>
            <a:lumOff val="-7941"/>
            <a:alphaOff val="0"/>
          </a:schemeClr>
        </a:solidFill>
        <a:ln>
          <a:noFill/>
        </a:ln>
        <a:effectLst>
          <a:outerShdw blurRad="50800" dist="12700" dir="5400000" algn="ctr" rotWithShape="0">
            <a:srgbClr val="000000">
              <a:alpha val="50000"/>
            </a:srgbClr>
          </a:outerShdw>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sp>
    <dsp:sp modelId="{939DDDC0-4225-4B33-B696-4E6D843797A1}">
      <dsp:nvSpPr>
        <dsp:cNvPr id="0" name=""/>
        <dsp:cNvSpPr/>
      </dsp:nvSpPr>
      <dsp:spPr>
        <a:xfrm rot="5400000">
          <a:off x="2170544" y="-175611"/>
          <a:ext cx="531160" cy="883838"/>
        </a:xfrm>
        <a:prstGeom prst="corner">
          <a:avLst>
            <a:gd name="adj1" fmla="val 16120"/>
            <a:gd name="adj2" fmla="val 16110"/>
          </a:avLst>
        </a:prstGeom>
        <a:solidFill>
          <a:schemeClr val="accent5">
            <a:hueOff val="5313054"/>
            <a:satOff val="-2284"/>
            <a:lumOff val="-10588"/>
            <a:alphaOff val="0"/>
          </a:schemeClr>
        </a:solidFill>
        <a:ln>
          <a:noFill/>
        </a:ln>
        <a:effectLst>
          <a:outerShdw blurRad="50800" dist="12700" dir="5400000" algn="ctr" rotWithShape="0">
            <a:srgbClr val="000000">
              <a:alpha val="50000"/>
            </a:srgbClr>
          </a:outerShdw>
        </a:effectLst>
        <a:sp3d extrusionH="190500" prstMaterial="matte">
          <a:bevelT w="120650" h="38100" prst="relaxedInset"/>
          <a:bevelB w="120650" h="57150" prst="relaxedInset"/>
          <a:contourClr>
            <a:schemeClr val="bg1"/>
          </a:contourClr>
        </a:sp3d>
      </dsp:spPr>
      <dsp:style>
        <a:lnRef idx="0">
          <a:scrgbClr r="0" g="0" b="0"/>
        </a:lnRef>
        <a:fillRef idx="1">
          <a:scrgbClr r="0" g="0" b="0"/>
        </a:fillRef>
        <a:effectRef idx="2">
          <a:scrgbClr r="0" g="0" b="0"/>
        </a:effectRef>
        <a:fontRef idx="minor">
          <a:schemeClr val="lt1"/>
        </a:fontRef>
      </dsp:style>
    </dsp:sp>
    <dsp:sp modelId="{2646F5CD-2EE8-410E-BC8E-4F173E0A8357}">
      <dsp:nvSpPr>
        <dsp:cNvPr id="0" name=""/>
        <dsp:cNvSpPr/>
      </dsp:nvSpPr>
      <dsp:spPr>
        <a:xfrm>
          <a:off x="2081880" y="88465"/>
          <a:ext cx="797934" cy="699436"/>
        </a:xfrm>
        <a:prstGeom prst="rect">
          <a:avLst/>
        </a:prstGeom>
        <a:noFill/>
        <a:ln>
          <a:noFill/>
        </a:ln>
        <a:effectLst/>
        <a:scene3d>
          <a:camera prst="perspectiveHeroicExtremeRightFacing" zoom="82000"/>
          <a:lightRig rig="morning" dir="t">
            <a:rot lat="0" lon="0" rev="20400000"/>
          </a:lightRig>
        </a:scene3d>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t" anchorCtr="0">
          <a:noAutofit/>
        </a:bodyPr>
        <a:lstStyle/>
        <a:p>
          <a:pPr marL="0" lvl="0" indent="0" algn="l" defTabSz="533400">
            <a:lnSpc>
              <a:spcPct val="90000"/>
            </a:lnSpc>
            <a:spcBef>
              <a:spcPct val="0"/>
            </a:spcBef>
            <a:spcAft>
              <a:spcPct val="35000"/>
            </a:spcAft>
            <a:buNone/>
          </a:pPr>
          <a:r>
            <a:rPr lang="en-IN" sz="1200" b="0" kern="1200" cap="none" spc="0">
              <a:ln w="0">
                <a:solidFill>
                  <a:srgbClr val="FFFF00"/>
                </a:solidFill>
              </a:ln>
              <a:solidFill>
                <a:schemeClr val="bg1"/>
              </a:solidFill>
              <a:effectLst>
                <a:outerShdw blurRad="38100" dist="19050" dir="2700000" algn="tl" rotWithShape="0">
                  <a:schemeClr val="dk1">
                    <a:alpha val="40000"/>
                  </a:schemeClr>
                </a:outerShdw>
              </a:effectLst>
            </a:rPr>
            <a:t>Bentley Flying SPUR W12</a:t>
          </a:r>
        </a:p>
      </dsp:txBody>
      <dsp:txXfrm>
        <a:off x="2081880" y="88465"/>
        <a:ext cx="797934" cy="69943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0D0A7A5-A77D-4360-85ED-E19289F891C0}">
      <dsp:nvSpPr>
        <dsp:cNvPr id="0" name=""/>
        <dsp:cNvSpPr/>
      </dsp:nvSpPr>
      <dsp:spPr>
        <a:xfrm>
          <a:off x="2033720" y="1230861"/>
          <a:ext cx="45004" cy="45004"/>
        </a:xfrm>
        <a:prstGeom prst="ellipse">
          <a:avLst/>
        </a:prstGeom>
        <a:solidFill>
          <a:schemeClr val="accent2">
            <a:hueOff val="0"/>
            <a:satOff val="0"/>
            <a:lumOff val="0"/>
            <a:alphaOff val="0"/>
          </a:schemeClr>
        </a:solidFill>
        <a:ln w="15875" cap="flat" cmpd="sng" algn="ctr">
          <a:solidFill>
            <a:schemeClr val="accent2">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0D841A49-78A0-4F70-B4CD-072879509ED8}">
      <dsp:nvSpPr>
        <dsp:cNvPr id="0" name=""/>
        <dsp:cNvSpPr/>
      </dsp:nvSpPr>
      <dsp:spPr>
        <a:xfrm>
          <a:off x="1948887" y="1271699"/>
          <a:ext cx="45004" cy="45004"/>
        </a:xfrm>
        <a:prstGeom prst="ellipse">
          <a:avLst/>
        </a:prstGeom>
        <a:solidFill>
          <a:schemeClr val="accent3">
            <a:hueOff val="0"/>
            <a:satOff val="0"/>
            <a:lumOff val="0"/>
            <a:alphaOff val="0"/>
          </a:schemeClr>
        </a:solidFill>
        <a:ln w="15875" cap="flat" cmpd="sng" algn="ctr">
          <a:solidFill>
            <a:schemeClr val="accent3">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B91132B3-E0BA-4181-9B09-DB5C197E0D44}">
      <dsp:nvSpPr>
        <dsp:cNvPr id="0" name=""/>
        <dsp:cNvSpPr/>
      </dsp:nvSpPr>
      <dsp:spPr>
        <a:xfrm>
          <a:off x="1860004" y="1303956"/>
          <a:ext cx="45004" cy="45004"/>
        </a:xfrm>
        <a:prstGeom prst="ellipse">
          <a:avLst/>
        </a:prstGeom>
        <a:solidFill>
          <a:schemeClr val="accent4">
            <a:hueOff val="0"/>
            <a:satOff val="0"/>
            <a:lumOff val="0"/>
            <a:alphaOff val="0"/>
          </a:schemeClr>
        </a:solidFill>
        <a:ln w="15875" cap="flat" cmpd="sng" algn="ctr">
          <a:solidFill>
            <a:schemeClr val="accent4">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F1A9C0C6-DA48-4290-B937-A1B39A7831A7}">
      <dsp:nvSpPr>
        <dsp:cNvPr id="0" name=""/>
        <dsp:cNvSpPr/>
      </dsp:nvSpPr>
      <dsp:spPr>
        <a:xfrm>
          <a:off x="2441009" y="758126"/>
          <a:ext cx="45004" cy="45004"/>
        </a:xfrm>
        <a:prstGeom prst="ellipse">
          <a:avLst/>
        </a:prstGeom>
        <a:solidFill>
          <a:schemeClr val="accent5">
            <a:hueOff val="0"/>
            <a:satOff val="0"/>
            <a:lumOff val="0"/>
            <a:alphaOff val="0"/>
          </a:schemeClr>
        </a:solidFill>
        <a:ln w="15875" cap="flat" cmpd="sng" algn="ctr">
          <a:solidFill>
            <a:schemeClr val="accent5">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CE24B7FB-D954-4ABB-93CF-FADD0B41E9CD}">
      <dsp:nvSpPr>
        <dsp:cNvPr id="0" name=""/>
        <dsp:cNvSpPr/>
      </dsp:nvSpPr>
      <dsp:spPr>
        <a:xfrm>
          <a:off x="2406806" y="841232"/>
          <a:ext cx="45004" cy="45004"/>
        </a:xfrm>
        <a:prstGeom prst="ellipse">
          <a:avLst/>
        </a:prstGeom>
        <a:solidFill>
          <a:schemeClr val="accent6">
            <a:hueOff val="0"/>
            <a:satOff val="0"/>
            <a:lumOff val="0"/>
            <a:alphaOff val="0"/>
          </a:schemeClr>
        </a:solidFill>
        <a:ln w="15875" cap="flat" cmpd="sng" algn="ctr">
          <a:solidFill>
            <a:schemeClr val="accent6">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32E6C5DF-5264-41A3-84EC-2C1B088849B4}">
      <dsp:nvSpPr>
        <dsp:cNvPr id="0" name=""/>
        <dsp:cNvSpPr/>
      </dsp:nvSpPr>
      <dsp:spPr>
        <a:xfrm>
          <a:off x="2382504" y="132528"/>
          <a:ext cx="45004" cy="45004"/>
        </a:xfrm>
        <a:prstGeom prst="ellipse">
          <a:avLst/>
        </a:prstGeom>
        <a:solidFill>
          <a:schemeClr val="accent2">
            <a:hueOff val="0"/>
            <a:satOff val="0"/>
            <a:lumOff val="0"/>
            <a:alphaOff val="0"/>
          </a:schemeClr>
        </a:solidFill>
        <a:ln w="15875" cap="flat" cmpd="sng" algn="ctr">
          <a:solidFill>
            <a:schemeClr val="accent2">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2A09FB8C-CF00-4BF1-96D5-963B82B82963}">
      <dsp:nvSpPr>
        <dsp:cNvPr id="0" name=""/>
        <dsp:cNvSpPr/>
      </dsp:nvSpPr>
      <dsp:spPr>
        <a:xfrm>
          <a:off x="2445060" y="92802"/>
          <a:ext cx="45004" cy="45004"/>
        </a:xfrm>
        <a:prstGeom prst="ellipse">
          <a:avLst/>
        </a:prstGeom>
        <a:solidFill>
          <a:schemeClr val="accent3">
            <a:hueOff val="0"/>
            <a:satOff val="0"/>
            <a:lumOff val="0"/>
            <a:alphaOff val="0"/>
          </a:schemeClr>
        </a:solidFill>
        <a:ln w="15875" cap="flat" cmpd="sng" algn="ctr">
          <a:solidFill>
            <a:schemeClr val="accent3">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3F996D19-7737-4E4B-A2E4-3087A34CF7C4}">
      <dsp:nvSpPr>
        <dsp:cNvPr id="0" name=""/>
        <dsp:cNvSpPr/>
      </dsp:nvSpPr>
      <dsp:spPr>
        <a:xfrm>
          <a:off x="2507616" y="53077"/>
          <a:ext cx="45004" cy="45004"/>
        </a:xfrm>
        <a:prstGeom prst="ellipse">
          <a:avLst/>
        </a:prstGeom>
        <a:solidFill>
          <a:schemeClr val="accent4">
            <a:hueOff val="0"/>
            <a:satOff val="0"/>
            <a:lumOff val="0"/>
            <a:alphaOff val="0"/>
          </a:schemeClr>
        </a:solidFill>
        <a:ln w="15875" cap="flat" cmpd="sng" algn="ctr">
          <a:solidFill>
            <a:schemeClr val="accent4">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E10DBA6A-6FAF-4AA1-94B4-B7A740ED25FD}">
      <dsp:nvSpPr>
        <dsp:cNvPr id="0" name=""/>
        <dsp:cNvSpPr/>
      </dsp:nvSpPr>
      <dsp:spPr>
        <a:xfrm>
          <a:off x="2570172" y="92802"/>
          <a:ext cx="45004" cy="45004"/>
        </a:xfrm>
        <a:prstGeom prst="ellipse">
          <a:avLst/>
        </a:prstGeom>
        <a:solidFill>
          <a:schemeClr val="accent5">
            <a:hueOff val="0"/>
            <a:satOff val="0"/>
            <a:lumOff val="0"/>
            <a:alphaOff val="0"/>
          </a:schemeClr>
        </a:solidFill>
        <a:ln w="15875" cap="flat" cmpd="sng" algn="ctr">
          <a:solidFill>
            <a:schemeClr val="accent5">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E96E6940-1D5D-4389-B6A3-9827661F86D2}">
      <dsp:nvSpPr>
        <dsp:cNvPr id="0" name=""/>
        <dsp:cNvSpPr/>
      </dsp:nvSpPr>
      <dsp:spPr>
        <a:xfrm>
          <a:off x="2632728" y="132528"/>
          <a:ext cx="45004" cy="45004"/>
        </a:xfrm>
        <a:prstGeom prst="ellipse">
          <a:avLst/>
        </a:prstGeom>
        <a:solidFill>
          <a:schemeClr val="accent6">
            <a:hueOff val="0"/>
            <a:satOff val="0"/>
            <a:lumOff val="0"/>
            <a:alphaOff val="0"/>
          </a:schemeClr>
        </a:solidFill>
        <a:ln w="15875" cap="flat" cmpd="sng" algn="ctr">
          <a:solidFill>
            <a:schemeClr val="accent6">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DE60B352-D01C-4B5B-846E-F622E1638C62}">
      <dsp:nvSpPr>
        <dsp:cNvPr id="0" name=""/>
        <dsp:cNvSpPr/>
      </dsp:nvSpPr>
      <dsp:spPr>
        <a:xfrm>
          <a:off x="2507616" y="136818"/>
          <a:ext cx="45004" cy="45004"/>
        </a:xfrm>
        <a:prstGeom prst="ellipse">
          <a:avLst/>
        </a:prstGeom>
        <a:solidFill>
          <a:schemeClr val="accent2">
            <a:hueOff val="0"/>
            <a:satOff val="0"/>
            <a:lumOff val="0"/>
            <a:alphaOff val="0"/>
          </a:schemeClr>
        </a:solidFill>
        <a:ln w="15875" cap="flat" cmpd="sng" algn="ctr">
          <a:solidFill>
            <a:schemeClr val="accent2">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745FDDFF-0B90-4FE0-8FAB-36B1A659E72F}">
      <dsp:nvSpPr>
        <dsp:cNvPr id="0" name=""/>
        <dsp:cNvSpPr/>
      </dsp:nvSpPr>
      <dsp:spPr>
        <a:xfrm>
          <a:off x="2507616" y="220719"/>
          <a:ext cx="45004" cy="45004"/>
        </a:xfrm>
        <a:prstGeom prst="ellipse">
          <a:avLst/>
        </a:prstGeom>
        <a:solidFill>
          <a:schemeClr val="accent3">
            <a:hueOff val="0"/>
            <a:satOff val="0"/>
            <a:lumOff val="0"/>
            <a:alphaOff val="0"/>
          </a:schemeClr>
        </a:solidFill>
        <a:ln w="15875" cap="flat" cmpd="sng" algn="ctr">
          <a:solidFill>
            <a:schemeClr val="accent3">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0E258126-969B-471B-A1EB-EB8DB674F024}">
      <dsp:nvSpPr>
        <dsp:cNvPr id="0" name=""/>
        <dsp:cNvSpPr/>
      </dsp:nvSpPr>
      <dsp:spPr>
        <a:xfrm>
          <a:off x="1640607" y="1399712"/>
          <a:ext cx="970743" cy="260282"/>
        </a:xfrm>
        <a:prstGeom prst="round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5474" tIns="41910" rIns="41910" bIns="41910" numCol="1" spcCol="1270" anchor="ctr" anchorCtr="0">
          <a:noAutofit/>
        </a:bodyPr>
        <a:lstStyle/>
        <a:p>
          <a:pPr marL="0" lvl="0" indent="0" algn="l" defTabSz="466725">
            <a:lnSpc>
              <a:spcPct val="90000"/>
            </a:lnSpc>
            <a:spcBef>
              <a:spcPct val="0"/>
            </a:spcBef>
            <a:spcAft>
              <a:spcPct val="35000"/>
            </a:spcAft>
            <a:buNone/>
          </a:pPr>
          <a:r>
            <a:rPr lang="en-IN" sz="1050" kern="1200"/>
            <a:t>First Owner: 9.96</a:t>
          </a:r>
        </a:p>
      </dsp:txBody>
      <dsp:txXfrm>
        <a:off x="1653313" y="1412418"/>
        <a:ext cx="945331" cy="234870"/>
      </dsp:txXfrm>
    </dsp:sp>
    <dsp:sp modelId="{582CDEE9-CF7A-4F79-9234-ABE89DB56A6E}">
      <dsp:nvSpPr>
        <dsp:cNvPr id="0" name=""/>
        <dsp:cNvSpPr/>
      </dsp:nvSpPr>
      <dsp:spPr>
        <a:xfrm>
          <a:off x="1371481" y="1144515"/>
          <a:ext cx="450043" cy="450011"/>
        </a:xfrm>
        <a:prstGeom prst="ellipse">
          <a:avLst/>
        </a:prstGeom>
        <a:blipFill>
          <a:blip xmlns:r="http://schemas.openxmlformats.org/officeDocument/2006/relationships" r:embed="rId1">
            <a:extLst>
              <a:ext uri="{96DAC541-7B7A-43D3-8B79-37D633B846F1}">
                <asvg:svgBlip xmlns:asvg="http://schemas.microsoft.com/office/drawing/2016/SVG/main" r:embed="rId2"/>
              </a:ext>
            </a:extLst>
          </a:blip>
          <a:srcRect/>
          <a:stretch>
            <a:fillRect/>
          </a:stretch>
        </a:blip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sp>
    <dsp:sp modelId="{84D42C45-5AC0-4DA6-AB37-04092F2F6A88}">
      <dsp:nvSpPr>
        <dsp:cNvPr id="0" name=""/>
        <dsp:cNvSpPr/>
      </dsp:nvSpPr>
      <dsp:spPr>
        <a:xfrm>
          <a:off x="2265042" y="1061727"/>
          <a:ext cx="970743" cy="260282"/>
        </a:xfrm>
        <a:prstGeom prst="roundRect">
          <a:avLst/>
        </a:prstGeom>
        <a:solidFill>
          <a:schemeClr val="accent3">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5474" tIns="41910" rIns="41910" bIns="41910" numCol="1" spcCol="1270" anchor="ctr" anchorCtr="0">
          <a:noAutofit/>
        </a:bodyPr>
        <a:lstStyle/>
        <a:p>
          <a:pPr marL="0" lvl="0" indent="0" algn="l" defTabSz="466725">
            <a:lnSpc>
              <a:spcPct val="90000"/>
            </a:lnSpc>
            <a:spcBef>
              <a:spcPct val="0"/>
            </a:spcBef>
            <a:spcAft>
              <a:spcPct val="35000"/>
            </a:spcAft>
            <a:buNone/>
          </a:pPr>
          <a:r>
            <a:rPr lang="en-IN" sz="1050" kern="1200"/>
            <a:t>Second Owner:7.59</a:t>
          </a:r>
        </a:p>
      </dsp:txBody>
      <dsp:txXfrm>
        <a:off x="2277748" y="1074433"/>
        <a:ext cx="945331" cy="234870"/>
      </dsp:txXfrm>
    </dsp:sp>
    <dsp:sp modelId="{E7260541-369D-4289-9658-2BD02EFA1653}">
      <dsp:nvSpPr>
        <dsp:cNvPr id="0" name=""/>
        <dsp:cNvSpPr/>
      </dsp:nvSpPr>
      <dsp:spPr>
        <a:xfrm>
          <a:off x="1995917" y="806530"/>
          <a:ext cx="450043" cy="450011"/>
        </a:xfrm>
        <a:prstGeom prst="ellipse">
          <a:avLst/>
        </a:prstGeom>
        <a:blipFill>
          <a:blip xmlns:r="http://schemas.openxmlformats.org/officeDocument/2006/relationships" r:embed="rId3">
            <a:extLst>
              <a:ext uri="{96DAC541-7B7A-43D3-8B79-37D633B846F1}">
                <asvg:svgBlip xmlns:asvg="http://schemas.microsoft.com/office/drawing/2016/SVG/main" r:embed="rId4"/>
              </a:ext>
            </a:extLst>
          </a:blip>
          <a:srcRect/>
          <a:stretch>
            <a:fillRect/>
          </a:stretch>
        </a:blip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sp>
    <dsp:sp modelId="{F3537FE6-11FF-4582-88F9-F14F78B08089}">
      <dsp:nvSpPr>
        <dsp:cNvPr id="0" name=""/>
        <dsp:cNvSpPr/>
      </dsp:nvSpPr>
      <dsp:spPr>
        <a:xfrm>
          <a:off x="2551720" y="549108"/>
          <a:ext cx="970743" cy="260282"/>
        </a:xfrm>
        <a:prstGeom prst="roundRect">
          <a:avLst/>
        </a:prstGeom>
        <a:solidFill>
          <a:schemeClr val="accent4">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05474" tIns="41910" rIns="41910" bIns="41910" numCol="1" spcCol="1270" anchor="ctr" anchorCtr="0">
          <a:noAutofit/>
        </a:bodyPr>
        <a:lstStyle/>
        <a:p>
          <a:pPr marL="0" lvl="0" indent="0" algn="l" defTabSz="466725">
            <a:lnSpc>
              <a:spcPct val="90000"/>
            </a:lnSpc>
            <a:spcBef>
              <a:spcPct val="0"/>
            </a:spcBef>
            <a:spcAft>
              <a:spcPct val="35000"/>
            </a:spcAft>
            <a:buNone/>
          </a:pPr>
          <a:r>
            <a:rPr lang="en-IN" sz="1050" kern="1200"/>
            <a:t>Average: 2.36</a:t>
          </a:r>
        </a:p>
      </dsp:txBody>
      <dsp:txXfrm>
        <a:off x="2564426" y="561814"/>
        <a:ext cx="945331" cy="234870"/>
      </dsp:txXfrm>
    </dsp:sp>
    <dsp:sp modelId="{AA48963C-4C5D-4AD8-A2CE-BE556CEAA22E}">
      <dsp:nvSpPr>
        <dsp:cNvPr id="0" name=""/>
        <dsp:cNvSpPr/>
      </dsp:nvSpPr>
      <dsp:spPr>
        <a:xfrm>
          <a:off x="2282594" y="293911"/>
          <a:ext cx="450043" cy="450011"/>
        </a:xfrm>
        <a:prstGeom prst="ellipse">
          <a:avLst/>
        </a:prstGeom>
        <a:blipFill>
          <a:blip xmlns:r="http://schemas.openxmlformats.org/officeDocument/2006/relationships" r:embed="rId5">
            <a:extLst>
              <a:ext uri="{96DAC541-7B7A-43D3-8B79-37D633B846F1}">
                <asvg:svgBlip xmlns:asvg="http://schemas.microsoft.com/office/drawing/2016/SVG/main" r:embed="rId6"/>
              </a:ext>
            </a:extLst>
          </a:blip>
          <a:srcRect/>
          <a:stretch>
            <a:fillRect/>
          </a:stretch>
        </a:blip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EC1F27F-3E2B-46B9-AD20-156767CFE574}">
      <dsp:nvSpPr>
        <dsp:cNvPr id="0" name=""/>
        <dsp:cNvSpPr/>
      </dsp:nvSpPr>
      <dsp:spPr>
        <a:xfrm>
          <a:off x="0" y="254889"/>
          <a:ext cx="4907280" cy="1962912"/>
        </a:xfrm>
        <a:prstGeom prst="leftRightRibbon">
          <a:avLst/>
        </a:prstGeom>
        <a:gradFill flip="none" rotWithShape="0">
          <a:gsLst>
            <a:gs pos="0">
              <a:srgbClr val="FFFF00">
                <a:tint val="66000"/>
                <a:satMod val="160000"/>
              </a:srgbClr>
            </a:gs>
            <a:gs pos="50000">
              <a:srgbClr val="FFFF00">
                <a:tint val="44500"/>
                <a:satMod val="160000"/>
              </a:srgbClr>
            </a:gs>
            <a:gs pos="100000">
              <a:srgbClr val="FFFF00">
                <a:tint val="23500"/>
                <a:satMod val="160000"/>
              </a:srgbClr>
            </a:gs>
          </a:gsLst>
          <a:lin ang="16200000" scaled="1"/>
          <a:tileRect/>
        </a:gradFill>
        <a:ln w="15875" cap="flat" cmpd="sng" algn="ctr">
          <a:solidFill>
            <a:schemeClr val="accent3">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8E2C05DD-F461-4F5D-9C0A-F96C9C08794C}">
      <dsp:nvSpPr>
        <dsp:cNvPr id="0" name=""/>
        <dsp:cNvSpPr/>
      </dsp:nvSpPr>
      <dsp:spPr>
        <a:xfrm>
          <a:off x="588873" y="598398"/>
          <a:ext cx="1619402" cy="961826"/>
        </a:xfrm>
        <a:prstGeom prst="rect">
          <a:avLst/>
        </a:prstGeom>
        <a:noFill/>
        <a:ln w="15875" cap="flat" cmpd="sng" algn="ctr">
          <a:noFill/>
          <a:prstDash val="solid"/>
        </a:ln>
        <a:effectLst/>
        <a:sp3d/>
      </dsp:spPr>
      <dsp:style>
        <a:lnRef idx="2">
          <a:scrgbClr r="0" g="0" b="0"/>
        </a:lnRef>
        <a:fillRef idx="1">
          <a:scrgbClr r="0" g="0" b="0"/>
        </a:fillRef>
        <a:effectRef idx="0">
          <a:scrgbClr r="0" g="0" b="0"/>
        </a:effectRef>
        <a:fontRef idx="minor">
          <a:schemeClr val="lt1"/>
        </a:fontRef>
      </dsp:style>
      <dsp:txBody>
        <a:bodyPr spcFirstLastPara="0" vert="horz" wrap="square" lIns="0" tIns="74676" rIns="0" bIns="80010" numCol="1" spcCol="1270" anchor="ctr" anchorCtr="0">
          <a:noAutofit/>
        </a:bodyPr>
        <a:lstStyle/>
        <a:p>
          <a:pPr marL="0" lvl="0" indent="0" algn="ctr" defTabSz="933450">
            <a:lnSpc>
              <a:spcPct val="90000"/>
            </a:lnSpc>
            <a:spcBef>
              <a:spcPct val="0"/>
            </a:spcBef>
            <a:spcAft>
              <a:spcPct val="35000"/>
            </a:spcAft>
            <a:buNone/>
          </a:pPr>
          <a:r>
            <a:rPr lang="en-IN" sz="2100" b="1" kern="1200"/>
            <a:t>Average Seating Capacity</a:t>
          </a:r>
        </a:p>
      </dsp:txBody>
      <dsp:txXfrm>
        <a:off x="588873" y="598398"/>
        <a:ext cx="1619402" cy="961826"/>
      </dsp:txXfrm>
    </dsp:sp>
    <dsp:sp modelId="{BE6D7141-F9FC-46B2-A90C-AE4161A7F94C}">
      <dsp:nvSpPr>
        <dsp:cNvPr id="0" name=""/>
        <dsp:cNvSpPr/>
      </dsp:nvSpPr>
      <dsp:spPr>
        <a:xfrm>
          <a:off x="2453640" y="912464"/>
          <a:ext cx="1913839" cy="961826"/>
        </a:xfrm>
        <a:prstGeom prst="rect">
          <a:avLst/>
        </a:prstGeom>
        <a:noFill/>
        <a:ln w="15875" cap="flat" cmpd="sng" algn="ctr">
          <a:noFill/>
          <a:prstDash val="solid"/>
        </a:ln>
        <a:effectLst/>
        <a:sp3d/>
      </dsp:spPr>
      <dsp:style>
        <a:lnRef idx="2">
          <a:scrgbClr r="0" g="0" b="0"/>
        </a:lnRef>
        <a:fillRef idx="1">
          <a:scrgbClr r="0" g="0" b="0"/>
        </a:fillRef>
        <a:effectRef idx="0">
          <a:scrgbClr r="0" g="0" b="0"/>
        </a:effectRef>
        <a:fontRef idx="minor">
          <a:schemeClr val="lt1"/>
        </a:fontRef>
      </dsp:style>
      <dsp:txBody>
        <a:bodyPr spcFirstLastPara="0" vert="horz" wrap="square" lIns="0" tIns="74676" rIns="0" bIns="80010" numCol="1" spcCol="1270" anchor="ctr" anchorCtr="0">
          <a:noAutofit/>
        </a:bodyPr>
        <a:lstStyle/>
        <a:p>
          <a:pPr marL="0" lvl="0" indent="0" algn="ctr" defTabSz="933450">
            <a:lnSpc>
              <a:spcPct val="90000"/>
            </a:lnSpc>
            <a:spcBef>
              <a:spcPct val="0"/>
            </a:spcBef>
            <a:spcAft>
              <a:spcPct val="35000"/>
            </a:spcAft>
            <a:buNone/>
          </a:pPr>
          <a:r>
            <a:rPr lang="en-IN" sz="2100" b="1" kern="1200"/>
            <a:t>5.27</a:t>
          </a:r>
        </a:p>
      </dsp:txBody>
      <dsp:txXfrm>
        <a:off x="2453640" y="912464"/>
        <a:ext cx="1913839" cy="961826"/>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CF72CFF-7FE4-4C33-AEB1-788E89DD003C}">
      <dsp:nvSpPr>
        <dsp:cNvPr id="0" name=""/>
        <dsp:cNvSpPr/>
      </dsp:nvSpPr>
      <dsp:spPr>
        <a:xfrm rot="21300000">
          <a:off x="15339" y="1038784"/>
          <a:ext cx="4968040" cy="568915"/>
        </a:xfrm>
        <a:prstGeom prst="mathMinus">
          <a:avLst/>
        </a:prstGeom>
        <a:solidFill>
          <a:schemeClr val="accent2">
            <a:tint val="60000"/>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sp>
    <dsp:sp modelId="{CDCAB869-440D-40E5-ACA5-10DD6BCD64F3}">
      <dsp:nvSpPr>
        <dsp:cNvPr id="0" name=""/>
        <dsp:cNvSpPr/>
      </dsp:nvSpPr>
      <dsp:spPr>
        <a:xfrm>
          <a:off x="599846" y="132324"/>
          <a:ext cx="1499616" cy="1058593"/>
        </a:xfrm>
        <a:prstGeom prst="downArrow">
          <a:avLst/>
        </a:prstGeom>
        <a:solidFill>
          <a:schemeClr val="tx1"/>
        </a:solidFill>
        <a:ln w="15875" cap="flat" cmpd="sng" algn="ctr">
          <a:solidFill>
            <a:schemeClr val="accent2">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AD130270-ED65-4596-8E6C-F7A1A2F4DBAE}">
      <dsp:nvSpPr>
        <dsp:cNvPr id="0" name=""/>
        <dsp:cNvSpPr/>
      </dsp:nvSpPr>
      <dsp:spPr>
        <a:xfrm>
          <a:off x="2649321" y="0"/>
          <a:ext cx="1599590" cy="1111523"/>
        </a:xfrm>
        <a:prstGeom prst="rect">
          <a:avLst/>
        </a:prstGeom>
        <a:noFill/>
        <a:ln>
          <a:noFill/>
        </a:ln>
        <a:effectLst>
          <a:glow rad="139700">
            <a:schemeClr val="accent4">
              <a:satMod val="175000"/>
              <a:alpha val="40000"/>
            </a:schemeClr>
          </a:glow>
          <a:outerShdw blurRad="50800" dist="38100" dir="5400000" algn="t" rotWithShape="0">
            <a:prstClr val="black">
              <a:alpha val="40000"/>
            </a:prstClr>
          </a:outerShdw>
        </a:effectLst>
      </dsp:spPr>
      <dsp:style>
        <a:lnRef idx="0">
          <a:scrgbClr r="0" g="0" b="0"/>
        </a:lnRef>
        <a:fillRef idx="0">
          <a:scrgbClr r="0" g="0" b="0"/>
        </a:fillRef>
        <a:effectRef idx="0">
          <a:scrgbClr r="0" g="0" b="0"/>
        </a:effectRef>
        <a:fontRef idx="minor"/>
      </dsp:style>
      <dsp:txBody>
        <a:bodyPr spcFirstLastPara="0" vert="horz" wrap="square" lIns="99568" tIns="99568" rIns="99568" bIns="99568" numCol="1" spcCol="1270" anchor="ctr" anchorCtr="0">
          <a:noAutofit/>
        </a:bodyPr>
        <a:lstStyle/>
        <a:p>
          <a:pPr marL="0" lvl="0" indent="0" algn="ctr" defTabSz="622300">
            <a:lnSpc>
              <a:spcPct val="90000"/>
            </a:lnSpc>
            <a:spcBef>
              <a:spcPct val="0"/>
            </a:spcBef>
            <a:spcAft>
              <a:spcPct val="35000"/>
            </a:spcAft>
            <a:buNone/>
          </a:pPr>
          <a:r>
            <a:rPr lang="en-IN" sz="1400" kern="1200"/>
            <a:t>AUTOMATIC</a:t>
          </a:r>
        </a:p>
        <a:p>
          <a:pPr marL="285750" lvl="1" indent="-285750" algn="l" defTabSz="1422400">
            <a:lnSpc>
              <a:spcPct val="90000"/>
            </a:lnSpc>
            <a:spcBef>
              <a:spcPct val="0"/>
            </a:spcBef>
            <a:spcAft>
              <a:spcPct val="15000"/>
            </a:spcAft>
            <a:buChar char="•"/>
          </a:pPr>
          <a:r>
            <a:rPr lang="en-IN" sz="3200" kern="1200"/>
            <a:t>19.84</a:t>
          </a:r>
        </a:p>
      </dsp:txBody>
      <dsp:txXfrm>
        <a:off x="2649321" y="0"/>
        <a:ext cx="1599590" cy="1111523"/>
      </dsp:txXfrm>
    </dsp:sp>
    <dsp:sp modelId="{E3CEC261-2D03-47BC-8455-DDAD9AE20484}">
      <dsp:nvSpPr>
        <dsp:cNvPr id="0" name=""/>
        <dsp:cNvSpPr/>
      </dsp:nvSpPr>
      <dsp:spPr>
        <a:xfrm>
          <a:off x="2899257" y="1455566"/>
          <a:ext cx="1499616" cy="1058593"/>
        </a:xfrm>
        <a:prstGeom prst="upArrow">
          <a:avLst/>
        </a:prstGeom>
        <a:solidFill>
          <a:schemeClr val="tx1"/>
        </a:solidFill>
        <a:ln w="15875" cap="flat" cmpd="sng" algn="ctr">
          <a:solidFill>
            <a:schemeClr val="accent2">
              <a:shade val="80000"/>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sp>
    <dsp:sp modelId="{C92DA5C0-08C3-49F3-B3BF-02CA3847F909}">
      <dsp:nvSpPr>
        <dsp:cNvPr id="0" name=""/>
        <dsp:cNvSpPr/>
      </dsp:nvSpPr>
      <dsp:spPr>
        <a:xfrm>
          <a:off x="749808" y="1534960"/>
          <a:ext cx="1599590" cy="1111523"/>
        </a:xfrm>
        <a:prstGeom prst="rect">
          <a:avLst/>
        </a:prstGeom>
        <a:noFill/>
        <a:ln>
          <a:noFill/>
        </a:ln>
        <a:effectLst>
          <a:outerShdw blurRad="50800" dist="38100" dir="5400000" algn="t" rotWithShape="0">
            <a:prstClr val="black">
              <a:alpha val="40000"/>
            </a:prstClr>
          </a:outerShdw>
        </a:effectLst>
      </dsp:spPr>
      <dsp:style>
        <a:lnRef idx="0">
          <a:scrgbClr r="0" g="0" b="0"/>
        </a:lnRef>
        <a:fillRef idx="0">
          <a:scrgbClr r="0" g="0" b="0"/>
        </a:fillRef>
        <a:effectRef idx="0">
          <a:scrgbClr r="0" g="0" b="0"/>
        </a:effectRef>
        <a:fontRef idx="minor"/>
      </dsp:style>
      <dsp:txBody>
        <a:bodyPr spcFirstLastPara="0" vert="horz" wrap="square" lIns="99568" tIns="99568" rIns="99568" bIns="99568" numCol="1" spcCol="1270" anchor="ctr" anchorCtr="0">
          <a:noAutofit/>
        </a:bodyPr>
        <a:lstStyle/>
        <a:p>
          <a:pPr marL="0" lvl="0" indent="0" algn="ctr" defTabSz="622300">
            <a:lnSpc>
              <a:spcPct val="90000"/>
            </a:lnSpc>
            <a:spcBef>
              <a:spcPct val="0"/>
            </a:spcBef>
            <a:spcAft>
              <a:spcPct val="35000"/>
            </a:spcAft>
            <a:buNone/>
          </a:pPr>
          <a:r>
            <a:rPr lang="en-IN" sz="1400" kern="1200"/>
            <a:t>MANUAL</a:t>
          </a:r>
        </a:p>
        <a:p>
          <a:pPr marL="285750" lvl="1" indent="-285750" algn="l" defTabSz="1422400">
            <a:lnSpc>
              <a:spcPct val="90000"/>
            </a:lnSpc>
            <a:spcBef>
              <a:spcPct val="0"/>
            </a:spcBef>
            <a:spcAft>
              <a:spcPct val="15000"/>
            </a:spcAft>
            <a:buChar char="•"/>
          </a:pPr>
          <a:r>
            <a:rPr lang="en-IN" sz="3200" kern="1200"/>
            <a:t>5.33</a:t>
          </a:r>
        </a:p>
      </dsp:txBody>
      <dsp:txXfrm>
        <a:off x="749808" y="1534960"/>
        <a:ext cx="1599590" cy="1111523"/>
      </dsp:txXfrm>
    </dsp:sp>
  </dsp:spTree>
</dsp:drawing>
</file>

<file path=xl/diagrams/layout1.xml><?xml version="1.0" encoding="utf-8"?>
<dgm:layoutDef xmlns:dgm="http://schemas.openxmlformats.org/drawingml/2006/diagram" xmlns:a="http://schemas.openxmlformats.org/drawingml/2006/main" uniqueId="urn:microsoft.com/office/officeart/2005/8/layout/vList2">
  <dgm:title val=""/>
  <dgm:desc val=""/>
  <dgm:catLst>
    <dgm:cat type="list" pri="3000"/>
    <dgm:cat type="convert" pri="1000"/>
  </dgm:catLst>
  <dgm:sampData>
    <dgm:dataModel>
      <dgm:ptLst>
        <dgm:pt modelId="0" type="doc"/>
        <dgm:pt modelId="1">
          <dgm:prSet phldr="1"/>
        </dgm:pt>
        <dgm:pt modelId="11">
          <dgm:prSet phldr="1"/>
        </dgm:pt>
        <dgm:pt modelId="2">
          <dgm:prSet phldr="1"/>
        </dgm:pt>
        <dgm:pt modelId="21">
          <dgm:prSet phldr="1"/>
        </dgm:pt>
      </dgm:ptLst>
      <dgm:cxnLst>
        <dgm:cxn modelId="4" srcId="0" destId="1" srcOrd="0" destOrd="0"/>
        <dgm:cxn modelId="5" srcId="0" destId="2" srcOrd="1" destOrd="0"/>
        <dgm:cxn modelId="12" srcId="1" destId="11" srcOrd="0" destOrd="0"/>
        <dgm:cxn modelId="23" srcId="2" destId="21"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animLvl val="lvl"/>
      <dgm:resizeHandles val="exact"/>
    </dgm:varLst>
    <dgm:alg type="lin">
      <dgm:param type="linDir" val="fromT"/>
      <dgm:param type="vertAlign" val="mid"/>
    </dgm:alg>
    <dgm:shape xmlns:r="http://schemas.openxmlformats.org/officeDocument/2006/relationships" r:blip="">
      <dgm:adjLst/>
    </dgm:shape>
    <dgm:presOf/>
    <dgm:constrLst>
      <dgm:constr type="w" for="ch" forName="parentText" refType="w"/>
      <dgm:constr type="h" for="ch" forName="parentText" refType="primFontSz" refFor="ch" refForName="parentText" fact="0.52"/>
      <dgm:constr type="w" for="ch" forName="childText" refType="w"/>
      <dgm:constr type="h" for="ch" forName="childText" refType="primFontSz" refFor="ch" refForName="parentText" fact="0.46"/>
      <dgm:constr type="h" for="ch" forName="parentText" op="equ"/>
      <dgm:constr type="primFontSz" for="ch" forName="parentText" op="equ" val="65"/>
      <dgm:constr type="primFontSz" for="ch" forName="childText" refType="primFontSz" refFor="ch" refForName="parentText" op="equ"/>
      <dgm:constr type="h" for="ch" forName="spacer" refType="primFontSz" refFor="ch" refForName="parentText" fact="0.08"/>
    </dgm:constrLst>
    <dgm:ruleLst>
      <dgm:rule type="primFontSz" for="ch" forName="parentText" val="5" fact="NaN" max="NaN"/>
    </dgm:ruleLst>
    <dgm:forEach name="Name0" axis="ch" ptType="node">
      <dgm:layoutNode name="parentText" styleLbl="node1">
        <dgm:varLst>
          <dgm:chMax val="0"/>
          <dgm:bulletEnabled val="1"/>
        </dgm:varLst>
        <dgm:alg type="tx">
          <dgm:param type="parTxLTRAlign" val="l"/>
          <dgm:param type="parTxRTLAlign" val="r"/>
        </dgm:alg>
        <dgm:shape xmlns:r="http://schemas.openxmlformats.org/officeDocument/2006/relationships" type="roundRect" r:blip="">
          <dgm:adjLst/>
        </dgm:shape>
        <dgm:presOf axis="self"/>
        <dgm:constrLst>
          <dgm:constr type="tMarg" refType="primFontSz" fact="0.3"/>
          <dgm:constr type="bMarg" refType="primFontSz" fact="0.3"/>
          <dgm:constr type="lMarg" refType="primFontSz" fact="0.3"/>
          <dgm:constr type="rMarg" refType="primFontSz" fact="0.3"/>
        </dgm:constrLst>
        <dgm:ruleLst>
          <dgm:rule type="h" val="INF" fact="NaN" max="NaN"/>
        </dgm:ruleLst>
      </dgm:layoutNode>
      <dgm:choose name="Name1">
        <dgm:if name="Name2" axis="ch" ptType="node" func="cnt" op="gte" val="1">
          <dgm:layoutNode name="childText" styleLbl="revTx">
            <dgm:varLst>
              <dgm:bulletEnabled val="1"/>
            </dgm:varLst>
            <dgm:alg type="tx">
              <dgm:param type="stBulletLvl" val="1"/>
              <dgm:param type="lnSpAfChP" val="20"/>
            </dgm:alg>
            <dgm:shape xmlns:r="http://schemas.openxmlformats.org/officeDocument/2006/relationships" type="rect" r:blip="">
              <dgm:adjLst/>
            </dgm:shape>
            <dgm:presOf axis="des" ptType="node"/>
            <dgm:constrLst>
              <dgm:constr type="tMarg" refType="primFontSz" fact="0.1"/>
              <dgm:constr type="bMarg" refType="primFontSz" fact="0.1"/>
              <dgm:constr type="lMarg" refType="w" fact="0.09"/>
            </dgm:constrLst>
            <dgm:ruleLst>
              <dgm:rule type="h" val="INF" fact="NaN" max="NaN"/>
            </dgm:ruleLst>
          </dgm:layoutNode>
        </dgm:if>
        <dgm:else name="Name3">
          <dgm:choose name="Name4">
            <dgm:if name="Name5" axis="par ch" ptType="doc node" func="cnt" op="gte" val="2">
              <dgm:forEach name="Name6" axis="followSib" ptType="sibTrans" cnt="1">
                <dgm:layoutNode name="spacer">
                  <dgm:alg type="sp"/>
                  <dgm:shape xmlns:r="http://schemas.openxmlformats.org/officeDocument/2006/relationships" r:blip="">
                    <dgm:adjLst/>
                  </dgm:shape>
                  <dgm:presOf/>
                  <dgm:constrLst/>
                  <dgm:ruleLst/>
                </dgm:layoutNode>
              </dgm:forEach>
            </dgm:if>
            <dgm:else name="Name7"/>
          </dgm:choos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8/layout/NameandTitleOrganizationalChart">
  <dgm:title val=""/>
  <dgm:desc val=""/>
  <dgm:catLst>
    <dgm:cat type="hierarchy" pri="125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fact="0.9"/>
                  <dgm:constr type="l" for="ch" forName="titleText1" refType="w" fact="0.2"/>
                  <dgm:constr type="t" for="ch" forName="titleText1" refType="h" fact="0.7"/>
                  <dgm:constr type="w" for="ch" forName="titleText1" refType="w" fact="0.9"/>
                  <dgm:constr type="h" for="ch" forName="titleText1" refType="h" fact="0.3"/>
                  <dgm:constr type="primFontSz" for="des" forName="titleText1" refType="primFontSz" refFor="des" refForName="rootText1" op="lte"/>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1" styleLbl="fgAcc0">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alg type="conn">
                            <dgm:param type="connRout" val="bend"/>
                            <dgm:param type="dim" val="1D"/>
                            <dgm:param type="endSty" val="noArr"/>
                            <dgm:param type="begPts" val="bCtr"/>
                            <dgm:param type="endPts" val="tCtr"/>
                            <dgm:param type="bendPt" val="end"/>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41" func="var" arg="hierBranch" op="equ" val="hang">
                    <dgm:layoutNode name="Name42">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3">
                    <dgm:layoutNode name="Name44">
                      <dgm:choose name="Name45">
                        <dgm:if name="Name46" axis="self" func="depth" op="lte" val="2">
                          <dgm:choose name="Name47">
                            <dgm:if name="Name48" axis="par ch" ptType="node asst" func="cnt" op="gte" val="1">
                              <dgm:alg type="conn">
                                <dgm:param type="connRout" val="bend"/>
                                <dgm:param type="dim" val="1D"/>
                                <dgm:param type="endSty" val="noArr"/>
                                <dgm:param type="begPts" val="bCtr"/>
                                <dgm:param type="endPts" val="midL midR"/>
                              </dgm:alg>
                            </dgm:if>
                            <dgm:else name="Name49">
                              <dgm:alg type="conn">
                                <dgm:param type="connRout" val="bend"/>
                                <dgm:param type="dim" val="1D"/>
                                <dgm:param type="endSty" val="noArr"/>
                                <dgm:param type="begPts" val="bCtr"/>
                                <dgm:param type="endPts" val="midL midR"/>
                                <dgm:param type="srcNode" val="rootConnector1"/>
                              </dgm:alg>
                            </dgm:else>
                          </dgm:choose>
                        </dgm:if>
                        <dgm:else name="Name50">
                          <dgm:choose name="Name51">
                            <dgm:if name="Name52" axis="par ch" ptType="node asst" func="cnt" op="gte" val="1">
                              <dgm:alg type="conn">
                                <dgm:param type="connRout" val="bend"/>
                                <dgm:param type="dim" val="1D"/>
                                <dgm:param type="endSty" val="noArr"/>
                                <dgm:param type="begPts" val="bCtr"/>
                                <dgm:param type="endPts" val="midL midR"/>
                              </dgm:alg>
                            </dgm:if>
                            <dgm:else name="Name53">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54">
                  <dgm:if name="Name55" func="var" arg="hierBranch" op="equ" val="l">
                    <dgm:choose name="Name56">
                      <dgm:if name="Name57"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58">
                        <dgm:alg type="hierRoot">
                          <dgm:param type="hierAlign" val="tR"/>
                        </dgm:alg>
                        <dgm:shape xmlns:r="http://schemas.openxmlformats.org/officeDocument/2006/relationships" r:blip="">
                          <dgm:adjLst/>
                        </dgm:shape>
                        <dgm:presOf/>
                        <dgm:constrLst>
                          <dgm:constr type="alignOff" val="0.25"/>
                        </dgm:constrLst>
                      </dgm:else>
                    </dgm:choose>
                  </dgm:if>
                  <dgm:if name="Name59" func="var" arg="hierBranch" op="equ" val="r">
                    <dgm:choose name="Name60">
                      <dgm:if name="Name61"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2">
                        <dgm:alg type="hierRoot">
                          <dgm:param type="hierAlign" val="tL"/>
                        </dgm:alg>
                        <dgm:shape xmlns:r="http://schemas.openxmlformats.org/officeDocument/2006/relationships" r:blip="">
                          <dgm:adjLst/>
                        </dgm:shape>
                        <dgm:presOf/>
                        <dgm:constrLst>
                          <dgm:constr type="alignOff" val="0.25"/>
                        </dgm:constrLst>
                      </dgm:else>
                    </dgm:choose>
                  </dgm:if>
                  <dgm:if name="Name63"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64"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65">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66">
                    <dgm:if name="Name67" func="var" arg="hierBranch" op="equ" val="init">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68" func="var" arg="hierBranch" op="equ" val="l">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69" func="var" arg="hierBranch" op="equ" val="r">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70">
                      <dgm:constrLst>
                        <dgm:constr type="l" for="ch" forName="rootText"/>
                        <dgm:constr type="t" for="ch" forName="rootText"/>
                        <dgm:constr type="w" for="ch" forName="rootText" refType="w"/>
                        <dgm:constr type="h" for="ch" forName="rootText" refType="h" fact="0.9"/>
                        <dgm:constr type="l" for="ch" forName="titleText2" refType="w" fact="0.2"/>
                        <dgm:constr type="t" for="ch" forName="titleText2" refType="h" fact="0.7"/>
                        <dgm:constr type="w" for="ch" forName="titleText2" refType="w" fact="0.9"/>
                        <dgm:constr type="h" for="ch" forName="titleText2" refType="h" fact="0.3"/>
                        <dgm:constr type="primFontSz" for="des" forName="titleText2" refType="primFontSz" refFor="des" refForName="rootText1" op="lte"/>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styleLbl="node1">
                    <dgm:varLst>
                      <dgm:chMax/>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2" styleLbl="fgAcc1">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71">
                    <dgm:if name="Name72" func="var" arg="hierBranch" op="equ" val="l">
                      <dgm:alg type="hierChild">
                        <dgm:param type="chAlign" val="r"/>
                        <dgm:param type="linDir" val="fromT"/>
                      </dgm:alg>
                    </dgm:if>
                    <dgm:if name="Name73" func="var" arg="hierBranch" op="equ" val="r">
                      <dgm:alg type="hierChild">
                        <dgm:param type="chAlign" val="l"/>
                        <dgm:param type="linDir" val="fromT"/>
                      </dgm:alg>
                    </dgm:if>
                    <dgm:if name="Name74" func="var" arg="hierBranch" op="equ" val="hang">
                      <dgm:choose name="Name75">
                        <dgm:if name="Name76" func="var" arg="dir" op="equ" val="norm">
                          <dgm:alg type="hierChild">
                            <dgm:param type="chAlign" val="l"/>
                            <dgm:param type="linDir" val="fromL"/>
                            <dgm:param type="secChAlign" val="t"/>
                            <dgm:param type="secLinDir" val="fromT"/>
                          </dgm:alg>
                        </dgm:if>
                        <dgm:else name="Name77">
                          <dgm:alg type="hierChild">
                            <dgm:param type="chAlign" val="l"/>
                            <dgm:param type="linDir" val="fromR"/>
                            <dgm:param type="secChAlign" val="t"/>
                            <dgm:param type="secLinDir" val="fromT"/>
                          </dgm:alg>
                        </dgm:else>
                      </dgm:choose>
                    </dgm:if>
                    <dgm:if name="Name78" func="var" arg="hierBranch" op="equ" val="std">
                      <dgm:choose name="Name79">
                        <dgm:if name="Name80" func="var" arg="dir" op="equ" val="norm">
                          <dgm:alg type="hierChild"/>
                        </dgm:if>
                        <dgm:else name="Name81">
                          <dgm:alg type="hierChild">
                            <dgm:param type="linDir" val="fromR"/>
                          </dgm:alg>
                        </dgm:else>
                      </dgm:choose>
                    </dgm:if>
                    <dgm:if name="Name82" func="var" arg="hierBranch" op="equ" val="init">
                      <dgm:choose name="Name83">
                        <dgm:if name="Name84" func="var" arg="dir" op="equ" val="norm">
                          <dgm:alg type="hierChild"/>
                        </dgm:if>
                        <dgm:else name="Name85">
                          <dgm:alg type="hierChild">
                            <dgm:param type="linDir" val="fromR"/>
                          </dgm:alg>
                        </dgm:else>
                      </dgm:choose>
                    </dgm:if>
                    <dgm:else name="Name86"/>
                  </dgm:choose>
                  <dgm:shape xmlns:r="http://schemas.openxmlformats.org/officeDocument/2006/relationships" r:blip="">
                    <dgm:adjLst/>
                  </dgm:shape>
                  <dgm:presOf/>
                  <dgm:constrLst/>
                  <dgm:ruleLst/>
                  <dgm:forEach name="Name87" ref="rep2a"/>
                </dgm:layoutNode>
                <dgm:layoutNode name="hierChild5">
                  <dgm:choose name="Name88">
                    <dgm:if name="Name89" func="var" arg="dir" op="equ" val="norm">
                      <dgm:alg type="hierChild">
                        <dgm:param type="chAlign" val="l"/>
                        <dgm:param type="linDir" val="fromL"/>
                        <dgm:param type="secChAlign" val="t"/>
                        <dgm:param type="secLinDir" val="fromT"/>
                      </dgm:alg>
                    </dgm:if>
                    <dgm:else name="Name90">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91" ref="rep2b"/>
                </dgm:layoutNode>
              </dgm:layoutNode>
            </dgm:forEach>
          </dgm:layoutNode>
          <dgm:layoutNode name="hierChild3">
            <dgm:choose name="Name92">
              <dgm:if name="Name93" func="var" arg="dir" op="equ" val="norm">
                <dgm:alg type="hierChild">
                  <dgm:param type="chAlign" val="l"/>
                  <dgm:param type="linDir" val="fromL"/>
                  <dgm:param type="secChAlign" val="t"/>
                  <dgm:param type="secLinDir" val="fromT"/>
                </dgm:alg>
              </dgm:if>
              <dgm:else name="Name94">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95" axis="precedSib" ptType="parTrans" st="-1" cnt="1">
                <dgm:layoutNode name="Name96">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97">
                  <dgm:if name="Name98" func="var" arg="hierBranch" op="equ" val="l">
                    <dgm:alg type="hierRoot">
                      <dgm:param type="hierAlign" val="tR"/>
                    </dgm:alg>
                    <dgm:shape xmlns:r="http://schemas.openxmlformats.org/officeDocument/2006/relationships" r:blip="">
                      <dgm:adjLst/>
                    </dgm:shape>
                    <dgm:presOf/>
                    <dgm:constrLst>
                      <dgm:constr type="alignOff" val="0.65"/>
                    </dgm:constrLst>
                  </dgm:if>
                  <dgm:if name="Name99" func="var" arg="hierBranch" op="equ" val="r">
                    <dgm:alg type="hierRoot">
                      <dgm:param type="hierAlign" val="tL"/>
                    </dgm:alg>
                    <dgm:shape xmlns:r="http://schemas.openxmlformats.org/officeDocument/2006/relationships" r:blip="">
                      <dgm:adjLst/>
                    </dgm:shape>
                    <dgm:presOf/>
                    <dgm:constrLst>
                      <dgm:constr type="alignOff" val="0.65"/>
                    </dgm:constrLst>
                  </dgm:if>
                  <dgm:if name="Name100" func="var" arg="hierBranch" op="equ" val="hang">
                    <dgm:alg type="hierRoot"/>
                    <dgm:shape xmlns:r="http://schemas.openxmlformats.org/officeDocument/2006/relationships" r:blip="">
                      <dgm:adjLst/>
                    </dgm:shape>
                    <dgm:presOf/>
                    <dgm:constrLst>
                      <dgm:constr type="alignOff" val="0.65"/>
                    </dgm:constrLst>
                  </dgm:if>
                  <dgm:if name="Name101"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02" func="var" arg="hierBranch" op="equ" val="init">
                    <dgm:alg type="hierRoot"/>
                    <dgm:shape xmlns:r="http://schemas.openxmlformats.org/officeDocument/2006/relationships" r:blip="">
                      <dgm:adjLst/>
                    </dgm:shape>
                    <dgm:presOf/>
                    <dgm:constrLst>
                      <dgm:constr type="alignOff"/>
                      <dgm:constr type="bendDist" for="des" ptType="parTrans" refType="sp" fact="0.5"/>
                    </dgm:constrLst>
                  </dgm:if>
                  <dgm:else name="Name103"/>
                </dgm:choose>
                <dgm:ruleLst/>
                <dgm:layoutNode name="rootComposite3">
                  <dgm:alg type="composite"/>
                  <dgm:shape xmlns:r="http://schemas.openxmlformats.org/officeDocument/2006/relationships" r:blip="">
                    <dgm:adjLst/>
                  </dgm:shape>
                  <dgm:presOf axis="self" ptType="node" cnt="1"/>
                  <dgm:choose name="Name104">
                    <dgm:if name="Name105" func="var" arg="hierBranch" op="equ" val="init">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06" func="var" arg="hierBranch" op="equ" val="l">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07" func="var" arg="hierBranch" op="equ" val="r">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08">
                      <dgm:constrLst>
                        <dgm:constr type="l" for="ch" forName="rootText3"/>
                        <dgm:constr type="t" for="ch" forName="rootText3"/>
                        <dgm:constr type="w" for="ch" forName="rootText3" refType="w"/>
                        <dgm:constr type="h" for="ch" forName="rootText3" refType="h" fact="0.9"/>
                        <dgm:constr type="l" for="ch" forName="titleText3" refType="w" fact="0.2"/>
                        <dgm:constr type="t" for="ch" forName="titleText3" refType="h" fact="0.7"/>
                        <dgm:constr type="w" for="ch" forName="titleText3" refType="w" fact="0.9"/>
                        <dgm:constr type="h" for="ch" forName="titleText3" refType="h" fact="0.3"/>
                        <dgm:constr type="primFontSz" for="des" forName="titleText3" refType="primFontSz" refFor="des" refForName="rootText3" op="lte"/>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styleLbl="asst1">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h" fact="0.4"/>
                    </dgm:constrLst>
                    <dgm:ruleLst>
                      <dgm:rule type="primFontSz" val="5" fact="NaN" max="NaN"/>
                    </dgm:ruleLst>
                  </dgm:layoutNode>
                  <dgm:layoutNode name="titleText3" styleLbl="fgAcc2">
                    <dgm:varLst>
                      <dgm:chMax val="0"/>
                      <dgm:chPref val="0"/>
                    </dgm:varLst>
                    <dgm:alg type="tx">
                      <dgm:param type="parTxLTRAlign" val="r"/>
                    </dgm:alg>
                    <dgm:shape xmlns:r="http://schemas.openxmlformats.org/officeDocument/2006/relationships" type="rect" r:blip="">
                      <dgm:adjLst/>
                    </dgm:shape>
                    <dgm:presOf axis="followSib" ptType="sibTrans" hideLastTrans="0" cnt="1"/>
                    <dgm:constrLst>
                      <dgm:constr type="primFontSz" val="65"/>
                      <dgm:constr type="lMarg" refType="primFontSz" fact="0.2"/>
                      <dgm:constr type="rMarg" refType="primFontSz" fact="0.2"/>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09">
                    <dgm:if name="Name110" func="var" arg="hierBranch" op="equ" val="l">
                      <dgm:alg type="hierChild">
                        <dgm:param type="chAlign" val="r"/>
                        <dgm:param type="linDir" val="fromT"/>
                      </dgm:alg>
                    </dgm:if>
                    <dgm:if name="Name111" func="var" arg="hierBranch" op="equ" val="r">
                      <dgm:alg type="hierChild">
                        <dgm:param type="chAlign" val="l"/>
                        <dgm:param type="linDir" val="fromT"/>
                      </dgm:alg>
                    </dgm:if>
                    <dgm:if name="Name112" func="var" arg="hierBranch" op="equ" val="hang">
                      <dgm:choose name="Name113">
                        <dgm:if name="Name114" func="var" arg="dir" op="equ" val="norm">
                          <dgm:alg type="hierChild">
                            <dgm:param type="chAlign" val="l"/>
                            <dgm:param type="linDir" val="fromL"/>
                            <dgm:param type="secChAlign" val="t"/>
                            <dgm:param type="secLinDir" val="fromT"/>
                          </dgm:alg>
                        </dgm:if>
                        <dgm:else name="Name115">
                          <dgm:alg type="hierChild">
                            <dgm:param type="chAlign" val="l"/>
                            <dgm:param type="linDir" val="fromR"/>
                            <dgm:param type="secChAlign" val="t"/>
                            <dgm:param type="secLinDir" val="fromT"/>
                          </dgm:alg>
                        </dgm:else>
                      </dgm:choose>
                    </dgm:if>
                    <dgm:if name="Name116" func="var" arg="hierBranch" op="equ" val="std">
                      <dgm:choose name="Name117">
                        <dgm:if name="Name118" func="var" arg="dir" op="equ" val="norm">
                          <dgm:alg type="hierChild"/>
                        </dgm:if>
                        <dgm:else name="Name119">
                          <dgm:alg type="hierChild">
                            <dgm:param type="linDir" val="fromR"/>
                          </dgm:alg>
                        </dgm:else>
                      </dgm:choose>
                    </dgm:if>
                    <dgm:if name="Name120" func="var" arg="hierBranch" op="equ" val="init">
                      <dgm:alg type="hierChild"/>
                    </dgm:if>
                    <dgm:else name="Name121"/>
                  </dgm:choose>
                  <dgm:shape xmlns:r="http://schemas.openxmlformats.org/officeDocument/2006/relationships" r:blip="">
                    <dgm:adjLst/>
                  </dgm:shape>
                  <dgm:presOf/>
                  <dgm:constrLst/>
                  <dgm:ruleLst/>
                  <dgm:forEach name="Name122" ref="rep2a"/>
                </dgm:layoutNode>
                <dgm:layoutNode name="hierChild7">
                  <dgm:choose name="Name123">
                    <dgm:if name="Name124" func="var" arg="dir" op="equ" val="norm">
                      <dgm:alg type="hierChild">
                        <dgm:param type="chAlign" val="l"/>
                        <dgm:param type="linDir" val="fromL"/>
                        <dgm:param type="secChAlign" val="t"/>
                        <dgm:param type="secLinDir" val="fromT"/>
                      </dgm:alg>
                    </dgm:if>
                    <dgm:else name="Name12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26" ref="rep2b"/>
                </dgm:layoutNode>
              </dgm:layoutNode>
            </dgm:forEach>
          </dgm:layoutNod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9/3/layout/StepUpProcess">
  <dgm:title val=""/>
  <dgm:desc val=""/>
  <dgm:catLst>
    <dgm:cat type="process" pri="1300"/>
  </dgm:catLst>
  <dgm:sampData>
    <dgm:dataModel>
      <dgm:ptLst>
        <dgm:pt modelId="0" type="doc"/>
        <dgm:pt modelId="10">
          <dgm:prSet phldr="1"/>
        </dgm:pt>
        <dgm:pt modelId="20">
          <dgm:prSet phldr="1"/>
        </dgm:pt>
        <dgm:pt modelId="30">
          <dgm:prSet phldr="1"/>
        </dgm:pt>
      </dgm:ptLst>
      <dgm:cxnLst>
        <dgm:cxn modelId="60" srcId="0" destId="10" srcOrd="0" destOrd="0"/>
        <dgm:cxn modelId="70" srcId="0" destId="20" srcOrd="1" destOrd="0"/>
        <dgm:cxn modelId="80" srcId="0" destId="30" srcOrd="2"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bL"/>
          <dgm:param type="flowDir" val="row"/>
          <dgm:param type="off" val="off"/>
          <dgm:param type="bkpt" val="fixed"/>
          <dgm:param type="bkPtFixedVal" val="1"/>
        </dgm:alg>
      </dgm:if>
      <dgm:else name="Name2">
        <dgm:alg type="snake">
          <dgm:param type="grDir" val="bR"/>
          <dgm:param type="flowDir" val="row"/>
          <dgm:param type="off" val="off"/>
          <dgm:param type="bkpt" val="fixed"/>
          <dgm:param type="bkPtFixedVal" val="1"/>
        </dgm:alg>
      </dgm:else>
    </dgm:choose>
    <dgm:shape xmlns:r="http://schemas.openxmlformats.org/officeDocument/2006/relationships" r:blip="">
      <dgm:adjLst/>
    </dgm:shape>
    <dgm:constrLst>
      <dgm:constr type="alignOff" forName="rootnode" val="1"/>
      <dgm:constr type="primFontSz" for="des" ptType="node" op="equ" val="65"/>
      <dgm:constr type="w" for="ch" forName="composite" refType="w"/>
      <dgm:constr type="h" for="ch" forName="composite" refType="h"/>
      <dgm:constr type="sp" refType="h" refFor="ch" refForName="composite" op="equ" fact="-0.765"/>
      <dgm:constr type="w" for="ch" forName="sibTrans" refType="w" fact="0.103"/>
      <dgm:constr type="h" for="ch" forName="sibTrans" refType="h" fact="0.103"/>
    </dgm:constrLst>
    <dgm:forEach name="nodesForEach" axis="ch" ptType="node">
      <dgm:layoutNode name="composite">
        <dgm:alg type="composite">
          <dgm:param type="ar" val="0.861"/>
        </dgm:alg>
        <dgm:shape xmlns:r="http://schemas.openxmlformats.org/officeDocument/2006/relationships" r:blip="">
          <dgm:adjLst/>
        </dgm:shape>
        <dgm:choose name="Name3">
          <dgm:if name="Name4" func="var" arg="dir" op="equ" val="norm">
            <dgm:constrLst>
              <dgm:constr type="l" for="ch" forName="LShape" refType="w" fact="0"/>
              <dgm:constr type="t" for="ch" forName="LShape" refType="h" fact="0.2347"/>
              <dgm:constr type="w" for="ch" forName="LShape" refType="w" fact="0.998"/>
              <dgm:constr type="h" for="ch" forName="LShape" refType="h" fact="0.5164"/>
              <dgm:constr type="r" for="ch" forName="ParentText" refType="w"/>
              <dgm:constr type="t" for="ch" forName="ParentText" refType="h" fact="0.32"/>
              <dgm:constr type="w" for="ch" forName="ParentText" refType="w" fact="0.901"/>
              <dgm:constr type="h" for="ch" forName="ParentText" refType="h" fact="0.68"/>
              <dgm:constr type="l" for="ch" forName="Triangle" refType="w" fact="0.83"/>
              <dgm:constr type="t" for="ch" forName="Triangle" refType="h" fact="0"/>
              <dgm:constr type="w" for="ch" forName="Triangle" refType="w" fact="0.17"/>
              <dgm:constr type="h" for="ch" forName="Triangle" refType="w" refFor="ch" refForName="Triangle"/>
            </dgm:constrLst>
          </dgm:if>
          <dgm:else name="Name5">
            <dgm:constrLst>
              <dgm:constr type="l" for="ch" forName="LShape" refType="w" fact="0.002"/>
              <dgm:constr type="t" for="ch" forName="LShape" refType="h" fact="0.2347"/>
              <dgm:constr type="w" for="ch" forName="LShape" refType="w"/>
              <dgm:constr type="h" for="ch" forName="LShape" refType="h" fact="0.5164"/>
              <dgm:constr type="l" for="ch" forName="ParentText" refType="w" fact="0"/>
              <dgm:constr type="t" for="ch" forName="ParentText" refType="h" fact="0.32"/>
              <dgm:constr type="w" for="ch" forName="ParentText" refType="w" fact="0.902"/>
              <dgm:constr type="h" for="ch" forName="ParentText" refType="h" fact="0.68"/>
              <dgm:constr type="l" for="ch" forName="Triangle" refType="w" fact="0"/>
              <dgm:constr type="t" for="ch" forName="Triangle" refType="h" fact="0"/>
              <dgm:constr type="w" for="ch" forName="Triangle" refType="w" fact="0.17"/>
              <dgm:constr type="h" for="ch" forName="Triangle" refType="w" refFor="ch" refForName="Triangle"/>
            </dgm:constrLst>
          </dgm:else>
        </dgm:choose>
        <dgm:layoutNode name="LShape" styleLbl="alignNode1">
          <dgm:alg type="sp"/>
          <dgm:choose name="Name6">
            <dgm:if name="Name7" func="var" arg="dir" op="equ" val="norm">
              <dgm:shape xmlns:r="http://schemas.openxmlformats.org/officeDocument/2006/relationships" rot="90" type="corner" r:blip="">
                <dgm:adjLst>
                  <dgm:adj idx="1" val="0.1612"/>
                  <dgm:adj idx="2" val="0.1611"/>
                </dgm:adjLst>
              </dgm:shape>
            </dgm:if>
            <dgm:else name="Name8">
              <dgm:shape xmlns:r="http://schemas.openxmlformats.org/officeDocument/2006/relationships" rot="180" type="corner" r:blip="">
                <dgm:adjLst>
                  <dgm:adj idx="1" val="0.1612"/>
                  <dgm:adj idx="2" val="0.1611"/>
                </dgm:adjLst>
              </dgm:shape>
            </dgm:else>
          </dgm:choose>
          <dgm:presOf/>
        </dgm:layoutNode>
        <dgm:layoutNode name="ParentText" styleLbl="revTx">
          <dgm:varLst>
            <dgm:chMax val="0"/>
            <dgm:chPref val="0"/>
            <dgm:bulletEnabled val="1"/>
          </dgm:varLst>
          <dgm:alg type="tx">
            <dgm:param type="parTxLTRAlign" val="l"/>
            <dgm:param type="txAnchorVert" val="t"/>
          </dgm:alg>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9">
          <dgm:if name="Name10" axis="followSib" ptType="node" func="cnt" op="gte" val="1">
            <dgm:layoutNode name="Triangle" styleLbl="alignNode1">
              <dgm:alg type="sp"/>
              <dgm:choose name="Name11">
                <dgm:if name="Name12" func="var" arg="dir" op="equ" val="norm">
                  <dgm:shape xmlns:r="http://schemas.openxmlformats.org/officeDocument/2006/relationships" type="triangle" r:blip="">
                    <dgm:adjLst>
                      <dgm:adj idx="1" val="1"/>
                    </dgm:adjLst>
                  </dgm:shape>
                </dgm:if>
                <dgm:else name="Name13">
                  <dgm:shape xmlns:r="http://schemas.openxmlformats.org/officeDocument/2006/relationships" rot="90" type="triangle" r:blip="">
                    <dgm:adjLst>
                      <dgm:adj idx="1" val="1"/>
                    </dgm:adjLst>
                  </dgm:shape>
                </dgm:else>
              </dgm:choose>
              <dgm:presOf/>
            </dgm:layoutNode>
          </dgm:if>
          <dgm:else name="Name14"/>
        </dgm:choose>
      </dgm:layoutNode>
      <dgm:forEach name="sibTransForEach" axis="followSib" ptType="sibTrans" cnt="1">
        <dgm:layoutNode name="sibTrans">
          <dgm:alg type="composite">
            <dgm:param type="ar" val="0.861"/>
          </dgm:alg>
          <dgm:constrLst>
            <dgm:constr type="w" for="ch" forName="space" refType="w"/>
            <dgm:constr type="h" for="ch" forName="space" refType="w"/>
          </dgm:constrLst>
          <dgm:layoutNode name="space" styleLbl="alignNode1">
            <dgm:alg type="sp"/>
            <dgm:shape xmlns:r="http://schemas.openxmlformats.org/officeDocument/2006/relationships" r:blip="">
              <dgm:adjLst/>
            </dgm:shape>
            <dgm:presOf/>
          </dgm:layoutNod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8/layout/AscendingPictureAccentProcess">
  <dgm:title val=""/>
  <dgm:desc val=""/>
  <dgm:catLst>
    <dgm:cat type="process" pri="22500"/>
    <dgm:cat type="picture" pri="16000"/>
    <dgm:cat type="pictureconvert" pri="16000"/>
  </dgm:catLst>
  <dgm:samp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shape xmlns:r="http://schemas.openxmlformats.org/officeDocument/2006/relationships" r:blip="">
      <dgm:adjLst/>
    </dgm:shape>
    <dgm:choose name="Name1">
      <dgm:if name="Name2" axis="ch" ptType="node" func="cnt" op="equ" val="1">
        <dgm:choose name="Name3">
          <dgm:if name="Name4" func="var" arg="dir" op="equ" val="norm">
            <dgm:choose name="Name5">
              <dgm:if name="Name6" axis="des" func="maxDepth" op="gt" val="1">
                <dgm:alg type="composite">
                  <dgm:param type="ar" val="2.7"/>
                </dgm:alg>
                <dgm:constrLst>
                  <dgm:constr type="primFontSz" for="ch" forName="parTx1" op="equ" val="65"/>
                  <dgm:constr type="primFontSz" for="ch" forName="desTx1" op="equ" val="65"/>
                  <dgm:constr type="userD" refType="w" fact="0.0247"/>
                  <dgm:constr type="l" for="ch" forName="parTx1" refType="w" fact="0.2711"/>
                  <dgm:constr type="t" for="ch" forName="parTx1" refType="h" fact="0.9603"/>
                  <dgm:constr type="w" for="ch" forName="parTx1" refType="w" fact="0.5325"/>
                  <dgm:constr type="h" for="ch" forName="parTx1" refType="h" fact="0.3856"/>
                  <dgm:constr type="ctrX" for="ch" forName="picture1" refType="w" fact="0.2469"/>
                  <dgm:constr type="ctrY" for="ch" forName="picture1" refType="h" fact="0.9"/>
                  <dgm:constr type="w" for="ch" forName="picture1" refType="w" fact="0.2469"/>
                  <dgm:constr type="h" for="ch" forName="picture1" refType="h" fact="0.6667"/>
                  <dgm:constr type="l" for="ch" forName="desTx1" refType="r" refFor="ch" refForName="parTx1"/>
                  <dgm:constr type="r" for="ch" forName="desTx1" refType="w"/>
                  <dgm:constr type="t" for="ch" forName="desTx1" refType="t" refFor="ch" refForName="parTx1"/>
                  <dgm:constr type="h" for="ch" forName="desTx1" refType="h" refFor="ch" refForName="parTx1"/>
                </dgm:constrLst>
              </dgm:if>
              <dgm:else name="Name7">
                <dgm:alg type="composite">
                  <dgm:param type="ar" val="2"/>
                </dgm:alg>
                <dgm:constrLst>
                  <dgm:constr type="primFontSz" for="ch" forName="parTx1" op="equ" val="65"/>
                  <dgm:constr type="userD" refType="w" fact="0.0333"/>
                  <dgm:constr type="l" for="ch" forName="parTx1" refType="w" fact="0.366"/>
                  <dgm:constr type="t" for="ch" forName="parTx1" refType="h" fact="0.7113"/>
                  <dgm:constr type="w" for="ch" forName="parTx1" refType="w" fact="0.7189"/>
                  <dgm:constr type="h" for="ch" forName="parTx1" refType="h" fact="0.3856"/>
                  <dgm:constr type="ctrX" for="ch" forName="picture1" refType="w" fact="0.3333"/>
                  <dgm:constr type="ctrY" for="ch" forName="picture1" refType="h" fact="0.6667"/>
                  <dgm:constr type="w" for="ch" forName="picture1" refType="w" fact="0.3333"/>
                  <dgm:constr type="h" for="ch" forName="picture1" refType="h" fact="0.6667"/>
                </dgm:constrLst>
              </dgm:else>
            </dgm:choose>
          </dgm:if>
          <dgm:else name="Name8">
            <dgm:choose name="Name9">
              <dgm:if name="Name10" axis="des" func="maxDepth" op="gt" val="1">
                <dgm:alg type="composite">
                  <dgm:param type="ar" val="2.7"/>
                </dgm:alg>
                <dgm:constrLst>
                  <dgm:constr type="primFontSz" for="ch" forName="parTx1" op="equ" val="65"/>
                  <dgm:constr type="primFontSz" for="ch" forName="desTx1" op="equ" val="65"/>
                  <dgm:constr type="userD" refType="w" fact="0.0247"/>
                  <dgm:constr type="r" for="ch" forName="parTx1" refType="w" fact="0.7289"/>
                  <dgm:constr type="t" for="ch" forName="parTx1" refType="h" fact="0.9603"/>
                  <dgm:constr type="w" for="ch" forName="parTx1" refType="w" fact="0.5325"/>
                  <dgm:constr type="h" for="ch" forName="parTx1" refType="h" fact="0.3856"/>
                  <dgm:constr type="ctrX" for="ch" forName="picture1" refType="w" fact="0.7531"/>
                  <dgm:constr type="ctrY" for="ch" forName="picture1" refType="h" fact="0.9"/>
                  <dgm:constr type="w" for="ch" forName="picture1" refType="w" fact="0.2469"/>
                  <dgm:constr type="h" for="ch" forName="picture1" refType="h" fact="0.6667"/>
                  <dgm:constr type="r" for="ch" forName="desTx1" refType="l" refFor="ch" refForName="parTx1"/>
                  <dgm:constr type="l" for="ch" forName="desTx1"/>
                  <dgm:constr type="t" for="ch" forName="desTx1" refType="t" refFor="ch" refForName="parTx1"/>
                  <dgm:constr type="h" for="ch" forName="desTx1" refType="h" refFor="ch" refForName="parTx1"/>
                </dgm:constrLst>
              </dgm:if>
              <dgm:else name="Name11">
                <dgm:alg type="composite">
                  <dgm:param type="ar" val="2"/>
                </dgm:alg>
                <dgm:constrLst>
                  <dgm:constr type="primFontSz" for="ch" forName="parTx1" op="equ" val="65"/>
                  <dgm:constr type="userD" refType="w" fact="0.0333"/>
                  <dgm:constr type="r" for="ch" forName="parTx1" refType="w" fact="0.634"/>
                  <dgm:constr type="t" for="ch" forName="parTx1" refType="h" fact="0.7113"/>
                  <dgm:constr type="w" for="ch" forName="parTx1" refType="w" fact="0.7189"/>
                  <dgm:constr type="h" for="ch" forName="parTx1" refType="h" fact="0.3856"/>
                  <dgm:constr type="ctrX" for="ch" forName="picture1" refType="w" fact="0.6667"/>
                  <dgm:constr type="ctrY" for="ch" forName="picture1" refType="h" fact="0.6667"/>
                  <dgm:constr type="w" for="ch" forName="picture1" refType="w" fact="0.3333"/>
                  <dgm:constr type="h" for="ch" forName="picture1" refType="h" fact="0.6667"/>
                </dgm:constrLst>
              </dgm:else>
            </dgm:choose>
          </dgm:else>
        </dgm:choose>
      </dgm:if>
      <dgm:if name="Name12" axis="ch" ptType="node" func="cnt" op="equ" val="2">
        <dgm:choose name="Name13">
          <dgm:if name="Name14" func="var" arg="dir" op="equ" val="norm">
            <dgm:choose name="Name15">
              <dgm:if name="Name16" axis="des" func="maxDepth" op="gt" val="1">
                <dgm:alg type="composite">
                  <dgm:param type="ar" val="2"/>
                </dgm:alg>
                <dgm:constrLst>
                  <dgm:constr type="primFontSz" for="ch" forName="parTx1" op="equ" val="65"/>
                  <dgm:constr type="primFontSz" for="ch" forName="parTx2" refType="primFontSz" refFor="ch" refForName="parTx1" op="equ"/>
                  <dgm:constr type="primFontSz" for="ch" forName="desTx1" op="equ" val="65"/>
                  <dgm:constr type="primFontSz" for="ch" forName="desTx2" refType="primFontSz" refFor="ch" refForName="desTx1" op="equ"/>
                  <dgm:constr type="userD" refType="w" fact="0.0188"/>
                  <dgm:constr type="ctrX" for="ch" forName="dot1" refType="w" fact="0.3221"/>
                  <dgm:constr type="ctrY" for="ch" forName="dot1" refType="h" fact="0.5911"/>
                  <dgm:constr type="w" for="ch" forName="dot1" refType="userD"/>
                  <dgm:constr type="h" for="ch" forName="dot1" refType="userD"/>
                  <dgm:constr type="ctrX" for="ch" forName="dot2" refType="w" fact="0.3056"/>
                  <dgm:constr type="ctrY" for="ch" forName="dot2" refType="h" fact="0.644"/>
                  <dgm:constr type="w" for="ch" forName="dot2" refType="userD"/>
                  <dgm:constr type="h" for="ch" forName="dot2" refType="userD"/>
                  <dgm:constr type="ctrX" for="ch" forName="dot3" refType="w" fact="0.2859"/>
                  <dgm:constr type="ctrY" for="ch" forName="dot3" refType="h" fact="0.6898"/>
                  <dgm:constr type="w" for="ch" forName="dot3" refType="userD"/>
                  <dgm:constr type="h" for="ch" forName="dot3" refType="userD"/>
                  <dgm:constr type="ctrX" for="ch" forName="dotArrow1" refType="w" fact="0.3095"/>
                  <dgm:constr type="ctrY" for="ch" forName="dotArrow1" refType="h" fact="0.0587"/>
                  <dgm:constr type="w" for="ch" forName="dotArrow1" refType="userD"/>
                  <dgm:constr type="h" for="ch" forName="dotArrow1" refType="userD"/>
                  <dgm:constr type="ctrX" for="ch" forName="dotArrow2" refType="w" fact="0.3346"/>
                  <dgm:constr type="ctrY" for="ch" forName="dotArrow2" refType="h" fact="0.0287"/>
                  <dgm:constr type="w" for="ch" forName="dotArrow2" refType="userD"/>
                  <dgm:constr type="h" for="ch" forName="dotArrow2" refType="userD"/>
                  <dgm:constr type="ctrX" for="ch" forName="dotArrow3" refType="w" fact="0.3597"/>
                  <dgm:constr type="ctrY" for="ch" forName="dotArrow3" refType="h" fact="-0.0013"/>
                  <dgm:constr type="w" for="ch" forName="dotArrow3" refType="userD"/>
                  <dgm:constr type="h" for="ch" forName="dotArrow3" refType="userD"/>
                  <dgm:constr type="ctrX" for="ch" forName="dotArrow4" refType="w" fact="0.3848"/>
                  <dgm:constr type="ctrY" for="ch" forName="dotArrow4" refType="h" fact="0.0287"/>
                  <dgm:constr type="w" for="ch" forName="dotArrow4" refType="userD"/>
                  <dgm:constr type="h" for="ch" forName="dotArrow4" refType="userD"/>
                  <dgm:constr type="ctrX" for="ch" forName="dotArrow5" refType="w" fact="0.41"/>
                  <dgm:constr type="ctrY" for="ch" forName="dotArrow5" refType="h" fact="0.0587"/>
                  <dgm:constr type="w" for="ch" forName="dotArrow5" refType="userD"/>
                  <dgm:constr type="h" for="ch" forName="dotArrow5" refType="userD"/>
                  <dgm:constr type="ctrX" for="ch" forName="dotArrow6" refType="w" fact="0.3597"/>
                  <dgm:constr type="ctrY" for="ch" forName="dotArrow6" refType="h" fact="0.062"/>
                  <dgm:constr type="w" for="ch" forName="dotArrow6" refType="userD"/>
                  <dgm:constr type="h" for="ch" forName="dotArrow6" refType="userD"/>
                  <dgm:constr type="ctrX" for="ch" forName="dotArrow7" refType="w" fact="0.3597"/>
                  <dgm:constr type="ctrY" for="ch" forName="dotArrow7" refType="h" fact="0.1253"/>
                  <dgm:constr type="w" for="ch" forName="dotArrow7" refType="userD"/>
                  <dgm:constr type="h" for="ch" forName="dotArrow7" refType="userD"/>
                  <dgm:constr type="l" for="ch" forName="parTx1" refType="w" fact="0.197"/>
                  <dgm:constr type="t" for="ch" forName="parTx1" refType="h" fact="0.8169"/>
                  <dgm:constr type="w" for="ch" forName="parTx1" refType="w" fact="0.4064"/>
                  <dgm:constr type="h" for="ch" forName="parTx1" refType="h" fact="0.218"/>
                  <dgm:constr type="ctrX" for="ch" forName="picture1" refType="w" fact="0.1785"/>
                  <dgm:constr type="ctrY" for="ch" forName="picture1" refType="h" fact="0.7834"/>
                  <dgm:constr type="w" for="ch" forName="picture1" refType="w" fact="0.1884"/>
                  <dgm:constr type="h" for="ch" forName="picture1" refType="h" fact="0.3768"/>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3688"/>
                  <dgm:constr type="t" for="ch" forName="parTx2" refType="h" fact="0.3905"/>
                  <dgm:constr type="w" for="ch" forName="parTx2" refType="w" fact="0.4064"/>
                  <dgm:constr type="h" for="ch" forName="parTx2" refType="h" fact="0.218"/>
                  <dgm:constr type="ctrX" for="ch" forName="picture2" refType="w" fact="0.3503"/>
                  <dgm:constr type="ctrY" for="ch" forName="picture2" refType="h" fact="0.357"/>
                  <dgm:constr type="w" for="ch" forName="picture2" refType="w" fact="0.1884"/>
                  <dgm:constr type="h" for="ch" forName="picture2" refType="h" fact="0.3768"/>
                  <dgm:constr type="l" for="ch" forName="desTx2" refType="r" refFor="ch" refForName="parTx2"/>
                  <dgm:constr type="r" for="ch" forName="desTx2" refType="w"/>
                  <dgm:constr type="t" for="ch" forName="desTx2" refType="t" refFor="ch" refForName="parTx2"/>
                  <dgm:constr type="h" for="ch" forName="desTx2" refType="h" refFor="ch" refForName="parTx2"/>
                </dgm:constrLst>
              </dgm:if>
              <dgm:else name="Name17">
                <dgm:alg type="composite">
                  <dgm:param type="ar" val="1.5073"/>
                </dgm:alg>
                <dgm:constrLst>
                  <dgm:constr type="primFontSz" for="ch" forName="parTx1" op="equ" val="65"/>
                  <dgm:constr type="primFontSz" for="ch" forName="parTx2" refType="primFontSz" refFor="ch" refForName="parTx1" op="equ"/>
                  <dgm:constr type="userD" refType="w" fact="0.025"/>
                  <dgm:constr type="ctrX" for="ch" forName="dot1" refType="w" fact="0.4274"/>
                  <dgm:constr type="ctrY" for="ch" forName="dot1" refType="h" fact="0.5911"/>
                  <dgm:constr type="w" for="ch" forName="dot1" refType="userD"/>
                  <dgm:constr type="h" for="ch" forName="dot1" refType="userD"/>
                  <dgm:constr type="ctrX" for="ch" forName="dot2" refType="w" fact="0.4055"/>
                  <dgm:constr type="ctrY" for="ch" forName="dot2" refType="h" fact="0.644"/>
                  <dgm:constr type="w" for="ch" forName="dot2" refType="userD"/>
                  <dgm:constr type="h" for="ch" forName="dot2" refType="userD"/>
                  <dgm:constr type="ctrX" for="ch" forName="dot3" refType="w" fact="0.3794"/>
                  <dgm:constr type="ctrY" for="ch" forName="dot3" refType="h" fact="0.6898"/>
                  <dgm:constr type="w" for="ch" forName="dot3" refType="userD"/>
                  <dgm:constr type="h" for="ch" forName="dot3" refType="userD"/>
                  <dgm:constr type="ctrX" for="ch" forName="dotArrow1" refType="w" fact="0.4106"/>
                  <dgm:constr type="ctrY" for="ch" forName="dotArrow1" refType="h" fact="0.0587"/>
                  <dgm:constr type="w" for="ch" forName="dotArrow1" refType="userD"/>
                  <dgm:constr type="h" for="ch" forName="dotArrow1" refType="userD"/>
                  <dgm:constr type="ctrX" for="ch" forName="dotArrow2" refType="w" fact="0.444"/>
                  <dgm:constr type="ctrY" for="ch" forName="dotArrow2" refType="h" fact="0.0287"/>
                  <dgm:constr type="w" for="ch" forName="dotArrow2" refType="userD"/>
                  <dgm:constr type="h" for="ch" forName="dotArrow2" refType="userD"/>
                  <dgm:constr type="ctrX" for="ch" forName="dotArrow3" refType="w" fact="0.4773"/>
                  <dgm:constr type="ctrY" for="ch" forName="dotArrow3" refType="h" fact="-0.0013"/>
                  <dgm:constr type="w" for="ch" forName="dotArrow3" refType="userD"/>
                  <dgm:constr type="h" for="ch" forName="dotArrow3" refType="userD"/>
                  <dgm:constr type="ctrX" for="ch" forName="dotArrow4" refType="w" fact="0.5106"/>
                  <dgm:constr type="ctrY" for="ch" forName="dotArrow4" refType="h" fact="0.0287"/>
                  <dgm:constr type="w" for="ch" forName="dotArrow4" refType="userD"/>
                  <dgm:constr type="h" for="ch" forName="dotArrow4" refType="userD"/>
                  <dgm:constr type="ctrX" for="ch" forName="dotArrow5" refType="w" fact="0.544"/>
                  <dgm:constr type="ctrY" for="ch" forName="dotArrow5" refType="h" fact="0.0587"/>
                  <dgm:constr type="w" for="ch" forName="dotArrow5" refType="userD"/>
                  <dgm:constr type="h" for="ch" forName="dotArrow5" refType="userD"/>
                  <dgm:constr type="ctrX" for="ch" forName="dotArrow6" refType="w" fact="0.4773"/>
                  <dgm:constr type="ctrY" for="ch" forName="dotArrow6" refType="h" fact="0.062"/>
                  <dgm:constr type="w" for="ch" forName="dotArrow6" refType="userD"/>
                  <dgm:constr type="h" for="ch" forName="dotArrow6" refType="userD"/>
                  <dgm:constr type="ctrX" for="ch" forName="dotArrow7" refType="w" fact="0.4773"/>
                  <dgm:constr type="ctrY" for="ch" forName="dotArrow7" refType="h" fact="0.1253"/>
                  <dgm:constr type="w" for="ch" forName="dotArrow7" refType="userD"/>
                  <dgm:constr type="h" for="ch" forName="dotArrow7" refType="userD"/>
                  <dgm:constr type="l" for="ch" forName="parTx1" refType="w" fact="0.2614"/>
                  <dgm:constr type="t" for="ch" forName="parTx1" refType="h" fact="0.8086"/>
                  <dgm:constr type="w" for="ch" forName="parTx1" refType="w" fact="0.5392"/>
                  <dgm:constr type="h" for="ch" forName="parTx1" refType="h" fact="0.218"/>
                  <dgm:constr type="ctrX" for="ch" forName="picture1" refType="w" fact="0.2369"/>
                  <dgm:constr type="ctrY" for="ch" forName="picture1" refType="h" fact="0.7834"/>
                  <dgm:constr type="w" for="ch" forName="picture1" refType="w" fact="0.25"/>
                  <dgm:constr type="h" for="ch" forName="picture1" refType="h" fact="0.3768"/>
                  <dgm:constr type="l" for="ch" forName="parTx2" refType="w" fact="0.4893"/>
                  <dgm:constr type="t" for="ch" forName="parTx2" refType="h" fact="0.3822"/>
                  <dgm:constr type="w" for="ch" forName="parTx2" refType="w" fact="0.5392"/>
                  <dgm:constr type="h" for="ch" forName="parTx2" refType="h" fact="0.218"/>
                  <dgm:constr type="ctrX" for="ch" forName="picture2" refType="w" fact="0.4648"/>
                  <dgm:constr type="ctrY" for="ch" forName="picture2" refType="h" fact="0.357"/>
                  <dgm:constr type="w" for="ch" forName="picture2" refType="w" fact="0.25"/>
                  <dgm:constr type="h" for="ch" forName="picture2" refType="h" fact="0.3768"/>
                </dgm:constrLst>
              </dgm:else>
            </dgm:choose>
          </dgm:if>
          <dgm:else name="Name18">
            <dgm:choose name="Name19">
              <dgm:if name="Name20" axis="des" func="maxDepth" op="gt" val="1">
                <dgm:alg type="composite">
                  <dgm:param type="ar" val="2"/>
                </dgm:alg>
                <dgm:constrLst>
                  <dgm:constr type="primFontSz" for="ch" forName="parTx1" op="equ" val="65"/>
                  <dgm:constr type="primFontSz" for="ch" forName="parTx2" refType="primFontSz" refFor="ch" refForName="parTx1" op="equ"/>
                  <dgm:constr type="primFontSz" for="ch" forName="desTx1" op="equ" val="65"/>
                  <dgm:constr type="primFontSz" for="ch" forName="desTx2" refType="primFontSz" refFor="ch" refForName="desTx1" op="equ"/>
                  <dgm:constr type="userD" refType="w" fact="0.0188"/>
                  <dgm:constr type="ctrX" for="ch" forName="dot1" refType="w" fact="0.6779"/>
                  <dgm:constr type="ctrY" for="ch" forName="dot1" refType="h" fact="0.5911"/>
                  <dgm:constr type="w" for="ch" forName="dot1" refType="userD"/>
                  <dgm:constr type="h" for="ch" forName="dot1" refType="userD"/>
                  <dgm:constr type="ctrX" for="ch" forName="dot2" refType="w" fact="0.6944"/>
                  <dgm:constr type="ctrY" for="ch" forName="dot2" refType="h" fact="0.644"/>
                  <dgm:constr type="w" for="ch" forName="dot2" refType="userD"/>
                  <dgm:constr type="h" for="ch" forName="dot2" refType="userD"/>
                  <dgm:constr type="ctrX" for="ch" forName="dot3" refType="w" fact="0.7141"/>
                  <dgm:constr type="ctrY" for="ch" forName="dot3" refType="h" fact="0.6898"/>
                  <dgm:constr type="w" for="ch" forName="dot3" refType="userD"/>
                  <dgm:constr type="h" for="ch" forName="dot3" refType="userD"/>
                  <dgm:constr type="ctrX" for="ch" forName="dotArrow1" refType="w" fact="0.6905"/>
                  <dgm:constr type="ctrY" for="ch" forName="dotArrow1" refType="h" fact="0.0587"/>
                  <dgm:constr type="w" for="ch" forName="dotArrow1" refType="userD"/>
                  <dgm:constr type="h" for="ch" forName="dotArrow1" refType="userD"/>
                  <dgm:constr type="ctrX" for="ch" forName="dotArrow2" refType="w" fact="0.6654"/>
                  <dgm:constr type="ctrY" for="ch" forName="dotArrow2" refType="h" fact="0.0287"/>
                  <dgm:constr type="w" for="ch" forName="dotArrow2" refType="userD"/>
                  <dgm:constr type="h" for="ch" forName="dotArrow2" refType="userD"/>
                  <dgm:constr type="ctrX" for="ch" forName="dotArrow3" refType="w" fact="0.6403"/>
                  <dgm:constr type="ctrY" for="ch" forName="dotArrow3" refType="h" fact="-0.0013"/>
                  <dgm:constr type="w" for="ch" forName="dotArrow3" refType="userD"/>
                  <dgm:constr type="h" for="ch" forName="dotArrow3" refType="userD"/>
                  <dgm:constr type="ctrX" for="ch" forName="dotArrow4" refType="w" fact="0.6152"/>
                  <dgm:constr type="ctrY" for="ch" forName="dotArrow4" refType="h" fact="0.0287"/>
                  <dgm:constr type="w" for="ch" forName="dotArrow4" refType="userD"/>
                  <dgm:constr type="h" for="ch" forName="dotArrow4" refType="userD"/>
                  <dgm:constr type="ctrX" for="ch" forName="dotArrow5" refType="w" fact="0.59"/>
                  <dgm:constr type="ctrY" for="ch" forName="dotArrow5" refType="h" fact="0.0587"/>
                  <dgm:constr type="w" for="ch" forName="dotArrow5" refType="userD"/>
                  <dgm:constr type="h" for="ch" forName="dotArrow5" refType="userD"/>
                  <dgm:constr type="ctrX" for="ch" forName="dotArrow6" refType="w" fact="0.6403"/>
                  <dgm:constr type="ctrY" for="ch" forName="dotArrow6" refType="h" fact="0.062"/>
                  <dgm:constr type="w" for="ch" forName="dotArrow6" refType="userD"/>
                  <dgm:constr type="h" for="ch" forName="dotArrow6" refType="userD"/>
                  <dgm:constr type="ctrX" for="ch" forName="dotArrow7" refType="w" fact="0.6403"/>
                  <dgm:constr type="ctrY" for="ch" forName="dotArrow7" refType="h" fact="0.1253"/>
                  <dgm:constr type="w" for="ch" forName="dotArrow7" refType="userD"/>
                  <dgm:constr type="h" for="ch" forName="dotArrow7" refType="userD"/>
                  <dgm:constr type="r" for="ch" forName="parTx1" refType="w" fact="0.803"/>
                  <dgm:constr type="t" for="ch" forName="parTx1" refType="h" fact="0.8169"/>
                  <dgm:constr type="w" for="ch" forName="parTx1" refType="w" fact="0.4064"/>
                  <dgm:constr type="h" for="ch" forName="parTx1" refType="h" fact="0.218"/>
                  <dgm:constr type="ctrX" for="ch" forName="picture1" refType="w" fact="0.8215"/>
                  <dgm:constr type="ctrY" for="ch" forName="picture1" refType="h" fact="0.7834"/>
                  <dgm:constr type="w" for="ch" forName="picture1" refType="w" fact="0.1884"/>
                  <dgm:constr type="h" for="ch" forName="picture1" refType="h" fact="0.3768"/>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6312"/>
                  <dgm:constr type="t" for="ch" forName="parTx2" refType="h" fact="0.3905"/>
                  <dgm:constr type="w" for="ch" forName="parTx2" refType="w" fact="0.4064"/>
                  <dgm:constr type="h" for="ch" forName="parTx2" refType="h" fact="0.218"/>
                  <dgm:constr type="ctrX" for="ch" forName="picture2" refType="w" fact="0.6497"/>
                  <dgm:constr type="ctrY" for="ch" forName="picture2" refType="h" fact="0.357"/>
                  <dgm:constr type="w" for="ch" forName="picture2" refType="w" fact="0.1884"/>
                  <dgm:constr type="h" for="ch" forName="picture2" refType="h" fact="0.3768"/>
                  <dgm:constr type="r" for="ch" forName="desTx2" refType="l" refFor="ch" refForName="parTx2"/>
                  <dgm:constr type="l" for="ch" forName="desTx2"/>
                  <dgm:constr type="t" for="ch" forName="desTx2" refType="t" refFor="ch" refForName="parTx2"/>
                  <dgm:constr type="h" for="ch" forName="desTx2" refType="h" refFor="ch" refForName="parTx2"/>
                </dgm:constrLst>
              </dgm:if>
              <dgm:else name="Name21">
                <dgm:alg type="composite">
                  <dgm:param type="ar" val="1.5073"/>
                </dgm:alg>
                <dgm:constrLst>
                  <dgm:constr type="primFontSz" for="ch" forName="parTx1" op="equ" val="65"/>
                  <dgm:constr type="primFontSz" for="ch" forName="parTx2" refType="primFontSz" refFor="ch" refForName="parTx1" op="equ"/>
                  <dgm:constr type="userD" refType="w" fact="0.025"/>
                  <dgm:constr type="ctrX" for="ch" forName="dot1" refType="w" fact="0.5726"/>
                  <dgm:constr type="ctrY" for="ch" forName="dot1" refType="h" fact="0.5911"/>
                  <dgm:constr type="w" for="ch" forName="dot1" refType="userD"/>
                  <dgm:constr type="h" for="ch" forName="dot1" refType="userD"/>
                  <dgm:constr type="ctrX" for="ch" forName="dot2" refType="w" fact="0.5945"/>
                  <dgm:constr type="ctrY" for="ch" forName="dot2" refType="h" fact="0.644"/>
                  <dgm:constr type="w" for="ch" forName="dot2" refType="userD"/>
                  <dgm:constr type="h" for="ch" forName="dot2" refType="userD"/>
                  <dgm:constr type="ctrX" for="ch" forName="dot3" refType="w" fact="0.6206"/>
                  <dgm:constr type="ctrY" for="ch" forName="dot3" refType="h" fact="0.6898"/>
                  <dgm:constr type="w" for="ch" forName="dot3" refType="userD"/>
                  <dgm:constr type="h" for="ch" forName="dot3" refType="userD"/>
                  <dgm:constr type="ctrX" for="ch" forName="dotArrow1" refType="w" fact="0.5894"/>
                  <dgm:constr type="ctrY" for="ch" forName="dotArrow1" refType="h" fact="0.0587"/>
                  <dgm:constr type="w" for="ch" forName="dotArrow1" refType="userD"/>
                  <dgm:constr type="h" for="ch" forName="dotArrow1" refType="userD"/>
                  <dgm:constr type="ctrX" for="ch" forName="dotArrow2" refType="w" fact="0.556"/>
                  <dgm:constr type="ctrY" for="ch" forName="dotArrow2" refType="h" fact="0.0287"/>
                  <dgm:constr type="w" for="ch" forName="dotArrow2" refType="userD"/>
                  <dgm:constr type="h" for="ch" forName="dotArrow2" refType="userD"/>
                  <dgm:constr type="ctrX" for="ch" forName="dotArrow3" refType="w" fact="0.5227"/>
                  <dgm:constr type="ctrY" for="ch" forName="dotArrow3" refType="h" fact="-0.0013"/>
                  <dgm:constr type="w" for="ch" forName="dotArrow3" refType="userD"/>
                  <dgm:constr type="h" for="ch" forName="dotArrow3" refType="userD"/>
                  <dgm:constr type="ctrX" for="ch" forName="dotArrow4" refType="w" fact="0.4894"/>
                  <dgm:constr type="ctrY" for="ch" forName="dotArrow4" refType="h" fact="0.0287"/>
                  <dgm:constr type="w" for="ch" forName="dotArrow4" refType="userD"/>
                  <dgm:constr type="h" for="ch" forName="dotArrow4" refType="userD"/>
                  <dgm:constr type="ctrX" for="ch" forName="dotArrow5" refType="w" fact="0.456"/>
                  <dgm:constr type="ctrY" for="ch" forName="dotArrow5" refType="h" fact="0.0587"/>
                  <dgm:constr type="w" for="ch" forName="dotArrow5" refType="userD"/>
                  <dgm:constr type="h" for="ch" forName="dotArrow5" refType="userD"/>
                  <dgm:constr type="ctrX" for="ch" forName="dotArrow6" refType="w" fact="0.5227"/>
                  <dgm:constr type="ctrY" for="ch" forName="dotArrow6" refType="h" fact="0.062"/>
                  <dgm:constr type="w" for="ch" forName="dotArrow6" refType="userD"/>
                  <dgm:constr type="h" for="ch" forName="dotArrow6" refType="userD"/>
                  <dgm:constr type="ctrX" for="ch" forName="dotArrow7" refType="w" fact="0.5227"/>
                  <dgm:constr type="ctrY" for="ch" forName="dotArrow7" refType="h" fact="0.1253"/>
                  <dgm:constr type="w" for="ch" forName="dotArrow7" refType="userD"/>
                  <dgm:constr type="h" for="ch" forName="dotArrow7" refType="userD"/>
                  <dgm:constr type="r" for="ch" forName="parTx1" refType="w" fact="0.7386"/>
                  <dgm:constr type="t" for="ch" forName="parTx1" refType="h" fact="0.8086"/>
                  <dgm:constr type="w" for="ch" forName="parTx1" refType="w" fact="0.5392"/>
                  <dgm:constr type="h" for="ch" forName="parTx1" refType="h" fact="0.218"/>
                  <dgm:constr type="ctrX" for="ch" forName="picture1" refType="w" fact="0.7631"/>
                  <dgm:constr type="ctrY" for="ch" forName="picture1" refType="h" fact="0.7834"/>
                  <dgm:constr type="w" for="ch" forName="picture1" refType="w" fact="0.25"/>
                  <dgm:constr type="h" for="ch" forName="picture1" refType="h" fact="0.3768"/>
                  <dgm:constr type="r" for="ch" forName="parTx2" refType="w" fact="0.5107"/>
                  <dgm:constr type="t" for="ch" forName="parTx2" refType="h" fact="0.3822"/>
                  <dgm:constr type="w" for="ch" forName="parTx2" refType="w" fact="0.5392"/>
                  <dgm:constr type="h" for="ch" forName="parTx2" refType="h" fact="0.218"/>
                  <dgm:constr type="ctrX" for="ch" forName="picture2" refType="w" fact="0.5352"/>
                  <dgm:constr type="ctrY" for="ch" forName="picture2" refType="h" fact="0.357"/>
                  <dgm:constr type="w" for="ch" forName="picture2" refType="w" fact="0.25"/>
                  <dgm:constr type="h" for="ch" forName="picture2" refType="h" fact="0.3768"/>
                </dgm:constrLst>
              </dgm:else>
            </dgm:choose>
          </dgm:else>
        </dgm:choose>
      </dgm:if>
      <dgm:if name="Name22" axis="ch" ptType="node" func="cnt" op="equ" val="3">
        <dgm:choose name="Name23">
          <dgm:if name="Name24" func="var" arg="dir" op="equ" val="norm">
            <dgm:choose name="Name25">
              <dgm:if name="Name26" axis="des" func="maxDepth" op="gt" val="1">
                <dgm:alg type="composite">
                  <dgm:param type="ar" val="1.7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userD" refType="w" fact="0.0162"/>
                  <dgm:constr type="ctrX" for="ch" forName="dot1" refType="w" fact="0.2981"/>
                  <dgm:constr type="ctrY" for="ch" forName="dot1" refType="h" fact="0.763"/>
                  <dgm:constr type="w" for="ch" forName="dot1" refType="userD"/>
                  <dgm:constr type="h" for="ch" forName="dot1" refType="userD"/>
                  <dgm:constr type="ctrX" for="ch" forName="dot2" refType="w" fact="0.2676"/>
                  <dgm:constr type="ctrY" for="ch" forName="dot2" refType="h" fact="0.7887"/>
                  <dgm:constr type="w" for="ch" forName="dot2" refType="userD"/>
                  <dgm:constr type="h" for="ch" forName="dot2" refType="userD"/>
                  <dgm:constr type="ctrX" for="ch" forName="dot3" refType="w" fact="0.2357"/>
                  <dgm:constr type="ctrY" for="ch" forName="dot3" refType="h" fact="0.809"/>
                  <dgm:constr type="w" for="ch" forName="dot3" refType="userD"/>
                  <dgm:constr type="h" for="ch" forName="dot3" refType="userD"/>
                  <dgm:constr type="ctrX" for="ch" forName="dot4" refType="w" fact="0.4445"/>
                  <dgm:constr type="ctrY" for="ch" forName="dot4" refType="h" fact="0.4655"/>
                  <dgm:constr type="w" for="ch" forName="dot4" refType="userD"/>
                  <dgm:constr type="h" for="ch" forName="dot4" refType="userD"/>
                  <dgm:constr type="ctrX" for="ch" forName="dot5" refType="w" fact="0.4323"/>
                  <dgm:constr type="ctrY" for="ch" forName="dot5" refType="h" fact="0.5178"/>
                  <dgm:constr type="w" for="ch" forName="dot5" refType="userD"/>
                  <dgm:constr type="h" for="ch" forName="dot5" refType="userD"/>
                  <dgm:constr type="ctrX" for="ch" forName="dotArrow1" refType="w" fact="0.4236"/>
                  <dgm:constr type="ctrY" for="ch" forName="dotArrow1" refType="h" fact="0.0718"/>
                  <dgm:constr type="w" for="ch" forName="dotArrow1" refType="userD"/>
                  <dgm:constr type="h" for="ch" forName="dotArrow1" refType="userD"/>
                  <dgm:constr type="ctrX" for="ch" forName="dotArrow2" refType="w" fact="0.446"/>
                  <dgm:constr type="ctrY" for="ch" forName="dotArrow2" refType="h" fact="0.0468"/>
                  <dgm:constr type="w" for="ch" forName="dotArrow2" refType="userD"/>
                  <dgm:constr type="h" for="ch" forName="dotArrow2" refType="userD"/>
                  <dgm:constr type="ctrX" for="ch" forName="dotArrow3" refType="w" fact="0.4685"/>
                  <dgm:constr type="ctrY" for="ch" forName="dotArrow3" refType="h" fact="0.0218"/>
                  <dgm:constr type="w" for="ch" forName="dotArrow3" refType="userD"/>
                  <dgm:constr type="h" for="ch" forName="dotArrow3" refType="userD"/>
                  <dgm:constr type="ctrX" for="ch" forName="dotArrow4" refType="w" fact="0.491"/>
                  <dgm:constr type="ctrY" for="ch" forName="dotArrow4" refType="h" fact="0.0468"/>
                  <dgm:constr type="w" for="ch" forName="dotArrow4" refType="userD"/>
                  <dgm:constr type="h" for="ch" forName="dotArrow4" refType="userD"/>
                  <dgm:constr type="ctrX" for="ch" forName="dotArrow5" refType="w" fact="0.5135"/>
                  <dgm:constr type="ctrY" for="ch" forName="dotArrow5" refType="h" fact="0.0718"/>
                  <dgm:constr type="w" for="ch" forName="dotArrow5" refType="userD"/>
                  <dgm:constr type="h" for="ch" forName="dotArrow5" refType="userD"/>
                  <dgm:constr type="ctrX" for="ch" forName="dotArrow6" refType="w" fact="0.4685"/>
                  <dgm:constr type="ctrY" for="ch" forName="dotArrow6" refType="h" fact="0.0745"/>
                  <dgm:constr type="w" for="ch" forName="dotArrow6" refType="userD"/>
                  <dgm:constr type="h" for="ch" forName="dotArrow6" refType="userD"/>
                  <dgm:constr type="ctrX" for="ch" forName="dotArrow7" refType="w" fact="0.4685"/>
                  <dgm:constr type="ctrY" for="ch" forName="dotArrow7" refType="h" fact="0.1273"/>
                  <dgm:constr type="w" for="ch" forName="dotArrow7" refType="userD"/>
                  <dgm:constr type="h" for="ch" forName="dotArrow7" refType="userD"/>
                  <dgm:constr type="l" for="ch" forName="parTx1" refType="w" fact="0.1487"/>
                  <dgm:constr type="t" for="ch" forName="parTx1" refType="h" fact="0.8596"/>
                  <dgm:constr type="w" for="ch" forName="parTx1" refType="w" fact="0.3491"/>
                  <dgm:constr type="h" for="ch" forName="parTx1" refType="h" fact="0.1638"/>
                  <dgm:constr type="ctrX" for="ch" forName="picture1" refType="w" fact="0.1328"/>
                  <dgm:constr type="ctrY" for="ch" forName="picture1" refType="h" fact="0.8361"/>
                  <dgm:constr type="w" for="ch" forName="picture1" refType="w" fact="0.1618"/>
                  <dgm:constr type="h" for="ch" forName="picture1" refType="h" fact="0.2832"/>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3732"/>
                  <dgm:constr type="t" for="ch" forName="parTx2" refType="h" fact="0.6469"/>
                  <dgm:constr type="w" for="ch" forName="parTx2" refType="w" fact="0.3491"/>
                  <dgm:constr type="h" for="ch" forName="parTx2" refType="h" fact="0.1638"/>
                  <dgm:constr type="ctrX" for="ch" forName="picture2" refType="w" fact="0.3573"/>
                  <dgm:constr type="ctrY" for="ch" forName="picture2" refType="h" fact="0.6234"/>
                  <dgm:constr type="w" for="ch" forName="picture2" refType="w" fact="0.1618"/>
                  <dgm:constr type="h" for="ch" forName="picture2" refType="h" fact="0.2832"/>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4763"/>
                  <dgm:constr type="t" for="ch" forName="parTx3" refType="h" fact="0.3243"/>
                  <dgm:constr type="w" for="ch" forName="parTx3" refType="w" fact="0.3491"/>
                  <dgm:constr type="h" for="ch" forName="parTx3" refType="h" fact="0.1638"/>
                  <dgm:constr type="ctrX" for="ch" forName="picture3" refType="w" fact="0.4604"/>
                  <dgm:constr type="ctrY" for="ch" forName="picture3" refType="h" fact="0.3008"/>
                  <dgm:constr type="w" for="ch" forName="picture3" refType="w" fact="0.1618"/>
                  <dgm:constr type="h" for="ch" forName="picture3" refType="h" fact="0.2832"/>
                  <dgm:constr type="l" for="ch" forName="desTx3" refType="r" refFor="ch" refForName="parTx3"/>
                  <dgm:constr type="r" for="ch" forName="desTx3" refType="w"/>
                  <dgm:constr type="t" for="ch" forName="desTx3" refType="t" refFor="ch" refForName="parTx3"/>
                  <dgm:constr type="h" for="ch" forName="desTx3" refType="h" refFor="ch" refForName="parTx3"/>
                </dgm:constrLst>
              </dgm:if>
              <dgm:else name="Name27">
                <dgm:alg type="composite">
                  <dgm:param type="ar" val="1.4161"/>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userD" refType="w" fact="0.02"/>
                  <dgm:constr type="ctrX" for="ch" forName="dot1" refType="w" fact="0.3684"/>
                  <dgm:constr type="ctrY" for="ch" forName="dot1" refType="h" fact="0.763"/>
                  <dgm:constr type="w" for="ch" forName="dot1" refType="userD"/>
                  <dgm:constr type="h" for="ch" forName="dot1" refType="userD"/>
                  <dgm:constr type="ctrX" for="ch" forName="dot2" refType="w" fact="0.3307"/>
                  <dgm:constr type="ctrY" for="ch" forName="dot2" refType="h" fact="0.7887"/>
                  <dgm:constr type="w" for="ch" forName="dot2" refType="userD"/>
                  <dgm:constr type="h" for="ch" forName="dot2" refType="userD"/>
                  <dgm:constr type="ctrX" for="ch" forName="dot3" refType="w" fact="0.2912"/>
                  <dgm:constr type="ctrY" for="ch" forName="dot3" refType="h" fact="0.809"/>
                  <dgm:constr type="w" for="ch" forName="dot3" refType="userD"/>
                  <dgm:constr type="h" for="ch" forName="dot3" refType="userD"/>
                  <dgm:constr type="ctrX" for="ch" forName="dot4" refType="w" fact="0.5494"/>
                  <dgm:constr type="ctrY" for="ch" forName="dot4" refType="h" fact="0.4655"/>
                  <dgm:constr type="w" for="ch" forName="dot4" refType="userD"/>
                  <dgm:constr type="h" for="ch" forName="dot4" refType="userD"/>
                  <dgm:constr type="ctrX" for="ch" forName="dot5" refType="w" fact="0.5342"/>
                  <dgm:constr type="ctrY" for="ch" forName="dot5" refType="h" fact="0.5178"/>
                  <dgm:constr type="w" for="ch" forName="dot5" refType="userD"/>
                  <dgm:constr type="h" for="ch" forName="dot5" refType="userD"/>
                  <dgm:constr type="ctrX" for="ch" forName="dotArrow1" refType="w" fact="0.5234"/>
                  <dgm:constr type="ctrY" for="ch" forName="dotArrow1" refType="h" fact="0.0718"/>
                  <dgm:constr type="w" for="ch" forName="dotArrow1" refType="userD"/>
                  <dgm:constr type="h" for="ch" forName="dotArrow1" refType="userD"/>
                  <dgm:constr type="ctrX" for="ch" forName="dotArrow2" refType="w" fact="0.5512"/>
                  <dgm:constr type="ctrY" for="ch" forName="dotArrow2" refType="h" fact="0.0468"/>
                  <dgm:constr type="w" for="ch" forName="dotArrow2" refType="userD"/>
                  <dgm:constr type="h" for="ch" forName="dotArrow2" refType="userD"/>
                  <dgm:constr type="ctrX" for="ch" forName="dotArrow3" refType="w" fact="0.579"/>
                  <dgm:constr type="ctrY" for="ch" forName="dotArrow3" refType="h" fact="0.0218"/>
                  <dgm:constr type="w" for="ch" forName="dotArrow3" refType="userD"/>
                  <dgm:constr type="h" for="ch" forName="dotArrow3" refType="userD"/>
                  <dgm:constr type="ctrX" for="ch" forName="dotArrow4" refType="w" fact="0.6068"/>
                  <dgm:constr type="ctrY" for="ch" forName="dotArrow4" refType="h" fact="0.0468"/>
                  <dgm:constr type="w" for="ch" forName="dotArrow4" refType="userD"/>
                  <dgm:constr type="h" for="ch" forName="dotArrow4" refType="userD"/>
                  <dgm:constr type="ctrX" for="ch" forName="dotArrow5" refType="w" fact="0.6346"/>
                  <dgm:constr type="ctrY" for="ch" forName="dotArrow5" refType="h" fact="0.0718"/>
                  <dgm:constr type="w" for="ch" forName="dotArrow5" refType="userD"/>
                  <dgm:constr type="h" for="ch" forName="dotArrow5" refType="userD"/>
                  <dgm:constr type="ctrX" for="ch" forName="dotArrow6" refType="w" fact="0.579"/>
                  <dgm:constr type="ctrY" for="ch" forName="dotArrow6" refType="h" fact="0.0745"/>
                  <dgm:constr type="w" for="ch" forName="dotArrow6" refType="userD"/>
                  <dgm:constr type="h" for="ch" forName="dotArrow6" refType="userD"/>
                  <dgm:constr type="ctrX" for="ch" forName="dotArrow7" refType="w" fact="0.579"/>
                  <dgm:constr type="ctrY" for="ch" forName="dotArrow7" refType="h" fact="0.1273"/>
                  <dgm:constr type="w" for="ch" forName="dotArrow7" refType="userD"/>
                  <dgm:constr type="h" for="ch" forName="dotArrow7" refType="userD"/>
                  <dgm:constr type="l" for="ch" forName="parTx1" refType="w" fact="0.1837"/>
                  <dgm:constr type="t" for="ch" forName="parTx1" refType="h" fact="0.8551"/>
                  <dgm:constr type="w" for="ch" forName="parTx1" refType="w" fact="0.4314"/>
                  <dgm:constr type="h" for="ch" forName="parTx1" refType="h" fact="0.1638"/>
                  <dgm:constr type="ctrX" for="ch" forName="picture1" refType="w" fact="0.1641"/>
                  <dgm:constr type="ctrY" for="ch" forName="picture1" refType="h" fact="0.8361"/>
                  <dgm:constr type="w" for="ch" forName="picture1" refType="w" fact="0.2"/>
                  <dgm:constr type="h" for="ch" forName="picture1" refType="h" fact="0.2832"/>
                  <dgm:constr type="l" for="ch" forName="parTx2" refType="w" fact="0.4612"/>
                  <dgm:constr type="t" for="ch" forName="parTx2" refType="h" fact="0.6424"/>
                  <dgm:constr type="w" for="ch" forName="parTx2" refType="w" fact="0.4314"/>
                  <dgm:constr type="h" for="ch" forName="parTx2" refType="h" fact="0.1638"/>
                  <dgm:constr type="ctrX" for="ch" forName="picture2" refType="w" fact="0.4416"/>
                  <dgm:constr type="ctrY" for="ch" forName="picture2" refType="h" fact="0.6234"/>
                  <dgm:constr type="w" for="ch" forName="picture2" refType="w" fact="0.2"/>
                  <dgm:constr type="h" for="ch" forName="picture2" refType="h" fact="0.2832"/>
                  <dgm:constr type="l" for="ch" forName="parTx3" refType="w" fact="0.5886"/>
                  <dgm:constr type="t" for="ch" forName="parTx3" refType="h" fact="0.3198"/>
                  <dgm:constr type="w" for="ch" forName="parTx3" refType="w" fact="0.4314"/>
                  <dgm:constr type="h" for="ch" forName="parTx3" refType="h" fact="0.1638"/>
                  <dgm:constr type="ctrX" for="ch" forName="picture3" refType="w" fact="0.569"/>
                  <dgm:constr type="ctrY" for="ch" forName="picture3" refType="h" fact="0.3008"/>
                  <dgm:constr type="w" for="ch" forName="picture3" refType="w" fact="0.2"/>
                  <dgm:constr type="h" for="ch" forName="picture3" refType="h" fact="0.2832"/>
                </dgm:constrLst>
              </dgm:else>
            </dgm:choose>
          </dgm:if>
          <dgm:else name="Name28">
            <dgm:choose name="Name29">
              <dgm:if name="Name30" axis="des" func="maxDepth" op="gt" val="1">
                <dgm:alg type="composite">
                  <dgm:param type="ar" val="1.7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userD" refType="w" fact="0.0162"/>
                  <dgm:constr type="ctrX" for="ch" forName="dot1" refType="w" fact="0.7019"/>
                  <dgm:constr type="ctrY" for="ch" forName="dot1" refType="h" fact="0.763"/>
                  <dgm:constr type="w" for="ch" forName="dot1" refType="userD"/>
                  <dgm:constr type="h" for="ch" forName="dot1" refType="userD"/>
                  <dgm:constr type="ctrX" for="ch" forName="dot2" refType="w" fact="0.7324"/>
                  <dgm:constr type="ctrY" for="ch" forName="dot2" refType="h" fact="0.7887"/>
                  <dgm:constr type="w" for="ch" forName="dot2" refType="userD"/>
                  <dgm:constr type="h" for="ch" forName="dot2" refType="userD"/>
                  <dgm:constr type="ctrX" for="ch" forName="dot3" refType="w" fact="0.7643"/>
                  <dgm:constr type="ctrY" for="ch" forName="dot3" refType="h" fact="0.809"/>
                  <dgm:constr type="w" for="ch" forName="dot3" refType="userD"/>
                  <dgm:constr type="h" for="ch" forName="dot3" refType="userD"/>
                  <dgm:constr type="ctrX" for="ch" forName="dot4" refType="w" fact="0.5555"/>
                  <dgm:constr type="ctrY" for="ch" forName="dot4" refType="h" fact="0.4655"/>
                  <dgm:constr type="w" for="ch" forName="dot4" refType="userD"/>
                  <dgm:constr type="h" for="ch" forName="dot4" refType="userD"/>
                  <dgm:constr type="ctrX" for="ch" forName="dot5" refType="w" fact="0.5677"/>
                  <dgm:constr type="ctrY" for="ch" forName="dot5" refType="h" fact="0.5178"/>
                  <dgm:constr type="w" for="ch" forName="dot5" refType="userD"/>
                  <dgm:constr type="h" for="ch" forName="dot5" refType="userD"/>
                  <dgm:constr type="ctrX" for="ch" forName="dotArrow1" refType="w" fact="0.5764"/>
                  <dgm:constr type="ctrY" for="ch" forName="dotArrow1" refType="h" fact="0.0718"/>
                  <dgm:constr type="w" for="ch" forName="dotArrow1" refType="userD"/>
                  <dgm:constr type="h" for="ch" forName="dotArrow1" refType="userD"/>
                  <dgm:constr type="ctrX" for="ch" forName="dotArrow2" refType="w" fact="0.554"/>
                  <dgm:constr type="ctrY" for="ch" forName="dotArrow2" refType="h" fact="0.0468"/>
                  <dgm:constr type="w" for="ch" forName="dotArrow2" refType="userD"/>
                  <dgm:constr type="h" for="ch" forName="dotArrow2" refType="userD"/>
                  <dgm:constr type="ctrX" for="ch" forName="dotArrow3" refType="w" fact="0.5315"/>
                  <dgm:constr type="ctrY" for="ch" forName="dotArrow3" refType="h" fact="0.0218"/>
                  <dgm:constr type="w" for="ch" forName="dotArrow3" refType="userD"/>
                  <dgm:constr type="h" for="ch" forName="dotArrow3" refType="userD"/>
                  <dgm:constr type="ctrX" for="ch" forName="dotArrow4" refType="w" fact="0.509"/>
                  <dgm:constr type="ctrY" for="ch" forName="dotArrow4" refType="h" fact="0.0468"/>
                  <dgm:constr type="w" for="ch" forName="dotArrow4" refType="userD"/>
                  <dgm:constr type="h" for="ch" forName="dotArrow4" refType="userD"/>
                  <dgm:constr type="ctrX" for="ch" forName="dotArrow5" refType="w" fact="0.4865"/>
                  <dgm:constr type="ctrY" for="ch" forName="dotArrow5" refType="h" fact="0.0718"/>
                  <dgm:constr type="w" for="ch" forName="dotArrow5" refType="userD"/>
                  <dgm:constr type="h" for="ch" forName="dotArrow5" refType="userD"/>
                  <dgm:constr type="ctrX" for="ch" forName="dotArrow6" refType="w" fact="0.5315"/>
                  <dgm:constr type="ctrY" for="ch" forName="dotArrow6" refType="h" fact="0.0745"/>
                  <dgm:constr type="w" for="ch" forName="dotArrow6" refType="userD"/>
                  <dgm:constr type="h" for="ch" forName="dotArrow6" refType="userD"/>
                  <dgm:constr type="ctrX" for="ch" forName="dotArrow7" refType="w" fact="0.5315"/>
                  <dgm:constr type="ctrY" for="ch" forName="dotArrow7" refType="h" fact="0.1273"/>
                  <dgm:constr type="w" for="ch" forName="dotArrow7" refType="userD"/>
                  <dgm:constr type="h" for="ch" forName="dotArrow7" refType="userD"/>
                  <dgm:constr type="r" for="ch" forName="parTx1" refType="w" fact="0.8513"/>
                  <dgm:constr type="t" for="ch" forName="parTx1" refType="h" fact="0.8596"/>
                  <dgm:constr type="w" for="ch" forName="parTx1" refType="w" fact="0.3491"/>
                  <dgm:constr type="h" for="ch" forName="parTx1" refType="h" fact="0.1638"/>
                  <dgm:constr type="ctrX" for="ch" forName="picture1" refType="w" fact="0.8672"/>
                  <dgm:constr type="ctrY" for="ch" forName="picture1" refType="h" fact="0.8361"/>
                  <dgm:constr type="w" for="ch" forName="picture1" refType="w" fact="0.1618"/>
                  <dgm:constr type="h" for="ch" forName="picture1" refType="h" fact="0.2832"/>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6268"/>
                  <dgm:constr type="t" for="ch" forName="parTx2" refType="h" fact="0.6469"/>
                  <dgm:constr type="w" for="ch" forName="parTx2" refType="w" fact="0.3491"/>
                  <dgm:constr type="h" for="ch" forName="parTx2" refType="h" fact="0.1638"/>
                  <dgm:constr type="ctrX" for="ch" forName="picture2" refType="w" fact="0.6427"/>
                  <dgm:constr type="ctrY" for="ch" forName="picture2" refType="h" fact="0.6234"/>
                  <dgm:constr type="w" for="ch" forName="picture2" refType="w" fact="0.1618"/>
                  <dgm:constr type="h" for="ch" forName="picture2" refType="h" fact="0.2832"/>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5237"/>
                  <dgm:constr type="t" for="ch" forName="parTx3" refType="h" fact="0.3243"/>
                  <dgm:constr type="w" for="ch" forName="parTx3" refType="w" fact="0.3491"/>
                  <dgm:constr type="h" for="ch" forName="parTx3" refType="h" fact="0.1638"/>
                  <dgm:constr type="ctrX" for="ch" forName="picture3" refType="w" fact="0.5396"/>
                  <dgm:constr type="ctrY" for="ch" forName="picture3" refType="h" fact="0.3008"/>
                  <dgm:constr type="w" for="ch" forName="picture3" refType="w" fact="0.1618"/>
                  <dgm:constr type="h" for="ch" forName="picture3" refType="h" fact="0.2832"/>
                  <dgm:constr type="r" for="ch" forName="desTx3" refType="l" refFor="ch" refForName="parTx3"/>
                  <dgm:constr type="l" for="ch" forName="desTx3"/>
                  <dgm:constr type="t" for="ch" forName="desTx3" refType="t" refFor="ch" refForName="parTx3"/>
                  <dgm:constr type="h" for="ch" forName="desTx3" refType="h" refFor="ch" refForName="parTx3"/>
                </dgm:constrLst>
              </dgm:if>
              <dgm:else name="Name31">
                <dgm:alg type="composite">
                  <dgm:param type="ar" val="1.4161"/>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userD" refType="w" fact="0.02"/>
                  <dgm:constr type="ctrX" for="ch" forName="dot1" refType="w" fact="0.6316"/>
                  <dgm:constr type="ctrY" for="ch" forName="dot1" refType="h" fact="0.763"/>
                  <dgm:constr type="w" for="ch" forName="dot1" refType="userD"/>
                  <dgm:constr type="h" for="ch" forName="dot1" refType="userD"/>
                  <dgm:constr type="ctrX" for="ch" forName="dot2" refType="w" fact="0.6693"/>
                  <dgm:constr type="ctrY" for="ch" forName="dot2" refType="h" fact="0.7887"/>
                  <dgm:constr type="w" for="ch" forName="dot2" refType="userD"/>
                  <dgm:constr type="h" for="ch" forName="dot2" refType="userD"/>
                  <dgm:constr type="ctrX" for="ch" forName="dot3" refType="w" fact="0.7088"/>
                  <dgm:constr type="ctrY" for="ch" forName="dot3" refType="h" fact="0.809"/>
                  <dgm:constr type="w" for="ch" forName="dot3" refType="userD"/>
                  <dgm:constr type="h" for="ch" forName="dot3" refType="userD"/>
                  <dgm:constr type="ctrX" for="ch" forName="dot4" refType="w" fact="0.4506"/>
                  <dgm:constr type="ctrY" for="ch" forName="dot4" refType="h" fact="0.4655"/>
                  <dgm:constr type="w" for="ch" forName="dot4" refType="userD"/>
                  <dgm:constr type="h" for="ch" forName="dot4" refType="userD"/>
                  <dgm:constr type="ctrX" for="ch" forName="dot5" refType="w" fact="0.4658"/>
                  <dgm:constr type="ctrY" for="ch" forName="dot5" refType="h" fact="0.5178"/>
                  <dgm:constr type="w" for="ch" forName="dot5" refType="userD"/>
                  <dgm:constr type="h" for="ch" forName="dot5" refType="userD"/>
                  <dgm:constr type="ctrX" for="ch" forName="dotArrow1" refType="w" fact="0.4766"/>
                  <dgm:constr type="ctrY" for="ch" forName="dotArrow1" refType="h" fact="0.0718"/>
                  <dgm:constr type="w" for="ch" forName="dotArrow1" refType="userD"/>
                  <dgm:constr type="h" for="ch" forName="dotArrow1" refType="userD"/>
                  <dgm:constr type="ctrX" for="ch" forName="dotArrow2" refType="w" fact="0.4488"/>
                  <dgm:constr type="ctrY" for="ch" forName="dotArrow2" refType="h" fact="0.0468"/>
                  <dgm:constr type="w" for="ch" forName="dotArrow2" refType="userD"/>
                  <dgm:constr type="h" for="ch" forName="dotArrow2" refType="userD"/>
                  <dgm:constr type="ctrX" for="ch" forName="dotArrow3" refType="w" fact="0.421"/>
                  <dgm:constr type="ctrY" for="ch" forName="dotArrow3" refType="h" fact="0.0218"/>
                  <dgm:constr type="w" for="ch" forName="dotArrow3" refType="userD"/>
                  <dgm:constr type="h" for="ch" forName="dotArrow3" refType="userD"/>
                  <dgm:constr type="ctrX" for="ch" forName="dotArrow4" refType="w" fact="0.3932"/>
                  <dgm:constr type="ctrY" for="ch" forName="dotArrow4" refType="h" fact="0.0468"/>
                  <dgm:constr type="w" for="ch" forName="dotArrow4" refType="userD"/>
                  <dgm:constr type="h" for="ch" forName="dotArrow4" refType="userD"/>
                  <dgm:constr type="ctrX" for="ch" forName="dotArrow5" refType="w" fact="0.3654"/>
                  <dgm:constr type="ctrY" for="ch" forName="dotArrow5" refType="h" fact="0.0718"/>
                  <dgm:constr type="w" for="ch" forName="dotArrow5" refType="userD"/>
                  <dgm:constr type="h" for="ch" forName="dotArrow5" refType="userD"/>
                  <dgm:constr type="ctrX" for="ch" forName="dotArrow6" refType="w" fact="0.421"/>
                  <dgm:constr type="ctrY" for="ch" forName="dotArrow6" refType="h" fact="0.0745"/>
                  <dgm:constr type="w" for="ch" forName="dotArrow6" refType="userD"/>
                  <dgm:constr type="h" for="ch" forName="dotArrow6" refType="userD"/>
                  <dgm:constr type="ctrX" for="ch" forName="dotArrow7" refType="w" fact="0.421"/>
                  <dgm:constr type="ctrY" for="ch" forName="dotArrow7" refType="h" fact="0.1273"/>
                  <dgm:constr type="w" for="ch" forName="dotArrow7" refType="userD"/>
                  <dgm:constr type="h" for="ch" forName="dotArrow7" refType="userD"/>
                  <dgm:constr type="r" for="ch" forName="parTx1" refType="w" fact="0.8163"/>
                  <dgm:constr type="t" for="ch" forName="parTx1" refType="h" fact="0.8551"/>
                  <dgm:constr type="w" for="ch" forName="parTx1" refType="w" fact="0.4314"/>
                  <dgm:constr type="h" for="ch" forName="parTx1" refType="h" fact="0.1638"/>
                  <dgm:constr type="ctrX" for="ch" forName="picture1" refType="w" fact="0.8359"/>
                  <dgm:constr type="ctrY" for="ch" forName="picture1" refType="h" fact="0.8361"/>
                  <dgm:constr type="w" for="ch" forName="picture1" refType="w" fact="0.2"/>
                  <dgm:constr type="h" for="ch" forName="picture1" refType="h" fact="0.2832"/>
                  <dgm:constr type="r" for="ch" forName="parTx2" refType="w" fact="0.5388"/>
                  <dgm:constr type="t" for="ch" forName="parTx2" refType="h" fact="0.6424"/>
                  <dgm:constr type="w" for="ch" forName="parTx2" refType="w" fact="0.4314"/>
                  <dgm:constr type="h" for="ch" forName="parTx2" refType="h" fact="0.1638"/>
                  <dgm:constr type="ctrX" for="ch" forName="picture2" refType="w" fact="0.5584"/>
                  <dgm:constr type="ctrY" for="ch" forName="picture2" refType="h" fact="0.6234"/>
                  <dgm:constr type="w" for="ch" forName="picture2" refType="w" fact="0.2"/>
                  <dgm:constr type="h" for="ch" forName="picture2" refType="h" fact="0.2832"/>
                  <dgm:constr type="r" for="ch" forName="parTx3" refType="w" fact="0.4114"/>
                  <dgm:constr type="t" for="ch" forName="parTx3" refType="h" fact="0.3198"/>
                  <dgm:constr type="w" for="ch" forName="parTx3" refType="w" fact="0.4314"/>
                  <dgm:constr type="h" for="ch" forName="parTx3" refType="h" fact="0.1638"/>
                  <dgm:constr type="ctrX" for="ch" forName="picture3" refType="w" fact="0.431"/>
                  <dgm:constr type="ctrY" for="ch" forName="picture3" refType="h" fact="0.3008"/>
                  <dgm:constr type="w" for="ch" forName="picture3" refType="w" fact="0.2"/>
                  <dgm:constr type="h" for="ch" forName="picture3" refType="h" fact="0.2832"/>
                </dgm:constrLst>
              </dgm:else>
            </dgm:choose>
          </dgm:else>
        </dgm:choose>
      </dgm:if>
      <dgm:if name="Name32" axis="ch" ptType="node" func="cnt" op="equ" val="4">
        <dgm:choose name="Name33">
          <dgm:if name="Name34" func="var" arg="dir" op="equ" val="norm">
            <dgm:choose name="Name35">
              <dgm:if name="Name36" axis="des" func="maxDepth" op="gt" val="1">
                <dgm:alg type="composite">
                  <dgm:param type="ar" val="1.5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userD" refType="w" fact="0.0136"/>
                  <dgm:constr type="ctrX" for="ch" forName="dot1" refType="w" fact="0.3253"/>
                  <dgm:constr type="ctrY" for="ch" forName="dot1" refType="h" fact="0.8215"/>
                  <dgm:constr type="w" for="ch" forName="dot1" refType="userD"/>
                  <dgm:constr type="h" for="ch" forName="dot1" refType="userD"/>
                  <dgm:constr type="ctrX" for="ch" forName="dot2" refType="w" fact="0.2949"/>
                  <dgm:constr type="ctrY" for="ch" forName="dot2" refType="h" fact="0.843"/>
                  <dgm:constr type="w" for="ch" forName="dot2" refType="userD"/>
                  <dgm:constr type="h" for="ch" forName="dot2" refType="userD"/>
                  <dgm:constr type="ctrX" for="ch" forName="dot3" refType="w" fact="0.2635"/>
                  <dgm:constr type="ctrY" for="ch" forName="dot3" refType="h" fact="0.8607"/>
                  <dgm:constr type="w" for="ch" forName="dot3" refType="userD"/>
                  <dgm:constr type="h" for="ch" forName="dot3" refType="userD"/>
                  <dgm:constr type="ctrX" for="ch" forName="dot4" refType="w" fact="0.2313"/>
                  <dgm:constr type="ctrY" for="ch" forName="dot4" refType="h" fact="0.8745"/>
                  <dgm:constr type="w" for="ch" forName="dot4" refType="userD"/>
                  <dgm:constr type="h" for="ch" forName="dot4" refType="userD"/>
                  <dgm:constr type="ctrX" for="ch" forName="dot5" refType="w" fact="0.4675"/>
                  <dgm:constr type="ctrY" for="ch" forName="dot5" refType="h" fact="0.6419"/>
                  <dgm:constr type="w" for="ch" forName="dot5" refType="userD"/>
                  <dgm:constr type="h" for="ch" forName="dot5" refType="userD"/>
                  <dgm:constr type="ctrX" for="ch" forName="dot6" refType="w" fact="0.5486"/>
                  <dgm:constr type="ctrY" for="ch" forName="dot6" refType="h" fact="0.3784"/>
                  <dgm:constr type="w" for="ch" forName="dot6" refType="userD"/>
                  <dgm:constr type="h" for="ch" forName="dot6" refType="userD"/>
                  <dgm:constr type="ctrX" for="ch" forName="dotArrow1" refType="w" fact="0.5267"/>
                  <dgm:constr type="ctrY" for="ch" forName="dotArrow1" refType="h" fact="0.0496"/>
                  <dgm:constr type="w" for="ch" forName="dotArrow1" refType="userD"/>
                  <dgm:constr type="h" for="ch" forName="dotArrow1" refType="userD"/>
                  <dgm:constr type="ctrX" for="ch" forName="dotArrow2" refType="w" fact="0.5462"/>
                  <dgm:constr type="ctrY" for="ch" forName="dotArrow2" refType="h" fact="0.0282"/>
                  <dgm:constr type="w" for="ch" forName="dotArrow2" refType="userD"/>
                  <dgm:constr type="h" for="ch" forName="dotArrow2" refType="userD"/>
                  <dgm:constr type="ctrX" for="ch" forName="dotArrow3" refType="w" fact="0.5657"/>
                  <dgm:constr type="ctrY" for="ch" forName="dotArrow3" refType="h" fact="0.0068"/>
                  <dgm:constr type="w" for="ch" forName="dotArrow3" refType="userD"/>
                  <dgm:constr type="h" for="ch" forName="dotArrow3" refType="userD"/>
                  <dgm:constr type="ctrX" for="ch" forName="dotArrow4" refType="w" fact="0.5851"/>
                  <dgm:constr type="ctrY" for="ch" forName="dotArrow4" refType="h" fact="0.0282"/>
                  <dgm:constr type="w" for="ch" forName="dotArrow4" refType="userD"/>
                  <dgm:constr type="h" for="ch" forName="dotArrow4" refType="userD"/>
                  <dgm:constr type="ctrX" for="ch" forName="dotArrow5" refType="w" fact="0.6046"/>
                  <dgm:constr type="ctrY" for="ch" forName="dotArrow5" refType="h" fact="0.0496"/>
                  <dgm:constr type="w" for="ch" forName="dotArrow5" refType="userD"/>
                  <dgm:constr type="h" for="ch" forName="dotArrow5" refType="userD"/>
                  <dgm:constr type="ctrX" for="ch" forName="dotArrow6" refType="w" fact="0.5657"/>
                  <dgm:constr type="ctrY" for="ch" forName="dotArrow6" refType="h" fact="0.052"/>
                  <dgm:constr type="w" for="ch" forName="dotArrow6" refType="userD"/>
                  <dgm:constr type="h" for="ch" forName="dotArrow6" refType="userD"/>
                  <dgm:constr type="ctrX" for="ch" forName="dotArrow7" refType="w" fact="0.5657"/>
                  <dgm:constr type="ctrY" for="ch" forName="dotArrow7" refType="h" fact="0.0972"/>
                  <dgm:constr type="w" for="ch" forName="dotArrow7" refType="userD"/>
                  <dgm:constr type="h" for="ch" forName="dotArrow7" refType="userD"/>
                  <dgm:constr type="l" for="ch" forName="parTx1" refType="w" fact="0.1466"/>
                  <dgm:constr type="t" for="ch" forName="parTx1" refType="h" fact="0.9095"/>
                  <dgm:constr type="w" for="ch" forName="parTx1" refType="w" fact="0.294"/>
                  <dgm:constr type="h" for="ch" forName="parTx1" refType="h" fact="0.1222"/>
                  <dgm:constr type="ctrX" for="ch" forName="picture1" refType="w" fact="0.1333"/>
                  <dgm:constr type="ctrY" for="ch" forName="picture1" refType="h" fact="0.8922"/>
                  <dgm:constr type="w" for="ch" forName="picture1" refType="w" fact="0.1363"/>
                  <dgm:constr type="h" for="ch" forName="picture1" refType="h" fact="0.2113"/>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4105"/>
                  <dgm:constr type="t" for="ch" forName="parTx2" refType="h" fact="0.762"/>
                  <dgm:constr type="w" for="ch" forName="parTx2" refType="w" fact="0.294"/>
                  <dgm:constr type="h" for="ch" forName="parTx2" refType="h" fact="0.1222"/>
                  <dgm:constr type="ctrX" for="ch" forName="picture2" refType="w" fact="0.3972"/>
                  <dgm:constr type="ctrY" for="ch" forName="picture2" refType="h" fact="0.7447"/>
                  <dgm:constr type="w" for="ch" forName="picture2" refType="w" fact="0.1363"/>
                  <dgm:constr type="h" for="ch" forName="picture2" refType="h" fact="0.2113"/>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5229"/>
                  <dgm:constr type="t" for="ch" forName="parTx3" refType="h" fact="0.5294"/>
                  <dgm:constr type="w" for="ch" forName="parTx3" refType="w" fact="0.294"/>
                  <dgm:constr type="h" for="ch" forName="parTx3" refType="h" fact="0.1222"/>
                  <dgm:constr type="ctrX" for="ch" forName="picture3" refType="w" fact="0.5095"/>
                  <dgm:constr type="ctrY" for="ch" forName="picture3" refType="h" fact="0.5121"/>
                  <dgm:constr type="w" for="ch" forName="picture3" refType="w" fact="0.1363"/>
                  <dgm:constr type="h" for="ch" forName="picture3" refType="h" fact="0.2113"/>
                  <dgm:constr type="l" for="ch" forName="desTx3" refType="r" refFor="ch" refForName="parTx3"/>
                  <dgm:constr type="r" for="ch" forName="desTx3" refType="w"/>
                  <dgm:constr type="t" for="ch" forName="desTx3" refType="t" refFor="ch" refForName="parTx3"/>
                  <dgm:constr type="h" for="ch" forName="desTx3" refType="h" refFor="ch" refForName="parTx3"/>
                  <dgm:constr type="l" for="ch" forName="parTx4" refType="w" fact="0.5722"/>
                  <dgm:constr type="t" for="ch" forName="parTx4" refType="h" fact="0.2523"/>
                  <dgm:constr type="w" for="ch" forName="parTx4" refType="w" fact="0.294"/>
                  <dgm:constr type="h" for="ch" forName="parTx4" refType="h" fact="0.1222"/>
                  <dgm:constr type="ctrX" for="ch" forName="picture4" refType="w" fact="0.5588"/>
                  <dgm:constr type="ctrY" for="ch" forName="picture4" refType="h" fact="0.235"/>
                  <dgm:constr type="w" for="ch" forName="picture4" refType="w" fact="0.1363"/>
                  <dgm:constr type="h" for="ch" forName="picture4" refType="h" fact="0.2113"/>
                  <dgm:constr type="l" for="ch" forName="desTx4" refType="r" refFor="ch" refForName="parTx4"/>
                  <dgm:constr type="r" for="ch" forName="desTx4" refType="w"/>
                  <dgm:constr type="t" for="ch" forName="desTx4" refType="t" refFor="ch" refForName="parTx4"/>
                  <dgm:constr type="h" for="ch" forName="desTx4" refType="h" refFor="ch" refForName="parTx4"/>
                </dgm:constrLst>
              </dgm:if>
              <dgm:else name="Name37">
                <dgm:alg type="composite">
                  <dgm:param type="ar" val="1.267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userD" refType="w" fact="0.0167"/>
                  <dgm:constr type="ctrX" for="ch" forName="dot1" refType="w" fact="0.3978"/>
                  <dgm:constr type="ctrY" for="ch" forName="dot1" refType="h" fact="0.8215"/>
                  <dgm:constr type="w" for="ch" forName="dot1" refType="userD"/>
                  <dgm:constr type="h" for="ch" forName="dot1" refType="userD"/>
                  <dgm:constr type="ctrX" for="ch" forName="dot2" refType="w" fact="0.3606"/>
                  <dgm:constr type="ctrY" for="ch" forName="dot2" refType="h" fact="0.843"/>
                  <dgm:constr type="w" for="ch" forName="dot2" refType="userD"/>
                  <dgm:constr type="h" for="ch" forName="dot2" refType="userD"/>
                  <dgm:constr type="ctrX" for="ch" forName="dot3" refType="w" fact="0.3223"/>
                  <dgm:constr type="ctrY" for="ch" forName="dot3" refType="h" fact="0.8607"/>
                  <dgm:constr type="w" for="ch" forName="dot3" refType="userD"/>
                  <dgm:constr type="h" for="ch" forName="dot3" refType="userD"/>
                  <dgm:constr type="ctrX" for="ch" forName="dot4" refType="w" fact="0.2829"/>
                  <dgm:constr type="ctrY" for="ch" forName="dot4" refType="h" fact="0.8745"/>
                  <dgm:constr type="w" for="ch" forName="dot4" refType="userD"/>
                  <dgm:constr type="h" for="ch" forName="dot4" refType="userD"/>
                  <dgm:constr type="ctrX" for="ch" forName="dot5" refType="w" fact="0.5717"/>
                  <dgm:constr type="ctrY" for="ch" forName="dot5" refType="h" fact="0.6419"/>
                  <dgm:constr type="w" for="ch" forName="dot5" refType="userD"/>
                  <dgm:constr type="h" for="ch" forName="dot5" refType="userD"/>
                  <dgm:constr type="ctrX" for="ch" forName="dot6" refType="w" fact="0.6709"/>
                  <dgm:constr type="ctrY" for="ch" forName="dot6" refType="h" fact="0.3784"/>
                  <dgm:constr type="w" for="ch" forName="dot6" refType="userD"/>
                  <dgm:constr type="h" for="ch" forName="dot6" refType="userD"/>
                  <dgm:constr type="ctrX" for="ch" forName="dotArrow1" refType="w" fact="0.6441"/>
                  <dgm:constr type="ctrY" for="ch" forName="dotArrow1" refType="h" fact="0.0496"/>
                  <dgm:constr type="w" for="ch" forName="dotArrow1" refType="userD"/>
                  <dgm:constr type="h" for="ch" forName="dotArrow1" refType="userD"/>
                  <dgm:constr type="ctrX" for="ch" forName="dotArrow2" refType="w" fact="0.6679"/>
                  <dgm:constr type="ctrY" for="ch" forName="dotArrow2" refType="h" fact="0.0282"/>
                  <dgm:constr type="w" for="ch" forName="dotArrow2" refType="userD"/>
                  <dgm:constr type="h" for="ch" forName="dotArrow2" refType="userD"/>
                  <dgm:constr type="ctrX" for="ch" forName="dotArrow3" refType="w" fact="0.6917"/>
                  <dgm:constr type="ctrY" for="ch" forName="dotArrow3" refType="h" fact="0.0068"/>
                  <dgm:constr type="w" for="ch" forName="dotArrow3" refType="userD"/>
                  <dgm:constr type="h" for="ch" forName="dotArrow3" refType="userD"/>
                  <dgm:constr type="ctrX" for="ch" forName="dotArrow4" refType="w" fact="0.7155"/>
                  <dgm:constr type="ctrY" for="ch" forName="dotArrow4" refType="h" fact="0.0282"/>
                  <dgm:constr type="w" for="ch" forName="dotArrow4" refType="userD"/>
                  <dgm:constr type="h" for="ch" forName="dotArrow4" refType="userD"/>
                  <dgm:constr type="ctrX" for="ch" forName="dotArrow5" refType="w" fact="0.7394"/>
                  <dgm:constr type="ctrY" for="ch" forName="dotArrow5" refType="h" fact="0.0496"/>
                  <dgm:constr type="w" for="ch" forName="dotArrow5" refType="userD"/>
                  <dgm:constr type="h" for="ch" forName="dotArrow5" refType="userD"/>
                  <dgm:constr type="ctrX" for="ch" forName="dotArrow6" refType="w" fact="0.6917"/>
                  <dgm:constr type="ctrY" for="ch" forName="dotArrow6" refType="h" fact="0.052"/>
                  <dgm:constr type="w" for="ch" forName="dotArrow6" refType="userD"/>
                  <dgm:constr type="h" for="ch" forName="dotArrow6" refType="userD"/>
                  <dgm:constr type="ctrX" for="ch" forName="dotArrow7" refType="w" fact="0.6917"/>
                  <dgm:constr type="ctrY" for="ch" forName="dotArrow7" refType="h" fact="0.0972"/>
                  <dgm:constr type="w" for="ch" forName="dotArrow7" refType="userD"/>
                  <dgm:constr type="h" for="ch" forName="dotArrow7" refType="userD"/>
                  <dgm:constr type="l" for="ch" forName="parTx1" refType="w" fact="0.1793"/>
                  <dgm:constr type="t" for="ch" forName="parTx1" refType="h" fact="0.9064"/>
                  <dgm:constr type="w" for="ch" forName="parTx1" refType="w" fact="0.3595"/>
                  <dgm:constr type="h" for="ch" forName="parTx1" refType="h" fact="0.1222"/>
                  <dgm:constr type="ctrX" for="ch" forName="picture1" refType="w" fact="0.163"/>
                  <dgm:constr type="ctrY" for="ch" forName="picture1" refType="h" fact="0.8922"/>
                  <dgm:constr type="w" for="ch" forName="picture1" refType="w" fact="0.1667"/>
                  <dgm:constr type="h" for="ch" forName="picture1" refType="h" fact="0.2113"/>
                  <dgm:constr type="l" for="ch" forName="parTx2" refType="w" fact="0.502"/>
                  <dgm:constr type="t" for="ch" forName="parTx2" refType="h" fact="0.7589"/>
                  <dgm:constr type="w" for="ch" forName="parTx2" refType="w" fact="0.3595"/>
                  <dgm:constr type="h" for="ch" forName="parTx2" refType="h" fact="0.1222"/>
                  <dgm:constr type="ctrX" for="ch" forName="picture2" refType="w" fact="0.4857"/>
                  <dgm:constr type="ctrY" for="ch" forName="picture2" refType="h" fact="0.7447"/>
                  <dgm:constr type="w" for="ch" forName="picture2" refType="w" fact="0.1667"/>
                  <dgm:constr type="h" for="ch" forName="picture2" refType="h" fact="0.2113"/>
                  <dgm:constr type="l" for="ch" forName="parTx3" refType="w" fact="0.6394"/>
                  <dgm:constr type="t" for="ch" forName="parTx3" refType="h" fact="0.5263"/>
                  <dgm:constr type="w" for="ch" forName="parTx3" refType="w" fact="0.3595"/>
                  <dgm:constr type="h" for="ch" forName="parTx3" refType="h" fact="0.1222"/>
                  <dgm:constr type="ctrX" for="ch" forName="picture3" refType="w" fact="0.6231"/>
                  <dgm:constr type="ctrY" for="ch" forName="picture3" refType="h" fact="0.5121"/>
                  <dgm:constr type="w" for="ch" forName="picture3" refType="w" fact="0.1667"/>
                  <dgm:constr type="h" for="ch" forName="picture3" refType="h" fact="0.2113"/>
                  <dgm:constr type="l" for="ch" forName="parTx4" refType="w" fact="0.6997"/>
                  <dgm:constr type="t" for="ch" forName="parTx4" refType="h" fact="0.2492"/>
                  <dgm:constr type="w" for="ch" forName="parTx4" refType="w" fact="0.3595"/>
                  <dgm:constr type="h" for="ch" forName="parTx4" refType="h" fact="0.1222"/>
                  <dgm:constr type="ctrX" for="ch" forName="picture4" refType="w" fact="0.6834"/>
                  <dgm:constr type="ctrY" for="ch" forName="picture4" refType="h" fact="0.235"/>
                  <dgm:constr type="w" for="ch" forName="picture4" refType="w" fact="0.1667"/>
                  <dgm:constr type="h" for="ch" forName="picture4" refType="h" fact="0.2113"/>
                </dgm:constrLst>
              </dgm:else>
            </dgm:choose>
          </dgm:if>
          <dgm:else name="Name38">
            <dgm:choose name="Name39">
              <dgm:if name="Name40" axis="des" func="maxDepth" op="gt" val="1">
                <dgm:alg type="composite">
                  <dgm:param type="ar" val="1.5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userD" refType="w" fact="0.0136"/>
                  <dgm:constr type="ctrX" for="ch" forName="dot1" refType="w" fact="0.6747"/>
                  <dgm:constr type="ctrY" for="ch" forName="dot1" refType="h" fact="0.8215"/>
                  <dgm:constr type="w" for="ch" forName="dot1" refType="userD"/>
                  <dgm:constr type="h" for="ch" forName="dot1" refType="userD"/>
                  <dgm:constr type="ctrX" for="ch" forName="dot2" refType="w" fact="0.7051"/>
                  <dgm:constr type="ctrY" for="ch" forName="dot2" refType="h" fact="0.843"/>
                  <dgm:constr type="w" for="ch" forName="dot2" refType="userD"/>
                  <dgm:constr type="h" for="ch" forName="dot2" refType="userD"/>
                  <dgm:constr type="ctrX" for="ch" forName="dot3" refType="w" fact="0.7365"/>
                  <dgm:constr type="ctrY" for="ch" forName="dot3" refType="h" fact="0.8607"/>
                  <dgm:constr type="w" for="ch" forName="dot3" refType="userD"/>
                  <dgm:constr type="h" for="ch" forName="dot3" refType="userD"/>
                  <dgm:constr type="ctrX" for="ch" forName="dot4" refType="w" fact="0.7687"/>
                  <dgm:constr type="ctrY" for="ch" forName="dot4" refType="h" fact="0.8745"/>
                  <dgm:constr type="w" for="ch" forName="dot4" refType="userD"/>
                  <dgm:constr type="h" for="ch" forName="dot4" refType="userD"/>
                  <dgm:constr type="ctrX" for="ch" forName="dot5" refType="w" fact="0.5325"/>
                  <dgm:constr type="ctrY" for="ch" forName="dot5" refType="h" fact="0.6419"/>
                  <dgm:constr type="w" for="ch" forName="dot5" refType="userD"/>
                  <dgm:constr type="h" for="ch" forName="dot5" refType="userD"/>
                  <dgm:constr type="ctrX" for="ch" forName="dot6" refType="w" fact="0.4514"/>
                  <dgm:constr type="ctrY" for="ch" forName="dot6" refType="h" fact="0.3784"/>
                  <dgm:constr type="w" for="ch" forName="dot6" refType="userD"/>
                  <dgm:constr type="h" for="ch" forName="dot6" refType="userD"/>
                  <dgm:constr type="ctrX" for="ch" forName="dotArrow1" refType="w" fact="0.4733"/>
                  <dgm:constr type="ctrY" for="ch" forName="dotArrow1" refType="h" fact="0.0496"/>
                  <dgm:constr type="w" for="ch" forName="dotArrow1" refType="userD"/>
                  <dgm:constr type="h" for="ch" forName="dotArrow1" refType="userD"/>
                  <dgm:constr type="ctrX" for="ch" forName="dotArrow2" refType="w" fact="0.4538"/>
                  <dgm:constr type="ctrY" for="ch" forName="dotArrow2" refType="h" fact="0.0282"/>
                  <dgm:constr type="w" for="ch" forName="dotArrow2" refType="userD"/>
                  <dgm:constr type="h" for="ch" forName="dotArrow2" refType="userD"/>
                  <dgm:constr type="ctrX" for="ch" forName="dotArrow3" refType="w" fact="0.4343"/>
                  <dgm:constr type="ctrY" for="ch" forName="dotArrow3" refType="h" fact="0.0068"/>
                  <dgm:constr type="w" for="ch" forName="dotArrow3" refType="userD"/>
                  <dgm:constr type="h" for="ch" forName="dotArrow3" refType="userD"/>
                  <dgm:constr type="ctrX" for="ch" forName="dotArrow4" refType="w" fact="0.4149"/>
                  <dgm:constr type="ctrY" for="ch" forName="dotArrow4" refType="h" fact="0.0282"/>
                  <dgm:constr type="w" for="ch" forName="dotArrow4" refType="userD"/>
                  <dgm:constr type="h" for="ch" forName="dotArrow4" refType="userD"/>
                  <dgm:constr type="ctrX" for="ch" forName="dotArrow5" refType="w" fact="0.3954"/>
                  <dgm:constr type="ctrY" for="ch" forName="dotArrow5" refType="h" fact="0.0496"/>
                  <dgm:constr type="w" for="ch" forName="dotArrow5" refType="userD"/>
                  <dgm:constr type="h" for="ch" forName="dotArrow5" refType="userD"/>
                  <dgm:constr type="ctrX" for="ch" forName="dotArrow6" refType="w" fact="0.4343"/>
                  <dgm:constr type="ctrY" for="ch" forName="dotArrow6" refType="h" fact="0.052"/>
                  <dgm:constr type="w" for="ch" forName="dotArrow6" refType="userD"/>
                  <dgm:constr type="h" for="ch" forName="dotArrow6" refType="userD"/>
                  <dgm:constr type="ctrX" for="ch" forName="dotArrow7" refType="w" fact="0.4343"/>
                  <dgm:constr type="ctrY" for="ch" forName="dotArrow7" refType="h" fact="0.0972"/>
                  <dgm:constr type="w" for="ch" forName="dotArrow7" refType="userD"/>
                  <dgm:constr type="h" for="ch" forName="dotArrow7" refType="userD"/>
                  <dgm:constr type="r" for="ch" forName="parTx1" refType="w" fact="0.8534"/>
                  <dgm:constr type="t" for="ch" forName="parTx1" refType="h" fact="0.9095"/>
                  <dgm:constr type="w" for="ch" forName="parTx1" refType="w" fact="0.294"/>
                  <dgm:constr type="h" for="ch" forName="parTx1" refType="h" fact="0.1222"/>
                  <dgm:constr type="ctrX" for="ch" forName="picture1" refType="w" fact="0.8667"/>
                  <dgm:constr type="ctrY" for="ch" forName="picture1" refType="h" fact="0.8922"/>
                  <dgm:constr type="w" for="ch" forName="picture1" refType="w" fact="0.1363"/>
                  <dgm:constr type="h" for="ch" forName="picture1" refType="h" fact="0.2113"/>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5895"/>
                  <dgm:constr type="t" for="ch" forName="parTx2" refType="h" fact="0.762"/>
                  <dgm:constr type="w" for="ch" forName="parTx2" refType="w" fact="0.294"/>
                  <dgm:constr type="h" for="ch" forName="parTx2" refType="h" fact="0.1222"/>
                  <dgm:constr type="ctrX" for="ch" forName="picture2" refType="w" fact="0.6028"/>
                  <dgm:constr type="ctrY" for="ch" forName="picture2" refType="h" fact="0.7447"/>
                  <dgm:constr type="w" for="ch" forName="picture2" refType="w" fact="0.1363"/>
                  <dgm:constr type="h" for="ch" forName="picture2" refType="h" fact="0.2113"/>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4771"/>
                  <dgm:constr type="t" for="ch" forName="parTx3" refType="h" fact="0.5294"/>
                  <dgm:constr type="w" for="ch" forName="parTx3" refType="w" fact="0.294"/>
                  <dgm:constr type="h" for="ch" forName="parTx3" refType="h" fact="0.1222"/>
                  <dgm:constr type="ctrX" for="ch" forName="picture3" refType="w" fact="0.4905"/>
                  <dgm:constr type="ctrY" for="ch" forName="picture3" refType="h" fact="0.5121"/>
                  <dgm:constr type="w" for="ch" forName="picture3" refType="w" fact="0.1363"/>
                  <dgm:constr type="h" for="ch" forName="picture3" refType="h" fact="0.2113"/>
                  <dgm:constr type="r" for="ch" forName="desTx3" refType="l" refFor="ch" refForName="parTx3"/>
                  <dgm:constr type="l" for="ch" forName="desTx3"/>
                  <dgm:constr type="t" for="ch" forName="desTx3" refType="t" refFor="ch" refForName="parTx3"/>
                  <dgm:constr type="h" for="ch" forName="desTx3" refType="h" refFor="ch" refForName="parTx3"/>
                  <dgm:constr type="r" for="ch" forName="parTx4" refType="w" fact="0.4278"/>
                  <dgm:constr type="t" for="ch" forName="parTx4" refType="h" fact="0.2523"/>
                  <dgm:constr type="w" for="ch" forName="parTx4" refType="w" fact="0.294"/>
                  <dgm:constr type="h" for="ch" forName="parTx4" refType="h" fact="0.1222"/>
                  <dgm:constr type="ctrX" for="ch" forName="picture4" refType="w" fact="0.4412"/>
                  <dgm:constr type="ctrY" for="ch" forName="picture4" refType="h" fact="0.235"/>
                  <dgm:constr type="w" for="ch" forName="picture4" refType="w" fact="0.1363"/>
                  <dgm:constr type="h" for="ch" forName="picture4" refType="h" fact="0.2113"/>
                  <dgm:constr type="r" for="ch" forName="desTx4" refType="l" refFor="ch" refForName="parTx4"/>
                  <dgm:constr type="l" for="ch" forName="desTx4"/>
                  <dgm:constr type="t" for="ch" forName="desTx4" refType="t" refFor="ch" refForName="parTx4"/>
                  <dgm:constr type="h" for="ch" forName="desTx4" refType="h" refFor="ch" refForName="parTx4"/>
                </dgm:constrLst>
              </dgm:if>
              <dgm:else name="Name41">
                <dgm:alg type="composite">
                  <dgm:param type="ar" val="1.267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userD" refType="w" fact="0.0167"/>
                  <dgm:constr type="ctrX" for="ch" forName="dot1" refType="w" fact="0.6022"/>
                  <dgm:constr type="ctrY" for="ch" forName="dot1" refType="h" fact="0.8215"/>
                  <dgm:constr type="w" for="ch" forName="dot1" refType="userD"/>
                  <dgm:constr type="h" for="ch" forName="dot1" refType="userD"/>
                  <dgm:constr type="ctrX" for="ch" forName="dot2" refType="w" fact="0.6394"/>
                  <dgm:constr type="ctrY" for="ch" forName="dot2" refType="h" fact="0.843"/>
                  <dgm:constr type="w" for="ch" forName="dot2" refType="userD"/>
                  <dgm:constr type="h" for="ch" forName="dot2" refType="userD"/>
                  <dgm:constr type="ctrX" for="ch" forName="dot3" refType="w" fact="0.6777"/>
                  <dgm:constr type="ctrY" for="ch" forName="dot3" refType="h" fact="0.8607"/>
                  <dgm:constr type="w" for="ch" forName="dot3" refType="userD"/>
                  <dgm:constr type="h" for="ch" forName="dot3" refType="userD"/>
                  <dgm:constr type="ctrX" for="ch" forName="dot4" refType="w" fact="0.7171"/>
                  <dgm:constr type="ctrY" for="ch" forName="dot4" refType="h" fact="0.8745"/>
                  <dgm:constr type="w" for="ch" forName="dot4" refType="userD"/>
                  <dgm:constr type="h" for="ch" forName="dot4" refType="userD"/>
                  <dgm:constr type="ctrX" for="ch" forName="dot5" refType="w" fact="0.4283"/>
                  <dgm:constr type="ctrY" for="ch" forName="dot5" refType="h" fact="0.6419"/>
                  <dgm:constr type="w" for="ch" forName="dot5" refType="userD"/>
                  <dgm:constr type="h" for="ch" forName="dot5" refType="userD"/>
                  <dgm:constr type="ctrX" for="ch" forName="dot6" refType="w" fact="0.3291"/>
                  <dgm:constr type="ctrY" for="ch" forName="dot6" refType="h" fact="0.3784"/>
                  <dgm:constr type="w" for="ch" forName="dot6" refType="userD"/>
                  <dgm:constr type="h" for="ch" forName="dot6" refType="userD"/>
                  <dgm:constr type="ctrX" for="ch" forName="dotArrow1" refType="w" fact="0.3559"/>
                  <dgm:constr type="ctrY" for="ch" forName="dotArrow1" refType="h" fact="0.0496"/>
                  <dgm:constr type="w" for="ch" forName="dotArrow1" refType="userD"/>
                  <dgm:constr type="h" for="ch" forName="dotArrow1" refType="userD"/>
                  <dgm:constr type="ctrX" for="ch" forName="dotArrow2" refType="w" fact="0.3321"/>
                  <dgm:constr type="ctrY" for="ch" forName="dotArrow2" refType="h" fact="0.0282"/>
                  <dgm:constr type="w" for="ch" forName="dotArrow2" refType="userD"/>
                  <dgm:constr type="h" for="ch" forName="dotArrow2" refType="userD"/>
                  <dgm:constr type="ctrX" for="ch" forName="dotArrow3" refType="w" fact="0.3083"/>
                  <dgm:constr type="ctrY" for="ch" forName="dotArrow3" refType="h" fact="0.0068"/>
                  <dgm:constr type="w" for="ch" forName="dotArrow3" refType="userD"/>
                  <dgm:constr type="h" for="ch" forName="dotArrow3" refType="userD"/>
                  <dgm:constr type="ctrX" for="ch" forName="dotArrow4" refType="w" fact="0.2845"/>
                  <dgm:constr type="ctrY" for="ch" forName="dotArrow4" refType="h" fact="0.0282"/>
                  <dgm:constr type="w" for="ch" forName="dotArrow4" refType="userD"/>
                  <dgm:constr type="h" for="ch" forName="dotArrow4" refType="userD"/>
                  <dgm:constr type="ctrX" for="ch" forName="dotArrow5" refType="w" fact="0.2606"/>
                  <dgm:constr type="ctrY" for="ch" forName="dotArrow5" refType="h" fact="0.0496"/>
                  <dgm:constr type="w" for="ch" forName="dotArrow5" refType="userD"/>
                  <dgm:constr type="h" for="ch" forName="dotArrow5" refType="userD"/>
                  <dgm:constr type="ctrX" for="ch" forName="dotArrow6" refType="w" fact="0.3083"/>
                  <dgm:constr type="ctrY" for="ch" forName="dotArrow6" refType="h" fact="0.052"/>
                  <dgm:constr type="w" for="ch" forName="dotArrow6" refType="userD"/>
                  <dgm:constr type="h" for="ch" forName="dotArrow6" refType="userD"/>
                  <dgm:constr type="ctrX" for="ch" forName="dotArrow7" refType="w" fact="0.3083"/>
                  <dgm:constr type="ctrY" for="ch" forName="dotArrow7" refType="h" fact="0.0972"/>
                  <dgm:constr type="w" for="ch" forName="dotArrow7" refType="userD"/>
                  <dgm:constr type="h" for="ch" forName="dotArrow7" refType="userD"/>
                  <dgm:constr type="r" for="ch" forName="parTx1" refType="w" fact="0.8207"/>
                  <dgm:constr type="t" for="ch" forName="parTx1" refType="h" fact="0.9064"/>
                  <dgm:constr type="w" for="ch" forName="parTx1" refType="w" fact="0.3595"/>
                  <dgm:constr type="h" for="ch" forName="parTx1" refType="h" fact="0.1222"/>
                  <dgm:constr type="ctrX" for="ch" forName="picture1" refType="w" fact="0.837"/>
                  <dgm:constr type="ctrY" for="ch" forName="picture1" refType="h" fact="0.8922"/>
                  <dgm:constr type="w" for="ch" forName="picture1" refType="w" fact="0.1667"/>
                  <dgm:constr type="h" for="ch" forName="picture1" refType="h" fact="0.2113"/>
                  <dgm:constr type="r" for="ch" forName="parTx2" refType="w" fact="0.498"/>
                  <dgm:constr type="t" for="ch" forName="parTx2" refType="h" fact="0.7589"/>
                  <dgm:constr type="w" for="ch" forName="parTx2" refType="w" fact="0.3595"/>
                  <dgm:constr type="h" for="ch" forName="parTx2" refType="h" fact="0.1222"/>
                  <dgm:constr type="ctrX" for="ch" forName="picture2" refType="w" fact="0.5143"/>
                  <dgm:constr type="ctrY" for="ch" forName="picture2" refType="h" fact="0.7447"/>
                  <dgm:constr type="w" for="ch" forName="picture2" refType="w" fact="0.1667"/>
                  <dgm:constr type="h" for="ch" forName="picture2" refType="h" fact="0.2113"/>
                  <dgm:constr type="r" for="ch" forName="parTx3" refType="w" fact="0.3606"/>
                  <dgm:constr type="t" for="ch" forName="parTx3" refType="h" fact="0.5263"/>
                  <dgm:constr type="w" for="ch" forName="parTx3" refType="w" fact="0.3595"/>
                  <dgm:constr type="h" for="ch" forName="parTx3" refType="h" fact="0.1222"/>
                  <dgm:constr type="ctrX" for="ch" forName="picture3" refType="w" fact="0.3769"/>
                  <dgm:constr type="ctrY" for="ch" forName="picture3" refType="h" fact="0.5121"/>
                  <dgm:constr type="w" for="ch" forName="picture3" refType="w" fact="0.1667"/>
                  <dgm:constr type="h" for="ch" forName="picture3" refType="h" fact="0.2113"/>
                  <dgm:constr type="r" for="ch" forName="parTx4" refType="w" fact="0.3003"/>
                  <dgm:constr type="t" for="ch" forName="parTx4" refType="h" fact="0.2492"/>
                  <dgm:constr type="w" for="ch" forName="parTx4" refType="w" fact="0.3595"/>
                  <dgm:constr type="h" for="ch" forName="parTx4" refType="h" fact="0.1222"/>
                  <dgm:constr type="ctrX" for="ch" forName="picture4" refType="w" fact="0.3166"/>
                  <dgm:constr type="ctrY" for="ch" forName="picture4" refType="h" fact="0.235"/>
                  <dgm:constr type="w" for="ch" forName="picture4" refType="w" fact="0.1667"/>
                  <dgm:constr type="h" for="ch" forName="picture4" refType="h" fact="0.2113"/>
                </dgm:constrLst>
              </dgm:else>
            </dgm:choose>
          </dgm:else>
        </dgm:choose>
      </dgm:if>
      <dgm:if name="Name42" axis="ch" ptType="node" func="cnt" op="equ" val="5">
        <dgm:choose name="Name43">
          <dgm:if name="Name44" func="var" arg="dir" op="equ" val="norm">
            <dgm:choose name="Name45">
              <dgm:if name="Name46" axis="des" func="maxDepth" op="gt" val="1">
                <dgm:alg type="composite">
                  <dgm:param type="ar" val="1.41"/>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userD" refType="w" fact="0.0118"/>
                  <dgm:constr type="ctrX" for="ch" forName="dot1" refType="w" fact="0.3263"/>
                  <dgm:constr type="ctrY" for="ch" forName="dot1" refType="h" fact="0.8674"/>
                  <dgm:constr type="w" for="ch" forName="dot1" refType="userD"/>
                  <dgm:constr type="h" for="ch" forName="dot1" refType="userD"/>
                  <dgm:constr type="ctrX" for="ch" forName="dot2" refType="w" fact="0.3001"/>
                  <dgm:constr type="ctrY" for="ch" forName="dot2" refType="h" fact="0.8824"/>
                  <dgm:constr type="w" for="ch" forName="dot2" refType="userD"/>
                  <dgm:constr type="h" for="ch" forName="dot2" refType="userD"/>
                  <dgm:constr type="ctrX" for="ch" forName="dot3" refType="w" fact="0.2733"/>
                  <dgm:constr type="ctrY" for="ch" forName="dot3" refType="h" fact="0.8948"/>
                  <dgm:constr type="w" for="ch" forName="dot3" refType="userD"/>
                  <dgm:constr type="h" for="ch" forName="dot3" refType="userD"/>
                  <dgm:constr type="ctrX" for="ch" forName="dot4" refType="w" fact="0.2462"/>
                  <dgm:constr type="ctrY" for="ch" forName="dot4" refType="h" fact="0.9044"/>
                  <dgm:constr type="w" for="ch" forName="dot4" refType="userD"/>
                  <dgm:constr type="h" for="ch" forName="dot4" refType="userD"/>
                  <dgm:constr type="ctrX" for="ch" forName="dot5" refType="w" fact="0.4691"/>
                  <dgm:constr type="ctrY" for="ch" forName="dot5" refType="h" fact="0.7222"/>
                  <dgm:constr type="w" for="ch" forName="dot5" refType="userD"/>
                  <dgm:constr type="h" for="ch" forName="dot5" refType="userD"/>
                  <dgm:constr type="ctrX" for="ch" forName="dot6" refType="w" fact="0.4484"/>
                  <dgm:constr type="ctrY" for="ch" forName="dot6" refType="h" fact="0.7518"/>
                  <dgm:constr type="w" for="ch" forName="dot6" refType="userD"/>
                  <dgm:constr type="h" for="ch" forName="dot6" refType="userD"/>
                  <dgm:constr type="ctrX" for="ch" forName="dot7" refType="w" fact="0.5549"/>
                  <dgm:constr type="ctrY" for="ch" forName="dot7" refType="h" fact="0.5422"/>
                  <dgm:constr type="w" for="ch" forName="dot7" refType="userD"/>
                  <dgm:constr type="h" for="ch" forName="dot7" refType="userD"/>
                  <dgm:constr type="ctrX" for="ch" forName="dot8" refType="w" fact="0.601"/>
                  <dgm:constr type="ctrY" for="ch" forName="dot8" refType="h" fact="0.3229"/>
                  <dgm:constr type="w" for="ch" forName="dot8" refType="userD"/>
                  <dgm:constr type="h" for="ch" forName="dot8" refType="userD"/>
                  <dgm:constr type="ctrX" for="ch" forName="dotArrow1" refType="w" fact="0.5779"/>
                  <dgm:constr type="ctrY" for="ch" forName="dotArrow1" refType="h" fact="0.0635"/>
                  <dgm:constr type="w" for="ch" forName="dotArrow1" refType="userD"/>
                  <dgm:constr type="h" for="ch" forName="dotArrow1" refType="userD"/>
                  <dgm:constr type="ctrX" for="ch" forName="dotArrow2" refType="w" fact="0.5951"/>
                  <dgm:constr type="ctrY" for="ch" forName="dotArrow2" refType="h" fact="0.0448"/>
                  <dgm:constr type="w" for="ch" forName="dotArrow2" refType="userD"/>
                  <dgm:constr type="h" for="ch" forName="dotArrow2" refType="userD"/>
                  <dgm:constr type="ctrX" for="ch" forName="dotArrow3" refType="w" fact="0.6123"/>
                  <dgm:constr type="ctrY" for="ch" forName="dotArrow3" refType="h" fact="0.026"/>
                  <dgm:constr type="w" for="ch" forName="dotArrow3" refType="userD"/>
                  <dgm:constr type="h" for="ch" forName="dotArrow3" refType="userD"/>
                  <dgm:constr type="ctrX" for="ch" forName="dotArrow4" refType="w" fact="0.6295"/>
                  <dgm:constr type="ctrY" for="ch" forName="dotArrow4" refType="h" fact="0.0448"/>
                  <dgm:constr type="w" for="ch" forName="dotArrow4" refType="userD"/>
                  <dgm:constr type="h" for="ch" forName="dotArrow4" refType="userD"/>
                  <dgm:constr type="ctrX" for="ch" forName="dotArrow5" refType="w" fact="0.6467"/>
                  <dgm:constr type="ctrY" for="ch" forName="dotArrow5" refType="h" fact="0.0635"/>
                  <dgm:constr type="w" for="ch" forName="dotArrow5" refType="userD"/>
                  <dgm:constr type="h" for="ch" forName="dotArrow5" refType="userD"/>
                  <dgm:constr type="ctrX" for="ch" forName="dotArrow6" refType="w" fact="0.6123"/>
                  <dgm:constr type="ctrY" for="ch" forName="dotArrow6" refType="h" fact="0.0656"/>
                  <dgm:constr type="w" for="ch" forName="dotArrow6" refType="userD"/>
                  <dgm:constr type="h" for="ch" forName="dotArrow6" refType="userD"/>
                  <dgm:constr type="ctrX" for="ch" forName="dotArrow7" refType="w" fact="0.6123"/>
                  <dgm:constr type="ctrY" for="ch" forName="dotArrow7" refType="h" fact="0.1052"/>
                  <dgm:constr type="w" for="ch" forName="dotArrow7" refType="userD"/>
                  <dgm:constr type="h" for="ch" forName="dotArrow7" refType="userD"/>
                  <dgm:constr type="l" for="ch" forName="parTx1" refType="w" fact="0.1746"/>
                  <dgm:constr type="t" for="ch" forName="parTx1" refType="h" fact="0.9304"/>
                  <dgm:constr type="w" for="ch" forName="parTx1" refType="w" fact="0.2544"/>
                  <dgm:constr type="h" for="ch" forName="parTx1" refType="h" fact="0.0962"/>
                  <dgm:constr type="ctrX" for="ch" forName="picture1" refType="w" fact="0.1631"/>
                  <dgm:constr type="ctrY" for="ch" forName="picture1" refType="h" fact="0.9169"/>
                  <dgm:constr type="w" for="ch" forName="picture1" refType="w" fact="0.118"/>
                  <dgm:constr type="h" for="ch" forName="picture1" refType="h" fact="0.1663"/>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3982"/>
                  <dgm:constr type="t" for="ch" forName="parTx2" refType="h" fact="0.8167"/>
                  <dgm:constr type="w" for="ch" forName="parTx2" refType="w" fact="0.2544"/>
                  <dgm:constr type="h" for="ch" forName="parTx2" refType="h" fact="0.0962"/>
                  <dgm:constr type="ctrX" for="ch" forName="picture2" refType="w" fact="0.3866"/>
                  <dgm:constr type="ctrY" for="ch" forName="picture2" refType="h" fact="0.8032"/>
                  <dgm:constr type="w" for="ch" forName="picture2" refType="w" fact="0.118"/>
                  <dgm:constr type="h" for="ch" forName="picture2" refType="h" fact="0.1663"/>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5194"/>
                  <dgm:constr type="t" for="ch" forName="parTx3" refType="h" fact="0.6524"/>
                  <dgm:constr type="w" for="ch" forName="parTx3" refType="w" fact="0.2544"/>
                  <dgm:constr type="h" for="ch" forName="parTx3" refType="h" fact="0.0962"/>
                  <dgm:constr type="ctrX" for="ch" forName="picture3" refType="w" fact="0.5078"/>
                  <dgm:constr type="ctrY" for="ch" forName="picture3" refType="h" fact="0.6389"/>
                  <dgm:constr type="w" for="ch" forName="picture3" refType="w" fact="0.118"/>
                  <dgm:constr type="h" for="ch" forName="picture3" refType="h" fact="0.1663"/>
                  <dgm:constr type="l" for="ch" forName="desTx3" refType="r" refFor="ch" refForName="parTx3"/>
                  <dgm:constr type="r" for="ch" forName="desTx3" refType="w"/>
                  <dgm:constr type="t" for="ch" forName="desTx3" refType="t" refFor="ch" refForName="parTx3"/>
                  <dgm:constr type="h" for="ch" forName="desTx3" refType="h" refFor="ch" refForName="parTx3"/>
                  <dgm:constr type="l" for="ch" forName="parTx4" refType="w" fact="0.5827"/>
                  <dgm:constr type="t" for="ch" forName="parTx4" refType="h" fact="0.4412"/>
                  <dgm:constr type="w" for="ch" forName="parTx4" refType="w" fact="0.2544"/>
                  <dgm:constr type="h" for="ch" forName="parTx4" refType="h" fact="0.0962"/>
                  <dgm:constr type="ctrX" for="ch" forName="picture4" refType="w" fact="0.5712"/>
                  <dgm:constr type="ctrY" for="ch" forName="picture4" refType="h" fact="0.4277"/>
                  <dgm:constr type="w" for="ch" forName="picture4" refType="w" fact="0.118"/>
                  <dgm:constr type="h" for="ch" forName="picture4" refType="h" fact="0.1663"/>
                  <dgm:constr type="l" for="ch" forName="desTx4" refType="r" refFor="ch" refForName="parTx4"/>
                  <dgm:constr type="r" for="ch" forName="desTx4" refType="w"/>
                  <dgm:constr type="t" for="ch" forName="desTx4" refType="t" refFor="ch" refForName="parTx4"/>
                  <dgm:constr type="h" for="ch" forName="desTx4" refType="h" refFor="ch" refForName="parTx4"/>
                  <dgm:constr type="l" for="ch" forName="parTx5" refType="w" fact="0.618"/>
                  <dgm:constr type="t" for="ch" forName="parTx5" refType="h" fact="0.2262"/>
                  <dgm:constr type="w" for="ch" forName="parTx5" refType="w" fact="0.2544"/>
                  <dgm:constr type="h" for="ch" forName="parTx5" refType="h" fact="0.0962"/>
                  <dgm:constr type="ctrX" for="ch" forName="picture5" refType="w" fact="0.6064"/>
                  <dgm:constr type="ctrY" for="ch" forName="picture5" refType="h" fact="0.2127"/>
                  <dgm:constr type="w" for="ch" forName="picture5" refType="w" fact="0.118"/>
                  <dgm:constr type="h" for="ch" forName="picture5" refType="h" fact="0.1663"/>
                  <dgm:constr type="l" for="ch" forName="desTx5" refType="r" refFor="ch" refForName="parTx5"/>
                  <dgm:constr type="r" for="ch" forName="desTx5" refType="w"/>
                  <dgm:constr type="t" for="ch" forName="desTx5" refType="t" refFor="ch" refForName="parTx5"/>
                  <dgm:constr type="h" for="ch" forName="desTx5" refType="h" refFor="ch" refForName="parTx5"/>
                </dgm:constrLst>
              </dgm:if>
              <dgm:else name="Name47">
                <dgm:alg type="composite">
                  <dgm:param type="ar" val="1.164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userD" refType="w" fact="0.0143"/>
                  <dgm:constr type="ctrX" for="ch" forName="dot1" refType="w" fact="0.3951"/>
                  <dgm:constr type="ctrY" for="ch" forName="dot1" refType="h" fact="0.8674"/>
                  <dgm:constr type="w" for="ch" forName="dot1" refType="userD"/>
                  <dgm:constr type="h" for="ch" forName="dot1" refType="userD"/>
                  <dgm:constr type="ctrX" for="ch" forName="dot2" refType="w" fact="0.3634"/>
                  <dgm:constr type="ctrY" for="ch" forName="dot2" refType="h" fact="0.8824"/>
                  <dgm:constr type="w" for="ch" forName="dot2" refType="userD"/>
                  <dgm:constr type="h" for="ch" forName="dot2" refType="userD"/>
                  <dgm:constr type="ctrX" for="ch" forName="dot3" refType="w" fact="0.331"/>
                  <dgm:constr type="ctrY" for="ch" forName="dot3" refType="h" fact="0.8948"/>
                  <dgm:constr type="w" for="ch" forName="dot3" refType="userD"/>
                  <dgm:constr type="h" for="ch" forName="dot3" refType="userD"/>
                  <dgm:constr type="ctrX" for="ch" forName="dot4" refType="w" fact="0.2981"/>
                  <dgm:constr type="ctrY" for="ch" forName="dot4" refType="h" fact="0.9044"/>
                  <dgm:constr type="w" for="ch" forName="dot4" refType="userD"/>
                  <dgm:constr type="h" for="ch" forName="dot4" refType="userD"/>
                  <dgm:constr type="ctrX" for="ch" forName="dot5" refType="w" fact="0.5681"/>
                  <dgm:constr type="ctrY" for="ch" forName="dot5" refType="h" fact="0.7222"/>
                  <dgm:constr type="w" for="ch" forName="dot5" refType="userD"/>
                  <dgm:constr type="h" for="ch" forName="dot5" refType="userD"/>
                  <dgm:constr type="ctrX" for="ch" forName="dot6" refType="w" fact="0.543"/>
                  <dgm:constr type="ctrY" for="ch" forName="dot6" refType="h" fact="0.7518"/>
                  <dgm:constr type="w" for="ch" forName="dot6" refType="userD"/>
                  <dgm:constr type="h" for="ch" forName="dot6" refType="userD"/>
                  <dgm:constr type="ctrX" for="ch" forName="dot7" refType="w" fact="0.672"/>
                  <dgm:constr type="ctrY" for="ch" forName="dot7" refType="h" fact="0.5422"/>
                  <dgm:constr type="w" for="ch" forName="dot7" refType="userD"/>
                  <dgm:constr type="h" for="ch" forName="dot7" refType="userD"/>
                  <dgm:constr type="ctrX" for="ch" forName="dot8" refType="w" fact="0.7278"/>
                  <dgm:constr type="ctrY" for="ch" forName="dot8" refType="h" fact="0.3229"/>
                  <dgm:constr type="w" for="ch" forName="dot8" refType="userD"/>
                  <dgm:constr type="h" for="ch" forName="dot8" refType="userD"/>
                  <dgm:constr type="ctrX" for="ch" forName="dotArrow1" refType="w" fact="0.6999"/>
                  <dgm:constr type="ctrY" for="ch" forName="dotArrow1" refType="h" fact="0.0635"/>
                  <dgm:constr type="w" for="ch" forName="dotArrow1" refType="userD"/>
                  <dgm:constr type="h" for="ch" forName="dotArrow1" refType="userD"/>
                  <dgm:constr type="ctrX" for="ch" forName="dotArrow2" refType="w" fact="0.7207"/>
                  <dgm:constr type="ctrY" for="ch" forName="dotArrow2" refType="h" fact="0.0448"/>
                  <dgm:constr type="w" for="ch" forName="dotArrow2" refType="userD"/>
                  <dgm:constr type="h" for="ch" forName="dotArrow2" refType="userD"/>
                  <dgm:constr type="ctrX" for="ch" forName="dotArrow3" refType="w" fact="0.7415"/>
                  <dgm:constr type="ctrY" for="ch" forName="dotArrow3" refType="h" fact="0.026"/>
                  <dgm:constr type="w" for="ch" forName="dotArrow3" refType="userD"/>
                  <dgm:constr type="h" for="ch" forName="dotArrow3" refType="userD"/>
                  <dgm:constr type="ctrX" for="ch" forName="dotArrow4" refType="w" fact="0.7624"/>
                  <dgm:constr type="ctrY" for="ch" forName="dotArrow4" refType="h" fact="0.0448"/>
                  <dgm:constr type="w" for="ch" forName="dotArrow4" refType="userD"/>
                  <dgm:constr type="h" for="ch" forName="dotArrow4" refType="userD"/>
                  <dgm:constr type="ctrX" for="ch" forName="dotArrow5" refType="w" fact="0.7832"/>
                  <dgm:constr type="ctrY" for="ch" forName="dotArrow5" refType="h" fact="0.0635"/>
                  <dgm:constr type="w" for="ch" forName="dotArrow5" refType="userD"/>
                  <dgm:constr type="h" for="ch" forName="dotArrow5" refType="userD"/>
                  <dgm:constr type="ctrX" for="ch" forName="dotArrow6" refType="w" fact="0.7415"/>
                  <dgm:constr type="ctrY" for="ch" forName="dotArrow6" refType="h" fact="0.0656"/>
                  <dgm:constr type="w" for="ch" forName="dotArrow6" refType="userD"/>
                  <dgm:constr type="h" for="ch" forName="dotArrow6" refType="userD"/>
                  <dgm:constr type="ctrX" for="ch" forName="dotArrow7" refType="w" fact="0.7415"/>
                  <dgm:constr type="ctrY" for="ch" forName="dotArrow7" refType="h" fact="0.1052"/>
                  <dgm:constr type="w" for="ch" forName="dotArrow7" refType="userD"/>
                  <dgm:constr type="h" for="ch" forName="dotArrow7" refType="userD"/>
                  <dgm:constr type="l" for="ch" forName="parTx1" refType="w" fact="0.2115"/>
                  <dgm:constr type="t" for="ch" forName="parTx1" refType="h" fact="0.928"/>
                  <dgm:constr type="w" for="ch" forName="parTx1" refType="w" fact="0.3081"/>
                  <dgm:constr type="h" for="ch" forName="parTx1" refType="h" fact="0.0962"/>
                  <dgm:constr type="ctrX" for="ch" forName="picture1" refType="w" fact="0.1975"/>
                  <dgm:constr type="ctrY" for="ch" forName="picture1" refType="h" fact="0.9169"/>
                  <dgm:constr type="w" for="ch" forName="picture1" refType="w" fact="0.1429"/>
                  <dgm:constr type="h" for="ch" forName="picture1" refType="h" fact="0.1663"/>
                  <dgm:constr type="l" for="ch" forName="parTx2" refType="w" fact="0.4822"/>
                  <dgm:constr type="t" for="ch" forName="parTx2" refType="h" fact="0.8143"/>
                  <dgm:constr type="w" for="ch" forName="parTx2" refType="w" fact="0.3081"/>
                  <dgm:constr type="h" for="ch" forName="parTx2" refType="h" fact="0.0962"/>
                  <dgm:constr type="ctrX" for="ch" forName="picture2" refType="w" fact="0.4682"/>
                  <dgm:constr type="ctrY" for="ch" forName="picture2" refType="h" fact="0.8032"/>
                  <dgm:constr type="w" for="ch" forName="picture2" refType="w" fact="0.1429"/>
                  <dgm:constr type="h" for="ch" forName="picture2" refType="h" fact="0.1663"/>
                  <dgm:constr type="l" for="ch" forName="parTx3" refType="w" fact="0.629"/>
                  <dgm:constr type="t" for="ch" forName="parTx3" refType="h" fact="0.65"/>
                  <dgm:constr type="w" for="ch" forName="parTx3" refType="w" fact="0.3081"/>
                  <dgm:constr type="h" for="ch" forName="parTx3" refType="h" fact="0.0962"/>
                  <dgm:constr type="ctrX" for="ch" forName="picture3" refType="w" fact="0.615"/>
                  <dgm:constr type="ctrY" for="ch" forName="picture3" refType="h" fact="0.6389"/>
                  <dgm:constr type="w" for="ch" forName="picture3" refType="w" fact="0.1429"/>
                  <dgm:constr type="h" for="ch" forName="picture3" refType="h" fact="0.1663"/>
                  <dgm:constr type="l" for="ch" forName="parTx4" refType="w" fact="0.7057"/>
                  <dgm:constr type="t" for="ch" forName="parTx4" refType="h" fact="0.4388"/>
                  <dgm:constr type="w" for="ch" forName="parTx4" refType="w" fact="0.3081"/>
                  <dgm:constr type="h" for="ch" forName="parTx4" refType="h" fact="0.0962"/>
                  <dgm:constr type="ctrX" for="ch" forName="picture4" refType="w" fact="0.6917"/>
                  <dgm:constr type="ctrY" for="ch" forName="picture4" refType="h" fact="0.4277"/>
                  <dgm:constr type="w" for="ch" forName="picture4" refType="w" fact="0.1429"/>
                  <dgm:constr type="h" for="ch" forName="picture4" refType="h" fact="0.1663"/>
                  <dgm:constr type="l" for="ch" forName="parTx5" refType="w" fact="0.7484"/>
                  <dgm:constr type="t" for="ch" forName="parTx5" refType="h" fact="0.2238"/>
                  <dgm:constr type="w" for="ch" forName="parTx5" refType="w" fact="0.3081"/>
                  <dgm:constr type="h" for="ch" forName="parTx5" refType="h" fact="0.0962"/>
                  <dgm:constr type="ctrX" for="ch" forName="picture5" refType="w" fact="0.7344"/>
                  <dgm:constr type="ctrY" for="ch" forName="picture5" refType="h" fact="0.2127"/>
                  <dgm:constr type="w" for="ch" forName="picture5" refType="w" fact="0.1429"/>
                  <dgm:constr type="h" for="ch" forName="picture5" refType="h" fact="0.1663"/>
                </dgm:constrLst>
              </dgm:else>
            </dgm:choose>
          </dgm:if>
          <dgm:else name="Name48">
            <dgm:choose name="Name49">
              <dgm:if name="Name50" axis="des" func="maxDepth" op="gt" val="1">
                <dgm:alg type="composite">
                  <dgm:param type="ar" val="1.41"/>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userD" refType="w" fact="0.0118"/>
                  <dgm:constr type="ctrX" for="ch" forName="dot1" refType="w" fact="0.6737"/>
                  <dgm:constr type="ctrY" for="ch" forName="dot1" refType="h" fact="0.8674"/>
                  <dgm:constr type="w" for="ch" forName="dot1" refType="userD"/>
                  <dgm:constr type="h" for="ch" forName="dot1" refType="userD"/>
                  <dgm:constr type="ctrX" for="ch" forName="dot2" refType="w" fact="0.6999"/>
                  <dgm:constr type="ctrY" for="ch" forName="dot2" refType="h" fact="0.8824"/>
                  <dgm:constr type="w" for="ch" forName="dot2" refType="userD"/>
                  <dgm:constr type="h" for="ch" forName="dot2" refType="userD"/>
                  <dgm:constr type="ctrX" for="ch" forName="dot3" refType="w" fact="0.7267"/>
                  <dgm:constr type="ctrY" for="ch" forName="dot3" refType="h" fact="0.8948"/>
                  <dgm:constr type="w" for="ch" forName="dot3" refType="userD"/>
                  <dgm:constr type="h" for="ch" forName="dot3" refType="userD"/>
                  <dgm:constr type="ctrX" for="ch" forName="dot4" refType="w" fact="0.7538"/>
                  <dgm:constr type="ctrY" for="ch" forName="dot4" refType="h" fact="0.9044"/>
                  <dgm:constr type="w" for="ch" forName="dot4" refType="userD"/>
                  <dgm:constr type="h" for="ch" forName="dot4" refType="userD"/>
                  <dgm:constr type="ctrX" for="ch" forName="dot5" refType="w" fact="0.5309"/>
                  <dgm:constr type="ctrY" for="ch" forName="dot5" refType="h" fact="0.7222"/>
                  <dgm:constr type="w" for="ch" forName="dot5" refType="userD"/>
                  <dgm:constr type="h" for="ch" forName="dot5" refType="userD"/>
                  <dgm:constr type="ctrX" for="ch" forName="dot6" refType="w" fact="0.5516"/>
                  <dgm:constr type="ctrY" for="ch" forName="dot6" refType="h" fact="0.7518"/>
                  <dgm:constr type="w" for="ch" forName="dot6" refType="userD"/>
                  <dgm:constr type="h" for="ch" forName="dot6" refType="userD"/>
                  <dgm:constr type="ctrX" for="ch" forName="dot7" refType="w" fact="0.4451"/>
                  <dgm:constr type="ctrY" for="ch" forName="dot7" refType="h" fact="0.5422"/>
                  <dgm:constr type="w" for="ch" forName="dot7" refType="userD"/>
                  <dgm:constr type="h" for="ch" forName="dot7" refType="userD"/>
                  <dgm:constr type="ctrX" for="ch" forName="dot8" refType="w" fact="0.399"/>
                  <dgm:constr type="ctrY" for="ch" forName="dot8" refType="h" fact="0.3229"/>
                  <dgm:constr type="w" for="ch" forName="dot8" refType="userD"/>
                  <dgm:constr type="h" for="ch" forName="dot8" refType="userD"/>
                  <dgm:constr type="ctrX" for="ch" forName="dotArrow1" refType="w" fact="0.4221"/>
                  <dgm:constr type="ctrY" for="ch" forName="dotArrow1" refType="h" fact="0.0635"/>
                  <dgm:constr type="w" for="ch" forName="dotArrow1" refType="userD"/>
                  <dgm:constr type="h" for="ch" forName="dotArrow1" refType="userD"/>
                  <dgm:constr type="ctrX" for="ch" forName="dotArrow2" refType="w" fact="0.4049"/>
                  <dgm:constr type="ctrY" for="ch" forName="dotArrow2" refType="h" fact="0.0448"/>
                  <dgm:constr type="w" for="ch" forName="dotArrow2" refType="userD"/>
                  <dgm:constr type="h" for="ch" forName="dotArrow2" refType="userD"/>
                  <dgm:constr type="ctrX" for="ch" forName="dotArrow3" refType="w" fact="0.3877"/>
                  <dgm:constr type="ctrY" for="ch" forName="dotArrow3" refType="h" fact="0.026"/>
                  <dgm:constr type="w" for="ch" forName="dotArrow3" refType="userD"/>
                  <dgm:constr type="h" for="ch" forName="dotArrow3" refType="userD"/>
                  <dgm:constr type="ctrX" for="ch" forName="dotArrow4" refType="w" fact="0.3705"/>
                  <dgm:constr type="ctrY" for="ch" forName="dotArrow4" refType="h" fact="0.0448"/>
                  <dgm:constr type="w" for="ch" forName="dotArrow4" refType="userD"/>
                  <dgm:constr type="h" for="ch" forName="dotArrow4" refType="userD"/>
                  <dgm:constr type="ctrX" for="ch" forName="dotArrow5" refType="w" fact="0.3533"/>
                  <dgm:constr type="ctrY" for="ch" forName="dotArrow5" refType="h" fact="0.0635"/>
                  <dgm:constr type="w" for="ch" forName="dotArrow5" refType="userD"/>
                  <dgm:constr type="h" for="ch" forName="dotArrow5" refType="userD"/>
                  <dgm:constr type="ctrX" for="ch" forName="dotArrow6" refType="w" fact="0.3877"/>
                  <dgm:constr type="ctrY" for="ch" forName="dotArrow6" refType="h" fact="0.0656"/>
                  <dgm:constr type="w" for="ch" forName="dotArrow6" refType="userD"/>
                  <dgm:constr type="h" for="ch" forName="dotArrow6" refType="userD"/>
                  <dgm:constr type="ctrX" for="ch" forName="dotArrow7" refType="w" fact="0.3877"/>
                  <dgm:constr type="ctrY" for="ch" forName="dotArrow7" refType="h" fact="0.1052"/>
                  <dgm:constr type="w" for="ch" forName="dotArrow7" refType="userD"/>
                  <dgm:constr type="h" for="ch" forName="dotArrow7" refType="userD"/>
                  <dgm:constr type="r" for="ch" forName="parTx1" refType="w" fact="0.8254"/>
                  <dgm:constr type="t" for="ch" forName="parTx1" refType="h" fact="0.9304"/>
                  <dgm:constr type="w" for="ch" forName="parTx1" refType="w" fact="0.2544"/>
                  <dgm:constr type="h" for="ch" forName="parTx1" refType="h" fact="0.0962"/>
                  <dgm:constr type="ctrX" for="ch" forName="picture1" refType="w" fact="0.8369"/>
                  <dgm:constr type="ctrY" for="ch" forName="picture1" refType="h" fact="0.9169"/>
                  <dgm:constr type="w" for="ch" forName="picture1" refType="w" fact="0.118"/>
                  <dgm:constr type="h" for="ch" forName="picture1" refType="h" fact="0.1663"/>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6018"/>
                  <dgm:constr type="t" for="ch" forName="parTx2" refType="h" fact="0.8167"/>
                  <dgm:constr type="w" for="ch" forName="parTx2" refType="w" fact="0.2544"/>
                  <dgm:constr type="h" for="ch" forName="parTx2" refType="h" fact="0.0962"/>
                  <dgm:constr type="ctrX" for="ch" forName="picture2" refType="w" fact="0.6134"/>
                  <dgm:constr type="ctrY" for="ch" forName="picture2" refType="h" fact="0.8032"/>
                  <dgm:constr type="w" for="ch" forName="picture2" refType="w" fact="0.118"/>
                  <dgm:constr type="h" for="ch" forName="picture2" refType="h" fact="0.1663"/>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4806"/>
                  <dgm:constr type="t" for="ch" forName="parTx3" refType="h" fact="0.6524"/>
                  <dgm:constr type="w" for="ch" forName="parTx3" refType="w" fact="0.2544"/>
                  <dgm:constr type="h" for="ch" forName="parTx3" refType="h" fact="0.0962"/>
                  <dgm:constr type="ctrX" for="ch" forName="picture3" refType="w" fact="0.4922"/>
                  <dgm:constr type="ctrY" for="ch" forName="picture3" refType="h" fact="0.6389"/>
                  <dgm:constr type="w" for="ch" forName="picture3" refType="w" fact="0.118"/>
                  <dgm:constr type="h" for="ch" forName="picture3" refType="h" fact="0.1663"/>
                  <dgm:constr type="r" for="ch" forName="desTx3" refType="l" refFor="ch" refForName="parTx3"/>
                  <dgm:constr type="l" for="ch" forName="desTx3"/>
                  <dgm:constr type="t" for="ch" forName="desTx3" refType="t" refFor="ch" refForName="parTx3"/>
                  <dgm:constr type="h" for="ch" forName="desTx3" refType="h" refFor="ch" refForName="parTx3"/>
                  <dgm:constr type="r" for="ch" forName="parTx4" refType="w" fact="0.4173"/>
                  <dgm:constr type="t" for="ch" forName="parTx4" refType="h" fact="0.4412"/>
                  <dgm:constr type="w" for="ch" forName="parTx4" refType="w" fact="0.2544"/>
                  <dgm:constr type="h" for="ch" forName="parTx4" refType="h" fact="0.0962"/>
                  <dgm:constr type="ctrX" for="ch" forName="picture4" refType="w" fact="0.4288"/>
                  <dgm:constr type="ctrY" for="ch" forName="picture4" refType="h" fact="0.4277"/>
                  <dgm:constr type="w" for="ch" forName="picture4" refType="w" fact="0.118"/>
                  <dgm:constr type="h" for="ch" forName="picture4" refType="h" fact="0.1663"/>
                  <dgm:constr type="r" for="ch" forName="desTx4" refType="l" refFor="ch" refForName="parTx4"/>
                  <dgm:constr type="l" for="ch" forName="desTx4"/>
                  <dgm:constr type="t" for="ch" forName="desTx4" refType="t" refFor="ch" refForName="parTx4"/>
                  <dgm:constr type="h" for="ch" forName="desTx4" refType="h" refFor="ch" refForName="parTx4"/>
                  <dgm:constr type="r" for="ch" forName="parTx5" refType="w" fact="0.382"/>
                  <dgm:constr type="t" for="ch" forName="parTx5" refType="h" fact="0.2262"/>
                  <dgm:constr type="w" for="ch" forName="parTx5" refType="w" fact="0.2544"/>
                  <dgm:constr type="h" for="ch" forName="parTx5" refType="h" fact="0.0962"/>
                  <dgm:constr type="ctrX" for="ch" forName="picture5" refType="w" fact="0.3936"/>
                  <dgm:constr type="ctrY" for="ch" forName="picture5" refType="h" fact="0.2127"/>
                  <dgm:constr type="w" for="ch" forName="picture5" refType="w" fact="0.118"/>
                  <dgm:constr type="h" for="ch" forName="picture5" refType="h" fact="0.1663"/>
                  <dgm:constr type="r" for="ch" forName="desTx5" refType="l" refFor="ch" refForName="parTx5"/>
                  <dgm:constr type="l" for="ch" forName="desTx5"/>
                  <dgm:constr type="t" for="ch" forName="desTx5" refType="t" refFor="ch" refForName="parTx5"/>
                  <dgm:constr type="h" for="ch" forName="desTx5" refType="h" refFor="ch" refForName="parTx5"/>
                </dgm:constrLst>
              </dgm:if>
              <dgm:else name="Name51">
                <dgm:alg type="composite">
                  <dgm:param type="ar" val="1.164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userD" refType="w" fact="0.0143"/>
                  <dgm:constr type="ctrX" for="ch" forName="dot1" refType="w" fact="0.6049"/>
                  <dgm:constr type="ctrY" for="ch" forName="dot1" refType="h" fact="0.8674"/>
                  <dgm:constr type="w" for="ch" forName="dot1" refType="userD"/>
                  <dgm:constr type="h" for="ch" forName="dot1" refType="userD"/>
                  <dgm:constr type="ctrX" for="ch" forName="dot2" refType="w" fact="0.6366"/>
                  <dgm:constr type="ctrY" for="ch" forName="dot2" refType="h" fact="0.8824"/>
                  <dgm:constr type="w" for="ch" forName="dot2" refType="userD"/>
                  <dgm:constr type="h" for="ch" forName="dot2" refType="userD"/>
                  <dgm:constr type="ctrX" for="ch" forName="dot3" refType="w" fact="0.669"/>
                  <dgm:constr type="ctrY" for="ch" forName="dot3" refType="h" fact="0.8948"/>
                  <dgm:constr type="w" for="ch" forName="dot3" refType="userD"/>
                  <dgm:constr type="h" for="ch" forName="dot3" refType="userD"/>
                  <dgm:constr type="ctrX" for="ch" forName="dot4" refType="w" fact="0.7019"/>
                  <dgm:constr type="ctrY" for="ch" forName="dot4" refType="h" fact="0.9044"/>
                  <dgm:constr type="w" for="ch" forName="dot4" refType="userD"/>
                  <dgm:constr type="h" for="ch" forName="dot4" refType="userD"/>
                  <dgm:constr type="ctrX" for="ch" forName="dot5" refType="w" fact="0.4319"/>
                  <dgm:constr type="ctrY" for="ch" forName="dot5" refType="h" fact="0.7222"/>
                  <dgm:constr type="w" for="ch" forName="dot5" refType="userD"/>
                  <dgm:constr type="h" for="ch" forName="dot5" refType="userD"/>
                  <dgm:constr type="ctrX" for="ch" forName="dot6" refType="w" fact="0.457"/>
                  <dgm:constr type="ctrY" for="ch" forName="dot6" refType="h" fact="0.7518"/>
                  <dgm:constr type="w" for="ch" forName="dot6" refType="userD"/>
                  <dgm:constr type="h" for="ch" forName="dot6" refType="userD"/>
                  <dgm:constr type="ctrX" for="ch" forName="dot7" refType="w" fact="0.328"/>
                  <dgm:constr type="ctrY" for="ch" forName="dot7" refType="h" fact="0.5422"/>
                  <dgm:constr type="w" for="ch" forName="dot7" refType="userD"/>
                  <dgm:constr type="h" for="ch" forName="dot7" refType="userD"/>
                  <dgm:constr type="ctrX" for="ch" forName="dot8" refType="w" fact="0.2722"/>
                  <dgm:constr type="ctrY" for="ch" forName="dot8" refType="h" fact="0.3229"/>
                  <dgm:constr type="w" for="ch" forName="dot8" refType="userD"/>
                  <dgm:constr type="h" for="ch" forName="dot8" refType="userD"/>
                  <dgm:constr type="ctrX" for="ch" forName="dotArrow1" refType="w" fact="0.3001"/>
                  <dgm:constr type="ctrY" for="ch" forName="dotArrow1" refType="h" fact="0.0635"/>
                  <dgm:constr type="w" for="ch" forName="dotArrow1" refType="userD"/>
                  <dgm:constr type="h" for="ch" forName="dotArrow1" refType="userD"/>
                  <dgm:constr type="ctrX" for="ch" forName="dotArrow2" refType="w" fact="0.2793"/>
                  <dgm:constr type="ctrY" for="ch" forName="dotArrow2" refType="h" fact="0.0448"/>
                  <dgm:constr type="w" for="ch" forName="dotArrow2" refType="userD"/>
                  <dgm:constr type="h" for="ch" forName="dotArrow2" refType="userD"/>
                  <dgm:constr type="ctrX" for="ch" forName="dotArrow3" refType="w" fact="0.2585"/>
                  <dgm:constr type="ctrY" for="ch" forName="dotArrow3" refType="h" fact="0.026"/>
                  <dgm:constr type="w" for="ch" forName="dotArrow3" refType="userD"/>
                  <dgm:constr type="h" for="ch" forName="dotArrow3" refType="userD"/>
                  <dgm:constr type="ctrX" for="ch" forName="dotArrow4" refType="w" fact="0.2376"/>
                  <dgm:constr type="ctrY" for="ch" forName="dotArrow4" refType="h" fact="0.0448"/>
                  <dgm:constr type="w" for="ch" forName="dotArrow4" refType="userD"/>
                  <dgm:constr type="h" for="ch" forName="dotArrow4" refType="userD"/>
                  <dgm:constr type="ctrX" for="ch" forName="dotArrow5" refType="w" fact="0.2168"/>
                  <dgm:constr type="ctrY" for="ch" forName="dotArrow5" refType="h" fact="0.0635"/>
                  <dgm:constr type="w" for="ch" forName="dotArrow5" refType="userD"/>
                  <dgm:constr type="h" for="ch" forName="dotArrow5" refType="userD"/>
                  <dgm:constr type="ctrX" for="ch" forName="dotArrow6" refType="w" fact="0.2585"/>
                  <dgm:constr type="ctrY" for="ch" forName="dotArrow6" refType="h" fact="0.0656"/>
                  <dgm:constr type="w" for="ch" forName="dotArrow6" refType="userD"/>
                  <dgm:constr type="h" for="ch" forName="dotArrow6" refType="userD"/>
                  <dgm:constr type="ctrX" for="ch" forName="dotArrow7" refType="w" fact="0.2585"/>
                  <dgm:constr type="ctrY" for="ch" forName="dotArrow7" refType="h" fact="0.1052"/>
                  <dgm:constr type="w" for="ch" forName="dotArrow7" refType="userD"/>
                  <dgm:constr type="h" for="ch" forName="dotArrow7" refType="userD"/>
                  <dgm:constr type="r" for="ch" forName="parTx1" refType="w" fact="0.7885"/>
                  <dgm:constr type="t" for="ch" forName="parTx1" refType="h" fact="0.928"/>
                  <dgm:constr type="w" for="ch" forName="parTx1" refType="w" fact="0.3081"/>
                  <dgm:constr type="h" for="ch" forName="parTx1" refType="h" fact="0.0962"/>
                  <dgm:constr type="ctrX" for="ch" forName="picture1" refType="w" fact="0.8025"/>
                  <dgm:constr type="ctrY" for="ch" forName="picture1" refType="h" fact="0.9169"/>
                  <dgm:constr type="w" for="ch" forName="picture1" refType="w" fact="0.1429"/>
                  <dgm:constr type="h" for="ch" forName="picture1" refType="h" fact="0.1663"/>
                  <dgm:constr type="r" for="ch" forName="parTx2" refType="w" fact="0.5178"/>
                  <dgm:constr type="t" for="ch" forName="parTx2" refType="h" fact="0.8143"/>
                  <dgm:constr type="w" for="ch" forName="parTx2" refType="w" fact="0.3081"/>
                  <dgm:constr type="h" for="ch" forName="parTx2" refType="h" fact="0.0962"/>
                  <dgm:constr type="ctrX" for="ch" forName="picture2" refType="w" fact="0.5318"/>
                  <dgm:constr type="ctrY" for="ch" forName="picture2" refType="h" fact="0.8032"/>
                  <dgm:constr type="w" for="ch" forName="picture2" refType="w" fact="0.1429"/>
                  <dgm:constr type="h" for="ch" forName="picture2" refType="h" fact="0.1663"/>
                  <dgm:constr type="r" for="ch" forName="parTx3" refType="w" fact="0.371"/>
                  <dgm:constr type="t" for="ch" forName="parTx3" refType="h" fact="0.65"/>
                  <dgm:constr type="w" for="ch" forName="parTx3" refType="w" fact="0.3081"/>
                  <dgm:constr type="h" for="ch" forName="parTx3" refType="h" fact="0.0962"/>
                  <dgm:constr type="ctrX" for="ch" forName="picture3" refType="w" fact="0.385"/>
                  <dgm:constr type="ctrY" for="ch" forName="picture3" refType="h" fact="0.6389"/>
                  <dgm:constr type="w" for="ch" forName="picture3" refType="w" fact="0.1429"/>
                  <dgm:constr type="h" for="ch" forName="picture3" refType="h" fact="0.1663"/>
                  <dgm:constr type="r" for="ch" forName="parTx4" refType="w" fact="0.2943"/>
                  <dgm:constr type="t" for="ch" forName="parTx4" refType="h" fact="0.4388"/>
                  <dgm:constr type="w" for="ch" forName="parTx4" refType="w" fact="0.3081"/>
                  <dgm:constr type="h" for="ch" forName="parTx4" refType="h" fact="0.0962"/>
                  <dgm:constr type="ctrX" for="ch" forName="picture4" refType="w" fact="0.3083"/>
                  <dgm:constr type="ctrY" for="ch" forName="picture4" refType="h" fact="0.4277"/>
                  <dgm:constr type="w" for="ch" forName="picture4" refType="w" fact="0.1429"/>
                  <dgm:constr type="h" for="ch" forName="picture4" refType="h" fact="0.1663"/>
                  <dgm:constr type="r" for="ch" forName="parTx5" refType="w" fact="0.2516"/>
                  <dgm:constr type="t" for="ch" forName="parTx5" refType="h" fact="0.2238"/>
                  <dgm:constr type="w" for="ch" forName="parTx5" refType="w" fact="0.3081"/>
                  <dgm:constr type="h" for="ch" forName="parTx5" refType="h" fact="0.0962"/>
                  <dgm:constr type="ctrX" for="ch" forName="picture5" refType="w" fact="0.2656"/>
                  <dgm:constr type="ctrY" for="ch" forName="picture5" refType="h" fact="0.2127"/>
                  <dgm:constr type="w" for="ch" forName="picture5" refType="w" fact="0.1429"/>
                  <dgm:constr type="h" for="ch" forName="picture5" refType="h" fact="0.1663"/>
                </dgm:constrLst>
              </dgm:else>
            </dgm:choose>
          </dgm:else>
        </dgm:choose>
      </dgm:if>
      <dgm:if name="Name52" axis="ch" ptType="node" func="cnt" op="equ" val="6">
        <dgm:choose name="Name53">
          <dgm:if name="Name54" func="var" arg="dir" op="equ" val="norm">
            <dgm:choose name="Name55">
              <dgm:if name="Name56" axis="des" func="maxDepth" op="gt" val="1">
                <dgm:alg type="composite">
                  <dgm:param type="ar" val="1.3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primFontSz" for="ch" forName="desTx6" refType="primFontSz" refFor="ch" refForName="desTx1" op="equ"/>
                  <dgm:constr type="userD" refType="w" fact="0.0105"/>
                  <dgm:constr type="ctrX" for="ch" forName="dot1" refType="w" fact="0.3608"/>
                  <dgm:constr type="ctrY" for="ch" forName="dot1" refType="h" fact="0.8839"/>
                  <dgm:constr type="w" for="ch" forName="dot1" refType="userD"/>
                  <dgm:constr type="h" for="ch" forName="dot1" refType="userD"/>
                  <dgm:constr type="ctrX" for="ch" forName="dot2" refType="w" fact="0.3384"/>
                  <dgm:constr type="ctrY" for="ch" forName="dot2" refType="h" fact="0.8967"/>
                  <dgm:constr type="w" for="ch" forName="dot2" refType="userD"/>
                  <dgm:constr type="h" for="ch" forName="dot2" refType="userD"/>
                  <dgm:constr type="ctrX" for="ch" forName="dot3" refType="w" fact="0.3155"/>
                  <dgm:constr type="ctrY" for="ch" forName="dot3" refType="h" fact="0.9076"/>
                  <dgm:constr type="w" for="ch" forName="dot3" refType="userD"/>
                  <dgm:constr type="h" for="ch" forName="dot3" refType="userD"/>
                  <dgm:constr type="ctrX" for="ch" forName="dot4" refType="w" fact="0.2923"/>
                  <dgm:constr type="ctrY" for="ch" forName="dot4" refType="h" fact="0.9165"/>
                  <dgm:constr type="w" for="ch" forName="dot4" refType="userD"/>
                  <dgm:constr type="h" for="ch" forName="dot4" refType="userD"/>
                  <dgm:constr type="ctrX" for="ch" forName="dot5" refType="w" fact="0.2688"/>
                  <dgm:constr type="ctrY" for="ch" forName="dot5" refType="h" fact="0.9234"/>
                  <dgm:constr type="w" for="ch" forName="dot5" refType="userD"/>
                  <dgm:constr type="h" for="ch" forName="dot5" refType="userD"/>
                  <dgm:constr type="ctrX" for="ch" forName="dot6" refType="w" fact="0.4883"/>
                  <dgm:constr type="ctrY" for="ch" forName="dot6" refType="h" fact="0.764"/>
                  <dgm:constr type="w" for="ch" forName="dot6" refType="userD"/>
                  <dgm:constr type="h" for="ch" forName="dot6" refType="userD"/>
                  <dgm:constr type="ctrX" for="ch" forName="dot7" refType="w" fact="0.4695"/>
                  <dgm:constr type="ctrY" for="ch" forName="dot7" refType="h" fact="0.7878"/>
                  <dgm:constr type="w" for="ch" forName="dot7" refType="userD"/>
                  <dgm:constr type="h" for="ch" forName="dot7" refType="userD"/>
                  <dgm:constr type="ctrX" for="ch" forName="dot8" refType="w" fact="0.5696"/>
                  <dgm:constr type="ctrY" for="ch" forName="dot8" refType="h" fact="0.6227"/>
                  <dgm:constr type="w" for="ch" forName="dot8" refType="userD"/>
                  <dgm:constr type="h" for="ch" forName="dot8" refType="userD"/>
                  <dgm:constr type="ctrX" for="ch" forName="dot9" refType="w" fact="0.6247"/>
                  <dgm:constr type="ctrY" for="ch" forName="dot9" refType="h" fact="0.4556"/>
                  <dgm:constr type="w" for="ch" forName="dot9" refType="userD"/>
                  <dgm:constr type="h" for="ch" forName="dot9" refType="userD"/>
                  <dgm:constr type="ctrX" for="ch" forName="dot10" refType="w" fact="0.6509"/>
                  <dgm:constr type="ctrY" for="ch" forName="dot10" refType="h" fact="0.2816"/>
                  <dgm:constr type="w" for="ch" forName="dot10" refType="userD"/>
                  <dgm:constr type="h" for="ch" forName="dot10" refType="userD"/>
                  <dgm:constr type="ctrX" for="ch" forName="dotArrow1" refType="w" fact="0.6281"/>
                  <dgm:constr type="ctrY" for="ch" forName="dotArrow1" refType="h" fact="0.0748"/>
                  <dgm:constr type="w" for="ch" forName="dotArrow1" refType="userD"/>
                  <dgm:constr type="h" for="ch" forName="dotArrow1" refType="userD"/>
                  <dgm:constr type="ctrX" for="ch" forName="dotArrow2" refType="w" fact="0.6437"/>
                  <dgm:constr type="ctrY" for="ch" forName="dotArrow2" refType="h" fact="0.0581"/>
                  <dgm:constr type="w" for="ch" forName="dotArrow2" refType="userD"/>
                  <dgm:constr type="h" for="ch" forName="dotArrow2" refType="userD"/>
                  <dgm:constr type="ctrX" for="ch" forName="dotArrow3" refType="w" fact="0.6593"/>
                  <dgm:constr type="ctrY" for="ch" forName="dotArrow3" refType="h" fact="0.0414"/>
                  <dgm:constr type="w" for="ch" forName="dotArrow3" refType="userD"/>
                  <dgm:constr type="h" for="ch" forName="dotArrow3" refType="userD"/>
                  <dgm:constr type="ctrX" for="ch" forName="dotArrow4" refType="w" fact="0.675"/>
                  <dgm:constr type="ctrY" for="ch" forName="dotArrow4" refType="h" fact="0.0581"/>
                  <dgm:constr type="w" for="ch" forName="dotArrow4" refType="userD"/>
                  <dgm:constr type="h" for="ch" forName="dotArrow4" refType="userD"/>
                  <dgm:constr type="ctrX" for="ch" forName="dotArrow5" refType="w" fact="0.6906"/>
                  <dgm:constr type="ctrY" for="ch" forName="dotArrow5" refType="h" fact="0.0748"/>
                  <dgm:constr type="w" for="ch" forName="dotArrow5" refType="userD"/>
                  <dgm:constr type="h" for="ch" forName="dotArrow5" refType="userD"/>
                  <dgm:constr type="ctrX" for="ch" forName="dotArrow6" refType="w" fact="0.6593"/>
                  <dgm:constr type="ctrY" for="ch" forName="dotArrow6" refType="h" fact="0.0766"/>
                  <dgm:constr type="w" for="ch" forName="dotArrow6" refType="userD"/>
                  <dgm:constr type="h" for="ch" forName="dotArrow6" refType="userD"/>
                  <dgm:constr type="ctrX" for="ch" forName="dotArrow7" refType="w" fact="0.6593"/>
                  <dgm:constr type="ctrY" for="ch" forName="dotArrow7" refType="h" fact="0.1118"/>
                  <dgm:constr type="w" for="ch" forName="dotArrow7" refType="userD"/>
                  <dgm:constr type="h" for="ch" forName="dotArrow7" refType="userD"/>
                  <dgm:constr type="l" for="ch" forName="parTx1" refType="w" fact="0.2091"/>
                  <dgm:constr type="t" for="ch" forName="parTx1" refType="h" fact="0.9433"/>
                  <dgm:constr type="w" for="ch" forName="parTx1" refType="w" fact="0.2275"/>
                  <dgm:constr type="h" for="ch" forName="parTx1" refType="h" fact="0.0811"/>
                  <dgm:constr type="ctrX" for="ch" forName="picture1" refType="w" fact="0.1988"/>
                  <dgm:constr type="ctrY" for="ch" forName="picture1" refType="h" fact="0.9322"/>
                  <dgm:constr type="w" for="ch" forName="picture1" refType="w" fact="0.1055"/>
                  <dgm:constr type="h" for="ch" forName="picture1" refType="h" fact="0.1403"/>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4273"/>
                  <dgm:constr type="t" for="ch" forName="parTx2" refType="h" fact="0.8468"/>
                  <dgm:constr type="w" for="ch" forName="parTx2" refType="w" fact="0.2275"/>
                  <dgm:constr type="h" for="ch" forName="parTx2" refType="h" fact="0.0811"/>
                  <dgm:constr type="ctrX" for="ch" forName="picture2" refType="w" fact="0.4169"/>
                  <dgm:constr type="ctrY" for="ch" forName="picture2" refType="h" fact="0.8357"/>
                  <dgm:constr type="w" for="ch" forName="picture2" refType="w" fact="0.1055"/>
                  <dgm:constr type="h" for="ch" forName="picture2" refType="h" fact="0.1403"/>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5349"/>
                  <dgm:constr type="t" for="ch" forName="parTx3" refType="h" fact="0.7023"/>
                  <dgm:constr type="w" for="ch" forName="parTx3" refType="w" fact="0.2275"/>
                  <dgm:constr type="h" for="ch" forName="parTx3" refType="h" fact="0.0811"/>
                  <dgm:constr type="ctrX" for="ch" forName="picture3" refType="w" fact="0.5245"/>
                  <dgm:constr type="ctrY" for="ch" forName="picture3" refType="h" fact="0.6912"/>
                  <dgm:constr type="w" for="ch" forName="picture3" refType="w" fact="0.1055"/>
                  <dgm:constr type="h" for="ch" forName="picture3" refType="h" fact="0.1403"/>
                  <dgm:constr type="l" for="ch" forName="desTx3" refType="r" refFor="ch" refForName="parTx3"/>
                  <dgm:constr type="r" for="ch" forName="desTx3" refType="w"/>
                  <dgm:constr type="t" for="ch" forName="desTx3" refType="t" refFor="ch" refForName="parTx3"/>
                  <dgm:constr type="h" for="ch" forName="desTx3" refType="h" refFor="ch" refForName="parTx3"/>
                  <dgm:constr type="l" for="ch" forName="parTx4" refType="w" fact="0.5998"/>
                  <dgm:constr type="t" for="ch" forName="parTx4" refType="h" fact="0.5441"/>
                  <dgm:constr type="w" for="ch" forName="parTx4" refType="w" fact="0.2275"/>
                  <dgm:constr type="h" for="ch" forName="parTx4" refType="h" fact="0.0811"/>
                  <dgm:constr type="ctrX" for="ch" forName="picture4" refType="w" fact="0.5894"/>
                  <dgm:constr type="ctrY" for="ch" forName="picture4" refType="h" fact="0.533"/>
                  <dgm:constr type="w" for="ch" forName="picture4" refType="w" fact="0.1055"/>
                  <dgm:constr type="h" for="ch" forName="picture4" refType="h" fact="0.1403"/>
                  <dgm:constr type="l" for="ch" forName="desTx4" refType="r" refFor="ch" refForName="parTx4"/>
                  <dgm:constr type="r" for="ch" forName="desTx4" refType="w"/>
                  <dgm:constr type="t" for="ch" forName="desTx4" refType="t" refFor="ch" refForName="parTx4"/>
                  <dgm:constr type="h" for="ch" forName="desTx4" refType="h" refFor="ch" refForName="parTx4"/>
                  <dgm:constr type="l" for="ch" forName="parTx5" refType="w" fact="0.6416"/>
                  <dgm:constr type="t" for="ch" forName="parTx5" refType="h" fact="0.3737"/>
                  <dgm:constr type="w" for="ch" forName="parTx5" refType="w" fact="0.2275"/>
                  <dgm:constr type="h" for="ch" forName="parTx5" refType="h" fact="0.0811"/>
                  <dgm:constr type="ctrX" for="ch" forName="picture5" refType="w" fact="0.6313"/>
                  <dgm:constr type="ctrY" for="ch" forName="picture5" refType="h" fact="0.3626"/>
                  <dgm:constr type="w" for="ch" forName="picture5" refType="w" fact="0.1055"/>
                  <dgm:constr type="h" for="ch" forName="picture5" refType="h" fact="0.1403"/>
                  <dgm:constr type="l" for="ch" forName="desTx5" refType="r" refFor="ch" refForName="parTx5"/>
                  <dgm:constr type="r" for="ch" forName="desTx5" refType="w"/>
                  <dgm:constr type="t" for="ch" forName="desTx5" refType="t" refFor="ch" refForName="parTx5"/>
                  <dgm:constr type="h" for="ch" forName="desTx5" refType="h" refFor="ch" refForName="parTx5"/>
                  <dgm:constr type="l" for="ch" forName="parTx6" refType="w" fact="0.6644"/>
                  <dgm:constr type="t" for="ch" forName="parTx6" refType="h" fact="0.2061"/>
                  <dgm:constr type="w" for="ch" forName="parTx6" refType="w" fact="0.2275"/>
                  <dgm:constr type="h" for="ch" forName="parTx6" refType="h" fact="0.0811"/>
                  <dgm:constr type="ctrX" for="ch" forName="picture6" refType="w" fact="0.6541"/>
                  <dgm:constr type="ctrY" for="ch" forName="picture6" refType="h" fact="0.195"/>
                  <dgm:constr type="w" for="ch" forName="picture6" refType="w" fact="0.1055"/>
                  <dgm:constr type="h" for="ch" forName="picture6" refType="h" fact="0.1403"/>
                  <dgm:constr type="l" for="ch" forName="desTx6" refType="r" refFor="ch" refForName="parTx6"/>
                  <dgm:constr type="r" for="ch" forName="desTx6" refType="w"/>
                  <dgm:constr type="t" for="ch" forName="desTx6" refType="t" refFor="ch" refForName="parTx6"/>
                  <dgm:constr type="h" for="ch" forName="desTx6" refType="h" refFor="ch" refForName="parTx6"/>
                </dgm:constrLst>
              </dgm:if>
              <dgm:else name="Name57">
                <dgm:alg type="composite">
                  <dgm:param type="ar" val="1.122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userD" refType="w" fact="0.0125"/>
                  <dgm:constr type="ctrX" for="ch" forName="dot1" refType="w" fact="0.4276"/>
                  <dgm:constr type="ctrY" for="ch" forName="dot1" refType="h" fact="0.8839"/>
                  <dgm:constr type="w" for="ch" forName="dot1" refType="userD"/>
                  <dgm:constr type="h" for="ch" forName="dot1" refType="userD"/>
                  <dgm:constr type="ctrX" for="ch" forName="dot2" refType="w" fact="0.401"/>
                  <dgm:constr type="ctrY" for="ch" forName="dot2" refType="h" fact="0.8967"/>
                  <dgm:constr type="w" for="ch" forName="dot2" refType="userD"/>
                  <dgm:constr type="h" for="ch" forName="dot2" refType="userD"/>
                  <dgm:constr type="ctrX" for="ch" forName="dot3" refType="w" fact="0.3739"/>
                  <dgm:constr type="ctrY" for="ch" forName="dot3" refType="h" fact="0.9076"/>
                  <dgm:constr type="w" for="ch" forName="dot3" refType="userD"/>
                  <dgm:constr type="h" for="ch" forName="dot3" refType="userD"/>
                  <dgm:constr type="ctrX" for="ch" forName="dot4" refType="w" fact="0.3464"/>
                  <dgm:constr type="ctrY" for="ch" forName="dot4" refType="h" fact="0.9165"/>
                  <dgm:constr type="w" for="ch" forName="dot4" refType="userD"/>
                  <dgm:constr type="h" for="ch" forName="dot4" refType="userD"/>
                  <dgm:constr type="ctrX" for="ch" forName="dot5" refType="w" fact="0.3186"/>
                  <dgm:constr type="ctrY" for="ch" forName="dot5" refType="h" fact="0.9234"/>
                  <dgm:constr type="w" for="ch" forName="dot5" refType="userD"/>
                  <dgm:constr type="h" for="ch" forName="dot5" refType="userD"/>
                  <dgm:constr type="ctrX" for="ch" forName="dot6" refType="w" fact="0.5786"/>
                  <dgm:constr type="ctrY" for="ch" forName="dot6" refType="h" fact="0.764"/>
                  <dgm:constr type="w" for="ch" forName="dot6" refType="userD"/>
                  <dgm:constr type="h" for="ch" forName="dot6" refType="userD"/>
                  <dgm:constr type="ctrX" for="ch" forName="dot7" refType="w" fact="0.5564"/>
                  <dgm:constr type="ctrY" for="ch" forName="dot7" refType="h" fact="0.7878"/>
                  <dgm:constr type="w" for="ch" forName="dot7" refType="userD"/>
                  <dgm:constr type="h" for="ch" forName="dot7" refType="userD"/>
                  <dgm:constr type="ctrX" for="ch" forName="dot8" refType="w" fact="0.675"/>
                  <dgm:constr type="ctrY" for="ch" forName="dot8" refType="h" fact="0.6227"/>
                  <dgm:constr type="w" for="ch" forName="dot8" refType="userD"/>
                  <dgm:constr type="h" for="ch" forName="dot8" refType="userD"/>
                  <dgm:constr type="ctrX" for="ch" forName="dot9" refType="w" fact="0.7403"/>
                  <dgm:constr type="ctrY" for="ch" forName="dot9" refType="h" fact="0.4556"/>
                  <dgm:constr type="w" for="ch" forName="dot9" refType="userD"/>
                  <dgm:constr type="h" for="ch" forName="dot9" refType="userD"/>
                  <dgm:constr type="ctrX" for="ch" forName="dot10" refType="w" fact="0.7714"/>
                  <dgm:constr type="ctrY" for="ch" forName="dot10" refType="h" fact="0.2816"/>
                  <dgm:constr type="w" for="ch" forName="dot10" refType="userD"/>
                  <dgm:constr type="h" for="ch" forName="dot10" refType="userD"/>
                  <dgm:constr type="ctrX" for="ch" forName="dotArrow1" refType="w" fact="0.7443"/>
                  <dgm:constr type="ctrY" for="ch" forName="dotArrow1" refType="h" fact="0.0748"/>
                  <dgm:constr type="w" for="ch" forName="dotArrow1" refType="userD"/>
                  <dgm:constr type="h" for="ch" forName="dotArrow1" refType="userD"/>
                  <dgm:constr type="ctrX" for="ch" forName="dotArrow2" refType="w" fact="0.7628"/>
                  <dgm:constr type="ctrY" for="ch" forName="dotArrow2" refType="h" fact="0.0581"/>
                  <dgm:constr type="w" for="ch" forName="dotArrow2" refType="userD"/>
                  <dgm:constr type="h" for="ch" forName="dotArrow2" refType="userD"/>
                  <dgm:constr type="ctrX" for="ch" forName="dotArrow3" refType="w" fact="0.7814"/>
                  <dgm:constr type="ctrY" for="ch" forName="dotArrow3" refType="h" fact="0.0414"/>
                  <dgm:constr type="w" for="ch" forName="dotArrow3" refType="userD"/>
                  <dgm:constr type="h" for="ch" forName="dotArrow3" refType="userD"/>
                  <dgm:constr type="ctrX" for="ch" forName="dotArrow4" refType="w" fact="0.7999"/>
                  <dgm:constr type="ctrY" for="ch" forName="dotArrow4" refType="h" fact="0.0581"/>
                  <dgm:constr type="w" for="ch" forName="dotArrow4" refType="userD"/>
                  <dgm:constr type="h" for="ch" forName="dotArrow4" refType="userD"/>
                  <dgm:constr type="ctrX" for="ch" forName="dotArrow5" refType="w" fact="0.8184"/>
                  <dgm:constr type="ctrY" for="ch" forName="dotArrow5" refType="h" fact="0.0748"/>
                  <dgm:constr type="w" for="ch" forName="dotArrow5" refType="userD"/>
                  <dgm:constr type="h" for="ch" forName="dotArrow5" refType="userD"/>
                  <dgm:constr type="ctrX" for="ch" forName="dotArrow6" refType="w" fact="0.7814"/>
                  <dgm:constr type="ctrY" for="ch" forName="dotArrow6" refType="h" fact="0.0766"/>
                  <dgm:constr type="w" for="ch" forName="dotArrow6" refType="userD"/>
                  <dgm:constr type="h" for="ch" forName="dotArrow6" refType="userD"/>
                  <dgm:constr type="ctrX" for="ch" forName="dotArrow7" refType="w" fact="0.7814"/>
                  <dgm:constr type="ctrY" for="ch" forName="dotArrow7" refType="h" fact="0.1118"/>
                  <dgm:constr type="w" for="ch" forName="dotArrow7" refType="userD"/>
                  <dgm:constr type="h" for="ch" forName="dotArrow7" refType="userD"/>
                  <dgm:constr type="l" for="ch" forName="parTx1" refType="w" fact="0.2479"/>
                  <dgm:constr type="t" for="ch" forName="parTx1" refType="h" fact="0.9416"/>
                  <dgm:constr type="w" for="ch" forName="parTx1" refType="w" fact="0.2696"/>
                  <dgm:constr type="h" for="ch" forName="parTx1" refType="h" fact="0.0811"/>
                  <dgm:constr type="ctrX" for="ch" forName="picture1" refType="w" fact="0.2356"/>
                  <dgm:constr type="ctrY" for="ch" forName="picture1" refType="h" fact="0.9322"/>
                  <dgm:constr type="w" for="ch" forName="picture1" refType="w" fact="0.125"/>
                  <dgm:constr type="h" for="ch" forName="picture1" refType="h" fact="0.1403"/>
                  <dgm:constr type="l" for="ch" forName="parTx2" refType="w" fact="0.5064"/>
                  <dgm:constr type="t" for="ch" forName="parTx2" refType="h" fact="0.8451"/>
                  <dgm:constr type="w" for="ch" forName="parTx2" refType="w" fact="0.2696"/>
                  <dgm:constr type="h" for="ch" forName="parTx2" refType="h" fact="0.0811"/>
                  <dgm:constr type="ctrX" for="ch" forName="picture2" refType="w" fact="0.4941"/>
                  <dgm:constr type="ctrY" for="ch" forName="picture2" refType="h" fact="0.8357"/>
                  <dgm:constr type="w" for="ch" forName="picture2" refType="w" fact="0.125"/>
                  <dgm:constr type="h" for="ch" forName="picture2" refType="h" fact="0.1403"/>
                  <dgm:constr type="l" for="ch" forName="parTx3" refType="w" fact="0.6339"/>
                  <dgm:constr type="t" for="ch" forName="parTx3" refType="h" fact="0.7006"/>
                  <dgm:constr type="w" for="ch" forName="parTx3" refType="w" fact="0.2696"/>
                  <dgm:constr type="h" for="ch" forName="parTx3" refType="h" fact="0.0811"/>
                  <dgm:constr type="ctrX" for="ch" forName="picture3" refType="w" fact="0.6216"/>
                  <dgm:constr type="ctrY" for="ch" forName="picture3" refType="h" fact="0.6912"/>
                  <dgm:constr type="w" for="ch" forName="picture3" refType="w" fact="0.125"/>
                  <dgm:constr type="h" for="ch" forName="picture3" refType="h" fact="0.1403"/>
                  <dgm:constr type="l" for="ch" forName="parTx4" refType="w" fact="0.7108"/>
                  <dgm:constr type="t" for="ch" forName="parTx4" refType="h" fact="0.5424"/>
                  <dgm:constr type="w" for="ch" forName="parTx4" refType="w" fact="0.2696"/>
                  <dgm:constr type="h" for="ch" forName="parTx4" refType="h" fact="0.0811"/>
                  <dgm:constr type="ctrX" for="ch" forName="picture4" refType="w" fact="0.6985"/>
                  <dgm:constr type="ctrY" for="ch" forName="picture4" refType="h" fact="0.533"/>
                  <dgm:constr type="w" for="ch" forName="picture4" refType="w" fact="0.125"/>
                  <dgm:constr type="h" for="ch" forName="picture4" refType="h" fact="0.1403"/>
                  <dgm:constr type="l" for="ch" forName="parTx5" refType="w" fact="0.7604"/>
                  <dgm:constr type="t" for="ch" forName="parTx5" refType="h" fact="0.372"/>
                  <dgm:constr type="w" for="ch" forName="parTx5" refType="w" fact="0.2696"/>
                  <dgm:constr type="h" for="ch" forName="parTx5" refType="h" fact="0.0811"/>
                  <dgm:constr type="ctrX" for="ch" forName="picture5" refType="w" fact="0.7481"/>
                  <dgm:constr type="ctrY" for="ch" forName="picture5" refType="h" fact="0.3626"/>
                  <dgm:constr type="w" for="ch" forName="picture5" refType="w" fact="0.125"/>
                  <dgm:constr type="h" for="ch" forName="picture5" refType="h" fact="0.1403"/>
                  <dgm:constr type="l" for="ch" forName="parTx6" refType="w" fact="0.7874"/>
                  <dgm:constr type="t" for="ch" forName="parTx6" refType="h" fact="0.2044"/>
                  <dgm:constr type="w" for="ch" forName="parTx6" refType="w" fact="0.2696"/>
                  <dgm:constr type="h" for="ch" forName="parTx6" refType="h" fact="0.0811"/>
                  <dgm:constr type="ctrX" for="ch" forName="picture6" refType="w" fact="0.7751"/>
                  <dgm:constr type="ctrY" for="ch" forName="picture6" refType="h" fact="0.195"/>
                  <dgm:constr type="w" for="ch" forName="picture6" refType="w" fact="0.125"/>
                  <dgm:constr type="h" for="ch" forName="picture6" refType="h" fact="0.1403"/>
                </dgm:constrLst>
              </dgm:else>
            </dgm:choose>
          </dgm:if>
          <dgm:else name="Name58">
            <dgm:choose name="Name59">
              <dgm:if name="Name60" axis="des" func="maxDepth" op="gt" val="1">
                <dgm:alg type="composite">
                  <dgm:param type="ar" val="1.3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primFontSz" for="ch" forName="desTx6" refType="primFontSz" refFor="ch" refForName="desTx1" op="equ"/>
                  <dgm:constr type="userD" refType="w" fact="0.0105"/>
                  <dgm:constr type="ctrX" for="ch" forName="dot1" refType="w" fact="0.6392"/>
                  <dgm:constr type="ctrY" for="ch" forName="dot1" refType="h" fact="0.8839"/>
                  <dgm:constr type="w" for="ch" forName="dot1" refType="userD"/>
                  <dgm:constr type="h" for="ch" forName="dot1" refType="userD"/>
                  <dgm:constr type="ctrX" for="ch" forName="dot2" refType="w" fact="0.6616"/>
                  <dgm:constr type="ctrY" for="ch" forName="dot2" refType="h" fact="0.8967"/>
                  <dgm:constr type="w" for="ch" forName="dot2" refType="userD"/>
                  <dgm:constr type="h" for="ch" forName="dot2" refType="userD"/>
                  <dgm:constr type="ctrX" for="ch" forName="dot3" refType="w" fact="0.6845"/>
                  <dgm:constr type="ctrY" for="ch" forName="dot3" refType="h" fact="0.9076"/>
                  <dgm:constr type="w" for="ch" forName="dot3" refType="userD"/>
                  <dgm:constr type="h" for="ch" forName="dot3" refType="userD"/>
                  <dgm:constr type="ctrX" for="ch" forName="dot4" refType="w" fact="0.7077"/>
                  <dgm:constr type="ctrY" for="ch" forName="dot4" refType="h" fact="0.9165"/>
                  <dgm:constr type="w" for="ch" forName="dot4" refType="userD"/>
                  <dgm:constr type="h" for="ch" forName="dot4" refType="userD"/>
                  <dgm:constr type="ctrX" for="ch" forName="dot5" refType="w" fact="0.7312"/>
                  <dgm:constr type="ctrY" for="ch" forName="dot5" refType="h" fact="0.9234"/>
                  <dgm:constr type="w" for="ch" forName="dot5" refType="userD"/>
                  <dgm:constr type="h" for="ch" forName="dot5" refType="userD"/>
                  <dgm:constr type="ctrX" for="ch" forName="dot6" refType="w" fact="0.5117"/>
                  <dgm:constr type="ctrY" for="ch" forName="dot6" refType="h" fact="0.764"/>
                  <dgm:constr type="w" for="ch" forName="dot6" refType="userD"/>
                  <dgm:constr type="h" for="ch" forName="dot6" refType="userD"/>
                  <dgm:constr type="ctrX" for="ch" forName="dot7" refType="w" fact="0.5305"/>
                  <dgm:constr type="ctrY" for="ch" forName="dot7" refType="h" fact="0.7878"/>
                  <dgm:constr type="w" for="ch" forName="dot7" refType="userD"/>
                  <dgm:constr type="h" for="ch" forName="dot7" refType="userD"/>
                  <dgm:constr type="ctrX" for="ch" forName="dot8" refType="w" fact="0.4304"/>
                  <dgm:constr type="ctrY" for="ch" forName="dot8" refType="h" fact="0.6227"/>
                  <dgm:constr type="w" for="ch" forName="dot8" refType="userD"/>
                  <dgm:constr type="h" for="ch" forName="dot8" refType="userD"/>
                  <dgm:constr type="ctrX" for="ch" forName="dot9" refType="w" fact="0.3753"/>
                  <dgm:constr type="ctrY" for="ch" forName="dot9" refType="h" fact="0.4556"/>
                  <dgm:constr type="w" for="ch" forName="dot9" refType="userD"/>
                  <dgm:constr type="h" for="ch" forName="dot9" refType="userD"/>
                  <dgm:constr type="ctrX" for="ch" forName="dot10" refType="w" fact="0.3491"/>
                  <dgm:constr type="ctrY" for="ch" forName="dot10" refType="h" fact="0.2816"/>
                  <dgm:constr type="w" for="ch" forName="dot10" refType="userD"/>
                  <dgm:constr type="h" for="ch" forName="dot10" refType="userD"/>
                  <dgm:constr type="ctrX" for="ch" forName="dotArrow1" refType="w" fact="0.3719"/>
                  <dgm:constr type="ctrY" for="ch" forName="dotArrow1" refType="h" fact="0.0748"/>
                  <dgm:constr type="w" for="ch" forName="dotArrow1" refType="userD"/>
                  <dgm:constr type="h" for="ch" forName="dotArrow1" refType="userD"/>
                  <dgm:constr type="ctrX" for="ch" forName="dotArrow2" refType="w" fact="0.3563"/>
                  <dgm:constr type="ctrY" for="ch" forName="dotArrow2" refType="h" fact="0.0581"/>
                  <dgm:constr type="w" for="ch" forName="dotArrow2" refType="userD"/>
                  <dgm:constr type="h" for="ch" forName="dotArrow2" refType="userD"/>
                  <dgm:constr type="ctrX" for="ch" forName="dotArrow3" refType="w" fact="0.3407"/>
                  <dgm:constr type="ctrY" for="ch" forName="dotArrow3" refType="h" fact="0.0414"/>
                  <dgm:constr type="w" for="ch" forName="dotArrow3" refType="userD"/>
                  <dgm:constr type="h" for="ch" forName="dotArrow3" refType="userD"/>
                  <dgm:constr type="ctrX" for="ch" forName="dotArrow4" refType="w" fact="0.325"/>
                  <dgm:constr type="ctrY" for="ch" forName="dotArrow4" refType="h" fact="0.0581"/>
                  <dgm:constr type="w" for="ch" forName="dotArrow4" refType="userD"/>
                  <dgm:constr type="h" for="ch" forName="dotArrow4" refType="userD"/>
                  <dgm:constr type="ctrX" for="ch" forName="dotArrow5" refType="w" fact="0.3094"/>
                  <dgm:constr type="ctrY" for="ch" forName="dotArrow5" refType="h" fact="0.0748"/>
                  <dgm:constr type="w" for="ch" forName="dotArrow5" refType="userD"/>
                  <dgm:constr type="h" for="ch" forName="dotArrow5" refType="userD"/>
                  <dgm:constr type="ctrX" for="ch" forName="dotArrow6" refType="w" fact="0.3407"/>
                  <dgm:constr type="ctrY" for="ch" forName="dotArrow6" refType="h" fact="0.0766"/>
                  <dgm:constr type="w" for="ch" forName="dotArrow6" refType="userD"/>
                  <dgm:constr type="h" for="ch" forName="dotArrow6" refType="userD"/>
                  <dgm:constr type="ctrX" for="ch" forName="dotArrow7" refType="w" fact="0.3407"/>
                  <dgm:constr type="ctrY" for="ch" forName="dotArrow7" refType="h" fact="0.1118"/>
                  <dgm:constr type="w" for="ch" forName="dotArrow7" refType="userD"/>
                  <dgm:constr type="h" for="ch" forName="dotArrow7" refType="userD"/>
                  <dgm:constr type="r" for="ch" forName="parTx1" refType="w" fact="0.7909"/>
                  <dgm:constr type="t" for="ch" forName="parTx1" refType="h" fact="0.9433"/>
                  <dgm:constr type="w" for="ch" forName="parTx1" refType="w" fact="0.2275"/>
                  <dgm:constr type="h" for="ch" forName="parTx1" refType="h" fact="0.0811"/>
                  <dgm:constr type="ctrX" for="ch" forName="picture1" refType="w" fact="0.8012"/>
                  <dgm:constr type="ctrY" for="ch" forName="picture1" refType="h" fact="0.9322"/>
                  <dgm:constr type="w" for="ch" forName="picture1" refType="w" fact="0.1055"/>
                  <dgm:constr type="h" for="ch" forName="picture1" refType="h" fact="0.1403"/>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5727"/>
                  <dgm:constr type="t" for="ch" forName="parTx2" refType="h" fact="0.8468"/>
                  <dgm:constr type="w" for="ch" forName="parTx2" refType="w" fact="0.2275"/>
                  <dgm:constr type="h" for="ch" forName="parTx2" refType="h" fact="0.0811"/>
                  <dgm:constr type="ctrX" for="ch" forName="picture2" refType="w" fact="0.5831"/>
                  <dgm:constr type="ctrY" for="ch" forName="picture2" refType="h" fact="0.8357"/>
                  <dgm:constr type="w" for="ch" forName="picture2" refType="w" fact="0.1055"/>
                  <dgm:constr type="h" for="ch" forName="picture2" refType="h" fact="0.1403"/>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4651"/>
                  <dgm:constr type="t" for="ch" forName="parTx3" refType="h" fact="0.7023"/>
                  <dgm:constr type="w" for="ch" forName="parTx3" refType="w" fact="0.2275"/>
                  <dgm:constr type="h" for="ch" forName="parTx3" refType="h" fact="0.0811"/>
                  <dgm:constr type="ctrX" for="ch" forName="picture3" refType="w" fact="0.4755"/>
                  <dgm:constr type="ctrY" for="ch" forName="picture3" refType="h" fact="0.6912"/>
                  <dgm:constr type="w" for="ch" forName="picture3" refType="w" fact="0.1055"/>
                  <dgm:constr type="h" for="ch" forName="picture3" refType="h" fact="0.1403"/>
                  <dgm:constr type="r" for="ch" forName="desTx3" refType="l" refFor="ch" refForName="parTx3"/>
                  <dgm:constr type="l" for="ch" forName="desTx3"/>
                  <dgm:constr type="t" for="ch" forName="desTx3" refType="t" refFor="ch" refForName="parTx3"/>
                  <dgm:constr type="h" for="ch" forName="desTx3" refType="h" refFor="ch" refForName="parTx3"/>
                  <dgm:constr type="r" for="ch" forName="parTx4" refType="w" fact="0.4002"/>
                  <dgm:constr type="t" for="ch" forName="parTx4" refType="h" fact="0.5441"/>
                  <dgm:constr type="w" for="ch" forName="parTx4" refType="w" fact="0.2275"/>
                  <dgm:constr type="h" for="ch" forName="parTx4" refType="h" fact="0.0811"/>
                  <dgm:constr type="ctrX" for="ch" forName="picture4" refType="w" fact="0.4106"/>
                  <dgm:constr type="ctrY" for="ch" forName="picture4" refType="h" fact="0.533"/>
                  <dgm:constr type="w" for="ch" forName="picture4" refType="w" fact="0.1055"/>
                  <dgm:constr type="h" for="ch" forName="picture4" refType="h" fact="0.1403"/>
                  <dgm:constr type="r" for="ch" forName="desTx4" refType="l" refFor="ch" refForName="parTx4"/>
                  <dgm:constr type="l" for="ch" forName="desTx4"/>
                  <dgm:constr type="t" for="ch" forName="desTx4" refType="t" refFor="ch" refForName="parTx4"/>
                  <dgm:constr type="h" for="ch" forName="desTx4" refType="h" refFor="ch" refForName="parTx4"/>
                  <dgm:constr type="r" for="ch" forName="parTx5" refType="w" fact="0.3584"/>
                  <dgm:constr type="t" for="ch" forName="parTx5" refType="h" fact="0.3737"/>
                  <dgm:constr type="w" for="ch" forName="parTx5" refType="w" fact="0.2275"/>
                  <dgm:constr type="h" for="ch" forName="parTx5" refType="h" fact="0.0811"/>
                  <dgm:constr type="ctrX" for="ch" forName="picture5" refType="w" fact="0.3687"/>
                  <dgm:constr type="ctrY" for="ch" forName="picture5" refType="h" fact="0.3626"/>
                  <dgm:constr type="w" for="ch" forName="picture5" refType="w" fact="0.1055"/>
                  <dgm:constr type="h" for="ch" forName="picture5" refType="h" fact="0.1403"/>
                  <dgm:constr type="r" for="ch" forName="desTx5" refType="l" refFor="ch" refForName="parTx5"/>
                  <dgm:constr type="l" for="ch" forName="desTx5"/>
                  <dgm:constr type="t" for="ch" forName="desTx5" refType="t" refFor="ch" refForName="parTx5"/>
                  <dgm:constr type="h" for="ch" forName="desTx5" refType="h" refFor="ch" refForName="parTx5"/>
                  <dgm:constr type="r" for="ch" forName="parTx6" refType="w" fact="0.3356"/>
                  <dgm:constr type="t" for="ch" forName="parTx6" refType="h" fact="0.2061"/>
                  <dgm:constr type="w" for="ch" forName="parTx6" refType="w" fact="0.2275"/>
                  <dgm:constr type="h" for="ch" forName="parTx6" refType="h" fact="0.0811"/>
                  <dgm:constr type="ctrX" for="ch" forName="picture6" refType="w" fact="0.3459"/>
                  <dgm:constr type="ctrY" for="ch" forName="picture6" refType="h" fact="0.195"/>
                  <dgm:constr type="w" for="ch" forName="picture6" refType="w" fact="0.1055"/>
                  <dgm:constr type="h" for="ch" forName="picture6" refType="h" fact="0.1403"/>
                  <dgm:constr type="r" for="ch" forName="desTx6" refType="l" refFor="ch" refForName="parTx6"/>
                  <dgm:constr type="l" for="ch" forName="desTx6"/>
                  <dgm:constr type="t" for="ch" forName="desTx6" refType="t" refFor="ch" refForName="parTx6"/>
                  <dgm:constr type="h" for="ch" forName="desTx6" refType="h" refFor="ch" refForName="parTx6"/>
                </dgm:constrLst>
              </dgm:if>
              <dgm:else name="Name61">
                <dgm:alg type="composite">
                  <dgm:param type="ar" val="1.1223"/>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userD" refType="w" fact="0.0125"/>
                  <dgm:constr type="ctrX" for="ch" forName="dot1" refType="w" fact="0.5724"/>
                  <dgm:constr type="ctrY" for="ch" forName="dot1" refType="h" fact="0.8839"/>
                  <dgm:constr type="w" for="ch" forName="dot1" refType="userD"/>
                  <dgm:constr type="h" for="ch" forName="dot1" refType="userD"/>
                  <dgm:constr type="ctrX" for="ch" forName="dot2" refType="w" fact="0.599"/>
                  <dgm:constr type="ctrY" for="ch" forName="dot2" refType="h" fact="0.8967"/>
                  <dgm:constr type="w" for="ch" forName="dot2" refType="userD"/>
                  <dgm:constr type="h" for="ch" forName="dot2" refType="userD"/>
                  <dgm:constr type="ctrX" for="ch" forName="dot3" refType="w" fact="0.6261"/>
                  <dgm:constr type="ctrY" for="ch" forName="dot3" refType="h" fact="0.9076"/>
                  <dgm:constr type="w" for="ch" forName="dot3" refType="userD"/>
                  <dgm:constr type="h" for="ch" forName="dot3" refType="userD"/>
                  <dgm:constr type="ctrX" for="ch" forName="dot4" refType="w" fact="0.6536"/>
                  <dgm:constr type="ctrY" for="ch" forName="dot4" refType="h" fact="0.9165"/>
                  <dgm:constr type="w" for="ch" forName="dot4" refType="userD"/>
                  <dgm:constr type="h" for="ch" forName="dot4" refType="userD"/>
                  <dgm:constr type="ctrX" for="ch" forName="dot5" refType="w" fact="0.6814"/>
                  <dgm:constr type="ctrY" for="ch" forName="dot5" refType="h" fact="0.9234"/>
                  <dgm:constr type="w" for="ch" forName="dot5" refType="userD"/>
                  <dgm:constr type="h" for="ch" forName="dot5" refType="userD"/>
                  <dgm:constr type="ctrX" for="ch" forName="dot6" refType="w" fact="0.4214"/>
                  <dgm:constr type="ctrY" for="ch" forName="dot6" refType="h" fact="0.764"/>
                  <dgm:constr type="w" for="ch" forName="dot6" refType="userD"/>
                  <dgm:constr type="h" for="ch" forName="dot6" refType="userD"/>
                  <dgm:constr type="ctrX" for="ch" forName="dot7" refType="w" fact="0.4436"/>
                  <dgm:constr type="ctrY" for="ch" forName="dot7" refType="h" fact="0.7878"/>
                  <dgm:constr type="w" for="ch" forName="dot7" refType="userD"/>
                  <dgm:constr type="h" for="ch" forName="dot7" refType="userD"/>
                  <dgm:constr type="ctrX" for="ch" forName="dot8" refType="w" fact="0.325"/>
                  <dgm:constr type="ctrY" for="ch" forName="dot8" refType="h" fact="0.6227"/>
                  <dgm:constr type="w" for="ch" forName="dot8" refType="userD"/>
                  <dgm:constr type="h" for="ch" forName="dot8" refType="userD"/>
                  <dgm:constr type="ctrX" for="ch" forName="dot9" refType="w" fact="0.2597"/>
                  <dgm:constr type="ctrY" for="ch" forName="dot9" refType="h" fact="0.4556"/>
                  <dgm:constr type="w" for="ch" forName="dot9" refType="userD"/>
                  <dgm:constr type="h" for="ch" forName="dot9" refType="userD"/>
                  <dgm:constr type="ctrX" for="ch" forName="dot10" refType="w" fact="0.2286"/>
                  <dgm:constr type="ctrY" for="ch" forName="dot10" refType="h" fact="0.2816"/>
                  <dgm:constr type="w" for="ch" forName="dot10" refType="userD"/>
                  <dgm:constr type="h" for="ch" forName="dot10" refType="userD"/>
                  <dgm:constr type="ctrX" for="ch" forName="dotArrow1" refType="w" fact="0.2557"/>
                  <dgm:constr type="ctrY" for="ch" forName="dotArrow1" refType="h" fact="0.0748"/>
                  <dgm:constr type="w" for="ch" forName="dotArrow1" refType="userD"/>
                  <dgm:constr type="h" for="ch" forName="dotArrow1" refType="userD"/>
                  <dgm:constr type="ctrX" for="ch" forName="dotArrow2" refType="w" fact="0.2372"/>
                  <dgm:constr type="ctrY" for="ch" forName="dotArrow2" refType="h" fact="0.0581"/>
                  <dgm:constr type="w" for="ch" forName="dotArrow2" refType="userD"/>
                  <dgm:constr type="h" for="ch" forName="dotArrow2" refType="userD"/>
                  <dgm:constr type="ctrX" for="ch" forName="dotArrow3" refType="w" fact="0.2187"/>
                  <dgm:constr type="ctrY" for="ch" forName="dotArrow3" refType="h" fact="0.0414"/>
                  <dgm:constr type="w" for="ch" forName="dotArrow3" refType="userD"/>
                  <dgm:constr type="h" for="ch" forName="dotArrow3" refType="userD"/>
                  <dgm:constr type="ctrX" for="ch" forName="dotArrow4" refType="w" fact="0.2001"/>
                  <dgm:constr type="ctrY" for="ch" forName="dotArrow4" refType="h" fact="0.0581"/>
                  <dgm:constr type="w" for="ch" forName="dotArrow4" refType="userD"/>
                  <dgm:constr type="h" for="ch" forName="dotArrow4" refType="userD"/>
                  <dgm:constr type="ctrX" for="ch" forName="dotArrow5" refType="w" fact="0.1816"/>
                  <dgm:constr type="ctrY" for="ch" forName="dotArrow5" refType="h" fact="0.0748"/>
                  <dgm:constr type="w" for="ch" forName="dotArrow5" refType="userD"/>
                  <dgm:constr type="h" for="ch" forName="dotArrow5" refType="userD"/>
                  <dgm:constr type="ctrX" for="ch" forName="dotArrow6" refType="w" fact="0.2187"/>
                  <dgm:constr type="ctrY" for="ch" forName="dotArrow6" refType="h" fact="0.0766"/>
                  <dgm:constr type="w" for="ch" forName="dotArrow6" refType="userD"/>
                  <dgm:constr type="h" for="ch" forName="dotArrow6" refType="userD"/>
                  <dgm:constr type="ctrX" for="ch" forName="dotArrow7" refType="w" fact="0.2187"/>
                  <dgm:constr type="ctrY" for="ch" forName="dotArrow7" refType="h" fact="0.1118"/>
                  <dgm:constr type="w" for="ch" forName="dotArrow7" refType="userD"/>
                  <dgm:constr type="h" for="ch" forName="dotArrow7" refType="userD"/>
                  <dgm:constr type="r" for="ch" forName="parTx1" refType="w" fact="0.7522"/>
                  <dgm:constr type="t" for="ch" forName="parTx1" refType="h" fact="0.9416"/>
                  <dgm:constr type="w" for="ch" forName="parTx1" refType="w" fact="0.2696"/>
                  <dgm:constr type="h" for="ch" forName="parTx1" refType="h" fact="0.0811"/>
                  <dgm:constr type="ctrX" for="ch" forName="picture1" refType="w" fact="0.7644"/>
                  <dgm:constr type="ctrY" for="ch" forName="picture1" refType="h" fact="0.9322"/>
                  <dgm:constr type="w" for="ch" forName="picture1" refType="w" fact="0.125"/>
                  <dgm:constr type="h" for="ch" forName="picture1" refType="h" fact="0.1403"/>
                  <dgm:constr type="r" for="ch" forName="parTx2" refType="w" fact="0.4937"/>
                  <dgm:constr type="t" for="ch" forName="parTx2" refType="h" fact="0.8451"/>
                  <dgm:constr type="w" for="ch" forName="parTx2" refType="w" fact="0.2696"/>
                  <dgm:constr type="h" for="ch" forName="parTx2" refType="h" fact="0.0811"/>
                  <dgm:constr type="ctrX" for="ch" forName="picture2" refType="w" fact="0.5059"/>
                  <dgm:constr type="ctrY" for="ch" forName="picture2" refType="h" fact="0.8357"/>
                  <dgm:constr type="w" for="ch" forName="picture2" refType="w" fact="0.125"/>
                  <dgm:constr type="h" for="ch" forName="picture2" refType="h" fact="0.1403"/>
                  <dgm:constr type="r" for="ch" forName="parTx3" refType="w" fact="0.3662"/>
                  <dgm:constr type="t" for="ch" forName="parTx3" refType="h" fact="0.7006"/>
                  <dgm:constr type="w" for="ch" forName="parTx3" refType="w" fact="0.2696"/>
                  <dgm:constr type="h" for="ch" forName="parTx3" refType="h" fact="0.0811"/>
                  <dgm:constr type="ctrX" for="ch" forName="picture3" refType="w" fact="0.3784"/>
                  <dgm:constr type="ctrY" for="ch" forName="picture3" refType="h" fact="0.6912"/>
                  <dgm:constr type="w" for="ch" forName="picture3" refType="w" fact="0.125"/>
                  <dgm:constr type="h" for="ch" forName="picture3" refType="h" fact="0.1403"/>
                  <dgm:constr type="r" for="ch" forName="parTx4" refType="w" fact="0.2893"/>
                  <dgm:constr type="t" for="ch" forName="parTx4" refType="h" fact="0.5424"/>
                  <dgm:constr type="w" for="ch" forName="parTx4" refType="w" fact="0.2696"/>
                  <dgm:constr type="h" for="ch" forName="parTx4" refType="h" fact="0.0811"/>
                  <dgm:constr type="ctrX" for="ch" forName="picture4" refType="w" fact="0.3015"/>
                  <dgm:constr type="ctrY" for="ch" forName="picture4" refType="h" fact="0.533"/>
                  <dgm:constr type="w" for="ch" forName="picture4" refType="w" fact="0.125"/>
                  <dgm:constr type="h" for="ch" forName="picture4" refType="h" fact="0.1403"/>
                  <dgm:constr type="r" for="ch" forName="parTx5" refType="w" fact="0.2397"/>
                  <dgm:constr type="t" for="ch" forName="parTx5" refType="h" fact="0.372"/>
                  <dgm:constr type="w" for="ch" forName="parTx5" refType="w" fact="0.2696"/>
                  <dgm:constr type="h" for="ch" forName="parTx5" refType="h" fact="0.0811"/>
                  <dgm:constr type="ctrX" for="ch" forName="picture5" refType="w" fact="0.2519"/>
                  <dgm:constr type="ctrY" for="ch" forName="picture5" refType="h" fact="0.3626"/>
                  <dgm:constr type="w" for="ch" forName="picture5" refType="w" fact="0.125"/>
                  <dgm:constr type="h" for="ch" forName="picture5" refType="h" fact="0.1403"/>
                  <dgm:constr type="r" for="ch" forName="parTx6" refType="w" fact="0.2127"/>
                  <dgm:constr type="t" for="ch" forName="parTx6" refType="h" fact="0.2044"/>
                  <dgm:constr type="w" for="ch" forName="parTx6" refType="w" fact="0.2696"/>
                  <dgm:constr type="h" for="ch" forName="parTx6" refType="h" fact="0.0811"/>
                  <dgm:constr type="ctrX" for="ch" forName="picture6" refType="w" fact="0.2249"/>
                  <dgm:constr type="ctrY" for="ch" forName="picture6" refType="h" fact="0.195"/>
                  <dgm:constr type="w" for="ch" forName="picture6" refType="w" fact="0.125"/>
                  <dgm:constr type="h" for="ch" forName="picture6" refType="h" fact="0.1403"/>
                </dgm:constrLst>
              </dgm:else>
            </dgm:choose>
          </dgm:else>
        </dgm:choose>
      </dgm:if>
      <dgm:else name="Name62">
        <dgm:choose name="Name63">
          <dgm:if name="Name64" func="var" arg="dir" op="equ" val="norm">
            <dgm:choose name="Name65">
              <dgm:if name="Name66" axis="des" func="maxDepth" op="gt" val="1">
                <dgm:alg type="composite">
                  <dgm:param type="ar" val="1.2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parTx7"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primFontSz" for="ch" forName="desTx6" refType="primFontSz" refFor="ch" refForName="desTx1" op="equ"/>
                  <dgm:constr type="primFontSz" for="ch" forName="desTx7" refType="primFontSz" refFor="ch" refForName="desTx1" op="equ"/>
                  <dgm:constr type="userD" refType="w" fact="0.0097"/>
                  <dgm:constr type="ctrX" for="ch" forName="dot1" refType="w" fact="0.3909"/>
                  <dgm:constr type="ctrY" for="ch" forName="dot1" refType="h" fact="0.8342"/>
                  <dgm:constr type="w" for="ch" forName="dot1" refType="userD"/>
                  <dgm:constr type="h" for="ch" forName="dot1" refType="userD"/>
                  <dgm:constr type="ctrX" for="ch" forName="dot2" refType="w" fact="0.3721"/>
                  <dgm:constr type="ctrY" for="ch" forName="dot2" refType="h" fact="0.8448"/>
                  <dgm:constr type="w" for="ch" forName="dot2" refType="userD"/>
                  <dgm:constr type="h" for="ch" forName="dot2" refType="userD"/>
                  <dgm:constr type="ctrX" for="ch" forName="dot3" refType="w" fact="0.353"/>
                  <dgm:constr type="ctrY" for="ch" forName="dot3" refType="h" fact="0.8539"/>
                  <dgm:constr type="w" for="ch" forName="dot3" refType="userD"/>
                  <dgm:constr type="h" for="ch" forName="dot3" refType="userD"/>
                  <dgm:constr type="ctrX" for="ch" forName="dot4" refType="w" fact="0.3337"/>
                  <dgm:constr type="ctrY" for="ch" forName="dot4" refType="h" fact="0.8615"/>
                  <dgm:constr type="w" for="ch" forName="dot4" refType="userD"/>
                  <dgm:constr type="h" for="ch" forName="dot4" refType="userD"/>
                  <dgm:constr type="ctrX" for="ch" forName="dot5" refType="w" fact="0.3142"/>
                  <dgm:constr type="ctrY" for="ch" forName="dot5" refType="h" fact="0.8676"/>
                  <dgm:constr type="w" for="ch" forName="dot5" refType="userD"/>
                  <dgm:constr type="h" for="ch" forName="dot5" refType="userD"/>
                  <dgm:constr type="ctrX" for="ch" forName="dot6" refType="w" fact="0.5088"/>
                  <dgm:constr type="ctrY" for="ch" forName="dot6" refType="h" fact="0.7255"/>
                  <dgm:constr type="w" for="ch" forName="dot6" refType="userD"/>
                  <dgm:constr type="h" for="ch" forName="dot6" refType="userD"/>
                  <dgm:constr type="ctrX" for="ch" forName="dot7" refType="w" fact="0.4926"/>
                  <dgm:constr type="ctrY" for="ch" forName="dot7" refType="h" fact="0.7454"/>
                  <dgm:constr type="w" for="ch" forName="dot7" refType="userD"/>
                  <dgm:constr type="h" for="ch" forName="dot7" refType="userD"/>
                  <dgm:constr type="ctrX" for="ch" forName="dot8" refType="w" fact="0.5836"/>
                  <dgm:constr type="ctrY" for="ch" forName="dot8" refType="h" fact="0.6026"/>
                  <dgm:constr type="w" for="ch" forName="dot8" refType="userD"/>
                  <dgm:constr type="h" for="ch" forName="dot8" refType="userD"/>
                  <dgm:constr type="ctrX" for="ch" forName="dot9" refType="w" fact="0.6371"/>
                  <dgm:constr type="ctrY" for="ch" forName="dot9" refType="h" fact="0.4632"/>
                  <dgm:constr type="w" for="ch" forName="dot9" refType="userD"/>
                  <dgm:constr type="h" for="ch" forName="dot9" refType="userD"/>
                  <dgm:constr type="ctrX" for="ch" forName="dot10" refType="w" fact="0.6701"/>
                  <dgm:constr type="ctrY" for="ch" forName="dot10" refType="h" fact="0.3187"/>
                  <dgm:constr type="w" for="ch" forName="dot10" refType="userD"/>
                  <dgm:constr type="h" for="ch" forName="dot10" refType="userD"/>
                  <dgm:constr type="ctrX" for="ch" forName="dot11" refType="w" fact="0.6853"/>
                  <dgm:constr type="ctrY" for="ch" forName="dot11" refType="h" fact="0.1763"/>
                  <dgm:constr type="w" for="ch" forName="dot11" refType="userD"/>
                  <dgm:constr type="h" for="ch" forName="dot11" refType="userD"/>
                  <dgm:constr type="ctrX" for="ch" forName="dotArrow1" refType="w" fact="0.6627"/>
                  <dgm:constr type="ctrY" for="ch" forName="dotArrow1" refType="h" fact="-0.0099"/>
                  <dgm:constr type="w" for="ch" forName="dotArrow1" refType="userD"/>
                  <dgm:constr type="h" for="ch" forName="dotArrow1" refType="userD"/>
                  <dgm:constr type="ctrX" for="ch" forName="dotArrow2" refType="w" fact="0.6773"/>
                  <dgm:constr type="ctrY" for="ch" forName="dotArrow2" refType="h" fact="-0.0239"/>
                  <dgm:constr type="w" for="ch" forName="dotArrow2" refType="userD"/>
                  <dgm:constr type="h" for="ch" forName="dotArrow2" refType="userD"/>
                  <dgm:constr type="ctrX" for="ch" forName="dotArrow3" refType="w" fact="0.6919"/>
                  <dgm:constr type="ctrY" for="ch" forName="dotArrow3" refType="h" fact="-0.0378"/>
                  <dgm:constr type="w" for="ch" forName="dotArrow3" refType="userD"/>
                  <dgm:constr type="h" for="ch" forName="dotArrow3" refType="userD"/>
                  <dgm:constr type="ctrX" for="ch" forName="dotArrow4" refType="w" fact="0.7065"/>
                  <dgm:constr type="ctrY" for="ch" forName="dotArrow4" refType="h" fact="-0.0239"/>
                  <dgm:constr type="w" for="ch" forName="dotArrow4" refType="userD"/>
                  <dgm:constr type="h" for="ch" forName="dotArrow4" refType="userD"/>
                  <dgm:constr type="ctrX" for="ch" forName="dotArrow5" refType="w" fact="0.7212"/>
                  <dgm:constr type="ctrY" for="ch" forName="dotArrow5" refType="h" fact="-0.0099"/>
                  <dgm:constr type="w" for="ch" forName="dotArrow5" refType="userD"/>
                  <dgm:constr type="h" for="ch" forName="dotArrow5" refType="userD"/>
                  <dgm:constr type="ctrX" for="ch" forName="dotArrow6" refType="w" fact="0.6919"/>
                  <dgm:constr type="ctrY" for="ch" forName="dotArrow6" refType="h" fact="-0.0084"/>
                  <dgm:constr type="w" for="ch" forName="dotArrow6" refType="userD"/>
                  <dgm:constr type="h" for="ch" forName="dotArrow6" refType="userD"/>
                  <dgm:constr type="ctrX" for="ch" forName="dotArrow7" refType="w" fact="0.6919"/>
                  <dgm:constr type="ctrY" for="ch" forName="dotArrow7" refType="h" fact="0.0211"/>
                  <dgm:constr type="w" for="ch" forName="dotArrow7" refType="userD"/>
                  <dgm:constr type="h" for="ch" forName="dotArrow7" refType="userD"/>
                  <dgm:constr type="l" for="ch" forName="parTx1" refType="w" fact="0.2556"/>
                  <dgm:constr type="t" for="ch" forName="parTx1" refType="h" fact="0.8856"/>
                  <dgm:constr type="w" for="ch" forName="parTx1" refType="w" fact="0.2101"/>
                  <dgm:constr type="h" for="ch" forName="parTx1" refType="h" fact="0.0704"/>
                  <dgm:constr type="ctrX" for="ch" forName="picture1" refType="w" fact="0.246"/>
                  <dgm:constr type="ctrY" for="ch" forName="picture1" refType="h" fact="0.8769"/>
                  <dgm:constr type="w" for="ch" forName="picture1" refType="w" fact="0.0974"/>
                  <dgm:constr type="h" for="ch" forName="picture1" refType="h" fact="0.1218"/>
                  <dgm:constr type="l" for="ch" forName="desTx1" refType="r" refFor="ch" refForName="parTx1"/>
                  <dgm:constr type="r" for="ch" forName="desTx1" refType="w"/>
                  <dgm:constr type="t" for="ch" forName="desTx1" refType="t" refFor="ch" refForName="parTx1"/>
                  <dgm:constr type="h" for="ch" forName="desTx1" refType="h" refFor="ch" refForName="parTx1"/>
                  <dgm:constr type="l" for="ch" forName="parTx2" refType="w" fact="0.4535"/>
                  <dgm:constr type="t" for="ch" forName="parTx2" refType="h" fact="0.7956"/>
                  <dgm:constr type="w" for="ch" forName="parTx2" refType="w" fact="0.2101"/>
                  <dgm:constr type="h" for="ch" forName="parTx2" refType="h" fact="0.0704"/>
                  <dgm:constr type="ctrX" for="ch" forName="picture2" refType="w" fact="0.4439"/>
                  <dgm:constr type="ctrY" for="ch" forName="picture2" refType="h" fact="0.787"/>
                  <dgm:constr type="w" for="ch" forName="picture2" refType="w" fact="0.0974"/>
                  <dgm:constr type="h" for="ch" forName="picture2" refType="h" fact="0.1218"/>
                  <dgm:constr type="l" for="ch" forName="desTx2" refType="r" refFor="ch" refForName="parTx2"/>
                  <dgm:constr type="r" for="ch" forName="desTx2" refType="w"/>
                  <dgm:constr type="t" for="ch" forName="desTx2" refType="t" refFor="ch" refForName="parTx2"/>
                  <dgm:constr type="h" for="ch" forName="desTx2" refType="h" refFor="ch" refForName="parTx2"/>
                  <dgm:constr type="l" for="ch" forName="parTx3" refType="w" fact="0.5511"/>
                  <dgm:constr type="t" for="ch" forName="parTx3" refType="h" fact="0.673"/>
                  <dgm:constr type="w" for="ch" forName="parTx3" refType="w" fact="0.2101"/>
                  <dgm:constr type="h" for="ch" forName="parTx3" refType="h" fact="0.0704"/>
                  <dgm:constr type="ctrX" for="ch" forName="picture3" refType="w" fact="0.5415"/>
                  <dgm:constr type="ctrY" for="ch" forName="picture3" refType="h" fact="0.6644"/>
                  <dgm:constr type="w" for="ch" forName="picture3" refType="w" fact="0.0974"/>
                  <dgm:constr type="h" for="ch" forName="picture3" refType="h" fact="0.1218"/>
                  <dgm:constr type="l" for="ch" forName="desTx3" refType="r" refFor="ch" refForName="parTx3"/>
                  <dgm:constr type="r" for="ch" forName="desTx3" refType="w"/>
                  <dgm:constr type="t" for="ch" forName="desTx3" refType="t" refFor="ch" refForName="parTx3"/>
                  <dgm:constr type="h" for="ch" forName="desTx3" refType="h" refFor="ch" refForName="parTx3"/>
                  <dgm:constr type="l" for="ch" forName="parTx4" refType="w" fact="0.6132"/>
                  <dgm:constr type="t" for="ch" forName="parTx4" refType="h" fact="0.538"/>
                  <dgm:constr type="w" for="ch" forName="parTx4" refType="w" fact="0.2101"/>
                  <dgm:constr type="h" for="ch" forName="parTx4" refType="h" fact="0.0704"/>
                  <dgm:constr type="ctrX" for="ch" forName="picture4" refType="w" fact="0.6037"/>
                  <dgm:constr type="ctrY" for="ch" forName="picture4" refType="h" fact="0.5294"/>
                  <dgm:constr type="w" for="ch" forName="picture4" refType="w" fact="0.0974"/>
                  <dgm:constr type="h" for="ch" forName="picture4" refType="h" fact="0.1218"/>
                  <dgm:constr type="l" for="ch" forName="desTx4" refType="r" refFor="ch" refForName="parTx4"/>
                  <dgm:constr type="r" for="ch" forName="desTx4" refType="w"/>
                  <dgm:constr type="t" for="ch" forName="desTx4" refType="t" refFor="ch" refForName="parTx4"/>
                  <dgm:constr type="h" for="ch" forName="desTx4" refType="h" refFor="ch" refForName="parTx4"/>
                  <dgm:constr type="l" for="ch" forName="parTx5" refType="w" fact="0.6576"/>
                  <dgm:constr type="t" for="ch" forName="parTx5" refType="h" fact="0.3951"/>
                  <dgm:constr type="w" for="ch" forName="parTx5" refType="w" fact="0.2101"/>
                  <dgm:constr type="h" for="ch" forName="parTx5" refType="h" fact="0.0704"/>
                  <dgm:constr type="ctrX" for="ch" forName="picture5" refType="w" fact="0.648"/>
                  <dgm:constr type="ctrY" for="ch" forName="picture5" refType="h" fact="0.3864"/>
                  <dgm:constr type="w" for="ch" forName="picture5" refType="w" fact="0.0974"/>
                  <dgm:constr type="h" for="ch" forName="picture5" refType="h" fact="0.1218"/>
                  <dgm:constr type="l" for="ch" forName="desTx5" refType="r" refFor="ch" refForName="parTx5"/>
                  <dgm:constr type="r" for="ch" forName="desTx5" refType="w"/>
                  <dgm:constr type="t" for="ch" forName="desTx5" refType="t" refFor="ch" refForName="parTx5"/>
                  <dgm:constr type="h" for="ch" forName="desTx5" refType="h" refFor="ch" refForName="parTx5"/>
                  <dgm:constr type="l" for="ch" forName="parTx6" refType="w" fact="0.6828"/>
                  <dgm:constr type="t" for="ch" forName="parTx6" refType="h" fact="0.2531"/>
                  <dgm:constr type="w" for="ch" forName="parTx6" refType="w" fact="0.2101"/>
                  <dgm:constr type="h" for="ch" forName="parTx6" refType="h" fact="0.0704"/>
                  <dgm:constr type="ctrX" for="ch" forName="picture6" refType="w" fact="0.6733"/>
                  <dgm:constr type="ctrY" for="ch" forName="picture6" refType="h" fact="0.2444"/>
                  <dgm:constr type="w" for="ch" forName="picture6" refType="w" fact="0.0974"/>
                  <dgm:constr type="h" for="ch" forName="picture6" refType="h" fact="0.1218"/>
                  <dgm:constr type="l" for="ch" forName="desTx6" refType="r" refFor="ch" refForName="parTx6"/>
                  <dgm:constr type="r" for="ch" forName="desTx6" refType="w"/>
                  <dgm:constr type="t" for="ch" forName="desTx6" refType="t" refFor="ch" refForName="parTx6"/>
                  <dgm:constr type="h" for="ch" forName="desTx6" refType="h" refFor="ch" refForName="parTx6"/>
                  <dgm:constr type="l" for="ch" forName="parTx7" refType="w" fact="0.6966"/>
                  <dgm:constr type="t" for="ch" forName="parTx7" refType="h" fact="0.1162"/>
                  <dgm:constr type="w" for="ch" forName="parTx7" refType="w" fact="0.2101"/>
                  <dgm:constr type="h" for="ch" forName="parTx7" refType="h" fact="0.0704"/>
                  <dgm:constr type="ctrX" for="ch" forName="picture7" refType="w" fact="0.6871"/>
                  <dgm:constr type="ctrY" for="ch" forName="picture7" refType="h" fact="0.1075"/>
                  <dgm:constr type="w" for="ch" forName="picture7" refType="w" fact="0.0974"/>
                  <dgm:constr type="h" for="ch" forName="picture7" refType="h" fact="0.1218"/>
                  <dgm:constr type="l" for="ch" forName="desTx7" refType="r" refFor="ch" refForName="parTx7"/>
                  <dgm:constr type="r" for="ch" forName="desTx7" refType="w"/>
                  <dgm:constr type="t" for="ch" forName="desTx7" refType="t" refFor="ch" refForName="parTx7"/>
                  <dgm:constr type="h" for="ch" forName="desTx7" refType="h" refFor="ch" refForName="parTx7"/>
                </dgm:constrLst>
              </dgm:if>
              <dgm:else name="Name67">
                <dgm:alg type="composite">
                  <dgm:param type="ar" val="1.096"/>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parTx7" refType="primFontSz" refFor="ch" refForName="parTx1" op="equ"/>
                  <dgm:constr type="userD" refType="w" fact="0.0111"/>
                  <dgm:constr type="ctrX" for="ch" forName="dot1" refType="w" fact="0.4459"/>
                  <dgm:constr type="ctrY" for="ch" forName="dot1" refType="h" fact="0.8342"/>
                  <dgm:constr type="w" for="ch" forName="dot1" refType="userD"/>
                  <dgm:constr type="h" for="ch" forName="dot1" refType="userD"/>
                  <dgm:constr type="ctrX" for="ch" forName="dot2" refType="w" fact="0.4244"/>
                  <dgm:constr type="ctrY" for="ch" forName="dot2" refType="h" fact="0.8448"/>
                  <dgm:constr type="w" for="ch" forName="dot2" refType="userD"/>
                  <dgm:constr type="h" for="ch" forName="dot2" refType="userD"/>
                  <dgm:constr type="ctrX" for="ch" forName="dot3" refType="w" fact="0.4026"/>
                  <dgm:constr type="ctrY" for="ch" forName="dot3" refType="h" fact="0.8539"/>
                  <dgm:constr type="w" for="ch" forName="dot3" refType="userD"/>
                  <dgm:constr type="h" for="ch" forName="dot3" refType="userD"/>
                  <dgm:constr type="ctrX" for="ch" forName="dot4" refType="w" fact="0.3806"/>
                  <dgm:constr type="ctrY" for="ch" forName="dot4" refType="h" fact="0.8615"/>
                  <dgm:constr type="w" for="ch" forName="dot4" refType="userD"/>
                  <dgm:constr type="h" for="ch" forName="dot4" refType="userD"/>
                  <dgm:constr type="ctrX" for="ch" forName="dot5" refType="w" fact="0.3584"/>
                  <dgm:constr type="ctrY" for="ch" forName="dot5" refType="h" fact="0.8676"/>
                  <dgm:constr type="w" for="ch" forName="dot5" refType="userD"/>
                  <dgm:constr type="h" for="ch" forName="dot5" refType="userD"/>
                  <dgm:constr type="ctrX" for="ch" forName="dot6" refType="w" fact="0.5803"/>
                  <dgm:constr type="ctrY" for="ch" forName="dot6" refType="h" fact="0.7255"/>
                  <dgm:constr type="w" for="ch" forName="dot6" refType="userD"/>
                  <dgm:constr type="h" for="ch" forName="dot6" refType="userD"/>
                  <dgm:constr type="ctrX" for="ch" forName="dot7" refType="w" fact="0.5618"/>
                  <dgm:constr type="ctrY" for="ch" forName="dot7" refType="h" fact="0.7454"/>
                  <dgm:constr type="w" for="ch" forName="dot7" refType="userD"/>
                  <dgm:constr type="h" for="ch" forName="dot7" refType="userD"/>
                  <dgm:constr type="ctrX" for="ch" forName="dot8" refType="w" fact="0.6656"/>
                  <dgm:constr type="ctrY" for="ch" forName="dot8" refType="h" fact="0.6026"/>
                  <dgm:constr type="w" for="ch" forName="dot8" refType="userD"/>
                  <dgm:constr type="h" for="ch" forName="dot8" refType="userD"/>
                  <dgm:constr type="ctrX" for="ch" forName="dot9" refType="w" fact="0.7266"/>
                  <dgm:constr type="ctrY" for="ch" forName="dot9" refType="h" fact="0.4632"/>
                  <dgm:constr type="w" for="ch" forName="dot9" refType="userD"/>
                  <dgm:constr type="h" for="ch" forName="dot9" refType="userD"/>
                  <dgm:constr type="ctrX" for="ch" forName="dot10" refType="w" fact="0.7643"/>
                  <dgm:constr type="ctrY" for="ch" forName="dot10" refType="h" fact="0.3187"/>
                  <dgm:constr type="w" for="ch" forName="dot10" refType="userD"/>
                  <dgm:constr type="h" for="ch" forName="dot10" refType="userD"/>
                  <dgm:constr type="ctrX" for="ch" forName="dot11" refType="w" fact="0.7816"/>
                  <dgm:constr type="ctrY" for="ch" forName="dot11" refType="h" fact="0.1763"/>
                  <dgm:constr type="w" for="ch" forName="dot11" refType="userD"/>
                  <dgm:constr type="h" for="ch" forName="dot11" refType="userD"/>
                  <dgm:constr type="ctrX" for="ch" forName="dotArrow1" refType="w" fact="0.7558"/>
                  <dgm:constr type="ctrY" for="ch" forName="dotArrow1" refType="h" fact="-0.0099"/>
                  <dgm:constr type="w" for="ch" forName="dotArrow1" refType="userD"/>
                  <dgm:constr type="h" for="ch" forName="dotArrow1" refType="userD"/>
                  <dgm:constr type="ctrX" for="ch" forName="dotArrow2" refType="w" fact="0.7725"/>
                  <dgm:constr type="ctrY" for="ch" forName="dotArrow2" refType="h" fact="-0.0239"/>
                  <dgm:constr type="w" for="ch" forName="dotArrow2" refType="userD"/>
                  <dgm:constr type="h" for="ch" forName="dotArrow2" refType="userD"/>
                  <dgm:constr type="ctrX" for="ch" forName="dotArrow3" refType="w" fact="0.7892"/>
                  <dgm:constr type="ctrY" for="ch" forName="dotArrow3" refType="h" fact="-0.0378"/>
                  <dgm:constr type="w" for="ch" forName="dotArrow3" refType="userD"/>
                  <dgm:constr type="h" for="ch" forName="dotArrow3" refType="userD"/>
                  <dgm:constr type="ctrX" for="ch" forName="dotArrow4" refType="w" fact="0.8058"/>
                  <dgm:constr type="ctrY" for="ch" forName="dotArrow4" refType="h" fact="-0.0239"/>
                  <dgm:constr type="w" for="ch" forName="dotArrow4" refType="userD"/>
                  <dgm:constr type="h" for="ch" forName="dotArrow4" refType="userD"/>
                  <dgm:constr type="ctrX" for="ch" forName="dotArrow5" refType="w" fact="0.8225"/>
                  <dgm:constr type="ctrY" for="ch" forName="dotArrow5" refType="h" fact="-0.0099"/>
                  <dgm:constr type="w" for="ch" forName="dotArrow5" refType="userD"/>
                  <dgm:constr type="h" for="ch" forName="dotArrow5" refType="userD"/>
                  <dgm:constr type="ctrX" for="ch" forName="dotArrow6" refType="w" fact="0.7892"/>
                  <dgm:constr type="ctrY" for="ch" forName="dotArrow6" refType="h" fact="-0.0084"/>
                  <dgm:constr type="w" for="ch" forName="dotArrow6" refType="userD"/>
                  <dgm:constr type="h" for="ch" forName="dotArrow6" refType="userD"/>
                  <dgm:constr type="ctrX" for="ch" forName="dotArrow7" refType="w" fact="0.7892"/>
                  <dgm:constr type="ctrY" for="ch" forName="dotArrow7" refType="h" fact="0.0211"/>
                  <dgm:constr type="w" for="ch" forName="dotArrow7" refType="userD"/>
                  <dgm:constr type="h" for="ch" forName="dotArrow7" refType="userD"/>
                  <dgm:constr type="l" for="ch" forName="parTx1" refType="w" fact="0.2915"/>
                  <dgm:constr type="t" for="ch" forName="parTx1" refType="h" fact="0.8845"/>
                  <dgm:constr type="w" for="ch" forName="parTx1" refType="w" fact="0.2396"/>
                  <dgm:constr type="h" for="ch" forName="parTx1" refType="h" fact="0.0704"/>
                  <dgm:constr type="ctrX" for="ch" forName="picture1" refType="w" fact="0.2806"/>
                  <dgm:constr type="ctrY" for="ch" forName="picture1" refType="h" fact="0.8769"/>
                  <dgm:constr type="w" for="ch" forName="picture1" refType="w" fact="0.1111"/>
                  <dgm:constr type="h" for="ch" forName="picture1" refType="h" fact="0.1218"/>
                  <dgm:constr type="l" for="ch" forName="parTx2" refType="w" fact="0.5172"/>
                  <dgm:constr type="t" for="ch" forName="parTx2" refType="h" fact="0.7946"/>
                  <dgm:constr type="w" for="ch" forName="parTx2" refType="w" fact="0.2396"/>
                  <dgm:constr type="h" for="ch" forName="parTx2" refType="h" fact="0.0704"/>
                  <dgm:constr type="ctrX" for="ch" forName="picture2" refType="w" fact="0.5063"/>
                  <dgm:constr type="ctrY" for="ch" forName="picture2" refType="h" fact="0.787"/>
                  <dgm:constr type="w" for="ch" forName="picture2" refType="w" fact="0.1111"/>
                  <dgm:constr type="h" for="ch" forName="picture2" refType="h" fact="0.1218"/>
                  <dgm:constr type="l" for="ch" forName="parTx3" refType="w" fact="0.6285"/>
                  <dgm:constr type="t" for="ch" forName="parTx3" refType="h" fact="0.672"/>
                  <dgm:constr type="w" for="ch" forName="parTx3" refType="w" fact="0.2396"/>
                  <dgm:constr type="h" for="ch" forName="parTx3" refType="h" fact="0.0704"/>
                  <dgm:constr type="ctrX" for="ch" forName="picture3" refType="w" fact="0.6176"/>
                  <dgm:constr type="ctrY" for="ch" forName="picture3" refType="h" fact="0.6644"/>
                  <dgm:constr type="w" for="ch" forName="picture3" refType="w" fact="0.1111"/>
                  <dgm:constr type="h" for="ch" forName="picture3" refType="h" fact="0.1218"/>
                  <dgm:constr type="l" for="ch" forName="parTx4" refType="w" fact="0.6994"/>
                  <dgm:constr type="t" for="ch" forName="parTx4" refType="h" fact="0.5369"/>
                  <dgm:constr type="w" for="ch" forName="parTx4" refType="w" fact="0.2396"/>
                  <dgm:constr type="h" for="ch" forName="parTx4" refType="h" fact="0.0704"/>
                  <dgm:constr type="ctrX" for="ch" forName="picture4" refType="w" fact="0.6885"/>
                  <dgm:constr type="ctrY" for="ch" forName="picture4" refType="h" fact="0.5294"/>
                  <dgm:constr type="w" for="ch" forName="picture4" refType="w" fact="0.1111"/>
                  <dgm:constr type="h" for="ch" forName="picture4" refType="h" fact="0.1218"/>
                  <dgm:constr type="l" for="ch" forName="parTx5" refType="w" fact="0.75"/>
                  <dgm:constr type="t" for="ch" forName="parTx5" refType="h" fact="0.394"/>
                  <dgm:constr type="w" for="ch" forName="parTx5" refType="w" fact="0.2396"/>
                  <dgm:constr type="h" for="ch" forName="parTx5" refType="h" fact="0.0704"/>
                  <dgm:constr type="ctrX" for="ch" forName="picture5" refType="w" fact="0.7391"/>
                  <dgm:constr type="ctrY" for="ch" forName="picture5" refType="h" fact="0.3864"/>
                  <dgm:constr type="w" for="ch" forName="picture5" refType="w" fact="0.1111"/>
                  <dgm:constr type="h" for="ch" forName="picture5" refType="h" fact="0.1218"/>
                  <dgm:constr type="l" for="ch" forName="parTx6" refType="w" fact="0.7788"/>
                  <dgm:constr type="t" for="ch" forName="parTx6" refType="h" fact="0.252"/>
                  <dgm:constr type="w" for="ch" forName="parTx6" refType="w" fact="0.2396"/>
                  <dgm:constr type="h" for="ch" forName="parTx6" refType="h" fact="0.0704"/>
                  <dgm:constr type="ctrX" for="ch" forName="picture6" refType="w" fact="0.7679"/>
                  <dgm:constr type="ctrY" for="ch" forName="picture6" refType="h" fact="0.2444"/>
                  <dgm:constr type="w" for="ch" forName="picture6" refType="w" fact="0.1111"/>
                  <dgm:constr type="h" for="ch" forName="picture6" refType="h" fact="0.1218"/>
                  <dgm:constr type="l" for="ch" forName="parTx7" refType="w" fact="0.7945"/>
                  <dgm:constr type="t" for="ch" forName="parTx7" refType="h" fact="0.1151"/>
                  <dgm:constr type="w" for="ch" forName="parTx7" refType="w" fact="0.2396"/>
                  <dgm:constr type="h" for="ch" forName="parTx7" refType="h" fact="0.0704"/>
                  <dgm:constr type="ctrX" for="ch" forName="picture7" refType="w" fact="0.7836"/>
                  <dgm:constr type="ctrY" for="ch" forName="picture7" refType="h" fact="0.1075"/>
                  <dgm:constr type="w" for="ch" forName="picture7" refType="w" fact="0.1111"/>
                  <dgm:constr type="h" for="ch" forName="picture7" refType="h" fact="0.1218"/>
                </dgm:constrLst>
              </dgm:else>
            </dgm:choose>
          </dgm:if>
          <dgm:else name="Name68">
            <dgm:choose name="Name69">
              <dgm:if name="Name70" axis="des" func="maxDepth" op="gt" val="1">
                <dgm:alg type="composite">
                  <dgm:param type="ar" val="1.25"/>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parTx7" refType="primFontSz" refFor="ch" refForName="parTx1" op="equ"/>
                  <dgm:constr type="primFontSz" for="ch" forName="desTx1" op="equ" val="65"/>
                  <dgm:constr type="primFontSz" for="ch" forName="desTx2" refType="primFontSz" refFor="ch" refForName="desTx1" op="equ"/>
                  <dgm:constr type="primFontSz" for="ch" forName="desTx3" refType="primFontSz" refFor="ch" refForName="desTx1" op="equ"/>
                  <dgm:constr type="primFontSz" for="ch" forName="desTx4" refType="primFontSz" refFor="ch" refForName="desTx1" op="equ"/>
                  <dgm:constr type="primFontSz" for="ch" forName="desTx5" refType="primFontSz" refFor="ch" refForName="desTx1" op="equ"/>
                  <dgm:constr type="primFontSz" for="ch" forName="desTx6" refType="primFontSz" refFor="ch" refForName="desTx1" op="equ"/>
                  <dgm:constr type="primFontSz" for="ch" forName="desTx7" refType="primFontSz" refFor="ch" refForName="desTx1" op="equ"/>
                  <dgm:constr type="userD" refType="w" fact="0.0097"/>
                  <dgm:constr type="ctrX" for="ch" forName="dot1" refType="w" fact="0.6091"/>
                  <dgm:constr type="ctrY" for="ch" forName="dot1" refType="h" fact="0.8342"/>
                  <dgm:constr type="w" for="ch" forName="dot1" refType="userD"/>
                  <dgm:constr type="h" for="ch" forName="dot1" refType="userD"/>
                  <dgm:constr type="ctrX" for="ch" forName="dot2" refType="w" fact="0.6279"/>
                  <dgm:constr type="ctrY" for="ch" forName="dot2" refType="h" fact="0.8448"/>
                  <dgm:constr type="w" for="ch" forName="dot2" refType="userD"/>
                  <dgm:constr type="h" for="ch" forName="dot2" refType="userD"/>
                  <dgm:constr type="ctrX" for="ch" forName="dot3" refType="w" fact="0.647"/>
                  <dgm:constr type="ctrY" for="ch" forName="dot3" refType="h" fact="0.8539"/>
                  <dgm:constr type="w" for="ch" forName="dot3" refType="userD"/>
                  <dgm:constr type="h" for="ch" forName="dot3" refType="userD"/>
                  <dgm:constr type="ctrX" for="ch" forName="dot4" refType="w" fact="0.6663"/>
                  <dgm:constr type="ctrY" for="ch" forName="dot4" refType="h" fact="0.8615"/>
                  <dgm:constr type="w" for="ch" forName="dot4" refType="userD"/>
                  <dgm:constr type="h" for="ch" forName="dot4" refType="userD"/>
                  <dgm:constr type="ctrX" for="ch" forName="dot5" refType="w" fact="0.6858"/>
                  <dgm:constr type="ctrY" for="ch" forName="dot5" refType="h" fact="0.8676"/>
                  <dgm:constr type="w" for="ch" forName="dot5" refType="userD"/>
                  <dgm:constr type="h" for="ch" forName="dot5" refType="userD"/>
                  <dgm:constr type="ctrX" for="ch" forName="dot6" refType="w" fact="0.4912"/>
                  <dgm:constr type="ctrY" for="ch" forName="dot6" refType="h" fact="0.7255"/>
                  <dgm:constr type="w" for="ch" forName="dot6" refType="userD"/>
                  <dgm:constr type="h" for="ch" forName="dot6" refType="userD"/>
                  <dgm:constr type="ctrX" for="ch" forName="dot7" refType="w" fact="0.5074"/>
                  <dgm:constr type="ctrY" for="ch" forName="dot7" refType="h" fact="0.7454"/>
                  <dgm:constr type="w" for="ch" forName="dot7" refType="userD"/>
                  <dgm:constr type="h" for="ch" forName="dot7" refType="userD"/>
                  <dgm:constr type="ctrX" for="ch" forName="dot8" refType="w" fact="0.4164"/>
                  <dgm:constr type="ctrY" for="ch" forName="dot8" refType="h" fact="0.6026"/>
                  <dgm:constr type="w" for="ch" forName="dot8" refType="userD"/>
                  <dgm:constr type="h" for="ch" forName="dot8" refType="userD"/>
                  <dgm:constr type="ctrX" for="ch" forName="dot9" refType="w" fact="0.3629"/>
                  <dgm:constr type="ctrY" for="ch" forName="dot9" refType="h" fact="0.4632"/>
                  <dgm:constr type="w" for="ch" forName="dot9" refType="userD"/>
                  <dgm:constr type="h" for="ch" forName="dot9" refType="userD"/>
                  <dgm:constr type="ctrX" for="ch" forName="dot10" refType="w" fact="0.3299"/>
                  <dgm:constr type="ctrY" for="ch" forName="dot10" refType="h" fact="0.3187"/>
                  <dgm:constr type="w" for="ch" forName="dot10" refType="userD"/>
                  <dgm:constr type="h" for="ch" forName="dot10" refType="userD"/>
                  <dgm:constr type="ctrX" for="ch" forName="dot11" refType="w" fact="0.3147"/>
                  <dgm:constr type="ctrY" for="ch" forName="dot11" refType="h" fact="0.1763"/>
                  <dgm:constr type="w" for="ch" forName="dot11" refType="userD"/>
                  <dgm:constr type="h" for="ch" forName="dot11" refType="userD"/>
                  <dgm:constr type="ctrX" for="ch" forName="dotArrow1" refType="w" fact="0.3373"/>
                  <dgm:constr type="ctrY" for="ch" forName="dotArrow1" refType="h" fact="-0.0099"/>
                  <dgm:constr type="w" for="ch" forName="dotArrow1" refType="userD"/>
                  <dgm:constr type="h" for="ch" forName="dotArrow1" refType="userD"/>
                  <dgm:constr type="ctrX" for="ch" forName="dotArrow2" refType="w" fact="0.3227"/>
                  <dgm:constr type="ctrY" for="ch" forName="dotArrow2" refType="h" fact="-0.0239"/>
                  <dgm:constr type="w" for="ch" forName="dotArrow2" refType="userD"/>
                  <dgm:constr type="h" for="ch" forName="dotArrow2" refType="userD"/>
                  <dgm:constr type="ctrX" for="ch" forName="dotArrow3" refType="w" fact="0.3081"/>
                  <dgm:constr type="ctrY" for="ch" forName="dotArrow3" refType="h" fact="-0.0378"/>
                  <dgm:constr type="w" for="ch" forName="dotArrow3" refType="userD"/>
                  <dgm:constr type="h" for="ch" forName="dotArrow3" refType="userD"/>
                  <dgm:constr type="ctrX" for="ch" forName="dotArrow4" refType="w" fact="0.2935"/>
                  <dgm:constr type="ctrY" for="ch" forName="dotArrow4" refType="h" fact="-0.0239"/>
                  <dgm:constr type="w" for="ch" forName="dotArrow4" refType="userD"/>
                  <dgm:constr type="h" for="ch" forName="dotArrow4" refType="userD"/>
                  <dgm:constr type="ctrX" for="ch" forName="dotArrow5" refType="w" fact="0.2788"/>
                  <dgm:constr type="ctrY" for="ch" forName="dotArrow5" refType="h" fact="-0.0099"/>
                  <dgm:constr type="w" for="ch" forName="dotArrow5" refType="userD"/>
                  <dgm:constr type="h" for="ch" forName="dotArrow5" refType="userD"/>
                  <dgm:constr type="ctrX" for="ch" forName="dotArrow6" refType="w" fact="0.3081"/>
                  <dgm:constr type="ctrY" for="ch" forName="dotArrow6" refType="h" fact="-0.0084"/>
                  <dgm:constr type="w" for="ch" forName="dotArrow6" refType="userD"/>
                  <dgm:constr type="h" for="ch" forName="dotArrow6" refType="userD"/>
                  <dgm:constr type="ctrX" for="ch" forName="dotArrow7" refType="w" fact="0.3081"/>
                  <dgm:constr type="ctrY" for="ch" forName="dotArrow7" refType="h" fact="0.0211"/>
                  <dgm:constr type="w" for="ch" forName="dotArrow7" refType="userD"/>
                  <dgm:constr type="h" for="ch" forName="dotArrow7" refType="userD"/>
                  <dgm:constr type="r" for="ch" forName="parTx1" refType="w" fact="0.7444"/>
                  <dgm:constr type="t" for="ch" forName="parTx1" refType="h" fact="0.8856"/>
                  <dgm:constr type="w" for="ch" forName="parTx1" refType="w" fact="0.2101"/>
                  <dgm:constr type="h" for="ch" forName="parTx1" refType="h" fact="0.0704"/>
                  <dgm:constr type="ctrX" for="ch" forName="picture1" refType="w" fact="0.754"/>
                  <dgm:constr type="ctrY" for="ch" forName="picture1" refType="h" fact="0.8769"/>
                  <dgm:constr type="w" for="ch" forName="picture1" refType="w" fact="0.0974"/>
                  <dgm:constr type="h" for="ch" forName="picture1" refType="h" fact="0.1218"/>
                  <dgm:constr type="r" for="ch" forName="desTx1" refType="l" refFor="ch" refForName="parTx1"/>
                  <dgm:constr type="l" for="ch" forName="desTx1"/>
                  <dgm:constr type="t" for="ch" forName="desTx1" refType="t" refFor="ch" refForName="parTx1"/>
                  <dgm:constr type="h" for="ch" forName="desTx1" refType="h" refFor="ch" refForName="parTx1"/>
                  <dgm:constr type="r" for="ch" forName="parTx2" refType="w" fact="0.5465"/>
                  <dgm:constr type="t" for="ch" forName="parTx2" refType="h" fact="0.7956"/>
                  <dgm:constr type="w" for="ch" forName="parTx2" refType="w" fact="0.2101"/>
                  <dgm:constr type="h" for="ch" forName="parTx2" refType="h" fact="0.0704"/>
                  <dgm:constr type="ctrX" for="ch" forName="picture2" refType="w" fact="0.5561"/>
                  <dgm:constr type="ctrY" for="ch" forName="picture2" refType="h" fact="0.787"/>
                  <dgm:constr type="w" for="ch" forName="picture2" refType="w" fact="0.0974"/>
                  <dgm:constr type="h" for="ch" forName="picture2" refType="h" fact="0.1218"/>
                  <dgm:constr type="r" for="ch" forName="desTx2" refType="l" refFor="ch" refForName="parTx2"/>
                  <dgm:constr type="l" for="ch" forName="desTx2"/>
                  <dgm:constr type="t" for="ch" forName="desTx2" refType="t" refFor="ch" refForName="parTx2"/>
                  <dgm:constr type="h" for="ch" forName="desTx2" refType="h" refFor="ch" refForName="parTx2"/>
                  <dgm:constr type="r" for="ch" forName="parTx3" refType="w" fact="0.4489"/>
                  <dgm:constr type="t" for="ch" forName="parTx3" refType="h" fact="0.673"/>
                  <dgm:constr type="w" for="ch" forName="parTx3" refType="w" fact="0.2101"/>
                  <dgm:constr type="h" for="ch" forName="parTx3" refType="h" fact="0.0704"/>
                  <dgm:constr type="ctrX" for="ch" forName="picture3" refType="w" fact="0.4585"/>
                  <dgm:constr type="ctrY" for="ch" forName="picture3" refType="h" fact="0.6644"/>
                  <dgm:constr type="w" for="ch" forName="picture3" refType="w" fact="0.0974"/>
                  <dgm:constr type="h" for="ch" forName="picture3" refType="h" fact="0.1218"/>
                  <dgm:constr type="r" for="ch" forName="desTx3" refType="l" refFor="ch" refForName="parTx3"/>
                  <dgm:constr type="l" for="ch" forName="desTx3"/>
                  <dgm:constr type="t" for="ch" forName="desTx3" refType="t" refFor="ch" refForName="parTx3"/>
                  <dgm:constr type="h" for="ch" forName="desTx3" refType="h" refFor="ch" refForName="parTx3"/>
                  <dgm:constr type="r" for="ch" forName="parTx4" refType="w" fact="0.3868"/>
                  <dgm:constr type="t" for="ch" forName="parTx4" refType="h" fact="0.538"/>
                  <dgm:constr type="w" for="ch" forName="parTx4" refType="w" fact="0.2101"/>
                  <dgm:constr type="h" for="ch" forName="parTx4" refType="h" fact="0.0704"/>
                  <dgm:constr type="ctrX" for="ch" forName="picture4" refType="w" fact="0.3963"/>
                  <dgm:constr type="ctrY" for="ch" forName="picture4" refType="h" fact="0.5294"/>
                  <dgm:constr type="w" for="ch" forName="picture4" refType="w" fact="0.0974"/>
                  <dgm:constr type="h" for="ch" forName="picture4" refType="h" fact="0.1218"/>
                  <dgm:constr type="r" for="ch" forName="desTx4" refType="l" refFor="ch" refForName="parTx4"/>
                  <dgm:constr type="l" for="ch" forName="desTx4"/>
                  <dgm:constr type="t" for="ch" forName="desTx4" refType="t" refFor="ch" refForName="parTx4"/>
                  <dgm:constr type="h" for="ch" forName="desTx4" refType="h" refFor="ch" refForName="parTx4"/>
                  <dgm:constr type="r" for="ch" forName="parTx5" refType="w" fact="0.3424"/>
                  <dgm:constr type="t" for="ch" forName="parTx5" refType="h" fact="0.3951"/>
                  <dgm:constr type="w" for="ch" forName="parTx5" refType="w" fact="0.2101"/>
                  <dgm:constr type="h" for="ch" forName="parTx5" refType="h" fact="0.0704"/>
                  <dgm:constr type="ctrX" for="ch" forName="picture5" refType="w" fact="0.352"/>
                  <dgm:constr type="ctrY" for="ch" forName="picture5" refType="h" fact="0.3864"/>
                  <dgm:constr type="w" for="ch" forName="picture5" refType="w" fact="0.0974"/>
                  <dgm:constr type="h" for="ch" forName="picture5" refType="h" fact="0.1218"/>
                  <dgm:constr type="r" for="ch" forName="desTx5" refType="l" refFor="ch" refForName="parTx5"/>
                  <dgm:constr type="l" for="ch" forName="desTx5"/>
                  <dgm:constr type="t" for="ch" forName="desTx5" refType="t" refFor="ch" refForName="parTx5"/>
                  <dgm:constr type="h" for="ch" forName="desTx5" refType="h" refFor="ch" refForName="parTx5"/>
                  <dgm:constr type="r" for="ch" forName="parTx6" refType="w" fact="0.3172"/>
                  <dgm:constr type="t" for="ch" forName="parTx6" refType="h" fact="0.2531"/>
                  <dgm:constr type="w" for="ch" forName="parTx6" refType="w" fact="0.2101"/>
                  <dgm:constr type="h" for="ch" forName="parTx6" refType="h" fact="0.0704"/>
                  <dgm:constr type="ctrX" for="ch" forName="picture6" refType="w" fact="0.3267"/>
                  <dgm:constr type="ctrY" for="ch" forName="picture6" refType="h" fact="0.2444"/>
                  <dgm:constr type="w" for="ch" forName="picture6" refType="w" fact="0.0974"/>
                  <dgm:constr type="h" for="ch" forName="picture6" refType="h" fact="0.1218"/>
                  <dgm:constr type="r" for="ch" forName="desTx6" refType="l" refFor="ch" refForName="parTx6"/>
                  <dgm:constr type="l" for="ch" forName="desTx6"/>
                  <dgm:constr type="t" for="ch" forName="desTx6" refType="t" refFor="ch" refForName="parTx6"/>
                  <dgm:constr type="h" for="ch" forName="desTx6" refType="h" refFor="ch" refForName="parTx6"/>
                  <dgm:constr type="r" for="ch" forName="parTx7" refType="w" fact="0.3034"/>
                  <dgm:constr type="t" for="ch" forName="parTx7" refType="h" fact="0.1162"/>
                  <dgm:constr type="w" for="ch" forName="parTx7" refType="w" fact="0.2101"/>
                  <dgm:constr type="h" for="ch" forName="parTx7" refType="h" fact="0.0704"/>
                  <dgm:constr type="ctrX" for="ch" forName="picture7" refType="w" fact="0.3129"/>
                  <dgm:constr type="ctrY" for="ch" forName="picture7" refType="h" fact="0.1075"/>
                  <dgm:constr type="w" for="ch" forName="picture7" refType="w" fact="0.0974"/>
                  <dgm:constr type="h" for="ch" forName="picture7" refType="h" fact="0.1218"/>
                  <dgm:constr type="r" for="ch" forName="desTx7" refType="l" refFor="ch" refForName="parTx7"/>
                  <dgm:constr type="l" for="ch" forName="desTx7"/>
                  <dgm:constr type="t" for="ch" forName="desTx7" refType="t" refFor="ch" refForName="parTx7"/>
                  <dgm:constr type="h" for="ch" forName="desTx7" refType="h" refFor="ch" refForName="parTx7"/>
                </dgm:constrLst>
              </dgm:if>
              <dgm:else name="Name71">
                <dgm:alg type="composite">
                  <dgm:param type="ar" val="1.096"/>
                </dgm:alg>
                <dgm:constrLst>
                  <dgm:constr type="primFontSz" for="ch" forName="parTx1" op="equ" val="65"/>
                  <dgm:constr type="primFontSz" for="ch" forName="parTx2" refType="primFontSz" refFor="ch" refForName="parTx1" op="equ"/>
                  <dgm:constr type="primFontSz" for="ch" forName="parTx3" refType="primFontSz" refFor="ch" refForName="parTx1" op="equ"/>
                  <dgm:constr type="primFontSz" for="ch" forName="parTx4" refType="primFontSz" refFor="ch" refForName="parTx1" op="equ"/>
                  <dgm:constr type="primFontSz" for="ch" forName="parTx5" refType="primFontSz" refFor="ch" refForName="parTx1" op="equ"/>
                  <dgm:constr type="primFontSz" for="ch" forName="parTx6" refType="primFontSz" refFor="ch" refForName="parTx1" op="equ"/>
                  <dgm:constr type="primFontSz" for="ch" forName="parTx7" refType="primFontSz" refFor="ch" refForName="parTx1" op="equ"/>
                  <dgm:constr type="userD" refType="w" fact="0.0111"/>
                  <dgm:constr type="ctrX" for="ch" forName="dot1" refType="w" fact="0.5541"/>
                  <dgm:constr type="ctrY" for="ch" forName="dot1" refType="h" fact="0.8342"/>
                  <dgm:constr type="w" for="ch" forName="dot1" refType="userD"/>
                  <dgm:constr type="h" for="ch" forName="dot1" refType="userD"/>
                  <dgm:constr type="ctrX" for="ch" forName="dot2" refType="w" fact="0.5756"/>
                  <dgm:constr type="ctrY" for="ch" forName="dot2" refType="h" fact="0.8448"/>
                  <dgm:constr type="w" for="ch" forName="dot2" refType="userD"/>
                  <dgm:constr type="h" for="ch" forName="dot2" refType="userD"/>
                  <dgm:constr type="ctrX" for="ch" forName="dot3" refType="w" fact="0.5974"/>
                  <dgm:constr type="ctrY" for="ch" forName="dot3" refType="h" fact="0.8539"/>
                  <dgm:constr type="w" for="ch" forName="dot3" refType="userD"/>
                  <dgm:constr type="h" for="ch" forName="dot3" refType="userD"/>
                  <dgm:constr type="ctrX" for="ch" forName="dot4" refType="w" fact="0.6194"/>
                  <dgm:constr type="ctrY" for="ch" forName="dot4" refType="h" fact="0.8615"/>
                  <dgm:constr type="w" for="ch" forName="dot4" refType="userD"/>
                  <dgm:constr type="h" for="ch" forName="dot4" refType="userD"/>
                  <dgm:constr type="ctrX" for="ch" forName="dot5" refType="w" fact="0.6416"/>
                  <dgm:constr type="ctrY" for="ch" forName="dot5" refType="h" fact="0.8676"/>
                  <dgm:constr type="w" for="ch" forName="dot5" refType="userD"/>
                  <dgm:constr type="h" for="ch" forName="dot5" refType="userD"/>
                  <dgm:constr type="ctrX" for="ch" forName="dot6" refType="w" fact="0.4197"/>
                  <dgm:constr type="ctrY" for="ch" forName="dot6" refType="h" fact="0.7255"/>
                  <dgm:constr type="w" for="ch" forName="dot6" refType="userD"/>
                  <dgm:constr type="h" for="ch" forName="dot6" refType="userD"/>
                  <dgm:constr type="ctrX" for="ch" forName="dot7" refType="w" fact="0.4382"/>
                  <dgm:constr type="ctrY" for="ch" forName="dot7" refType="h" fact="0.7454"/>
                  <dgm:constr type="w" for="ch" forName="dot7" refType="userD"/>
                  <dgm:constr type="h" for="ch" forName="dot7" refType="userD"/>
                  <dgm:constr type="ctrX" for="ch" forName="dot8" refType="w" fact="0.3344"/>
                  <dgm:constr type="ctrY" for="ch" forName="dot8" refType="h" fact="0.6026"/>
                  <dgm:constr type="w" for="ch" forName="dot8" refType="userD"/>
                  <dgm:constr type="h" for="ch" forName="dot8" refType="userD"/>
                  <dgm:constr type="ctrX" for="ch" forName="dot9" refType="w" fact="0.2734"/>
                  <dgm:constr type="ctrY" for="ch" forName="dot9" refType="h" fact="0.4632"/>
                  <dgm:constr type="w" for="ch" forName="dot9" refType="userD"/>
                  <dgm:constr type="h" for="ch" forName="dot9" refType="userD"/>
                  <dgm:constr type="ctrX" for="ch" forName="dot10" refType="w" fact="0.2357"/>
                  <dgm:constr type="ctrY" for="ch" forName="dot10" refType="h" fact="0.3187"/>
                  <dgm:constr type="w" for="ch" forName="dot10" refType="userD"/>
                  <dgm:constr type="h" for="ch" forName="dot10" refType="userD"/>
                  <dgm:constr type="ctrX" for="ch" forName="dot11" refType="w" fact="0.2184"/>
                  <dgm:constr type="ctrY" for="ch" forName="dot11" refType="h" fact="0.1763"/>
                  <dgm:constr type="w" for="ch" forName="dot11" refType="userD"/>
                  <dgm:constr type="h" for="ch" forName="dot11" refType="userD"/>
                  <dgm:constr type="ctrX" for="ch" forName="dotArrow1" refType="w" fact="0.2442"/>
                  <dgm:constr type="ctrY" for="ch" forName="dotArrow1" refType="h" fact="-0.0099"/>
                  <dgm:constr type="w" for="ch" forName="dotArrow1" refType="userD"/>
                  <dgm:constr type="h" for="ch" forName="dotArrow1" refType="userD"/>
                  <dgm:constr type="ctrX" for="ch" forName="dotArrow2" refType="w" fact="0.2275"/>
                  <dgm:constr type="ctrY" for="ch" forName="dotArrow2" refType="h" fact="-0.0239"/>
                  <dgm:constr type="w" for="ch" forName="dotArrow2" refType="userD"/>
                  <dgm:constr type="h" for="ch" forName="dotArrow2" refType="userD"/>
                  <dgm:constr type="ctrX" for="ch" forName="dotArrow3" refType="w" fact="0.2108"/>
                  <dgm:constr type="ctrY" for="ch" forName="dotArrow3" refType="h" fact="-0.0378"/>
                  <dgm:constr type="w" for="ch" forName="dotArrow3" refType="userD"/>
                  <dgm:constr type="h" for="ch" forName="dotArrow3" refType="userD"/>
                  <dgm:constr type="ctrX" for="ch" forName="dotArrow4" refType="w" fact="0.1942"/>
                  <dgm:constr type="ctrY" for="ch" forName="dotArrow4" refType="h" fact="-0.0239"/>
                  <dgm:constr type="w" for="ch" forName="dotArrow4" refType="userD"/>
                  <dgm:constr type="h" for="ch" forName="dotArrow4" refType="userD"/>
                  <dgm:constr type="ctrX" for="ch" forName="dotArrow5" refType="w" fact="0.1775"/>
                  <dgm:constr type="ctrY" for="ch" forName="dotArrow5" refType="h" fact="-0.0099"/>
                  <dgm:constr type="w" for="ch" forName="dotArrow5" refType="userD"/>
                  <dgm:constr type="h" for="ch" forName="dotArrow5" refType="userD"/>
                  <dgm:constr type="ctrX" for="ch" forName="dotArrow6" refType="w" fact="0.2108"/>
                  <dgm:constr type="ctrY" for="ch" forName="dotArrow6" refType="h" fact="-0.0084"/>
                  <dgm:constr type="w" for="ch" forName="dotArrow6" refType="userD"/>
                  <dgm:constr type="h" for="ch" forName="dotArrow6" refType="userD"/>
                  <dgm:constr type="ctrX" for="ch" forName="dotArrow7" refType="w" fact="0.2108"/>
                  <dgm:constr type="ctrY" for="ch" forName="dotArrow7" refType="h" fact="0.0211"/>
                  <dgm:constr type="w" for="ch" forName="dotArrow7" refType="userD"/>
                  <dgm:constr type="h" for="ch" forName="dotArrow7" refType="userD"/>
                  <dgm:constr type="r" for="ch" forName="parTx1" refType="w" fact="0.7085"/>
                  <dgm:constr type="t" for="ch" forName="parTx1" refType="h" fact="0.8845"/>
                  <dgm:constr type="w" for="ch" forName="parTx1" refType="w" fact="0.2396"/>
                  <dgm:constr type="h" for="ch" forName="parTx1" refType="h" fact="0.0704"/>
                  <dgm:constr type="ctrX" for="ch" forName="picture1" refType="w" fact="0.7194"/>
                  <dgm:constr type="ctrY" for="ch" forName="picture1" refType="h" fact="0.8769"/>
                  <dgm:constr type="w" for="ch" forName="picture1" refType="w" fact="0.1111"/>
                  <dgm:constr type="h" for="ch" forName="picture1" refType="h" fact="0.1218"/>
                  <dgm:constr type="r" for="ch" forName="parTx2" refType="w" fact="0.4828"/>
                  <dgm:constr type="t" for="ch" forName="parTx2" refType="h" fact="0.7946"/>
                  <dgm:constr type="w" for="ch" forName="parTx2" refType="w" fact="0.2396"/>
                  <dgm:constr type="h" for="ch" forName="parTx2" refType="h" fact="0.0704"/>
                  <dgm:constr type="ctrX" for="ch" forName="picture2" refType="w" fact="0.4937"/>
                  <dgm:constr type="ctrY" for="ch" forName="picture2" refType="h" fact="0.787"/>
                  <dgm:constr type="w" for="ch" forName="picture2" refType="w" fact="0.1111"/>
                  <dgm:constr type="h" for="ch" forName="picture2" refType="h" fact="0.1218"/>
                  <dgm:constr type="r" for="ch" forName="parTx3" refType="w" fact="0.3715"/>
                  <dgm:constr type="t" for="ch" forName="parTx3" refType="h" fact="0.672"/>
                  <dgm:constr type="w" for="ch" forName="parTx3" refType="w" fact="0.2396"/>
                  <dgm:constr type="h" for="ch" forName="parTx3" refType="h" fact="0.0704"/>
                  <dgm:constr type="ctrX" for="ch" forName="picture3" refType="w" fact="0.3824"/>
                  <dgm:constr type="ctrY" for="ch" forName="picture3" refType="h" fact="0.6644"/>
                  <dgm:constr type="w" for="ch" forName="picture3" refType="w" fact="0.1111"/>
                  <dgm:constr type="h" for="ch" forName="picture3" refType="h" fact="0.1218"/>
                  <dgm:constr type="r" for="ch" forName="parTx4" refType="w" fact="0.3006"/>
                  <dgm:constr type="t" for="ch" forName="parTx4" refType="h" fact="0.5369"/>
                  <dgm:constr type="w" for="ch" forName="parTx4" refType="w" fact="0.2396"/>
                  <dgm:constr type="h" for="ch" forName="parTx4" refType="h" fact="0.0704"/>
                  <dgm:constr type="ctrX" for="ch" forName="picture4" refType="w" fact="0.3115"/>
                  <dgm:constr type="ctrY" for="ch" forName="picture4" refType="h" fact="0.5294"/>
                  <dgm:constr type="w" for="ch" forName="picture4" refType="w" fact="0.1111"/>
                  <dgm:constr type="h" for="ch" forName="picture4" refType="h" fact="0.1218"/>
                  <dgm:constr type="r" for="ch" forName="parTx5" refType="w" fact="0.25"/>
                  <dgm:constr type="t" for="ch" forName="parTx5" refType="h" fact="0.394"/>
                  <dgm:constr type="w" for="ch" forName="parTx5" refType="w" fact="0.2396"/>
                  <dgm:constr type="h" for="ch" forName="parTx5" refType="h" fact="0.0704"/>
                  <dgm:constr type="ctrX" for="ch" forName="picture5" refType="w" fact="0.2609"/>
                  <dgm:constr type="ctrY" for="ch" forName="picture5" refType="h" fact="0.3864"/>
                  <dgm:constr type="w" for="ch" forName="picture5" refType="w" fact="0.1111"/>
                  <dgm:constr type="h" for="ch" forName="picture5" refType="h" fact="0.1218"/>
                  <dgm:constr type="r" for="ch" forName="parTx6" refType="w" fact="0.2212"/>
                  <dgm:constr type="t" for="ch" forName="parTx6" refType="h" fact="0.252"/>
                  <dgm:constr type="w" for="ch" forName="parTx6" refType="w" fact="0.2396"/>
                  <dgm:constr type="h" for="ch" forName="parTx6" refType="h" fact="0.0704"/>
                  <dgm:constr type="ctrX" for="ch" forName="picture6" refType="w" fact="0.2321"/>
                  <dgm:constr type="ctrY" for="ch" forName="picture6" refType="h" fact="0.2444"/>
                  <dgm:constr type="w" for="ch" forName="picture6" refType="w" fact="0.1111"/>
                  <dgm:constr type="h" for="ch" forName="picture6" refType="h" fact="0.1218"/>
                  <dgm:constr type="r" for="ch" forName="parTx7" refType="w" fact="0.2055"/>
                  <dgm:constr type="t" for="ch" forName="parTx7" refType="h" fact="0.1151"/>
                  <dgm:constr type="w" for="ch" forName="parTx7" refType="w" fact="0.2396"/>
                  <dgm:constr type="h" for="ch" forName="parTx7" refType="h" fact="0.0704"/>
                  <dgm:constr type="ctrX" for="ch" forName="picture7" refType="w" fact="0.2164"/>
                  <dgm:constr type="ctrY" for="ch" forName="picture7" refType="h" fact="0.1075"/>
                  <dgm:constr type="w" for="ch" forName="picture7" refType="w" fact="0.1111"/>
                  <dgm:constr type="h" for="ch" forName="picture7" refType="h" fact="0.1218"/>
                </dgm:constrLst>
              </dgm:else>
            </dgm:choose>
          </dgm:else>
        </dgm:choose>
      </dgm:else>
    </dgm:choose>
    <dgm:forEach name="wrapper" axis="self" ptType="parTrans">
      <dgm:forEach name="wrapper2" axis="self" ptType="sibTrans" st="2">
        <dgm:forEach name="imageRepeat" axis="self">
          <dgm:layoutNode name="imageRepeatNode" styleLbl="fgImgPlace1">
            <dgm:alg type="sp"/>
            <dgm:shape xmlns:r="http://schemas.openxmlformats.org/officeDocument/2006/relationships" type="ellipse" r:blip="" blipPhldr="1">
              <dgm:adjLst/>
            </dgm:shape>
            <dgm:presOf axis="self"/>
          </dgm:layoutNode>
        </dgm:forEach>
      </dgm:forEach>
    </dgm:forEach>
    <dgm:choose name="Name72">
      <dgm:if name="Name73" axis="ch" ptType="node" func="cnt" op="gte" val="2">
        <dgm:layoutNode name="dot1" styleLbl="alignNode1">
          <dgm:alg type="sp"/>
          <dgm:shape xmlns:r="http://schemas.openxmlformats.org/officeDocument/2006/relationships" type="ellipse" r:blip="">
            <dgm:adjLst/>
          </dgm:shape>
          <dgm:presOf/>
        </dgm:layoutNode>
        <dgm:layoutNode name="dot2" styleLbl="alignNode1">
          <dgm:alg type="sp"/>
          <dgm:shape xmlns:r="http://schemas.openxmlformats.org/officeDocument/2006/relationships" type="ellipse" r:blip="">
            <dgm:adjLst/>
          </dgm:shape>
          <dgm:presOf/>
        </dgm:layoutNode>
        <dgm:layoutNode name="dot3" styleLbl="alignNode1">
          <dgm:alg type="sp"/>
          <dgm:shape xmlns:r="http://schemas.openxmlformats.org/officeDocument/2006/relationships" type="ellipse" r:blip="">
            <dgm:adjLst/>
          </dgm:shape>
          <dgm:presOf/>
        </dgm:layoutNode>
      </dgm:if>
      <dgm:else name="Name74"/>
    </dgm:choose>
    <dgm:choose name="Name75">
      <dgm:if name="Name76" axis="ch" ptType="node" func="cnt" op="gte" val="3">
        <dgm:layoutNode name="dot4" styleLbl="alignNode1">
          <dgm:alg type="sp"/>
          <dgm:shape xmlns:r="http://schemas.openxmlformats.org/officeDocument/2006/relationships" type="ellipse" r:blip="">
            <dgm:adjLst/>
          </dgm:shape>
          <dgm:presOf/>
        </dgm:layoutNode>
        <dgm:layoutNode name="dot5" styleLbl="alignNode1">
          <dgm:alg type="sp"/>
          <dgm:shape xmlns:r="http://schemas.openxmlformats.org/officeDocument/2006/relationships" type="ellipse" r:blip="">
            <dgm:adjLst/>
          </dgm:shape>
          <dgm:presOf/>
        </dgm:layoutNode>
      </dgm:if>
      <dgm:else name="Name77"/>
    </dgm:choose>
    <dgm:choose name="Name78">
      <dgm:if name="Name79" axis="ch" ptType="node" func="cnt" op="gte" val="4">
        <dgm:layoutNode name="dot6" styleLbl="alignNode1">
          <dgm:alg type="sp"/>
          <dgm:shape xmlns:r="http://schemas.openxmlformats.org/officeDocument/2006/relationships" type="ellipse" r:blip="">
            <dgm:adjLst/>
          </dgm:shape>
          <dgm:presOf/>
        </dgm:layoutNode>
      </dgm:if>
      <dgm:else name="Name80"/>
    </dgm:choose>
    <dgm:choose name="Name81">
      <dgm:if name="Name82" axis="ch" ptType="node" func="cnt" op="gte" val="5">
        <dgm:layoutNode name="dot7" styleLbl="alignNode1">
          <dgm:alg type="sp"/>
          <dgm:shape xmlns:r="http://schemas.openxmlformats.org/officeDocument/2006/relationships" type="ellipse" r:blip="">
            <dgm:adjLst/>
          </dgm:shape>
          <dgm:presOf/>
        </dgm:layoutNode>
        <dgm:layoutNode name="dot8" styleLbl="alignNode1">
          <dgm:alg type="sp"/>
          <dgm:shape xmlns:r="http://schemas.openxmlformats.org/officeDocument/2006/relationships" type="ellipse" r:blip="">
            <dgm:adjLst/>
          </dgm:shape>
          <dgm:presOf/>
        </dgm:layoutNode>
      </dgm:if>
      <dgm:else name="Name83"/>
    </dgm:choose>
    <dgm:choose name="Name84">
      <dgm:if name="Name85" axis="ch" ptType="node" func="cnt" op="gte" val="6">
        <dgm:layoutNode name="dot9" styleLbl="alignNode1">
          <dgm:alg type="sp"/>
          <dgm:shape xmlns:r="http://schemas.openxmlformats.org/officeDocument/2006/relationships" type="ellipse" r:blip="">
            <dgm:adjLst/>
          </dgm:shape>
          <dgm:presOf/>
        </dgm:layoutNode>
        <dgm:layoutNode name="dot10" styleLbl="alignNode1">
          <dgm:alg type="sp"/>
          <dgm:shape xmlns:r="http://schemas.openxmlformats.org/officeDocument/2006/relationships" type="ellipse" r:blip="">
            <dgm:adjLst/>
          </dgm:shape>
          <dgm:presOf/>
        </dgm:layoutNode>
      </dgm:if>
      <dgm:else name="Name86"/>
    </dgm:choose>
    <dgm:choose name="Name87">
      <dgm:if name="Name88" axis="ch" ptType="node" func="cnt" op="gte" val="7">
        <dgm:layoutNode name="dot11" styleLbl="alignNode1">
          <dgm:alg type="sp"/>
          <dgm:shape xmlns:r="http://schemas.openxmlformats.org/officeDocument/2006/relationships" type="ellipse" r:blip="">
            <dgm:adjLst/>
          </dgm:shape>
          <dgm:presOf/>
        </dgm:layoutNode>
      </dgm:if>
      <dgm:else name="Name89"/>
    </dgm:choose>
    <dgm:choose name="Name90">
      <dgm:if name="Name91" axis="ch" ptType="node" func="cnt" op="gte" val="2">
        <dgm:layoutNode name="dotArrow1" styleLbl="alignNode1">
          <dgm:alg type="sp"/>
          <dgm:shape xmlns:r="http://schemas.openxmlformats.org/officeDocument/2006/relationships" type="ellipse" r:blip="">
            <dgm:adjLst/>
          </dgm:shape>
          <dgm:presOf/>
        </dgm:layoutNode>
        <dgm:layoutNode name="dotArrow2" styleLbl="alignNode1">
          <dgm:alg type="sp"/>
          <dgm:shape xmlns:r="http://schemas.openxmlformats.org/officeDocument/2006/relationships" type="ellipse" r:blip="">
            <dgm:adjLst/>
          </dgm:shape>
          <dgm:presOf/>
        </dgm:layoutNode>
        <dgm:layoutNode name="dotArrow3" styleLbl="alignNode1">
          <dgm:alg type="sp"/>
          <dgm:shape xmlns:r="http://schemas.openxmlformats.org/officeDocument/2006/relationships" type="ellipse" r:blip="">
            <dgm:adjLst/>
          </dgm:shape>
          <dgm:presOf/>
        </dgm:layoutNode>
        <dgm:layoutNode name="dotArrow4" styleLbl="alignNode1">
          <dgm:alg type="sp"/>
          <dgm:shape xmlns:r="http://schemas.openxmlformats.org/officeDocument/2006/relationships" type="ellipse" r:blip="">
            <dgm:adjLst/>
          </dgm:shape>
          <dgm:presOf/>
        </dgm:layoutNode>
        <dgm:layoutNode name="dotArrow5" styleLbl="alignNode1">
          <dgm:alg type="sp"/>
          <dgm:shape xmlns:r="http://schemas.openxmlformats.org/officeDocument/2006/relationships" type="ellipse" r:blip="">
            <dgm:adjLst/>
          </dgm:shape>
          <dgm:presOf/>
        </dgm:layoutNode>
        <dgm:layoutNode name="dotArrow6" styleLbl="alignNode1">
          <dgm:alg type="sp"/>
          <dgm:shape xmlns:r="http://schemas.openxmlformats.org/officeDocument/2006/relationships" type="ellipse" r:blip="">
            <dgm:adjLst/>
          </dgm:shape>
          <dgm:presOf/>
        </dgm:layoutNode>
        <dgm:layoutNode name="dotArrow7" styleLbl="alignNode1">
          <dgm:alg type="sp"/>
          <dgm:shape xmlns:r="http://schemas.openxmlformats.org/officeDocument/2006/relationships" type="ellipse" r:blip="">
            <dgm:adjLst/>
          </dgm:shape>
          <dgm:presOf/>
        </dgm:layoutNode>
      </dgm:if>
      <dgm:else name="Name92"/>
    </dgm:choose>
    <dgm:forEach name="Name93" axis="ch" ptType="node" cnt="1">
      <dgm:layoutNode name="parTx1">
        <dgm:choose name="Name94">
          <dgm:if name="Name95" func="var" arg="dir" op="equ" val="norm">
            <dgm:alg type="tx">
              <dgm:param type="parTxLTRAlign" val="l"/>
              <dgm:param type="parTxRTLAlign" val="r"/>
            </dgm:alg>
          </dgm:if>
          <dgm:else name="Name96">
            <dgm:alg type="tx">
              <dgm:param type="parTxLTRAlign" val="r"/>
              <dgm:param type="parTxRTLAlign" val="l"/>
            </dgm:alg>
          </dgm:else>
        </dgm:choose>
        <dgm:shape xmlns:r="http://schemas.openxmlformats.org/officeDocument/2006/relationships" type="roundRect" r:blip="">
          <dgm:adjLst/>
        </dgm:shape>
        <dgm:presOf axis="self" ptType="node"/>
        <dgm:choose name="Name97">
          <dgm:if name="Name98" func="var" arg="dir" op="equ" val="norm">
            <dgm:constrLst>
              <dgm:constr type="lMarg" refType="w" fact="0.6"/>
              <dgm:constr type="rMarg" refType="primFontSz" fact="0.3"/>
              <dgm:constr type="tMarg" refType="primFontSz" fact="0.3"/>
              <dgm:constr type="bMarg" refType="primFontSz" fact="0.3"/>
            </dgm:constrLst>
          </dgm:if>
          <dgm:else name="Name99">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00">
        <dgm:if name="Name101" axis="ch" ptType="node" func="cnt" op="gte" val="1">
          <dgm:layoutNode name="desTx1" styleLbl="revTx">
            <dgm:varLst>
              <dgm:bulletEnabled val="1"/>
            </dgm:varLst>
            <dgm:choose name="Name102">
              <dgm:if name="Name103" func="var" arg="dir" op="equ" val="norm">
                <dgm:choose name="Name104">
                  <dgm:if name="Name105" axis="ch" ptType="node" func="cnt" op="gte" val="2">
                    <dgm:alg type="tx">
                      <dgm:param type="parTxLTRAlign" val="l"/>
                      <dgm:param type="parTxRTLAlign" val="l"/>
                      <dgm:param type="stBulletLvl" val="1"/>
                    </dgm:alg>
                  </dgm:if>
                  <dgm:else name="Name106">
                    <dgm:alg type="tx">
                      <dgm:param type="parTxLTRAlign" val="l"/>
                      <dgm:param type="parTxRTLAlign" val="l"/>
                    </dgm:alg>
                  </dgm:else>
                </dgm:choose>
              </dgm:if>
              <dgm:else name="Name107">
                <dgm:choose name="Name108">
                  <dgm:if name="Name109" axis="ch" ptType="node" func="cnt" op="gte" val="2">
                    <dgm:alg type="tx">
                      <dgm:param type="parTxLTRAlign" val="r"/>
                      <dgm:param type="parTxRTLAlign" val="r"/>
                      <dgm:param type="shpTxLTRAlignCh" val="r"/>
                      <dgm:param type="shpTxRTLAlignCh" val="r"/>
                      <dgm:param type="stBulletLvl" val="1"/>
                    </dgm:alg>
                  </dgm:if>
                  <dgm:else name="Name110">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11"/>
      </dgm:choose>
    </dgm:forEach>
    <dgm:forEach name="Name112" axis="ch" ptType="sibTrans" hideLastTrans="0" cnt="1">
      <dgm:layoutNode name="picture1">
        <dgm:alg type="sp"/>
        <dgm:shape xmlns:r="http://schemas.openxmlformats.org/officeDocument/2006/relationships" r:blip="">
          <dgm:adjLst/>
        </dgm:shape>
        <dgm:presOf/>
        <dgm:constrLst/>
        <dgm:forEach name="Name113" ref="imageRepeat"/>
      </dgm:layoutNode>
    </dgm:forEach>
    <dgm:forEach name="Name114" axis="ch" ptType="node" st="2" cnt="1">
      <dgm:layoutNode name="parTx2">
        <dgm:choose name="Name115">
          <dgm:if name="Name116" func="var" arg="dir" op="equ" val="norm">
            <dgm:alg type="tx">
              <dgm:param type="parTxLTRAlign" val="l"/>
              <dgm:param type="parTxRTLAlign" val="r"/>
            </dgm:alg>
          </dgm:if>
          <dgm:else name="Name117">
            <dgm:alg type="tx">
              <dgm:param type="parTxLTRAlign" val="r"/>
              <dgm:param type="parTxRTLAlign" val="l"/>
            </dgm:alg>
          </dgm:else>
        </dgm:choose>
        <dgm:shape xmlns:r="http://schemas.openxmlformats.org/officeDocument/2006/relationships" type="roundRect" r:blip="">
          <dgm:adjLst/>
        </dgm:shape>
        <dgm:presOf axis="self" ptType="node"/>
        <dgm:choose name="Name118">
          <dgm:if name="Name119" func="var" arg="dir" op="equ" val="norm">
            <dgm:constrLst>
              <dgm:constr type="lMarg" refType="w" fact="0.6"/>
              <dgm:constr type="rMarg" refType="primFontSz" fact="0.3"/>
              <dgm:constr type="tMarg" refType="primFontSz" fact="0.3"/>
              <dgm:constr type="bMarg" refType="primFontSz" fact="0.3"/>
            </dgm:constrLst>
          </dgm:if>
          <dgm:else name="Name120">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21">
        <dgm:if name="Name122" axis="ch" ptType="node" func="cnt" op="gte" val="1">
          <dgm:layoutNode name="desTx2" styleLbl="revTx">
            <dgm:varLst>
              <dgm:bulletEnabled val="1"/>
            </dgm:varLst>
            <dgm:choose name="Name123">
              <dgm:if name="Name124" func="var" arg="dir" op="equ" val="norm">
                <dgm:choose name="Name125">
                  <dgm:if name="Name126" axis="ch" ptType="node" func="cnt" op="gte" val="2">
                    <dgm:alg type="tx">
                      <dgm:param type="parTxLTRAlign" val="l"/>
                      <dgm:param type="parTxRTLAlign" val="l"/>
                      <dgm:param type="stBulletLvl" val="1"/>
                    </dgm:alg>
                  </dgm:if>
                  <dgm:else name="Name127">
                    <dgm:alg type="tx">
                      <dgm:param type="parTxLTRAlign" val="l"/>
                      <dgm:param type="parTxRTLAlign" val="l"/>
                    </dgm:alg>
                  </dgm:else>
                </dgm:choose>
              </dgm:if>
              <dgm:else name="Name128">
                <dgm:choose name="Name129">
                  <dgm:if name="Name130" axis="ch" ptType="node" func="cnt" op="gte" val="2">
                    <dgm:alg type="tx">
                      <dgm:param type="parTxLTRAlign" val="r"/>
                      <dgm:param type="parTxRTLAlign" val="r"/>
                      <dgm:param type="shpTxLTRAlignCh" val="r"/>
                      <dgm:param type="shpTxRTLAlignCh" val="r"/>
                      <dgm:param type="stBulletLvl" val="1"/>
                    </dgm:alg>
                  </dgm:if>
                  <dgm:else name="Name131">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32"/>
      </dgm:choose>
    </dgm:forEach>
    <dgm:forEach name="Name133" axis="ch" ptType="sibTrans" hideLastTrans="0" st="2" cnt="1">
      <dgm:layoutNode name="picture2">
        <dgm:alg type="sp"/>
        <dgm:shape xmlns:r="http://schemas.openxmlformats.org/officeDocument/2006/relationships" r:blip="">
          <dgm:adjLst/>
        </dgm:shape>
        <dgm:presOf/>
        <dgm:constrLst/>
        <dgm:forEach name="Name134" ref="imageRepeat"/>
      </dgm:layoutNode>
    </dgm:forEach>
    <dgm:forEach name="Name135" axis="ch" ptType="node" st="3" cnt="1">
      <dgm:layoutNode name="parTx3">
        <dgm:choose name="Name136">
          <dgm:if name="Name137" func="var" arg="dir" op="equ" val="norm">
            <dgm:alg type="tx">
              <dgm:param type="parTxLTRAlign" val="l"/>
              <dgm:param type="parTxRTLAlign" val="r"/>
            </dgm:alg>
          </dgm:if>
          <dgm:else name="Name138">
            <dgm:alg type="tx">
              <dgm:param type="parTxLTRAlign" val="r"/>
              <dgm:param type="parTxRTLAlign" val="l"/>
            </dgm:alg>
          </dgm:else>
        </dgm:choose>
        <dgm:shape xmlns:r="http://schemas.openxmlformats.org/officeDocument/2006/relationships" type="roundRect" r:blip="">
          <dgm:adjLst/>
        </dgm:shape>
        <dgm:presOf axis="self" ptType="node"/>
        <dgm:choose name="Name139">
          <dgm:if name="Name140" func="var" arg="dir" op="equ" val="norm">
            <dgm:constrLst>
              <dgm:constr type="lMarg" refType="w" fact="0.6"/>
              <dgm:constr type="rMarg" refType="primFontSz" fact="0.3"/>
              <dgm:constr type="tMarg" refType="primFontSz" fact="0.3"/>
              <dgm:constr type="bMarg" refType="primFontSz" fact="0.3"/>
            </dgm:constrLst>
          </dgm:if>
          <dgm:else name="Name141">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42">
        <dgm:if name="Name143" axis="ch" ptType="node" func="cnt" op="gte" val="1">
          <dgm:layoutNode name="desTx3" styleLbl="revTx">
            <dgm:varLst>
              <dgm:bulletEnabled val="1"/>
            </dgm:varLst>
            <dgm:choose name="Name144">
              <dgm:if name="Name145" func="var" arg="dir" op="equ" val="norm">
                <dgm:choose name="Name146">
                  <dgm:if name="Name147" axis="ch" ptType="node" func="cnt" op="gte" val="2">
                    <dgm:alg type="tx">
                      <dgm:param type="parTxLTRAlign" val="l"/>
                      <dgm:param type="parTxRTLAlign" val="l"/>
                      <dgm:param type="stBulletLvl" val="1"/>
                    </dgm:alg>
                  </dgm:if>
                  <dgm:else name="Name148">
                    <dgm:alg type="tx">
                      <dgm:param type="parTxLTRAlign" val="l"/>
                      <dgm:param type="parTxRTLAlign" val="l"/>
                    </dgm:alg>
                  </dgm:else>
                </dgm:choose>
              </dgm:if>
              <dgm:else name="Name149">
                <dgm:choose name="Name150">
                  <dgm:if name="Name151" axis="ch" ptType="node" func="cnt" op="gte" val="2">
                    <dgm:alg type="tx">
                      <dgm:param type="parTxLTRAlign" val="r"/>
                      <dgm:param type="parTxRTLAlign" val="r"/>
                      <dgm:param type="shpTxLTRAlignCh" val="r"/>
                      <dgm:param type="shpTxRTLAlignCh" val="r"/>
                      <dgm:param type="stBulletLvl" val="1"/>
                    </dgm:alg>
                  </dgm:if>
                  <dgm:else name="Name152">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53"/>
      </dgm:choose>
    </dgm:forEach>
    <dgm:forEach name="Name154" axis="ch" ptType="sibTrans" hideLastTrans="0" st="3" cnt="1">
      <dgm:layoutNode name="picture3">
        <dgm:alg type="sp"/>
        <dgm:shape xmlns:r="http://schemas.openxmlformats.org/officeDocument/2006/relationships" r:blip="">
          <dgm:adjLst/>
        </dgm:shape>
        <dgm:presOf/>
        <dgm:constrLst/>
        <dgm:forEach name="Name155" ref="imageRepeat"/>
      </dgm:layoutNode>
    </dgm:forEach>
    <dgm:forEach name="Name156" axis="ch" ptType="node" st="4" cnt="1">
      <dgm:layoutNode name="parTx4">
        <dgm:choose name="Name157">
          <dgm:if name="Name158" func="var" arg="dir" op="equ" val="norm">
            <dgm:alg type="tx">
              <dgm:param type="parTxLTRAlign" val="l"/>
              <dgm:param type="parTxRTLAlign" val="r"/>
            </dgm:alg>
          </dgm:if>
          <dgm:else name="Name159">
            <dgm:alg type="tx">
              <dgm:param type="parTxLTRAlign" val="r"/>
              <dgm:param type="parTxRTLAlign" val="l"/>
            </dgm:alg>
          </dgm:else>
        </dgm:choose>
        <dgm:shape xmlns:r="http://schemas.openxmlformats.org/officeDocument/2006/relationships" type="roundRect" r:blip="">
          <dgm:adjLst/>
        </dgm:shape>
        <dgm:presOf axis="self" ptType="node"/>
        <dgm:choose name="Name160">
          <dgm:if name="Name161" func="var" arg="dir" op="equ" val="norm">
            <dgm:constrLst>
              <dgm:constr type="lMarg" refType="w" fact="0.6"/>
              <dgm:constr type="rMarg" refType="primFontSz" fact="0.3"/>
              <dgm:constr type="tMarg" refType="primFontSz" fact="0.3"/>
              <dgm:constr type="bMarg" refType="primFontSz" fact="0.3"/>
            </dgm:constrLst>
          </dgm:if>
          <dgm:else name="Name162">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63">
        <dgm:if name="Name164" axis="ch" ptType="node" func="cnt" op="gte" val="1">
          <dgm:layoutNode name="desTx4" styleLbl="revTx">
            <dgm:varLst>
              <dgm:bulletEnabled val="1"/>
            </dgm:varLst>
            <dgm:choose name="Name165">
              <dgm:if name="Name166" func="var" arg="dir" op="equ" val="norm">
                <dgm:choose name="Name167">
                  <dgm:if name="Name168" axis="ch" ptType="node" func="cnt" op="gte" val="2">
                    <dgm:alg type="tx">
                      <dgm:param type="parTxLTRAlign" val="l"/>
                      <dgm:param type="parTxRTLAlign" val="l"/>
                      <dgm:param type="stBulletLvl" val="1"/>
                    </dgm:alg>
                  </dgm:if>
                  <dgm:else name="Name169">
                    <dgm:alg type="tx">
                      <dgm:param type="parTxLTRAlign" val="l"/>
                      <dgm:param type="parTxRTLAlign" val="l"/>
                    </dgm:alg>
                  </dgm:else>
                </dgm:choose>
              </dgm:if>
              <dgm:else name="Name170">
                <dgm:choose name="Name171">
                  <dgm:if name="Name172" axis="ch" ptType="node" func="cnt" op="gte" val="2">
                    <dgm:alg type="tx">
                      <dgm:param type="parTxLTRAlign" val="r"/>
                      <dgm:param type="parTxRTLAlign" val="r"/>
                      <dgm:param type="shpTxLTRAlignCh" val="r"/>
                      <dgm:param type="shpTxRTLAlignCh" val="r"/>
                      <dgm:param type="stBulletLvl" val="1"/>
                    </dgm:alg>
                  </dgm:if>
                  <dgm:else name="Name173">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74"/>
      </dgm:choose>
    </dgm:forEach>
    <dgm:forEach name="Name175" axis="ch" ptType="sibTrans" hideLastTrans="0" st="4" cnt="1">
      <dgm:layoutNode name="picture4">
        <dgm:alg type="sp"/>
        <dgm:shape xmlns:r="http://schemas.openxmlformats.org/officeDocument/2006/relationships" r:blip="">
          <dgm:adjLst/>
        </dgm:shape>
        <dgm:presOf/>
        <dgm:constrLst/>
        <dgm:forEach name="Name176" ref="imageRepeat"/>
      </dgm:layoutNode>
    </dgm:forEach>
    <dgm:forEach name="Name177" axis="ch" ptType="node" st="5" cnt="1">
      <dgm:layoutNode name="parTx5">
        <dgm:choose name="Name178">
          <dgm:if name="Name179" func="var" arg="dir" op="equ" val="norm">
            <dgm:alg type="tx">
              <dgm:param type="parTxLTRAlign" val="l"/>
              <dgm:param type="parTxRTLAlign" val="r"/>
            </dgm:alg>
          </dgm:if>
          <dgm:else name="Name180">
            <dgm:alg type="tx">
              <dgm:param type="parTxLTRAlign" val="r"/>
              <dgm:param type="parTxRTLAlign" val="l"/>
            </dgm:alg>
          </dgm:else>
        </dgm:choose>
        <dgm:shape xmlns:r="http://schemas.openxmlformats.org/officeDocument/2006/relationships" type="roundRect" r:blip="">
          <dgm:adjLst/>
        </dgm:shape>
        <dgm:presOf axis="self" ptType="node"/>
        <dgm:choose name="Name181">
          <dgm:if name="Name182" func="var" arg="dir" op="equ" val="norm">
            <dgm:constrLst>
              <dgm:constr type="lMarg" refType="w" fact="0.6"/>
              <dgm:constr type="rMarg" refType="primFontSz" fact="0.3"/>
              <dgm:constr type="tMarg" refType="primFontSz" fact="0.3"/>
              <dgm:constr type="bMarg" refType="primFontSz" fact="0.3"/>
            </dgm:constrLst>
          </dgm:if>
          <dgm:else name="Name183">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184">
        <dgm:if name="Name185" axis="ch" ptType="node" func="cnt" op="gte" val="1">
          <dgm:layoutNode name="desTx5" styleLbl="revTx">
            <dgm:varLst>
              <dgm:bulletEnabled val="1"/>
            </dgm:varLst>
            <dgm:choose name="Name186">
              <dgm:if name="Name187" func="var" arg="dir" op="equ" val="norm">
                <dgm:choose name="Name188">
                  <dgm:if name="Name189" axis="ch" ptType="node" func="cnt" op="gte" val="2">
                    <dgm:alg type="tx">
                      <dgm:param type="parTxLTRAlign" val="l"/>
                      <dgm:param type="parTxRTLAlign" val="l"/>
                      <dgm:param type="stBulletLvl" val="1"/>
                    </dgm:alg>
                  </dgm:if>
                  <dgm:else name="Name190">
                    <dgm:alg type="tx">
                      <dgm:param type="parTxLTRAlign" val="l"/>
                      <dgm:param type="parTxRTLAlign" val="l"/>
                    </dgm:alg>
                  </dgm:else>
                </dgm:choose>
              </dgm:if>
              <dgm:else name="Name191">
                <dgm:choose name="Name192">
                  <dgm:if name="Name193" axis="ch" ptType="node" func="cnt" op="gte" val="2">
                    <dgm:alg type="tx">
                      <dgm:param type="parTxLTRAlign" val="r"/>
                      <dgm:param type="parTxRTLAlign" val="r"/>
                      <dgm:param type="shpTxLTRAlignCh" val="r"/>
                      <dgm:param type="shpTxRTLAlignCh" val="r"/>
                      <dgm:param type="stBulletLvl" val="1"/>
                    </dgm:alg>
                  </dgm:if>
                  <dgm:else name="Name194">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195"/>
      </dgm:choose>
    </dgm:forEach>
    <dgm:forEach name="Name196" axis="ch" ptType="sibTrans" hideLastTrans="0" st="5" cnt="1">
      <dgm:layoutNode name="picture5">
        <dgm:alg type="sp"/>
        <dgm:shape xmlns:r="http://schemas.openxmlformats.org/officeDocument/2006/relationships" r:blip="">
          <dgm:adjLst/>
        </dgm:shape>
        <dgm:presOf/>
        <dgm:constrLst/>
        <dgm:forEach name="Name197" ref="imageRepeat"/>
      </dgm:layoutNode>
    </dgm:forEach>
    <dgm:forEach name="Name198" axis="ch" ptType="node" st="6" cnt="1">
      <dgm:layoutNode name="parTx6">
        <dgm:choose name="Name199">
          <dgm:if name="Name200" func="var" arg="dir" op="equ" val="norm">
            <dgm:alg type="tx">
              <dgm:param type="parTxLTRAlign" val="l"/>
              <dgm:param type="parTxRTLAlign" val="r"/>
            </dgm:alg>
          </dgm:if>
          <dgm:else name="Name201">
            <dgm:alg type="tx">
              <dgm:param type="parTxLTRAlign" val="r"/>
              <dgm:param type="parTxRTLAlign" val="l"/>
            </dgm:alg>
          </dgm:else>
        </dgm:choose>
        <dgm:shape xmlns:r="http://schemas.openxmlformats.org/officeDocument/2006/relationships" type="roundRect" r:blip="">
          <dgm:adjLst/>
        </dgm:shape>
        <dgm:presOf axis="self" ptType="node"/>
        <dgm:choose name="Name202">
          <dgm:if name="Name203" func="var" arg="dir" op="equ" val="norm">
            <dgm:constrLst>
              <dgm:constr type="lMarg" refType="w" fact="0.6"/>
              <dgm:constr type="rMarg" refType="primFontSz" fact="0.3"/>
              <dgm:constr type="tMarg" refType="primFontSz" fact="0.3"/>
              <dgm:constr type="bMarg" refType="primFontSz" fact="0.3"/>
            </dgm:constrLst>
          </dgm:if>
          <dgm:else name="Name204">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205">
        <dgm:if name="Name206" axis="ch" ptType="node" func="cnt" op="gte" val="1">
          <dgm:layoutNode name="desTx6" styleLbl="revTx">
            <dgm:varLst>
              <dgm:bulletEnabled val="1"/>
            </dgm:varLst>
            <dgm:choose name="Name207">
              <dgm:if name="Name208" func="var" arg="dir" op="equ" val="norm">
                <dgm:choose name="Name209">
                  <dgm:if name="Name210" axis="ch" ptType="node" func="cnt" op="gte" val="2">
                    <dgm:alg type="tx">
                      <dgm:param type="parTxLTRAlign" val="l"/>
                      <dgm:param type="parTxRTLAlign" val="l"/>
                      <dgm:param type="stBulletLvl" val="1"/>
                    </dgm:alg>
                  </dgm:if>
                  <dgm:else name="Name211">
                    <dgm:alg type="tx">
                      <dgm:param type="parTxLTRAlign" val="l"/>
                      <dgm:param type="parTxRTLAlign" val="l"/>
                    </dgm:alg>
                  </dgm:else>
                </dgm:choose>
              </dgm:if>
              <dgm:else name="Name212">
                <dgm:choose name="Name213">
                  <dgm:if name="Name214" axis="ch" ptType="node" func="cnt" op="gte" val="2">
                    <dgm:alg type="tx">
                      <dgm:param type="parTxLTRAlign" val="r"/>
                      <dgm:param type="parTxRTLAlign" val="r"/>
                      <dgm:param type="shpTxLTRAlignCh" val="r"/>
                      <dgm:param type="shpTxRTLAlignCh" val="r"/>
                      <dgm:param type="stBulletLvl" val="1"/>
                    </dgm:alg>
                  </dgm:if>
                  <dgm:else name="Name215">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216"/>
      </dgm:choose>
    </dgm:forEach>
    <dgm:forEach name="Name217" axis="ch" ptType="sibTrans" hideLastTrans="0" st="6" cnt="1">
      <dgm:layoutNode name="picture6">
        <dgm:alg type="sp"/>
        <dgm:shape xmlns:r="http://schemas.openxmlformats.org/officeDocument/2006/relationships" r:blip="">
          <dgm:adjLst/>
        </dgm:shape>
        <dgm:presOf/>
        <dgm:constrLst/>
        <dgm:forEach name="Name218" ref="imageRepeat"/>
      </dgm:layoutNode>
    </dgm:forEach>
    <dgm:forEach name="Name219" axis="ch" ptType="node" st="7" cnt="1">
      <dgm:layoutNode name="parTx7">
        <dgm:choose name="Name220">
          <dgm:if name="Name221" func="var" arg="dir" op="equ" val="norm">
            <dgm:alg type="tx">
              <dgm:param type="parTxLTRAlign" val="l"/>
              <dgm:param type="parTxRTLAlign" val="r"/>
            </dgm:alg>
          </dgm:if>
          <dgm:else name="Name222">
            <dgm:alg type="tx">
              <dgm:param type="parTxLTRAlign" val="r"/>
              <dgm:param type="parTxRTLAlign" val="l"/>
            </dgm:alg>
          </dgm:else>
        </dgm:choose>
        <dgm:shape xmlns:r="http://schemas.openxmlformats.org/officeDocument/2006/relationships" type="roundRect" r:blip="">
          <dgm:adjLst/>
        </dgm:shape>
        <dgm:presOf axis="self" ptType="node"/>
        <dgm:choose name="Name223">
          <dgm:if name="Name224" func="var" arg="dir" op="equ" val="norm">
            <dgm:constrLst>
              <dgm:constr type="lMarg" refType="w" fact="0.6"/>
              <dgm:constr type="rMarg" refType="primFontSz" fact="0.3"/>
              <dgm:constr type="tMarg" refType="primFontSz" fact="0.3"/>
              <dgm:constr type="bMarg" refType="primFontSz" fact="0.3"/>
            </dgm:constrLst>
          </dgm:if>
          <dgm:else name="Name225">
            <dgm:constrLst>
              <dgm:constr type="rMarg" refType="w" fact="0.6"/>
              <dgm:constr type="lMarg" refType="primFontSz" fact="0.3"/>
              <dgm:constr type="tMarg" refType="primFontSz" fact="0.3"/>
              <dgm:constr type="bMarg" refType="primFontSz" fact="0.3"/>
            </dgm:constrLst>
          </dgm:else>
        </dgm:choose>
        <dgm:ruleLst>
          <dgm:rule type="primFontSz" val="5" fact="NaN" max="NaN"/>
        </dgm:ruleLst>
      </dgm:layoutNode>
      <dgm:choose name="Name226">
        <dgm:if name="Name227" axis="ch" ptType="node" func="cnt" op="gte" val="1">
          <dgm:layoutNode name="desTx7" styleLbl="revTx">
            <dgm:varLst>
              <dgm:bulletEnabled val="1"/>
            </dgm:varLst>
            <dgm:choose name="Name228">
              <dgm:if name="Name229" func="var" arg="dir" op="equ" val="norm">
                <dgm:choose name="Name230">
                  <dgm:if name="Name231" axis="ch" ptType="node" func="cnt" op="gte" val="2">
                    <dgm:alg type="tx">
                      <dgm:param type="parTxLTRAlign" val="l"/>
                      <dgm:param type="parTxRTLAlign" val="l"/>
                      <dgm:param type="stBulletLvl" val="1"/>
                    </dgm:alg>
                  </dgm:if>
                  <dgm:else name="Name232">
                    <dgm:alg type="tx">
                      <dgm:param type="parTxLTRAlign" val="l"/>
                      <dgm:param type="parTxRTLAlign" val="l"/>
                    </dgm:alg>
                  </dgm:else>
                </dgm:choose>
              </dgm:if>
              <dgm:else name="Name233">
                <dgm:choose name="Name234">
                  <dgm:if name="Name235" axis="ch" ptType="node" func="cnt" op="gte" val="2">
                    <dgm:alg type="tx">
                      <dgm:param type="parTxLTRAlign" val="r"/>
                      <dgm:param type="parTxRTLAlign" val="r"/>
                      <dgm:param type="shpTxLTRAlignCh" val="r"/>
                      <dgm:param type="shpTxRTLAlignCh" val="r"/>
                      <dgm:param type="stBulletLvl" val="1"/>
                    </dgm:alg>
                  </dgm:if>
                  <dgm:else name="Name236">
                    <dgm:alg type="tx">
                      <dgm:param type="parTxLTRAlign" val="r"/>
                      <dgm:param type="parTxRTLAlign" val="r"/>
                      <dgm:param type="shpTxLTRAlignCh" val="r"/>
                      <dgm:param type="shpTxRTLAlignCh" val="r"/>
                    </dgm:alg>
                  </dgm:else>
                </dgm:choose>
              </dgm:else>
            </dgm:choose>
            <dgm:shape xmlns:r="http://schemas.openxmlformats.org/officeDocument/2006/relationships" type="rect" r:blip="">
              <dgm:adjLst/>
            </dgm:shape>
            <dgm:presOf axis="des" ptType="node"/>
            <dgm:constrLst>
              <dgm:constr type="rMarg" refType="primFontSz" fact="0.2"/>
              <dgm:constr type="tMarg" refType="primFontSz" fact="0.2"/>
              <dgm:constr type="bMarg" refType="primFontSz" fact="0.2"/>
            </dgm:constrLst>
            <dgm:ruleLst>
              <dgm:rule type="primFontSz" val="5" fact="NaN" max="NaN"/>
            </dgm:ruleLst>
          </dgm:layoutNode>
        </dgm:if>
        <dgm:else name="Name237"/>
      </dgm:choose>
    </dgm:forEach>
    <dgm:forEach name="Name238" axis="ch" ptType="sibTrans" hideLastTrans="0" st="7" cnt="1">
      <dgm:layoutNode name="picture7">
        <dgm:alg type="sp"/>
        <dgm:shape xmlns:r="http://schemas.openxmlformats.org/officeDocument/2006/relationships" r:blip="">
          <dgm:adjLst/>
        </dgm:shape>
        <dgm:presOf/>
        <dgm:constrLst/>
        <dgm:forEach name="Name239" ref="imageRepeat"/>
      </dgm:layoutNode>
    </dgm:forEach>
  </dgm:layoutNode>
</dgm:layoutDef>
</file>

<file path=xl/diagrams/layout5.xml><?xml version="1.0" encoding="utf-8"?>
<dgm:layoutDef xmlns:dgm="http://schemas.openxmlformats.org/drawingml/2006/diagram" xmlns:a="http://schemas.openxmlformats.org/drawingml/2006/main" uniqueId="urn:microsoft.com/office/officeart/2005/8/layout/arrow6">
  <dgm:title val=""/>
  <dgm:desc val=""/>
  <dgm:catLst>
    <dgm:cat type="relationship" pri="4000"/>
    <dgm:cat type="process" pri="29000"/>
  </dgm:catLst>
  <dgm:sampData>
    <dgm:dataModel>
      <dgm:ptLst>
        <dgm:pt modelId="0" type="doc"/>
        <dgm:pt modelId="1">
          <dgm:prSet phldr="1"/>
        </dgm:pt>
        <dgm:pt modelId="2">
          <dgm:prSet phldr="1"/>
        </dgm:pt>
      </dgm:ptLst>
      <dgm:cxnLst>
        <dgm:cxn modelId="4" srcId="0" destId="1" srcOrd="0" destOrd="0"/>
        <dgm:cxn modelId="5" srcId="0" destId="2" srcOrd="1"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Lst>
      <dgm:cxnLst>
        <dgm:cxn modelId="3" srcId="0" destId="1" srcOrd="0" destOrd="0"/>
        <dgm:cxn modelId="4" srcId="0" destId="2" srcOrd="1" destOrd="0"/>
      </dgm:cxnLst>
      <dgm:bg/>
      <dgm:whole/>
    </dgm:dataModel>
  </dgm:clrData>
  <dgm:layoutNode name="compositeShape">
    <dgm:varLst>
      <dgm:chMax val="2"/>
      <dgm:dir/>
      <dgm:resizeHandles val="exact"/>
    </dgm:varLst>
    <dgm:alg type="composite">
      <dgm:param type="horzAlign" val="ctr"/>
      <dgm:param type="vertAlign" val="mid"/>
      <dgm:param type="ar" val="2.5"/>
    </dgm:alg>
    <dgm:shape xmlns:r="http://schemas.openxmlformats.org/officeDocument/2006/relationships" r:blip="">
      <dgm:adjLst/>
    </dgm:shape>
    <dgm:presOf/>
    <dgm:constrLst>
      <dgm:constr type="primFontSz" for="des" ptType="node" op="equ"/>
      <dgm:constr type="w" for="ch" forName="ribbon" refType="h" refFor="ch" refForName="ribbon" fact="2.5"/>
      <dgm:constr type="h" for="ch" forName="leftArrowText" refType="h" fact="0.49"/>
      <dgm:constr type="ctrY" for="ch" forName="leftArrowText" refType="ctrY" refFor="ch" refForName="ribbon"/>
      <dgm:constr type="ctrYOff" for="ch" forName="leftArrowText" refType="h" refFor="ch" refForName="ribbon" fact="-0.08"/>
      <dgm:constr type="l" for="ch" forName="leftArrowText" refType="w" refFor="ch" refForName="ribbon" fact="0.12"/>
      <dgm:constr type="r" for="ch" forName="leftArrowText" refType="w" refFor="ch" refForName="ribbon" fact="0.45"/>
      <dgm:constr type="h" for="ch" forName="rightArrowText" refType="h" fact="0.49"/>
      <dgm:constr type="ctrY" for="ch" forName="rightArrowText" refType="ctrY" refFor="ch" refForName="ribbon"/>
      <dgm:constr type="ctrYOff" for="ch" forName="rightArrowText" refType="h" refFor="ch" refForName="ribbon" fact="0.08"/>
      <dgm:constr type="l" for="ch" forName="rightArrowText" refType="w" refFor="ch" refForName="ribbon" fact="0.5"/>
      <dgm:constr type="r" for="ch" forName="rightArrowText" refType="w" refFor="ch" refForName="ribbon" fact="0.89"/>
    </dgm:constrLst>
    <dgm:ruleLst/>
    <dgm:choose name="Name0">
      <dgm:if name="Name1" axis="ch" ptType="node" func="cnt" op="gte" val="1">
        <dgm:layoutNode name="ribbon" styleLbl="node1">
          <dgm:alg type="sp"/>
          <dgm:shape xmlns:r="http://schemas.openxmlformats.org/officeDocument/2006/relationships" type="leftRightRibbon" r:blip="">
            <dgm:adjLst/>
          </dgm:shape>
          <dgm:presOf/>
          <dgm:constrLst/>
          <dgm:ruleLst/>
        </dgm:layoutNode>
        <dgm:layoutNode name="leftArrowText" styleLbl="node1">
          <dgm:varLst>
            <dgm:chMax val="0"/>
            <dgm:bulletEnabled val="1"/>
          </dgm:varLst>
          <dgm:alg type="tx">
            <dgm:param type="txAnchorVertCh" val="mid"/>
          </dgm:alg>
          <dgm:shape xmlns:r="http://schemas.openxmlformats.org/officeDocument/2006/relationships" type="rect" r:blip="" hideGeom="1">
            <dgm:adjLst/>
          </dgm:shape>
          <dgm:choose name="Name2">
            <dgm:if name="Name3" func="var" arg="dir" op="equ" val="norm">
              <dgm:presOf axis="ch desOrSelf" ptType="node node" st="1 1" cnt="1 0"/>
            </dgm:if>
            <dgm:else name="Name4">
              <dgm:presOf axis="ch desOrSelf" ptType="node node" st="2 1" cnt="1 0"/>
            </dgm:else>
          </dgm:choose>
          <dgm:constrLst>
            <dgm:constr type="primFontSz" val="65"/>
            <dgm:constr type="tMarg" refType="primFontSz" fact="0.28"/>
            <dgm:constr type="lMarg"/>
            <dgm:constr type="bMarg" refType="primFontSz" fact="0.3"/>
            <dgm:constr type="rMarg"/>
          </dgm:constrLst>
          <dgm:ruleLst>
            <dgm:rule type="primFontSz" val="5" fact="NaN" max="NaN"/>
          </dgm:ruleLst>
        </dgm:layoutNode>
        <dgm:layoutNode name="rightArrowText" styleLbl="node1">
          <dgm:varLst>
            <dgm:chMax val="0"/>
            <dgm:bulletEnabled val="1"/>
          </dgm:varLst>
          <dgm:alg type="tx">
            <dgm:param type="txAnchorVertCh" val="mid"/>
          </dgm:alg>
          <dgm:shape xmlns:r="http://schemas.openxmlformats.org/officeDocument/2006/relationships" type="rect" r:blip="" hideGeom="1">
            <dgm:adjLst/>
          </dgm:shape>
          <dgm:choose name="Name5">
            <dgm:if name="Name6" func="var" arg="dir" op="equ" val="norm">
              <dgm:presOf axis="ch desOrSelf" ptType="node node" st="2 1" cnt="1 0"/>
            </dgm:if>
            <dgm:else name="Name7">
              <dgm:presOf axis="ch desOrSelf" ptType="node node" st="1 1" cnt="1 0"/>
            </dgm:else>
          </dgm:choose>
          <dgm:constrLst>
            <dgm:constr type="primFontSz" val="65"/>
            <dgm:constr type="tMarg" refType="primFontSz" fact="0.28"/>
            <dgm:constr type="lMarg"/>
            <dgm:constr type="bMarg" refType="primFontSz" fact="0.3"/>
            <dgm:constr type="rMarg"/>
          </dgm:constrLst>
          <dgm:ruleLst>
            <dgm:rule type="primFontSz" val="5" fact="NaN" max="NaN"/>
          </dgm:ruleLst>
        </dgm:layoutNode>
      </dgm:if>
      <dgm:else name="Name8"/>
    </dgm:choose>
  </dgm:layoutNode>
</dgm:layoutDef>
</file>

<file path=xl/diagrams/layout6.xml><?xml version="1.0" encoding="utf-8"?>
<dgm:layoutDef xmlns:dgm="http://schemas.openxmlformats.org/drawingml/2006/diagram" xmlns:a="http://schemas.openxmlformats.org/drawingml/2006/main" uniqueId="urn:microsoft.com/office/officeart/2005/8/layout/arrow3">
  <dgm:title val=""/>
  <dgm:desc val=""/>
  <dgm:catLst>
    <dgm:cat type="relationship" pri="5000"/>
  </dgm:catLst>
  <dgm:sampData>
    <dgm:dataModel>
      <dgm:ptLst>
        <dgm:pt modelId="0" type="doc"/>
        <dgm:pt modelId="1">
          <dgm:prSet phldr="1"/>
        </dgm:pt>
        <dgm:pt modelId="2">
          <dgm:prSet phldr="1"/>
        </dgm:pt>
      </dgm:ptLst>
      <dgm:cxnLst>
        <dgm:cxn modelId="4" srcId="0" destId="1" srcOrd="0" destOrd="0"/>
        <dgm:cxn modelId="5" srcId="0" destId="2" srcOrd="1"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Lst>
      <dgm:cxnLst>
        <dgm:cxn modelId="3" srcId="0" destId="1" srcOrd="0" destOrd="0"/>
        <dgm:cxn modelId="4" srcId="0" destId="2" srcOrd="1" destOrd="0"/>
      </dgm:cxnLst>
      <dgm:bg/>
      <dgm:whole/>
    </dgm:dataModel>
  </dgm:clrData>
  <dgm:layoutNode name="compositeShape">
    <dgm:varLst>
      <dgm:chMax val="2"/>
      <dgm:dir/>
      <dgm:resizeHandles val="exact"/>
    </dgm:varLst>
    <dgm:alg type="composite">
      <dgm:param type="horzAlign" val="none"/>
      <dgm:param type="vertAlign" val="none"/>
    </dgm:alg>
    <dgm:shape xmlns:r="http://schemas.openxmlformats.org/officeDocument/2006/relationships" r:blip="">
      <dgm:adjLst/>
    </dgm:shape>
    <dgm:presOf/>
    <dgm:choose name="Name0">
      <dgm:if name="Name1" func="var" arg="dir" op="equ" val="norm">
        <dgm:choose name="Name2">
          <dgm:if name="Name3" axis="ch" ptType="node" func="cnt" op="gte" val="2">
            <dgm:constrLst>
              <dgm:constr type="w" for="ch" forName="divider" refType="w"/>
              <dgm:constr type="h" for="ch" forName="divider" refType="w" fact="0.2"/>
              <dgm:constr type="h" for="ch" forName="divider" refType="h" op="gte" fact="0.2"/>
              <dgm:constr type="h" for="ch" forName="divider" refType="h" op="lte" fact="0.4"/>
              <dgm:constr type="ctrX" for="ch" forName="divider" refType="w" fact="0.5"/>
              <dgm:constr type="ctrY" for="ch" forName="divider" refType="h" fact="0.5"/>
              <dgm:constr type="w" for="ch" forName="downArrow" refType="w" fact="0.3"/>
              <dgm:constr type="h" for="ch" forName="downArrow" refType="h" fact="0.4"/>
              <dgm:constr type="l" for="ch" forName="downArrow" refType="w" fact="0.1"/>
              <dgm:constr type="t" for="ch" forName="downArrow" refType="h" fact="0.05"/>
              <dgm:constr type="lOff" for="ch" forName="downArrow" refType="w" fact="0.02"/>
              <dgm:constr type="w" for="ch" forName="downArrowText" refType="w" fact="0.32"/>
              <dgm:constr type="h" for="ch" forName="downArrowText" refType="h" fact="0.42"/>
              <dgm:constr type="t" for="ch" forName="downArrowText"/>
              <dgm:constr type="r" for="ch" forName="downArrowText" refType="w" fact="0.85"/>
              <dgm:constr type="w" for="ch" forName="upArrow" refType="w" fact="0.3"/>
              <dgm:constr type="h" for="ch" forName="upArrow" refType="h" fact="0.4"/>
              <dgm:constr type="b" for="ch" forName="upArrow" refType="h" fact="0.95"/>
              <dgm:constr type="r" for="ch" forName="upArrow" refType="w" fact="0.9"/>
              <dgm:constr type="rOff" for="ch" forName="upArrow" refType="w" fact="-0.02"/>
              <dgm:constr type="w" for="ch" forName="upArrowText" refType="w" fact="0.32"/>
              <dgm:constr type="h" for="ch" forName="upArrowText" refType="h" fact="0.42"/>
              <dgm:constr type="b" for="ch" forName="upArrowText" refType="h"/>
              <dgm:constr type="l" for="ch" forName="upArrowText" refType="w" fact="0.15"/>
              <dgm:constr type="primFontSz" for="ch" ptType="node" op="equ" val="65"/>
            </dgm:constrLst>
          </dgm:if>
          <dgm:else name="Name4">
            <dgm:constrLst>
              <dgm:constr type="w" for="ch" forName="downArrow" refType="w" fact="0.4"/>
              <dgm:constr type="h" for="ch" forName="downArrow" refType="h" fact="0.8"/>
              <dgm:constr type="l" for="ch" forName="downArrow" refType="w" fact="0.02"/>
              <dgm:constr type="t" for="ch" forName="downArrow" refType="h" fact="0.05"/>
              <dgm:constr type="lOff" for="ch" forName="downArrow" refType="w" fact="0.02"/>
              <dgm:constr type="w" for="ch" forName="downArrowText" refType="w" fact="0.5"/>
              <dgm:constr type="h" for="ch" forName="downArrowText" refType="h"/>
              <dgm:constr type="t" for="ch" forName="downArrowText"/>
              <dgm:constr type="r" for="ch" forName="downArrowText" refType="w"/>
              <dgm:constr type="primFontSz" for="ch" ptType="node" op="equ" val="65"/>
            </dgm:constrLst>
          </dgm:else>
        </dgm:choose>
      </dgm:if>
      <dgm:else name="Name5">
        <dgm:choose name="Name6">
          <dgm:if name="Name7" axis="ch" ptType="node" func="cnt" op="gte" val="2">
            <dgm:constrLst>
              <dgm:constr type="w" for="ch" forName="divider" refType="w"/>
              <dgm:constr type="h" for="ch" forName="divider" refType="w" fact="0.2"/>
              <dgm:constr type="h" for="ch" forName="divider" refType="h" op="gte" fact="0.2"/>
              <dgm:constr type="h" for="ch" forName="divider" refType="h" op="lte" fact="0.4"/>
              <dgm:constr type="ctrX" for="ch" forName="divider" refType="w" fact="0.5"/>
              <dgm:constr type="ctrY" for="ch" forName="divider" refType="h" fact="0.5"/>
              <dgm:constr type="w" for="ch" forName="downArrow" refType="w" fact="0.3"/>
              <dgm:constr type="h" for="ch" forName="downArrow" refType="h" fact="0.4"/>
              <dgm:constr type="r" for="ch" forName="downArrow" refType="w" fact="0.9"/>
              <dgm:constr type="t" for="ch" forName="downArrow" refType="h" fact="0.05"/>
              <dgm:constr type="rOff" for="ch" forName="downArrow" refType="w" fact="-0.02"/>
              <dgm:constr type="w" for="ch" forName="downArrowText" refType="w" fact="0.32"/>
              <dgm:constr type="h" for="ch" forName="downArrowText" refType="h" fact="0.42"/>
              <dgm:constr type="t" for="ch" forName="downArrowText"/>
              <dgm:constr type="l" for="ch" forName="downArrowText" refType="w" fact="0.15"/>
              <dgm:constr type="w" for="ch" forName="upArrow" refType="w" fact="0.3"/>
              <dgm:constr type="h" for="ch" forName="upArrow" refType="h" fact="0.4"/>
              <dgm:constr type="b" for="ch" forName="upArrow" refType="h" fact="0.95"/>
              <dgm:constr type="l" for="ch" forName="upArrow" refType="w" fact="0.1"/>
              <dgm:constr type="lOff" for="ch" forName="upArrow" refType="w" fact="0.02"/>
              <dgm:constr type="w" for="ch" forName="upArrowText" refType="w" fact="0.32"/>
              <dgm:constr type="h" for="ch" forName="upArrowText" refType="h" fact="0.42"/>
              <dgm:constr type="b" for="ch" forName="upArrowText" refType="h"/>
              <dgm:constr type="r" for="ch" forName="upArrowText" refType="w" fact="0.85"/>
              <dgm:constr type="primFontSz" for="ch" ptType="node" op="equ" val="65"/>
            </dgm:constrLst>
          </dgm:if>
          <dgm:else name="Name8">
            <dgm:constrLst>
              <dgm:constr type="w" for="ch" forName="downArrow" refType="w" fact="0.4"/>
              <dgm:constr type="h" for="ch" forName="downArrow" refType="h" fact="0.8"/>
              <dgm:constr type="r" for="ch" forName="downArrow" refType="w" fact="0.98"/>
              <dgm:constr type="t" for="ch" forName="downArrow" refType="h" fact="0.05"/>
              <dgm:constr type="rOff" for="ch" forName="downArrow" refType="w" fact="-0.02"/>
              <dgm:constr type="w" for="ch" forName="downArrowText" refType="w" fact="0.5"/>
              <dgm:constr type="h" for="ch" forName="downArrowText" refType="h"/>
              <dgm:constr type="t" for="ch" forName="downArrowText"/>
              <dgm:constr type="l" for="ch" forName="downArrowText"/>
              <dgm:constr type="primFontSz" for="ch" ptType="node" op="equ" val="65"/>
            </dgm:constrLst>
          </dgm:else>
        </dgm:choose>
      </dgm:else>
    </dgm:choose>
    <dgm:ruleLst/>
    <dgm:choose name="Name9">
      <dgm:if name="Name10" axis="ch" ptType="node" func="cnt" op="gte" val="2">
        <dgm:layoutNode name="divider" styleLbl="fgShp">
          <dgm:alg type="sp"/>
          <dgm:choose name="Name11">
            <dgm:if name="Name12" func="var" arg="dir" op="equ" val="norm">
              <dgm:shape xmlns:r="http://schemas.openxmlformats.org/officeDocument/2006/relationships" rot="-5" type="mathMinus" r:blip="">
                <dgm:adjLst/>
              </dgm:shape>
            </dgm:if>
            <dgm:else name="Name13">
              <dgm:shape xmlns:r="http://schemas.openxmlformats.org/officeDocument/2006/relationships" rot="5" type="mathMinus" r:blip="">
                <dgm:adjLst/>
              </dgm:shape>
            </dgm:else>
          </dgm:choose>
          <dgm:presOf/>
          <dgm:constrLst/>
          <dgm:ruleLst/>
        </dgm:layoutNode>
      </dgm:if>
      <dgm:else name="Name14"/>
    </dgm:choose>
    <dgm:forEach name="Name15" axis="ch" ptType="node" cnt="1">
      <dgm:layoutNode name="downArrow" styleLbl="node1">
        <dgm:alg type="sp"/>
        <dgm:shape xmlns:r="http://schemas.openxmlformats.org/officeDocument/2006/relationships" type="downArrow" r:blip="">
          <dgm:adjLst/>
        </dgm:shape>
        <dgm:presOf/>
        <dgm:constrLst/>
        <dgm:ruleLst/>
      </dgm:layoutNode>
      <dgm:layoutNode name="downArrowText" styleLbl="revTx">
        <dgm:varLst>
          <dgm:bulletEnabled val="1"/>
        </dgm:varLst>
        <dgm:alg type="tx">
          <dgm:param type="txAnchorVertCh" val="mid"/>
        </dgm:alg>
        <dgm:shape xmlns:r="http://schemas.openxmlformats.org/officeDocument/2006/relationships" type="rect" r:blip="">
          <dgm:adjLst/>
        </dgm:shape>
        <dgm:presOf axis="desOrSelf" ptType="node"/>
        <dgm:constrLst/>
        <dgm:ruleLst>
          <dgm:rule type="primFontSz" val="5" fact="NaN" max="NaN"/>
        </dgm:ruleLst>
      </dgm:layoutNode>
    </dgm:forEach>
    <dgm:forEach name="Name16" axis="ch" ptType="node" st="2" cnt="1">
      <dgm:layoutNode name="upArrow" styleLbl="node1">
        <dgm:alg type="sp"/>
        <dgm:shape xmlns:r="http://schemas.openxmlformats.org/officeDocument/2006/relationships" type="upArrow" r:blip="">
          <dgm:adjLst/>
        </dgm:shape>
        <dgm:presOf/>
        <dgm:constrLst/>
        <dgm:ruleLst/>
      </dgm:layoutNode>
      <dgm:layoutNode name="upArrowText" styleLbl="revTx">
        <dgm:varLst>
          <dgm:bulletEnabled val="1"/>
        </dgm:varLst>
        <dgm:alg type="tx">
          <dgm:param type="txAnchorVertCh" val="mid"/>
        </dgm:alg>
        <dgm:shape xmlns:r="http://schemas.openxmlformats.org/officeDocument/2006/relationships" type="rect" r:blip="">
          <dgm:adjLst/>
        </dgm:shape>
        <dgm:presOf axis="desOrSelf" ptType="node"/>
        <dgm:constrLst/>
        <dgm:ruleLst>
          <dgm:rule type="primFontSz" val="5" fact="NaN" max="NaN"/>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3">
  <dgm:title val=""/>
  <dgm:desc val=""/>
  <dgm:catLst>
    <dgm:cat type="3D" pri="11300"/>
  </dgm:catLst>
  <dgm:scene3d>
    <a:camera prst="orthographicFront"/>
    <a:lightRig rig="threePt" dir="t"/>
  </dgm:scene3d>
  <dgm:styleLbl name="node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l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vennNode1">
    <dgm:scene3d>
      <a:camera prst="orthographicFront">
        <a:rot lat="0" lon="0" rev="0"/>
      </a:camera>
      <a:lightRig rig="contrasting" dir="t">
        <a:rot lat="0" lon="0" rev="1200000"/>
      </a:lightRig>
    </dgm:scene3d>
    <dgm:sp3d contourW="12700" prstMaterial="clear">
      <a:bevelT w="177800" h="254000"/>
      <a:bevelB w="152400"/>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f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alignImgPlace1">
    <dgm:scene3d>
      <a:camera prst="orthographicFront">
        <a:rot lat="0" lon="0" rev="0"/>
      </a:camera>
      <a:lightRig rig="contrasting" dir="t">
        <a:rot lat="0" lon="0" rev="1200000"/>
      </a:lightRig>
    </dgm:scene3d>
    <dgm:sp3d contourW="12700" prstMaterial="flat">
      <a:bevelT w="177800" h="254000"/>
      <a:bevelB w="152400"/>
    </dgm:sp3d>
    <dgm:txPr/>
    <dgm:style>
      <a:lnRef idx="0">
        <a:scrgbClr r="0" g="0" b="0"/>
      </a:lnRef>
      <a:fillRef idx="1">
        <a:scrgbClr r="0" g="0" b="0"/>
      </a:fillRef>
      <a:effectRef idx="1">
        <a:scrgbClr r="0" g="0" b="0"/>
      </a:effectRef>
      <a:fontRef idx="minor"/>
    </dgm:style>
  </dgm:styleLbl>
  <dgm:styleLbl name="b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sibTrans2D1">
    <dgm:scene3d>
      <a:camera prst="orthographicFront">
        <a:rot lat="0" lon="0" rev="0"/>
      </a:camera>
      <a:lightRig rig="contrasting" dir="t">
        <a:rot lat="0" lon="0" rev="1200000"/>
      </a:lightRig>
    </dgm:scene3d>
    <dgm:sp3d z="-182000" contourW="19050" prstMaterial="metal">
      <a:bevelT w="88900" h="203200"/>
      <a:bevelB w="165100" h="254000"/>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ibTrans1D1">
    <dgm:scene3d>
      <a:camera prst="orthographicFront">
        <a:rot lat="0" lon="0" rev="0"/>
      </a:camera>
      <a:lightRig rig="contrasting" dir="t">
        <a:rot lat="0" lon="0" rev="1200000"/>
      </a:lightRig>
    </dgm:scene3d>
    <dgm:sp3d z="-110000"/>
    <dgm:txPr/>
    <dgm:style>
      <a:lnRef idx="1">
        <a:scrgbClr r="0" g="0" b="0"/>
      </a:lnRef>
      <a:fillRef idx="0">
        <a:scrgbClr r="0" g="0" b="0"/>
      </a:fillRef>
      <a:effectRef idx="0">
        <a:scrgbClr r="0" g="0" b="0"/>
      </a:effectRef>
      <a:fontRef idx="minor"/>
    </dgm:style>
  </dgm:styleLbl>
  <dgm:styleLbl name="callout">
    <dgm:scene3d>
      <a:camera prst="orthographicFront">
        <a:rot lat="0" lon="0" rev="0"/>
      </a:camera>
      <a:lightRig rig="contrasting" dir="t">
        <a:rot lat="0" lon="0" rev="1200000"/>
      </a:lightRig>
    </dgm:scene3d>
    <dgm:sp3d z="10000"/>
    <dgm:txPr/>
    <dgm:style>
      <a:lnRef idx="2">
        <a:scrgbClr r="0" g="0" b="0"/>
      </a:lnRef>
      <a:fillRef idx="1">
        <a:scrgbClr r="0" g="0" b="0"/>
      </a:fillRef>
      <a:effectRef idx="0">
        <a:scrgbClr r="0" g="0" b="0"/>
      </a:effectRef>
      <a:fontRef idx="minor"/>
    </dgm:style>
  </dgm:styleLbl>
  <dgm:styleLbl name="asst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parChTrans2D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1D1">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con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tr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FgAcc1">
    <dgm:scene3d>
      <a:camera prst="orthographicFront">
        <a:rot lat="0" lon="0" rev="0"/>
      </a:camera>
      <a:lightRig rig="contrasting" dir="t">
        <a:rot lat="0" lon="0" rev="1200000"/>
      </a:lightRig>
    </dgm:scene3d>
    <dgm:sp3d z="300000" contourW="12700" prstMaterial="flat">
      <a:bevelT w="177800" h="254000"/>
      <a:bevelB w="152400"/>
    </dgm:sp3d>
    <dgm:txPr/>
    <dgm:style>
      <a:lnRef idx="0">
        <a:scrgbClr r="0" g="0" b="0"/>
      </a:lnRef>
      <a:fillRef idx="1">
        <a:scrgbClr r="0" g="0" b="0"/>
      </a:fillRef>
      <a:effectRef idx="0">
        <a:scrgbClr r="0" g="0" b="0"/>
      </a:effectRef>
      <a:fontRef idx="minor"/>
    </dgm:style>
  </dgm:styleLbl>
  <dgm:styleLbl name="solid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Follow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0">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2">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3">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4">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hp">
    <dgm:scene3d>
      <a:camera prst="orthographicFront">
        <a:rot lat="0" lon="0" rev="0"/>
      </a:camera>
      <a:lightRig rig="contrasting" dir="t">
        <a:rot lat="0" lon="0" rev="1200000"/>
      </a:lightRig>
    </dgm:scene3d>
    <dgm:sp3d z="-300000" prstMaterial="plastic"/>
    <dgm:txPr/>
    <dgm:style>
      <a:lnRef idx="1">
        <a:scrgbClr r="0" g="0" b="0"/>
      </a:lnRef>
      <a:fillRef idx="1">
        <a:scrgbClr r="0" g="0" b="0"/>
      </a:fillRef>
      <a:effectRef idx="0">
        <a:scrgbClr r="0" g="0" b="0"/>
      </a:effectRef>
      <a:fontRef idx="minor"/>
    </dgm:style>
  </dgm:styleLbl>
  <dgm:styleLbl name="dkBgShp">
    <dgm:scene3d>
      <a:camera prst="orthographicFront">
        <a:rot lat="0" lon="0" rev="0"/>
      </a:camera>
      <a:lightRig rig="contrasting" dir="t">
        <a:rot lat="0" lon="0" rev="1200000"/>
      </a:lightRig>
    </dgm:scene3d>
    <dgm:sp3d contourW="12700" prstMaterial="flat">
      <a:bevelT w="100800" h="154000"/>
      <a:bevelB w="152400"/>
    </dgm:sp3d>
    <dgm:txPr/>
    <dgm:style>
      <a:lnRef idx="0">
        <a:scrgbClr r="0" g="0" b="0"/>
      </a:lnRef>
      <a:fillRef idx="1">
        <a:scrgbClr r="0" g="0" b="0"/>
      </a:fillRef>
      <a:effectRef idx="0">
        <a:scrgbClr r="0" g="0" b="0"/>
      </a:effectRef>
      <a:fontRef idx="minor"/>
    </dgm:style>
  </dgm:styleLbl>
  <dgm:styleLbl name="trBgShp">
    <dgm:scene3d>
      <a:camera prst="orthographicFront">
        <a:rot lat="0" lon="0" rev="0"/>
      </a:camera>
      <a:lightRig rig="contrasting" dir="t">
        <a:rot lat="0" lon="0" rev="1200000"/>
      </a:lightRig>
    </dgm:scene3d>
    <dgm:sp3d z="-152400" prstMaterial="matte"/>
    <dgm:txPr/>
    <dgm:style>
      <a:lnRef idx="1">
        <a:scrgbClr r="0" g="0" b="0"/>
      </a:lnRef>
      <a:fillRef idx="1">
        <a:scrgbClr r="0" g="0" b="0"/>
      </a:fillRef>
      <a:effectRef idx="0">
        <a:scrgbClr r="0" g="0" b="0"/>
      </a:effectRef>
      <a:fontRef idx="minor"/>
    </dgm:style>
  </dgm:styleLbl>
  <dgm:styleLbl name="fgShp">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1">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9/2/quickstyle/3d8">
  <dgm:title val=""/>
  <dgm:desc val=""/>
  <dgm:catLst>
    <dgm:cat type="3D" pri="11800"/>
  </dgm:catLst>
  <dgm:scene3d>
    <a:camera prst="perspectiveHeroicExtremeRightFacing" zoom="82000">
      <a:rot lat="21300000" lon="20400000" rev="180000"/>
    </a:camera>
    <a:lightRig rig="morning" dir="t">
      <a:rot lat="0" lon="0" rev="20400000"/>
    </a:lightRig>
  </dgm:scene3d>
  <dgm:styleLbl name="node0">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l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ven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tx1"/>
      </a:fontRef>
    </dgm:style>
  </dgm:styleLbl>
  <dgm:styleLbl name="align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3">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node4">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ImgPlace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dgm:scene3d>
    <dgm:sp3d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dgm:scene3d>
    <dgm:sp3d z="-30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dgm:scene3d>
    <dgm:sp3d z="-600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dgm:scene3d>
    <dgm:sp3d z="635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dgm:scene3d>
    <dgm:sp3d z="-1520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2">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asst3">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1">
    <dgm:scene3d>
      <a:camera prst="orthographicFront"/>
      <a:lightRig rig="threePt" dir="t"/>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z="60000" prstMaterial="flat">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dgm:scene3d>
    <dgm:sp3d z="60000" prstMaterial="flat">
      <a:bevelT w="120900" h="88900"/>
      <a:bevelB w="88900" h="31750" prst="angle"/>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dgm:style>
  </dgm:styleLbl>
  <dgm:styleLbl name="conF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alignAcc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trAlignAcc1">
    <dgm:scene3d>
      <a:camera prst="orthographicFront"/>
      <a:lightRig rig="threePt" dir="t"/>
    </dgm:scene3d>
    <dgm:sp3d extrusionH="190500" prstMaterial="matte">
      <a:bevelT w="120650" h="38100"/>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b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solidFgAcc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dgm:style>
  </dgm:styleLbl>
  <dgm:styleLbl name="solidAlignAcc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solidBgAcc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dgm:style>
  </dgm:styleLbl>
  <dgm:styleLbl name="bgAccFollowNode1">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2">
        <a:scrgbClr r="0" g="0" b="0"/>
      </a:effectRef>
      <a:fontRef idx="minor"/>
    </dgm:style>
  </dgm:styleLbl>
  <dgm:styleLbl name="fgAcc0">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2">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3">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fgAcc4">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bgShp">
    <dgm:scene3d>
      <a:camera prst="orthographicFront"/>
      <a:lightRig rig="threePt" dir="t"/>
    </dgm:scene3d>
    <dgm:sp3d z="-152400" extrusionH="63500" prstMaterial="matte">
      <a:bevelT w="44450" h="6350" prst="relaxedInset"/>
      <a:contourClr>
        <a:schemeClr val="bg1"/>
      </a:contourClr>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190500" prstMaterial="matte">
      <a:bevelT w="120650" h="38100" prst="relaxedInset"/>
      <a:bevelB w="120650" h="571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IF!A1"/><Relationship Id="rId18" Type="http://schemas.openxmlformats.org/officeDocument/2006/relationships/hyperlink" Target="#'Pivot Table-5'!A1"/><Relationship Id="rId3" Type="http://schemas.openxmlformats.org/officeDocument/2006/relationships/image" Target="../media/image4.svg"/><Relationship Id="rId21" Type="http://schemas.openxmlformats.org/officeDocument/2006/relationships/chart" Target="../charts/chart3.xml"/><Relationship Id="rId7" Type="http://schemas.openxmlformats.org/officeDocument/2006/relationships/chart" Target="../charts/chart1.xml"/><Relationship Id="rId12" Type="http://schemas.openxmlformats.org/officeDocument/2006/relationships/image" Target="../media/image8.svg"/><Relationship Id="rId17" Type="http://schemas.openxmlformats.org/officeDocument/2006/relationships/hyperlink" Target="#'Pivot Table-4'!A1"/><Relationship Id="rId2" Type="http://schemas.openxmlformats.org/officeDocument/2006/relationships/image" Target="../media/image3.png"/><Relationship Id="rId16" Type="http://schemas.openxmlformats.org/officeDocument/2006/relationships/hyperlink" Target="#'Pivot Table-1'!A1"/><Relationship Id="rId20" Type="http://schemas.openxmlformats.org/officeDocument/2006/relationships/hyperlink" Target="#'Pivot Table-3'!A1"/><Relationship Id="rId1" Type="http://schemas.openxmlformats.org/officeDocument/2006/relationships/hyperlink" Target="#Dataset!A1"/><Relationship Id="rId6" Type="http://schemas.openxmlformats.org/officeDocument/2006/relationships/image" Target="../media/image6.svg"/><Relationship Id="rId11" Type="http://schemas.openxmlformats.org/officeDocument/2006/relationships/image" Target="../media/image7.png"/><Relationship Id="rId5" Type="http://schemas.openxmlformats.org/officeDocument/2006/relationships/image" Target="../media/image5.png"/><Relationship Id="rId15" Type="http://schemas.openxmlformats.org/officeDocument/2006/relationships/image" Target="../media/image10.svg"/><Relationship Id="rId23" Type="http://schemas.openxmlformats.org/officeDocument/2006/relationships/chart" Target="../charts/chart4.xml"/><Relationship Id="rId10" Type="http://schemas.openxmlformats.org/officeDocument/2006/relationships/hyperlink" Target="#KPI!A1"/><Relationship Id="rId19" Type="http://schemas.openxmlformats.org/officeDocument/2006/relationships/hyperlink" Target="#'Pivot Table-2'!A1"/><Relationship Id="rId4" Type="http://schemas.openxmlformats.org/officeDocument/2006/relationships/hyperlink" Target="#'General Data Analysis'!A1"/><Relationship Id="rId9" Type="http://schemas.openxmlformats.org/officeDocument/2006/relationships/chart" Target="../charts/chart2.xml"/><Relationship Id="rId14" Type="http://schemas.openxmlformats.org/officeDocument/2006/relationships/image" Target="../media/image9.png"/><Relationship Id="rId22" Type="http://schemas.openxmlformats.org/officeDocument/2006/relationships/image" Target="../media/image11.jpg"/></Relationships>
</file>

<file path=xl/drawings/_rels/drawing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chart" Target="../charts/chart7.xml"/><Relationship Id="rId18" Type="http://schemas.microsoft.com/office/2007/relationships/diagramDrawing" Target="../diagrams/drawing3.xml"/><Relationship Id="rId26" Type="http://schemas.microsoft.com/office/2007/relationships/diagramDrawing" Target="../diagrams/drawing4.xml"/><Relationship Id="rId3" Type="http://schemas.openxmlformats.org/officeDocument/2006/relationships/diagramQuickStyle" Target="../diagrams/quickStyle1.xml"/><Relationship Id="rId21" Type="http://schemas.openxmlformats.org/officeDocument/2006/relationships/image" Target="../media/image19.jpeg"/><Relationship Id="rId7" Type="http://schemas.openxmlformats.org/officeDocument/2006/relationships/diagramLayout" Target="../diagrams/layout2.xml"/><Relationship Id="rId12" Type="http://schemas.openxmlformats.org/officeDocument/2006/relationships/chart" Target="../charts/chart6.xml"/><Relationship Id="rId17" Type="http://schemas.openxmlformats.org/officeDocument/2006/relationships/diagramColors" Target="../diagrams/colors3.xml"/><Relationship Id="rId25" Type="http://schemas.openxmlformats.org/officeDocument/2006/relationships/diagramColors" Target="../diagrams/colors4.xml"/><Relationship Id="rId2" Type="http://schemas.openxmlformats.org/officeDocument/2006/relationships/diagramLayout" Target="../diagrams/layout1.xml"/><Relationship Id="rId16" Type="http://schemas.openxmlformats.org/officeDocument/2006/relationships/diagramQuickStyle" Target="../diagrams/quickStyle3.xml"/><Relationship Id="rId20" Type="http://schemas.openxmlformats.org/officeDocument/2006/relationships/image" Target="../media/image18.svg"/><Relationship Id="rId29" Type="http://schemas.openxmlformats.org/officeDocument/2006/relationships/hyperlink" Target="#Dashboard!A1"/><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chart" Target="../charts/chart5.xml"/><Relationship Id="rId24" Type="http://schemas.openxmlformats.org/officeDocument/2006/relationships/diagramQuickStyle" Target="../diagrams/quickStyle4.xml"/><Relationship Id="rId5" Type="http://schemas.microsoft.com/office/2007/relationships/diagramDrawing" Target="../diagrams/drawing1.xml"/><Relationship Id="rId15" Type="http://schemas.openxmlformats.org/officeDocument/2006/relationships/diagramLayout" Target="../diagrams/layout3.xml"/><Relationship Id="rId23" Type="http://schemas.openxmlformats.org/officeDocument/2006/relationships/diagramLayout" Target="../diagrams/layout4.xml"/><Relationship Id="rId28" Type="http://schemas.openxmlformats.org/officeDocument/2006/relationships/image" Target="../media/image28.png"/><Relationship Id="rId10" Type="http://schemas.microsoft.com/office/2007/relationships/diagramDrawing" Target="../diagrams/drawing2.xml"/><Relationship Id="rId19" Type="http://schemas.openxmlformats.org/officeDocument/2006/relationships/image" Target="../media/image17.png"/><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Data" Target="../diagrams/data3.xml"/><Relationship Id="rId22" Type="http://schemas.openxmlformats.org/officeDocument/2006/relationships/diagramData" Target="../diagrams/data4.xml"/><Relationship Id="rId27" Type="http://schemas.openxmlformats.org/officeDocument/2006/relationships/image" Target="../media/image27.jpeg"/><Relationship Id="rId30" Type="http://schemas.openxmlformats.org/officeDocument/2006/relationships/image" Target="../media/image29.png"/></Relationships>
</file>

<file path=xl/drawings/_rels/drawing5.xml.rels><?xml version="1.0" encoding="UTF-8" standalone="yes"?>
<Relationships xmlns="http://schemas.openxmlformats.org/package/2006/relationships"><Relationship Id="rId8" Type="http://schemas.openxmlformats.org/officeDocument/2006/relationships/diagramQuickStyle" Target="../diagrams/quickStyle5.xml"/><Relationship Id="rId13" Type="http://schemas.openxmlformats.org/officeDocument/2006/relationships/diagramLayout" Target="../diagrams/layout6.xml"/><Relationship Id="rId18" Type="http://schemas.openxmlformats.org/officeDocument/2006/relationships/hyperlink" Target="#Dashboard!A1"/><Relationship Id="rId3" Type="http://schemas.microsoft.com/office/2017/06/relationships/model3d" Target="../media/model3d1.glb"/><Relationship Id="rId7" Type="http://schemas.openxmlformats.org/officeDocument/2006/relationships/diagramLayout" Target="../diagrams/layout5.xml"/><Relationship Id="rId12" Type="http://schemas.openxmlformats.org/officeDocument/2006/relationships/diagramData" Target="../diagrams/data6.xml"/><Relationship Id="rId17" Type="http://schemas.openxmlformats.org/officeDocument/2006/relationships/chart" Target="../charts/chart11.xml"/><Relationship Id="rId2" Type="http://schemas.openxmlformats.org/officeDocument/2006/relationships/chart" Target="../charts/chart8.xml"/><Relationship Id="rId16" Type="http://schemas.microsoft.com/office/2007/relationships/diagramDrawing" Target="../diagrams/drawing6.xml"/><Relationship Id="rId1" Type="http://schemas.microsoft.com/office/2014/relationships/chartEx" Target="../charts/chartEx2.xml"/><Relationship Id="rId6" Type="http://schemas.openxmlformats.org/officeDocument/2006/relationships/diagramData" Target="../diagrams/data5.xml"/><Relationship Id="rId11" Type="http://schemas.openxmlformats.org/officeDocument/2006/relationships/chart" Target="../charts/chart10.xml"/><Relationship Id="rId5" Type="http://schemas.openxmlformats.org/officeDocument/2006/relationships/chart" Target="../charts/chart9.xml"/><Relationship Id="rId15" Type="http://schemas.openxmlformats.org/officeDocument/2006/relationships/diagramColors" Target="../diagrams/colors6.xml"/><Relationship Id="rId10" Type="http://schemas.microsoft.com/office/2007/relationships/diagramDrawing" Target="../diagrams/drawing5.xml"/><Relationship Id="rId19"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diagramColors" Target="../diagrams/colors5.xml"/><Relationship Id="rId14" Type="http://schemas.openxmlformats.org/officeDocument/2006/relationships/diagramQuickStyle" Target="../diagrams/quickStyle6.xml"/></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hyperlink" Target="#Dashboard!A1"/><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hyperlink" Target="#Dashboard!A1"/><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hyperlink" Target="#Dashboard!A1"/><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hyperlink" Target="#Dashboard!A1"/><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hyperlink" Target="#Dashboard!A1"/><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40.png"/><Relationship Id="rId7" Type="http://schemas.openxmlformats.org/officeDocument/2006/relationships/hyperlink" Target="#Dashboard!A1"/><Relationship Id="rId2" Type="http://schemas.openxmlformats.org/officeDocument/2006/relationships/image" Target="../media/image11.jpg"/><Relationship Id="rId1" Type="http://schemas.openxmlformats.org/officeDocument/2006/relationships/image" Target="../media/image39.jpg"/><Relationship Id="rId6" Type="http://schemas.openxmlformats.org/officeDocument/2006/relationships/image" Target="../media/image43.jpeg"/><Relationship Id="rId5" Type="http://schemas.openxmlformats.org/officeDocument/2006/relationships/image" Target="../media/image42.jpg"/><Relationship Id="rId4" Type="http://schemas.openxmlformats.org/officeDocument/2006/relationships/image" Target="../media/image41.jpe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xdr:row>
      <xdr:rowOff>22860</xdr:rowOff>
    </xdr:from>
    <xdr:to>
      <xdr:col>1</xdr:col>
      <xdr:colOff>358140</xdr:colOff>
      <xdr:row>6</xdr:row>
      <xdr:rowOff>60960</xdr:rowOff>
    </xdr:to>
    <xdr:pic>
      <xdr:nvPicPr>
        <xdr:cNvPr id="3" name="Graphic 2" descr="Database with solid fill">
          <a:hlinkClick xmlns:r="http://schemas.openxmlformats.org/officeDocument/2006/relationships" r:id="rId1"/>
          <a:extLst>
            <a:ext uri="{FF2B5EF4-FFF2-40B4-BE49-F238E27FC236}">
              <a16:creationId xmlns:a16="http://schemas.microsoft.com/office/drawing/2014/main" id="{6E344868-76E7-24A5-4F4A-1698EDAD9C2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4300" y="198120"/>
          <a:ext cx="914400" cy="914400"/>
        </a:xfrm>
        <a:prstGeom prst="rect">
          <a:avLst/>
        </a:prstGeom>
      </xdr:spPr>
    </xdr:pic>
    <xdr:clientData/>
  </xdr:twoCellAnchor>
  <xdr:twoCellAnchor editAs="oneCell">
    <xdr:from>
      <xdr:col>0</xdr:col>
      <xdr:colOff>161854</xdr:colOff>
      <xdr:row>6</xdr:row>
      <xdr:rowOff>7619</xdr:rowOff>
    </xdr:from>
    <xdr:to>
      <xdr:col>1</xdr:col>
      <xdr:colOff>634294</xdr:colOff>
      <xdr:row>12</xdr:row>
      <xdr:rowOff>99059</xdr:rowOff>
    </xdr:to>
    <xdr:pic>
      <xdr:nvPicPr>
        <xdr:cNvPr id="5" name="Graphic 4" descr="Car with solid fill">
          <a:hlinkClick xmlns:r="http://schemas.openxmlformats.org/officeDocument/2006/relationships" r:id="rId4"/>
          <a:extLst>
            <a:ext uri="{FF2B5EF4-FFF2-40B4-BE49-F238E27FC236}">
              <a16:creationId xmlns:a16="http://schemas.microsoft.com/office/drawing/2014/main" id="{6D7184B0-AF66-E096-AF03-BE2CFDC7B04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rot="20391366">
          <a:off x="161854" y="1379219"/>
          <a:ext cx="1143000" cy="1143000"/>
        </a:xfrm>
        <a:prstGeom prst="rect">
          <a:avLst/>
        </a:prstGeom>
      </xdr:spPr>
    </xdr:pic>
    <xdr:clientData/>
  </xdr:twoCellAnchor>
  <xdr:twoCellAnchor>
    <xdr:from>
      <xdr:col>2</xdr:col>
      <xdr:colOff>0</xdr:colOff>
      <xdr:row>1</xdr:row>
      <xdr:rowOff>45720</xdr:rowOff>
    </xdr:from>
    <xdr:to>
      <xdr:col>8</xdr:col>
      <xdr:colOff>99060</xdr:colOff>
      <xdr:row>12</xdr:row>
      <xdr:rowOff>2562</xdr:rowOff>
    </xdr:to>
    <xdr:graphicFrame macro="">
      <xdr:nvGraphicFramePr>
        <xdr:cNvPr id="7" name="Chart 6">
          <a:extLst>
            <a:ext uri="{FF2B5EF4-FFF2-40B4-BE49-F238E27FC236}">
              <a16:creationId xmlns:a16="http://schemas.microsoft.com/office/drawing/2014/main" id="{6B3E76CC-F382-426E-ACDF-49E770C8D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7620</xdr:colOff>
      <xdr:row>12</xdr:row>
      <xdr:rowOff>60960</xdr:rowOff>
    </xdr:from>
    <xdr:to>
      <xdr:col>8</xdr:col>
      <xdr:colOff>106680</xdr:colOff>
      <xdr:row>24</xdr:row>
      <xdr:rowOff>114300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85A89F1-AF49-41B7-BE16-16A79BFA0F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48740" y="2491740"/>
              <a:ext cx="4122420" cy="2156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236221</xdr:colOff>
      <xdr:row>1</xdr:row>
      <xdr:rowOff>68581</xdr:rowOff>
    </xdr:from>
    <xdr:to>
      <xdr:col>21</xdr:col>
      <xdr:colOff>7620</xdr:colOff>
      <xdr:row>12</xdr:row>
      <xdr:rowOff>129540</xdr:rowOff>
    </xdr:to>
    <xdr:graphicFrame macro="">
      <xdr:nvGraphicFramePr>
        <xdr:cNvPr id="9" name="Chart 8">
          <a:extLst>
            <a:ext uri="{FF2B5EF4-FFF2-40B4-BE49-F238E27FC236}">
              <a16:creationId xmlns:a16="http://schemas.microsoft.com/office/drawing/2014/main" id="{E859E05E-7549-457B-86E5-F86512669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182880</xdr:colOff>
      <xdr:row>12</xdr:row>
      <xdr:rowOff>7620</xdr:rowOff>
    </xdr:from>
    <xdr:to>
      <xdr:col>1</xdr:col>
      <xdr:colOff>426720</xdr:colOff>
      <xdr:row>17</xdr:row>
      <xdr:rowOff>45720</xdr:rowOff>
    </xdr:to>
    <xdr:pic>
      <xdr:nvPicPr>
        <xdr:cNvPr id="11" name="Graphic 10" descr="Gauge with solid fill">
          <a:hlinkClick xmlns:r="http://schemas.openxmlformats.org/officeDocument/2006/relationships" r:id="rId10"/>
          <a:extLst>
            <a:ext uri="{FF2B5EF4-FFF2-40B4-BE49-F238E27FC236}">
              <a16:creationId xmlns:a16="http://schemas.microsoft.com/office/drawing/2014/main" id="{26DC12C0-2AC7-0207-C7E0-85D9FFE5D07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2880" y="2430780"/>
          <a:ext cx="914400" cy="914400"/>
        </a:xfrm>
        <a:prstGeom prst="rect">
          <a:avLst/>
        </a:prstGeom>
      </xdr:spPr>
    </xdr:pic>
    <xdr:clientData/>
  </xdr:twoCellAnchor>
  <xdr:twoCellAnchor editAs="oneCell">
    <xdr:from>
      <xdr:col>0</xdr:col>
      <xdr:colOff>175260</xdr:colOff>
      <xdr:row>18</xdr:row>
      <xdr:rowOff>22860</xdr:rowOff>
    </xdr:from>
    <xdr:to>
      <xdr:col>1</xdr:col>
      <xdr:colOff>419100</xdr:colOff>
      <xdr:row>23</xdr:row>
      <xdr:rowOff>60960</xdr:rowOff>
    </xdr:to>
    <xdr:pic>
      <xdr:nvPicPr>
        <xdr:cNvPr id="13" name="Graphic 12" descr="Research with solid fill">
          <a:hlinkClick xmlns:r="http://schemas.openxmlformats.org/officeDocument/2006/relationships" r:id="rId13"/>
          <a:extLst>
            <a:ext uri="{FF2B5EF4-FFF2-40B4-BE49-F238E27FC236}">
              <a16:creationId xmlns:a16="http://schemas.microsoft.com/office/drawing/2014/main" id="{FC7F5D07-75DA-C963-2CFC-0A0D723E43C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75260" y="3497580"/>
          <a:ext cx="914400" cy="914400"/>
        </a:xfrm>
        <a:prstGeom prst="rect">
          <a:avLst/>
        </a:prstGeom>
      </xdr:spPr>
    </xdr:pic>
    <xdr:clientData/>
  </xdr:twoCellAnchor>
  <xdr:twoCellAnchor>
    <xdr:from>
      <xdr:col>1</xdr:col>
      <xdr:colOff>655320</xdr:colOff>
      <xdr:row>25</xdr:row>
      <xdr:rowOff>7620</xdr:rowOff>
    </xdr:from>
    <xdr:to>
      <xdr:col>5</xdr:col>
      <xdr:colOff>152400</xdr:colOff>
      <xdr:row>26</xdr:row>
      <xdr:rowOff>99060</xdr:rowOff>
    </xdr:to>
    <xdr:sp macro="" textlink="">
      <xdr:nvSpPr>
        <xdr:cNvPr id="15" name="TextBox 14">
          <a:hlinkClick xmlns:r="http://schemas.openxmlformats.org/officeDocument/2006/relationships" r:id="rId16"/>
          <a:extLst>
            <a:ext uri="{FF2B5EF4-FFF2-40B4-BE49-F238E27FC236}">
              <a16:creationId xmlns:a16="http://schemas.microsoft.com/office/drawing/2014/main" id="{2EDC6C27-DDC4-D72F-5304-ECBE50B3E474}"/>
            </a:ext>
          </a:extLst>
        </xdr:cNvPr>
        <xdr:cNvSpPr txBox="1"/>
      </xdr:nvSpPr>
      <xdr:spPr>
        <a:xfrm>
          <a:off x="1325880" y="4709160"/>
          <a:ext cx="2179320" cy="266700"/>
        </a:xfrm>
        <a:prstGeom prst="rect">
          <a:avLst/>
        </a:prstGeom>
        <a:solidFill>
          <a:schemeClr val="accent2">
            <a:lumMod val="20000"/>
            <a:lumOff val="80000"/>
          </a:schemeClr>
        </a:solidFill>
        <a:ln w="9525" cmpd="sng">
          <a:solidFill>
            <a:schemeClr val="lt1">
              <a:shade val="50000"/>
            </a:schemeClr>
          </a:solid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cap="none" spc="0">
              <a:ln w="0"/>
              <a:solidFill>
                <a:schemeClr val="tx1"/>
              </a:solidFill>
              <a:effectLst>
                <a:outerShdw blurRad="38100" dist="19050" dir="2700000" algn="tl" rotWithShape="0">
                  <a:schemeClr val="dk1">
                    <a:alpha val="40000"/>
                  </a:schemeClr>
                </a:outerShdw>
              </a:effectLst>
            </a:rPr>
            <a:t>Total</a:t>
          </a:r>
          <a:r>
            <a:rPr lang="en-IN" sz="1400" b="0" cap="none" spc="0" baseline="0">
              <a:ln w="0"/>
              <a:solidFill>
                <a:schemeClr val="tx1"/>
              </a:solidFill>
              <a:effectLst>
                <a:outerShdw blurRad="38100" dist="19050" dir="2700000" algn="tl" rotWithShape="0">
                  <a:schemeClr val="dk1">
                    <a:alpha val="40000"/>
                  </a:schemeClr>
                </a:outerShdw>
              </a:effectLst>
            </a:rPr>
            <a:t> </a:t>
          </a:r>
          <a:r>
            <a:rPr lang="en-IN" sz="1400" b="0" cap="none" spc="0">
              <a:ln w="0"/>
              <a:solidFill>
                <a:schemeClr val="tx1"/>
              </a:solidFill>
              <a:effectLst>
                <a:outerShdw blurRad="38100" dist="19050" dir="2700000" algn="tl" rotWithShape="0">
                  <a:schemeClr val="dk1">
                    <a:alpha val="40000"/>
                  </a:schemeClr>
                </a:outerShdw>
              </a:effectLst>
            </a:rPr>
            <a:t>No Of</a:t>
          </a:r>
          <a:r>
            <a:rPr lang="en-IN" sz="1400" b="0" cap="none" spc="0" baseline="0">
              <a:ln w="0"/>
              <a:solidFill>
                <a:schemeClr val="tx1"/>
              </a:solidFill>
              <a:effectLst>
                <a:outerShdw blurRad="38100" dist="19050" dir="2700000" algn="tl" rotWithShape="0">
                  <a:schemeClr val="dk1">
                    <a:alpha val="40000"/>
                  </a:schemeClr>
                </a:outerShdw>
              </a:effectLst>
            </a:rPr>
            <a:t> Cars Per City</a:t>
          </a:r>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236220</xdr:colOff>
      <xdr:row>24</xdr:row>
      <xdr:rowOff>160020</xdr:rowOff>
    </xdr:from>
    <xdr:to>
      <xdr:col>9</xdr:col>
      <xdr:colOff>548640</xdr:colOff>
      <xdr:row>26</xdr:row>
      <xdr:rowOff>106680</xdr:rowOff>
    </xdr:to>
    <xdr:sp macro="" textlink="">
      <xdr:nvSpPr>
        <xdr:cNvPr id="17" name="TextBox 16">
          <a:hlinkClick xmlns:r="http://schemas.openxmlformats.org/officeDocument/2006/relationships" r:id="rId17"/>
          <a:extLst>
            <a:ext uri="{FF2B5EF4-FFF2-40B4-BE49-F238E27FC236}">
              <a16:creationId xmlns:a16="http://schemas.microsoft.com/office/drawing/2014/main" id="{CD270246-4A8A-46EE-8046-56B85574B124}"/>
            </a:ext>
          </a:extLst>
        </xdr:cNvPr>
        <xdr:cNvSpPr txBox="1"/>
      </xdr:nvSpPr>
      <xdr:spPr>
        <a:xfrm>
          <a:off x="3589020" y="4686300"/>
          <a:ext cx="2994660" cy="297180"/>
        </a:xfrm>
        <a:prstGeom prst="rect">
          <a:avLst/>
        </a:prstGeom>
        <a:solidFill>
          <a:schemeClr val="accent2">
            <a:lumMod val="20000"/>
            <a:lumOff val="80000"/>
          </a:schemeClr>
        </a:solidFill>
        <a:ln w="9525" cmpd="sng">
          <a:solidFill>
            <a:schemeClr val="accent5">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Total</a:t>
          </a:r>
          <a:r>
            <a:rPr lang="en-IN" sz="1400" b="0" cap="none" spc="0">
              <a:ln w="0"/>
              <a:solidFill>
                <a:schemeClr val="tx1"/>
              </a:solidFill>
              <a:effectLst>
                <a:outerShdw blurRad="38100" dist="19050" dir="2700000" algn="tl" rotWithShape="0">
                  <a:schemeClr val="dk1">
                    <a:alpha val="40000"/>
                  </a:schemeClr>
                </a:outerShdw>
              </a:effectLst>
            </a:rPr>
            <a:t> No Of</a:t>
          </a:r>
          <a:r>
            <a:rPr lang="en-IN" sz="1400" b="0" cap="none" spc="0" baseline="0">
              <a:ln w="0"/>
              <a:solidFill>
                <a:schemeClr val="tx1"/>
              </a:solidFill>
              <a:effectLst>
                <a:outerShdw blurRad="38100" dist="19050" dir="2700000" algn="tl" rotWithShape="0">
                  <a:schemeClr val="dk1">
                    <a:alpha val="40000"/>
                  </a:schemeClr>
                </a:outerShdw>
              </a:effectLst>
            </a:rPr>
            <a:t> Cars by Transmission Type</a:t>
          </a:r>
        </a:p>
      </xdr:txBody>
    </xdr:sp>
    <xdr:clientData/>
  </xdr:twoCellAnchor>
  <xdr:twoCellAnchor>
    <xdr:from>
      <xdr:col>9</xdr:col>
      <xdr:colOff>617220</xdr:colOff>
      <xdr:row>24</xdr:row>
      <xdr:rowOff>167640</xdr:rowOff>
    </xdr:from>
    <xdr:to>
      <xdr:col>13</xdr:col>
      <xdr:colOff>144780</xdr:colOff>
      <xdr:row>26</xdr:row>
      <xdr:rowOff>83820</xdr:rowOff>
    </xdr:to>
    <xdr:sp macro="" textlink="">
      <xdr:nvSpPr>
        <xdr:cNvPr id="18" name="TextBox 17">
          <a:hlinkClick xmlns:r="http://schemas.openxmlformats.org/officeDocument/2006/relationships" r:id="rId18"/>
          <a:extLst>
            <a:ext uri="{FF2B5EF4-FFF2-40B4-BE49-F238E27FC236}">
              <a16:creationId xmlns:a16="http://schemas.microsoft.com/office/drawing/2014/main" id="{70BF32E6-D7E6-4A41-8854-ACFE73B602F4}"/>
            </a:ext>
          </a:extLst>
        </xdr:cNvPr>
        <xdr:cNvSpPr txBox="1"/>
      </xdr:nvSpPr>
      <xdr:spPr>
        <a:xfrm>
          <a:off x="6652260" y="4693920"/>
          <a:ext cx="2209800" cy="266700"/>
        </a:xfrm>
        <a:prstGeom prst="rect">
          <a:avLst/>
        </a:prstGeom>
        <a:solidFill>
          <a:schemeClr val="accent2">
            <a:lumMod val="20000"/>
            <a:lumOff val="80000"/>
          </a:schemeClr>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cap="none" spc="0">
              <a:ln w="0"/>
              <a:solidFill>
                <a:schemeClr val="tx1"/>
              </a:solidFill>
              <a:effectLst>
                <a:outerShdw blurRad="38100" dist="19050" dir="2700000" algn="tl" rotWithShape="0">
                  <a:schemeClr val="dk1">
                    <a:alpha val="40000"/>
                  </a:schemeClr>
                </a:outerShdw>
              </a:effectLst>
            </a:rPr>
            <a:t>Total No Of</a:t>
          </a:r>
          <a:r>
            <a:rPr lang="en-IN" sz="1400" b="0" cap="none" spc="0" baseline="0">
              <a:ln w="0"/>
              <a:solidFill>
                <a:schemeClr val="tx1"/>
              </a:solidFill>
              <a:effectLst>
                <a:outerShdw blurRad="38100" dist="19050" dir="2700000" algn="tl" rotWithShape="0">
                  <a:schemeClr val="dk1">
                    <a:alpha val="40000"/>
                  </a:schemeClr>
                </a:outerShdw>
              </a:effectLst>
            </a:rPr>
            <a:t> Cars Per Year</a:t>
          </a:r>
        </a:p>
      </xdr:txBody>
    </xdr:sp>
    <xdr:clientData/>
  </xdr:twoCellAnchor>
  <xdr:twoCellAnchor>
    <xdr:from>
      <xdr:col>13</xdr:col>
      <xdr:colOff>198120</xdr:colOff>
      <xdr:row>25</xdr:row>
      <xdr:rowOff>0</xdr:rowOff>
    </xdr:from>
    <xdr:to>
      <xdr:col>16</xdr:col>
      <xdr:colOff>297180</xdr:colOff>
      <xdr:row>26</xdr:row>
      <xdr:rowOff>91440</xdr:rowOff>
    </xdr:to>
    <xdr:sp macro="" textlink="">
      <xdr:nvSpPr>
        <xdr:cNvPr id="19" name="TextBox 18">
          <a:hlinkClick xmlns:r="http://schemas.openxmlformats.org/officeDocument/2006/relationships" r:id="rId19"/>
          <a:extLst>
            <a:ext uri="{FF2B5EF4-FFF2-40B4-BE49-F238E27FC236}">
              <a16:creationId xmlns:a16="http://schemas.microsoft.com/office/drawing/2014/main" id="{AE3BB6B1-E3D5-4D57-88F2-898BDBE4091D}"/>
            </a:ext>
          </a:extLst>
        </xdr:cNvPr>
        <xdr:cNvSpPr txBox="1"/>
      </xdr:nvSpPr>
      <xdr:spPr>
        <a:xfrm>
          <a:off x="8915400" y="4701540"/>
          <a:ext cx="2110740" cy="266700"/>
        </a:xfrm>
        <a:prstGeom prst="rect">
          <a:avLst/>
        </a:prstGeom>
        <a:solidFill>
          <a:schemeClr val="accent2">
            <a:lumMod val="20000"/>
            <a:lumOff val="80000"/>
          </a:schemeClr>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cap="none" spc="0">
              <a:ln w="0"/>
              <a:solidFill>
                <a:schemeClr val="tx1"/>
              </a:solidFill>
              <a:effectLst>
                <a:outerShdw blurRad="38100" dist="19050" dir="2700000" algn="tl" rotWithShape="0">
                  <a:schemeClr val="dk1">
                    <a:alpha val="40000"/>
                  </a:schemeClr>
                </a:outerShdw>
              </a:effectLst>
            </a:rPr>
            <a:t>Sum</a:t>
          </a:r>
          <a:r>
            <a:rPr lang="en-IN" sz="1400" b="0" cap="none" spc="0" baseline="0">
              <a:ln w="0"/>
              <a:solidFill>
                <a:schemeClr val="tx1"/>
              </a:solidFill>
              <a:effectLst>
                <a:outerShdw blurRad="38100" dist="19050" dir="2700000" algn="tl" rotWithShape="0">
                  <a:schemeClr val="dk1">
                    <a:alpha val="40000"/>
                  </a:schemeClr>
                </a:outerShdw>
              </a:effectLst>
            </a:rPr>
            <a:t> of Prices by Fuel Type</a:t>
          </a:r>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16</xdr:col>
      <xdr:colOff>350520</xdr:colOff>
      <xdr:row>25</xdr:row>
      <xdr:rowOff>0</xdr:rowOff>
    </xdr:from>
    <xdr:to>
      <xdr:col>20</xdr:col>
      <xdr:colOff>632460</xdr:colOff>
      <xdr:row>26</xdr:row>
      <xdr:rowOff>91440</xdr:rowOff>
    </xdr:to>
    <xdr:sp macro="" textlink="">
      <xdr:nvSpPr>
        <xdr:cNvPr id="20" name="TextBox 19">
          <a:hlinkClick xmlns:r="http://schemas.openxmlformats.org/officeDocument/2006/relationships" r:id="rId20"/>
          <a:extLst>
            <a:ext uri="{FF2B5EF4-FFF2-40B4-BE49-F238E27FC236}">
              <a16:creationId xmlns:a16="http://schemas.microsoft.com/office/drawing/2014/main" id="{519BF077-D201-4AF8-BA26-9A714EE920B3}"/>
            </a:ext>
          </a:extLst>
        </xdr:cNvPr>
        <xdr:cNvSpPr txBox="1"/>
      </xdr:nvSpPr>
      <xdr:spPr>
        <a:xfrm>
          <a:off x="11079480" y="4701540"/>
          <a:ext cx="2964180" cy="266700"/>
        </a:xfrm>
        <a:prstGeom prst="rect">
          <a:avLst/>
        </a:prstGeom>
        <a:solidFill>
          <a:schemeClr val="accent2">
            <a:lumMod val="20000"/>
            <a:lumOff val="80000"/>
          </a:schemeClr>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cap="none" spc="0">
              <a:ln w="0"/>
              <a:solidFill>
                <a:schemeClr val="tx1"/>
              </a:solidFill>
              <a:effectLst>
                <a:outerShdw blurRad="38100" dist="19050" dir="2700000" algn="tl" rotWithShape="0">
                  <a:schemeClr val="dk1">
                    <a:alpha val="40000"/>
                  </a:schemeClr>
                </a:outerShdw>
              </a:effectLst>
            </a:rPr>
            <a:t>Avg Mileage of Cars by</a:t>
          </a:r>
          <a:r>
            <a:rPr lang="en-IN" sz="1400" b="0" cap="none" spc="0" baseline="0">
              <a:ln w="0"/>
              <a:solidFill>
                <a:schemeClr val="tx1"/>
              </a:solidFill>
              <a:effectLst>
                <a:outerShdw blurRad="38100" dist="19050" dir="2700000" algn="tl" rotWithShape="0">
                  <a:schemeClr val="dk1">
                    <a:alpha val="40000"/>
                  </a:schemeClr>
                </a:outerShdw>
              </a:effectLst>
            </a:rPr>
            <a:t> Owner Type</a:t>
          </a:r>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3</xdr:col>
      <xdr:colOff>60960</xdr:colOff>
      <xdr:row>19</xdr:row>
      <xdr:rowOff>68580</xdr:rowOff>
    </xdr:from>
    <xdr:to>
      <xdr:col>4</xdr:col>
      <xdr:colOff>373380</xdr:colOff>
      <xdr:row>20</xdr:row>
      <xdr:rowOff>129540</xdr:rowOff>
    </xdr:to>
    <xdr:sp macro="" textlink="">
      <xdr:nvSpPr>
        <xdr:cNvPr id="23" name="TextBox 22">
          <a:extLst>
            <a:ext uri="{FF2B5EF4-FFF2-40B4-BE49-F238E27FC236}">
              <a16:creationId xmlns:a16="http://schemas.microsoft.com/office/drawing/2014/main" id="{F63016A4-1CF0-F147-B720-448D26A78EF4}"/>
            </a:ext>
          </a:extLst>
        </xdr:cNvPr>
        <xdr:cNvSpPr txBox="1"/>
      </xdr:nvSpPr>
      <xdr:spPr>
        <a:xfrm>
          <a:off x="2072640" y="3718560"/>
          <a:ext cx="982980" cy="23622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t>PETROL</a:t>
          </a:r>
        </a:p>
      </xdr:txBody>
    </xdr:sp>
    <xdr:clientData/>
  </xdr:twoCellAnchor>
  <xdr:twoCellAnchor>
    <xdr:from>
      <xdr:col>2</xdr:col>
      <xdr:colOff>175260</xdr:colOff>
      <xdr:row>16</xdr:row>
      <xdr:rowOff>114300</xdr:rowOff>
    </xdr:from>
    <xdr:to>
      <xdr:col>3</xdr:col>
      <xdr:colOff>487680</xdr:colOff>
      <xdr:row>18</xdr:row>
      <xdr:rowOff>45720</xdr:rowOff>
    </xdr:to>
    <xdr:sp macro="" textlink="">
      <xdr:nvSpPr>
        <xdr:cNvPr id="24" name="TextBox 23">
          <a:extLst>
            <a:ext uri="{FF2B5EF4-FFF2-40B4-BE49-F238E27FC236}">
              <a16:creationId xmlns:a16="http://schemas.microsoft.com/office/drawing/2014/main" id="{82A26D0F-626F-4910-93CB-6F45A62DE7C0}"/>
            </a:ext>
          </a:extLst>
        </xdr:cNvPr>
        <xdr:cNvSpPr txBox="1"/>
      </xdr:nvSpPr>
      <xdr:spPr>
        <a:xfrm>
          <a:off x="1516380" y="3238500"/>
          <a:ext cx="982980" cy="2819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t>DIESEL</a:t>
          </a:r>
        </a:p>
      </xdr:txBody>
    </xdr:sp>
    <xdr:clientData/>
  </xdr:twoCellAnchor>
  <xdr:twoCellAnchor>
    <xdr:from>
      <xdr:col>5</xdr:col>
      <xdr:colOff>647700</xdr:colOff>
      <xdr:row>21</xdr:row>
      <xdr:rowOff>152400</xdr:rowOff>
    </xdr:from>
    <xdr:to>
      <xdr:col>7</xdr:col>
      <xdr:colOff>289560</xdr:colOff>
      <xdr:row>23</xdr:row>
      <xdr:rowOff>83820</xdr:rowOff>
    </xdr:to>
    <xdr:sp macro="" textlink="">
      <xdr:nvSpPr>
        <xdr:cNvPr id="25" name="TextBox 24">
          <a:extLst>
            <a:ext uri="{FF2B5EF4-FFF2-40B4-BE49-F238E27FC236}">
              <a16:creationId xmlns:a16="http://schemas.microsoft.com/office/drawing/2014/main" id="{9D457984-7578-45BD-90E1-84D2A95551C7}"/>
            </a:ext>
          </a:extLst>
        </xdr:cNvPr>
        <xdr:cNvSpPr txBox="1"/>
      </xdr:nvSpPr>
      <xdr:spPr>
        <a:xfrm>
          <a:off x="4000500" y="4152900"/>
          <a:ext cx="982980" cy="2819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t>CNG</a:t>
          </a:r>
        </a:p>
      </xdr:txBody>
    </xdr:sp>
    <xdr:clientData/>
  </xdr:twoCellAnchor>
  <xdr:twoCellAnchor>
    <xdr:from>
      <xdr:col>8</xdr:col>
      <xdr:colOff>198120</xdr:colOff>
      <xdr:row>1</xdr:row>
      <xdr:rowOff>60961</xdr:rowOff>
    </xdr:from>
    <xdr:to>
      <xdr:col>15</xdr:col>
      <xdr:colOff>160020</xdr:colOff>
      <xdr:row>12</xdr:row>
      <xdr:rowOff>121921</xdr:rowOff>
    </xdr:to>
    <xdr:graphicFrame macro="">
      <xdr:nvGraphicFramePr>
        <xdr:cNvPr id="26" name="Chart 25">
          <a:extLst>
            <a:ext uri="{FF2B5EF4-FFF2-40B4-BE49-F238E27FC236}">
              <a16:creationId xmlns:a16="http://schemas.microsoft.com/office/drawing/2014/main" id="{F96F24E9-B4CE-4B6D-9294-77F70FDD2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8</xdr:col>
      <xdr:colOff>175260</xdr:colOff>
      <xdr:row>13</xdr:row>
      <xdr:rowOff>76200</xdr:rowOff>
    </xdr:from>
    <xdr:to>
      <xdr:col>15</xdr:col>
      <xdr:colOff>137160</xdr:colOff>
      <xdr:row>24</xdr:row>
      <xdr:rowOff>121919</xdr:rowOff>
    </xdr:to>
    <xdr:pic>
      <xdr:nvPicPr>
        <xdr:cNvPr id="27" name="Picture 26">
          <a:extLst>
            <a:ext uri="{FF2B5EF4-FFF2-40B4-BE49-F238E27FC236}">
              <a16:creationId xmlns:a16="http://schemas.microsoft.com/office/drawing/2014/main" id="{8C769326-F007-4544-BB76-88333C95000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39740" y="2682240"/>
          <a:ext cx="4655820" cy="197357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8</xdr:col>
      <xdr:colOff>335280</xdr:colOff>
      <xdr:row>22</xdr:row>
      <xdr:rowOff>83820</xdr:rowOff>
    </xdr:from>
    <xdr:to>
      <xdr:col>15</xdr:col>
      <xdr:colOff>68580</xdr:colOff>
      <xdr:row>24</xdr:row>
      <xdr:rowOff>38100</xdr:rowOff>
    </xdr:to>
    <xdr:sp macro="" textlink="">
      <xdr:nvSpPr>
        <xdr:cNvPr id="28" name="TextBox 27">
          <a:extLst>
            <a:ext uri="{FF2B5EF4-FFF2-40B4-BE49-F238E27FC236}">
              <a16:creationId xmlns:a16="http://schemas.microsoft.com/office/drawing/2014/main" id="{4DE4BA61-CE1D-4428-EC5C-106C5EB83E9C}"/>
            </a:ext>
          </a:extLst>
        </xdr:cNvPr>
        <xdr:cNvSpPr txBox="1"/>
      </xdr:nvSpPr>
      <xdr:spPr>
        <a:xfrm>
          <a:off x="5699760" y="4267200"/>
          <a:ext cx="4427220" cy="304800"/>
        </a:xfrm>
        <a:prstGeom prst="rect">
          <a:avLst/>
        </a:prstGeom>
        <a:solidFill>
          <a:schemeClr val="bg2"/>
        </a:solidFill>
        <a:ln w="9525" cmpd="sng">
          <a:solidFill>
            <a:schemeClr val="lt1">
              <a:shade val="50000"/>
            </a:schemeClr>
          </a:solidFill>
        </a:ln>
        <a:effectLst>
          <a:glow rad="63500">
            <a:schemeClr val="accent5">
              <a:satMod val="175000"/>
              <a:alpha val="40000"/>
            </a:schemeClr>
          </a:glo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cap="none" spc="0">
              <a:ln w="0"/>
              <a:solidFill>
                <a:schemeClr val="accent1"/>
              </a:solidFill>
              <a:effectLst>
                <a:outerShdw blurRad="38100" dist="25400" dir="5400000" algn="ctr" rotWithShape="0">
                  <a:srgbClr val="6E747A">
                    <a:alpha val="43000"/>
                  </a:srgbClr>
                </a:outerShdw>
              </a:effectLst>
            </a:rPr>
            <a:t>Average Mileage of Manual Transmission Cars is 19.07</a:t>
          </a:r>
        </a:p>
      </xdr:txBody>
    </xdr:sp>
    <xdr:clientData/>
  </xdr:twoCellAnchor>
  <xdr:twoCellAnchor>
    <xdr:from>
      <xdr:col>15</xdr:col>
      <xdr:colOff>220980</xdr:colOff>
      <xdr:row>13</xdr:row>
      <xdr:rowOff>30480</xdr:rowOff>
    </xdr:from>
    <xdr:to>
      <xdr:col>21</xdr:col>
      <xdr:colOff>15240</xdr:colOff>
      <xdr:row>24</xdr:row>
      <xdr:rowOff>106680</xdr:rowOff>
    </xdr:to>
    <xdr:graphicFrame macro="">
      <xdr:nvGraphicFramePr>
        <xdr:cNvPr id="29" name="Chart 28">
          <a:extLst>
            <a:ext uri="{FF2B5EF4-FFF2-40B4-BE49-F238E27FC236}">
              <a16:creationId xmlns:a16="http://schemas.microsoft.com/office/drawing/2014/main" id="{C4853CEA-0CDB-43D4-8D1C-62860930C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426721</xdr:colOff>
      <xdr:row>0</xdr:row>
      <xdr:rowOff>38101</xdr:rowOff>
    </xdr:from>
    <xdr:to>
      <xdr:col>20</xdr:col>
      <xdr:colOff>121920</xdr:colOff>
      <xdr:row>4</xdr:row>
      <xdr:rowOff>30480</xdr:rowOff>
    </xdr:to>
    <xdr:pic>
      <xdr:nvPicPr>
        <xdr:cNvPr id="4" name="Picture 3">
          <a:hlinkClick xmlns:r="http://schemas.openxmlformats.org/officeDocument/2006/relationships" r:id="rId1"/>
          <a:extLst>
            <a:ext uri="{FF2B5EF4-FFF2-40B4-BE49-F238E27FC236}">
              <a16:creationId xmlns:a16="http://schemas.microsoft.com/office/drawing/2014/main" id="{BD783F74-E3F8-29D3-612C-BC2926FEBC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585181" y="38101"/>
          <a:ext cx="1036319" cy="10363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19052</xdr:rowOff>
    </xdr:from>
    <xdr:to>
      <xdr:col>5</xdr:col>
      <xdr:colOff>304800</xdr:colOff>
      <xdr:row>8</xdr:row>
      <xdr:rowOff>152400</xdr:rowOff>
    </xdr:to>
    <xdr:graphicFrame macro="">
      <xdr:nvGraphicFramePr>
        <xdr:cNvPr id="2" name="Diagram 1">
          <a:extLst>
            <a:ext uri="{FF2B5EF4-FFF2-40B4-BE49-F238E27FC236}">
              <a16:creationId xmlns:a16="http://schemas.microsoft.com/office/drawing/2014/main" id="{27D19032-D049-4693-A953-EDAC90DB3CC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0</xdr:colOff>
      <xdr:row>7</xdr:row>
      <xdr:rowOff>123825</xdr:rowOff>
    </xdr:from>
    <xdr:to>
      <xdr:col>14</xdr:col>
      <xdr:colOff>85724</xdr:colOff>
      <xdr:row>17</xdr:row>
      <xdr:rowOff>57150</xdr:rowOff>
    </xdr:to>
    <xdr:graphicFrame macro="">
      <xdr:nvGraphicFramePr>
        <xdr:cNvPr id="3" name="Diagram 2">
          <a:extLst>
            <a:ext uri="{FF2B5EF4-FFF2-40B4-BE49-F238E27FC236}">
              <a16:creationId xmlns:a16="http://schemas.microsoft.com/office/drawing/2014/main" id="{8D868463-7E2B-FA90-26B7-DECACBCB807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104775</xdr:colOff>
      <xdr:row>18</xdr:row>
      <xdr:rowOff>19050</xdr:rowOff>
    </xdr:from>
    <xdr:to>
      <xdr:col>7</xdr:col>
      <xdr:colOff>409575</xdr:colOff>
      <xdr:row>33</xdr:row>
      <xdr:rowOff>47625</xdr:rowOff>
    </xdr:to>
    <xdr:graphicFrame macro="">
      <xdr:nvGraphicFramePr>
        <xdr:cNvPr id="4" name="Chart 3">
          <a:extLst>
            <a:ext uri="{FF2B5EF4-FFF2-40B4-BE49-F238E27FC236}">
              <a16:creationId xmlns:a16="http://schemas.microsoft.com/office/drawing/2014/main" id="{04079AE6-69A2-49F4-8234-63AC253A5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114300</xdr:colOff>
      <xdr:row>30</xdr:row>
      <xdr:rowOff>0</xdr:rowOff>
    </xdr:from>
    <xdr:to>
      <xdr:col>3</xdr:col>
      <xdr:colOff>28575</xdr:colOff>
      <xdr:row>30</xdr:row>
      <xdr:rowOff>142875</xdr:rowOff>
    </xdr:to>
    <xdr:sp macro="" textlink="">
      <xdr:nvSpPr>
        <xdr:cNvPr id="6" name="TextBox 5">
          <a:extLst>
            <a:ext uri="{FF2B5EF4-FFF2-40B4-BE49-F238E27FC236}">
              <a16:creationId xmlns:a16="http://schemas.microsoft.com/office/drawing/2014/main" id="{988B6F6D-2EEA-4BD5-DB90-D367F568F408}"/>
            </a:ext>
          </a:extLst>
        </xdr:cNvPr>
        <xdr:cNvSpPr txBox="1"/>
      </xdr:nvSpPr>
      <xdr:spPr>
        <a:xfrm>
          <a:off x="723900" y="5524500"/>
          <a:ext cx="1133475" cy="1428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solidFill>
            </a:rPr>
            <a:t>CNG</a:t>
          </a:r>
        </a:p>
        <a:p>
          <a:pPr algn="ctr"/>
          <a:endParaRPr lang="en-IN" sz="1100"/>
        </a:p>
      </xdr:txBody>
    </xdr:sp>
    <xdr:clientData/>
  </xdr:twoCellAnchor>
  <xdr:twoCellAnchor>
    <xdr:from>
      <xdr:col>3</xdr:col>
      <xdr:colOff>380999</xdr:colOff>
      <xdr:row>22</xdr:row>
      <xdr:rowOff>4763</xdr:rowOff>
    </xdr:from>
    <xdr:to>
      <xdr:col>5</xdr:col>
      <xdr:colOff>304800</xdr:colOff>
      <xdr:row>22</xdr:row>
      <xdr:rowOff>152400</xdr:rowOff>
    </xdr:to>
    <xdr:sp macro="" textlink="">
      <xdr:nvSpPr>
        <xdr:cNvPr id="10" name="TextBox 9">
          <a:extLst>
            <a:ext uri="{FF2B5EF4-FFF2-40B4-BE49-F238E27FC236}">
              <a16:creationId xmlns:a16="http://schemas.microsoft.com/office/drawing/2014/main" id="{DBAD4F80-7046-54A6-23DC-3595E8D0E9C7}"/>
            </a:ext>
          </a:extLst>
        </xdr:cNvPr>
        <xdr:cNvSpPr txBox="1"/>
      </xdr:nvSpPr>
      <xdr:spPr>
        <a:xfrm>
          <a:off x="2209799" y="4081463"/>
          <a:ext cx="1143001" cy="1476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solidFill>
              <a:latin typeface="+mn-lt"/>
              <a:ea typeface="+mn-ea"/>
              <a:cs typeface="+mn-cs"/>
            </a:rPr>
            <a:t>Diesel</a:t>
          </a:r>
        </a:p>
        <a:p>
          <a:endParaRPr lang="en-IN" sz="1100"/>
        </a:p>
      </xdr:txBody>
    </xdr:sp>
    <xdr:clientData/>
  </xdr:twoCellAnchor>
  <xdr:twoCellAnchor>
    <xdr:from>
      <xdr:col>1</xdr:col>
      <xdr:colOff>33338</xdr:colOff>
      <xdr:row>25</xdr:row>
      <xdr:rowOff>157164</xdr:rowOff>
    </xdr:from>
    <xdr:to>
      <xdr:col>2</xdr:col>
      <xdr:colOff>576263</xdr:colOff>
      <xdr:row>26</xdr:row>
      <xdr:rowOff>133350</xdr:rowOff>
    </xdr:to>
    <xdr:sp macro="" textlink="">
      <xdr:nvSpPr>
        <xdr:cNvPr id="11" name="TextBox 10">
          <a:extLst>
            <a:ext uri="{FF2B5EF4-FFF2-40B4-BE49-F238E27FC236}">
              <a16:creationId xmlns:a16="http://schemas.microsoft.com/office/drawing/2014/main" id="{7541849C-9B52-3C1D-A9A6-B0B4813B9911}"/>
            </a:ext>
          </a:extLst>
        </xdr:cNvPr>
        <xdr:cNvSpPr txBox="1"/>
      </xdr:nvSpPr>
      <xdr:spPr>
        <a:xfrm>
          <a:off x="642938" y="4776789"/>
          <a:ext cx="1152525" cy="1571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Electric</a:t>
          </a:r>
        </a:p>
        <a:p>
          <a:endParaRPr lang="en-IN" sz="1100"/>
        </a:p>
      </xdr:txBody>
    </xdr:sp>
    <xdr:clientData/>
  </xdr:twoCellAnchor>
  <xdr:twoCellAnchor>
    <xdr:from>
      <xdr:col>1</xdr:col>
      <xdr:colOff>28575</xdr:colOff>
      <xdr:row>23</xdr:row>
      <xdr:rowOff>152401</xdr:rowOff>
    </xdr:from>
    <xdr:to>
      <xdr:col>2</xdr:col>
      <xdr:colOff>552450</xdr:colOff>
      <xdr:row>24</xdr:row>
      <xdr:rowOff>123826</xdr:rowOff>
    </xdr:to>
    <xdr:sp macro="" textlink="">
      <xdr:nvSpPr>
        <xdr:cNvPr id="12" name="TextBox 11">
          <a:extLst>
            <a:ext uri="{FF2B5EF4-FFF2-40B4-BE49-F238E27FC236}">
              <a16:creationId xmlns:a16="http://schemas.microsoft.com/office/drawing/2014/main" id="{3BAC944D-E3CC-D776-FFBE-BD330835076D}"/>
            </a:ext>
          </a:extLst>
        </xdr:cNvPr>
        <xdr:cNvSpPr txBox="1"/>
      </xdr:nvSpPr>
      <xdr:spPr>
        <a:xfrm>
          <a:off x="638175" y="4410076"/>
          <a:ext cx="1133475"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LPG</a:t>
          </a:r>
        </a:p>
        <a:p>
          <a:endParaRPr lang="en-IN" sz="1100"/>
        </a:p>
      </xdr:txBody>
    </xdr:sp>
    <xdr:clientData/>
  </xdr:twoCellAnchor>
  <xdr:twoCellAnchor>
    <xdr:from>
      <xdr:col>4</xdr:col>
      <xdr:colOff>242888</xdr:colOff>
      <xdr:row>27</xdr:row>
      <xdr:rowOff>157162</xdr:rowOff>
    </xdr:from>
    <xdr:to>
      <xdr:col>6</xdr:col>
      <xdr:colOff>171450</xdr:colOff>
      <xdr:row>28</xdr:row>
      <xdr:rowOff>138113</xdr:rowOff>
    </xdr:to>
    <xdr:sp macro="" textlink="">
      <xdr:nvSpPr>
        <xdr:cNvPr id="15" name="TextBox 14">
          <a:extLst>
            <a:ext uri="{FF2B5EF4-FFF2-40B4-BE49-F238E27FC236}">
              <a16:creationId xmlns:a16="http://schemas.microsoft.com/office/drawing/2014/main" id="{360086E3-9112-0C61-1A7C-0EBE42D7EDE3}"/>
            </a:ext>
          </a:extLst>
        </xdr:cNvPr>
        <xdr:cNvSpPr txBox="1"/>
      </xdr:nvSpPr>
      <xdr:spPr>
        <a:xfrm>
          <a:off x="2681288" y="5138737"/>
          <a:ext cx="1147762" cy="161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Petrol</a:t>
          </a:r>
        </a:p>
      </xdr:txBody>
    </xdr:sp>
    <xdr:clientData/>
  </xdr:twoCellAnchor>
  <xdr:twoCellAnchor>
    <xdr:from>
      <xdr:col>0</xdr:col>
      <xdr:colOff>300038</xdr:colOff>
      <xdr:row>36</xdr:row>
      <xdr:rowOff>14288</xdr:rowOff>
    </xdr:from>
    <xdr:to>
      <xdr:col>6</xdr:col>
      <xdr:colOff>47626</xdr:colOff>
      <xdr:row>46</xdr:row>
      <xdr:rowOff>157163</xdr:rowOff>
    </xdr:to>
    <xdr:graphicFrame macro="">
      <xdr:nvGraphicFramePr>
        <xdr:cNvPr id="19" name="Chart 18">
          <a:extLst>
            <a:ext uri="{FF2B5EF4-FFF2-40B4-BE49-F238E27FC236}">
              <a16:creationId xmlns:a16="http://schemas.microsoft.com/office/drawing/2014/main" id="{E1FF5DA2-F1BE-4231-8912-9297D2F72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219075</xdr:colOff>
      <xdr:row>50</xdr:row>
      <xdr:rowOff>38100</xdr:rowOff>
    </xdr:from>
    <xdr:to>
      <xdr:col>7</xdr:col>
      <xdr:colOff>0</xdr:colOff>
      <xdr:row>60</xdr:row>
      <xdr:rowOff>9525</xdr:rowOff>
    </xdr:to>
    <xdr:graphicFrame macro="">
      <xdr:nvGraphicFramePr>
        <xdr:cNvPr id="20" name="Chart 19">
          <a:extLst>
            <a:ext uri="{FF2B5EF4-FFF2-40B4-BE49-F238E27FC236}">
              <a16:creationId xmlns:a16="http://schemas.microsoft.com/office/drawing/2014/main" id="{010EC8F5-9C41-4438-B1C1-61073E465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100012</xdr:colOff>
      <xdr:row>63</xdr:row>
      <xdr:rowOff>30956</xdr:rowOff>
    </xdr:from>
    <xdr:to>
      <xdr:col>4</xdr:col>
      <xdr:colOff>338137</xdr:colOff>
      <xdr:row>70</xdr:row>
      <xdr:rowOff>76200</xdr:rowOff>
    </xdr:to>
    <xdr:graphicFrame macro="">
      <xdr:nvGraphicFramePr>
        <xdr:cNvPr id="21" name="Diagram 20">
          <a:extLst>
            <a:ext uri="{FF2B5EF4-FFF2-40B4-BE49-F238E27FC236}">
              <a16:creationId xmlns:a16="http://schemas.microsoft.com/office/drawing/2014/main" id="{E1E4C84A-D525-37BA-C324-A30291EC435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4" r:lo="rId15" r:qs="rId16" r:cs="rId17"/>
        </a:graphicData>
      </a:graphic>
    </xdr:graphicFrame>
    <xdr:clientData/>
  </xdr:twoCellAnchor>
  <xdr:twoCellAnchor editAs="oneCell">
    <xdr:from>
      <xdr:col>0</xdr:col>
      <xdr:colOff>100013</xdr:colOff>
      <xdr:row>72</xdr:row>
      <xdr:rowOff>90488</xdr:rowOff>
    </xdr:from>
    <xdr:to>
      <xdr:col>1</xdr:col>
      <xdr:colOff>344655</xdr:colOff>
      <xdr:row>77</xdr:row>
      <xdr:rowOff>113048</xdr:rowOff>
    </xdr:to>
    <xdr:pic>
      <xdr:nvPicPr>
        <xdr:cNvPr id="23" name="Graphic 22" descr="Car with solid fill">
          <a:extLst>
            <a:ext uri="{FF2B5EF4-FFF2-40B4-BE49-F238E27FC236}">
              <a16:creationId xmlns:a16="http://schemas.microsoft.com/office/drawing/2014/main" id="{77894724-C8DB-8F06-D5EE-CECB863290C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0013" y="13273088"/>
          <a:ext cx="914400" cy="914400"/>
        </a:xfrm>
        <a:prstGeom prst="rect">
          <a:avLst/>
        </a:prstGeom>
        <a:effectLst>
          <a:glow rad="101600">
            <a:schemeClr val="accent2">
              <a:satMod val="175000"/>
              <a:alpha val="40000"/>
            </a:schemeClr>
          </a:glow>
        </a:effectLst>
      </xdr:spPr>
    </xdr:pic>
    <xdr:clientData/>
  </xdr:twoCellAnchor>
  <xdr:twoCellAnchor>
    <xdr:from>
      <xdr:col>1</xdr:col>
      <xdr:colOff>404813</xdr:colOff>
      <xdr:row>73</xdr:row>
      <xdr:rowOff>28574</xdr:rowOff>
    </xdr:from>
    <xdr:to>
      <xdr:col>5</xdr:col>
      <xdr:colOff>257175</xdr:colOff>
      <xdr:row>78</xdr:row>
      <xdr:rowOff>100012</xdr:rowOff>
    </xdr:to>
    <xdr:sp macro="" textlink="">
      <xdr:nvSpPr>
        <xdr:cNvPr id="28" name="TextBox 27">
          <a:extLst>
            <a:ext uri="{FF2B5EF4-FFF2-40B4-BE49-F238E27FC236}">
              <a16:creationId xmlns:a16="http://schemas.microsoft.com/office/drawing/2014/main" id="{368A4C1E-8CAC-7196-0C0E-A0DD98B3CF04}"/>
            </a:ext>
          </a:extLst>
        </xdr:cNvPr>
        <xdr:cNvSpPr txBox="1"/>
      </xdr:nvSpPr>
      <xdr:spPr>
        <a:xfrm>
          <a:off x="1014413" y="13411199"/>
          <a:ext cx="2290762" cy="976313"/>
        </a:xfrm>
        <a:prstGeom prst="cloud">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blipFill>
                <a:blip xmlns:r="http://schemas.openxmlformats.org/officeDocument/2006/relationships" r:embed="rId21"/>
                <a:tile tx="0" ty="0" sx="100000" sy="100000" flip="none" algn="tl"/>
              </a:blipFill>
            </a:rPr>
            <a:t>Lowest Mileage-6.4   Lamborghini Gallardo Coupe</a:t>
          </a:r>
        </a:p>
      </xdr:txBody>
    </xdr:sp>
    <xdr:clientData/>
  </xdr:twoCellAnchor>
  <xdr:twoCellAnchor>
    <xdr:from>
      <xdr:col>0</xdr:col>
      <xdr:colOff>266699</xdr:colOff>
      <xdr:row>81</xdr:row>
      <xdr:rowOff>30956</xdr:rowOff>
    </xdr:from>
    <xdr:to>
      <xdr:col>7</xdr:col>
      <xdr:colOff>466725</xdr:colOff>
      <xdr:row>90</xdr:row>
      <xdr:rowOff>166688</xdr:rowOff>
    </xdr:to>
    <xdr:graphicFrame macro="">
      <xdr:nvGraphicFramePr>
        <xdr:cNvPr id="30" name="Diagram 29">
          <a:extLst>
            <a:ext uri="{FF2B5EF4-FFF2-40B4-BE49-F238E27FC236}">
              <a16:creationId xmlns:a16="http://schemas.microsoft.com/office/drawing/2014/main" id="{18918023-8D39-85C7-59AD-7DA2925F47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2" r:lo="rId23" r:qs="rId24" r:cs="rId25"/>
        </a:graphicData>
      </a:graphic>
    </xdr:graphicFrame>
    <xdr:clientData/>
  </xdr:twoCellAnchor>
  <xdr:twoCellAnchor editAs="oneCell">
    <xdr:from>
      <xdr:col>0</xdr:col>
      <xdr:colOff>276226</xdr:colOff>
      <xdr:row>93</xdr:row>
      <xdr:rowOff>57150</xdr:rowOff>
    </xdr:from>
    <xdr:to>
      <xdr:col>5</xdr:col>
      <xdr:colOff>289761</xdr:colOff>
      <xdr:row>104</xdr:row>
      <xdr:rowOff>113234</xdr:rowOff>
    </xdr:to>
    <xdr:pic>
      <xdr:nvPicPr>
        <xdr:cNvPr id="33" name="Picture 32">
          <a:extLst>
            <a:ext uri="{FF2B5EF4-FFF2-40B4-BE49-F238E27FC236}">
              <a16:creationId xmlns:a16="http://schemas.microsoft.com/office/drawing/2014/main" id="{45A4498D-2CC4-71BC-BED0-9DA0AB38290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6226" y="17097375"/>
          <a:ext cx="3362324" cy="1958578"/>
        </a:xfrm>
        <a:prstGeom prst="rect">
          <a:avLst/>
        </a:prstGeom>
        <a:ln>
          <a:noFill/>
        </a:ln>
        <a:effectLst>
          <a:softEdge rad="112500"/>
        </a:effectLst>
      </xdr:spPr>
    </xdr:pic>
    <xdr:clientData/>
  </xdr:twoCellAnchor>
  <xdr:twoCellAnchor>
    <xdr:from>
      <xdr:col>1</xdr:col>
      <xdr:colOff>219075</xdr:colOff>
      <xdr:row>101</xdr:row>
      <xdr:rowOff>14288</xdr:rowOff>
    </xdr:from>
    <xdr:to>
      <xdr:col>4</xdr:col>
      <xdr:colOff>33338</xdr:colOff>
      <xdr:row>102</xdr:row>
      <xdr:rowOff>157163</xdr:rowOff>
    </xdr:to>
    <xdr:sp macro="" textlink="">
      <xdr:nvSpPr>
        <xdr:cNvPr id="34" name="TextBox 33">
          <a:extLst>
            <a:ext uri="{FF2B5EF4-FFF2-40B4-BE49-F238E27FC236}">
              <a16:creationId xmlns:a16="http://schemas.microsoft.com/office/drawing/2014/main" id="{16F104A2-2830-C8B3-0A90-18280C36839D}"/>
            </a:ext>
          </a:extLst>
        </xdr:cNvPr>
        <xdr:cNvSpPr txBox="1"/>
      </xdr:nvSpPr>
      <xdr:spPr>
        <a:xfrm>
          <a:off x="828675" y="18502313"/>
          <a:ext cx="1643063" cy="323850"/>
        </a:xfrm>
        <a:prstGeom prst="rect">
          <a:avLst/>
        </a:prstGeom>
        <a:no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t"/>
        <a:lstStyle/>
        <a:p>
          <a:r>
            <a:rPr lang="en-IN" sz="1400" b="0" cap="none" spc="0">
              <a:ln w="0"/>
              <a:solidFill>
                <a:schemeClr val="bg1"/>
              </a:solidFill>
              <a:effectLst>
                <a:reflection blurRad="6350" stA="53000" endA="300" endPos="35500" dir="5400000" sy="-90000" algn="bl" rotWithShape="0"/>
              </a:effectLst>
            </a:rPr>
            <a:t>949 Cars in Mumbai</a:t>
          </a:r>
        </a:p>
      </xdr:txBody>
    </xdr:sp>
    <xdr:clientData/>
  </xdr:twoCellAnchor>
  <xdr:twoCellAnchor editAs="oneCell">
    <xdr:from>
      <xdr:col>0</xdr:col>
      <xdr:colOff>214314</xdr:colOff>
      <xdr:row>106</xdr:row>
      <xdr:rowOff>95251</xdr:rowOff>
    </xdr:from>
    <xdr:to>
      <xdr:col>5</xdr:col>
      <xdr:colOff>365962</xdr:colOff>
      <xdr:row>118</xdr:row>
      <xdr:rowOff>120065</xdr:rowOff>
    </xdr:to>
    <xdr:pic>
      <xdr:nvPicPr>
        <xdr:cNvPr id="37" name="Picture 36">
          <a:extLst>
            <a:ext uri="{FF2B5EF4-FFF2-40B4-BE49-F238E27FC236}">
              <a16:creationId xmlns:a16="http://schemas.microsoft.com/office/drawing/2014/main" id="{FC85A625-77D3-5AD6-89E5-637CF1F6E7D9}"/>
            </a:ext>
          </a:extLst>
        </xdr:cNvPr>
        <xdr:cNvPicPr>
          <a:picLocks noChangeAspect="1"/>
        </xdr:cNvPicPr>
      </xdr:nvPicPr>
      <xdr:blipFill>
        <a:blip xmlns:r="http://schemas.openxmlformats.org/officeDocument/2006/relationships" r:embed="rId28">
          <a:alphaModFix amt="85000"/>
          <a:extLst>
            <a:ext uri="{28A0092B-C50C-407E-A947-70E740481C1C}">
              <a14:useLocalDpi xmlns:a14="http://schemas.microsoft.com/office/drawing/2010/main" val="0"/>
            </a:ext>
          </a:extLst>
        </a:blip>
        <a:stretch>
          <a:fillRect/>
        </a:stretch>
      </xdr:blipFill>
      <xdr:spPr>
        <a:xfrm>
          <a:off x="214314" y="19507201"/>
          <a:ext cx="3500437" cy="2100262"/>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414338</xdr:colOff>
      <xdr:row>107</xdr:row>
      <xdr:rowOff>176213</xdr:rowOff>
    </xdr:from>
    <xdr:to>
      <xdr:col>4</xdr:col>
      <xdr:colOff>604838</xdr:colOff>
      <xdr:row>109</xdr:row>
      <xdr:rowOff>114301</xdr:rowOff>
    </xdr:to>
    <xdr:sp macro="" textlink="">
      <xdr:nvSpPr>
        <xdr:cNvPr id="38" name="TextBox 37">
          <a:extLst>
            <a:ext uri="{FF2B5EF4-FFF2-40B4-BE49-F238E27FC236}">
              <a16:creationId xmlns:a16="http://schemas.microsoft.com/office/drawing/2014/main" id="{1965E2D7-82FB-0B2B-2A91-B2FF578C6B6D}"/>
            </a:ext>
          </a:extLst>
        </xdr:cNvPr>
        <xdr:cNvSpPr txBox="1"/>
      </xdr:nvSpPr>
      <xdr:spPr>
        <a:xfrm>
          <a:off x="414338" y="19769138"/>
          <a:ext cx="2628900"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isometricOffAxis1Right"/>
            <a:lightRig rig="threePt" dir="t"/>
          </a:scene3d>
        </a:bodyPr>
        <a:lstStyle/>
        <a:p>
          <a:r>
            <a:rPr lang="en-IN" sz="1200">
              <a:ln>
                <a:solidFill>
                  <a:schemeClr val="accent2">
                    <a:lumMod val="75000"/>
                  </a:schemeClr>
                </a:solidFill>
              </a:ln>
            </a:rPr>
            <a:t>Maruti Swift Dzire</a:t>
          </a:r>
          <a:r>
            <a:rPr lang="en-IN" sz="1200" baseline="0">
              <a:ln>
                <a:solidFill>
                  <a:schemeClr val="accent2">
                    <a:lumMod val="75000"/>
                  </a:schemeClr>
                </a:solidFill>
              </a:ln>
            </a:rPr>
            <a:t> VDi</a:t>
          </a:r>
          <a:endParaRPr lang="en-IN" sz="1200">
            <a:ln>
              <a:solidFill>
                <a:schemeClr val="accent2">
                  <a:lumMod val="75000"/>
                </a:schemeClr>
              </a:solidFill>
            </a:ln>
          </a:endParaRPr>
        </a:p>
      </xdr:txBody>
    </xdr:sp>
    <xdr:clientData/>
  </xdr:twoCellAnchor>
  <xdr:twoCellAnchor editAs="oneCell">
    <xdr:from>
      <xdr:col>13</xdr:col>
      <xdr:colOff>10511</xdr:colOff>
      <xdr:row>0</xdr:row>
      <xdr:rowOff>0</xdr:rowOff>
    </xdr:from>
    <xdr:to>
      <xdr:col>14</xdr:col>
      <xdr:colOff>225973</xdr:colOff>
      <xdr:row>4</xdr:row>
      <xdr:rowOff>120869</xdr:rowOff>
    </xdr:to>
    <xdr:pic>
      <xdr:nvPicPr>
        <xdr:cNvPr id="7" name="Picture 6">
          <a:hlinkClick xmlns:r="http://schemas.openxmlformats.org/officeDocument/2006/relationships" r:id="rId29"/>
          <a:extLst>
            <a:ext uri="{FF2B5EF4-FFF2-40B4-BE49-F238E27FC236}">
              <a16:creationId xmlns:a16="http://schemas.microsoft.com/office/drawing/2014/main" id="{353E9E47-9E5F-D60F-E8AB-FDB0C7CBF7CA}"/>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8755118" y="0"/>
          <a:ext cx="888124" cy="888124"/>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0.24167</cdr:x>
      <cdr:y>0.29167</cdr:y>
    </cdr:from>
    <cdr:to>
      <cdr:x>0.44167</cdr:x>
      <cdr:y>0.32465</cdr:y>
    </cdr:to>
    <cdr:sp macro="" textlink="">
      <cdr:nvSpPr>
        <cdr:cNvPr id="2" name="TextBox 1">
          <a:extLst xmlns:a="http://schemas.openxmlformats.org/drawingml/2006/main">
            <a:ext uri="{FF2B5EF4-FFF2-40B4-BE49-F238E27FC236}">
              <a16:creationId xmlns:a16="http://schemas.microsoft.com/office/drawing/2014/main" id="{D558FFE1-D17D-282E-4A24-B9BE2C26C657}"/>
            </a:ext>
          </a:extLst>
        </cdr:cNvPr>
        <cdr:cNvSpPr txBox="1"/>
      </cdr:nvSpPr>
      <cdr:spPr>
        <a:xfrm xmlns:a="http://schemas.openxmlformats.org/drawingml/2006/main">
          <a:off x="1104900" y="800101"/>
          <a:ext cx="914400" cy="9048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3</xdr:row>
      <xdr:rowOff>0</xdr:rowOff>
    </xdr:from>
    <xdr:to>
      <xdr:col>7</xdr:col>
      <xdr:colOff>304800</xdr:colOff>
      <xdr:row>18</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1DF4619-978D-431D-B073-2535762074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69342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228600</xdr:colOff>
      <xdr:row>7</xdr:row>
      <xdr:rowOff>167640</xdr:rowOff>
    </xdr:from>
    <xdr:to>
      <xdr:col>2</xdr:col>
      <xdr:colOff>68580</xdr:colOff>
      <xdr:row>9</xdr:row>
      <xdr:rowOff>106680</xdr:rowOff>
    </xdr:to>
    <xdr:sp macro="" textlink="">
      <xdr:nvSpPr>
        <xdr:cNvPr id="3" name="TextBox 2">
          <a:extLst>
            <a:ext uri="{FF2B5EF4-FFF2-40B4-BE49-F238E27FC236}">
              <a16:creationId xmlns:a16="http://schemas.microsoft.com/office/drawing/2014/main" id="{28F3BAC5-08B3-ED50-CEE4-038C56EEC998}"/>
            </a:ext>
          </a:extLst>
        </xdr:cNvPr>
        <xdr:cNvSpPr txBox="1"/>
      </xdr:nvSpPr>
      <xdr:spPr>
        <a:xfrm>
          <a:off x="228600" y="1501140"/>
          <a:ext cx="1059180" cy="304800"/>
        </a:xfrm>
        <a:prstGeom prst="rect">
          <a:avLst/>
        </a:prstGeom>
        <a:solidFill>
          <a:schemeClr val="accent1">
            <a:lumMod val="60000"/>
            <a:lumOff val="4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PETROL</a:t>
          </a:r>
        </a:p>
      </xdr:txBody>
    </xdr:sp>
    <xdr:clientData/>
  </xdr:twoCellAnchor>
  <xdr:twoCellAnchor>
    <xdr:from>
      <xdr:col>0</xdr:col>
      <xdr:colOff>601980</xdr:colOff>
      <xdr:row>14</xdr:row>
      <xdr:rowOff>137160</xdr:rowOff>
    </xdr:from>
    <xdr:to>
      <xdr:col>2</xdr:col>
      <xdr:colOff>457200</xdr:colOff>
      <xdr:row>16</xdr:row>
      <xdr:rowOff>91440</xdr:rowOff>
    </xdr:to>
    <xdr:sp macro="" textlink="">
      <xdr:nvSpPr>
        <xdr:cNvPr id="9" name="TextBox 8">
          <a:extLst>
            <a:ext uri="{FF2B5EF4-FFF2-40B4-BE49-F238E27FC236}">
              <a16:creationId xmlns:a16="http://schemas.microsoft.com/office/drawing/2014/main" id="{CC15742C-48A4-4D5C-0F95-6F12587A847C}"/>
            </a:ext>
          </a:extLst>
        </xdr:cNvPr>
        <xdr:cNvSpPr txBox="1"/>
      </xdr:nvSpPr>
      <xdr:spPr>
        <a:xfrm>
          <a:off x="601980" y="2750820"/>
          <a:ext cx="1074420" cy="320040"/>
        </a:xfrm>
        <a:prstGeom prst="rect">
          <a:avLst/>
        </a:prstGeom>
        <a:solidFill>
          <a:schemeClr val="accent1">
            <a:lumMod val="60000"/>
            <a:lumOff val="4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1" u="sng"/>
            <a:t>CNG</a:t>
          </a:r>
        </a:p>
      </xdr:txBody>
    </xdr:sp>
    <xdr:clientData/>
  </xdr:twoCellAnchor>
  <xdr:twoCellAnchor>
    <xdr:from>
      <xdr:col>0</xdr:col>
      <xdr:colOff>281940</xdr:colOff>
      <xdr:row>11</xdr:row>
      <xdr:rowOff>68580</xdr:rowOff>
    </xdr:from>
    <xdr:to>
      <xdr:col>2</xdr:col>
      <xdr:colOff>129540</xdr:colOff>
      <xdr:row>13</xdr:row>
      <xdr:rowOff>38100</xdr:rowOff>
    </xdr:to>
    <xdr:sp macro="" textlink="">
      <xdr:nvSpPr>
        <xdr:cNvPr id="10" name="TextBox 9">
          <a:extLst>
            <a:ext uri="{FF2B5EF4-FFF2-40B4-BE49-F238E27FC236}">
              <a16:creationId xmlns:a16="http://schemas.microsoft.com/office/drawing/2014/main" id="{4283C498-A25A-446D-70CD-4AA6C79ABA84}"/>
            </a:ext>
          </a:extLst>
        </xdr:cNvPr>
        <xdr:cNvSpPr txBox="1"/>
      </xdr:nvSpPr>
      <xdr:spPr>
        <a:xfrm>
          <a:off x="281940" y="2133600"/>
          <a:ext cx="1066800" cy="335280"/>
        </a:xfrm>
        <a:prstGeom prst="rect">
          <a:avLst/>
        </a:prstGeom>
        <a:solidFill>
          <a:schemeClr val="accent1">
            <a:lumMod val="60000"/>
            <a:lumOff val="4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1" u="sng"/>
            <a:t>DIESEL</a:t>
          </a:r>
        </a:p>
        <a:p>
          <a:endParaRPr lang="en-IN" sz="1100"/>
        </a:p>
      </xdr:txBody>
    </xdr:sp>
    <xdr:clientData/>
  </xdr:twoCellAnchor>
  <xdr:twoCellAnchor>
    <xdr:from>
      <xdr:col>0</xdr:col>
      <xdr:colOff>15240</xdr:colOff>
      <xdr:row>21</xdr:row>
      <xdr:rowOff>68580</xdr:rowOff>
    </xdr:from>
    <xdr:to>
      <xdr:col>9</xdr:col>
      <xdr:colOff>7620</xdr:colOff>
      <xdr:row>36</xdr:row>
      <xdr:rowOff>167640</xdr:rowOff>
    </xdr:to>
    <xdr:graphicFrame macro="">
      <xdr:nvGraphicFramePr>
        <xdr:cNvPr id="12" name="Chart 11">
          <a:extLst>
            <a:ext uri="{FF2B5EF4-FFF2-40B4-BE49-F238E27FC236}">
              <a16:creationId xmlns:a16="http://schemas.microsoft.com/office/drawing/2014/main" id="{AB482B3A-0D80-4CB3-BAFD-DD150A458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40</xdr:row>
      <xdr:rowOff>122454</xdr:rowOff>
    </xdr:from>
    <xdr:to>
      <xdr:col>6</xdr:col>
      <xdr:colOff>556260</xdr:colOff>
      <xdr:row>53</xdr:row>
      <xdr:rowOff>95716</xdr:rowOff>
    </xdr:to>
    <mc:AlternateContent xmlns:mc="http://schemas.openxmlformats.org/markup-compatibility/2006">
      <mc:Choice xmlns:am3d="http://schemas.microsoft.com/office/drawing/2017/model3d" Requires="am3d">
        <xdr:graphicFrame macro="">
          <xdr:nvGraphicFramePr>
            <xdr:cNvPr id="15" name="3D Model 14" descr="Duet rally car orange">
              <a:extLst>
                <a:ext uri="{FF2B5EF4-FFF2-40B4-BE49-F238E27FC236}">
                  <a16:creationId xmlns:a16="http://schemas.microsoft.com/office/drawing/2014/main" id="{5FFF5AE1-6F18-96E6-391B-9D3F1BBCD6FA}"/>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3">
                <am3d:spPr>
                  <a:xfrm>
                    <a:off x="0" y="0"/>
                    <a:ext cx="4579620" cy="2251642"/>
                  </a:xfrm>
                  <a:prstGeom prst="rect">
                    <a:avLst/>
                  </a:prstGeom>
                </am3d:spPr>
                <am3d:camera>
                  <am3d:pos x="0" y="0" z="58704427"/>
                  <am3d:up dx="0" dy="36000000" dz="0"/>
                  <am3d:lookAt x="0" y="0" z="0"/>
                  <am3d:perspective fov="2700000"/>
                </am3d:camera>
                <am3d:trans>
                  <am3d:meterPerModelUnit n="36447032" d="1000000"/>
                  <am3d:preTrans dx="-661" dy="-3938647" dz="-933806"/>
                  <am3d:scale>
                    <am3d:sx n="1000000" d="1000000"/>
                    <am3d:sy n="1000000" d="1000000"/>
                    <am3d:sz n="1000000" d="1000000"/>
                  </am3d:scale>
                  <am3d:rot ax="5400000" ay="3600000" az="5400000"/>
                  <am3d:postTrans dx="0" dy="0" dz="0"/>
                </am3d:trans>
                <am3d:raster rName="Office3DRenderer" rVer="16.0.8326">
                  <am3d:blip r:embed="rId4"/>
                </am3d:raster>
                <am3d:objViewport viewportSz="4228875"/>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5" name="3D Model 14" descr="Duet rally car orange">
              <a:extLst>
                <a:ext uri="{FF2B5EF4-FFF2-40B4-BE49-F238E27FC236}">
                  <a16:creationId xmlns:a16="http://schemas.microsoft.com/office/drawing/2014/main" id="{5FFF5AE1-6F18-96E6-391B-9D3F1BBCD6FA}"/>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a:stretch>
              <a:fillRect/>
            </a:stretch>
          </xdr:blipFill>
          <xdr:spPr>
            <a:xfrm>
              <a:off x="0" y="7484546"/>
              <a:ext cx="4565552" cy="2259262"/>
            </a:xfrm>
            <a:prstGeom prst="rect">
              <a:avLst/>
            </a:prstGeom>
          </xdr:spPr>
        </xdr:pic>
      </mc:Fallback>
    </mc:AlternateContent>
    <xdr:clientData/>
  </xdr:twoCellAnchor>
  <xdr:twoCellAnchor>
    <xdr:from>
      <xdr:col>1</xdr:col>
      <xdr:colOff>571500</xdr:colOff>
      <xdr:row>40</xdr:row>
      <xdr:rowOff>99060</xdr:rowOff>
    </xdr:from>
    <xdr:to>
      <xdr:col>4</xdr:col>
      <xdr:colOff>388620</xdr:colOff>
      <xdr:row>42</xdr:row>
      <xdr:rowOff>38100</xdr:rowOff>
    </xdr:to>
    <xdr:sp macro="" textlink="">
      <xdr:nvSpPr>
        <xdr:cNvPr id="16" name="TextBox 15">
          <a:extLst>
            <a:ext uri="{FF2B5EF4-FFF2-40B4-BE49-F238E27FC236}">
              <a16:creationId xmlns:a16="http://schemas.microsoft.com/office/drawing/2014/main" id="{1F0F1E2D-3C86-F8E5-446A-AE091A24E835}"/>
            </a:ext>
          </a:extLst>
        </xdr:cNvPr>
        <xdr:cNvSpPr txBox="1"/>
      </xdr:nvSpPr>
      <xdr:spPr>
        <a:xfrm>
          <a:off x="1181100" y="7635240"/>
          <a:ext cx="1645920" cy="304800"/>
        </a:xfrm>
        <a:prstGeom prst="rect">
          <a:avLst/>
        </a:prstGeom>
        <a:solidFill>
          <a:srgbClr val="FF0066"/>
        </a:solidFill>
        <a:ln w="9525" cmpd="sng">
          <a:solidFill>
            <a:schemeClr val="lt1">
              <a:shade val="50000"/>
            </a:schemeClr>
          </a:solidFill>
        </a:ln>
        <a:effectLst>
          <a:reflection blurRad="6350" stA="50000" endA="300" endPos="55500" dist="50800" dir="5400000" sy="-100000" algn="bl" rotWithShape="0"/>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n>
                <a:solidFill>
                  <a:schemeClr val="tx1"/>
                </a:solidFill>
              </a:ln>
              <a:solidFill>
                <a:schemeClr val="bg1"/>
              </a:solidFill>
            </a:rPr>
            <a:t>Coimbatore </a:t>
          </a:r>
        </a:p>
      </xdr:txBody>
    </xdr:sp>
    <xdr:clientData/>
  </xdr:twoCellAnchor>
  <xdr:twoCellAnchor>
    <xdr:from>
      <xdr:col>0</xdr:col>
      <xdr:colOff>63818</xdr:colOff>
      <xdr:row>56</xdr:row>
      <xdr:rowOff>74295</xdr:rowOff>
    </xdr:from>
    <xdr:to>
      <xdr:col>8</xdr:col>
      <xdr:colOff>117158</xdr:colOff>
      <xdr:row>71</xdr:row>
      <xdr:rowOff>74295</xdr:rowOff>
    </xdr:to>
    <xdr:graphicFrame macro="">
      <xdr:nvGraphicFramePr>
        <xdr:cNvPr id="17" name="Chart 16">
          <a:extLst>
            <a:ext uri="{FF2B5EF4-FFF2-40B4-BE49-F238E27FC236}">
              <a16:creationId xmlns:a16="http://schemas.microsoft.com/office/drawing/2014/main" id="{913CF6A1-63C0-49C4-B377-54CAFEC21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53340</xdr:colOff>
      <xdr:row>74</xdr:row>
      <xdr:rowOff>57150</xdr:rowOff>
    </xdr:from>
    <xdr:to>
      <xdr:col>7</xdr:col>
      <xdr:colOff>266700</xdr:colOff>
      <xdr:row>88</xdr:row>
      <xdr:rowOff>76200</xdr:rowOff>
    </xdr:to>
    <xdr:graphicFrame macro="">
      <xdr:nvGraphicFramePr>
        <xdr:cNvPr id="18" name="Diagram 17">
          <a:extLst>
            <a:ext uri="{FF2B5EF4-FFF2-40B4-BE49-F238E27FC236}">
              <a16:creationId xmlns:a16="http://schemas.microsoft.com/office/drawing/2014/main" id="{E636A0AF-F7F8-AC84-F7CC-9D21121C259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70338</xdr:colOff>
      <xdr:row>93</xdr:row>
      <xdr:rowOff>46892</xdr:rowOff>
    </xdr:from>
    <xdr:to>
      <xdr:col>8</xdr:col>
      <xdr:colOff>93784</xdr:colOff>
      <xdr:row>108</xdr:row>
      <xdr:rowOff>75467</xdr:rowOff>
    </xdr:to>
    <xdr:graphicFrame macro="">
      <xdr:nvGraphicFramePr>
        <xdr:cNvPr id="19" name="Chart 18">
          <a:extLst>
            <a:ext uri="{FF2B5EF4-FFF2-40B4-BE49-F238E27FC236}">
              <a16:creationId xmlns:a16="http://schemas.microsoft.com/office/drawing/2014/main" id="{BDC58C56-5C4C-4DDA-AE33-25CF5B284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70339</xdr:colOff>
      <xdr:row>111</xdr:row>
      <xdr:rowOff>46892</xdr:rowOff>
    </xdr:from>
    <xdr:to>
      <xdr:col>7</xdr:col>
      <xdr:colOff>375139</xdr:colOff>
      <xdr:row>126</xdr:row>
      <xdr:rowOff>64476</xdr:rowOff>
    </xdr:to>
    <xdr:graphicFrame macro="">
      <xdr:nvGraphicFramePr>
        <xdr:cNvPr id="20" name="Diagram 19">
          <a:extLst>
            <a:ext uri="{FF2B5EF4-FFF2-40B4-BE49-F238E27FC236}">
              <a16:creationId xmlns:a16="http://schemas.microsoft.com/office/drawing/2014/main" id="{1A43E531-B9CD-4A1B-9D80-AB56ACE764C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2" r:lo="rId13" r:qs="rId14" r:cs="rId15"/>
        </a:graphicData>
      </a:graphic>
    </xdr:graphicFrame>
    <xdr:clientData/>
  </xdr:twoCellAnchor>
  <xdr:twoCellAnchor>
    <xdr:from>
      <xdr:col>0</xdr:col>
      <xdr:colOff>152400</xdr:colOff>
      <xdr:row>129</xdr:row>
      <xdr:rowOff>87923</xdr:rowOff>
    </xdr:from>
    <xdr:to>
      <xdr:col>7</xdr:col>
      <xdr:colOff>46892</xdr:colOff>
      <xdr:row>145</xdr:row>
      <xdr:rowOff>17584</xdr:rowOff>
    </xdr:to>
    <xdr:graphicFrame macro="">
      <xdr:nvGraphicFramePr>
        <xdr:cNvPr id="4" name="Chart 3">
          <a:extLst>
            <a:ext uri="{FF2B5EF4-FFF2-40B4-BE49-F238E27FC236}">
              <a16:creationId xmlns:a16="http://schemas.microsoft.com/office/drawing/2014/main" id="{1BB3CD9B-0D85-49C3-9DC2-664998B6A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14</xdr:col>
      <xdr:colOff>521678</xdr:colOff>
      <xdr:row>0</xdr:row>
      <xdr:rowOff>64478</xdr:rowOff>
    </xdr:from>
    <xdr:to>
      <xdr:col>16</xdr:col>
      <xdr:colOff>52755</xdr:colOff>
      <xdr:row>4</xdr:row>
      <xdr:rowOff>64478</xdr:rowOff>
    </xdr:to>
    <xdr:pic>
      <xdr:nvPicPr>
        <xdr:cNvPr id="6" name="Picture 5">
          <a:hlinkClick xmlns:r="http://schemas.openxmlformats.org/officeDocument/2006/relationships" r:id="rId18"/>
          <a:extLst>
            <a:ext uri="{FF2B5EF4-FFF2-40B4-BE49-F238E27FC236}">
              <a16:creationId xmlns:a16="http://schemas.microsoft.com/office/drawing/2014/main" id="{7C5B3603-8A13-D4FD-5E06-59E670E4C08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876693" y="64478"/>
          <a:ext cx="867508" cy="8675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60960</xdr:colOff>
      <xdr:row>2</xdr:row>
      <xdr:rowOff>30480</xdr:rowOff>
    </xdr:from>
    <xdr:to>
      <xdr:col>14</xdr:col>
      <xdr:colOff>99060</xdr:colOff>
      <xdr:row>24</xdr:row>
      <xdr:rowOff>83820</xdr:rowOff>
    </xdr:to>
    <xdr:graphicFrame macro="">
      <xdr:nvGraphicFramePr>
        <xdr:cNvPr id="2" name="Chart 1">
          <a:extLst>
            <a:ext uri="{FF2B5EF4-FFF2-40B4-BE49-F238E27FC236}">
              <a16:creationId xmlns:a16="http://schemas.microsoft.com/office/drawing/2014/main" id="{825A7CB8-AD73-8668-BAC2-5CD0CAA4D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662940</xdr:colOff>
      <xdr:row>2</xdr:row>
      <xdr:rowOff>15240</xdr:rowOff>
    </xdr:from>
    <xdr:to>
      <xdr:col>19</xdr:col>
      <xdr:colOff>480060</xdr:colOff>
      <xdr:row>14</xdr:row>
      <xdr:rowOff>104775</xdr:rowOff>
    </xdr:to>
    <mc:AlternateContent xmlns:mc="http://schemas.openxmlformats.org/markup-compatibility/2006" xmlns:a14="http://schemas.microsoft.com/office/drawing/2010/main">
      <mc:Choice Requires="a14">
        <xdr:graphicFrame macro="">
          <xdr:nvGraphicFramePr>
            <xdr:cNvPr id="3" name="Name">
              <a:extLst>
                <a:ext uri="{FF2B5EF4-FFF2-40B4-BE49-F238E27FC236}">
                  <a16:creationId xmlns:a16="http://schemas.microsoft.com/office/drawing/2014/main" id="{3D17842E-A457-6200-CE45-50E58D272E89}"/>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2245340" y="54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152400</xdr:colOff>
      <xdr:row>11</xdr:row>
      <xdr:rowOff>38100</xdr:rowOff>
    </xdr:from>
    <xdr:to>
      <xdr:col>16</xdr:col>
      <xdr:colOff>640080</xdr:colOff>
      <xdr:row>24</xdr:row>
      <xdr:rowOff>66675</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id="{90174A30-A2C1-1D4A-331A-CADF6708218C}"/>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0393680" y="2346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289560</xdr:colOff>
      <xdr:row>20</xdr:row>
      <xdr:rowOff>137160</xdr:rowOff>
    </xdr:from>
    <xdr:to>
      <xdr:col>19</xdr:col>
      <xdr:colOff>486508</xdr:colOff>
      <xdr:row>25</xdr:row>
      <xdr:rowOff>128368</xdr:rowOff>
    </xdr:to>
    <xdr:pic>
      <xdr:nvPicPr>
        <xdr:cNvPr id="5" name="Picture 4">
          <a:hlinkClick xmlns:r="http://schemas.openxmlformats.org/officeDocument/2006/relationships" r:id="rId2"/>
          <a:extLst>
            <a:ext uri="{FF2B5EF4-FFF2-40B4-BE49-F238E27FC236}">
              <a16:creationId xmlns:a16="http://schemas.microsoft.com/office/drawing/2014/main" id="{A1FE1669-F426-4561-8CD7-3501AC2080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13080" y="4183380"/>
          <a:ext cx="867508" cy="8675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175260</xdr:colOff>
      <xdr:row>1</xdr:row>
      <xdr:rowOff>179070</xdr:rowOff>
    </xdr:from>
    <xdr:to>
      <xdr:col>15</xdr:col>
      <xdr:colOff>251460</xdr:colOff>
      <xdr:row>26</xdr:row>
      <xdr:rowOff>91440</xdr:rowOff>
    </xdr:to>
    <xdr:graphicFrame macro="">
      <xdr:nvGraphicFramePr>
        <xdr:cNvPr id="2" name="Chart 1">
          <a:extLst>
            <a:ext uri="{FF2B5EF4-FFF2-40B4-BE49-F238E27FC236}">
              <a16:creationId xmlns:a16="http://schemas.microsoft.com/office/drawing/2014/main" id="{CE9B3FD4-95D3-168A-0980-B2AFAAA73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45720</xdr:colOff>
      <xdr:row>10</xdr:row>
      <xdr:rowOff>60960</xdr:rowOff>
    </xdr:from>
    <xdr:to>
      <xdr:col>1</xdr:col>
      <xdr:colOff>815340</xdr:colOff>
      <xdr:row>24</xdr:row>
      <xdr:rowOff>74295</xdr:rowOff>
    </xdr:to>
    <mc:AlternateContent xmlns:mc="http://schemas.openxmlformats.org/markup-compatibility/2006" xmlns:a14="http://schemas.microsoft.com/office/drawing/2010/main">
      <mc:Choice Requires="a14">
        <xdr:graphicFrame macro="">
          <xdr:nvGraphicFramePr>
            <xdr:cNvPr id="3" name="Fuel_Type">
              <a:extLst>
                <a:ext uri="{FF2B5EF4-FFF2-40B4-BE49-F238E27FC236}">
                  <a16:creationId xmlns:a16="http://schemas.microsoft.com/office/drawing/2014/main" id="{14C08BEA-3508-306B-1707-7D13E653CF4B}"/>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mlns="">
        <xdr:sp macro="" textlink="">
          <xdr:nvSpPr>
            <xdr:cNvPr id="0" name=""/>
            <xdr:cNvSpPr>
              <a:spLocks noTextEdit="1"/>
            </xdr:cNvSpPr>
          </xdr:nvSpPr>
          <xdr:spPr>
            <a:xfrm>
              <a:off x="45720" y="2042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396240</xdr:colOff>
      <xdr:row>2</xdr:row>
      <xdr:rowOff>0</xdr:rowOff>
    </xdr:from>
    <xdr:to>
      <xdr:col>18</xdr:col>
      <xdr:colOff>213360</xdr:colOff>
      <xdr:row>15</xdr:row>
      <xdr:rowOff>51435</xdr:rowOff>
    </xdr:to>
    <mc:AlternateContent xmlns:mc="http://schemas.openxmlformats.org/markup-compatibility/2006" xmlns:a14="http://schemas.microsoft.com/office/drawing/2010/main">
      <mc:Choice Requires="a14">
        <xdr:graphicFrame macro="">
          <xdr:nvGraphicFramePr>
            <xdr:cNvPr id="4" name="Price">
              <a:extLst>
                <a:ext uri="{FF2B5EF4-FFF2-40B4-BE49-F238E27FC236}">
                  <a16:creationId xmlns:a16="http://schemas.microsoft.com/office/drawing/2014/main" id="{846DF1DB-A032-1B50-C453-96BBCA21DC08}"/>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11430000" y="441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137160</xdr:colOff>
      <xdr:row>22</xdr:row>
      <xdr:rowOff>160020</xdr:rowOff>
    </xdr:from>
    <xdr:to>
      <xdr:col>19</xdr:col>
      <xdr:colOff>334108</xdr:colOff>
      <xdr:row>27</xdr:row>
      <xdr:rowOff>151228</xdr:rowOff>
    </xdr:to>
    <xdr:pic>
      <xdr:nvPicPr>
        <xdr:cNvPr id="5" name="Picture 4">
          <a:hlinkClick xmlns:r="http://schemas.openxmlformats.org/officeDocument/2006/relationships" r:id="rId2"/>
          <a:extLst>
            <a:ext uri="{FF2B5EF4-FFF2-40B4-BE49-F238E27FC236}">
              <a16:creationId xmlns:a16="http://schemas.microsoft.com/office/drawing/2014/main" id="{E1FA5C1D-EE35-47D7-9B4D-41593B195DD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82600" y="4244340"/>
          <a:ext cx="867508" cy="8675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91440</xdr:colOff>
      <xdr:row>1</xdr:row>
      <xdr:rowOff>144780</xdr:rowOff>
    </xdr:from>
    <xdr:to>
      <xdr:col>15</xdr:col>
      <xdr:colOff>624840</xdr:colOff>
      <xdr:row>26</xdr:row>
      <xdr:rowOff>129540</xdr:rowOff>
    </xdr:to>
    <xdr:graphicFrame macro="">
      <xdr:nvGraphicFramePr>
        <xdr:cNvPr id="2" name="Chart 1">
          <a:extLst>
            <a:ext uri="{FF2B5EF4-FFF2-40B4-BE49-F238E27FC236}">
              <a16:creationId xmlns:a16="http://schemas.microsoft.com/office/drawing/2014/main" id="{592B468A-79AB-B384-540D-8F6D0E9BC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205740</xdr:colOff>
      <xdr:row>9</xdr:row>
      <xdr:rowOff>99060</xdr:rowOff>
    </xdr:from>
    <xdr:to>
      <xdr:col>1</xdr:col>
      <xdr:colOff>990600</xdr:colOff>
      <xdr:row>23</xdr:row>
      <xdr:rowOff>112395</xdr:rowOff>
    </xdr:to>
    <mc:AlternateContent xmlns:mc="http://schemas.openxmlformats.org/markup-compatibility/2006" xmlns:a14="http://schemas.microsoft.com/office/drawing/2010/main">
      <mc:Choice Requires="a14">
        <xdr:graphicFrame macro="">
          <xdr:nvGraphicFramePr>
            <xdr:cNvPr id="3" name="Owner_Type">
              <a:extLst>
                <a:ext uri="{FF2B5EF4-FFF2-40B4-BE49-F238E27FC236}">
                  <a16:creationId xmlns:a16="http://schemas.microsoft.com/office/drawing/2014/main" id="{B2EF9A45-34AA-13EF-7040-F259A19E4256}"/>
                </a:ext>
              </a:extLst>
            </xdr:cNvPr>
            <xdr:cNvGraphicFramePr/>
          </xdr:nvGraphicFramePr>
          <xdr:xfrm>
            <a:off x="0" y="0"/>
            <a:ext cx="0" cy="0"/>
          </xdr:xfrm>
          <a:graphic>
            <a:graphicData uri="http://schemas.microsoft.com/office/drawing/2010/slicer">
              <sle:slicer xmlns:sle="http://schemas.microsoft.com/office/drawing/2010/slicer" name="Owner_Type"/>
            </a:graphicData>
          </a:graphic>
        </xdr:graphicFrame>
      </mc:Choice>
      <mc:Fallback xmlns="">
        <xdr:sp macro="" textlink="">
          <xdr:nvSpPr>
            <xdr:cNvPr id="0" name=""/>
            <xdr:cNvSpPr>
              <a:spLocks noTextEdit="1"/>
            </xdr:cNvSpPr>
          </xdr:nvSpPr>
          <xdr:spPr>
            <a:xfrm>
              <a:off x="205740" y="1905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175260</xdr:colOff>
      <xdr:row>2</xdr:row>
      <xdr:rowOff>190500</xdr:rowOff>
    </xdr:from>
    <xdr:to>
      <xdr:col>18</xdr:col>
      <xdr:colOff>662940</xdr:colOff>
      <xdr:row>16</xdr:row>
      <xdr:rowOff>66675</xdr:rowOff>
    </xdr:to>
    <mc:AlternateContent xmlns:mc="http://schemas.openxmlformats.org/markup-compatibility/2006" xmlns:a14="http://schemas.microsoft.com/office/drawing/2010/main">
      <mc:Choice Requires="a14">
        <xdr:graphicFrame macro="">
          <xdr:nvGraphicFramePr>
            <xdr:cNvPr id="4" name="Mileage">
              <a:extLst>
                <a:ext uri="{FF2B5EF4-FFF2-40B4-BE49-F238E27FC236}">
                  <a16:creationId xmlns:a16="http://schemas.microsoft.com/office/drawing/2014/main" id="{48975096-9CD5-4738-BFBE-2D40F4609DE8}"/>
                </a:ext>
              </a:extLst>
            </xdr:cNvPr>
            <xdr:cNvGraphicFramePr/>
          </xdr:nvGraphicFramePr>
          <xdr:xfrm>
            <a:off x="0" y="0"/>
            <a:ext cx="0" cy="0"/>
          </xdr:xfrm>
          <a:graphic>
            <a:graphicData uri="http://schemas.microsoft.com/office/drawing/2010/slicer">
              <sle:slicer xmlns:sle="http://schemas.microsoft.com/office/drawing/2010/slicer" name="Mileage"/>
            </a:graphicData>
          </a:graphic>
        </xdr:graphicFrame>
      </mc:Choice>
      <mc:Fallback xmlns="">
        <xdr:sp macro="" textlink="">
          <xdr:nvSpPr>
            <xdr:cNvPr id="0" name=""/>
            <xdr:cNvSpPr>
              <a:spLocks noTextEdit="1"/>
            </xdr:cNvSpPr>
          </xdr:nvSpPr>
          <xdr:spPr>
            <a:xfrm>
              <a:off x="12031980" y="632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662940</xdr:colOff>
      <xdr:row>22</xdr:row>
      <xdr:rowOff>83820</xdr:rowOff>
    </xdr:from>
    <xdr:to>
      <xdr:col>19</xdr:col>
      <xdr:colOff>189328</xdr:colOff>
      <xdr:row>27</xdr:row>
      <xdr:rowOff>75028</xdr:rowOff>
    </xdr:to>
    <xdr:pic>
      <xdr:nvPicPr>
        <xdr:cNvPr id="5" name="Picture 4">
          <a:hlinkClick xmlns:r="http://schemas.openxmlformats.org/officeDocument/2006/relationships" r:id="rId2"/>
          <a:extLst>
            <a:ext uri="{FF2B5EF4-FFF2-40B4-BE49-F238E27FC236}">
              <a16:creationId xmlns:a16="http://schemas.microsoft.com/office/drawing/2014/main" id="{F78CAA83-F219-423F-9BB3-975A05A3ECF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90220" y="4168140"/>
          <a:ext cx="867508" cy="86750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144780</xdr:colOff>
      <xdr:row>1</xdr:row>
      <xdr:rowOff>171450</xdr:rowOff>
    </xdr:from>
    <xdr:to>
      <xdr:col>16</xdr:col>
      <xdr:colOff>121920</xdr:colOff>
      <xdr:row>26</xdr:row>
      <xdr:rowOff>83820</xdr:rowOff>
    </xdr:to>
    <xdr:graphicFrame macro="">
      <xdr:nvGraphicFramePr>
        <xdr:cNvPr id="2" name="Chart 1">
          <a:extLst>
            <a:ext uri="{FF2B5EF4-FFF2-40B4-BE49-F238E27FC236}">
              <a16:creationId xmlns:a16="http://schemas.microsoft.com/office/drawing/2014/main" id="{7BEB19EE-E3AE-4177-E013-31069607E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220980</xdr:colOff>
      <xdr:row>9</xdr:row>
      <xdr:rowOff>38100</xdr:rowOff>
    </xdr:from>
    <xdr:to>
      <xdr:col>1</xdr:col>
      <xdr:colOff>922020</xdr:colOff>
      <xdr:row>23</xdr:row>
      <xdr:rowOff>51435</xdr:rowOff>
    </xdr:to>
    <mc:AlternateContent xmlns:mc="http://schemas.openxmlformats.org/markup-compatibility/2006" xmlns:a14="http://schemas.microsoft.com/office/drawing/2010/main">
      <mc:Choice Requires="a14">
        <xdr:graphicFrame macro="">
          <xdr:nvGraphicFramePr>
            <xdr:cNvPr id="3" name="Name 1">
              <a:extLst>
                <a:ext uri="{FF2B5EF4-FFF2-40B4-BE49-F238E27FC236}">
                  <a16:creationId xmlns:a16="http://schemas.microsoft.com/office/drawing/2014/main" id="{C1BC52B3-A32E-27ED-62D4-DCF365A41327}"/>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22098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365760</xdr:colOff>
      <xdr:row>5</xdr:row>
      <xdr:rowOff>15240</xdr:rowOff>
    </xdr:from>
    <xdr:to>
      <xdr:col>19</xdr:col>
      <xdr:colOff>182880</xdr:colOff>
      <xdr:row>18</xdr:row>
      <xdr:rowOff>97155</xdr:rowOff>
    </xdr:to>
    <mc:AlternateContent xmlns:mc="http://schemas.openxmlformats.org/markup-compatibility/2006" xmlns:a14="http://schemas.microsoft.com/office/drawing/2010/main">
      <mc:Choice Requires="a14">
        <xdr:graphicFrame macro="">
          <xdr:nvGraphicFramePr>
            <xdr:cNvPr id="4" name="Transmission">
              <a:extLst>
                <a:ext uri="{FF2B5EF4-FFF2-40B4-BE49-F238E27FC236}">
                  <a16:creationId xmlns:a16="http://schemas.microsoft.com/office/drawing/2014/main" id="{3C963C9F-7ADA-3224-6D03-1426ED7D15AC}"/>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12153900" y="1089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xdr:colOff>
      <xdr:row>22</xdr:row>
      <xdr:rowOff>83820</xdr:rowOff>
    </xdr:from>
    <xdr:to>
      <xdr:col>19</xdr:col>
      <xdr:colOff>227428</xdr:colOff>
      <xdr:row>27</xdr:row>
      <xdr:rowOff>75028</xdr:rowOff>
    </xdr:to>
    <xdr:pic>
      <xdr:nvPicPr>
        <xdr:cNvPr id="5" name="Picture 4">
          <a:hlinkClick xmlns:r="http://schemas.openxmlformats.org/officeDocument/2006/relationships" r:id="rId2"/>
          <a:extLst>
            <a:ext uri="{FF2B5EF4-FFF2-40B4-BE49-F238E27FC236}">
              <a16:creationId xmlns:a16="http://schemas.microsoft.com/office/drawing/2014/main" id="{293A7022-492E-42A1-A930-22BAAD9A20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59740" y="4244340"/>
          <a:ext cx="867508" cy="86750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140970</xdr:colOff>
      <xdr:row>2</xdr:row>
      <xdr:rowOff>15240</xdr:rowOff>
    </xdr:from>
    <xdr:to>
      <xdr:col>12</xdr:col>
      <xdr:colOff>594360</xdr:colOff>
      <xdr:row>27</xdr:row>
      <xdr:rowOff>106680</xdr:rowOff>
    </xdr:to>
    <xdr:graphicFrame macro="">
      <xdr:nvGraphicFramePr>
        <xdr:cNvPr id="2" name="Chart 1">
          <a:extLst>
            <a:ext uri="{FF2B5EF4-FFF2-40B4-BE49-F238E27FC236}">
              <a16:creationId xmlns:a16="http://schemas.microsoft.com/office/drawing/2014/main" id="{5759AAFA-1583-D73C-CF80-2CD2137B8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45720</xdr:colOff>
      <xdr:row>14</xdr:row>
      <xdr:rowOff>53340</xdr:rowOff>
    </xdr:from>
    <xdr:to>
      <xdr:col>17</xdr:col>
      <xdr:colOff>533400</xdr:colOff>
      <xdr:row>27</xdr:row>
      <xdr:rowOff>127635</xdr:rowOff>
    </xdr:to>
    <mc:AlternateContent xmlns:mc="http://schemas.openxmlformats.org/markup-compatibility/2006" xmlns:a14="http://schemas.microsoft.com/office/drawing/2010/main">
      <mc:Choice Requires="a14">
        <xdr:graphicFrame macro="">
          <xdr:nvGraphicFramePr>
            <xdr:cNvPr id="3" name="Name 2">
              <a:extLst>
                <a:ext uri="{FF2B5EF4-FFF2-40B4-BE49-F238E27FC236}">
                  <a16:creationId xmlns:a16="http://schemas.microsoft.com/office/drawing/2014/main" id="{79209281-AB5D-F441-ED12-3498A17879CA}"/>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12199620" y="25984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647700</xdr:colOff>
      <xdr:row>0</xdr:row>
      <xdr:rowOff>91440</xdr:rowOff>
    </xdr:from>
    <xdr:to>
      <xdr:col>15</xdr:col>
      <xdr:colOff>464820</xdr:colOff>
      <xdr:row>13</xdr:row>
      <xdr:rowOff>74295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CC0E8336-D6A8-8402-BB9C-D6C93B2FE0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89920" y="914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403860</xdr:colOff>
      <xdr:row>0</xdr:row>
      <xdr:rowOff>68580</xdr:rowOff>
    </xdr:from>
    <xdr:to>
      <xdr:col>17</xdr:col>
      <xdr:colOff>600808</xdr:colOff>
      <xdr:row>4</xdr:row>
      <xdr:rowOff>143608</xdr:rowOff>
    </xdr:to>
    <xdr:pic>
      <xdr:nvPicPr>
        <xdr:cNvPr id="5" name="Picture 4">
          <a:hlinkClick xmlns:r="http://schemas.openxmlformats.org/officeDocument/2006/relationships" r:id="rId2"/>
          <a:extLst>
            <a:ext uri="{FF2B5EF4-FFF2-40B4-BE49-F238E27FC236}">
              <a16:creationId xmlns:a16="http://schemas.microsoft.com/office/drawing/2014/main" id="{64941E9A-A3BC-49E0-8D84-A15A647E017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28320" y="68580"/>
          <a:ext cx="867508" cy="86750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121920</xdr:colOff>
      <xdr:row>30</xdr:row>
      <xdr:rowOff>38100</xdr:rowOff>
    </xdr:from>
    <xdr:to>
      <xdr:col>12</xdr:col>
      <xdr:colOff>146125</xdr:colOff>
      <xdr:row>51</xdr:row>
      <xdr:rowOff>91441</xdr:rowOff>
    </xdr:to>
    <xdr:pic>
      <xdr:nvPicPr>
        <xdr:cNvPr id="4" name="Picture 3">
          <a:extLst>
            <a:ext uri="{FF2B5EF4-FFF2-40B4-BE49-F238E27FC236}">
              <a16:creationId xmlns:a16="http://schemas.microsoft.com/office/drawing/2014/main" id="{6299D30F-72D1-6D20-2072-94CEA660AD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 y="4328160"/>
          <a:ext cx="8092440" cy="389382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7</xdr:col>
      <xdr:colOff>614082</xdr:colOff>
      <xdr:row>31</xdr:row>
      <xdr:rowOff>129989</xdr:rowOff>
    </xdr:from>
    <xdr:to>
      <xdr:col>11</xdr:col>
      <xdr:colOff>667422</xdr:colOff>
      <xdr:row>35</xdr:row>
      <xdr:rowOff>11654</xdr:rowOff>
    </xdr:to>
    <xdr:sp macro="" textlink="">
      <xdr:nvSpPr>
        <xdr:cNvPr id="5" name="TextBox 4">
          <a:extLst>
            <a:ext uri="{FF2B5EF4-FFF2-40B4-BE49-F238E27FC236}">
              <a16:creationId xmlns:a16="http://schemas.microsoft.com/office/drawing/2014/main" id="{F9A72F64-D05A-9CA5-C462-241D494A2445}"/>
            </a:ext>
          </a:extLst>
        </xdr:cNvPr>
        <xdr:cNvSpPr txBox="1"/>
      </xdr:nvSpPr>
      <xdr:spPr>
        <a:xfrm>
          <a:off x="5320553" y="5948083"/>
          <a:ext cx="2742751" cy="598842"/>
        </a:xfrm>
        <a:prstGeom prst="rect">
          <a:avLst/>
        </a:prstGeom>
        <a:solidFill>
          <a:schemeClr val="accent1">
            <a:lumMod val="40000"/>
            <a:lumOff val="60000"/>
          </a:schemeClr>
        </a:solidFill>
        <a:ln w="9525" cmpd="sng">
          <a:solidFill>
            <a:schemeClr val="bg1"/>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u="none">
              <a:ln>
                <a:solidFill>
                  <a:schemeClr val="tx1"/>
                </a:solidFill>
              </a:ln>
              <a:solidFill>
                <a:srgbClr val="660033"/>
              </a:solidFill>
            </a:rPr>
            <a:t>Rs.4183.73</a:t>
          </a:r>
        </a:p>
      </xdr:txBody>
    </xdr:sp>
    <xdr:clientData/>
  </xdr:twoCellAnchor>
  <xdr:twoCellAnchor editAs="oneCell">
    <xdr:from>
      <xdr:col>0</xdr:col>
      <xdr:colOff>167640</xdr:colOff>
      <xdr:row>55</xdr:row>
      <xdr:rowOff>167641</xdr:rowOff>
    </xdr:from>
    <xdr:to>
      <xdr:col>10</xdr:col>
      <xdr:colOff>439271</xdr:colOff>
      <xdr:row>81</xdr:row>
      <xdr:rowOff>64815</xdr:rowOff>
    </xdr:to>
    <xdr:pic>
      <xdr:nvPicPr>
        <xdr:cNvPr id="7" name="Picture 6">
          <a:extLst>
            <a:ext uri="{FF2B5EF4-FFF2-40B4-BE49-F238E27FC236}">
              <a16:creationId xmlns:a16="http://schemas.microsoft.com/office/drawing/2014/main" id="{7602C287-1D6C-251A-3B04-5C30AFF8B4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7640" y="9113521"/>
          <a:ext cx="6995160" cy="4652054"/>
        </a:xfrm>
        <a:custGeom>
          <a:avLst/>
          <a:gdLst>
            <a:gd name="connsiteX0" fmla="*/ 0 w 6995160"/>
            <a:gd name="connsiteY0" fmla="*/ 0 h 4652054"/>
            <a:gd name="connsiteX1" fmla="*/ 559613 w 6995160"/>
            <a:gd name="connsiteY1" fmla="*/ 0 h 4652054"/>
            <a:gd name="connsiteX2" fmla="*/ 1189177 w 6995160"/>
            <a:gd name="connsiteY2" fmla="*/ 0 h 4652054"/>
            <a:gd name="connsiteX3" fmla="*/ 1678838 w 6995160"/>
            <a:gd name="connsiteY3" fmla="*/ 0 h 4652054"/>
            <a:gd name="connsiteX4" fmla="*/ 2168500 w 6995160"/>
            <a:gd name="connsiteY4" fmla="*/ 0 h 4652054"/>
            <a:gd name="connsiteX5" fmla="*/ 3007919 w 6995160"/>
            <a:gd name="connsiteY5" fmla="*/ 0 h 4652054"/>
            <a:gd name="connsiteX6" fmla="*/ 3777386 w 6995160"/>
            <a:gd name="connsiteY6" fmla="*/ 0 h 4652054"/>
            <a:gd name="connsiteX7" fmla="*/ 4406951 w 6995160"/>
            <a:gd name="connsiteY7" fmla="*/ 0 h 4652054"/>
            <a:gd name="connsiteX8" fmla="*/ 5246370 w 6995160"/>
            <a:gd name="connsiteY8" fmla="*/ 0 h 4652054"/>
            <a:gd name="connsiteX9" fmla="*/ 6015838 w 6995160"/>
            <a:gd name="connsiteY9" fmla="*/ 0 h 4652054"/>
            <a:gd name="connsiteX10" fmla="*/ 6995160 w 6995160"/>
            <a:gd name="connsiteY10" fmla="*/ 0 h 4652054"/>
            <a:gd name="connsiteX11" fmla="*/ 6995160 w 6995160"/>
            <a:gd name="connsiteY11" fmla="*/ 571538 h 4652054"/>
            <a:gd name="connsiteX12" fmla="*/ 6995160 w 6995160"/>
            <a:gd name="connsiteY12" fmla="*/ 1329158 h 4652054"/>
            <a:gd name="connsiteX13" fmla="*/ 6995160 w 6995160"/>
            <a:gd name="connsiteY13" fmla="*/ 1993737 h 4652054"/>
            <a:gd name="connsiteX14" fmla="*/ 6995160 w 6995160"/>
            <a:gd name="connsiteY14" fmla="*/ 2704837 h 4652054"/>
            <a:gd name="connsiteX15" fmla="*/ 6995160 w 6995160"/>
            <a:gd name="connsiteY15" fmla="*/ 3369416 h 4652054"/>
            <a:gd name="connsiteX16" fmla="*/ 6995160 w 6995160"/>
            <a:gd name="connsiteY16" fmla="*/ 4652054 h 4652054"/>
            <a:gd name="connsiteX17" fmla="*/ 6365596 w 6995160"/>
            <a:gd name="connsiteY17" fmla="*/ 4652054 h 4652054"/>
            <a:gd name="connsiteX18" fmla="*/ 5526176 w 6995160"/>
            <a:gd name="connsiteY18" fmla="*/ 4652054 h 4652054"/>
            <a:gd name="connsiteX19" fmla="*/ 4756709 w 6995160"/>
            <a:gd name="connsiteY19" fmla="*/ 4652054 h 4652054"/>
            <a:gd name="connsiteX20" fmla="*/ 4197096 w 6995160"/>
            <a:gd name="connsiteY20" fmla="*/ 4652054 h 4652054"/>
            <a:gd name="connsiteX21" fmla="*/ 3497580 w 6995160"/>
            <a:gd name="connsiteY21" fmla="*/ 4652054 h 4652054"/>
            <a:gd name="connsiteX22" fmla="*/ 2868016 w 6995160"/>
            <a:gd name="connsiteY22" fmla="*/ 4652054 h 4652054"/>
            <a:gd name="connsiteX23" fmla="*/ 2378354 w 6995160"/>
            <a:gd name="connsiteY23" fmla="*/ 4652054 h 4652054"/>
            <a:gd name="connsiteX24" fmla="*/ 1888693 w 6995160"/>
            <a:gd name="connsiteY24" fmla="*/ 4652054 h 4652054"/>
            <a:gd name="connsiteX25" fmla="*/ 1329080 w 6995160"/>
            <a:gd name="connsiteY25" fmla="*/ 4652054 h 4652054"/>
            <a:gd name="connsiteX26" fmla="*/ 0 w 6995160"/>
            <a:gd name="connsiteY26" fmla="*/ 4652054 h 4652054"/>
            <a:gd name="connsiteX27" fmla="*/ 0 w 6995160"/>
            <a:gd name="connsiteY27" fmla="*/ 4127036 h 4652054"/>
            <a:gd name="connsiteX28" fmla="*/ 0 w 6995160"/>
            <a:gd name="connsiteY28" fmla="*/ 3602019 h 4652054"/>
            <a:gd name="connsiteX29" fmla="*/ 0 w 6995160"/>
            <a:gd name="connsiteY29" fmla="*/ 2983960 h 4652054"/>
            <a:gd name="connsiteX30" fmla="*/ 0 w 6995160"/>
            <a:gd name="connsiteY30" fmla="*/ 2226340 h 4652054"/>
            <a:gd name="connsiteX31" fmla="*/ 0 w 6995160"/>
            <a:gd name="connsiteY31" fmla="*/ 1561761 h 4652054"/>
            <a:gd name="connsiteX32" fmla="*/ 0 w 6995160"/>
            <a:gd name="connsiteY32" fmla="*/ 850661 h 4652054"/>
            <a:gd name="connsiteX33" fmla="*/ 0 w 6995160"/>
            <a:gd name="connsiteY33" fmla="*/ 0 h 4652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6995160" h="4652054" fill="none" extrusionOk="0">
              <a:moveTo>
                <a:pt x="0" y="0"/>
              </a:moveTo>
              <a:cubicBezTo>
                <a:pt x="208769" y="-27153"/>
                <a:pt x="381228" y="27483"/>
                <a:pt x="559613" y="0"/>
              </a:cubicBezTo>
              <a:cubicBezTo>
                <a:pt x="737998" y="-27483"/>
                <a:pt x="948989" y="-23183"/>
                <a:pt x="1189177" y="0"/>
              </a:cubicBezTo>
              <a:cubicBezTo>
                <a:pt x="1429365" y="23183"/>
                <a:pt x="1567183" y="-19906"/>
                <a:pt x="1678838" y="0"/>
              </a:cubicBezTo>
              <a:cubicBezTo>
                <a:pt x="1790493" y="19906"/>
                <a:pt x="1940716" y="-2043"/>
                <a:pt x="2168500" y="0"/>
              </a:cubicBezTo>
              <a:cubicBezTo>
                <a:pt x="2396284" y="2043"/>
                <a:pt x="2803958" y="-26287"/>
                <a:pt x="3007919" y="0"/>
              </a:cubicBezTo>
              <a:cubicBezTo>
                <a:pt x="3211880" y="26287"/>
                <a:pt x="3424220" y="13065"/>
                <a:pt x="3777386" y="0"/>
              </a:cubicBezTo>
              <a:cubicBezTo>
                <a:pt x="4130552" y="-13065"/>
                <a:pt x="4192628" y="27751"/>
                <a:pt x="4406951" y="0"/>
              </a:cubicBezTo>
              <a:cubicBezTo>
                <a:pt x="4621274" y="-27751"/>
                <a:pt x="4848334" y="-12612"/>
                <a:pt x="5246370" y="0"/>
              </a:cubicBezTo>
              <a:cubicBezTo>
                <a:pt x="5644406" y="12612"/>
                <a:pt x="5714688" y="-21087"/>
                <a:pt x="6015838" y="0"/>
              </a:cubicBezTo>
              <a:cubicBezTo>
                <a:pt x="6316988" y="21087"/>
                <a:pt x="6577129" y="-11828"/>
                <a:pt x="6995160" y="0"/>
              </a:cubicBezTo>
              <a:cubicBezTo>
                <a:pt x="6969689" y="203535"/>
                <a:pt x="7005098" y="378750"/>
                <a:pt x="6995160" y="571538"/>
              </a:cubicBezTo>
              <a:cubicBezTo>
                <a:pt x="6985222" y="764326"/>
                <a:pt x="6982616" y="951483"/>
                <a:pt x="6995160" y="1329158"/>
              </a:cubicBezTo>
              <a:cubicBezTo>
                <a:pt x="7007704" y="1706833"/>
                <a:pt x="7011548" y="1754361"/>
                <a:pt x="6995160" y="1993737"/>
              </a:cubicBezTo>
              <a:cubicBezTo>
                <a:pt x="6978772" y="2233113"/>
                <a:pt x="6990617" y="2405298"/>
                <a:pt x="6995160" y="2704837"/>
              </a:cubicBezTo>
              <a:cubicBezTo>
                <a:pt x="6999703" y="3004376"/>
                <a:pt x="6998065" y="3070997"/>
                <a:pt x="6995160" y="3369416"/>
              </a:cubicBezTo>
              <a:cubicBezTo>
                <a:pt x="6992255" y="3667835"/>
                <a:pt x="6999614" y="4012883"/>
                <a:pt x="6995160" y="4652054"/>
              </a:cubicBezTo>
              <a:cubicBezTo>
                <a:pt x="6699355" y="4630938"/>
                <a:pt x="6620302" y="4629100"/>
                <a:pt x="6365596" y="4652054"/>
              </a:cubicBezTo>
              <a:cubicBezTo>
                <a:pt x="6110890" y="4675008"/>
                <a:pt x="5717616" y="4616514"/>
                <a:pt x="5526176" y="4652054"/>
              </a:cubicBezTo>
              <a:cubicBezTo>
                <a:pt x="5334736" y="4687594"/>
                <a:pt x="5068178" y="4687400"/>
                <a:pt x="4756709" y="4652054"/>
              </a:cubicBezTo>
              <a:cubicBezTo>
                <a:pt x="4445240" y="4616708"/>
                <a:pt x="4377567" y="4624107"/>
                <a:pt x="4197096" y="4652054"/>
              </a:cubicBezTo>
              <a:cubicBezTo>
                <a:pt x="4016625" y="4680001"/>
                <a:pt x="3767491" y="4646297"/>
                <a:pt x="3497580" y="4652054"/>
              </a:cubicBezTo>
              <a:cubicBezTo>
                <a:pt x="3227669" y="4657811"/>
                <a:pt x="3109007" y="4635535"/>
                <a:pt x="2868016" y="4652054"/>
              </a:cubicBezTo>
              <a:cubicBezTo>
                <a:pt x="2627025" y="4668573"/>
                <a:pt x="2600681" y="4672973"/>
                <a:pt x="2378354" y="4652054"/>
              </a:cubicBezTo>
              <a:cubicBezTo>
                <a:pt x="2156027" y="4631135"/>
                <a:pt x="2089110" y="4672500"/>
                <a:pt x="1888693" y="4652054"/>
              </a:cubicBezTo>
              <a:cubicBezTo>
                <a:pt x="1688276" y="4631608"/>
                <a:pt x="1579281" y="4626538"/>
                <a:pt x="1329080" y="4652054"/>
              </a:cubicBezTo>
              <a:cubicBezTo>
                <a:pt x="1078879" y="4677570"/>
                <a:pt x="631509" y="4627512"/>
                <a:pt x="0" y="4652054"/>
              </a:cubicBezTo>
              <a:cubicBezTo>
                <a:pt x="-6000" y="4467435"/>
                <a:pt x="1710" y="4258635"/>
                <a:pt x="0" y="4127036"/>
              </a:cubicBezTo>
              <a:cubicBezTo>
                <a:pt x="-1710" y="3995437"/>
                <a:pt x="8416" y="3768955"/>
                <a:pt x="0" y="3602019"/>
              </a:cubicBezTo>
              <a:cubicBezTo>
                <a:pt x="-8416" y="3435083"/>
                <a:pt x="-24314" y="3276731"/>
                <a:pt x="0" y="2983960"/>
              </a:cubicBezTo>
              <a:cubicBezTo>
                <a:pt x="24314" y="2691189"/>
                <a:pt x="37740" y="2442373"/>
                <a:pt x="0" y="2226340"/>
              </a:cubicBezTo>
              <a:cubicBezTo>
                <a:pt x="-37740" y="2010307"/>
                <a:pt x="-17104" y="1783731"/>
                <a:pt x="0" y="1561761"/>
              </a:cubicBezTo>
              <a:cubicBezTo>
                <a:pt x="17104" y="1339791"/>
                <a:pt x="27442" y="1014729"/>
                <a:pt x="0" y="850661"/>
              </a:cubicBezTo>
              <a:cubicBezTo>
                <a:pt x="-27442" y="686593"/>
                <a:pt x="23791" y="382289"/>
                <a:pt x="0" y="0"/>
              </a:cubicBezTo>
              <a:close/>
            </a:path>
            <a:path w="6995160" h="4652054" stroke="0" extrusionOk="0">
              <a:moveTo>
                <a:pt x="0" y="0"/>
              </a:moveTo>
              <a:cubicBezTo>
                <a:pt x="176360" y="19715"/>
                <a:pt x="343693" y="-13322"/>
                <a:pt x="489661" y="0"/>
              </a:cubicBezTo>
              <a:cubicBezTo>
                <a:pt x="635629" y="13322"/>
                <a:pt x="976593" y="4258"/>
                <a:pt x="1189177" y="0"/>
              </a:cubicBezTo>
              <a:cubicBezTo>
                <a:pt x="1401761" y="-4258"/>
                <a:pt x="1785065" y="30118"/>
                <a:pt x="2028596" y="0"/>
              </a:cubicBezTo>
              <a:cubicBezTo>
                <a:pt x="2272127" y="-30118"/>
                <a:pt x="2335053" y="-14118"/>
                <a:pt x="2518258" y="0"/>
              </a:cubicBezTo>
              <a:cubicBezTo>
                <a:pt x="2701463" y="14118"/>
                <a:pt x="2771160" y="-10669"/>
                <a:pt x="3007919" y="0"/>
              </a:cubicBezTo>
              <a:cubicBezTo>
                <a:pt x="3244678" y="10669"/>
                <a:pt x="3343561" y="3981"/>
                <a:pt x="3497580" y="0"/>
              </a:cubicBezTo>
              <a:cubicBezTo>
                <a:pt x="3651599" y="-3981"/>
                <a:pt x="3830654" y="26861"/>
                <a:pt x="4127144" y="0"/>
              </a:cubicBezTo>
              <a:cubicBezTo>
                <a:pt x="4423634" y="-26861"/>
                <a:pt x="4586705" y="-39314"/>
                <a:pt x="4966564" y="0"/>
              </a:cubicBezTo>
              <a:cubicBezTo>
                <a:pt x="5346423" y="39314"/>
                <a:pt x="5300790" y="11412"/>
                <a:pt x="5596128" y="0"/>
              </a:cubicBezTo>
              <a:cubicBezTo>
                <a:pt x="5891466" y="-11412"/>
                <a:pt x="6021136" y="-12180"/>
                <a:pt x="6155741" y="0"/>
              </a:cubicBezTo>
              <a:cubicBezTo>
                <a:pt x="6290346" y="12180"/>
                <a:pt x="6661991" y="-1211"/>
                <a:pt x="6995160" y="0"/>
              </a:cubicBezTo>
              <a:cubicBezTo>
                <a:pt x="6983236" y="161112"/>
                <a:pt x="6972564" y="360143"/>
                <a:pt x="6995160" y="711100"/>
              </a:cubicBezTo>
              <a:cubicBezTo>
                <a:pt x="7017756" y="1062057"/>
                <a:pt x="7028899" y="1234855"/>
                <a:pt x="6995160" y="1422199"/>
              </a:cubicBezTo>
              <a:cubicBezTo>
                <a:pt x="6961421" y="1609543"/>
                <a:pt x="7007851" y="1894603"/>
                <a:pt x="6995160" y="2133299"/>
              </a:cubicBezTo>
              <a:cubicBezTo>
                <a:pt x="6982469" y="2371995"/>
                <a:pt x="6970463" y="2549045"/>
                <a:pt x="6995160" y="2658317"/>
              </a:cubicBezTo>
              <a:cubicBezTo>
                <a:pt x="7019857" y="2767589"/>
                <a:pt x="7026952" y="3065117"/>
                <a:pt x="6995160" y="3369416"/>
              </a:cubicBezTo>
              <a:cubicBezTo>
                <a:pt x="6963368" y="3673715"/>
                <a:pt x="6969708" y="3775301"/>
                <a:pt x="6995160" y="3987475"/>
              </a:cubicBezTo>
              <a:cubicBezTo>
                <a:pt x="7020612" y="4199649"/>
                <a:pt x="7026394" y="4418625"/>
                <a:pt x="6995160" y="4652054"/>
              </a:cubicBezTo>
              <a:cubicBezTo>
                <a:pt x="6775039" y="4683015"/>
                <a:pt x="6448595" y="4665683"/>
                <a:pt x="6225692" y="4652054"/>
              </a:cubicBezTo>
              <a:cubicBezTo>
                <a:pt x="6002789" y="4638425"/>
                <a:pt x="5614719" y="4692041"/>
                <a:pt x="5386273" y="4652054"/>
              </a:cubicBezTo>
              <a:cubicBezTo>
                <a:pt x="5157827" y="4612067"/>
                <a:pt x="4866851" y="4651308"/>
                <a:pt x="4616806" y="4652054"/>
              </a:cubicBezTo>
              <a:cubicBezTo>
                <a:pt x="4366761" y="4652800"/>
                <a:pt x="4186557" y="4650708"/>
                <a:pt x="3987241" y="4652054"/>
              </a:cubicBezTo>
              <a:cubicBezTo>
                <a:pt x="3787925" y="4653400"/>
                <a:pt x="3634985" y="4677519"/>
                <a:pt x="3287725" y="4652054"/>
              </a:cubicBezTo>
              <a:cubicBezTo>
                <a:pt x="2940465" y="4626589"/>
                <a:pt x="2884252" y="4633435"/>
                <a:pt x="2518258" y="4652054"/>
              </a:cubicBezTo>
              <a:cubicBezTo>
                <a:pt x="2152264" y="4670673"/>
                <a:pt x="2207755" y="4624078"/>
                <a:pt x="1958645" y="4652054"/>
              </a:cubicBezTo>
              <a:cubicBezTo>
                <a:pt x="1709535" y="4680030"/>
                <a:pt x="1457424" y="4631962"/>
                <a:pt x="1119226" y="4652054"/>
              </a:cubicBezTo>
              <a:cubicBezTo>
                <a:pt x="781028" y="4672146"/>
                <a:pt x="285798" y="4678967"/>
                <a:pt x="0" y="4652054"/>
              </a:cubicBezTo>
              <a:cubicBezTo>
                <a:pt x="4017" y="4447988"/>
                <a:pt x="1370" y="4140729"/>
                <a:pt x="0" y="3894434"/>
              </a:cubicBezTo>
              <a:cubicBezTo>
                <a:pt x="-1370" y="3648139"/>
                <a:pt x="-18350" y="3607826"/>
                <a:pt x="0" y="3322896"/>
              </a:cubicBezTo>
              <a:cubicBezTo>
                <a:pt x="18350" y="3037966"/>
                <a:pt x="-4109" y="2798047"/>
                <a:pt x="0" y="2565275"/>
              </a:cubicBezTo>
              <a:cubicBezTo>
                <a:pt x="4109" y="2332503"/>
                <a:pt x="24606" y="2199792"/>
                <a:pt x="0" y="1900696"/>
              </a:cubicBezTo>
              <a:cubicBezTo>
                <a:pt x="-24606" y="1601600"/>
                <a:pt x="-5386" y="1511297"/>
                <a:pt x="0" y="1143076"/>
              </a:cubicBezTo>
              <a:cubicBezTo>
                <a:pt x="5386" y="774855"/>
                <a:pt x="23294" y="768041"/>
                <a:pt x="0" y="618059"/>
              </a:cubicBezTo>
              <a:cubicBezTo>
                <a:pt x="-23294" y="468077"/>
                <a:pt x="5514" y="252806"/>
                <a:pt x="0" y="0"/>
              </a:cubicBezTo>
              <a:close/>
            </a:path>
          </a:pathLst>
        </a:custGeom>
        <a:ln>
          <a:solidFill>
            <a:schemeClr val="tx1"/>
          </a:solidFill>
          <a:extLst>
            <a:ext uri="{C807C97D-BFC1-408E-A445-0C87EB9F89A2}">
              <ask:lineSketchStyleProps xmlns:ask="http://schemas.microsoft.com/office/drawing/2018/sketchyshapes" sd="603524525">
                <a:prstGeom prst="rect">
                  <a:avLst/>
                </a:prstGeom>
                <ask:type>
                  <ask:lineSketchFreehand/>
                </ask:type>
              </ask:lineSketchStyleProps>
            </a:ext>
          </a:extLst>
        </a:ln>
        <a:effectLst>
          <a:outerShdw blurRad="292100" dist="139700" dir="2700000" algn="tl" rotWithShape="0">
            <a:srgbClr val="333333">
              <a:alpha val="65000"/>
            </a:srgbClr>
          </a:outerShdw>
        </a:effectLst>
      </xdr:spPr>
    </xdr:pic>
    <xdr:clientData/>
  </xdr:twoCellAnchor>
  <xdr:twoCellAnchor>
    <xdr:from>
      <xdr:col>1</xdr:col>
      <xdr:colOff>205740</xdr:colOff>
      <xdr:row>57</xdr:row>
      <xdr:rowOff>144780</xdr:rowOff>
    </xdr:from>
    <xdr:to>
      <xdr:col>3</xdr:col>
      <xdr:colOff>7620</xdr:colOff>
      <xdr:row>60</xdr:row>
      <xdr:rowOff>68580</xdr:rowOff>
    </xdr:to>
    <xdr:sp macro="" textlink="">
      <xdr:nvSpPr>
        <xdr:cNvPr id="8" name="TextBox 7">
          <a:extLst>
            <a:ext uri="{FF2B5EF4-FFF2-40B4-BE49-F238E27FC236}">
              <a16:creationId xmlns:a16="http://schemas.microsoft.com/office/drawing/2014/main" id="{A2BF3D82-AEA4-FC40-ADEF-ACFF500CB73E}"/>
            </a:ext>
          </a:extLst>
        </xdr:cNvPr>
        <xdr:cNvSpPr txBox="1"/>
      </xdr:nvSpPr>
      <xdr:spPr>
        <a:xfrm>
          <a:off x="815340" y="9456420"/>
          <a:ext cx="1021080" cy="472440"/>
        </a:xfrm>
        <a:prstGeom prst="rect">
          <a:avLst/>
        </a:prstGeom>
        <a:solidFill>
          <a:schemeClr val="bg2"/>
        </a:solidFill>
        <a:ln w="9525" cmpd="sng">
          <a:solidFill>
            <a:schemeClr val="lt1">
              <a:shade val="50000"/>
            </a:schemeClr>
          </a:solid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atin typeface="Algerian" panose="04020705040A02060702" pitchFamily="82" charset="0"/>
            </a:rPr>
            <a:t>19.07</a:t>
          </a:r>
        </a:p>
      </xdr:txBody>
    </xdr:sp>
    <xdr:clientData/>
  </xdr:twoCellAnchor>
  <xdr:twoCellAnchor editAs="oneCell">
    <xdr:from>
      <xdr:col>0</xdr:col>
      <xdr:colOff>62753</xdr:colOff>
      <xdr:row>85</xdr:row>
      <xdr:rowOff>35859</xdr:rowOff>
    </xdr:from>
    <xdr:to>
      <xdr:col>10</xdr:col>
      <xdr:colOff>358589</xdr:colOff>
      <xdr:row>111</xdr:row>
      <xdr:rowOff>28051</xdr:rowOff>
    </xdr:to>
    <xdr:pic>
      <xdr:nvPicPr>
        <xdr:cNvPr id="10" name="Picture 9">
          <a:extLst>
            <a:ext uri="{FF2B5EF4-FFF2-40B4-BE49-F238E27FC236}">
              <a16:creationId xmlns:a16="http://schemas.microsoft.com/office/drawing/2014/main" id="{C94B50BA-FB7D-D4BF-B718-5C410A104C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53" y="14307671"/>
          <a:ext cx="7019365" cy="4653839"/>
        </a:xfrm>
        <a:custGeom>
          <a:avLst/>
          <a:gdLst>
            <a:gd name="connsiteX0" fmla="*/ 0 w 7019365"/>
            <a:gd name="connsiteY0" fmla="*/ 0 h 4653839"/>
            <a:gd name="connsiteX1" fmla="*/ 7019365 w 7019365"/>
            <a:gd name="connsiteY1" fmla="*/ 0 h 4653839"/>
            <a:gd name="connsiteX2" fmla="*/ 7019365 w 7019365"/>
            <a:gd name="connsiteY2" fmla="*/ 4653839 h 4653839"/>
            <a:gd name="connsiteX3" fmla="*/ 0 w 7019365"/>
            <a:gd name="connsiteY3" fmla="*/ 4653839 h 4653839"/>
            <a:gd name="connsiteX4" fmla="*/ 0 w 7019365"/>
            <a:gd name="connsiteY4" fmla="*/ 0 h 46538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019365" h="4653839" fill="none" extrusionOk="0">
              <a:moveTo>
                <a:pt x="0" y="0"/>
              </a:moveTo>
              <a:cubicBezTo>
                <a:pt x="2150675" y="146399"/>
                <a:pt x="5479863" y="-77501"/>
                <a:pt x="7019365" y="0"/>
              </a:cubicBezTo>
              <a:cubicBezTo>
                <a:pt x="7032880" y="1475529"/>
                <a:pt x="7173548" y="3292916"/>
                <a:pt x="7019365" y="4653839"/>
              </a:cubicBezTo>
              <a:cubicBezTo>
                <a:pt x="3789218" y="4618178"/>
                <a:pt x="1692842" y="4726294"/>
                <a:pt x="0" y="4653839"/>
              </a:cubicBezTo>
              <a:cubicBezTo>
                <a:pt x="-21442" y="3682610"/>
                <a:pt x="-87159" y="687624"/>
                <a:pt x="0" y="0"/>
              </a:cubicBezTo>
              <a:close/>
            </a:path>
            <a:path w="7019365" h="4653839" stroke="0" extrusionOk="0">
              <a:moveTo>
                <a:pt x="0" y="0"/>
              </a:moveTo>
              <a:cubicBezTo>
                <a:pt x="3294603" y="-12777"/>
                <a:pt x="5766553" y="169190"/>
                <a:pt x="7019365" y="0"/>
              </a:cubicBezTo>
              <a:cubicBezTo>
                <a:pt x="6929470" y="1348753"/>
                <a:pt x="6968649" y="3592745"/>
                <a:pt x="7019365" y="4653839"/>
              </a:cubicBezTo>
              <a:cubicBezTo>
                <a:pt x="4768229" y="4544841"/>
                <a:pt x="2427726" y="4514370"/>
                <a:pt x="0" y="4653839"/>
              </a:cubicBezTo>
              <a:cubicBezTo>
                <a:pt x="43979" y="2686828"/>
                <a:pt x="-128205" y="1051129"/>
                <a:pt x="0" y="0"/>
              </a:cubicBezTo>
              <a:close/>
            </a:path>
          </a:pathLst>
        </a:custGeom>
        <a:ln>
          <a:solidFill>
            <a:schemeClr val="tx1"/>
          </a:solidFill>
          <a:extLst>
            <a:ext uri="{C807C97D-BFC1-408E-A445-0C87EB9F89A2}">
              <ask:lineSketchStyleProps xmlns:ask="http://schemas.microsoft.com/office/drawing/2018/sketchyshapes" sd="406870421">
                <a:prstGeom prst="rect">
                  <a:avLst/>
                </a:prstGeom>
                <ask:type>
                  <ask:lineSketchCurved/>
                </ask:type>
              </ask:lineSketchStyleProps>
            </a:ext>
          </a:extLst>
        </a:ln>
      </xdr:spPr>
    </xdr:pic>
    <xdr:clientData/>
  </xdr:twoCellAnchor>
  <xdr:twoCellAnchor>
    <xdr:from>
      <xdr:col>8</xdr:col>
      <xdr:colOff>286870</xdr:colOff>
      <xdr:row>105</xdr:row>
      <xdr:rowOff>89648</xdr:rowOff>
    </xdr:from>
    <xdr:to>
      <xdr:col>11</xdr:col>
      <xdr:colOff>107575</xdr:colOff>
      <xdr:row>109</xdr:row>
      <xdr:rowOff>107577</xdr:rowOff>
    </xdr:to>
    <xdr:sp macro="" textlink="">
      <xdr:nvSpPr>
        <xdr:cNvPr id="11" name="TextBox 10">
          <a:extLst>
            <a:ext uri="{FF2B5EF4-FFF2-40B4-BE49-F238E27FC236}">
              <a16:creationId xmlns:a16="http://schemas.microsoft.com/office/drawing/2014/main" id="{B37775BC-F729-2B96-89A6-1F1742815CA4}"/>
            </a:ext>
          </a:extLst>
        </xdr:cNvPr>
        <xdr:cNvSpPr txBox="1"/>
      </xdr:nvSpPr>
      <xdr:spPr>
        <a:xfrm>
          <a:off x="5163670" y="17947342"/>
          <a:ext cx="1649505" cy="735106"/>
        </a:xfrm>
        <a:custGeom>
          <a:avLst/>
          <a:gdLst>
            <a:gd name="connsiteX0" fmla="*/ 0 w 1649505"/>
            <a:gd name="connsiteY0" fmla="*/ 0 h 735106"/>
            <a:gd name="connsiteX1" fmla="*/ 566330 w 1649505"/>
            <a:gd name="connsiteY1" fmla="*/ 0 h 735106"/>
            <a:gd name="connsiteX2" fmla="*/ 1083175 w 1649505"/>
            <a:gd name="connsiteY2" fmla="*/ 0 h 735106"/>
            <a:gd name="connsiteX3" fmla="*/ 1649505 w 1649505"/>
            <a:gd name="connsiteY3" fmla="*/ 0 h 735106"/>
            <a:gd name="connsiteX4" fmla="*/ 1649505 w 1649505"/>
            <a:gd name="connsiteY4" fmla="*/ 360202 h 735106"/>
            <a:gd name="connsiteX5" fmla="*/ 1649505 w 1649505"/>
            <a:gd name="connsiteY5" fmla="*/ 735106 h 735106"/>
            <a:gd name="connsiteX6" fmla="*/ 1116165 w 1649505"/>
            <a:gd name="connsiteY6" fmla="*/ 735106 h 735106"/>
            <a:gd name="connsiteX7" fmla="*/ 566330 w 1649505"/>
            <a:gd name="connsiteY7" fmla="*/ 735106 h 735106"/>
            <a:gd name="connsiteX8" fmla="*/ 0 w 1649505"/>
            <a:gd name="connsiteY8" fmla="*/ 735106 h 735106"/>
            <a:gd name="connsiteX9" fmla="*/ 0 w 1649505"/>
            <a:gd name="connsiteY9" fmla="*/ 367553 h 735106"/>
            <a:gd name="connsiteX10" fmla="*/ 0 w 1649505"/>
            <a:gd name="connsiteY10" fmla="*/ 0 h 7351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49505" h="735106" fill="none" extrusionOk="0">
              <a:moveTo>
                <a:pt x="0" y="0"/>
              </a:moveTo>
              <a:cubicBezTo>
                <a:pt x="214917" y="-26559"/>
                <a:pt x="288572" y="48080"/>
                <a:pt x="566330" y="0"/>
              </a:cubicBezTo>
              <a:cubicBezTo>
                <a:pt x="844088" y="-48080"/>
                <a:pt x="829777" y="24161"/>
                <a:pt x="1083175" y="0"/>
              </a:cubicBezTo>
              <a:cubicBezTo>
                <a:pt x="1336573" y="-24161"/>
                <a:pt x="1436356" y="22074"/>
                <a:pt x="1649505" y="0"/>
              </a:cubicBezTo>
              <a:cubicBezTo>
                <a:pt x="1690499" y="73359"/>
                <a:pt x="1611608" y="260610"/>
                <a:pt x="1649505" y="360202"/>
              </a:cubicBezTo>
              <a:cubicBezTo>
                <a:pt x="1687402" y="459794"/>
                <a:pt x="1648733" y="605425"/>
                <a:pt x="1649505" y="735106"/>
              </a:cubicBezTo>
              <a:cubicBezTo>
                <a:pt x="1529401" y="736862"/>
                <a:pt x="1329765" y="695615"/>
                <a:pt x="1116165" y="735106"/>
              </a:cubicBezTo>
              <a:cubicBezTo>
                <a:pt x="902565" y="774597"/>
                <a:pt x="685730" y="703001"/>
                <a:pt x="566330" y="735106"/>
              </a:cubicBezTo>
              <a:cubicBezTo>
                <a:pt x="446931" y="767211"/>
                <a:pt x="272557" y="701360"/>
                <a:pt x="0" y="735106"/>
              </a:cubicBezTo>
              <a:cubicBezTo>
                <a:pt x="-36633" y="651503"/>
                <a:pt x="25193" y="498188"/>
                <a:pt x="0" y="367553"/>
              </a:cubicBezTo>
              <a:cubicBezTo>
                <a:pt x="-25193" y="236918"/>
                <a:pt x="16464" y="178963"/>
                <a:pt x="0" y="0"/>
              </a:cubicBezTo>
              <a:close/>
            </a:path>
            <a:path w="1649505" h="735106" stroke="0" extrusionOk="0">
              <a:moveTo>
                <a:pt x="0" y="0"/>
              </a:moveTo>
              <a:cubicBezTo>
                <a:pt x="260159" y="-50562"/>
                <a:pt x="339381" y="1067"/>
                <a:pt x="549835" y="0"/>
              </a:cubicBezTo>
              <a:cubicBezTo>
                <a:pt x="760290" y="-1067"/>
                <a:pt x="945837" y="62382"/>
                <a:pt x="1116165" y="0"/>
              </a:cubicBezTo>
              <a:cubicBezTo>
                <a:pt x="1286493" y="-62382"/>
                <a:pt x="1520328" y="63578"/>
                <a:pt x="1649505" y="0"/>
              </a:cubicBezTo>
              <a:cubicBezTo>
                <a:pt x="1670537" y="136432"/>
                <a:pt x="1613041" y="186156"/>
                <a:pt x="1649505" y="367553"/>
              </a:cubicBezTo>
              <a:cubicBezTo>
                <a:pt x="1685969" y="548950"/>
                <a:pt x="1649172" y="566078"/>
                <a:pt x="1649505" y="735106"/>
              </a:cubicBezTo>
              <a:cubicBezTo>
                <a:pt x="1455504" y="742773"/>
                <a:pt x="1286284" y="702692"/>
                <a:pt x="1149155" y="735106"/>
              </a:cubicBezTo>
              <a:cubicBezTo>
                <a:pt x="1012026" y="767520"/>
                <a:pt x="747042" y="697086"/>
                <a:pt x="599320" y="735106"/>
              </a:cubicBezTo>
              <a:cubicBezTo>
                <a:pt x="451599" y="773126"/>
                <a:pt x="209781" y="730718"/>
                <a:pt x="0" y="735106"/>
              </a:cubicBezTo>
              <a:cubicBezTo>
                <a:pt x="-23287" y="599316"/>
                <a:pt x="22099" y="532184"/>
                <a:pt x="0" y="352851"/>
              </a:cubicBezTo>
              <a:cubicBezTo>
                <a:pt x="-22099" y="173519"/>
                <a:pt x="38551" y="164871"/>
                <a:pt x="0" y="0"/>
              </a:cubicBezTo>
              <a:close/>
            </a:path>
          </a:pathLst>
        </a:custGeom>
        <a:ln>
          <a:extLst>
            <a:ext uri="{C807C97D-BFC1-408E-A445-0C87EB9F89A2}">
              <ask:lineSketchStyleProps xmlns:ask="http://schemas.microsoft.com/office/drawing/2018/sketchyshapes" sd="1420030167">
                <a:prstGeom prst="rect">
                  <a:avLst/>
                </a:prstGeom>
                <ask:type>
                  <ask:lineSketchScribble/>
                </ask:type>
              </ask:lineSketchStyleProps>
            </a:ext>
          </a:extLst>
        </a:ln>
        <a:scene3d>
          <a:camera prst="perspectiveHeroicExtremeLeftFacing"/>
          <a:lightRig rig="threePt" dir="t"/>
        </a:scene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en-IN" sz="2400" b="1" i="0" cap="none" spc="0">
              <a:ln w="22225">
                <a:solidFill>
                  <a:schemeClr val="accent2"/>
                </a:solidFill>
                <a:prstDash val="solid"/>
              </a:ln>
              <a:solidFill>
                <a:schemeClr val="accent2">
                  <a:lumMod val="40000"/>
                  <a:lumOff val="60000"/>
                </a:schemeClr>
              </a:solidFill>
              <a:effectLst/>
              <a:latin typeface="Arial Black" panose="020B0A04020102020204" pitchFamily="34" charset="0"/>
            </a:rPr>
            <a:t>0.6</a:t>
          </a:r>
        </a:p>
      </xdr:txBody>
    </xdr:sp>
    <xdr:clientData/>
  </xdr:twoCellAnchor>
  <xdr:twoCellAnchor editAs="oneCell">
    <xdr:from>
      <xdr:col>0</xdr:col>
      <xdr:colOff>134470</xdr:colOff>
      <xdr:row>115</xdr:row>
      <xdr:rowOff>8964</xdr:rowOff>
    </xdr:from>
    <xdr:to>
      <xdr:col>10</xdr:col>
      <xdr:colOff>62752</xdr:colOff>
      <xdr:row>132</xdr:row>
      <xdr:rowOff>143436</xdr:rowOff>
    </xdr:to>
    <xdr:pic>
      <xdr:nvPicPr>
        <xdr:cNvPr id="13" name="Picture 12">
          <a:extLst>
            <a:ext uri="{FF2B5EF4-FFF2-40B4-BE49-F238E27FC236}">
              <a16:creationId xmlns:a16="http://schemas.microsoft.com/office/drawing/2014/main" id="{2500EC9F-5D3C-1E47-7F0C-143B996669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470" y="19749246"/>
          <a:ext cx="6651811" cy="3182472"/>
        </a:xfrm>
        <a:custGeom>
          <a:avLst/>
          <a:gdLst>
            <a:gd name="connsiteX0" fmla="*/ 0 w 6651811"/>
            <a:gd name="connsiteY0" fmla="*/ 0 h 3182472"/>
            <a:gd name="connsiteX1" fmla="*/ 6651811 w 6651811"/>
            <a:gd name="connsiteY1" fmla="*/ 0 h 3182472"/>
            <a:gd name="connsiteX2" fmla="*/ 6651811 w 6651811"/>
            <a:gd name="connsiteY2" fmla="*/ 3182472 h 3182472"/>
            <a:gd name="connsiteX3" fmla="*/ 0 w 6651811"/>
            <a:gd name="connsiteY3" fmla="*/ 3182472 h 3182472"/>
            <a:gd name="connsiteX4" fmla="*/ 0 w 6651811"/>
            <a:gd name="connsiteY4" fmla="*/ 0 h 318247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51811" h="3182472" fill="none" extrusionOk="0">
              <a:moveTo>
                <a:pt x="0" y="0"/>
              </a:moveTo>
              <a:cubicBezTo>
                <a:pt x="1630871" y="7059"/>
                <a:pt x="5238368" y="163677"/>
                <a:pt x="6651811" y="0"/>
              </a:cubicBezTo>
              <a:cubicBezTo>
                <a:pt x="6647428" y="1417159"/>
                <a:pt x="6505297" y="1804607"/>
                <a:pt x="6651811" y="3182472"/>
              </a:cubicBezTo>
              <a:cubicBezTo>
                <a:pt x="5419186" y="3343097"/>
                <a:pt x="3218537" y="3199622"/>
                <a:pt x="0" y="3182472"/>
              </a:cubicBezTo>
              <a:cubicBezTo>
                <a:pt x="-30018" y="2518790"/>
                <a:pt x="-126476" y="502043"/>
                <a:pt x="0" y="0"/>
              </a:cubicBezTo>
              <a:close/>
            </a:path>
            <a:path w="6651811" h="3182472" stroke="0" extrusionOk="0">
              <a:moveTo>
                <a:pt x="0" y="0"/>
              </a:moveTo>
              <a:cubicBezTo>
                <a:pt x="1368431" y="-4154"/>
                <a:pt x="5857203" y="-100595"/>
                <a:pt x="6651811" y="0"/>
              </a:cubicBezTo>
              <a:cubicBezTo>
                <a:pt x="6578547" y="1099060"/>
                <a:pt x="6675360" y="2411614"/>
                <a:pt x="6651811" y="3182472"/>
              </a:cubicBezTo>
              <a:cubicBezTo>
                <a:pt x="5815657" y="3346131"/>
                <a:pt x="1242929" y="3080798"/>
                <a:pt x="0" y="3182472"/>
              </a:cubicBezTo>
              <a:cubicBezTo>
                <a:pt x="-33129" y="2516985"/>
                <a:pt x="-93925" y="1121252"/>
                <a:pt x="0" y="0"/>
              </a:cubicBezTo>
              <a:close/>
            </a:path>
          </a:pathLst>
        </a:custGeom>
        <a:ln>
          <a:solidFill>
            <a:schemeClr val="tx1"/>
          </a:solidFill>
          <a:extLst>
            <a:ext uri="{C807C97D-BFC1-408E-A445-0C87EB9F89A2}">
              <ask:lineSketchStyleProps xmlns:ask="http://schemas.microsoft.com/office/drawing/2018/sketchyshapes" sd="2717408815">
                <a:prstGeom prst="rect">
                  <a:avLst/>
                </a:prstGeom>
                <ask:type>
                  <ask:lineSketchCurved/>
                </ask:type>
              </ask:lineSketchStyleProps>
            </a:ext>
          </a:extLst>
        </a:ln>
        <a:effectLst>
          <a:outerShdw blurRad="190500" algn="tl" rotWithShape="0">
            <a:srgbClr val="000000">
              <a:alpha val="70000"/>
            </a:srgbClr>
          </a:outerShdw>
        </a:effectLst>
      </xdr:spPr>
    </xdr:pic>
    <xdr:clientData/>
  </xdr:twoCellAnchor>
  <xdr:twoCellAnchor>
    <xdr:from>
      <xdr:col>5</xdr:col>
      <xdr:colOff>537882</xdr:colOff>
      <xdr:row>123</xdr:row>
      <xdr:rowOff>53789</xdr:rowOff>
    </xdr:from>
    <xdr:to>
      <xdr:col>9</xdr:col>
      <xdr:colOff>358588</xdr:colOff>
      <xdr:row>125</xdr:row>
      <xdr:rowOff>26894</xdr:rowOff>
    </xdr:to>
    <xdr:sp macro="" textlink="">
      <xdr:nvSpPr>
        <xdr:cNvPr id="14" name="TextBox 13">
          <a:extLst>
            <a:ext uri="{FF2B5EF4-FFF2-40B4-BE49-F238E27FC236}">
              <a16:creationId xmlns:a16="http://schemas.microsoft.com/office/drawing/2014/main" id="{C42C687C-2BE9-3FAE-17AB-2D1D7D7339B3}"/>
            </a:ext>
          </a:extLst>
        </xdr:cNvPr>
        <xdr:cNvSpPr txBox="1"/>
      </xdr:nvSpPr>
      <xdr:spPr>
        <a:xfrm>
          <a:off x="3585882" y="21228424"/>
          <a:ext cx="2259106" cy="331694"/>
        </a:xfrm>
        <a:prstGeom prst="rect">
          <a:avLst/>
        </a:prstGeom>
        <a:solidFill>
          <a:schemeClr val="bg2"/>
        </a:solidFill>
        <a:ln w="9525" cmpd="sng">
          <a:solidFill>
            <a:schemeClr val="tx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ln>
                <a:solidFill>
                  <a:srgbClr val="FF0066"/>
                </a:solidFill>
              </a:ln>
              <a:latin typeface="Bernard MT Condensed" panose="02050806060905020404" pitchFamily="18" charset="0"/>
            </a:rPr>
            <a:t>6500000</a:t>
          </a:r>
        </a:p>
      </xdr:txBody>
    </xdr:sp>
    <xdr:clientData/>
  </xdr:twoCellAnchor>
  <xdr:twoCellAnchor editAs="oneCell">
    <xdr:from>
      <xdr:col>0</xdr:col>
      <xdr:colOff>53788</xdr:colOff>
      <xdr:row>136</xdr:row>
      <xdr:rowOff>116541</xdr:rowOff>
    </xdr:from>
    <xdr:to>
      <xdr:col>10</xdr:col>
      <xdr:colOff>134471</xdr:colOff>
      <xdr:row>156</xdr:row>
      <xdr:rowOff>152400</xdr:rowOff>
    </xdr:to>
    <xdr:pic>
      <xdr:nvPicPr>
        <xdr:cNvPr id="16" name="Picture 15">
          <a:extLst>
            <a:ext uri="{FF2B5EF4-FFF2-40B4-BE49-F238E27FC236}">
              <a16:creationId xmlns:a16="http://schemas.microsoft.com/office/drawing/2014/main" id="{E7C1F0EE-8266-24E5-BF93-6F61691EEE9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788" y="23711647"/>
          <a:ext cx="6804212" cy="3621741"/>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3</xdr:col>
      <xdr:colOff>322730</xdr:colOff>
      <xdr:row>138</xdr:row>
      <xdr:rowOff>17929</xdr:rowOff>
    </xdr:from>
    <xdr:to>
      <xdr:col>6</xdr:col>
      <xdr:colOff>430306</xdr:colOff>
      <xdr:row>141</xdr:row>
      <xdr:rowOff>62753</xdr:rowOff>
    </xdr:to>
    <xdr:sp macro="" textlink="">
      <xdr:nvSpPr>
        <xdr:cNvPr id="17" name="TextBox 16">
          <a:extLst>
            <a:ext uri="{FF2B5EF4-FFF2-40B4-BE49-F238E27FC236}">
              <a16:creationId xmlns:a16="http://schemas.microsoft.com/office/drawing/2014/main" id="{50CEA186-3DDD-B697-6EB9-13A2396EE758}"/>
            </a:ext>
          </a:extLst>
        </xdr:cNvPr>
        <xdr:cNvSpPr txBox="1"/>
      </xdr:nvSpPr>
      <xdr:spPr>
        <a:xfrm>
          <a:off x="2151530" y="23971623"/>
          <a:ext cx="1936376" cy="582706"/>
        </a:xfrm>
        <a:custGeom>
          <a:avLst/>
          <a:gdLst>
            <a:gd name="connsiteX0" fmla="*/ 0 w 1936376"/>
            <a:gd name="connsiteY0" fmla="*/ 0 h 582706"/>
            <a:gd name="connsiteX1" fmla="*/ 522822 w 1936376"/>
            <a:gd name="connsiteY1" fmla="*/ 0 h 582706"/>
            <a:gd name="connsiteX2" fmla="*/ 987552 w 1936376"/>
            <a:gd name="connsiteY2" fmla="*/ 0 h 582706"/>
            <a:gd name="connsiteX3" fmla="*/ 1432918 w 1936376"/>
            <a:gd name="connsiteY3" fmla="*/ 0 h 582706"/>
            <a:gd name="connsiteX4" fmla="*/ 1936376 w 1936376"/>
            <a:gd name="connsiteY4" fmla="*/ 0 h 582706"/>
            <a:gd name="connsiteX5" fmla="*/ 1936376 w 1936376"/>
            <a:gd name="connsiteY5" fmla="*/ 582706 h 582706"/>
            <a:gd name="connsiteX6" fmla="*/ 1452282 w 1936376"/>
            <a:gd name="connsiteY6" fmla="*/ 582706 h 582706"/>
            <a:gd name="connsiteX7" fmla="*/ 929460 w 1936376"/>
            <a:gd name="connsiteY7" fmla="*/ 582706 h 582706"/>
            <a:gd name="connsiteX8" fmla="*/ 503458 w 1936376"/>
            <a:gd name="connsiteY8" fmla="*/ 582706 h 582706"/>
            <a:gd name="connsiteX9" fmla="*/ 0 w 1936376"/>
            <a:gd name="connsiteY9" fmla="*/ 582706 h 582706"/>
            <a:gd name="connsiteX10" fmla="*/ 0 w 1936376"/>
            <a:gd name="connsiteY10" fmla="*/ 0 h 5827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936376" h="582706" fill="none" extrusionOk="0">
              <a:moveTo>
                <a:pt x="0" y="0"/>
              </a:moveTo>
              <a:cubicBezTo>
                <a:pt x="183818" y="-41715"/>
                <a:pt x="324161" y="19821"/>
                <a:pt x="522822" y="0"/>
              </a:cubicBezTo>
              <a:cubicBezTo>
                <a:pt x="721483" y="-19821"/>
                <a:pt x="798012" y="11658"/>
                <a:pt x="987552" y="0"/>
              </a:cubicBezTo>
              <a:cubicBezTo>
                <a:pt x="1177092" y="-11658"/>
                <a:pt x="1269699" y="13413"/>
                <a:pt x="1432918" y="0"/>
              </a:cubicBezTo>
              <a:cubicBezTo>
                <a:pt x="1596137" y="-13413"/>
                <a:pt x="1771688" y="15970"/>
                <a:pt x="1936376" y="0"/>
              </a:cubicBezTo>
              <a:cubicBezTo>
                <a:pt x="1941833" y="223816"/>
                <a:pt x="1877656" y="363506"/>
                <a:pt x="1936376" y="582706"/>
              </a:cubicBezTo>
              <a:cubicBezTo>
                <a:pt x="1697418" y="631545"/>
                <a:pt x="1675655" y="540707"/>
                <a:pt x="1452282" y="582706"/>
              </a:cubicBezTo>
              <a:cubicBezTo>
                <a:pt x="1228909" y="624705"/>
                <a:pt x="1111465" y="535684"/>
                <a:pt x="929460" y="582706"/>
              </a:cubicBezTo>
              <a:cubicBezTo>
                <a:pt x="747455" y="629728"/>
                <a:pt x="712422" y="549838"/>
                <a:pt x="503458" y="582706"/>
              </a:cubicBezTo>
              <a:cubicBezTo>
                <a:pt x="294494" y="615574"/>
                <a:pt x="183003" y="571447"/>
                <a:pt x="0" y="582706"/>
              </a:cubicBezTo>
              <a:cubicBezTo>
                <a:pt x="-61577" y="388203"/>
                <a:pt x="11959" y="204007"/>
                <a:pt x="0" y="0"/>
              </a:cubicBezTo>
              <a:close/>
            </a:path>
            <a:path w="1936376" h="582706" stroke="0" extrusionOk="0">
              <a:moveTo>
                <a:pt x="0" y="0"/>
              </a:moveTo>
              <a:cubicBezTo>
                <a:pt x="225126" y="-36961"/>
                <a:pt x="272579" y="29849"/>
                <a:pt x="503458" y="0"/>
              </a:cubicBezTo>
              <a:cubicBezTo>
                <a:pt x="734337" y="-29849"/>
                <a:pt x="813217" y="43095"/>
                <a:pt x="968188" y="0"/>
              </a:cubicBezTo>
              <a:cubicBezTo>
                <a:pt x="1123159" y="-43095"/>
                <a:pt x="1279234" y="53493"/>
                <a:pt x="1452282" y="0"/>
              </a:cubicBezTo>
              <a:cubicBezTo>
                <a:pt x="1625330" y="-53493"/>
                <a:pt x="1833111" y="17624"/>
                <a:pt x="1936376" y="0"/>
              </a:cubicBezTo>
              <a:cubicBezTo>
                <a:pt x="1957737" y="136559"/>
                <a:pt x="1890733" y="452844"/>
                <a:pt x="1936376" y="582706"/>
              </a:cubicBezTo>
              <a:cubicBezTo>
                <a:pt x="1770598" y="625463"/>
                <a:pt x="1639176" y="561508"/>
                <a:pt x="1491010" y="582706"/>
              </a:cubicBezTo>
              <a:cubicBezTo>
                <a:pt x="1342844" y="603904"/>
                <a:pt x="1211855" y="568684"/>
                <a:pt x="1006916" y="582706"/>
              </a:cubicBezTo>
              <a:cubicBezTo>
                <a:pt x="801977" y="596728"/>
                <a:pt x="653204" y="554462"/>
                <a:pt x="484094" y="582706"/>
              </a:cubicBezTo>
              <a:cubicBezTo>
                <a:pt x="314984" y="610950"/>
                <a:pt x="186651" y="565317"/>
                <a:pt x="0" y="582706"/>
              </a:cubicBezTo>
              <a:cubicBezTo>
                <a:pt x="-46085" y="309463"/>
                <a:pt x="40457" y="264648"/>
                <a:pt x="0" y="0"/>
              </a:cubicBezTo>
              <a:close/>
            </a:path>
          </a:pathLst>
        </a:custGeom>
        <a:solidFill>
          <a:schemeClr val="bg2"/>
        </a:solidFill>
        <a:ln w="9525" cmpd="sng">
          <a:solidFill>
            <a:schemeClr val="lt1">
              <a:shade val="50000"/>
            </a:schemeClr>
          </a:solidFill>
          <a:extLst>
            <a:ext uri="{C807C97D-BFC1-408E-A445-0C87EB9F89A2}">
              <ask:lineSketchStyleProps xmlns:ask="http://schemas.microsoft.com/office/drawing/2018/sketchyshapes" sd="2719044214">
                <a:prstGeom prst="rect">
                  <a:avLst/>
                </a:prstGeom>
                <ask:type>
                  <ask:lineSketchScribble/>
                </ask:type>
              </ask:lineSketchStyleProps>
            </a:ext>
          </a:extLst>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Broadway" panose="04040905080B02020502" pitchFamily="82" charset="0"/>
            </a:rPr>
            <a:t>3004</a:t>
          </a:r>
        </a:p>
      </xdr:txBody>
    </xdr:sp>
    <xdr:clientData/>
  </xdr:twoCellAnchor>
  <xdr:twoCellAnchor editAs="oneCell">
    <xdr:from>
      <xdr:col>0</xdr:col>
      <xdr:colOff>89648</xdr:colOff>
      <xdr:row>3</xdr:row>
      <xdr:rowOff>23932</xdr:rowOff>
    </xdr:from>
    <xdr:to>
      <xdr:col>12</xdr:col>
      <xdr:colOff>152400</xdr:colOff>
      <xdr:row>27</xdr:row>
      <xdr:rowOff>8965</xdr:rowOff>
    </xdr:to>
    <xdr:pic>
      <xdr:nvPicPr>
        <xdr:cNvPr id="19" name="Picture 18">
          <a:extLst>
            <a:ext uri="{FF2B5EF4-FFF2-40B4-BE49-F238E27FC236}">
              <a16:creationId xmlns:a16="http://schemas.microsoft.com/office/drawing/2014/main" id="{D42652D1-810F-A1AF-6B73-903E232C169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648" y="759038"/>
          <a:ext cx="8130987" cy="4288092"/>
        </a:xfrm>
        <a:prstGeom prst="rect">
          <a:avLst/>
        </a:prstGeom>
      </xdr:spPr>
    </xdr:pic>
    <xdr:clientData/>
  </xdr:twoCellAnchor>
  <xdr:twoCellAnchor>
    <xdr:from>
      <xdr:col>0</xdr:col>
      <xdr:colOff>502025</xdr:colOff>
      <xdr:row>21</xdr:row>
      <xdr:rowOff>134471</xdr:rowOff>
    </xdr:from>
    <xdr:to>
      <xdr:col>3</xdr:col>
      <xdr:colOff>53789</xdr:colOff>
      <xdr:row>24</xdr:row>
      <xdr:rowOff>53789</xdr:rowOff>
    </xdr:to>
    <xdr:sp macro="" textlink="">
      <xdr:nvSpPr>
        <xdr:cNvPr id="20" name="TextBox 19">
          <a:extLst>
            <a:ext uri="{FF2B5EF4-FFF2-40B4-BE49-F238E27FC236}">
              <a16:creationId xmlns:a16="http://schemas.microsoft.com/office/drawing/2014/main" id="{500E9B08-1594-99F2-1BEB-719116D17B27}"/>
            </a:ext>
          </a:extLst>
        </xdr:cNvPr>
        <xdr:cNvSpPr txBox="1"/>
      </xdr:nvSpPr>
      <xdr:spPr>
        <a:xfrm>
          <a:off x="502025" y="4096871"/>
          <a:ext cx="1380564" cy="457200"/>
        </a:xfrm>
        <a:prstGeom prst="rect">
          <a:avLst/>
        </a:prstGeom>
        <a:solidFill>
          <a:schemeClr val="accent2">
            <a:lumMod val="20000"/>
            <a:lumOff val="80000"/>
          </a:schemeClr>
        </a:solidFill>
        <a:ln w="9525" cmpd="sng">
          <a:solidFill>
            <a:schemeClr val="lt1">
              <a:shade val="50000"/>
            </a:schemeClr>
          </a:solid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atin typeface="Bernard MT Condensed" panose="02050806060905020404" pitchFamily="18" charset="0"/>
            </a:rPr>
            <a:t>1362</a:t>
          </a:r>
        </a:p>
      </xdr:txBody>
    </xdr:sp>
    <xdr:clientData/>
  </xdr:twoCellAnchor>
  <xdr:twoCellAnchor editAs="oneCell">
    <xdr:from>
      <xdr:col>23</xdr:col>
      <xdr:colOff>107577</xdr:colOff>
      <xdr:row>0</xdr:row>
      <xdr:rowOff>179294</xdr:rowOff>
    </xdr:from>
    <xdr:to>
      <xdr:col>24</xdr:col>
      <xdr:colOff>302732</xdr:colOff>
      <xdr:row>4</xdr:row>
      <xdr:rowOff>150331</xdr:rowOff>
    </xdr:to>
    <xdr:pic>
      <xdr:nvPicPr>
        <xdr:cNvPr id="2" name="Picture 1">
          <a:hlinkClick xmlns:r="http://schemas.openxmlformats.org/officeDocument/2006/relationships" r:id="rId7"/>
          <a:extLst>
            <a:ext uri="{FF2B5EF4-FFF2-40B4-BE49-F238E27FC236}">
              <a16:creationId xmlns:a16="http://schemas.microsoft.com/office/drawing/2014/main" id="{D5E61006-99AD-439F-9DA0-0F7B9688347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571695" y="179294"/>
          <a:ext cx="867508" cy="86750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vashree" refreshedDate="45736.833150347222" createdVersion="8" refreshedVersion="8" minRefreshableVersion="3" recordCount="7253" xr:uid="{F561EFDB-A9D4-432B-BD08-6B81F69B3DC3}">
  <cacheSource type="worksheet">
    <worksheetSource name="Table1"/>
  </cacheSource>
  <cacheFields count="14">
    <cacheField name="S.No." numFmtId="0">
      <sharedItems containsSemiMixedTypes="0" containsString="0" containsNumber="1" containsInteger="1" minValue="0" maxValue="7252"/>
    </cacheField>
    <cacheField name="Name" numFmtId="0">
      <sharedItems count="2017">
        <s v="Maruti Wagon R LXI CNG"/>
        <s v="Hyundai Creta 1.6 CRDi SX Option"/>
        <s v="Honda Jazz V"/>
        <s v="Maruti Ertiga VDI"/>
        <s v="Audi A4 New 2.0 TDI Multitronic"/>
        <s v="Hyundai EON LPG Era Plus Option"/>
        <s v="Nissan Micra Diesel XV"/>
        <s v="Toyota Innova Crysta 2.8 GX AT 8S"/>
        <s v="Volkswagen Vento Diesel Comfortline"/>
        <s v="Tata Indica Vista Quadrajet LS"/>
        <s v="Maruti Ciaz Zeta"/>
        <s v="Honda City 1.5 V AT Sunroof"/>
        <s v="Maruti Swift VDI BSIV"/>
        <s v="Land Rover Range Rover 2.2L Pure"/>
        <s v="Land Rover Freelander 2 TD4 SE"/>
        <s v="Mitsubishi Pajero Sport 4X4"/>
        <s v="Honda Amaze S i-Dtech"/>
        <s v="Maruti Swift DDiS VDI"/>
        <s v="Renault Duster 85PS Diesel RxL Plus"/>
        <s v="Mercedes-Benz New C-Class C 220 CDI BE Avantgare"/>
        <s v="BMW 3 Series 320d"/>
        <s v="Maruti S Cross DDiS 200 Alpha"/>
        <s v="Audi A6 2011-2015 35 TFSI Technology"/>
        <s v="Hyundai i20 1.2 Magna"/>
        <s v="Volkswagen Vento Petrol Highline AT"/>
        <s v="Honda City Corporate Edition"/>
        <s v="Maruti Alto K10 2010-2014 VXI"/>
        <s v="Honda WRV i-VTEC VX"/>
        <s v="Toyota Innova 2.5 V Diesel 7-seater"/>
        <s v="Renault Duster 110PS Diesel RxZ Pack"/>
        <s v="Toyota Corolla Altis G"/>
        <s v="Mahindra Ssangyong Rexton RX7"/>
        <s v="Audi A6 2.7 TDI"/>
        <s v="Volkswagen Vento 1.6 Highline"/>
        <s v="Maruti Wagon R LXI BSIII"/>
        <s v="Maruti Vitara Brezza ZDi Plus"/>
        <s v="Mahindra KUV 100 mFALCON G80 K6 5str AW"/>
        <s v="Mercedes-Benz M-Class ML 350 CDI"/>
        <s v="Volkswagen Polo Diesel Trendline 1.2L"/>
        <s v="Maruti Alto LXi"/>
        <s v="Tata Nano LX SE"/>
        <s v="Mahindra KUV 100 mFALCON D75 K8 Dual Tone"/>
        <s v="Hyundai i20 Magna Optional 1.2"/>
        <s v="Hyundai Elantra 2.0 SX Option AT"/>
        <s v="Toyota Corolla Altis G AT"/>
        <s v="Hyundai Elantra CRDi"/>
        <s v="Toyota Innova Crysta 2.7 GX MT"/>
        <s v="Hyundai Xcent 1.1 CRDi S"/>
        <s v="Mahindra Thar CRDe AC"/>
        <s v="Audi A4 2.0 TDI 177 Bhp Premium Plus"/>
        <s v="Maruti Swift LDI"/>
        <s v="Maruti Swift Ldi BSIV"/>
        <s v="Maruti Swift VDI"/>
        <s v="Hyundai Grand i10 Sportz"/>
        <s v="Volkswagen Vento 2013-2015 1.6 Comfortline"/>
        <s v="Renault KWID RXT"/>
        <s v="Hyundai i10 Asta"/>
        <s v="Nissan X-Trail SLX AT"/>
        <s v="Maruti Zen Estilo VXI BSIII"/>
        <s v="Toyota Innova Crysta 2.4 GX MT 8S"/>
        <s v="Ford Figo Diesel Titanium"/>
        <s v="Mercedes-Benz New C-Class C 200 CGI Avantgarde"/>
        <s v="Mercedes-Benz New C-Class 200 CDI Classic"/>
        <s v="Tata Indica V2 eLS"/>
        <s v="Audi A4 2.0 TDI Multitronic"/>
        <s v="Honda City ZX CVT"/>
        <s v="Mercedes-Benz C-Class Progressive C 220d"/>
        <s v="Maruti Ertiga SHVS VDI"/>
        <s v="Hyundai Creta 1.4 E Plus Diesel"/>
        <s v="Porsche Cayenne 2009-2014 Turbo"/>
        <s v="Mahindra XUV500 W8 4WD"/>
        <s v="Hyundai i10 Sportz 1.2 AT"/>
        <s v="Nissan Terrano XV D Pre"/>
        <s v="Honda Brio VX AT"/>
        <s v="Audi A6 2.0 TDI Design Edition"/>
        <s v="Ford Fiesta 1.4 SXi TDCi"/>
        <s v="Toyota Innova 2.0 G1"/>
        <s v="Toyota Innova 2.5 VX 7 STR BSIV"/>
        <s v="Hyundai Santro Xing XL"/>
        <s v="Tata Zest Revotron 1.2T XE"/>
        <s v="Honda Amaze SX i-VTEC"/>
        <s v="Ford Figo Diesel ZXI"/>
        <s v="Maruti Ritz VDi"/>
        <s v="Honda City i VTEC E"/>
        <s v="BMW 5 Series 2003-2012 525d"/>
        <s v="Hyundai i10 Sportz 1.2"/>
        <s v="Hyundai Santro Xing XO"/>
        <s v="Toyota Fortuner 4x2 Manual"/>
        <s v="Audi A6 2011-2015 35 TDI Premium"/>
        <s v="Ford Ecosport 1.5 DV5 MT Titanium Optional"/>
        <s v="Mahindra XUV500 W8 2WD"/>
        <s v="Honda Amaze SX i-DTEC"/>
        <s v="Volkswagen Polo Diesel Highline 1.2L"/>
        <s v="Hyundai Verna Transform SX VGT CRDi"/>
        <s v="Maruti Wagon R VXI BS IV"/>
        <s v="Volkswagen Polo Petrol Highline 1.6L"/>
        <s v="Hyundai i20 1.4 CRDi Sportz"/>
        <s v="Hyundai i20 Asta 1.2"/>
        <s v="Datsun GO Plus T Petrol"/>
        <s v="Audi A4 3.0 TDI Quattro Premium"/>
        <s v="Hyundai i20 2015-2017 Asta"/>
        <s v="Maruti Omni 5 Str STD"/>
        <s v="Toyota Etios Liva 1.2 G"/>
        <s v="Jaguar XF 3.0 Litre S Premium Luxury"/>
        <s v="Hyundai Verna 1.6 SX CRDI (O) AT"/>
        <s v="Toyota Innova Crysta 2.8 ZX AT"/>
        <s v="Maruti Eeco 5 Seater AC"/>
        <s v="Tata Nano Twist XT"/>
        <s v="BMW 3 Series 320d Luxury Line"/>
        <s v="Honda Civic 2006-2010 1.8 V MT"/>
        <s v="Toyota Innova 2.5 VX (Diesel) 7 Seater"/>
        <s v="Volvo V40 Cross Country D3"/>
        <s v="Nissan Micra XV CVT"/>
        <s v="BMW 5 Series 2010-2013 525i"/>
        <s v="Maruti Vitara Brezza VDi"/>
        <s v="Hyundai Santro Xing XL eRLX Euro III"/>
        <s v="Mercedes-Benz B Class B200 CDI"/>
        <s v="Hyundai Verna CRDi 1.6 SX Option"/>
        <s v="Maruti Wagon R LXI BS IV"/>
        <s v="Tata Nano XTA"/>
        <s v="Mahindra Scorpio VLX"/>
        <s v="Mercedes-Benz New C-Class 200 K AT"/>
        <s v="Honda CR-V 2.4 MT"/>
        <s v="Volkswagen Vento 1.5 TDI Comfortline AT"/>
        <s v="Maruti Ciaz VXi Plus"/>
        <s v="Mahindra XUV500 AT W10 FWD"/>
        <s v="Maruti Ritz VXI ABS"/>
        <s v="Maruti Alto K10 VXI"/>
        <s v="Mercedes-Benz SLC 43 AMG"/>
        <s v="Hyundai Verna VTVT 1.6 AT SX Plus"/>
        <s v="Maruti Alto LXi BSIII"/>
        <s v="BMW 1 Series 118d Base"/>
        <s v="Honda Jazz 1.2 V CVT i VTEC"/>
        <s v="Mercedes-Benz New C-Class C 220 CDI Avantgarde"/>
        <s v="Maruti Swift VVT VXI"/>
        <s v="Hyundai Santro Xing XO eRLX Euro II"/>
        <s v="Toyota Fortuner 3.0 Diesel"/>
        <s v="Chevrolet Beat LT Option"/>
        <s v="Skoda Rapid 1.5 TDI Elegance"/>
        <s v="Maruti Ciaz 1.4 Alpha"/>
        <s v="Audi RS5 Coupe"/>
        <s v="BMW 3 Series Luxury Line"/>
        <s v="Mercedes-Benz S Class 2005 2013 S 500"/>
        <s v="Skoda Rapid 1.5 TDI AT Elegance Plus Black Package"/>
        <s v="Skoda Superb Elegance 2.0 TDI CR AT"/>
        <s v="Hyundai EON Magna Plus"/>
        <s v="Datsun GO NXT"/>
        <s v="Honda Brio S MT"/>
        <s v="Mercedes-Benz B Class B180"/>
        <s v="Honda City i DTEC V"/>
        <s v="Toyota Innova 2.5 G (Diesel) 7 Seater"/>
        <s v="Maruti Swift VXI Optional"/>
        <s v="Ford Ecosport 1.5 DV5 MT Ambiente"/>
        <s v="Volkswagen Vento 1.5 Highline Plus AT 16 Alloy"/>
        <s v="BMW X5 xDrive 30d"/>
        <s v="Mercedes-Benz New C-Class C 220 CDI Style"/>
        <s v="Honda Brio V MT"/>
        <s v="Hyundai i10 Magna 1.2"/>
        <s v="Mercedes-Benz GLC 220"/>
        <s v="Hyundai Grand i10 1.2 Kappa Asta"/>
        <s v="Audi A6 2011-2015 2.0 TDI Premium Plus"/>
        <s v="Mini Countryman Cooper D"/>
        <s v="Hyundai i20 Asta 1.4 CRDi"/>
        <s v="Chevrolet Beat Diesel LT"/>
        <s v="Skoda Superb Elegance 1.8 TSI AT"/>
        <s v="Ford Fiesta 1.4 TDCi EXI Limited Edition"/>
        <s v="BMW 5 Series 520d Luxury Line"/>
        <s v="Chevrolet Optra Magnum 1.6 LS BS3"/>
        <s v="Renault Lodgy 110PS RxZ 8 Seater"/>
        <s v="Mercedes-Benz E-Class E250 CDI Avantgrade"/>
        <s v="Maruti Baleno Alpha"/>
        <s v="Hyundai Verna 1.6 SX"/>
        <s v="Hyundai i10 Magna 1.1"/>
        <s v="Mahindra Scorpio 1.99 S10 4WD"/>
        <s v="Land Rover Range Rover 2.2L Dynamic"/>
        <s v="Maruti Ertiga ZDI"/>
        <s v="Honda City 1.5 GXI"/>
        <s v="Hyundai i10 Magna"/>
        <s v="Skoda Laura Ambiente"/>
        <s v="Renault Duster 85PS Diesel RxL"/>
        <s v="Mahindra NuvoSport N6"/>
        <s v="Maruti Vitara Brezza ZDi Plus Dual Tone"/>
        <s v="Hyundai i20 Asta Option 1.2"/>
        <s v="Skoda Fabia 1.4 MPI Ambiente"/>
        <s v="Tata Indigo eCS GLX"/>
        <s v="Audi Q3 2012-2015 35 TDI Quattro Premium Plus"/>
        <s v="Skoda Octavia Elegance 1.8 TSI AT"/>
        <s v="Toyota Etios Liva GD SP"/>
        <s v="Maruti Swift 1.3 VXi"/>
        <s v="Honda Amaze S Diesel"/>
        <s v="Renault Duster 85PS Diesel RxL Optional"/>
        <s v="Hyundai Creta 1.6 VTVT S"/>
        <s v="Maruti Wagon R AMT VXI"/>
        <s v="Mercedes-Benz New C-Class C250 Avantgarde"/>
        <s v="Audi A8 L 3.0 TDI quattro"/>
        <s v="Skoda Rapid 1.6 MPI AT Style Black Package"/>
        <s v="Skoda Superb Style 1.8 TSI AT"/>
        <s v="Hyundai i20 Active 1.2 SX"/>
        <s v="Honda Amaze VX i-DTEC"/>
        <s v="Maruti Wagon R LXI"/>
        <s v="Mahindra Verito 1.5 D4 BSIV"/>
        <s v="Mercedes-Benz New C-Class C 220d Avantgarde Edition C"/>
        <s v="Maruti Wagon R VXI"/>
        <s v="Nissan Terrano XV Premium 110 PS Anniversary Edition"/>
        <s v="Mini Cooper Convertible S"/>
        <s v="Ford Figo Diesel"/>
        <s v="Tata Indica V2 DLS BSII"/>
        <s v="Chevrolet Beat LT"/>
        <s v="Volkswagen Polo Diesel Comfortline 1.2L"/>
        <s v="Maruti Swift ZDi"/>
        <s v="Ford Figo Diesel EXI"/>
        <s v="Toyota Innova Crysta 2.8 GX AT"/>
        <s v="Hyundai Santa Fe 4x4 AT"/>
        <s v="Honda City i-VTEC V"/>
        <s v="Hyundai i20 1.2 Magna Executive"/>
        <s v="Hyundai i20 Sportz 1.4 CRDi"/>
        <s v="Toyota Innova 2.5 Z Diesel 7 Seater"/>
        <s v="Honda City i VTEC V"/>
        <s v="BMW X1 sDrive20d"/>
        <s v="Hyundai Grand i10 CRDi Era"/>
        <s v="Maruti Ciaz 1.3 Alpha"/>
        <s v="Skoda Rapid Leisure 1.6 TDI MT"/>
        <s v="Hyundai Accent CRDi"/>
        <s v="Volkswagen Polo GT 1.5 TDI"/>
        <s v="Honda Jazz 1.2 VX i VTEC"/>
        <s v="Hyundai i10 Era"/>
        <s v="Hyundai Tucson 2.0 e-VGT 2WD AT GLS"/>
        <s v="Toyota Innova Crysta 2.4 ZX MT"/>
        <s v="Maruti Omni MPI CARGO BSIII W/ IMMOBILISER"/>
        <s v="Maruti Swift VXI BSIV"/>
        <s v="Hyundai Grand i10 Magna"/>
        <s v="Hyundai Verna CRDi 1.6 SX"/>
        <s v="Hyundai i20 1.2 Sportz"/>
        <s v="Mercedes-Benz GLE 350d"/>
        <s v="Mercedes-Benz New C-Class C 220 CDI CLASSIC"/>
        <s v="Maruti Ritz ZDi"/>
        <s v="Hyundai Creta 1.6 CRDi SX"/>
        <s v="Maruti A-Star Vxi"/>
        <s v="Renault Duster 110PS Diesel RXZ Option"/>
        <s v="Fiat Grande Punto 1.3 Emotion Pack (Diesel)"/>
        <s v="BMW X3 xDrive30d M Sport"/>
        <s v="Hyundai i10 Sportz"/>
        <s v="Toyota Innova 2.5 G4 Diesel 7-seater"/>
        <s v="Maruti Zen VXI BSII"/>
        <s v="Mahindra Scorpio VLX 2.2 mHawk Airbag BSIV"/>
        <s v="Tata Zest Quadrajet 1.3 75PS XE"/>
        <s v="Ford EcoSport 1.0 Ecoboost Titanium Plus"/>
        <s v="Maruti Swift Dzire ZDI"/>
        <s v="Maruti Alto 800 LXI"/>
        <s v="Honda City 1.5 S MT"/>
        <s v="Audi Q7 3.0 TDI Quattro Technology"/>
        <s v="Skoda Laura 1.9 TDI AT Ambiente"/>
        <s v="Hyundai Verna 1.6 SX VTVT (O)"/>
        <s v="Honda City 1.5 V AT"/>
        <s v="Hyundai i20 Magna Optional 1.4 CRDi"/>
        <s v="Hyundai i20 Sportz AT 1.4"/>
        <s v="Volkswagen Vento Diesel Highline"/>
        <s v="Honda City i VTEC VX"/>
        <s v="BMW 5 Series 2003-2012 520d"/>
        <s v="Maruti Wagon R LXI Minor"/>
        <s v="Honda Jazz VX"/>
        <s v="Volkswagen Jetta 2007-2011 2.0 TDI Comfortline"/>
        <s v="Hyundai i10 Magna 1.2 iTech SE"/>
        <s v="Audi A6 2011-2015 2.0 TDI Technology"/>
        <s v="Volkswagen Polo Petrol Trendline 1.2L"/>
        <s v="Maruti Alto K10 LXI"/>
        <s v="Honda City i-VTEC CVT ZX"/>
        <s v="Tata Indigo LX"/>
        <s v="Mercedes-Benz GLA Class 200 CDI SPORT"/>
        <s v="Maruti Celerio VXI AT"/>
        <s v="Mercedes-Benz GLE 250d"/>
        <s v="Land Rover Range Rover HSE Dynamic"/>
        <s v="Volkswagen Vento Diesel Trendline"/>
        <s v="Maruti Omni 8 Seater BSIV"/>
        <s v="Honda Brio 1.2 VX MT"/>
        <s v="Tata Sumo Delux"/>
        <s v="Tata Indica Vista Aura 1.3 Quadrajet"/>
        <s v="Tata Indigo LS Dicor"/>
        <s v="Maruti Ertiga Paseo VXI"/>
        <s v="Honda Accord 2.4 A/T"/>
        <s v="Maruti Swift Dzire VDi"/>
        <s v="Ford Fiesta EXi 1.4 TDCi Ltd"/>
        <s v="Honda City ZX GXi"/>
        <s v="BMW 6 Series 640d Gran Coupe"/>
        <s v="Audi Q7 45 TDI Quattro Technology"/>
        <s v="Maruti Zen Estilo LXI Green (CNG)"/>
        <s v="Hyundai i20 1.4 CRDi Asta"/>
        <s v="Hyundai i10 Sportz AT"/>
        <s v="Volkswagen Polo Petrol Comfortline 1.2L"/>
        <s v="Toyota Corolla H4"/>
        <s v="Tata Manza ELAN Quadrajet BS IV"/>
        <s v="Skoda Octavia Ambition Plus 2.0 TDI AT"/>
        <s v="Maruti Vitara Brezza LDi"/>
        <s v="Honda City 1.5 V MT"/>
        <s v="Tata Indica Vista Aqua 1.3 Quadrajet"/>
        <s v="Hyundai EON D Lite Plus"/>
        <s v="Tata Manza Club Class Quadrajet90 LS"/>
        <s v="Skoda Octavia RS"/>
        <s v="Chevrolet Spark 1.0 LS"/>
        <s v="Jaguar XF 2.0 Diesel Portfolio"/>
        <s v="Honda CR-V RVi MT"/>
        <s v="Skoda Superb L&amp;K 1.8 TSI AT"/>
        <s v="Maruti Swift Dzire VXi AT"/>
        <s v="Maruti Swift Dzire Tour LDI"/>
        <s v="Ford Fiesta Classic 1.4 Duratorq CLXI"/>
        <s v="Maruti Zen LX"/>
        <s v="Mini Clubman Cooper S"/>
        <s v="Toyota Etios GD"/>
        <s v="Maruti Alto 800 2016-2019 LXI"/>
        <s v="Maruti Alto VXi"/>
        <s v="BMW X5 3.0d"/>
        <s v="Nissan Teana XV"/>
        <s v="Hyundai Grand i10 AT Asta"/>
        <s v="Audi Q7 3.0 TDI Quattro Premium Plus"/>
        <s v="Mercedes-Benz GLA Class 200 CDI"/>
        <s v="Maruti 800 AC"/>
        <s v="Toyota Corolla Altis D-4D GL"/>
        <s v="Mercedes-Benz New C-Class 220"/>
        <s v="Honda BRV i-VTEC V CVT"/>
        <s v="Hyundai Xcent 1.1 CRDi Base"/>
        <s v="Mercedes-Benz E-Class 2009-2013 E250 CDI Avantgarde"/>
        <s v="Mercedes-Benz E-Class 2015-2017 E250 Edition E"/>
        <s v="Honda City i VTEC VX Option"/>
        <s v="Hyundai Verna Transform VTVT"/>
        <s v="Jaguar XE Portfolio"/>
        <s v="Honda Amaze S i-Vtech"/>
        <s v="Mini Cooper Convertible 1.6"/>
        <s v="Mercedes-Benz S Class 2005 2013 S 350 CDI"/>
        <s v="Maruti Ritz LDi"/>
        <s v="BMW 3 Series 320d Sedan"/>
        <s v="Tata Xenon XT EX 4X2"/>
        <s v="Audi A3 35 TDI Attraction"/>
        <s v="Mercedes-Benz GL-Class 2007 2012 350 CDI Luxury"/>
        <s v="Mitsubishi Pajero Sport 4X2 AT DualTone BlackTop"/>
        <s v="Maruti Alto LX"/>
        <s v="Land Rover Range Rover 2.2L Prestige"/>
        <s v="Hyundai Verna 1.6 SX VTVT"/>
        <s v="BMW 5 Series 525d Sedan"/>
        <s v="Jaguar XF Diesel"/>
        <s v="Audi Q3 35 TDI Quattro Premium"/>
        <s v="Mercedes-Benz New C-Class 220 CDI AT"/>
        <s v="Mahindra Scorpio S10 4WD"/>
        <s v="Honda BR-V i-VTEC S MT"/>
        <s v="Volvo S80 2006-2013 D5"/>
        <s v="Hyundai Accent GLE"/>
        <s v="Hyundai i20 Active SX Petrol"/>
        <s v="Mercedes-Benz GLC 43 AMG Coupe"/>
        <s v="Hyundai Grand i10 SportZ Edition"/>
        <s v="Honda City 1.5 EXI S"/>
        <s v="Audi A6 35 TFSI Matrix"/>
        <s v="Volkswagen Jetta 2007-2011 1.9 L TDI"/>
        <s v="Hyundai Creta 1.6 SX Plus Dual Tone Petrol"/>
        <s v="Toyota Etios VD"/>
        <s v="Maruti Baleno Alpha Automatic"/>
        <s v="Skoda Laura Ambiente 2.0 TDI CR AT"/>
        <s v="Hyundai EON Era Plus"/>
        <s v="Renault Captur 1.5 Diesel RXL"/>
        <s v="BMW 5 Series 2003-2012 GT 530d LE"/>
        <s v="Volvo V40 D3"/>
        <s v="Maruti Wagon R LXI BSII"/>
        <s v="Maruti Eeco 5 STR With AC Plus HTR CNG"/>
        <s v="Chevrolet Enjoy 1.4 LS 8"/>
        <s v="Mahindra Bolero ZLX"/>
        <s v="Hyundai Santro GLS I - Euro I"/>
        <s v="Hyundai EON D Lite"/>
        <s v="Hyundai Creta 1.6 SX Plus Petrol Automatic"/>
        <s v="Volkswagen Vento 1.6 Comfortline"/>
        <s v="Honda Civic 2006-2010 1.8 S AT"/>
        <s v="Hyundai i20 1.2 Asta Option"/>
        <s v="Audi Q5 30 TDI quattro Premium Plus"/>
        <s v="Maruti Ritz VXi"/>
        <s v="Mitsubishi Cedia Sports"/>
        <s v="Maruti Celerio LDi"/>
        <s v="Maruti S-Cross Delta DDiS 200 SH"/>
        <s v="Audi Q3 35 TDI Quattro Premium Plus"/>
        <s v="Audi Q7 4.2 TDI Quattro Technology"/>
        <s v="Hyundai i20 2015-2017 Asta 1.2"/>
        <s v="Renault Duster 110PS Diesel RxL"/>
        <s v="Hyundai Xcent 1.1 CRDi S Celebration Edition"/>
        <s v="Ford Ecosport 1.5 DV5 MT Titanium"/>
        <s v="Hyundai Grand i10 CRDi Magna"/>
        <s v="Tata Manza Aqua Quadrajet BS IV"/>
        <s v="Hyundai Santro Xing GLS"/>
        <s v="Maruti Ciaz 1.3 S"/>
        <s v="Toyota Fortuner 4x4 MT TRD Sportivo"/>
        <s v="Ford Fiesta 1.6 SXI ABS Duratec"/>
        <s v="Mercedes-Benz E-Class E 220 d"/>
        <s v="Mercedes-Benz New C-Class 220 CDI MT"/>
        <s v="Skoda Yeti Ambition 4X2"/>
        <s v="Ford Figo 2015-2019 1.2P Titanium MT"/>
        <s v="Skoda Octavia Ambition 1.4 TSI MT"/>
        <s v="Renault Duster 85PS Diesel RxL Option"/>
        <s v="Land Rover Range Rover Evoque 2.0 TD4 Pure"/>
        <s v="Ford Endeavour Hurricane Limited Edition"/>
        <s v="Toyota Fortuner 4x4 MT"/>
        <s v="Nissan Micra Diesel XV Premium"/>
        <s v="BMW 5 Series 2003-2012 523i"/>
        <s v="Mercedes-Benz GLS 350d 4MATIC"/>
        <s v="Honda CR-V 2.4L 4WD AT"/>
        <s v="Hyundai Creta 1.6 CRDi AT SX Plus"/>
        <s v="Mercedes-Benz A Class A200 CDI Sport"/>
        <s v="Maruti Ertiga VXI"/>
        <s v="Skoda Octavia Classic 1.9 TDI MT"/>
        <s v="Honda Amaze VX i-Vtech"/>
        <s v="Maruti Zen LXi BSII"/>
        <s v="Maruti SX4 ZXI MT BSIV"/>
        <s v="Toyota Camry A/T"/>
        <s v="Chevrolet Beat LS"/>
        <s v="Toyota Fortuner 4x4 AT"/>
        <s v="Maruti Swift Vdi BSIII"/>
        <s v="Honda Mobilio S i VTEC"/>
        <s v="Mahindra XUV500 AT W8 FWD"/>
        <s v="Skoda Fabia 1.6 MPI Elegance"/>
        <s v="Mahindra Scorpio 1.99 S8"/>
        <s v="Skoda Rapid 1.6 TDI Ambition"/>
        <s v="Renault Duster 110PS Diesel RxZ"/>
        <s v="Toyota Etios G"/>
        <s v="Hyundai Creta 1.6 SX"/>
        <s v="Maruti Celerio VXI"/>
        <s v="Audi A6 2011-2015 35 TDI Technology"/>
        <s v="Mercedes-Benz E-Class 280 CDI"/>
        <s v="Maruti Swift VXI"/>
        <s v="Fiat Linea T Jet"/>
        <s v="Maruti Ertiga ZXI"/>
        <s v="BMW 3 Series 320i Sedan"/>
        <s v="Hyundai Santa Fe 4X4"/>
        <s v="Tata Indigo LS"/>
        <s v="Mercedes-Benz E-Class 2009-2013 E 250 Elegance"/>
        <s v="Maruti Swift Dzire LDi"/>
        <s v="Honda City i VTEC CVT VX"/>
        <s v="Honda Amaze VX O i VTEC"/>
        <s v="Chevrolet Enjoy TCDi LTZ 7 Seater"/>
        <s v="Mercedes-Benz New C-Class Progressive C 200"/>
        <s v="Maruti SX4 ZXI AT Leather"/>
        <s v="BMW X1 sDrive 20d xLine"/>
        <s v="Maruti Ciaz RS ZDi Plus SHVS"/>
        <s v="Maruti Swift Dzire VXi"/>
        <s v="Mahindra XUV500 W6 2WD"/>
        <s v="Honda Civic 2006-2010 1.8 S MT"/>
        <s v="Toyota Etios Liva GD"/>
        <s v="Audi TT 2.0 TFSI"/>
        <s v="Skoda Rapid 1.5 TDI Style"/>
        <s v="Volkswagen Polo 1.5 TDI Highline"/>
        <s v="Skoda Laura 1.9 TDI AT Elegance"/>
        <s v="Mahindra Renault Logan 1.5 DLE Diesel"/>
        <s v="Honda Jazz 1.5 S i DTEC"/>
        <s v="Jaguar XF 2.2 Litre Luxury"/>
        <s v="Jeep Compass 2.0 Limited"/>
        <s v="Toyota Corolla Altis 1.8 Sport"/>
        <s v="Maruti Swift ZXI"/>
        <s v="Ford Ikon 1.3 LXi NXt"/>
        <s v="Mahindra Bolero VLX CRDe"/>
        <s v="Honda City i DTEC VX Option"/>
        <s v="Chevrolet Sail Hatchback 1.2 LS"/>
        <s v="Hyundai i20 1.2 Spotz"/>
        <s v="BMW X1 sDrive 20d Sportline"/>
        <s v="BMW X1 sDrive 20d Exclusive"/>
        <s v="Toyota Fortuner 4x2 AT"/>
        <s v="Mercedes-Benz S Class 2005 2013 S 350 L"/>
        <s v="Mahindra Quanto C2"/>
        <s v="BMW X5 2014-2019 xDrive 30d Design Pure Experience 7 Seater"/>
        <s v="Maruti Swift LDI Optional"/>
        <s v="Mitsubishi Pajero 2.8 SFX BSIV Dual Tone"/>
        <s v="Jaguar XF 2.2 Litre Executive"/>
        <s v="Skoda Octavia Ambition 2.0 TDI AT"/>
        <s v="Toyota Corolla Altis VL AT"/>
        <s v="Maruti Omni 8 Seater BSII"/>
        <s v="Mercedes-Benz GLC 220d 4MATIC Style"/>
        <s v="Volkswagen Vento 1.5 TDI Highline AT"/>
        <s v="Mahindra XUV500 W10 2WD"/>
        <s v="Nissan Terrano XL 85 PS"/>
        <s v="Hyundai Verna 1.6 SX CRDi (O)"/>
        <s v="BMW 5 Series 2013-2017 530d M Sport"/>
        <s v="Mahindra Scorpio S4 Plus"/>
        <s v="Hyundai Verna 1.6 CRDi SX"/>
        <s v="Chevrolet Aveo U-VA 1.2 LT"/>
        <s v="Mahindra Bolero ZLX BSIII"/>
        <s v="Hyundai Xcent 1.2 Kappa S"/>
        <s v="Maruti Vitara Brezza ZDi"/>
        <s v="BMW 3 Series 320d Prestige"/>
        <s v="Hyundai EON Sportz"/>
        <s v="Honda Accord 2.4 MT"/>
        <s v="Mahindra Xylo E8"/>
        <s v="Honda City V MT"/>
        <s v="Mahindra Bolero DI BSII"/>
        <s v="Maruti Esteem Vxi - BSIII"/>
        <s v="Hyundai Santro LS zipPlus"/>
        <s v="Mini Cooper 5 DOOR D"/>
        <s v="Hyundai i20 Sportz Option"/>
        <s v="Tata Safari Storme VX Varicor 400"/>
        <s v="Honda BR-V i-DTEC VX MT"/>
        <s v="Volkswagen Jetta 2013-2015 2.0L TDI Highline"/>
        <s v="Hyundai Xcent 1.2 Kappa S Option"/>
        <s v="Maruti Ignis 1.2 Alpha"/>
        <s v="BMW 5 Series 2013-2017 520d Luxury Line"/>
        <s v="Ford Ikon 1.3 CLXi"/>
        <s v="Hyundai Verna 1.6 CRDI"/>
        <s v="BMW 3 Series 320d Highline"/>
        <s v="Mercedes-Benz E-Class 2009-2013 E200 CGI Blue Efficiency"/>
        <s v="Chevrolet Beat Option Pack"/>
        <s v="Hyundai Santro Xing XP"/>
        <s v="Tata Indica DLS"/>
        <s v="Maruti Ciaz ZDi Plus SHVS"/>
        <s v="Mercedes-Benz New C-Class C 250 CDI Avantgarde"/>
        <s v="Toyota Fortuner 4x2 4 Speed AT"/>
        <s v="Jaguar XJ 2.0L Portfolio"/>
        <s v="Hyundai i20 1.4 Magna ABS"/>
        <s v="Toyota Corolla Executive (HE)"/>
        <s v="Toyota Innova 2.5 ZX Diesel 7 Seater BSIII"/>
        <s v="Hyundai Grand i10 CRDi Sportz"/>
        <s v="Volkswagen Vento IPL II Petrol Highline AT"/>
        <s v="Toyota Innova 2.5 VX (Diesel) 7 Seater BS IV"/>
        <s v="Hyundai Verna CRDi SX"/>
        <s v="Honda City i VTEC S"/>
        <s v="Maruti Ciaz ZXi"/>
        <s v="Nissan Sunny XV CVT"/>
        <s v="Mercedes-Benz New C-Class C 220 CDI Elegance AT"/>
        <s v="Hyundai i10 Magna Optional 1.1L"/>
        <s v="Maruti Ciaz VDI SHVS"/>
        <s v="Ford Ikon 1.3 Flair"/>
        <s v="Volkswagen Polo 1.2 MPI Highline"/>
        <s v="Honda Jazz 1.2 V i VTEC"/>
        <s v="Honda Amaze EX i-Dtech"/>
        <s v="Skoda Superb 1.8 TSI MT"/>
        <s v="Maruti Vitara Brezza LDi Option"/>
        <s v="Hyundai i20 Asta"/>
        <s v="Maruti Alto K10 VXI AGS"/>
        <s v="Mercedes-Benz SLK-Class SLK 350"/>
        <s v="Ford EcoSport 1.5 TDCi Titanium"/>
        <s v="Volkswagen Passat Highline DSG"/>
        <s v="Chevrolet Aveo 1.4"/>
        <s v="Maruti Ritz LXi"/>
        <s v="Land Rover Freelander 2 SE"/>
        <s v="Hyundai Grand i10 Asta"/>
        <s v="Ford Endeavour 3.2 Trend AT 4X4"/>
        <s v="Audi Q5 2008-2012 2.0 TDI"/>
        <s v="Hyundai Verna 1.6 VTVT"/>
        <s v="Mercedes-Benz E-Class 2015-2017 E250 CDI Avantgarde"/>
        <s v="Mercedes-Benz M-Class ML 350 4Matic"/>
        <s v="Maruti Swift Dzire ZXi"/>
        <s v="Honda City 1.3 EXI S"/>
        <s v="BMW X5 xDrive 30d Design Pure Experience 5 Seater"/>
        <s v="Hyundai Xcent 1.2 Kappa SX Option"/>
        <s v="Maruti Dzire AMT ZXI Plus"/>
        <s v="BMW 3 Series 320d Corporate Edition"/>
        <s v="Mini Cooper S"/>
        <s v="Nissan Terrano XV Premium 110 PS"/>
        <s v="BMW 3 Series 320d Luxury Plus"/>
        <s v="Skoda Yeti Elegance 4X2"/>
        <s v="Ford EcoSport 1.5 Ti VCT AT Titanium"/>
        <s v="Maruti S Cross DDiS 200 Sigma Option"/>
        <s v="Hyundai Grand i10 1.2 CRDi Magna"/>
        <s v="Maruti Baleno Zeta 1.3"/>
        <s v="Tata Safari Storme 2012-2015 LX"/>
        <s v="Hyundai Accent GLS"/>
        <s v="Maruti Swift LDI SP Limited Edition"/>
        <s v="Maruti Celerio VXI AMT"/>
        <s v="Volkswagen Vento Petrol Highline"/>
        <s v="Volkswagen Jetta 2007-2011 1.9 Highline TDI"/>
        <s v="Tata Indica V2 DLS"/>
        <s v="Land Rover Range Rover 3.0 D"/>
        <s v="Honda City i-VTEC CVT VX"/>
        <s v="Chevrolet Cruze LTZ"/>
        <s v="Tata Nano Lx BSIV"/>
        <s v="Ford Figo Titanium Diesel"/>
        <s v="Fiat Linea Emotion"/>
        <s v="Ford Figo Aspire 1.2 Ti-VCT Trend"/>
        <s v="Maruti Baleno LXI"/>
        <s v="Mahindra Scorpio 2.6 DX"/>
        <s v="Chevrolet Cruze LTZ AT"/>
        <s v="Toyota Innova 2.5 V Diesel 8-seater"/>
        <s v="Toyota Innova 2.5 GX (Diesel) 8 Seater BS IV"/>
        <s v="Ford Fiesta 1.4 Duratorq ZXI"/>
        <s v="Mercedes-Benz A Class A180 CDI"/>
        <s v="Mercedes-Benz E-Class 2009-2013 E 220 CDI Avantgarde"/>
        <s v="Ford EcoSport 1.5 Ti VCT MT Titanium BE"/>
        <s v="Renault Koleos 2.0 Diesel"/>
        <s v="Maruti Omni E 8 Str STD"/>
        <s v="Ford Endeavour XLT TDCi 4X2"/>
        <s v="Hyundai i20 Magna 1.2"/>
        <s v="Mahindra XUV500 W9 AT"/>
        <s v="Maruti SX4 S Cross DDiS 200 Zeta"/>
        <s v="Ford Endeavour 3.2 Titanium AT 4X4"/>
        <s v="Honda City 1.5 V MT Sunroof"/>
        <s v="Honda Amaze VX Diesel"/>
        <s v="Honda Mobilio S i DTEC"/>
        <s v="Toyota Qualis FS B2"/>
        <s v="BMW 5 Series 2003-2012 530d Highline"/>
        <s v="BMW 3 Series 320d M Sport"/>
        <s v="Chevrolet Aveo 1.4 LT ABS BSIV"/>
        <s v="Mercedes-Benz E-Class 2009-2013 E250 CDI Elegance"/>
        <s v="Volkswagen Ameo 1.5 TDI Highline"/>
        <s v="Toyota Etios Liva G"/>
        <s v="Hyundai i20 1.4 Asta"/>
        <s v="Maruti Wagon R LXI Optional"/>
        <s v="Hyundai i20 1.4 Asta Option"/>
        <s v="Volkswagen Polo GT TSI"/>
        <s v="Mahindra Xylo H4"/>
        <s v="Maruti Alto Green LXi (CNG)"/>
        <s v="Skoda Octavia Elegance 2.0 TDI AT"/>
        <s v="Audi A6 3.0 TDI quattro"/>
        <s v="Hyundai Verna 1.6 CRDi EX AT"/>
        <s v="Hyundai Santro Xing GL Plus"/>
        <s v="Audi A4 2.0 TDI"/>
        <s v="Skoda Laura 1.9 TDI MT Ambiente"/>
        <s v="Honda CR-V 2.0L 2WD AT"/>
        <s v="Honda Mobilio RS i DTEC"/>
        <s v="Toyota Innova 2.5 G (Diesel) 7 Seater BS IV"/>
        <s v="Mahindra Bolero VLX BS IV"/>
        <s v="Volkswagen Vento 1.5 TDI Comfortline"/>
        <s v="Maruti Zen LXi - BS III"/>
        <s v="Mercedes-Benz E-Class Facelift"/>
        <s v="Hyundai Xcent 1.2 CRDi S"/>
        <s v="Honda City i DTEC VX"/>
        <s v="Renault KWID 1.0 RXT Optional"/>
        <s v="Maruti Swift DDiS ZDI Plus"/>
        <s v="Maruti Celerio VXI Optional AMT"/>
        <s v="Maruti Dzire VXI"/>
        <s v="Maruti Grand Vitara AT"/>
        <s v="Audi TT 40 TFSI"/>
        <s v="Mercedes-Benz New C-Class C 200 CGI"/>
        <s v="Nissan Sunny 2011-2014 Diesel XV"/>
        <s v="Hyundai Accent Executive CNG"/>
        <s v="Mahindra Scorpio LX 2.6 Turbo"/>
        <s v="Datsun redi-GO T Option"/>
        <s v="Toyota Camry Hybrid"/>
        <s v="Volkswagen Jetta 2012-2014 2.0L TDI Trendline"/>
        <s v="Audi A6 2011-2015 2.0 TDI"/>
        <s v="Maruti Swift Dzire Vdi BSIV"/>
        <s v="Maruti Eeco 7 Seater Standard"/>
        <s v="Audi Q5 30 TDI quattro Premium"/>
        <s v="Audi Q3 2.0 TDI"/>
        <s v="Smart Fortwo CDI AT"/>
        <s v="Tata Sumo DX"/>
        <s v="Tata Indigo eCS eLX BS IV"/>
        <s v="Volkswagen Vento TSI"/>
        <s v="Mitsubishi Outlander 2.4"/>
        <s v="Porsche Cayman 2009-2012 S"/>
        <s v="Skoda Fabia 1.2 MPI Ambiente Petrol"/>
        <s v="Maruti Zen Estilo 1.1 LXI BSIII"/>
        <s v="Maruti Ciaz 1.4 Delta"/>
        <s v="Mercedes-Benz New C-Class C 200 Avantgarde Edition C"/>
        <s v="Maruti Wagon R LXI LPG BSIV"/>
        <s v="Volkswagen Polo Petrol Highline 1.2L"/>
        <s v="Hyundai Creta 1.6 SX Plus Diesel"/>
        <s v="Jeep Compass 2.0 Limited 4X4"/>
        <s v="Land Rover Range Rover Evoque 2.0 TD4 HSE Dynamic"/>
        <s v="Maruti Baleno Alpha Diesel"/>
        <s v="Maruti Ciaz ZDi SHVS"/>
        <s v="Maruti SX4 Vxi BSIII"/>
        <s v="Hyundai Elantra CRDi SX"/>
        <s v="Volkswagen Ameo 1.2 MPI Comfortline"/>
        <s v="Mahindra KUV 100 mFALCON D75 K6"/>
        <s v="Maruti Baleno Delta 1.2"/>
        <s v="Honda Jazz VX Diesel"/>
        <s v="Hyundai i20 1.2 Asta"/>
        <s v="Hyundai i20 Sportz Diesel"/>
        <s v="Hyundai Xcent 1.2 Kappa Base"/>
        <s v="Maruti Alto 800 VXI"/>
        <s v="Mercedes-Benz CLA 200 CDI Sport"/>
        <s v="Skoda Rapid 1.5 TDI AT Ambition"/>
        <s v="Hyundai Accent GLS 1.6"/>
        <s v="Ford Endeavour 2.2 Trend AT 4X2"/>
        <s v="Chevrolet Beat Diesel PS"/>
        <s v="Honda Civic 2010-2013 1.8 V MT"/>
        <s v="Skoda Rapid 1.6 MPI Ambition Plus"/>
        <s v="Maruti Baleno Vxi - BSIII"/>
        <s v="Audi Q3 2012-2015 2.0 TDI Quattro Premium Plus"/>
        <s v="Maruti Wagon R LXI DUO BSIII"/>
        <s v="Volvo XC60 D5"/>
        <s v="Honda Jazz 1.5 VX i DTEC"/>
        <s v="Maruti Wagon R VXI Minor"/>
        <s v="Mercedes-Benz A Class A180 Sport"/>
        <s v="Hyundai Santro Xing GL"/>
        <s v="Maruti Swift Dzire AMT ZDI"/>
        <s v="Nissan Sunny 2011-2014 XV Special Edition"/>
        <s v="Maruti A-Star Lxi"/>
        <s v="Renault KWID RXT Optional"/>
        <s v="Hyundai Verna 1.6 SX VTVT (O) AT"/>
        <s v="BMW 3 Series 320d Sport Line"/>
        <s v="Tata Indigo CS eVX"/>
        <s v="Maruti Omni E MPI STD BS IV"/>
        <s v="Ford Ecosport Signature Edition Diesel"/>
        <s v="Toyota Innova Crysta 2.4 GX MT"/>
        <s v="Mahindra Scorpio 2.6 LX"/>
        <s v="Maruti Swift Dzire VDI Optional"/>
        <s v="Tata Manza Aura Safire BS IV"/>
        <s v="Hyundai i20 Asta (o) 1.4 CRDi (Diesel)"/>
        <s v="Chevrolet Beat Diesel"/>
        <s v="Tata New Safari DICOR 2.2 EX 4x2"/>
        <s v="Mercedes-Benz GL-Class 350 CDI Blue Efficiency"/>
        <s v="Toyota Fortuner 2.8 4WD MT"/>
        <s v="BMW X1 sDrive 18i"/>
        <s v="Renault Captur 1.5 Diesel Platine Mono"/>
        <s v="Nissan Micra XE"/>
        <s v="Land Rover Range Rover TDV8 (Diesel)"/>
        <s v="Jeep Compass 1.4 Limited Option"/>
        <s v="Honda CR-V 2.4 AT"/>
        <s v="Audi A4 35 TDI Technology"/>
        <s v="Hyundai Grand i10 Asta Option"/>
        <s v="Toyota Innova 2.5 G (Diesel) 8 Seater"/>
        <s v="Ford EcoSport 1.5 Petrol Titanium Plus AT"/>
        <s v="Tata Indigo GLE"/>
        <s v="Maruti S-Cross Zeta DDiS 200 SH"/>
        <s v="Mahindra XUV500 W4 1.99 mHawk"/>
        <s v="Hyundai i10 Era 1.1"/>
        <s v="Tata New Safari DICOR 2.2 EX 4x4"/>
        <s v="Skoda Laura Elegance MT"/>
        <s v="Hyundai i20 Asta 1.4 CRDi (Diesel)"/>
        <s v="Ford Figo 2015-2019 1.5D Trend MT"/>
        <s v="Porsche Boxster S tiptronic"/>
        <s v="Tata Zest Revotron 1.2 XT"/>
        <s v="Hyundai i20 1.2 Sportz Option"/>
        <s v="Skoda Fabia 1.4 TDI Active"/>
        <s v="Toyota Corolla Altis D-4D J"/>
        <s v="Nissan Terrano XL"/>
        <s v="Hyundai i10 Asta AT"/>
        <s v="Mahindra XUV300 W8 Diesel"/>
        <s v="Tata Hexa XT"/>
        <s v="BMW 5 Series 2013-2017 525d Luxury Line"/>
        <s v="Honda Amaze EX i-Vtech"/>
        <s v="Tata Tiago 1.2 Revotron XZ"/>
        <s v="Maruti Swift LXI"/>
        <s v="Hyundai EON Era"/>
        <s v="Hyundai i20 Magna 1.4 CRDi"/>
        <s v="Toyota Corolla Altis Diesel D4DG"/>
        <s v="Maruti Swift VDi BSIII W/ ABS"/>
        <s v="BMW 7 Series 2007-2012 740Li"/>
        <s v="Hyundai i10 Magna AT"/>
        <s v="Skoda Superb 2009-2014 Elegance 2.0 TDI MT"/>
        <s v="Maruti Ciaz VDi Plus SHVS"/>
        <s v="Fiat Avventura MULTIJET Emotion"/>
        <s v="Hyundai Grand i10 1.2 Kappa Magna"/>
        <s v="Renault Duster 110PS Diesel RxZ AMT"/>
        <s v="Mercedes-Benz E-Class 2009-2013 E 200 CGI Avantgarde"/>
        <s v="Honda Amaze S Petrol"/>
        <s v="Maruti Wagon R VXI BSIII"/>
        <s v="Toyota Corolla Altis VL"/>
        <s v="Maruti SX4 ZDI"/>
        <s v="Tata Tigor 1.2 Revotron XTA"/>
        <s v="Tata Indica GLS BS IV"/>
        <s v="Maruti SX4 S Cross DDiS 320 Zeta"/>
        <s v="Maruti Swift VXI BSIII"/>
        <s v="Hyundai Xcent 1.2 Kappa SX"/>
        <s v="Volkswagen Vento Petrol Trendline"/>
        <s v="Ford EcoSport 1.5 Ti VCT AT Titanium BE"/>
        <s v="Fiat Linea Emotion Pack (Diesel)"/>
        <s v="Volvo XC60 D5 Inscription"/>
        <s v="Honda City i DTEC S"/>
        <s v="Toyota Innova 2.5 VX (Diesel) 8 Seater BS IV"/>
        <s v="Hyundai Verna VTVT 1.6 AT SX Option"/>
        <s v="Hyundai Verna CRDi 1.6 AT SX Option"/>
        <s v="Toyota Etios GD SP"/>
        <s v="Volvo S60 D4 Momentum"/>
        <s v="Mercedes-Benz E-Class 2015-2017 E350 CDI Avantgrade"/>
        <s v="Toyota Innova Crysta 2.4 VX MT"/>
        <s v="Volkswagen Polo 1.0 MPI Trendline"/>
        <s v="Honda Civic 2010-2013 1.8 S MT"/>
        <s v="Land Rover Freelander 2 HSE"/>
        <s v="Honda CR-V 2.0L 2WD MT"/>
        <s v="Toyota Innova 2.5 GX (Diesel) 7 Seater"/>
        <s v="Tata Manza Aura Safire"/>
        <s v="Audi Q7 35 TDI Quattro Premium Plus"/>
        <s v="Honda City i-VTEC S"/>
        <s v="Honda CR-V 2.4L 4WD AT AVN"/>
        <s v="Ambassador Classic Nova Diesel"/>
        <s v="Mahindra Scorpio VLX 2.2 mHawk BSIII"/>
        <s v="Maruti Zen VX"/>
        <s v="Maruti 800 DX BSII"/>
        <s v="Toyota Corolla Altis 1.8 VL CVT"/>
        <s v="BMW 3 Series 328i Sport Line"/>
        <s v="Toyota Corolla Altis 1.4 DG"/>
        <s v="Mahindra XUV500 W4"/>
        <s v="Toyota Corolla 1.8 J"/>
        <s v="Audi Q3 2.0 TDI Quattro"/>
        <s v="Jaguar XE 2.0L Diesel Prestige"/>
        <s v="Mahindra Xylo D4"/>
        <s v="Toyota Camry 2.5 Hybrid"/>
        <s v="Audi Q5 3.0 TDI Quattro"/>
        <s v="Maruti Ertiga VDI Limited Edition"/>
        <s v="Maruti Baleno Sigma 1.2"/>
        <s v="Hyundai Accent Executive"/>
        <s v="Hyundai Xcent 1.2 VTVT S"/>
        <s v="Land Rover Freelander 2 TD4 S"/>
        <s v="Tata Indigo eCS LX BSIV"/>
        <s v="Maruti Alto 800 2016-2019 CNG LXI"/>
        <s v="Hyundai Santro GLS I - Euro II"/>
        <s v="Toyota Fortuner 2.8 2WD MT"/>
        <s v="Honda City 1.5 EXI"/>
        <s v="Hyundai Grand i10 CRDi Sportz Celebration Edition"/>
        <s v="Ford Figo Petrol LXI"/>
        <s v="Toyota Innova 2.5 ZX Diesel 7 Seater"/>
        <s v="Maruti Ciaz 1.4 AT Alpha"/>
        <s v="Honda City 1.3 DX"/>
        <s v="Ford EcoSport 1.0 Ecoboost Titanium Plus BE"/>
        <s v="Skoda Octavia Ambition 1.8 TSI AT"/>
        <s v="Fiat Linea Emotion (Diesel)"/>
        <s v="Maruti Swift Lxi BSIII"/>
        <s v="Land Rover Discovery 4 TDV6 SE"/>
        <s v="BMW X1 M Sport sDrive 20d"/>
        <s v="Volkswagen Beetle 2.0"/>
        <s v="Volkswagen Polo GT TDI"/>
        <s v="Hyundai Verna CRDi 1.4 E"/>
        <s v="Fiat Linea Classic Plus 1.3 Multijet"/>
        <s v="Honda City 1.3 EXI"/>
        <s v="Fiat Petra 1.2 EL"/>
        <s v="Ford Fiesta 1.4 Duratec EXI"/>
        <s v="Maruti Ignis 1.2 Delta"/>
        <s v="Maruti Swift 1.3 ZXI"/>
        <s v="Maruti Wagon R CNG LXI"/>
        <s v="BMW 7 Series 730Ld"/>
        <s v="Skoda Rapid 1.6 MPI AT Style Plus"/>
        <s v="Honda City i DTec E"/>
        <s v="Honda Brio S Option MT"/>
        <s v="Toyota Corolla Altis 2008-2013 1.8 VL AT"/>
        <s v="Maruti Baleno Vxi"/>
        <s v="Mahindra Scorpio LX BS IV"/>
        <s v="Skoda Laura 1.8 TSI Ambiente"/>
        <s v="Maruti SX4 Zxi BSIII"/>
        <s v="Land Rover Range Rover 3.6 TDV8 Vogue SE Diesel"/>
        <s v="Hyundai Santa Fe 4WD AT"/>
        <s v="Nissan Sunny 2011-2014 XV"/>
        <s v="Maruti Alto 800 2016-2019 VXI"/>
        <s v="Hyundai Grand i10 1.2 Kappa Sportz AT"/>
        <s v="Tata Manza Aqua Quadrajet"/>
        <s v="Chevrolet Optra Magnum 2.0 LT"/>
        <s v="Hyundai Grand i10 1.2 Kappa Sportz"/>
        <s v="Nissan Micra XL"/>
        <s v="Hyundai Creta 1.6 VTVT E Plus"/>
        <s v="Honda Accord 2.4 Elegance A/T"/>
        <s v="Honda City 1.5 S AT"/>
        <s v="Maruti Baleno Alpha 1.3"/>
        <s v="Hyundai i20 Era 1.4 CRDi"/>
        <s v="Mercedes-Benz E-Class 2015-2017 E350 Edition E"/>
        <s v="Nissan Terrano XV 110 PS"/>
        <s v="Hyundai Getz 1.5 CRDi GVS"/>
        <s v="BMW 5 Series 520d Sport Line"/>
        <s v="Ford Figo Petrol ZXI"/>
        <s v="Hyundai Grand i10 1.2 Kappa Magna AT"/>
        <s v="Hyundai i10 Era 1.1 iTech SE"/>
        <s v="Honda City V MT Exclusive"/>
        <s v="Ford EcoSport 1.5 TDCi Ambiente"/>
        <s v="BMW 5 Series 523i Sedan"/>
        <s v="Ford Ecosport 1.0 Ecoboost Platinum Edition"/>
        <s v="Tata Zest Revotron 1.2T XM"/>
        <s v="Audi A7 2011-2015 3.0 TDI Quattro"/>
        <s v="Tata Indica Vista Quadrajet VX"/>
        <s v="Honda Jazz 1.2 V AT i VTEC Privilege"/>
        <s v="Ford Figo 2015-2019 1.5P Titanium AT"/>
        <s v="Chevrolet Beat Diesel LS"/>
        <s v="Volkswagen Polo GTI"/>
        <s v="Ford Figo 2015-2019 1.2P Titanium Opt MT"/>
        <s v="Ford EcoSport 1.5 Petrol Titanium"/>
        <s v="Toyota Innova 2.5 VX (Diesel) 8 Seater"/>
        <s v="Nissan Micra Active XL Petrol"/>
        <s v="Mercedes-Benz New C-Class 200 Kompressor"/>
        <s v="Ford Fiesta Diesel Style"/>
        <s v="Hyundai Verna 1.6 VTVT S"/>
        <s v="Hyundai i20 1.4 Asta (AT)"/>
        <s v="Mercedes-Benz New C-Class C 220CDIBE Avantgarde Command"/>
        <s v="Hyundai Elite i20 Petrol Asta"/>
        <s v="Hyundai Verna 1.6 VTVT EX AT"/>
        <s v="Toyota Corolla Altis 1.8 G"/>
        <s v="Tata Nano LX"/>
        <s v="Land Rover Range Rover Sport 2005 2012 Sport"/>
        <s v="Chevrolet Optra 1.6 LS"/>
        <s v="Audi Q5 2.0 TDI Premium Plus"/>
        <s v="Mahindra Scorpio S6 7 Seater"/>
        <s v="Toyota Corolla Altis Aero D 4D J"/>
        <s v="Maruti 800 Std BSIII"/>
        <s v="Maruti Baleno Zeta 1.2"/>
        <s v="Mini Cooper Countryman D"/>
        <s v="Mercedes-Benz S Class 2005 2013 320 CDI"/>
        <s v="Chevrolet Sail LT ABS"/>
        <s v="Toyota Innova 2.5 G (Diesel) 8 Seater BS IV"/>
        <s v="Tata Manza Club Class Quadrajet90 LX"/>
        <s v="Hyundai Creta 1.6 SX Automatic Diesel"/>
        <s v="Volkswagen Ameo 1.5 TDI Comfortline"/>
        <s v="Jaguar XJ 3.0L Portfolio LWB"/>
        <s v="Honda Accord VTi-L (AT)"/>
        <s v="Hyundai i20 Asta (o)"/>
        <s v="Land Rover Range Rover Sport SE"/>
        <s v="Chevrolet Optra Magnum 1.6 LT ABS BS3"/>
        <s v="Honda Civic 2006-2010 1.8 V AT"/>
        <s v="BMW X3 xDrive20d"/>
        <s v="Skoda Laura Ambition 2.0 TDI CR AT"/>
        <s v="Honda Accord 2.4 AT"/>
        <s v="Honda Jazz 1.2 E i VTEC"/>
        <s v="Maruti Dzire AMT ZDI Plus"/>
        <s v="Nissan Sunny 2011-2014 Diesel XL"/>
        <s v="Ford EcoSport 1.5 Diesel Titanium Plus"/>
        <s v="Tata Zest Quadrajet 1.3 XT"/>
        <s v="Skoda Rapid 1.5 TDI AT Style"/>
        <s v="Toyota Innova Crysta 2.4 VX MT 8S"/>
        <s v="Honda City i DTEC SV"/>
        <s v="Audi Q5 2008-2012 3.0 TDI"/>
        <s v="Mahindra Thar CRDe"/>
        <s v="Ford Aspire Titanium Diesel"/>
        <s v="Mini Cooper 3 DOOR D"/>
        <s v="Chevrolet Optra 1.6 Elite"/>
        <s v="Toyota Innova 2.5 GX 7 STR BSIV"/>
        <s v="Volkswagen Ameo 1.2 MPI Highline"/>
        <s v="Maruti SX4 ZDI Leather"/>
        <s v="Audi Q7 35 TDI Quattro Technology"/>
        <s v="Volkswagen Passat Diesel Highline 2.0 TDI"/>
        <s v="Hyundai Elantra CRDi SX AT"/>
        <s v="Land Rover Discovery Sport TD4 HSE 7S"/>
        <s v="Honda City i VTEC SV"/>
        <s v="Maruti Wagon R LX BS IV"/>
        <s v="Maruti Ertiga VXI CNG"/>
        <s v="Volkswagen Tiguan 2.0 TDI Highline"/>
        <s v="Hyundai Grand i10 1.2 CRDi Sportz Option"/>
        <s v="Volkswagen Jetta 2012-2014 2.0L TDI Comfortline"/>
        <s v="Skoda Yeti Elegance"/>
        <s v="Audi Q7 45 TDI Quattro Premium Plus"/>
        <s v="Maruti Wagon R VXI Minor ABS"/>
        <s v="Skoda Rapid 1.6 MPI Elegance Black Package"/>
        <s v="Audi Q7 4.2 FSI quattro"/>
        <s v="Volkswagen Polo 1.5 TDI Comfortline"/>
        <s v="Maruti 800 AC BSIII"/>
        <s v="Volkswagen Polo 1.5 TDI Trendline"/>
        <s v="Chevrolet Captiva LTZ VCDi"/>
        <s v="Volkswagen Jetta 2013-2015 2.0L TDI Highline AT"/>
        <s v="Maruti Ciaz 1.4 Zeta"/>
        <s v="Mahindra Scorpio 2009-2014 VLX 4WD AT 7S BSIV"/>
        <s v="Chevrolet Aveo U-VA 1.2 LS"/>
        <s v="Maruti Ciaz ZXi Option"/>
        <s v="Honda Jazz 1.2 SV i VTEC"/>
        <s v="Skoda Fabia 1.2 TDI Ambition"/>
        <s v="Hyundai i10 Magna(O) with Sun Roof"/>
        <s v="Mercedes-Benz E-Class 2009-2013 E350 CDI Avantgarde"/>
        <s v="Audi A4 35 TDI Premium"/>
        <s v="Nissan Sunny 2011-2014 XL"/>
        <s v="Chevrolet Aveo 1.4 LS"/>
        <s v="Honda Mobilio V i DTEC"/>
        <s v="Maruti A-Star AT Vxi Aktiv"/>
        <s v="Mercedes-Benz New C-Class C 200 Kompressor Elegance AT"/>
        <s v="Hyundai i20 1.4 Asta CRDi with AVN"/>
        <s v="Skoda Octavia Rider 1.9 TDI MT"/>
        <s v="Renault Duster Petrol RxL"/>
        <s v="Nissan Micra Diesel"/>
        <s v="Audi Q5 3.0 TDI Quattro Technology"/>
        <s v="Mahindra Xylo E8 ABS BS IV"/>
        <s v="Hyundai Verna 1.6 SX VTVT AT"/>
        <s v="Fiat Punto EVO 1.2 Emotion"/>
        <s v="Mahindra TUV 300 2015-2019 mHAWK100 T8 AMT"/>
        <s v="Ford Endeavour 4x2 XLT Limited Edition"/>
        <s v="Honda Amaze V CVT Petrol"/>
        <s v="BMW 3 Series 320d GT Luxury Line"/>
        <s v="Maruti Baleno Delta Automatic"/>
        <s v="Toyota Etios G Safety"/>
        <s v="Tata Indica V2 DLS TC"/>
        <s v="Ford Figo 1.5D Titanium Plus MT"/>
        <s v="Nissan Sunny XL"/>
        <s v="Fiat Grande Punto 1.3 Emotion (Diesel)"/>
        <s v="Ford Endeavour 3.0L 4X4 AT"/>
        <s v="Mahindra TUV 300 2015-2019 mHAWK100 T8"/>
        <s v="BMW X6 xDrive 40d"/>
        <s v="Maruti Wagon R AMT VXI Option"/>
        <s v="Maruti Zen Estilo 1.1 LX BSIII"/>
        <s v="Mahindra Verito 1.5 D6 BSIV"/>
        <s v="Renault KWID Climber 1.0 MT"/>
        <s v="Porsche Cayenne Diesel"/>
        <s v="Datsun GO T Option"/>
        <s v="BMW 3 Series 330i"/>
        <s v="Hyundai EON 1.0 Kappa Magna Plus Optional"/>
        <s v="Hyundai i20 Sportz 1.2"/>
        <s v="Maruti Ritz ZXi"/>
        <s v="Hyundai Xcent 1.2 Kappa AT S Option"/>
        <s v="Honda Amaze E i-Vtech"/>
        <s v="Maruti Wagon R VXI AMT"/>
        <s v="Ford Figo Petrol Titanium"/>
        <s v="Volkswagen Ameo 1.2 MPI Trendline"/>
        <s v="Ford Ecosport 1.5 DV5 MT Trend"/>
        <s v="Toyota Etios Liva 1.2 VX Dual Tone"/>
        <s v="Tata Bolt Quadrajet XE"/>
        <s v="Volkswagen Vento 1.5 TDI Highline"/>
        <s v="Hyundai i20 Sportz Petrol"/>
        <s v="Audi Q5 2.0 TDI"/>
        <s v="Hyundai i20 Magna"/>
        <s v="Mahindra KUV 100 mFALCON D75 K4 Plus 5str"/>
        <s v="Hyundai Elantra 1.6 SX Option AT"/>
        <s v="Jeep Compass 2.0 Limited Option Black"/>
        <s v="Maruti Vitara Brezza VDi Option"/>
        <s v="Toyota Corolla Altis 1.8 GL"/>
        <s v="BMW X1 xDrive 20d xLine"/>
        <s v="Nissan Evalia 2013 XL"/>
        <s v="Mini Cooper Countryman D High"/>
        <s v="Fiat Linea T-Jet Active"/>
        <s v="Chevrolet Aveo 1.4 LT"/>
        <s v="Hyundai Santro DX"/>
        <s v="Skoda Rapid 1.6 MPI Elegance"/>
        <s v="Chevrolet Optra Magnum 2.0 LT BS3"/>
        <s v="Toyota Innova 2.5 LE 2014 Diesel 7 Seater"/>
        <s v="Tata Indica V2 eLX"/>
        <s v="Chevrolet Enjoy 1.3 TCDi LS 8"/>
        <s v="Ford Fiesta 1.4 Duratorq EXI"/>
        <s v="Mercedes-Benz GLS 350d Grand Edition"/>
        <s v="Volkswagen Ameo 1.5 TDI Highline AT"/>
        <s v="Honda Jazz 1.2 S i VTEC"/>
        <s v="Renault Scala Diesel RxL"/>
        <s v="Toyota Fortuner 2.8 2WD AT"/>
        <s v="Mercedes-Benz New C-Class 250 CDI Classic"/>
        <s v="Toyota Qualis FS B3"/>
        <s v="BMW 5 Series 2007-2010 525d Sedan"/>
        <s v="Mitsubishi Pajero 2.8 SFX BSIII Dual Tone"/>
        <s v="Toyota Corolla H2"/>
        <s v="Hyundai Xcent 1.2 Kappa S Option CNG"/>
        <s v="Mercedes-Benz E-Class 200 Kompressor Elegance"/>
        <s v="Maruti Dzire VDI"/>
        <s v="Ford EcoSport 1.5 Diesel Titanium"/>
        <s v="Maruti Dzire ZDI Plus"/>
        <s v="Mahindra Scorpio 1.99 S10"/>
        <s v="Skoda Fabia 1.2L Diesel Classic"/>
        <s v="Honda City i VTEC CVT SV"/>
        <s v="Tata Sumo EX"/>
        <s v="Fiat Linea 1.3 Dynamic"/>
        <s v="Audi A3 35 TDI Technology"/>
        <s v="Hyundai Verna VTVT 1.6 SX Option"/>
        <s v="Hyundai i20 1.4 CRDi Magna"/>
        <s v="Ford Fiesta 1.6 ZXI Duratec"/>
        <s v="Mercedes-Benz GLA Class 200 d Sport"/>
        <s v="Toyota Innova 2.0 GX 8 STR"/>
        <s v="Ford Figo 1.2P Titanium MT"/>
        <s v="BMW 7 Series 740Li"/>
        <s v="Skoda Rapid 1.5 TDI AT Elegance"/>
        <s v="BMW 3 Series 320d Sport"/>
        <s v="Jeep Compass 2.0 Longitude"/>
        <s v="Maruti Vitara Brezza ZDi Plus AMT Dual Tone"/>
        <s v="Hyundai Xcent 1.2 VTVT SX"/>
        <s v="Mercedes-Benz E-Class 220 CDI"/>
        <s v="Mahindra Renault Logan 1.4 GLX Petrol"/>
        <s v="Skoda Octavia 1.9 TDI"/>
        <s v="Ford Ikon 1.4 TDCi DuraTorq"/>
        <s v="Hyundai Verna 1.6 CRDi EX MT"/>
        <s v="Volkswagen Polo 1.0 MPI Comfortline"/>
        <s v="Mahindra Scorpio VLX 2WD AIRBAG BSIV"/>
        <s v="Mahindra Xylo E4"/>
        <s v="Toyota Innova 2.5 G3"/>
        <s v="Mercedes-Benz E-Class 2009-2013 E 200 CGI Elegance"/>
        <s v="Mahindra Bolero SLE"/>
        <s v="Ford Fiesta 1.4 SXi TDCi ABS"/>
        <s v="Maruti Ritz AT"/>
        <s v="Mahindra Scorpio 2.6 CRDe"/>
        <s v="Mahindra Scorpio S4 7 Seater"/>
        <s v="Mahindra Jeep MM 550 PE"/>
        <s v="BMW 7 Series 730Ld Eminence"/>
        <s v="Hyundai Sonata Embera 2.0L CRDi MT"/>
        <s v="Renault Duster Adventure Edition"/>
        <s v="Audi A4 2.0 TDI 177 Bhp Technology Edition"/>
        <s v="Hyundai Verna 1.4 VTVT"/>
        <s v="Mahindra TUV 300 T8"/>
        <s v="Hyundai Accent GLE 1"/>
        <s v="Maruti Swift 1.3 LXI"/>
        <s v="Tata Zest Revotron 1.2T XMS"/>
        <s v="Ford Aspire Titanium Plus Diesel"/>
        <s v="Hyundai Verna SX CRDi AT"/>
        <s v="BMW X3 xDrive20d Expedition"/>
        <s v="BMW 6 Series 640d Coupe"/>
        <s v="Hyundai Santro LP zipPlus"/>
        <s v="Porsche Cayenne Turbo S"/>
        <s v="Mahindra Quanto C8"/>
        <s v="Toyota Corolla H5"/>
        <s v="Mahindra KUV 100 mFALCON D75 K4"/>
        <s v="BMW 3 Series 2005-2011 325i Sedan"/>
        <s v="Toyota Fortuner 4x2 MT TRD Sportivo"/>
        <s v="Tata Indigo CS Emax CNG GLX"/>
        <s v="Maruti Zen VXI"/>
        <s v="Ford Freestyle Titanium Petrol"/>
        <s v="Hyundai Elite i20 Asta Option"/>
        <s v="Maruti Baleno Alpha 1.2"/>
        <s v="Maruti Baleno Delta"/>
        <s v="Hyundai Santa Fe 2WD AT"/>
        <s v="Honda City 1.5 V MT Exclusive"/>
        <s v="Mahindra Bolero SLE BSIII"/>
        <s v="Ford Endeavour 2.2 Titanium AT 4X2"/>
        <s v="Maruti Ciaz AT ZXi"/>
        <s v="Mahindra XUV500 W10 AWD"/>
        <s v="Hyundai Creta 1.6 SX Option"/>
        <s v="Maruti Swift VDI BSIV W ABS"/>
        <s v="Mahindra Scorpio SLE BSIII"/>
        <s v="Volkswagen Jetta 2007-2011 2.0 TDI Trendline"/>
        <s v="Land Rover Discovery HSE Luxury 3.0 TD6"/>
        <s v="Nissan Terrano XL 110 PS"/>
        <s v="Hyundai Tucson 2.0 Dual VTVT 2WD AT GL"/>
        <s v="Audi A4 2.0 TFSI"/>
        <s v="Mercedes-Benz E-Class E250 CDI Launch Edition"/>
        <s v="Renault Duster 85PS Diesel RxE"/>
        <s v="Honda Amaze S AT i-Vtech"/>
        <s v="Volvo S60 D4 SUMMUM"/>
        <s v="Maruti Swift Dzire 1.2 Lxi BSIV"/>
        <s v="Maruti Omni MPI STD BSIV"/>
        <s v="Maruti SX4 VDI"/>
        <s v="Ford Fiesta Titanium 1.5 TDCi"/>
        <s v="Mercedes-Benz E-Class E270 CDI"/>
        <s v="Maruti Baleno Zeta Automatic"/>
        <s v="Mahindra Scorpio S10 AT 4WD"/>
        <s v="Volkswagen Polo 1.2 MPI Trendline"/>
        <s v="Hyundai i20 1.2 Era"/>
        <s v="Toyota Camry W4 (AT)"/>
        <s v="BMW 5 Series 2013-2017 520d M Sport"/>
        <s v="Chevrolet Sail Hatchback 1.2 LS ABS"/>
        <s v="Skoda Superb 2.5 TDi AT"/>
        <s v="Toyota Corolla Altis D-4D G"/>
        <s v="Skoda Rapid 1.6 MPI AT Elegance"/>
        <s v="Honda Brio 1.2 VX AT"/>
        <s v="Maruti Zen Estilo LXI BSIII"/>
        <s v="Toyota Etios Cross 1.4L GD"/>
        <s v="Maruti Celerio ZXI MT"/>
        <s v="Tata Tiago 1.2 Revotron XT"/>
        <s v="Mercedes-Benz M-Class ML 250 CDI"/>
        <s v="Maruti Wagon R VXI 1.2"/>
        <s v="Honda City i-DTEC ZX"/>
        <s v="Maruti Swift LXI Option"/>
        <s v="Mercedes-Benz M-Class ML 350 CDI Corporate"/>
        <s v="Toyota Innova Crysta 2.4 G MT"/>
        <s v="Toyota Etios Liva V"/>
        <s v="Toyota Qualis RS E2"/>
        <s v="Ford Ecosport 1.5 Ti VCT MT Titanium"/>
        <s v="BMW X6 xDrive30d"/>
        <s v="Hyundai Santro Xing GLS LPG"/>
        <s v="Maruti Ciaz VDi"/>
        <s v="Mahindra Logan Diesel 1.5 DLS"/>
        <s v="Maruti Ciaz Alpha"/>
        <s v="Ford Figo 2015-2019 1.2P Trend MT"/>
        <s v="BMW 1 Series 118d Sport Line"/>
        <s v="Tata Safari DICOR 2.2 LX 4x2"/>
        <s v="Mahindra Scorpio VLX 4WD AIRBAG BSIV"/>
        <s v="Honda City ZX VTEC"/>
        <s v="Porsche Cayman 2009-2012 S tiptronic"/>
        <s v="Land Rover Range Rover Sport 2005 2012 HSE"/>
        <s v="Hyundai i10 Asta Sunroof AT"/>
        <s v="Chevrolet Tavera LT 9 Str BS IV"/>
        <s v="Volkswagen Vento 1.5 TDI Trendline"/>
        <s v="Mercedes-Benz E-Class E 350 d"/>
        <s v="Maruti Celerio LXI"/>
        <s v="Tata Nano XT"/>
        <s v="Maruti Swift 1.3 VXI ABS"/>
        <s v="Chevrolet Enjoy 1.3 TCDi LTZ 8"/>
        <s v="BMW X5 xDrive 30d M Sport"/>
        <s v="Skoda Fabia 1.2 MPI Ambition Plus"/>
        <s v="Nissan Terrano XL D Option"/>
        <s v="Hyundai Santro AT"/>
        <s v="Mahindra Xylo D2 BSIV"/>
        <s v="Mercedes-Benz GLA Class 200 Sport Edition"/>
        <s v="Mercedes-Benz CLA 200 Sport Edition"/>
        <s v="Mahindra Xylo D2 Maxx"/>
        <s v="Tata Safari Storme Explorer Edition"/>
        <s v="Toyota Corolla Altis G MT"/>
        <s v="Maruti Grand Vitara 2.4 MT"/>
        <s v="Mahindra XUV500 W8 1.99 mHawk"/>
        <s v="Maruti Estilo LXI"/>
        <s v="Mini Cooper 3 DOOR S"/>
        <s v="Maruti Wagon R Stingray LXI"/>
        <s v="Skoda Rapid 1.6 MPI AT Ambition"/>
        <s v="Skoda Laura Elegance 2.0 TDI CR AT"/>
        <s v="Ford Endeavour 2.2 Trend MT 4X4"/>
        <s v="Hyundai i20 2015-2017 1.4 Magna ABS"/>
        <s v="Ford EcoSport 1.5 Petrol Trend"/>
        <s v="Honda Jazz V CVT"/>
        <s v="Volvo XC90 2007-2015 D5 AWD"/>
        <s v="Mahindra Scorpio S2 7 Seater"/>
        <s v="Mercedes-Benz New C-Class C 200 CGI Elegance"/>
        <s v="Hyundai Grand i10 1.2 CRDi Sportz"/>
        <s v="Jaguar XJ 3.0L Portfolio"/>
        <s v="Hyundai i20 Magna 1.4 CRDi (Diesel)"/>
        <s v="Ford Figo Diesel EXI Option"/>
        <s v="Hyundai i10 Magna LPG"/>
        <s v="Maruti Baleno Delta 1.3"/>
        <s v="Mercedes-Benz GLC 220d 4MATIC Sport"/>
        <s v="Hyundai Xcent 1.2 CRDi E Plus"/>
        <s v="Nissan Sunny Diesel XV"/>
        <s v="Renault Pulse RxL"/>
        <s v="Volkswagen Vento Petrol Comfortline"/>
        <s v="Audi Q3 2012-2015 35 TDI Quattro Premium"/>
        <s v="Maruti Ciaz ZDi Plus"/>
        <s v="Mercedes-Benz CLA 200 CDI Style"/>
        <s v="Toyota Innova 2.5 GX (Diesel) 8 Seater"/>
        <s v="Toyota Etios Petrol TRD Sportivo"/>
        <s v="Honda Accord 2.4 M/T"/>
        <s v="Audi A4 35 TDI Premium Sport"/>
        <s v="Toyota Corolla DX"/>
        <s v="Tata Hexa XTA"/>
        <s v="Hyundai i20 2015-2017 1.2 Asta"/>
        <s v="Honda Accord 2001-2003 2.3 VTi L AT"/>
        <s v="Ford Fiesta Classic 1.4 Duratorq LXI"/>
        <s v="Hyundai Verna CRDi ABS"/>
        <s v="Hyundai Grand i10 CRDi Asta"/>
        <s v="BMW 6 Series Gran Coupe"/>
        <s v="Maruti SX4 Green Vxi (CNG)"/>
        <s v="Skoda Octavia 2.0 TDI AT Style Plus"/>
        <s v="Hyundai Santro Xing XO CNG"/>
        <s v="Land Rover Discovery SE 3.0 TD6"/>
        <s v="Mercedes-Benz New C-Class 230 Avantgarde"/>
        <s v="BMW 5 Series 520d Sedan"/>
        <s v="Audi Q7 3.0 TDI quattro"/>
        <s v="Skoda Rapid 1.5 TDI Ambition"/>
        <s v="Hyundai Santro GLS II - Euro II"/>
        <s v="BMW 3 Series 318i Sedan"/>
        <s v="Mahindra NuvoSport N8"/>
        <s v="BMW X6 xDrive 40d M Sport"/>
        <s v="Honda Amaze VX AT i-Vtech"/>
        <s v="Audi A4 2.0 TDI Premium Sport Limited Edition"/>
        <s v="Skoda Octavia Ambiente 1.9 TDI MT"/>
        <s v="Honda Amaze E i-Dtech"/>
        <s v="Toyota Innova 2.5 EV Diesel MS 8 Str BSIII"/>
        <s v="Mitsubishi Pajero 2.8 GLX Sports"/>
        <s v="Volvo S80 D5"/>
        <s v="Mahindra Scorpio VLX 2WD BSIV"/>
        <s v="Chevrolet Tavera LS B3 10 Seats BSIII"/>
        <s v="Hyundai Santro Xing XG eRLX Euro III"/>
        <s v="Maruti Celerio ZXI AT"/>
        <s v="Mitsubishi Montero 3.2 GLS"/>
        <s v="Honda Civic 2006-2010 1.8 (E) MT"/>
        <s v="Hyundai i20 2015-2017 Magna 1.2"/>
        <s v="Hyundai i20 Sportz Option 1.2"/>
        <s v="Tata Tiago AMT 1.2 Revotron XZA"/>
        <s v="Tata Xenon XT EX 4X4"/>
        <s v="Hyundai EON Magna"/>
        <s v="Tata Nano Cx"/>
        <s v="Renault Scala RxL"/>
        <s v="Tata Indigo CS LX (TDI) BS III"/>
        <s v="Ford Fiesta 1.4 TDCi EXI"/>
        <s v="Hyundai Grand i10 CRDi SportZ Edition"/>
        <s v="Audi A4 1.8 TFSI"/>
        <s v="Hyundai Verna Transform SX VTVT"/>
        <s v="Hyundai Getz GLS ABS"/>
        <s v="Hyundai Grand i10 1.2 Kappa Sportz Option"/>
        <s v="Ford Figo 2015-2019 1.2P Sports Edition MT"/>
        <s v="Honda BRV i-VTEC V MT"/>
        <s v="Audi Q5 2.0 TDI Technology"/>
        <s v="Honda Amaze S i-DTEC"/>
        <s v="Porsche Panamera Diesel"/>
        <s v="Audi A6 2.8 FSI"/>
        <s v="Maruti Ciaz ZXi Plus"/>
        <s v="Mahindra Bolero mHAWK D70 ZLX"/>
        <s v="Maruti Swift Dzire 1.2 Vxi BSIV"/>
        <s v="Maruti Wagon R VXi BSII"/>
        <s v="Honda Mobilio E i VTEC"/>
        <s v="Skoda Superb 3.6 V6 FSI"/>
        <s v="Hyundai i20 1.4 Sportz"/>
        <s v="Maruti Celerio ZXI Optional"/>
        <s v="Ford Figo Diesel LXI"/>
        <s v="Volvo S60 D3"/>
        <s v="Mahindra KUV 100 mFALCON G80 K2"/>
        <s v="Mahindra TUV 300 T8 AMT"/>
        <s v="Maruti Celerio CNG VXI MT"/>
        <s v="Mahindra Scorpio DX 2.6 Turbo 8 Str"/>
        <s v="Hyundai Tucson CRDi"/>
        <s v="Porsche Panamera Diesel 250hp"/>
        <s v="Honda Amaze V Petrol"/>
        <s v="Hyundai i20 Active 1.2 SX Dual Tone"/>
        <s v="Maruti Swift AMT DDiS VDI"/>
        <s v="Maruti Wagon R VXI BS IV with ABS"/>
        <s v="Toyota Etios VX"/>
        <s v="Volkswagen CrossPolo 1.5 TDI"/>
        <s v="Skoda Rapid 1.6 MPI AT Style"/>
        <s v="Hyundai Verna CRDi"/>
        <s v="Hyundai i20 Active S Diesel"/>
        <s v="Maruti Baleno Alpha CVT"/>
        <s v="Honda CR-V 2.4L 4WD MT"/>
        <s v="Ford Fiesta 1.4 ZXi TDCi ABS"/>
        <s v="Hyundai Verna 1.6 CRDi S"/>
        <s v="Maruti Wagon R Vx"/>
        <s v="Maruti Alto LX BSIII"/>
        <s v="Maruti Celerio ZDi"/>
        <s v="Hyundai EON D Lite Plus Option"/>
        <s v="Maruti Swift VDI Optional"/>
        <s v="Maruti Swift AMT VDI"/>
        <s v="Mahindra Scorpio 2009-2014 SLE 7S BSIV"/>
        <s v="Hyundai Getz GLE"/>
        <s v="Honda Brio E MT"/>
        <s v="Skoda Superb Elegance 1.8 TSI MT"/>
        <s v="Ford Ecosport 1.5 Ti VCT MT Trend"/>
        <s v="BMW 7 Series 730Ld Sedan"/>
        <s v="Renault Fluence Diesel E4"/>
        <s v="Mitsubishi Pajero 2.8 SFX"/>
        <s v="BMW X5 X5 M"/>
        <s v="Mahindra TUV 300 2015-2019 T8"/>
        <s v="Renault KWID 1.0 RXT Optional AMT"/>
        <s v="BMW X3 xDrive 20d Luxury Line"/>
        <s v="Maruti Wagon R Stingray VXI"/>
        <s v="Chevrolet Sail Hatchback LS ABS"/>
        <s v="Tata Zest Quadrajet 1.3"/>
        <s v="BMW X3 xDrive20d xLine"/>
        <s v="Maruti Wagon R LX BSIII"/>
        <s v="Hyundai Getz GLS"/>
        <s v="Maruti Omni MPI CARGO BSIV"/>
        <s v="Mercedes-Benz B Class 2012-2015 B200 Sport CDI"/>
        <s v="Mahindra Scorpio VLX 4WD"/>
        <s v="Toyota Innova 2.5 G4 Diesel 8-seater"/>
        <s v="Tata Bolt Quadrajet XM"/>
        <s v="Maruti Swift Dzire Ldi BSIV"/>
        <s v="Chevrolet Spark 1.0 LT"/>
        <s v="Audi A6 35 TDI Matrix"/>
        <s v="Tata Tigor 1.05 Revotorq XZ Option"/>
        <s v="Ford Figo Aspire 1.5 TDCi Trend"/>
        <s v="Tata Venture EX"/>
        <s v="Ford Endeavour 2.5L 4X2 MT"/>
        <s v="Tata Nexon 1.5 Revotorq XZ Plus Dual Tone"/>
        <s v="Isuzu MUX 4WD"/>
        <s v="Maruti Swift Ldi BSIII"/>
        <s v="Maruti Ignis 1.2 AMT Alpha"/>
        <s v="Ford Figo Diesel Celebration Edition"/>
        <s v="Toyota Platinum Etios 1.4 GXD"/>
        <s v="Mahindra Thar DI 4X4"/>
        <s v="Mercedes-Benz New C-Class C 250 CDI Elegance"/>
        <s v="Mercedes-Benz New C-Class 200 CDI Elegance"/>
        <s v="Hyundai Santro Xing GL Plus LPG"/>
        <s v="Tata Manza Aura Quadrajet"/>
        <s v="Honda Jazz 1.5 SV i DTEC"/>
        <s v="Tata Manza Aura Plus Quadrajet BS IV"/>
        <s v="Tata Indigo eCS LS (TDI) BS-III"/>
        <s v="Hyundai Grand i10 Era"/>
        <s v="Nissan Micra Active XV"/>
        <s v="Jeep Compass 2.0 Sport"/>
        <s v="BMW X3 xDrive20d Advantage Edition"/>
        <s v="Honda City V AT"/>
        <s v="Mahindra Ssangyong Rexton RX5"/>
        <s v="Tata Zest Quadrajet 1.3 75PS XM"/>
        <s v="Volvo S60 D4 KINETIC"/>
        <s v="Porsche Panamera 2010 2013 4S"/>
        <s v="Ford EcoSport 1.5 TDCi Trend"/>
        <s v="Mahindra KUV 100 G80 K6 Plus 5Str"/>
        <s v="Honda City 1.5 E MT"/>
        <s v="Hyundai Verna 1.6 EX VTVT"/>
        <s v="Tata New Safari DICOR 2.2 EX 4x4 BS IV"/>
        <s v="Tata Indigo eCS eLS BS IV"/>
        <s v="Mini Cooper S Carbon Edition"/>
        <s v="Skoda Laura Ambiente 2.0 TDI CR MT"/>
        <s v="Tata Tigor 1.2 Revotron XT"/>
        <s v="Mercedes-Benz E-Class 2009-2013 E250 CDI Blue Efficiency"/>
        <s v="Land Rover Discovery Sport TD4 HSE"/>
        <s v="Hyundai Verna CRDi SX ABS"/>
        <s v="Skoda Rapid 1.6 MPI Active"/>
        <s v="Hyundai Santro GS"/>
        <s v="Maruti Ciaz VDi Plus"/>
        <s v="Mercedes-Benz E-Class 2009-2013 E350 Petrol"/>
        <s v="Audi A6 2011-2015 3.0 TDI Quattro Premium Plus"/>
        <s v="Honda City 1.5 EXI AT"/>
        <s v="Skoda Laura Ambition 2.0 TDI CR MT"/>
        <s v="Tata Tiago Wizz 1.05 Revotorq"/>
        <s v="Skoda Rapid 1.6 MPI Ambition"/>
        <s v="Renault KWID RXL"/>
        <s v="Mahindra Scorpio S8 8 Seater"/>
        <s v="Chevrolet Enjoy TCDi LS 8 Seater"/>
        <s v="Audi A7 2011-2015 Sportback"/>
        <s v="Ford Fiesta 1.4 ZXi Leather"/>
        <s v="Ford EcoSport 1.5 TDCi Trend Plus"/>
        <s v="Maruti Ertiga Paseo VDI"/>
        <s v="Maruti Zen Estilo LXI BS IV"/>
        <s v="Maruti Alto K10 LXI CNG Optional"/>
        <s v="Tata Manza Aqua Safire"/>
        <s v="Volkswagen Vento Sport 1.2 TSI AT"/>
        <s v="Mahindra Xylo D2 BS III"/>
        <s v="Porsche Cayenne Base"/>
        <s v="Volkswagen Polo 1.2 MPI Highline Plus"/>
        <s v="Maruti Zen LXI"/>
        <s v="Tata Safari Storme VX"/>
        <s v="Honda Brio 1.2 S MT"/>
        <s v="Volkswagen Jetta 2012-2014 1.4 TSI"/>
        <s v="Honda Jazz Select Edition"/>
        <s v="Maruti S Cross DDiS 320 Alpha"/>
        <s v="Audi A4 30 TFSI Premium Plus"/>
        <s v="Ford Endeavour Titanium 4X2"/>
        <s v="Chevrolet Sail 1.2 LS"/>
        <s v="Maruti Swift Dzire LXI"/>
        <s v="Maruti Dzire LDI"/>
        <s v="Maruti Eeco CNG 5 Seater AC"/>
        <s v="Hyundai Santro GS zipDrive - Euro II"/>
        <s v="Toyota Corolla Altis GL MT"/>
        <s v="Mahindra XUV500 W7"/>
        <s v="BMW 7 Series 730Ld Design Pure Excellence CBU"/>
        <s v="Mercedes-Benz E-Class 280 Elegance"/>
        <s v="Nissan Micra XV D"/>
        <s v="Maruti 800 Std"/>
        <s v="Honda Accord 2.4 Elegance M/T"/>
        <s v="Maruti Dzire ZDI"/>
        <s v="Toyota Corolla Altis G HV AT"/>
        <s v="Land Rover Range Rover Vogue SE 4.4 SDV8"/>
        <s v="Jeep Compass 2.0 Limited Option 4X4"/>
        <s v="Toyota Etios G SP"/>
        <s v="Ford Freestyle Titanium Plus Petrol"/>
        <s v="Audi Q3 30 TDI Premium FWD"/>
        <s v="Skoda Rapid 2013-2016 1.6 MPI Ambition"/>
        <s v="Renault Duster 110PS Diesel RxZ Plus"/>
        <s v="Mercedes-Benz E-Class E400 Cabriolet"/>
        <s v="Maruti Baleno Delta CVT"/>
        <s v="Ford Fiesta Diesel Titanium Plus"/>
        <s v="Hyundai Grand i10 Magna AT"/>
        <s v="Tata Manza Aura Quadrajet BS IV"/>
        <s v="Toyota Innova 2.5 GX 7 STR"/>
        <s v="Nissan Micra XL Primo"/>
        <s v="Ford Aspire Ambiente Diesel"/>
        <s v="Hyundai Verna Transform CRDi VGT SX ABS"/>
        <s v="Hyundai Sonata Transform 2.4 GDi MT"/>
        <s v="Skoda Superb 1.8 TFSI MT"/>
        <s v="Mercedes-Benz M-Class ML 320 CDI"/>
        <s v="Volkswagen Vento Diesel Breeze"/>
        <s v="Mahindra Quanto C6"/>
        <s v="Hyundai i10 Asta 1.2 AT with Sunroof"/>
        <s v="Toyota Etios Liva 1.4 GD"/>
        <s v="Ford Figo Aspire 1.2 Ti-VCT Titanium"/>
        <s v="BMW 7 Series 2007-2012 750Li"/>
        <s v="Hyundai EON 1.0 Magna Plus Option O"/>
        <s v="Hyundai Xcent 1.2 Kappa AT SX Option"/>
        <s v="Skoda Rapid 1.6 MPI AT Elegance Plus"/>
        <s v="Mitsubishi Pajero 2.8 GLX CRZ"/>
        <s v="Maruti SX4 Vxi BSIV"/>
        <s v="Honda City i-VTEC VX"/>
        <s v="Hyundai i10 Magna 1.1 iTech SE"/>
        <s v="Renault Duster 85PS Diesel RxL Optional with Nav"/>
        <s v="Mercedes-Benz R-Class R350 CDI 4MATIC"/>
        <s v="Hyundai Verna 1.6 CRDI AT SX Option"/>
        <s v="Honda Brio S Option AT"/>
        <s v="Hyundai i10 Sportz Option"/>
        <s v="Skoda Octavia L and K 1.9 TDI MT"/>
        <s v="Hyundai Getz GVS"/>
        <s v="Hyundai i20 Sportz Option Diesel"/>
        <s v="Mahindra XUV500 AT W10 AWD"/>
        <s v="Mahindra Bolero SLX 2WD"/>
        <s v="Renault Scala RxL AT"/>
        <s v="Land Rover Freelander 2 HSE SD4"/>
        <s v="Tata Indigo XL Classic Dicor"/>
        <s v="Nissan Micra XV"/>
        <s v="Honda CR-V 2.0 AT"/>
        <s v="Ford Figo Aspire 1.2 Ti-VCT Ambiente"/>
        <s v="Toyota Innova 2.0 E"/>
        <s v="Hyundai Elite i20 Petrol Sportz"/>
        <s v="BMW 5 Series 2003-2012 530d"/>
        <s v="Honda Accord VTi-L MT"/>
        <s v="Mahindra Xylo D4 BS III"/>
        <s v="Volkswagen Passat 1.8 TSI MT"/>
        <s v="Skoda Rapid 1.6 MPI AT Ambition Plus Alloy"/>
        <s v="Mahindra Quanto C4"/>
        <s v="Hyundai Sonata Transform 2.4 GDi AT"/>
        <s v="Maruti Ertiga SHVS ZDI Plus"/>
        <s v="Hyundai Xcent 1.1 CRDi S Option"/>
        <s v="Mitsubishi Pajero 4X4 LHD"/>
        <s v="Honda Brio EX MT"/>
        <s v="Hyundai i20 Asta Option 1.4 CRDi"/>
        <s v="Honda Amaze S i-VTEC"/>
        <s v="Mahindra KUV 100 mFALCON G80 K6 Plus"/>
        <s v="Volkswagen Polo 1.2 MPI Comfortline"/>
        <s v="Jaguar XJ 3.0L Premium Luxury"/>
        <s v="Hyundai Verna 1.4 EX"/>
        <s v="Hyundai Grand i10 Asta Option AT"/>
        <s v="Nissan Teana 230jM"/>
        <s v="Land Rover Discovery Sport SD4 HSE Luxury 7S"/>
        <s v="Mahindra Scorpio VLX 4WD AIRBAG AT BSIV"/>
        <s v="Datsun GO Plus T"/>
        <s v="Mahindra Scorpio S6 Plus 7 Seater"/>
        <s v="Hyundai Verna 1.4 CX VTVT"/>
        <s v="Skoda Rapid 1.6 MPI Ambition With Alloy Wheel"/>
        <s v="Maruti S Cross DDiS 200 Delta"/>
        <s v="Mahindra KUV 100 G80 K8"/>
        <s v="Ford Figo 2015-2019 1.5D Titanium MT"/>
        <s v="Maruti Baleno Zeta CVT"/>
        <s v="Maruti Swift LXi BSIV"/>
        <s v="Mercedes-Benz CLS-Class 2006-2010 350 CDI"/>
        <s v="Hyundai Sonata Embera 2.0L CRDi AT"/>
        <s v="Ford Fiesta 1.4 Duratec ZXI"/>
        <s v="Maruti Wagon R LX DUO BSIII"/>
        <s v="Hyundai Xcent 1.2 VTVT E Plus"/>
        <s v="Maruti Alto 800 LXI Airbag"/>
        <s v="Skoda Rapid 1.6 TDI Elegance"/>
        <s v="ISUZU D-MAX V-Cross 4X4"/>
        <s v="Hyundai Verna 1.4 CRDi GL"/>
        <s v="Ford Figo Aspire 1.5 TDCi Ambiente"/>
        <s v="Hyundai Verna VTVT 1.6 AT EX"/>
        <s v="Honda CR-V Sport"/>
        <s v="Hyundai i20 2015-2017 Sportz AT 1.4"/>
        <s v="Maruti S-Cross Alpha DDiS 200 SH"/>
        <s v="Maruti SX4 Zxi with Leather BSIII"/>
        <s v="Honda Brio VX"/>
        <s v="Tata Safari Storme 2012-2015 VX"/>
        <s v="BMW 5 Series 530d Highline Sedan"/>
        <s v="Ford Fiesta 1.4 ZXi Duratec"/>
        <s v="Renault Fluence 1.5"/>
        <s v="Honda Mobilio V Option i DTEC"/>
        <s v="Chevrolet Captiva LT"/>
        <s v="Maruti Alto 800 2016-2019 LXI Optional"/>
        <s v="Volvo S60 D5 Summum"/>
        <s v="Maruti Celerio ZXI AMT"/>
        <s v="Maruti Esteem Vxi"/>
        <s v="Honda City ZX EXi"/>
        <s v="Mercedes-Benz E-Class 250 D W 210"/>
        <s v="Land Rover Range Rover Sport HSE"/>
        <s v="Maruti 800 AC Uniq"/>
        <s v="Toyota Etios Liva Diesel"/>
        <s v="Hyundai i20 2015-2017 1.2 Magna"/>
        <s v="Maruti Baleno RS 1.0 Petrol"/>
        <s v="Nissan Sunny 2011-2014 XL AT Special Edition"/>
        <s v="Mahindra Xylo E4 ABS BS III"/>
        <s v="Nissan X-Trail SLX MT"/>
        <s v="Hyundai Creta 1.4 CRDi S"/>
        <s v="Hyundai Verna 1.6 CRDI SX Option"/>
        <s v="Ford Fiesta 1.6 ZXi Leather"/>
        <s v="Ford Endeavour Hurricane LE"/>
        <s v="Skoda Octavia Ambiente 1.9 TDI"/>
        <s v="Ford Endeavour 2.5L 4X2"/>
        <s v="Honda CR-V AT With Sun Roof"/>
        <s v="Volkswagen Ameo 1.2 MPI Highline Plus 16"/>
        <s v="Renault Fluence 2.0"/>
        <s v="Maruti Alto Std"/>
        <s v="Fiat Linea 1.3 Emotion"/>
        <s v="Land Rover Discovery 3 TDV6 Diesel Automatic"/>
        <s v="Maruti Dzire New"/>
        <s v="Hyundai Verna VTVT 1.6 SX"/>
        <s v="Maruti Ertiga ZDI Plus"/>
        <s v="Hyundai Sonata GOLD"/>
        <s v="Hyundai i10 Sportz 1.1L"/>
        <s v="Chevrolet Optra Magnum 2.0 LS BSIII"/>
        <s v="Maruti Celerio ZXI"/>
        <s v="Nissan Terrano XV 110 PS Limited Edition"/>
        <s v="Honda Accord VTi-L AT"/>
        <s v="Fiat Grande Punto 1.2 Dynamic"/>
        <s v="Maruti Ertiga LXI"/>
        <s v="Toyota Corolla Altis 1.8 G CNG"/>
        <s v="Maruti Ignis 1.3 Zeta"/>
        <s v="Tata Indigo CS eGVX"/>
        <s v="Mercedes-Benz S-Class 320 L"/>
        <s v="Maruti Alto K10 LXI Optional"/>
        <s v="Honda Jazz Exclusive CVT"/>
        <s v="Maruti Celerio ZXI AT Optional"/>
        <s v="Mitsubishi Lancer 1.5 SFXi"/>
        <s v="Nissan Sunny XE P"/>
        <s v="Nissan Micra Diesel XL"/>
        <s v="Hyundai Verna 1.6 VTVT AT SX"/>
        <s v="Renault KWID AMT RXL"/>
        <s v="Ford Figo 2015-2019 1.5D Ambiente MT"/>
        <s v="Nissan Micra Diesel XV Primo"/>
        <s v="Skoda Octavia Style Plus 2.0 TDI AT"/>
        <s v="Hyundai i20 Active 1.4 SX Dual Tone"/>
        <s v="Audi A4 3.2 FSI Tiptronic Quattro"/>
        <s v="Honda Accord 2.4 Inspire M/T"/>
        <s v="Hyundai i20 Asta Optional with Sunroof 1.2"/>
        <s v="Fiat Punto 1.3 Emotion"/>
        <s v="Maruti Swift RS VDI"/>
        <s v="Volkswagen Passat 2.0 PD DSG"/>
        <s v="Mercedes-Benz CLA 200 CGI Sport"/>
        <s v="Honda CR-V 2.4 4WD AT"/>
        <s v="Mercedes-Benz R-Class R350 4Matic Long"/>
        <s v="Toyota Etios Cross 1.4 GD"/>
        <s v="Tata Indica Vista TDI LX"/>
        <s v="Skoda Octavia Rider Classic 1.9 TDI"/>
        <s v="Mercedes-Benz E-Class E350 CDI"/>
        <s v="Skoda Rapid 1.5 TDI AT Elegance Plus"/>
        <s v="Ford Ecosport 1.0 Ecoboost Titanium"/>
        <s v="Tata Indica V2 DLG TC"/>
        <s v="Maruti Baleno LXI - BSIII"/>
        <s v="Land Rover Range Rover 3.0 Diesel LWB Vogue"/>
        <s v="Maruti Baleno RS Petrol"/>
        <s v="Maruti Celerio VXI AT Optional"/>
        <s v="Ford Classic 1.4 Duratorq Titanium"/>
        <s v="Maruti Ciaz ZDi"/>
        <s v="Audi A4 3.0 TDI Quattro"/>
        <s v="Toyota Camry Hybrid 2.5"/>
        <s v="Mitsubishi Pajero Sport 4X4 AT"/>
        <s v="Toyota Corolla Altis JS MT"/>
        <s v="Datsun redi-GO S"/>
        <s v="Skoda Yeti Ambition 4WD"/>
        <s v="Hyundai i20 1.2 Asta with AVN"/>
        <s v="Mercedes-Benz S-Class 280 AT"/>
        <s v="Maruti Wagon R VXI Plus"/>
        <s v="Mahindra Scorpio SLE BSIV"/>
        <s v="Fiat Grande Punto EVO 1.3 Active"/>
        <s v="Hyundai Creta 1.6 SX Option Diesel"/>
        <s v="Maruti Eeco Smiles 5 Seater AC"/>
        <s v="Volkswagen Vento 1.2 TSI Highline AT"/>
        <s v="Mahindra KUV 100 mFALCON D75 K4 Plus"/>
        <s v="Mahindra Scorpio VLX AT AIRBAG BSIV"/>
        <s v="Honda City i-DTEC SV"/>
        <s v="Honda City 1.5 V AT Exclusive"/>
        <s v="Honda City V MT AVN"/>
        <s v="Renault Duster RXZ AWD"/>
        <s v="Hyundai Santro Xing XG"/>
        <s v="Audi A4 35 TDI Premium Plus"/>
        <s v="Ford Figo 2015-2019 1.5D Titanium Plus MT"/>
        <s v="Ford Ikon 1.6 ZXI NXt"/>
        <s v="Mahindra Scorpio 2009-2014 LX 2WD 7S"/>
        <s v="Ford Figo Aspire 1.5 Ti-VCT Titanium"/>
        <s v="Renault Duster 110PS Diesel RxL AMT"/>
        <s v="Skoda Rapid 1.5 TDI Ambition Plus"/>
        <s v="Mercedes-Benz E-Class 230 E AT"/>
        <s v="Honda Accord V6 AT"/>
        <s v="Mahindra Xylo E2"/>
        <s v="Hyundai Verna Transform Xxi ABS"/>
        <s v="Hyundai i10 Magna 1.1L"/>
        <s v="Volkswagen Ameo 1.2 MPI Anniversary Edition"/>
        <s v="Toyota Camry 2.5 G"/>
        <s v="Toyota Fortuner 4x2 AT TRD Sportivo"/>
        <s v="Honda Jazz 1.5 V i DTEC"/>
        <s v="BMW X1 xDrive 20d M Sport"/>
        <s v="Mahindra KUV 100 mFALCON D75 K8"/>
        <s v="Honda Jazz Mode"/>
        <s v="Maruti Swift ZXI Plus"/>
        <s v="Maruti Esteem LX BSII"/>
        <s v="Toyota Innova 2.5 GX (Diesel) 7 Seater BS IV"/>
        <s v="Skoda Laura RS"/>
        <s v="Tata New Safari 4X4 EX"/>
        <s v="Renault KWID 1.0 RXL"/>
        <s v="Maruti Ciaz RS ZXi Plus"/>
        <s v="Maruti Zen Estilo 1.1 VXI BSIII"/>
        <s v="Toyota Corolla Altis 1.8 Limited Edition"/>
        <s v="Toyota Etios VXD"/>
        <s v="Tata Tiago 1.2 Revotron XZ WO Alloy"/>
        <s v="Skoda Superb 2.8 V6 AT"/>
        <s v="BMW 3 Series GT 320d Luxury Line"/>
        <s v="Mercedes-Benz New C-Class C220 CDI Executive Edition"/>
        <s v="Ford Endeavour 4x2 XLT"/>
        <s v="Ford Figo Petrol EXI"/>
        <s v="Tata Indica Vista TDI LS"/>
        <s v="Volvo XC60 D4 Summum"/>
        <s v="Datsun Redi GO Sport"/>
        <s v="Hyundai Verna 1.6 CRDi AT S"/>
        <s v="Mahindra E Verito D4"/>
        <s v="Ford Mustang V8"/>
        <s v="Tata Indica V2 DLS BSIII"/>
        <s v="Honda Mobilio E i DTEC"/>
        <s v="Ford Fusion Plus 1.4 TDCi Diesel"/>
        <s v="Hyundai Xcent 1.1 CRDi SX Option"/>
        <s v="Skoda Superb Style 2.0 TDI AT"/>
        <s v="Ford Fiesta 1.4 Duratec EXI Limited Edition"/>
        <s v="BMW 5 Series 530i Sedan"/>
        <s v="Fiat Grande Punto 1.4 Emotion"/>
        <s v="Volvo XC90 2007-2015 D5 AT AWD"/>
        <s v="BMW 3 Series 320i"/>
        <s v="Volkswagen Jetta 2007-2011 1.9 TDI Trendline"/>
        <s v="Maruti Grand Vitara MT"/>
        <s v="Tata Indigo eCS GLE BSIII"/>
        <s v="Hyundai i20 2015-2017 1.2 Asta with AVN"/>
        <s v="Honda Jazz Active"/>
        <s v="Toyota Fortuner TRD Sportivo 2.8 2WD AT"/>
        <s v="Tata Nano Cx BSIV"/>
        <s v="Skoda Superb Ambition 2.0 TDI CR AT"/>
        <s v="Tata Tigor 1.05 Revotorq XT"/>
        <s v="Mahindra Scorpio SLX"/>
        <s v="Audi A4 35 TDI Technology Edition"/>
        <s v="Honda Civic 2006-2010 1.8 MT Sport"/>
        <s v="Mercedes-Benz E-Class 2009-2013 E250 CDI Classic"/>
        <s v="Hyundai Grand i10 1.2 CRDi Asta"/>
        <s v="Mercedes-Benz New C-Class C 220 CDI Celebration Edition"/>
        <s v="Toyota Corolla Altis Diesel D4DJ"/>
        <s v="BMW 6 Series 650i Coupe"/>
        <s v="Skoda Fabia 1.2 Petrol Active"/>
        <s v="Fiat Siena 1.2 ELX"/>
        <s v="Tata Indica Vista Quadrajet 90 ZX Plus"/>
        <s v="Hyundai i20 Active 1.4 SX"/>
        <s v="Ford EcoSport 1.5 TDCi Trend Plus BE"/>
        <s v="Maruti Alto LXi BSII"/>
        <s v="Hyundai Verna 1.6 CRDi AT SX"/>
        <s v="Mercedes-Benz SLK-Class 55 AMG"/>
        <s v="Toyota Etios Cross 1.4L VD"/>
        <s v="Maruti Wagon R LX"/>
        <s v="Fiat Punto 1.2 Dynamic"/>
        <s v="Mercedes-Benz E-Class 2015-2017 E 200 CGI"/>
        <s v="Jaguar XF Aero Sport Edition"/>
        <s v="Maruti 1000 AC"/>
        <s v="Ford Fiesta 1.5 TDCi Titanium"/>
        <s v="Mercedes-Benz SL-Class SL 500"/>
        <s v="Hyundai Xcent 1.2 VTVT E"/>
        <s v="Skoda Rapid 1.6 MPI AT Ambition Plus"/>
        <s v="Hyundai Verna Xi (Petrol)"/>
        <s v="Ford Ikon 1.6 CLXI"/>
        <s v="Tata Tiago 1.2 Revotron XT Option"/>
        <s v="Honda Civic 2010-2013 1.8 V AT Sunroof"/>
        <s v="Hyundai Santa Fe 4X2"/>
        <s v="Hyundai Elite i20 Sportz Plus"/>
        <s v="Mahindra Xylo E8 BS IV"/>
        <s v="Mercedes-Benz S-Class S 350 d"/>
        <s v="Audi A3 35 TDI Premium"/>
        <s v="Volvo V40 D3 R Design"/>
        <s v="BMW 7 Series 2007-2012 730Ld"/>
        <s v="Mitsubishi Lancer GLXD"/>
        <s v="Volkswagen Jetta 2012-2014 2.0L TDI Highline"/>
        <s v="BMW 5 Series 2003-2012 540i Sedan"/>
        <s v="Datsun redi-GO T"/>
        <s v="BMW 6 Series 630i Coupe"/>
        <s v="Maruti Alto Vxi 1.1"/>
        <s v="Datsun GO Plus A"/>
        <s v="Nissan Micra XV Primo"/>
        <s v="Mahindra Scorpio VLX 2WD AT BSIV"/>
        <s v="Hyundai Santro D Lite"/>
        <s v="Land Rover Range Rover 3.6 TDV8 Vogue SE"/>
        <s v="Tata Indica V2 DLX"/>
        <s v="Tata Nexon 1.2 Revotron XZ Plus"/>
        <s v="Hyundai Santro Xing XL AT eRLX Euro II"/>
        <s v="BMW Z4 2009-2013 Roadster 2.5i"/>
        <s v="Hyundai Santro Xing XL AT eRLX Euro III"/>
        <s v="Toyota Prius 2009-2016 Z4"/>
        <s v="Chevrolet Optra Magnum 1.6 LS Petrol"/>
        <s v="Hyundai Xcent 1.1 CRDi SX"/>
        <s v="Nissan Micra Active XV S"/>
        <s v="Land Rover Discovery Sport TD4 S"/>
        <s v="Hyundai Creta 1.6 SX Option Executive"/>
        <s v="Skoda Rapid 1.6 TDI Active"/>
        <s v="Maruti Dzire AMT VDI"/>
        <s v="Mahindra Scorpio 2009-2014 VLX 2WD 7S BSIV"/>
        <s v="Fiat Punto 1.4 Emotion"/>
        <s v="Tata Indica V2 DLE BSIII"/>
        <s v="Tata Nano STD SE"/>
        <s v="Maruti Swift VXI BSIII W/ ABS"/>
        <s v="BMW 5 Series 530d M Sport"/>
        <s v="Audi A3 35 TDI Premium Plus"/>
        <s v="Force One LX 4x4"/>
        <s v="Honda Jazz S"/>
        <s v="BMW X3 xDrive 20d xLine"/>
        <s v="Volkswagen Ameo 1.2 MPI Highline 16 Alloy"/>
        <s v="Land Rover Freelander 2 TD4 HSE"/>
        <s v="Mahindra Logan Petrol 1.4 GLE"/>
        <s v="Audi Q5 2008-2012 2.0 TFSI Quattro"/>
        <s v="Maruti Versa DX2 BS II"/>
        <s v="Skoda Fabia 1.2 MPI Classic"/>
        <s v="Ford Fiesta 1.6 ZXi ABS"/>
        <s v="Ford Fiesta Diesel Trend"/>
        <s v="Maruti Celerio LXI MT"/>
        <s v="Mercedes-Benz E-Class E 200 CGI"/>
        <s v="Hyundai Sonata 2.4 GDI"/>
        <s v="Tata New Safari Dicor EX 4X2"/>
        <s v="BMW 3 Series 330 Ci Convertible"/>
        <s v="Jaguar XJ 5.0 L V8 Supercharged"/>
        <s v="Chevrolet Aveo 1.6 LT"/>
        <s v="Mercedes-Benz GLC 220d Celebration Edition"/>
        <s v="BMW 3 Series 320d Dynamic"/>
        <s v="Audi A4 1.8 TFSI Technology Edition"/>
        <s v="Tata Indica V2 2001-2011 eLS"/>
        <s v="Maruti Zen VXi - BS III"/>
        <s v="Chevrolet Enjoy Petrol LS 7 Seater"/>
        <s v="Hyundai Getz 1.3 GLS"/>
        <s v="Tata Safari Storme 2012-2015 EX"/>
        <s v="Force One LX ABS 7 Seating"/>
        <s v="Hyundai Verna CRDi 1.6 AT SX Plus"/>
        <s v="Mercedes-Benz E-Class 230"/>
        <s v="Renault KWID Climber 1.0 AMT"/>
        <s v="Nissan Terrano XL Plus 85 PS"/>
        <s v="Volkswagen Jetta 2012-2014 2.0L TDI Highline AT"/>
        <s v="Tata New Safari DICOR 2.2 VX 4x4"/>
        <s v="BMW 3 Series 330d Convertible"/>
        <s v="Ford EcoSport 1.5 Diesel Trend"/>
        <s v="Maruti Ritz VDI (ABS) BS IV"/>
        <s v="BMW 5 Series 2010-2013 530d"/>
        <s v="Hyundai Verna XXi ABS (Petrol)"/>
        <s v="Hyundai Elantra 1.6 SX"/>
        <s v="Tata Tiago 1.2 Revotron XM Option"/>
        <s v="Maruti Celerio ZXI Optional AMT"/>
        <s v="Tata Indica V2 DL BSIII"/>
        <s v="Mercedes-Benz CLA 200 D Sport Edition"/>
        <s v="Renault Pulse Petrol RxL"/>
        <s v="BMW Z4 2009-2013 35i"/>
        <s v="Ford Figo 1.5D Trend MT"/>
        <s v="Honda Accord 2001-2003 2.0 AT"/>
        <s v="Hyundai i20 Active SX Dual Tone Petrol"/>
        <s v="Porsche Cayenne S Diesel"/>
        <s v="Honda Amaze VX i-VTEC"/>
        <s v="Maruti A-Star AT VXI"/>
        <s v="Renault Pulse Petrol RxZ"/>
        <s v="Hyundai i20 Active 1.2 S"/>
        <s v="Tata Indigo LX BSII"/>
        <s v="Mahindra XUV500 W10 1.99 mHawk"/>
        <s v="Hyundai Elantra CRDi S"/>
        <s v="BMW X3 xDrive 20d Expedition"/>
        <s v="Skoda Laura L n K 1.9 PD AT"/>
        <s v="Hyundai i20 2015-2017 Sportz 1.2"/>
        <s v="Maruti Dzire AMT VXI"/>
        <s v="BMW 3 Series Sport"/>
        <s v="Ford EcoSport 1.5 Ti VCT MT Signature"/>
        <s v="Honda WR-V Edge Edition i-VTEC S"/>
        <s v="Ford Endeavour XLT TDCi 4X4"/>
        <s v="Nissan Sunny XL CVT"/>
        <s v="Toyota Camry W2 (AT)"/>
        <s v="Mercedes-Benz GLA Class 200 d Style"/>
        <s v="Maruti Wagon R VXI AMT1.2"/>
        <s v="Maruti Wagon R LX BSII"/>
        <s v="Mahindra Scorpio S10 7 Seater"/>
        <s v="Volkswagen Vento IPL II Petrol Trendline"/>
        <s v="Hyundai Verna 1.4 CRDi"/>
        <s v="Mahindra Scorpio 2.6 SLX CRDe"/>
        <s v="Maruti Wagon R Duo LX BSIII"/>
        <s v="Tata Indigo CS eGLX BS IV"/>
        <s v="Porsche Cayenne 2009-2014 Diesel"/>
        <s v="Bentley Continental Flying Spur"/>
        <s v="Mercedes-Benz New C-Class C 200 Kompressor Elegance MT"/>
        <s v="Hyundai Santro LP - Euro II"/>
        <s v="Land Rover Discovery Sport SD4 HSE Luxury"/>
        <s v="Mitsubishi Pajero 2.8 SFX 7Str"/>
        <s v="Hyundai Creta 1.4 CRDi S Plus"/>
        <s v="Honda CR-V Petrol 2WD"/>
        <s v="Renault Duster 110PS Diesel RxZ AWD"/>
        <s v="Honda Mobilio RS Option i DTEC"/>
        <s v="Hyundai Verna 1.6 i ABS"/>
        <s v="Porsche Panamera 2010 2013 Diesel"/>
        <s v="Nissan Sunny XV D"/>
        <s v="Maruti Wagon R ZXI AMT 1.2"/>
        <s v="Hyundai i20 1.4 Asta Optional With Sunroof"/>
        <s v="Tata Tigor XE Diesel"/>
        <s v="Toyota Etios 1.4 VXD"/>
        <s v="Hyundai Elite i20 Diesel Asta Option"/>
        <s v="Chevrolet Optra 1.6 LT Royale"/>
        <s v="Toyota Qualis Fleet A3"/>
        <s v="Skoda Rapid Ultima 1.6 MPI Ambition Plus"/>
        <s v="Toyota Etios VD SP"/>
        <s v="Maruti Baleno Zeta"/>
        <s v="Maruti Omni 5 Seater BSIV"/>
        <s v="Mitsubishi Pajero Sport Anniversary Edition"/>
        <s v="Mercedes-Benz S Class 2005 2013 S 300 L"/>
        <s v="Volkswagen Ameo 1.5 TDI Comfortline AT"/>
        <s v="Maruti Alto 800 CNG LXI"/>
        <s v="Honda City i-VTEC CVT V"/>
        <s v="Mahindra KUV 100 G80 K8 Dual Tone"/>
        <s v="Tata New Safari EX 4x2"/>
        <s v="Nissan Terrano XL Plus ICC WT20 SE"/>
        <s v="Honda Brio 1.2 S Option MT"/>
        <s v="Volkswagen Vento Konekt Diesel Highline"/>
        <s v="Lamborghini Gallardo Coupe"/>
        <s v="Honda Amaze VX Petrol"/>
        <s v="Mahindra KUV 100 mFALCON G80 K8"/>
        <s v="Skoda Superb 1.8 TSI"/>
        <s v="Ford Figo Aspire 1.5 TDCi Titanium"/>
        <s v="Maruti Swift ZXI ABS"/>
        <s v="Toyota Innova Crysta 2.4 G MT 8S"/>
        <s v="Renault Duster 85PS Diesel RxL Explore"/>
        <s v="Tata Indigo XL Grand Petrol"/>
        <s v="Volkswagen Vento Magnific 1.6 Comfortline"/>
        <s v="Skoda Superb L&amp;K 2.0 TDI AT"/>
        <s v="Audi A4 2.0 TDI Celebration Edition"/>
        <s v="Hyundai i20 Diesel Asta Option"/>
        <s v="Toyota Etios V"/>
        <s v="Renault Duster 110PS Diesel RXZ Optional with Nav"/>
        <s v="Skoda Octavia Elegance 1.9 TDI"/>
        <s v="Jaguar F Type 5.0 V8 S"/>
        <s v="Mahindra Scorpio 1.99 S4 Plus"/>
        <s v="Skoda Laura Classic 1.8 TSI"/>
        <s v="Maruti Swift Dzire VXI Optional"/>
        <s v="Maruti Alto K10 LXI CNG"/>
        <s v="Mahindra Scorpio VLX 2WD Airbag BSIII"/>
        <s v="Ford Figo Aspire 1.5 TDCi Titanium Plus"/>
        <s v="Mahindra Jeep MM 540 DP"/>
        <s v="Maruti Ertiga VXI AT Petrol"/>
        <s v="Skoda Laura L and K AT"/>
        <s v="Toyota Corolla Altis 1.8 G CVT"/>
        <s v="Mercedes-Benz New C-Class C 200 AVANTGARDE"/>
        <s v="Skoda Rapid Ultima 1.6 TDI Elegance"/>
        <s v="Mercedes-Benz GLA Class 200 Sport"/>
        <s v="Tata Indica LEI"/>
        <s v="Hyundai i20 2015-2017 Magna"/>
        <s v="Tata New Safari DICOR 2.2 VX 4x2"/>
        <s v="Hyundai Elantra SX"/>
        <s v="Maruti Wagon R Duo Lxi"/>
        <s v="Volkswagen Polo IPL II 1.2 Petrol Highline"/>
        <s v="Tata Bolt Revotron XT"/>
        <s v="Mahindra Xylo D4 BSIV"/>
        <s v="Toyota Innova Crysta Touring Sport 2.4 MT"/>
        <s v="Maruti Swift AMT ZXI"/>
        <s v="Skoda Laura 1.8 TSI Ambition"/>
        <s v="Honda Civic 2010-2013 1.8 S MT Inspire"/>
        <s v="Toyota Etios Liva 1.4 VXD"/>
        <s v="Maruti Celerio X VXI Option"/>
        <s v="Chevrolet Sail Hatchback 1.2"/>
        <s v="Mahindra Scorpio VLX Special Edition BS-IV"/>
        <s v="Tata Tiago AMT 1.2 Revotron XTA"/>
        <s v="Maruti Ciaz VXi"/>
        <s v="Nissan Teana XL"/>
        <s v="Tata Manza Club Class Safire90 LX"/>
        <s v="Ford Fiesta Classic 1.6 SXI Duratec"/>
        <s v="Mercedes-Benz B Class B180 Sports"/>
        <s v="Nissan Micra XL CVT"/>
        <s v="Tata Indica V2 DiCOR DLG BS-III"/>
        <s v="Tata Indica Vista Quadrajet LX"/>
        <s v="Audi Q3 30 TDI S Edition"/>
        <s v="Honda BRV i-DTEC V MT"/>
        <s v="BMW 3 Series GT 320d Sport Line"/>
        <s v="Toyota Etios Liva VD"/>
        <s v="Datsun GO T Petrol"/>
        <s v="Maruti A-Star Zxi"/>
        <s v="Mahindra KUV 100 mFALCON G80 K4 5str"/>
        <s v="Ford Fiesta 1.4 SXI Duratorq"/>
        <s v="Fiat Avventura FIRE Dynamic"/>
        <s v="Honda CR-V Diesel"/>
        <s v="Mahindra Xylo E9"/>
        <s v="Hyundai Creta 1.6 SX Automatic"/>
        <s v="Honda Mobilio V i VTEC"/>
        <s v="Tata Indica Vista Aqua TDI BSIII"/>
        <s v="Skoda Laura 1.9 TDI MT Elegance"/>
        <s v="Honda City ZX VTEC Plus"/>
        <s v="BMW 7 Series 730Ld DPE Signature"/>
        <s v="Hindustan Motors Contessa 2.0 DSL"/>
        <s v="Fiat Linea Dynamic"/>
        <s v="Tata Sumo EX 10/7 Str BSII"/>
        <s v="Fiat Grande Punto 1.2 Emotion"/>
        <s v="Toyota Etios Cross 1.2L G"/>
        <s v="Mahindra Thar 4X4"/>
        <s v="Hyundai i20 Active SX Diesel"/>
        <s v="Honda BR-V i-DTEC S MT"/>
        <s v="Toyota Camry MT with Moonroof"/>
        <s v="Mahindra Verito Vibe 1.5 dCi D6"/>
        <s v="Volkswagen Jetta 2007-2011 1.6 Trendline"/>
        <s v="Mahindra KUV 100 mFALCON D75 K2"/>
        <s v="Bentley Flying Spur W12"/>
        <s v="Tata Tigor 1.2 Revotron XZ Option"/>
        <s v="Honda Accord 2001-2003 2.3 VTI L MT"/>
        <s v="Land Rover Freelander 2 S Business Edition"/>
        <s v="Ford Endeavour 3.0L AT 4x2"/>
        <s v="Hyundai Santro Xing GLS CNG"/>
        <s v="Toyota Land Cruiser Prado VX L"/>
        <s v="Hyundai Tucson 2.0 e-VGT 4WD AT GLS"/>
        <s v="Toyota Innova 2.5 GX 8 STR"/>
        <s v="Maruti Wagon R VXI AMT Opt"/>
        <s v="Skoda Laura L and K MT"/>
        <s v="Land Rover Range Rover HSE"/>
        <s v="Volkswagen Polo ALLSTAR 1.2 MPI"/>
        <s v="Land Rover Discovery 4 SDV6 SE"/>
        <s v="Honda City i DTec VX Option BL"/>
        <s v="Hyundai Santro LS zipDrive Euro I"/>
        <s v="Mitsubishi Pajero Sport 4X2 AT"/>
        <s v="Hyundai Creta 1.6 SX Diesel"/>
        <s v="Isuzu MU 7 4x2 HIPACK"/>
        <s v="Hyundai Elantra GT"/>
        <s v="Mercedes-Benz B Class B180 Sport"/>
        <s v="Mahindra Bolero SLX"/>
        <s v="Hyundai Xcent 1.2 CRDi SX"/>
        <s v="BMW 5 Series 530i Sport Line"/>
        <s v="Honda Jazz VX CVT"/>
        <s v="Tata Indica Vista Aqua 1.2 Safire"/>
        <s v="Toyota Etios Liva Diesel TRD Sportivo"/>
        <s v="Skoda Rapid Ultima 1.6 TDI Ambition Plus"/>
        <s v="Maruti SX4 ZXI AT"/>
        <s v="Hyundai i20 new Sportz AT 1.4"/>
        <s v="Mahindra Scorpio SLX 2.6 Turbo 8 Str"/>
        <s v="BMW X3 2.5si"/>
        <s v="Hyundai EON 1.0 Kappa Magna Plus"/>
        <s v="Chevrolet Enjoy 1.3 TCDi LTZ 7"/>
        <s v="Hyundai Verna 1.4 CX"/>
        <s v="Mahindra KUV 100 D75 K8 5Str"/>
        <s v="Hyundai EON 1.0 Era Plus"/>
        <s v="Toyota Innova 2.0 V"/>
        <s v="Mahindra Xylo H9"/>
        <s v="Mahindra TUV 300 P4"/>
        <s v="Maruti Ritz VDi ABS"/>
        <s v="Volvo S60 D5 Kinetic"/>
        <s v="Chevrolet Enjoy TCDi LS 7 Seater"/>
        <s v="Mahindra Scorpio S10 8 Seater"/>
        <s v="Renault Pulse RxZ"/>
        <s v="Honda WRV i-DTEC VX"/>
        <s v="Hyundai Accent GLX"/>
        <s v="Mahindra KUV 100 G80 K4 Plus 5Str"/>
        <s v="Tata Indica Vista Terra 1.2 Safire BS IV"/>
        <s v="Volkswagen Vento 1.5 TDI Highline Plus"/>
        <s v="Volkswagen CrossPolo 1.2 TDI"/>
        <s v="Ford Ikon 1.4 ZXi"/>
        <s v="Hyundai Verna Transform SX VGT CRDi BS III"/>
        <s v="Volkswagen Vento 1.5 TDI Highline Plus AT"/>
        <s v="Maruti 800 DX"/>
        <s v="Maruti Ertiga VXI Petrol"/>
        <s v="Fiat Avventura Urban Cross 1.3 Multijet Emotion"/>
        <s v="Skoda Octavia 2.0 TDI MT Style"/>
        <s v="Renault Duster 85PS Diesel RxZ"/>
        <s v="Jaguar XF 2.0 Petrol Portfolio"/>
        <s v="Honda Civic 2010-2013 1.8 V AT"/>
        <s v="Hyundai Elantra SX AT"/>
        <s v="Nissan 370Z AT"/>
        <s v="Ford Classic 1.4 Duratorq CLXI"/>
        <s v="Renault Koleos 4X2 MT"/>
        <s v="Honda Amaze E i-DTEC"/>
        <s v="Maruti Ciaz VDi Option SHVS"/>
        <s v="Tata Indica Vista Terra Quadrajet 1.3L BS IV"/>
        <s v="Mercedes-Benz GLA Class 220 d 4MATIC"/>
        <s v="Mahindra Bolero Power Plus ZLX"/>
        <s v="Fiat Linea Classic 1.3 Multijet"/>
        <s v="Mahindra Scorpio VLS 2.2 mHawk"/>
        <s v="Ford Freestyle Titanium Plus Diesel"/>
        <s v="Maruti Swift VVT ZXI"/>
        <s v="Fiat Punto EVO 1.3 Emotion"/>
        <s v="Fiat Abarth 595 Competizione"/>
        <s v="Hyundai Accent Executive LPG"/>
        <s v="Honda BR-V i-VTEC VX MT"/>
        <s v="Volkswagen Vento 1.6 Trendline"/>
        <s v="Maruti Versa DX2"/>
        <s v="Hyundai Sonata Embera 2.4L MT"/>
        <s v="Honda Amaze VX CVT i-VTEC"/>
        <s v="Honda Jazz 2020 Petrol"/>
        <s v="Hyundai i20 1.4 Asta AT (O) with Sunroof"/>
        <s v="Renault Lodgy 110PS RxL"/>
        <s v="Mercedes-Benz E-Class 250 D W 124"/>
        <s v="Toyota Innova 2.5 LE 2014 Diesel 8 Seater"/>
        <s v="Mercedes-Benz E-Class E240 V6 AT"/>
        <s v="Nissan Terrano XE 85 PS"/>
        <s v="Mahindra TUV 300 2015-2019 T8 AMT"/>
        <s v="Hyundai i20 2015-2017 1.4 CRDi Sportz"/>
        <s v="Hyundai Creta 1.6 VTVT Base"/>
        <s v="Maruti Ignis 1.2 AMT Delta"/>
        <s v="Ford Fiesta Classic 1.6 Duratec LXI"/>
        <s v="Toyota Corolla Altis GL"/>
        <s v="OpelCorsa 1.4Gsi"/>
        <s v="Volkswagen Vento 1.2 TSI Comfortline AT"/>
        <s v="Hyundai Santro Xing XG AT eRLX Euro III"/>
        <s v="Mahindra KUV 100 mFALCON D75 K6 5str AW"/>
        <s v="Mahindra Scorpio VLX 2WD BSIII"/>
        <s v="Chevrolet Enjoy Petrol LTZ 7 Seater"/>
        <s v="Hyundai i20 2015-2017 Magna Optional 1.4 CRDi"/>
        <s v="Mercedes-Benz CLA 45 AMG"/>
        <s v="Audi Q5 2008-2012 3.0 TDI Quattro"/>
        <s v="Chevrolet Spark 1.0 PS"/>
        <s v="Chevrolet Enjoy 1.4 LTZ 8"/>
        <s v="Maruti Vitara Brezza ZDi AMT"/>
        <s v="Mercedes-Benz A Class Edition 1"/>
        <s v="BMW 7 Series 740i Sedan"/>
        <s v="Mercedes-Benz S Class 2005 2013 320 L"/>
        <s v="Maruti Alto XCITE"/>
        <s v="Land Rover Discovery 4 TDV6 Auto Diesel"/>
        <s v="Hyundai Verna Transform VTVT with Audio"/>
        <s v="Maruti Vitara Brezza ZDi Plus AMT"/>
        <s v="Skoda Superb Petrol Ambition"/>
        <s v="Tata Tiago 1.05 Revotorq XT Option"/>
        <s v="Ford EcoSport 1.5 Petrol Ambiente"/>
        <s v="Jeep Compass 1.4 Sport"/>
        <s v="Hyundai Elite i20 Magna Plus"/>
      </sharedItems>
    </cacheField>
    <cacheField name="Location" numFmtId="0">
      <sharedItems count="11">
        <s v="Mumbai"/>
        <s v="Pune"/>
        <s v="Chennai"/>
        <s v="Coimbatore"/>
        <s v="Hyderabad"/>
        <s v="Jaipur"/>
        <s v="Kochi"/>
        <s v="Kolkata"/>
        <s v="Delhi"/>
        <s v="Bangalore"/>
        <s v="Ahmedabad"/>
      </sharedItems>
    </cacheField>
    <cacheField name="Year" numFmtId="0">
      <sharedItems containsSemiMixedTypes="0" containsString="0" containsNumber="1" containsInteger="1" minValue="1996" maxValue="2019" count="23">
        <n v="2010"/>
        <n v="2015"/>
        <n v="2011"/>
        <n v="2012"/>
        <n v="2013"/>
        <n v="2016"/>
        <n v="2018"/>
        <n v="2014"/>
        <n v="2017"/>
        <n v="2007"/>
        <n v="2009"/>
        <n v="2008"/>
        <n v="2019"/>
        <n v="2006"/>
        <n v="2005"/>
        <n v="2004"/>
        <n v="2002"/>
        <n v="2000"/>
        <n v="2003"/>
        <n v="1999"/>
        <n v="2001"/>
        <n v="1998"/>
        <n v="1996"/>
      </sharedItems>
    </cacheField>
    <cacheField name="Kilometers_Driven" numFmtId="0">
      <sharedItems containsSemiMixedTypes="0" containsString="0" containsNumber="1" containsInteger="1" minValue="171" maxValue="6500000"/>
    </cacheField>
    <cacheField name="Fuel_Type" numFmtId="0">
      <sharedItems count="5">
        <s v="CNG"/>
        <s v="Diesel"/>
        <s v="Petrol"/>
        <s v="LPG"/>
        <s v="Electric"/>
      </sharedItems>
    </cacheField>
    <cacheField name="Transmission" numFmtId="0">
      <sharedItems count="2">
        <s v="Manual"/>
        <s v="Automatic"/>
      </sharedItems>
    </cacheField>
    <cacheField name="Owner_Type" numFmtId="0">
      <sharedItems count="4">
        <s v="First"/>
        <s v="Second"/>
        <s v="Fourth &amp; Above"/>
        <s v="Third"/>
      </sharedItems>
    </cacheField>
    <cacheField name="Mileage" numFmtId="0">
      <sharedItems containsString="0" containsBlank="1" containsNumber="1" minValue="0" maxValue="33.54" count="439">
        <n v="26.6"/>
        <n v="19.670000000000002"/>
        <n v="18.2"/>
        <n v="20.77"/>
        <n v="15.2"/>
        <n v="21.1"/>
        <n v="23.08"/>
        <n v="11.36"/>
        <n v="20.54"/>
        <n v="22.3"/>
        <n v="21.56"/>
        <n v="16.8"/>
        <n v="25.2"/>
        <n v="12.7"/>
        <n v="0"/>
        <n v="13.5"/>
        <n v="25.8"/>
        <n v="28.4"/>
        <n v="20.45"/>
        <n v="14.84"/>
        <n v="22.69"/>
        <n v="23.65"/>
        <n v="13.53"/>
        <n v="18.5"/>
        <n v="14.4"/>
        <n v="20.92"/>
        <n v="17.5"/>
        <n v="12.8"/>
        <n v="19.010000000000002"/>
        <n v="14.53"/>
        <n v="11.18"/>
        <n v="12.4"/>
        <n v="16.09"/>
        <n v="14"/>
        <n v="24.3"/>
        <n v="18.149999999999999"/>
        <n v="11.74"/>
        <n v="22.07"/>
        <n v="19.7"/>
        <n v="25.4"/>
        <n v="25.32"/>
        <n v="14.62"/>
        <n v="14.28"/>
        <n v="14.9"/>
        <n v="11.25"/>
        <n v="24.4"/>
        <n v="16.55"/>
        <n v="17.11"/>
        <n v="22.9"/>
        <n v="17.8"/>
        <n v="18.899999999999999"/>
        <n v="15.04"/>
        <n v="25.17"/>
        <n v="20.36"/>
        <n v="13.29"/>
        <n v="13.68"/>
        <n v="20"/>
        <n v="15.8"/>
        <n v="25"/>
        <n v="16.399999999999999"/>
        <n v="24.52"/>
        <n v="22.1"/>
        <n v="8.5"/>
        <n v="15.1"/>
        <n v="16.95"/>
        <n v="19.64"/>
        <n v="16.5"/>
        <n v="18.53"/>
        <n v="17.57"/>
        <n v="18"/>
        <n v="23.2"/>
        <n v="16.73"/>
        <n v="17"/>
        <n v="13"/>
        <n v="17.68"/>
        <n v="22.7"/>
        <n v="16.2"/>
        <n v="15.26"/>
        <n v="23"/>
        <n v="19.829999999999998"/>
        <n v="14.94"/>
        <n v="17.71"/>
        <n v="14.74"/>
        <n v="16"/>
        <n v="22.32"/>
        <n v="12.99"/>
        <n v="23.3"/>
        <n v="19.149999999999999"/>
        <n v="10.8"/>
        <n v="15"/>
        <n v="22"/>
        <n v="21.9"/>
        <n v="12.05"/>
        <n v="11.7"/>
        <n v="21.21"/>
        <n v="20.73"/>
        <n v="24.07"/>
        <n v="19"/>
        <n v="20.58"/>
        <n v="19.27"/>
        <n v="11.5"/>
        <n v="18.600000000000001"/>
        <n v="21.14"/>
        <n v="11.05"/>
        <n v="21.76"/>
        <n v="7.81"/>
        <n v="21.66"/>
        <n v="17.2"/>
        <n v="20.63"/>
        <n v="19.399999999999999"/>
        <n v="14.8"/>
        <n v="26"/>
        <n v="20.399999999999999"/>
        <n v="21.5"/>
        <n v="15.3"/>
        <n v="17.899999999999999"/>
        <n v="16.600000000000001"/>
        <n v="22.54"/>
        <n v="25.44"/>
        <n v="13.7"/>
        <n v="22.48"/>
        <n v="12.9"/>
        <n v="19.98"/>
        <n v="21.4"/>
        <n v="19.809999999999999"/>
        <n v="15.4"/>
        <n v="25.47"/>
        <n v="19.87"/>
        <n v="17.45"/>
        <n v="14.7"/>
        <n v="15.64"/>
        <n v="15.73"/>
        <n v="23.59"/>
        <n v="16.100000000000001"/>
        <n v="27.4"/>
        <n v="20.46"/>
        <n v="15.29"/>
        <n v="20.51"/>
        <n v="11.8"/>
        <n v="14.3"/>
        <n v="14.67"/>
        <n v="17.190000000000001"/>
        <n v="21.03"/>
        <n v="22.5"/>
        <n v="16.82"/>
        <n v="11.72"/>
        <n v="17.399999999999999"/>
        <n v="17.05"/>
        <n v="24"/>
        <n v="28.09"/>
        <n v="20.5"/>
        <n v="13.1"/>
        <n v="19.91"/>
        <n v="18.7"/>
        <n v="16.38"/>
        <n v="11.57"/>
        <n v="17.3"/>
        <n v="22.95"/>
        <n v="18.88"/>
        <n v="23.4"/>
        <n v="22.74"/>
        <n v="12.07"/>
        <n v="17.100000000000001"/>
        <n v="18.48"/>
        <n v="16.47"/>
        <n v="23.1"/>
        <n v="14.07"/>
        <n v="16.02"/>
        <n v="19.3"/>
        <n v="17.7"/>
        <n v="9.52"/>
        <n v="14.75"/>
        <n v="26.3"/>
        <n v="11.3"/>
        <n v="21.12"/>
        <n v="21.02"/>
        <n v="14.45"/>
        <n v="19.329999999999998"/>
        <n v="13.8"/>
        <n v="24.7"/>
        <n v="11"/>
        <n v="11.07"/>
        <n v="21.43"/>
        <n v="14.21"/>
        <n v="18.86"/>
        <n v="16.07"/>
        <n v="13.49"/>
        <n v="20.38"/>
        <n v="12"/>
        <n v="17.010000000000002"/>
        <n v="13.2"/>
        <n v="20.37"/>
        <n v="15.96"/>
        <n v="14.16"/>
        <n v="13.17"/>
        <n v="27.62"/>
        <n v="25.1"/>
        <n v="15.17"/>
        <n v="11.33"/>
        <n v="17.920000000000002"/>
        <n v="12.55"/>
        <n v="12.6"/>
        <n v="17.72"/>
        <n v="18.16"/>
        <n v="15.68"/>
        <n v="15.5"/>
        <n v="12.1"/>
        <n v="14.83"/>
        <n v="17.600000000000001"/>
        <n v="14.6"/>
        <n v="14.66"/>
        <n v="10.93"/>
        <n v="20.68"/>
        <n v="9.9"/>
        <n v="21.13"/>
        <n v="20.14"/>
        <n v="19.2"/>
        <n v="27.3"/>
        <n v="16.36"/>
        <n v="26.59"/>
        <n v="12.5"/>
        <n v="13.6"/>
        <n v="15.06"/>
        <n v="10.130000000000001"/>
        <n v="17.21"/>
        <n v="15.97"/>
        <n v="10.5"/>
        <n v="14.69"/>
        <n v="23.9"/>
        <n v="19.100000000000001"/>
        <n v="21.27"/>
        <n v="15.9"/>
        <n v="20.7"/>
        <n v="14.1"/>
        <n v="20.89"/>
        <n v="18.12"/>
        <n v="12.3"/>
        <n v="19.71"/>
        <n v="9.43"/>
        <n v="13.4"/>
        <n v="13.14"/>
        <n v="18.100000000000001"/>
        <n v="22.77"/>
        <n v="14.49"/>
        <n v="12.39"/>
        <n v="10.91"/>
        <n v="20.85"/>
        <n v="15.63"/>
        <n v="27.39"/>
        <n v="18.3"/>
        <n v="16.78"/>
        <n v="25.5"/>
        <n v="10"/>
        <n v="13.73"/>
        <n v="24.2"/>
        <n v="14.02"/>
        <n v="26.83"/>
        <n v="16.77"/>
        <n v="24.5"/>
        <n v="20.34"/>
        <n v="21.7"/>
        <n v="9.6999999999999993"/>
        <n v="14.33"/>
        <n v="21.64"/>
        <n v="19.16"/>
        <n v="16.93"/>
        <n v="9"/>
        <n v="26.2"/>
        <n v="16.3"/>
        <n v="12.62"/>
        <n v="20.64"/>
        <n v="14.24"/>
        <n v="18.059999999999999"/>
        <n v="10.199999999999999"/>
        <n v="10.1"/>
        <n v="18.25"/>
        <n v="13.93"/>
        <n v="25.83"/>
        <n v="8.6"/>
        <n v="13.24"/>
        <n v="17.09"/>
        <n v="23.84"/>
        <n v="8.4499999999999993"/>
        <n v="19.600000000000001"/>
        <n v="19.5"/>
        <n v="20.3"/>
        <n v="16.05"/>
        <n v="11.2"/>
        <n v="27.03"/>
        <n v="18.78"/>
        <n v="12.35"/>
        <n v="14.59"/>
        <n v="17.32"/>
        <n v="14.95"/>
        <n v="13.22"/>
        <n v="23.03"/>
        <n v="33.44"/>
        <n v="15.6"/>
        <n v="19.12"/>
        <n v="10.98"/>
        <n v="33.54"/>
        <n v="16.46"/>
        <n v="18.399999999999999"/>
        <n v="11.1"/>
        <n v="13.01"/>
        <n v="18.8"/>
        <n v="16.52"/>
        <n v="18.440000000000001"/>
        <n v="19.489999999999998"/>
        <n v="23.5"/>
        <n v="23.8"/>
        <n v="12.65"/>
        <n v="20.65"/>
        <n v="21.72"/>
        <n v="12.19"/>
        <n v="26.1"/>
        <n v="18.329999999999998"/>
        <n v="12.81"/>
        <n v="17.059999999999999"/>
        <n v="17.670000000000002"/>
        <n v="19.34"/>
        <n v="8.3000000000000007"/>
        <n v="16.96"/>
        <n v="11.79"/>
        <n v="20.86"/>
        <n v="16.98"/>
        <n v="11.68"/>
        <n v="15.74"/>
        <n v="15.7"/>
        <n v="18.489999999999998"/>
        <n v="10.9"/>
        <n v="19.59"/>
        <n v="11.4"/>
        <n v="13.06"/>
        <n v="21"/>
        <n v="15.15"/>
        <n v="16.899999999999999"/>
        <n v="18.23"/>
        <n v="17.16"/>
        <n v="17.43"/>
        <n v="19.079999999999998"/>
        <n v="18.559999999999999"/>
        <n v="11.9"/>
        <n v="24.6"/>
        <n v="21.79"/>
        <n v="12.95"/>
        <n v="25.6"/>
        <n v="13.45"/>
        <n v="26.21"/>
        <n v="13.58"/>
        <n v="16.25"/>
        <n v="10.4"/>
        <n v="17.440000000000001"/>
        <n v="22.71"/>
        <n v="17.54"/>
        <n v="15.87"/>
        <n v="9.5"/>
        <n v="11.56"/>
        <n v="14.39"/>
        <n v="19.09"/>
        <n v="17.850000000000001"/>
        <n v="31.79"/>
        <n v="18.18"/>
        <n v="21.19"/>
        <n v="21.8"/>
        <n v="15.42"/>
        <n v="14.47"/>
        <n v="19.690000000000001"/>
        <n v="12.83"/>
        <n v="8"/>
        <n v="22.8"/>
        <n v="12.63"/>
        <n v="14.57"/>
        <n v="27.28"/>
        <n v="15.41"/>
        <n v="32.26"/>
        <n v="18.190000000000001"/>
        <n v="13.33"/>
        <n v="16.7"/>
        <n v="17.84"/>
        <n v="23.19"/>
        <n v="11.49"/>
        <n v="18.510000000000002"/>
        <n v="13.44"/>
        <n v="8.6999999999999993"/>
        <n v="8.77"/>
        <n v="17.97"/>
        <n v="23.57"/>
        <n v="12.37"/>
        <n v="9.1"/>
        <n v="12.51"/>
        <n v="19.440000000000001"/>
        <n v="21.38"/>
        <n v="16.510000000000002"/>
        <n v="24.8"/>
        <n v="14.42"/>
        <n v="26.8"/>
        <n v="24.04"/>
        <n v="9.8000000000000007"/>
        <n v="19.68"/>
        <n v="21.2"/>
        <n v="19.72"/>
        <n v="14.2"/>
        <n v="12.98"/>
        <n v="23.01"/>
        <n v="16.12"/>
        <n v="9.3000000000000007"/>
        <n v="15.85"/>
        <m/>
        <n v="17.88"/>
        <n v="10.6"/>
        <n v="11.78"/>
        <n v="7.94"/>
        <n v="25.01"/>
        <n v="8.1"/>
        <n v="13.9"/>
        <n v="11.62"/>
        <n v="20.62"/>
        <n v="15.11"/>
        <n v="10.37"/>
        <n v="18.59"/>
        <n v="9.74"/>
        <n v="14.81"/>
        <n v="8.1999999999999993"/>
        <n v="12.97"/>
        <n v="7.5"/>
        <n v="30.46"/>
        <n v="6.4"/>
        <n v="12.85"/>
        <n v="18.690000000000001"/>
        <n v="17.239999999999998"/>
        <n v="13.07"/>
        <n v="12.2"/>
        <n v="20.8"/>
        <n v="11.88"/>
        <n v="12.08"/>
        <n v="15.56"/>
        <n v="14.5"/>
        <n v="17.149999999999999"/>
      </sharedItems>
    </cacheField>
    <cacheField name="KM" numFmtId="0">
      <sharedItems containsBlank="1"/>
    </cacheField>
    <cacheField name="Power" numFmtId="0">
      <sharedItems containsBlank="1"/>
    </cacheField>
    <cacheField name="Seats" numFmtId="0">
      <sharedItems containsString="0" containsBlank="1" containsNumber="1" containsInteger="1" minValue="0" maxValue="10"/>
    </cacheField>
    <cacheField name="New_Price" numFmtId="0">
      <sharedItems containsBlank="1"/>
    </cacheField>
    <cacheField name="Price" numFmtId="0">
      <sharedItems containsString="0" containsBlank="1" containsNumber="1" minValue="0.44" maxValue="160" count="1374">
        <n v="1.75"/>
        <n v="12.5"/>
        <n v="4.5"/>
        <n v="6"/>
        <n v="17.739999999999998"/>
        <n v="2.35"/>
        <n v="3.5"/>
        <n v="17.5"/>
        <n v="5.2"/>
        <n v="1.95"/>
        <n v="9.9499999999999993"/>
        <n v="4.49"/>
        <n v="5.6"/>
        <n v="27"/>
        <n v="15"/>
        <n v="5.4"/>
        <n v="5.99"/>
        <n v="6.34"/>
        <n v="28"/>
        <n v="18.55"/>
        <n v="8.25"/>
        <n v="23.5"/>
        <n v="1.87"/>
        <n v="2.85"/>
        <n v="4.25"/>
        <n v="2.75"/>
        <n v="9.9"/>
        <n v="4"/>
        <n v="7.75"/>
        <n v="6.75"/>
        <n v="11.5"/>
        <n v="6.98"/>
        <n v="1.85"/>
        <n v="8.6300000000000008"/>
        <n v="4.8499999999999996"/>
        <n v="5"/>
        <n v="1.25"/>
        <n v="1.53"/>
        <n v="5.58"/>
        <n v="4.74"/>
        <n v="8.85"/>
        <n v="10.11"/>
        <n v="10.95"/>
        <n v="3.85"/>
        <n v="5.5"/>
        <n v="21.43"/>
        <n v="3.3"/>
        <n v="3.6"/>
        <n v="3.99"/>
        <n v="2.0699999999999998"/>
        <n v="2.25"/>
        <n v="16.5"/>
        <n v="26.7"/>
        <n v="10"/>
        <n v="2.5"/>
        <n v="13.5"/>
        <n v="35.67"/>
        <n v="8.15"/>
        <n v="10.5"/>
        <n v="14.5"/>
        <n v="9.65"/>
        <n v="3.48"/>
        <n v="6.92"/>
        <n v="6.46"/>
        <n v="29.5"/>
        <n v="2"/>
        <n v="11.75"/>
        <n v="1.3"/>
        <n v="3.75"/>
        <n v="4.82"/>
        <n v="2.8"/>
        <n v="3.11"/>
        <n v="3.25"/>
        <n v="13.9"/>
        <n v="5.75"/>
        <n v="2.1"/>
        <n v="39.58"/>
        <n v="8.1"/>
        <n v="2.79"/>
        <n v="3.45"/>
        <n v="4.45"/>
        <n v="2.65"/>
        <n v="3.8"/>
        <n v="4.6500000000000004"/>
        <n v="3.95"/>
        <n v="9.8000000000000007"/>
        <n v="2.7"/>
        <n v="2.41"/>
        <n v="3.9"/>
        <n v="24"/>
        <n v="5.25"/>
        <n v="19.25"/>
        <n v="3.91"/>
        <n v="2.15"/>
        <n v="20.75"/>
        <n v="3.35"/>
        <n v="11.11"/>
        <n v="20"/>
        <n v="6.55"/>
        <n v="7"/>
        <n v="7.5"/>
        <n v="0.85"/>
        <n v="16.75"/>
        <n v="2.4500000000000002"/>
        <n v="3.23"/>
        <n v="9.35"/>
        <n v="7.25"/>
        <n v="7.47"/>
        <n v="13.25"/>
        <n v="5.81"/>
        <n v="2.6"/>
        <n v="54"/>
        <n v="1.6"/>
        <n v="17.22"/>
        <n v="17.95"/>
        <n v="3.7"/>
        <n v="5.43"/>
        <n v="1.67"/>
        <n v="13.49"/>
        <n v="4.75"/>
        <n v="37"/>
        <n v="26.5"/>
        <n v="23.32"/>
        <n v="6.25"/>
        <n v="30"/>
        <n v="9.86"/>
        <n v="8.5"/>
        <n v="4.2300000000000004"/>
        <n v="2.39"/>
        <n v="11.25"/>
        <n v="7.11"/>
        <n v="10.9"/>
        <n v="6.2"/>
        <n v="7.9"/>
        <n v="4.42"/>
        <n v="45"/>
        <n v="33.659999999999997"/>
        <n v="3.65"/>
        <n v="42.5"/>
        <n v="6.5"/>
        <n v="19"/>
        <n v="23"/>
        <n v="8.35"/>
        <n v="22.95"/>
        <n v="1.5"/>
        <n v="6.89"/>
        <n v="1.45"/>
        <n v="33.5"/>
        <n v="4.2"/>
        <n v="32"/>
        <n v="4.5999999999999996"/>
        <n v="4.04"/>
        <n v="10.31"/>
        <n v="55.76"/>
        <n v="2.95"/>
        <n v="3.55"/>
        <n v="5.35"/>
        <n v="9"/>
        <n v="19.899999999999999"/>
        <n v="3"/>
        <n v="2.11"/>
        <n v="11.96"/>
        <n v="5.95"/>
        <n v="4.22"/>
        <n v="2.9"/>
        <n v="8.9"/>
        <n v="26"/>
        <n v="8.2200000000000006"/>
        <n v="39.409999999999997"/>
        <n v="8.92"/>
        <n v="4.0999999999999996"/>
        <n v="3.32"/>
        <n v="6.8"/>
        <n v="19.64"/>
        <n v="3.87"/>
        <n v="6.27"/>
        <n v="18.12"/>
        <n v="7.2"/>
        <n v="14.3"/>
        <n v="6.9"/>
        <n v="10.75"/>
        <n v="0.95"/>
        <n v="8.09"/>
        <n v="18.5"/>
        <n v="8.4499999999999993"/>
        <n v="1.8"/>
        <n v="7.17"/>
        <n v="21.99"/>
        <n v="18.649999999999999"/>
        <n v="61.29"/>
        <n v="18"/>
        <n v="4.3499999999999996"/>
        <n v="13.75"/>
        <n v="1.65"/>
        <n v="45.77"/>
        <n v="12.8"/>
        <n v="0.55000000000000004"/>
        <n v="7.15"/>
        <n v="3.26"/>
        <n v="4.21"/>
        <n v="70.36"/>
        <n v="4.28"/>
        <n v="3.57"/>
        <n v="5.96"/>
        <n v="4.7"/>
        <n v="1.35"/>
        <n v="6.7"/>
        <n v="3.1"/>
        <n v="18.64"/>
        <n v="20.25"/>
        <n v="26.78"/>
        <n v="8.26"/>
        <n v="3.89"/>
        <n v="12.69"/>
        <n v="2.58"/>
        <n v="20.77"/>
        <n v="20.260000000000002"/>
        <n v="57"/>
        <n v="44"/>
        <n v="2.0499999999999998"/>
        <n v="3.13"/>
        <n v="10.6"/>
        <n v="21.95"/>
        <n v="49"/>
        <n v="62.67"/>
        <n v="1.4"/>
        <n v="6.86"/>
        <n v="6.15"/>
        <n v="2.5499999999999998"/>
        <n v="3.4"/>
        <n v="7.66"/>
        <n v="25.99"/>
        <n v="52"/>
        <n v="27.3"/>
        <n v="0.65"/>
        <n v="35"/>
        <n v="17.75"/>
        <n v="5.77"/>
        <n v="9.49"/>
        <n v="12.95"/>
        <n v="1"/>
        <n v="7.1"/>
        <n v="3.2"/>
        <n v="9.48"/>
        <n v="11.77"/>
        <n v="8.75"/>
        <n v="34.5"/>
        <n v="62.81"/>
        <n v="11"/>
        <n v="0.92"/>
        <n v="53.83"/>
        <n v="4.95"/>
        <n v="27.95"/>
        <n v="25.71"/>
        <n v="29.67"/>
        <n v="13.05"/>
        <n v="25.5"/>
        <n v="0.8"/>
        <n v="70.989999999999995"/>
        <n v="24.5"/>
        <n v="5.45"/>
        <n v="12.03"/>
        <n v="28.5"/>
        <n v="1.2"/>
        <n v="9.89"/>
        <n v="6.58"/>
        <n v="4.0599999999999996"/>
        <n v="13.37"/>
        <n v="25.82"/>
        <n v="3.74"/>
        <n v="22"/>
        <n v="7.7"/>
        <n v="13.77"/>
        <n v="7.53"/>
        <n v="7.98"/>
        <n v="39"/>
        <n v="20.37"/>
        <n v="36.5"/>
        <n v="48.91"/>
        <n v="4.4000000000000004"/>
        <n v="2.2200000000000002"/>
        <n v="14.45"/>
        <n v="51.43"/>
        <n v="4.24"/>
        <n v="28.42"/>
        <n v="4.8"/>
        <n v="56"/>
        <n v="15.5"/>
        <n v="2.3199999999999998"/>
        <n v="18.579999999999998"/>
        <n v="4.1500000000000004"/>
        <n v="3.43"/>
        <n v="13"/>
        <n v="2.2999999999999998"/>
        <n v="13.56"/>
        <n v="12.25"/>
        <n v="3.76"/>
        <n v="8.58"/>
        <n v="27.5"/>
        <n v="8"/>
        <n v="45.64"/>
        <n v="37.56"/>
        <n v="9.2899999999999991"/>
        <n v="6.37"/>
        <n v="2.98"/>
        <n v="10.49"/>
        <n v="8.36"/>
        <n v="9.6"/>
        <n v="38.99"/>
        <n v="9.51"/>
        <n v="29.4"/>
        <n v="3.29"/>
        <n v="9.5"/>
        <n v="2.2000000000000002"/>
        <n v="4.9000000000000004"/>
        <n v="17"/>
        <n v="5.65"/>
        <n v="29.98"/>
        <n v="7.39"/>
        <n v="8.31"/>
        <n v="12.3"/>
        <n v="8.1199999999999992"/>
        <n v="6.12"/>
        <n v="10.88"/>
        <n v="33"/>
        <n v="17.11"/>
        <n v="29.77"/>
        <n v="4.3899999999999997"/>
        <n v="24.22"/>
        <n v="24.82"/>
        <n v="11.69"/>
        <n v="48.5"/>
        <n v="9.4499999999999993"/>
        <n v="5.8"/>
        <n v="44.56"/>
        <n v="10.7"/>
        <n v="12"/>
        <n v="2.44"/>
        <n v="4.29"/>
        <n v="12.46"/>
        <n v="20.5"/>
        <n v="25"/>
        <n v="10.79"/>
        <n v="5.9"/>
        <n v="5.12"/>
        <n v="5.7"/>
        <n v="35.840000000000003"/>
        <n v="9.19"/>
        <n v="0.75"/>
        <n v="9.75"/>
        <n v="37.93"/>
        <n v="1.96"/>
        <n v="75"/>
        <n v="9.25"/>
        <n v="23.89"/>
        <n v="12.75"/>
        <n v="3.27"/>
        <n v="6.3"/>
        <n v="11.31"/>
        <n v="6.16"/>
        <n v="3.15"/>
        <n v="7.4"/>
        <n v="1.55"/>
        <n v="7.99"/>
        <n v="4.38"/>
        <n v="55.54"/>
        <n v="29"/>
        <n v="6.6"/>
        <n v="6.99"/>
        <n v="18.75"/>
        <n v="1.28"/>
        <n v="4.3099999999999996"/>
        <n v="5.64"/>
        <n v="31.12"/>
        <n v="25.46"/>
        <n v="7.88"/>
        <n v="36"/>
        <n v="3.51"/>
        <n v="19.5"/>
        <n v="43.35"/>
        <n v="3.52"/>
        <n v="24.75"/>
        <n v="9.1"/>
        <n v="19.86"/>
        <n v="7.83"/>
        <n v="3.19"/>
        <n v="1.1499999999999999"/>
        <n v="10.65"/>
        <n v="35.68"/>
        <n v="31.94"/>
        <n v="15.46"/>
        <n v="8.4600000000000009"/>
        <n v="35.549999999999997"/>
        <n v="1.94"/>
        <n v="15.65"/>
        <n v="39.47"/>
        <n v="17.899999999999999"/>
        <n v="5.08"/>
        <n v="22.75"/>
        <n v="1.46"/>
        <n v="4.08"/>
        <n v="4.55"/>
        <n v="14"/>
        <n v="15.8"/>
        <n v="15.54"/>
        <n v="4.32"/>
        <n v="5.85"/>
        <n v="17.63"/>
        <n v="55"/>
        <n v="11.99"/>
        <n v="13.54"/>
        <n v="29.2"/>
        <n v="6.35"/>
        <n v="6.56"/>
        <n v="23.29"/>
        <n v="23.99"/>
        <n v="1.79"/>
        <n v="18.95"/>
        <n v="2.4900000000000002"/>
        <n v="6.45"/>
        <n v="7.14"/>
        <n v="7.3"/>
        <n v="8.1999999999999993"/>
        <n v="6.51"/>
        <n v="6.21"/>
        <n v="4.58"/>
        <n v="4.09"/>
        <n v="41.5"/>
        <n v="12.07"/>
        <n v="18.600000000000001"/>
        <n v="10.99"/>
        <n v="13.96"/>
        <n v="7.77"/>
        <n v="32.799999999999997"/>
        <n v="0.7"/>
        <n v="50.29"/>
        <n v="5.57"/>
        <n v="9.43"/>
        <n v="3.68"/>
        <n v="21.67"/>
        <n v="19.920000000000002"/>
        <n v="6.96"/>
        <n v="8.65"/>
        <n v="3.41"/>
        <n v="6.85"/>
        <n v="1.9"/>
        <n v="21.8"/>
        <n v="2.66"/>
        <n v="8.07"/>
        <n v="1.52"/>
        <n v="3.61"/>
        <n v="43.74"/>
        <n v="58"/>
        <n v="10.85"/>
        <n v="5.53"/>
        <n v="40"/>
        <n v="2.29"/>
        <n v="9.14"/>
        <n v="13.55"/>
        <n v="59.72"/>
        <n v="8.44"/>
        <n v="12.49"/>
        <n v="5.48"/>
        <n v="5.83"/>
        <n v="18.39"/>
        <n v="6.93"/>
        <n v="1.89"/>
        <n v="39.5"/>
        <n v="28.25"/>
        <n v="4.9400000000000004"/>
        <n v="31.15"/>
        <n v="2.4"/>
        <n v="5.09"/>
        <n v="1.05"/>
        <n v="13.8"/>
        <n v="5.15"/>
        <n v="16.559999999999999"/>
        <n v="16"/>
        <n v="8.08"/>
        <n v="4.3"/>
        <n v="5.37"/>
        <n v="6.1"/>
        <n v="11.65"/>
        <n v="9.4"/>
        <n v="5.39"/>
        <n v="8.51"/>
        <n v="6.33"/>
        <n v="2.4700000000000002"/>
        <n v="38.75"/>
        <n v="13.28"/>
        <n v="14.01"/>
        <n v="67"/>
        <n v="4.57"/>
        <n v="7.61"/>
        <n v="5.88"/>
        <n v="12.41"/>
        <n v="8.9499999999999993"/>
        <n v="7.94"/>
        <n v="1.92"/>
        <n v="8.73"/>
        <n v="1.7"/>
        <n v="64"/>
        <n v="7.55"/>
        <n v="7.35"/>
        <n v="8.77"/>
        <n v="3.42"/>
        <n v="51"/>
        <n v="6.01"/>
        <n v="9.1999999999999993"/>
        <n v="38.94"/>
        <n v="2.69"/>
        <n v="51.35"/>
        <n v="9.23"/>
        <n v="5.19"/>
        <n v="2.99"/>
        <n v="11.73"/>
        <n v="8.6999999999999993"/>
        <n v="5.04"/>
        <n v="19.75"/>
        <n v="11.44"/>
        <n v="30.42"/>
        <n v="9.57"/>
        <n v="10.46"/>
        <n v="5.68"/>
        <n v="0.99"/>
        <n v="5.98"/>
        <n v="4.7699999999999996"/>
        <n v="2.71"/>
        <n v="11.37"/>
        <n v="17.18"/>
        <n v="11.57"/>
        <n v="69.5"/>
        <n v="20.399999999999999"/>
        <n v="5.55"/>
        <n v="18.98"/>
        <n v="11.51"/>
        <n v="38"/>
        <n v="11.6"/>
        <n v="6.4"/>
        <n v="6.32"/>
        <n v="0.77"/>
        <n v="0.9"/>
        <n v="1.1000000000000001"/>
        <n v="32.25"/>
        <n v="21"/>
        <n v="14.82"/>
        <n v="45.62"/>
        <n v="6.24"/>
        <n v="6.57"/>
        <n v="6.95"/>
        <n v="32.5"/>
        <n v="15.75"/>
        <n v="19.03"/>
        <n v="15.25"/>
        <n v="14.35"/>
        <n v="11.97"/>
        <n v="18.899999999999999"/>
        <n v="5.0999999999999996"/>
        <n v="1.99"/>
        <n v="27.35"/>
        <n v="34"/>
        <n v="21.56"/>
        <n v="24.68"/>
        <n v="3.67"/>
        <n v="43"/>
        <n v="15.95"/>
        <n v="3.49"/>
        <n v="16.57"/>
        <n v="13.95"/>
        <n v="6.06"/>
        <n v="5.29"/>
        <n v="5.72"/>
        <n v="11.05"/>
        <n v="4.83"/>
        <n v="2.96"/>
        <n v="8.4"/>
        <n v="4.99"/>
        <n v="8.18"/>
        <n v="7.05"/>
        <n v="70"/>
        <n v="2.78"/>
        <n v="14.4"/>
        <n v="2.88"/>
        <n v="3.34"/>
        <n v="6.17"/>
        <n v="42"/>
        <n v="5.67"/>
        <n v="1.69"/>
        <n v="45.86"/>
        <n v="14.49"/>
        <n v="43.78"/>
        <n v="11.45"/>
        <n v="7.48"/>
        <n v="2.59"/>
        <n v="15.49"/>
        <n v="7.85"/>
        <n v="28.75"/>
        <n v="1.59"/>
        <n v="6.22"/>
        <n v="32.44"/>
        <n v="8.01"/>
        <n v="6.48"/>
        <n v="5.05"/>
        <n v="4.26"/>
        <n v="8.91"/>
        <n v="6.69"/>
        <n v="6.02"/>
        <n v="40.880000000000003"/>
        <n v="3.39"/>
        <n v="12.4"/>
        <n v="16.350000000000001"/>
        <n v="21.94"/>
        <n v="5.27"/>
        <n v="2.48"/>
        <n v="11.64"/>
        <n v="8.99"/>
        <n v="58.73"/>
        <n v="17.489999999999998"/>
        <n v="7.79"/>
        <n v="8.27"/>
        <n v="97.07"/>
        <n v="28.79"/>
        <n v="13.48"/>
        <n v="32.1"/>
        <n v="9.15"/>
        <n v="22.55"/>
        <n v="11.87"/>
        <n v="9.85"/>
        <n v="7.29"/>
        <n v="6.73"/>
        <n v="16.13"/>
        <n v="7.23"/>
        <n v="3.81"/>
        <n v="12.6"/>
        <n v="48"/>
        <n v="3.08"/>
        <n v="24.9"/>
        <n v="23.25"/>
        <n v="72.94"/>
        <n v="3.02"/>
        <n v="3.24"/>
        <n v="5.21"/>
        <n v="7.73"/>
        <n v="7.8"/>
        <n v="5.38"/>
        <n v="9.2799999999999994"/>
        <n v="7.56"/>
        <n v="16.079999999999998"/>
        <n v="2.5099999999999998"/>
        <n v="0.45"/>
        <n v="30.29"/>
        <n v="7.54"/>
        <n v="6.84"/>
        <n v="24.74"/>
        <n v="11.79"/>
        <n v="4.8899999999999997"/>
        <n v="7.08"/>
        <n v="10.15"/>
        <n v="7.78"/>
        <n v="2.74"/>
        <n v="4.76"/>
        <n v="6.26"/>
        <n v="32.950000000000003"/>
        <n v="4.8600000000000003"/>
        <n v="7.06"/>
        <n v="3.22"/>
        <n v="4.53"/>
        <n v="34.78"/>
        <n v="8.3699999999999992"/>
        <n v="37.299999999999997"/>
        <n v="70.8"/>
        <n v="22.25"/>
        <n v="6.03"/>
        <n v="3.96"/>
        <n v="26.75"/>
        <n v="28.03"/>
        <n v="5.44"/>
        <n v="0.44"/>
        <n v="30.48"/>
        <n v="8.34"/>
        <n v="8.48"/>
        <n v="5.63"/>
        <n v="2.62"/>
        <n v="30.8"/>
        <n v="14.12"/>
        <n v="3.69"/>
        <n v="13.12"/>
        <n v="10.4"/>
        <n v="5.23"/>
        <n v="5.71"/>
        <n v="5.49"/>
        <n v="12.99"/>
        <n v="5.22"/>
        <n v="7.27"/>
        <n v="1.38"/>
        <n v="5.89"/>
        <n v="7.95"/>
        <n v="17.45"/>
        <n v="9.58"/>
        <n v="27.75"/>
        <n v="64.87"/>
        <n v="17.25"/>
        <n v="19.41"/>
        <n v="40.5"/>
        <n v="38.950000000000003"/>
        <n v="7.12"/>
        <n v="7.52"/>
        <n v="10.35"/>
        <n v="7.65"/>
        <n v="10.1"/>
        <n v="19.649999999999999"/>
        <n v="7.07"/>
        <n v="79"/>
        <n v="8.89"/>
        <n v="10.97"/>
        <n v="24.94"/>
        <n v="1.97"/>
        <n v="16.11"/>
        <n v="10.55"/>
        <n v="18.489999999999998"/>
        <n v="9.9600000000000009"/>
        <n v="11.82"/>
        <n v="20.12"/>
        <n v="13.19"/>
        <n v="2.21"/>
        <n v="48.63"/>
        <n v="22.24"/>
        <n v="9.99"/>
        <n v="8.2899999999999991"/>
        <n v="5.79"/>
        <n v="30.5"/>
        <n v="13.35"/>
        <n v="22.5"/>
        <n v="1.37"/>
        <n v="9.3000000000000007"/>
        <n v="31.62"/>
        <n v="93.67"/>
        <n v="1.51"/>
        <n v="6.09"/>
        <n v="93"/>
        <n v="21.6"/>
        <n v="17.02"/>
        <n v="41"/>
        <n v="6.64"/>
        <n v="6.76"/>
        <n v="6.29"/>
        <n v="4.12"/>
        <n v="10.25"/>
        <n v="4.88"/>
        <n v="7.6"/>
        <n v="7.45"/>
        <n v="6.36"/>
        <n v="11.62"/>
        <n v="43.6"/>
        <n v="3.05"/>
        <n v="19.05"/>
        <n v="11.9"/>
        <n v="8.41"/>
        <n v="3.94"/>
        <n v="83.96"/>
        <n v="1.93"/>
        <n v="11.27"/>
        <n v="13.52"/>
        <n v="56.73"/>
        <n v="7.89"/>
        <n v="39.450000000000003"/>
        <n v="5.84"/>
        <n v="7.74"/>
        <n v="31"/>
        <n v="10.3"/>
        <n v="34.08"/>
        <n v="5.34"/>
        <n v="31.99"/>
        <n v="38.5"/>
        <n v="8.42"/>
        <n v="33.630000000000003"/>
        <n v="25.02"/>
        <n v="4.0199999999999996"/>
        <n v="8.6"/>
        <n v="41.6"/>
        <n v="7.41"/>
        <n v="29.6"/>
        <n v="24.36"/>
        <n v="3.58"/>
        <n v="46"/>
        <n v="6.53"/>
        <n v="6.71"/>
        <n v="6.63"/>
        <n v="14.21"/>
        <n v="5.1100000000000003"/>
        <n v="22.99"/>
        <n v="13.7"/>
        <n v="5.0199999999999996"/>
        <n v="3.59"/>
        <n v="12.9"/>
        <n v="22.58"/>
        <n v="29.93"/>
        <n v="1.02"/>
        <n v="11.03"/>
        <n v="7.58"/>
        <n v="9.18"/>
        <n v="1.74"/>
        <n v="12.34"/>
        <n v="54.45"/>
        <n v="78.8"/>
        <n v="9.69"/>
        <n v="65"/>
        <n v="2.19"/>
        <n v="28.9"/>
        <n v="7.22"/>
        <n v="10.36"/>
        <n v="9.74"/>
        <n v="21.5"/>
        <n v="3.16"/>
        <n v="6.68"/>
        <n v="8.11"/>
        <n v="8.3000000000000007"/>
        <n v="45.61"/>
        <n v="16.52"/>
        <n v="14.05"/>
        <n v="23.65"/>
        <n v="18.059999999999999"/>
        <n v="6.42"/>
        <n v="5.92"/>
        <n v="20.28"/>
        <n v="17.989999999999998"/>
        <n v="3.12"/>
        <n v="39.22"/>
        <n v="10.45"/>
        <n v="6.14"/>
        <n v="21.75"/>
        <n v="0.82"/>
        <n v="18.25"/>
        <n v="8.4700000000000006"/>
        <n v="9.32"/>
        <n v="27.43"/>
        <n v="31.8"/>
        <n v="9.3800000000000008"/>
        <n v="4.78"/>
        <n v="17.850000000000001"/>
        <n v="3.82"/>
        <n v="25.75"/>
        <n v="56.5"/>
        <n v="3.83"/>
        <n v="1.36"/>
        <n v="16.61"/>
        <n v="7.26"/>
        <n v="34.51"/>
        <n v="36.75"/>
        <n v="17.89"/>
        <n v="4.05"/>
        <n v="27.87"/>
        <n v="4.79"/>
        <n v="11.92"/>
        <n v="53.11"/>
        <n v="70.150000000000006"/>
        <n v="7.57"/>
        <n v="60"/>
        <n v="23.45"/>
        <n v="21.69"/>
        <n v="5.17"/>
        <n v="20.14"/>
        <n v="6.61"/>
        <n v="13.23"/>
        <n v="9.4700000000000006"/>
        <n v="4.5199999999999996"/>
        <n v="20.04"/>
        <n v="52.5"/>
        <n v="6.97"/>
        <n v="1.1200000000000001"/>
        <n v="2.61"/>
        <n v="0.5"/>
        <n v="31.5"/>
        <n v="4.92"/>
        <n v="17.55"/>
        <n v="4.96"/>
        <n v="3.21"/>
        <n v="14.25"/>
        <n v="5.91"/>
        <n v="6.44"/>
        <n v="7.21"/>
        <n v="18.46"/>
        <n v="27.15"/>
        <n v="3.63"/>
        <n v="30.27"/>
        <n v="3.36"/>
        <n v="10.34"/>
        <n v="51.52"/>
        <n v="8.6199999999999992"/>
        <n v="5.47"/>
        <n v="35.979999999999997"/>
        <n v="7.33"/>
        <n v="3.54"/>
        <n v="9.1300000000000008"/>
        <n v="14.79"/>
        <n v="5.86"/>
        <n v="39.619999999999997"/>
        <n v="17.920000000000002"/>
        <n v="59.29"/>
        <n v="3.31"/>
        <n v="8.7899999999999991"/>
        <n v="4.7300000000000004"/>
        <n v="34.54"/>
        <n v="6.07"/>
        <n v="7.76"/>
        <n v="7.46"/>
        <n v="11.88"/>
        <n v="50"/>
        <n v="7.36"/>
        <n v="4.1100000000000003"/>
        <n v="64.95"/>
        <n v="7.87"/>
        <n v="7.31"/>
        <n v="8.19"/>
        <n v="4.41"/>
        <n v="17.98"/>
        <n v="7.71"/>
        <n v="32.64"/>
        <n v="9.4600000000000009"/>
        <n v="5.18"/>
        <n v="1.24"/>
        <n v="16.25"/>
        <n v="33.130000000000003"/>
        <n v="20.57"/>
        <n v="9.92"/>
        <n v="8.59"/>
        <n v="10.44"/>
        <n v="3.37"/>
        <n v="50.5"/>
        <n v="23.91"/>
        <n v="17.649999999999999"/>
        <n v="44.83"/>
        <n v="14.22"/>
        <n v="39.51"/>
        <n v="3.78"/>
        <n v="16.899999999999999"/>
        <n v="4.34"/>
        <n v="28.45"/>
        <n v="42.91"/>
        <n v="14.76"/>
        <n v="10.69"/>
        <n v="2.87"/>
        <n v="4.59"/>
        <n v="19.850000000000001"/>
        <n v="47.7"/>
        <n v="6.43"/>
        <n v="39.75"/>
        <n v="7.49"/>
        <n v="28.88"/>
        <n v="14.23"/>
        <n v="20.99"/>
        <n v="5.36"/>
        <n v="55.7"/>
        <n v="37.5"/>
        <n v="4.07"/>
        <n v="6.67"/>
        <n v="34.880000000000003"/>
        <n v="16.95"/>
        <n v="4.68"/>
        <n v="29.8"/>
        <n v="3.46"/>
        <n v="5.87"/>
        <n v="3.88"/>
        <n v="13.08"/>
        <n v="24.63"/>
        <n v="3.38"/>
        <n v="8.61"/>
        <n v="2.02"/>
        <n v="4.6399999999999997"/>
        <n v="16.8"/>
        <n v="36.15"/>
        <n v="25.7"/>
        <n v="9.24"/>
        <n v="25.31"/>
        <n v="21.73"/>
        <n v="31.55"/>
        <n v="27.36"/>
        <n v="28.63"/>
        <n v="3.72"/>
        <n v="14.36"/>
        <n v="6.08"/>
        <n v="24.77"/>
        <n v="35.5"/>
        <n v="7.51"/>
        <n v="6.91"/>
        <n v="4.51"/>
        <n v="49.22"/>
        <n v="11.52"/>
        <n v="23.41"/>
        <n v="4.67"/>
        <n v="8.94"/>
        <n v="7.34"/>
        <n v="59.65"/>
        <n v="1.88"/>
        <n v="23.8"/>
        <n v="4.17"/>
        <n v="12.01"/>
        <n v="13.69"/>
        <n v="8.8699999999999992"/>
        <n v="25.93"/>
        <n v="25.12"/>
        <n v="4.33"/>
        <n v="3.33"/>
        <n v="6.62"/>
        <n v="6.11"/>
        <n v="11.15"/>
        <n v="4.2699999999999996"/>
        <n v="24.25"/>
        <n v="13.99"/>
        <n v="16.77"/>
        <n v="5.32"/>
        <n v="16.68"/>
        <n v="45.73"/>
        <n v="4.9800000000000004"/>
        <n v="7.72"/>
        <n v="6.72"/>
        <n v="28.55"/>
        <n v="10.94"/>
        <n v="21.26"/>
        <n v="2.0099999999999998"/>
        <n v="19.48"/>
        <n v="3.47"/>
        <n v="25.64"/>
        <n v="10.28"/>
        <n v="44.5"/>
        <n v="22.2"/>
        <n v="6.54"/>
        <n v="4.1900000000000004"/>
        <n v="30.77"/>
        <n v="11.4"/>
        <n v="39.840000000000003"/>
        <n v="5.74"/>
        <n v="19.46"/>
        <n v="9.2200000000000006"/>
        <n v="31.75"/>
        <n v="3.71"/>
        <n v="36.83"/>
        <n v="2.46"/>
        <n v="21.37"/>
        <n v="16.09"/>
        <n v="3.56"/>
        <n v="21.9"/>
        <n v="30.45"/>
        <n v="16.670000000000002"/>
        <n v="10.64"/>
        <n v="35.28"/>
        <n v="11.95"/>
        <n v="6.41"/>
        <n v="1.49"/>
        <n v="50.97"/>
        <n v="29.95"/>
        <n v="30.72"/>
        <n v="23.75"/>
        <n v="14.2"/>
        <n v="4.87"/>
        <n v="2.36"/>
        <n v="11.39"/>
        <n v="7.02"/>
        <n v="70.66"/>
        <n v="4.6100000000000003"/>
        <n v="5.3"/>
        <n v="4.5599999999999996"/>
        <n v="9.11"/>
        <n v="19.97"/>
        <n v="10.17"/>
        <n v="14.28"/>
        <n v="8.32"/>
        <n v="2.23"/>
        <n v="5.31"/>
        <n v="2.57"/>
        <n v="12.45"/>
        <n v="12.63"/>
        <n v="4.43"/>
        <n v="24.51"/>
        <n v="16.46"/>
        <n v="16.45"/>
        <n v="24.99"/>
        <n v="0.6"/>
        <n v="0.63"/>
        <n v="3.07"/>
        <n v="3.84"/>
        <n v="10.82"/>
        <n v="4.6900000000000004"/>
        <n v="39.049999999999997"/>
        <n v="8.8000000000000007"/>
        <n v="9.0299999999999994"/>
        <n v="15.45"/>
        <n v="48.76"/>
        <n v="15.9"/>
        <n v="14.7"/>
        <n v="34.18"/>
        <n v="7.68"/>
        <n v="14.52"/>
        <n v="16.850000000000001"/>
        <n v="29.64"/>
        <n v="22.45"/>
        <n v="20.87"/>
        <n v="0.86"/>
        <n v="6.13"/>
        <n v="1.81"/>
        <n v="3.79"/>
        <n v="160"/>
        <n v="7.32"/>
        <n v="26.11"/>
        <n v="7.09"/>
        <n v="16.809999999999999"/>
        <n v="27.11"/>
        <n v="6.79"/>
        <n v="6.18"/>
        <n v="12.13"/>
        <n v="11.56"/>
        <n v="35.82"/>
        <n v="8.02"/>
        <n v="38.15"/>
        <n v="60.95"/>
        <n v="4.4400000000000004"/>
        <n v="15.3"/>
        <n v="13.83"/>
        <n v="11.49"/>
        <n v="12.36"/>
        <n v="5.42"/>
        <n v="6.39"/>
        <n v="2.93"/>
        <n v="40.659999999999997"/>
        <n v="32.729999999999997"/>
        <n v="21.66"/>
        <n v="17.09"/>
        <n v="4.93"/>
        <n v="4.01"/>
        <n v="19.8"/>
        <n v="7.96"/>
        <n v="32.520000000000003"/>
        <n v="19.600000000000001"/>
        <n v="17.23"/>
        <n v="5.76"/>
        <n v="9.44"/>
        <n v="6.82"/>
        <n v="5.41"/>
        <n v="13.65"/>
        <n v="50.22"/>
        <n v="10.050000000000001"/>
        <n v="21.42"/>
        <n v="12.83"/>
        <n v="68.94"/>
        <n v="9.06"/>
        <n v="7.03"/>
        <n v="7.67"/>
        <n v="23.19"/>
        <n v="45.82"/>
        <n v="7.19"/>
        <n v="14.6"/>
        <n v="6.04"/>
        <n v="3.77"/>
        <n v="49.24"/>
        <n v="3.04"/>
        <n v="16.579999999999998"/>
        <n v="37.99"/>
        <n v="4.54"/>
        <n v="5.66"/>
        <n v="13.2"/>
        <n v="56.8"/>
        <n v="19.399999999999999"/>
        <n v="1.1100000000000001"/>
        <n v="19.940000000000001"/>
        <n v="7.97"/>
        <n v="13.51"/>
        <n v="8.5500000000000007"/>
        <n v="23.58"/>
        <n v="8.43"/>
        <n v="47.5"/>
        <n v="4.16"/>
        <n v="10.199999999999999"/>
        <n v="7.93"/>
        <n v="16.420000000000002"/>
        <n v="2.89"/>
        <n v="3.97"/>
        <n v="38.72"/>
        <n v="17.71"/>
        <n v="17.27"/>
        <n v="33.75"/>
        <n v="17.510000000000002"/>
        <n v="1.68"/>
        <n v="26.52"/>
        <n v="13.85"/>
        <n v="32.909999999999997"/>
        <n v="6.59"/>
        <n v="31.93"/>
        <n v="36.64"/>
        <n v="13.78"/>
        <n v="20.72"/>
        <n v="7.59"/>
        <n v="11.13"/>
        <n v="4.18"/>
        <n v="7.64"/>
        <n v="9.31"/>
        <n v="28.85"/>
        <n v="90"/>
        <n v="3.93"/>
        <n v="47.35"/>
        <n v="4.62"/>
        <n v="15.96"/>
        <n v="23.86"/>
        <n v="14.14"/>
        <n v="3.01"/>
        <n v="4.72"/>
        <n v="24.85"/>
        <n v="6.28"/>
        <n v="10.8"/>
        <n v="37.92"/>
        <n v="5.56"/>
        <n v="9.66"/>
        <n v="23.68"/>
        <n v="15.57"/>
        <n v="1.22"/>
        <n v="8.3800000000000008"/>
        <n v="2.13"/>
        <n v="30.3"/>
        <n v="32.78"/>
        <n v="6.83"/>
        <n v="52.54"/>
        <n v="9.6199999999999992"/>
        <n v="4.66"/>
        <n v="10.19"/>
        <n v="5.69"/>
        <n v="58.54"/>
        <n v="4.1399999999999997"/>
        <n v="3.53"/>
        <n v="12.26"/>
        <n v="46.95"/>
        <n v="9.6999999999999993"/>
        <n v="51.69"/>
        <n v="24.37"/>
        <n v="9.7200000000000006"/>
        <n v="33.64"/>
        <n v="0.91"/>
        <n v="2.42"/>
        <n v="0.53"/>
        <n v="19.989999999999998"/>
        <n v="8.86"/>
        <n v="16.27"/>
        <n v="41.75"/>
        <n v="10.09"/>
        <n v="4.91"/>
        <n v="32.57"/>
        <n v="68"/>
        <n v="12.08"/>
        <n v="8.39"/>
        <n v="56.14"/>
        <n v="25.81"/>
        <n v="9.0500000000000007"/>
        <n v="11.85"/>
        <n v="8.24"/>
        <n v="58.91"/>
        <n v="9.8800000000000008"/>
        <n v="8.7799999999999994"/>
        <n v="50.66"/>
        <n v="40.47"/>
        <n v="16.100000000000001"/>
        <n v="2.81"/>
        <n v="60.75"/>
        <n v="1.17"/>
        <n v="7.42"/>
        <n v="4.63"/>
        <n v="1.0900000000000001"/>
        <n v="24.95"/>
        <n v="31.41"/>
        <n v="10.91"/>
        <n v="6.87"/>
        <n v="15.2"/>
        <n v="10.77"/>
        <n v="32.9"/>
        <n v="8.14"/>
        <n v="7.69"/>
        <n v="37.9"/>
        <n v="25.72"/>
        <n v="14.29"/>
        <n v="3.98"/>
        <n v="15.21"/>
        <n v="11.78"/>
        <n v="25.51"/>
        <n v="14.41"/>
        <n v="3.28"/>
        <n v="49.79"/>
        <n v="25.49"/>
        <n v="10.23"/>
        <n v="67.83"/>
        <n v="13.3"/>
        <n v="16.59"/>
        <n v="2.38"/>
        <n v="9.73"/>
        <n v="8.49"/>
        <n v="5.59"/>
        <n v="8.76"/>
        <n v="65.81"/>
        <n v="29.99"/>
        <n v="16.36"/>
        <n v="30.35"/>
        <n v="24.46"/>
        <n v="2.64"/>
        <n v="14.19"/>
        <n v="1.26"/>
        <n v="44.76"/>
        <n v="13.82"/>
        <n v="3.09"/>
        <n v="12.65"/>
        <n v="3.14"/>
        <n v="48.22"/>
        <n v="61.25"/>
        <n v="28.95"/>
        <n v="59"/>
        <n v="20.11"/>
        <n v="85"/>
        <n v="13.39"/>
        <n v="18.36"/>
        <n v="64.75"/>
        <n v="11.94"/>
        <n v="12.53"/>
        <n v="30.37"/>
        <n v="21.33"/>
        <n v="12.15"/>
        <n v="13.34"/>
        <n v="30.85"/>
        <n v="17.149999999999999"/>
        <n v="72"/>
        <n v="11.54"/>
        <n v="2.97"/>
        <n v="7.38"/>
        <n v="42.75"/>
        <n v="17.079999999999998"/>
        <n v="0.51"/>
        <n v="0.69"/>
        <n v="6.49"/>
        <n v="9.27"/>
        <n v="36.76"/>
        <n v="2.83"/>
        <n v="9.8699999999999992"/>
        <n v="6.05"/>
        <n v="11.66"/>
        <n v="29.3"/>
        <n v="10.24"/>
        <n v="3.62"/>
        <n v="20.67"/>
        <n v="37.979999999999997"/>
        <n v="10.07"/>
        <n v="42.83"/>
        <n v="12.81"/>
        <n v="6.94"/>
        <n v="120"/>
        <n v="38.76"/>
        <n v="6.19"/>
        <n v="10.48"/>
        <n v="14.95"/>
        <n v="35.92"/>
        <n v="5.07"/>
        <n v="3.64"/>
        <n v="29.52"/>
        <n v="16.14"/>
        <n v="43.3"/>
        <n v="11.86"/>
        <n v="100"/>
        <n v="5.54"/>
        <n v="10.08"/>
        <n v="45.52"/>
        <n v="1.76"/>
        <n v="14.85"/>
        <n v="12.85"/>
        <n v="5.94"/>
        <n v="26.76"/>
        <n v="1.39"/>
        <n v="30.54"/>
        <n v="2.27"/>
        <n v="17.559999999999999"/>
        <n v="7.43"/>
        <m/>
      </sharedItems>
    </cacheField>
  </cacheFields>
  <extLst>
    <ext xmlns:x14="http://schemas.microsoft.com/office/spreadsheetml/2009/9/main" uri="{725AE2AE-9491-48be-B2B4-4EB974FC3084}">
      <x14:pivotCacheDefinition pivotCacheId="17007035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53">
  <r>
    <n v="0"/>
    <x v="0"/>
    <x v="0"/>
    <x v="0"/>
    <n v="72000"/>
    <x v="0"/>
    <x v="0"/>
    <x v="0"/>
    <x v="0"/>
    <s v="km/kg"/>
    <s v="58.16 bhp"/>
    <n v="5"/>
    <m/>
    <x v="0"/>
  </r>
  <r>
    <n v="1"/>
    <x v="1"/>
    <x v="1"/>
    <x v="1"/>
    <n v="41000"/>
    <x v="1"/>
    <x v="0"/>
    <x v="0"/>
    <x v="1"/>
    <s v="kmpl"/>
    <s v="126.2 bhp"/>
    <n v="5"/>
    <m/>
    <x v="1"/>
  </r>
  <r>
    <n v="2"/>
    <x v="2"/>
    <x v="2"/>
    <x v="2"/>
    <n v="46000"/>
    <x v="2"/>
    <x v="0"/>
    <x v="0"/>
    <x v="2"/>
    <s v="kmpl"/>
    <s v="88.7 bhp"/>
    <n v="5"/>
    <s v="8.61 Lakh"/>
    <x v="2"/>
  </r>
  <r>
    <n v="3"/>
    <x v="3"/>
    <x v="2"/>
    <x v="3"/>
    <n v="87000"/>
    <x v="1"/>
    <x v="0"/>
    <x v="0"/>
    <x v="3"/>
    <s v="kmpl"/>
    <s v="88.76 bhp"/>
    <n v="7"/>
    <m/>
    <x v="3"/>
  </r>
  <r>
    <n v="4"/>
    <x v="4"/>
    <x v="3"/>
    <x v="4"/>
    <n v="40670"/>
    <x v="1"/>
    <x v="1"/>
    <x v="1"/>
    <x v="4"/>
    <s v="kmpl"/>
    <s v="140.8 bhp"/>
    <n v="5"/>
    <m/>
    <x v="4"/>
  </r>
  <r>
    <n v="5"/>
    <x v="5"/>
    <x v="4"/>
    <x v="3"/>
    <n v="75000"/>
    <x v="3"/>
    <x v="0"/>
    <x v="0"/>
    <x v="5"/>
    <s v="km/kg"/>
    <s v="55.2 bhp"/>
    <n v="5"/>
    <m/>
    <x v="5"/>
  </r>
  <r>
    <n v="6"/>
    <x v="6"/>
    <x v="5"/>
    <x v="4"/>
    <n v="86999"/>
    <x v="1"/>
    <x v="0"/>
    <x v="0"/>
    <x v="6"/>
    <s v="kmpl"/>
    <s v="63.1 bhp"/>
    <n v="5"/>
    <m/>
    <x v="6"/>
  </r>
  <r>
    <n v="7"/>
    <x v="7"/>
    <x v="0"/>
    <x v="5"/>
    <n v="36000"/>
    <x v="1"/>
    <x v="1"/>
    <x v="0"/>
    <x v="7"/>
    <s v="kmpl"/>
    <s v="171.5 bhp"/>
    <n v="8"/>
    <s v="21 Lakh"/>
    <x v="7"/>
  </r>
  <r>
    <n v="8"/>
    <x v="8"/>
    <x v="1"/>
    <x v="4"/>
    <n v="64430"/>
    <x v="1"/>
    <x v="0"/>
    <x v="0"/>
    <x v="8"/>
    <s v="kmpl"/>
    <s v="103.6 bhp"/>
    <n v="5"/>
    <m/>
    <x v="8"/>
  </r>
  <r>
    <n v="9"/>
    <x v="9"/>
    <x v="2"/>
    <x v="3"/>
    <n v="65932"/>
    <x v="1"/>
    <x v="0"/>
    <x v="1"/>
    <x v="9"/>
    <s v="kmpl"/>
    <s v="74 bhp"/>
    <n v="5"/>
    <m/>
    <x v="9"/>
  </r>
  <r>
    <n v="10"/>
    <x v="10"/>
    <x v="6"/>
    <x v="6"/>
    <n v="25692"/>
    <x v="2"/>
    <x v="0"/>
    <x v="0"/>
    <x v="10"/>
    <s v="kmpl"/>
    <s v="103.25 bhp"/>
    <n v="5"/>
    <s v="10.65 Lakh"/>
    <x v="10"/>
  </r>
  <r>
    <n v="11"/>
    <x v="11"/>
    <x v="7"/>
    <x v="3"/>
    <n v="60000"/>
    <x v="2"/>
    <x v="1"/>
    <x v="0"/>
    <x v="11"/>
    <s v="kmpl"/>
    <s v="116.3 bhp"/>
    <n v="5"/>
    <m/>
    <x v="11"/>
  </r>
  <r>
    <n v="12"/>
    <x v="12"/>
    <x v="5"/>
    <x v="1"/>
    <n v="64424"/>
    <x v="1"/>
    <x v="0"/>
    <x v="0"/>
    <x v="12"/>
    <s v="kmpl"/>
    <s v="74 bhp"/>
    <n v="5"/>
    <m/>
    <x v="12"/>
  </r>
  <r>
    <n v="13"/>
    <x v="13"/>
    <x v="8"/>
    <x v="7"/>
    <n v="72000"/>
    <x v="1"/>
    <x v="1"/>
    <x v="0"/>
    <x v="13"/>
    <s v="kmpl"/>
    <s v="187.7 bhp"/>
    <n v="5"/>
    <m/>
    <x v="13"/>
  </r>
  <r>
    <n v="14"/>
    <x v="14"/>
    <x v="1"/>
    <x v="3"/>
    <n v="85000"/>
    <x v="1"/>
    <x v="1"/>
    <x v="1"/>
    <x v="14"/>
    <s v="kmpl"/>
    <s v="115 bhp"/>
    <n v="5"/>
    <m/>
    <x v="7"/>
  </r>
  <r>
    <n v="15"/>
    <x v="15"/>
    <x v="8"/>
    <x v="7"/>
    <n v="110000"/>
    <x v="1"/>
    <x v="0"/>
    <x v="0"/>
    <x v="15"/>
    <s v="kmpl"/>
    <s v="175.56 bhp"/>
    <n v="7"/>
    <s v="32.01 Lakh"/>
    <x v="14"/>
  </r>
  <r>
    <n v="16"/>
    <x v="16"/>
    <x v="6"/>
    <x v="5"/>
    <n v="58950"/>
    <x v="1"/>
    <x v="0"/>
    <x v="0"/>
    <x v="16"/>
    <s v="kmpl"/>
    <s v="98.6 bhp"/>
    <n v="5"/>
    <m/>
    <x v="15"/>
  </r>
  <r>
    <n v="17"/>
    <x v="17"/>
    <x v="5"/>
    <x v="8"/>
    <n v="25000"/>
    <x v="1"/>
    <x v="0"/>
    <x v="0"/>
    <x v="17"/>
    <s v="kmpl"/>
    <s v="74 bhp"/>
    <n v="5"/>
    <m/>
    <x v="16"/>
  </r>
  <r>
    <n v="18"/>
    <x v="18"/>
    <x v="6"/>
    <x v="7"/>
    <n v="77469"/>
    <x v="1"/>
    <x v="0"/>
    <x v="0"/>
    <x v="18"/>
    <s v="kmpl"/>
    <s v="83.8 bhp"/>
    <n v="5"/>
    <m/>
    <x v="17"/>
  </r>
  <r>
    <n v="19"/>
    <x v="19"/>
    <x v="9"/>
    <x v="7"/>
    <n v="78500"/>
    <x v="1"/>
    <x v="1"/>
    <x v="0"/>
    <x v="19"/>
    <s v="kmpl"/>
    <s v="167.62 bhp"/>
    <n v="5"/>
    <m/>
    <x v="18"/>
  </r>
  <r>
    <n v="20"/>
    <x v="20"/>
    <x v="6"/>
    <x v="7"/>
    <n v="32982"/>
    <x v="1"/>
    <x v="1"/>
    <x v="0"/>
    <x v="20"/>
    <s v="kmpl"/>
    <s v="190 bhp"/>
    <n v="5"/>
    <s v="47.87 Lakh"/>
    <x v="19"/>
  </r>
  <r>
    <n v="21"/>
    <x v="21"/>
    <x v="9"/>
    <x v="1"/>
    <n v="55392"/>
    <x v="1"/>
    <x v="0"/>
    <x v="1"/>
    <x v="21"/>
    <s v="kmpl"/>
    <s v="88.5 bhp"/>
    <n v="5"/>
    <m/>
    <x v="20"/>
  </r>
  <r>
    <n v="22"/>
    <x v="22"/>
    <x v="0"/>
    <x v="1"/>
    <n v="55985"/>
    <x v="2"/>
    <x v="1"/>
    <x v="0"/>
    <x v="22"/>
    <s v="kmpl"/>
    <s v="177.01 bhp"/>
    <n v="5"/>
    <m/>
    <x v="21"/>
  </r>
  <r>
    <n v="23"/>
    <x v="23"/>
    <x v="7"/>
    <x v="0"/>
    <n v="45807"/>
    <x v="2"/>
    <x v="0"/>
    <x v="0"/>
    <x v="23"/>
    <s v="kmpl"/>
    <s v="80 bhp"/>
    <n v="5"/>
    <m/>
    <x v="22"/>
  </r>
  <r>
    <n v="24"/>
    <x v="24"/>
    <x v="7"/>
    <x v="0"/>
    <n v="33000"/>
    <x v="2"/>
    <x v="1"/>
    <x v="0"/>
    <x v="24"/>
    <s v="kmpl"/>
    <s v="103.6 bhp"/>
    <n v="5"/>
    <m/>
    <x v="23"/>
  </r>
  <r>
    <n v="25"/>
    <x v="25"/>
    <x v="0"/>
    <x v="3"/>
    <n v="51920"/>
    <x v="2"/>
    <x v="0"/>
    <x v="0"/>
    <x v="11"/>
    <s v="kmpl"/>
    <s v="116.3 bhp"/>
    <n v="5"/>
    <m/>
    <x v="24"/>
  </r>
  <r>
    <n v="26"/>
    <x v="6"/>
    <x v="4"/>
    <x v="3"/>
    <n v="54000"/>
    <x v="1"/>
    <x v="0"/>
    <x v="0"/>
    <x v="6"/>
    <s v="kmpl"/>
    <s v="63.1 bhp"/>
    <n v="5"/>
    <m/>
    <x v="24"/>
  </r>
  <r>
    <n v="27"/>
    <x v="26"/>
    <x v="4"/>
    <x v="4"/>
    <n v="54000"/>
    <x v="2"/>
    <x v="0"/>
    <x v="1"/>
    <x v="25"/>
    <s v="kmpl"/>
    <s v="67.1 bhp"/>
    <n v="5"/>
    <m/>
    <x v="25"/>
  </r>
  <r>
    <n v="28"/>
    <x v="27"/>
    <x v="6"/>
    <x v="6"/>
    <n v="37430"/>
    <x v="2"/>
    <x v="0"/>
    <x v="0"/>
    <x v="26"/>
    <s v="kmpl"/>
    <s v="88.7 bhp"/>
    <n v="5"/>
    <s v="10.57 Lakh"/>
    <x v="26"/>
  </r>
  <r>
    <n v="29"/>
    <x v="28"/>
    <x v="0"/>
    <x v="9"/>
    <n v="262000"/>
    <x v="1"/>
    <x v="0"/>
    <x v="2"/>
    <x v="27"/>
    <s v="kmpl"/>
    <s v="102 bhp"/>
    <n v="7"/>
    <m/>
    <x v="27"/>
  </r>
  <r>
    <n v="30"/>
    <x v="29"/>
    <x v="9"/>
    <x v="4"/>
    <n v="62000"/>
    <x v="1"/>
    <x v="0"/>
    <x v="0"/>
    <x v="28"/>
    <s v="kmpl"/>
    <s v="108.45 bhp"/>
    <n v="5"/>
    <m/>
    <x v="28"/>
  </r>
  <r>
    <n v="31"/>
    <x v="30"/>
    <x v="8"/>
    <x v="3"/>
    <n v="87615"/>
    <x v="2"/>
    <x v="0"/>
    <x v="0"/>
    <x v="29"/>
    <s v="kmpl"/>
    <s v="138.1 bhp"/>
    <n v="5"/>
    <m/>
    <x v="29"/>
  </r>
  <r>
    <n v="32"/>
    <x v="31"/>
    <x v="9"/>
    <x v="4"/>
    <n v="72000"/>
    <x v="1"/>
    <x v="1"/>
    <x v="1"/>
    <x v="30"/>
    <s v="kmpl"/>
    <s v="184 bhp"/>
    <n v="7"/>
    <m/>
    <x v="1"/>
  </r>
  <r>
    <n v="33"/>
    <x v="32"/>
    <x v="7"/>
    <x v="0"/>
    <n v="35000"/>
    <x v="1"/>
    <x v="1"/>
    <x v="0"/>
    <x v="31"/>
    <s v="kmpl"/>
    <s v="179.5 bhp"/>
    <n v="5"/>
    <m/>
    <x v="30"/>
  </r>
  <r>
    <n v="34"/>
    <x v="33"/>
    <x v="3"/>
    <x v="7"/>
    <n v="55431"/>
    <x v="2"/>
    <x v="0"/>
    <x v="1"/>
    <x v="32"/>
    <s v="kmpl"/>
    <s v="103.5 bhp"/>
    <n v="5"/>
    <s v="12.33 Lakh"/>
    <x v="31"/>
  </r>
  <r>
    <n v="35"/>
    <x v="34"/>
    <x v="5"/>
    <x v="10"/>
    <n v="83816"/>
    <x v="2"/>
    <x v="0"/>
    <x v="1"/>
    <x v="33"/>
    <s v="kmpl"/>
    <s v="64 bhp"/>
    <n v="5"/>
    <m/>
    <x v="32"/>
  </r>
  <r>
    <n v="36"/>
    <x v="35"/>
    <x v="6"/>
    <x v="6"/>
    <n v="50075"/>
    <x v="1"/>
    <x v="0"/>
    <x v="0"/>
    <x v="34"/>
    <s v="kmpl"/>
    <s v="88.5 bhp"/>
    <n v="5"/>
    <s v="11.12 Lakh"/>
    <x v="33"/>
  </r>
  <r>
    <n v="37"/>
    <x v="36"/>
    <x v="8"/>
    <x v="8"/>
    <n v="52000"/>
    <x v="2"/>
    <x v="0"/>
    <x v="0"/>
    <x v="35"/>
    <s v="kmpl"/>
    <s v="82 bhp"/>
    <n v="5"/>
    <m/>
    <x v="34"/>
  </r>
  <r>
    <n v="38"/>
    <x v="37"/>
    <x v="1"/>
    <x v="4"/>
    <n v="85000"/>
    <x v="1"/>
    <x v="1"/>
    <x v="0"/>
    <x v="36"/>
    <s v="kmpl"/>
    <s v="254.8 bhp"/>
    <n v="5"/>
    <m/>
    <x v="18"/>
  </r>
  <r>
    <n v="39"/>
    <x v="38"/>
    <x v="2"/>
    <x v="4"/>
    <n v="62000"/>
    <x v="1"/>
    <x v="0"/>
    <x v="0"/>
    <x v="37"/>
    <s v="kmpl"/>
    <s v="73.9 bhp"/>
    <n v="5"/>
    <m/>
    <x v="35"/>
  </r>
  <r>
    <n v="40"/>
    <x v="39"/>
    <x v="8"/>
    <x v="11"/>
    <n v="90000"/>
    <x v="2"/>
    <x v="0"/>
    <x v="1"/>
    <x v="38"/>
    <s v="kmpl"/>
    <s v="46.3 bhp"/>
    <n v="5"/>
    <m/>
    <x v="36"/>
  </r>
  <r>
    <n v="41"/>
    <x v="40"/>
    <x v="6"/>
    <x v="7"/>
    <n v="19698"/>
    <x v="2"/>
    <x v="0"/>
    <x v="0"/>
    <x v="39"/>
    <s v="kmpl"/>
    <s v="37.5 bhp"/>
    <n v="4"/>
    <m/>
    <x v="37"/>
  </r>
  <r>
    <n v="42"/>
    <x v="41"/>
    <x v="3"/>
    <x v="8"/>
    <n v="22033"/>
    <x v="1"/>
    <x v="0"/>
    <x v="0"/>
    <x v="40"/>
    <s v="kmpl"/>
    <s v="77 bhp"/>
    <n v="6"/>
    <m/>
    <x v="38"/>
  </r>
  <r>
    <n v="43"/>
    <x v="42"/>
    <x v="6"/>
    <x v="7"/>
    <n v="35487"/>
    <x v="2"/>
    <x v="0"/>
    <x v="0"/>
    <x v="23"/>
    <s v="kmpl"/>
    <s v="82.9 bhp"/>
    <n v="5"/>
    <m/>
    <x v="39"/>
  </r>
  <r>
    <n v="44"/>
    <x v="43"/>
    <x v="9"/>
    <x v="7"/>
    <n v="46374"/>
    <x v="2"/>
    <x v="1"/>
    <x v="0"/>
    <x v="41"/>
    <s v="kmpl"/>
    <s v="149.92 bhp"/>
    <n v="5"/>
    <s v="23.64 Lakh"/>
    <x v="40"/>
  </r>
  <r>
    <n v="45"/>
    <x v="44"/>
    <x v="0"/>
    <x v="5"/>
    <n v="52001"/>
    <x v="2"/>
    <x v="1"/>
    <x v="0"/>
    <x v="42"/>
    <s v="kmpl"/>
    <s v="138.03 bhp"/>
    <n v="5"/>
    <m/>
    <x v="41"/>
  </r>
  <r>
    <n v="46"/>
    <x v="45"/>
    <x v="10"/>
    <x v="11"/>
    <n v="58005"/>
    <x v="1"/>
    <x v="0"/>
    <x v="1"/>
    <x v="43"/>
    <s v="kmpl"/>
    <s v="112.2 bhp"/>
    <n v="5"/>
    <m/>
    <x v="24"/>
  </r>
  <r>
    <n v="47"/>
    <x v="46"/>
    <x v="9"/>
    <x v="3"/>
    <n v="70704"/>
    <x v="2"/>
    <x v="0"/>
    <x v="0"/>
    <x v="44"/>
    <s v="kmpl"/>
    <s v="163.7 bhp"/>
    <n v="7"/>
    <s v="18.64 Lakh"/>
    <x v="42"/>
  </r>
  <r>
    <n v="48"/>
    <x v="47"/>
    <x v="5"/>
    <x v="7"/>
    <n v="75000"/>
    <x v="1"/>
    <x v="0"/>
    <x v="0"/>
    <x v="45"/>
    <s v="kmpl"/>
    <s v="71 bhp"/>
    <n v="5"/>
    <m/>
    <x v="43"/>
  </r>
  <r>
    <n v="49"/>
    <x v="48"/>
    <x v="5"/>
    <x v="3"/>
    <n v="75800"/>
    <x v="1"/>
    <x v="0"/>
    <x v="1"/>
    <x v="46"/>
    <s v="kmpl"/>
    <s v="105 bhp"/>
    <n v="6"/>
    <m/>
    <x v="44"/>
  </r>
  <r>
    <n v="50"/>
    <x v="49"/>
    <x v="6"/>
    <x v="1"/>
    <n v="13648"/>
    <x v="1"/>
    <x v="1"/>
    <x v="0"/>
    <x v="47"/>
    <s v="kmpl"/>
    <s v="174.33 bhp"/>
    <n v="5"/>
    <m/>
    <x v="45"/>
  </r>
  <r>
    <n v="51"/>
    <x v="50"/>
    <x v="8"/>
    <x v="7"/>
    <n v="52000"/>
    <x v="1"/>
    <x v="0"/>
    <x v="0"/>
    <x v="48"/>
    <s v="kmpl"/>
    <s v="74 bhp"/>
    <n v="5"/>
    <m/>
    <x v="24"/>
  </r>
  <r>
    <n v="52"/>
    <x v="51"/>
    <x v="7"/>
    <x v="7"/>
    <n v="53000"/>
    <x v="1"/>
    <x v="0"/>
    <x v="0"/>
    <x v="49"/>
    <s v="kmpl"/>
    <s v="75 bhp"/>
    <n v="5"/>
    <m/>
    <x v="46"/>
  </r>
  <r>
    <n v="53"/>
    <x v="52"/>
    <x v="8"/>
    <x v="4"/>
    <n v="65650"/>
    <x v="1"/>
    <x v="0"/>
    <x v="0"/>
    <x v="17"/>
    <s v="kmpl"/>
    <s v="74 bhp"/>
    <n v="5"/>
    <m/>
    <x v="43"/>
  </r>
  <r>
    <n v="54"/>
    <x v="53"/>
    <x v="2"/>
    <x v="1"/>
    <n v="54000"/>
    <x v="2"/>
    <x v="0"/>
    <x v="3"/>
    <x v="50"/>
    <s v="kmpl"/>
    <s v="82 bhp"/>
    <n v="5"/>
    <m/>
    <x v="47"/>
  </r>
  <r>
    <n v="55"/>
    <x v="54"/>
    <x v="7"/>
    <x v="1"/>
    <n v="39000"/>
    <x v="2"/>
    <x v="0"/>
    <x v="0"/>
    <x v="51"/>
    <s v="kmpl"/>
    <s v="103.2 bhp"/>
    <n v="5"/>
    <m/>
    <x v="48"/>
  </r>
  <r>
    <n v="56"/>
    <x v="55"/>
    <x v="6"/>
    <x v="8"/>
    <n v="16542"/>
    <x v="2"/>
    <x v="0"/>
    <x v="0"/>
    <x v="52"/>
    <s v="kmpl"/>
    <s v="53.3 bhp"/>
    <n v="5"/>
    <m/>
    <x v="46"/>
  </r>
  <r>
    <n v="57"/>
    <x v="56"/>
    <x v="7"/>
    <x v="0"/>
    <n v="32000"/>
    <x v="2"/>
    <x v="0"/>
    <x v="0"/>
    <x v="53"/>
    <s v="kmpl"/>
    <s v="78.9 bhp"/>
    <n v="5"/>
    <m/>
    <x v="49"/>
  </r>
  <r>
    <n v="58"/>
    <x v="57"/>
    <x v="4"/>
    <x v="0"/>
    <n v="121812"/>
    <x v="1"/>
    <x v="1"/>
    <x v="0"/>
    <x v="54"/>
    <s v="kmpl"/>
    <s v="147.6 bhp"/>
    <n v="5"/>
    <m/>
    <x v="28"/>
  </r>
  <r>
    <n v="59"/>
    <x v="58"/>
    <x v="4"/>
    <x v="0"/>
    <n v="39300"/>
    <x v="2"/>
    <x v="0"/>
    <x v="0"/>
    <x v="2"/>
    <s v="kmpl"/>
    <s v="67.1 bhp"/>
    <n v="5"/>
    <m/>
    <x v="50"/>
  </r>
  <r>
    <n v="60"/>
    <x v="59"/>
    <x v="0"/>
    <x v="8"/>
    <n v="22000"/>
    <x v="1"/>
    <x v="0"/>
    <x v="0"/>
    <x v="55"/>
    <s v="kmpl"/>
    <s v="147.8 bhp"/>
    <n v="8"/>
    <s v="19.34 Lakh"/>
    <x v="51"/>
  </r>
  <r>
    <n v="61"/>
    <x v="60"/>
    <x v="9"/>
    <x v="0"/>
    <n v="72000"/>
    <x v="1"/>
    <x v="0"/>
    <x v="0"/>
    <x v="56"/>
    <s v="kmpl"/>
    <s v="68 bhp"/>
    <n v="5"/>
    <m/>
    <x v="25"/>
  </r>
  <r>
    <n v="62"/>
    <x v="61"/>
    <x v="8"/>
    <x v="1"/>
    <n v="58000"/>
    <x v="2"/>
    <x v="1"/>
    <x v="0"/>
    <x v="36"/>
    <s v="kmpl"/>
    <s v="186 bhp"/>
    <n v="5"/>
    <m/>
    <x v="52"/>
  </r>
  <r>
    <n v="63"/>
    <x v="62"/>
    <x v="1"/>
    <x v="2"/>
    <n v="65000"/>
    <x v="1"/>
    <x v="0"/>
    <x v="1"/>
    <x v="57"/>
    <s v="kmpl"/>
    <s v="170 bhp"/>
    <n v="5"/>
    <m/>
    <x v="53"/>
  </r>
  <r>
    <n v="64"/>
    <x v="63"/>
    <x v="2"/>
    <x v="5"/>
    <n v="178000"/>
    <x v="1"/>
    <x v="0"/>
    <x v="0"/>
    <x v="58"/>
    <s v="kmpl"/>
    <s v="69 bhp"/>
    <n v="5"/>
    <m/>
    <x v="54"/>
  </r>
  <r>
    <n v="65"/>
    <x v="64"/>
    <x v="5"/>
    <x v="3"/>
    <n v="65664"/>
    <x v="1"/>
    <x v="1"/>
    <x v="0"/>
    <x v="46"/>
    <s v="kmpl"/>
    <s v="140 bhp"/>
    <n v="5"/>
    <m/>
    <x v="55"/>
  </r>
  <r>
    <n v="66"/>
    <x v="65"/>
    <x v="0"/>
    <x v="9"/>
    <n v="63000"/>
    <x v="2"/>
    <x v="1"/>
    <x v="1"/>
    <x v="59"/>
    <s v="kmpl"/>
    <s v="78 bhp"/>
    <n v="5"/>
    <m/>
    <x v="32"/>
  </r>
  <r>
    <n v="67"/>
    <x v="66"/>
    <x v="3"/>
    <x v="12"/>
    <n v="15369"/>
    <x v="1"/>
    <x v="1"/>
    <x v="0"/>
    <x v="14"/>
    <s v="kmpl"/>
    <s v="194 bhp"/>
    <n v="5"/>
    <s v="49.14 Lakh"/>
    <x v="56"/>
  </r>
  <r>
    <n v="68"/>
    <x v="67"/>
    <x v="1"/>
    <x v="5"/>
    <n v="63000"/>
    <x v="1"/>
    <x v="0"/>
    <x v="0"/>
    <x v="60"/>
    <s v="kmpl"/>
    <s v="88.5 bhp"/>
    <n v="7"/>
    <m/>
    <x v="57"/>
  </r>
  <r>
    <n v="69"/>
    <x v="68"/>
    <x v="0"/>
    <x v="6"/>
    <n v="13000"/>
    <x v="1"/>
    <x v="0"/>
    <x v="0"/>
    <x v="61"/>
    <s v="kmpl"/>
    <s v="88.7 bhp"/>
    <n v="5"/>
    <s v="11.81 Lakh"/>
    <x v="58"/>
  </r>
  <r>
    <n v="70"/>
    <x v="69"/>
    <x v="0"/>
    <x v="11"/>
    <n v="73000"/>
    <x v="2"/>
    <x v="1"/>
    <x v="0"/>
    <x v="62"/>
    <s v="kmpl"/>
    <s v="500 bhp"/>
    <n v="5"/>
    <m/>
    <x v="59"/>
  </r>
  <r>
    <n v="71"/>
    <x v="70"/>
    <x v="0"/>
    <x v="1"/>
    <n v="55729"/>
    <x v="1"/>
    <x v="0"/>
    <x v="0"/>
    <x v="63"/>
    <s v="kmpl"/>
    <s v="140 bhp"/>
    <n v="7"/>
    <m/>
    <x v="60"/>
  </r>
  <r>
    <n v="72"/>
    <x v="71"/>
    <x v="6"/>
    <x v="3"/>
    <n v="45178"/>
    <x v="2"/>
    <x v="1"/>
    <x v="0"/>
    <x v="64"/>
    <s v="kmpl"/>
    <s v="78.9 bhp"/>
    <n v="5"/>
    <m/>
    <x v="61"/>
  </r>
  <r>
    <n v="73"/>
    <x v="72"/>
    <x v="6"/>
    <x v="1"/>
    <n v="56066"/>
    <x v="1"/>
    <x v="0"/>
    <x v="0"/>
    <x v="65"/>
    <s v="kmpl"/>
    <s v="108.5 bhp"/>
    <n v="5"/>
    <s v="16.65 Lakh"/>
    <x v="62"/>
  </r>
  <r>
    <n v="74"/>
    <x v="73"/>
    <x v="3"/>
    <x v="5"/>
    <n v="37300"/>
    <x v="2"/>
    <x v="1"/>
    <x v="1"/>
    <x v="66"/>
    <s v="kmpl"/>
    <s v="86.8 bhp"/>
    <n v="5"/>
    <m/>
    <x v="63"/>
  </r>
  <r>
    <n v="75"/>
    <x v="74"/>
    <x v="8"/>
    <x v="7"/>
    <n v="56000"/>
    <x v="1"/>
    <x v="1"/>
    <x v="1"/>
    <x v="67"/>
    <s v="kmpl"/>
    <s v="187.74 bhp"/>
    <n v="5"/>
    <m/>
    <x v="64"/>
  </r>
  <r>
    <n v="76"/>
    <x v="75"/>
    <x v="5"/>
    <x v="11"/>
    <n v="111111"/>
    <x v="1"/>
    <x v="0"/>
    <x v="0"/>
    <x v="49"/>
    <s v="kmpl"/>
    <s v="null bhp"/>
    <n v="5"/>
    <m/>
    <x v="65"/>
  </r>
  <r>
    <n v="77"/>
    <x v="76"/>
    <x v="2"/>
    <x v="13"/>
    <n v="230000"/>
    <x v="2"/>
    <x v="0"/>
    <x v="3"/>
    <x v="31"/>
    <s v="kmpl"/>
    <s v="132 bhp"/>
    <n v="8"/>
    <m/>
    <x v="2"/>
  </r>
  <r>
    <n v="78"/>
    <x v="77"/>
    <x v="4"/>
    <x v="3"/>
    <n v="104000"/>
    <x v="1"/>
    <x v="0"/>
    <x v="0"/>
    <x v="27"/>
    <s v="kmpl"/>
    <s v="102 bhp"/>
    <n v="7"/>
    <m/>
    <x v="66"/>
  </r>
  <r>
    <n v="79"/>
    <x v="78"/>
    <x v="4"/>
    <x v="14"/>
    <n v="87591"/>
    <x v="2"/>
    <x v="0"/>
    <x v="0"/>
    <x v="14"/>
    <s v="kmpl"/>
    <s v="null bhp"/>
    <n v="5"/>
    <m/>
    <x v="67"/>
  </r>
  <r>
    <n v="80"/>
    <x v="52"/>
    <x v="5"/>
    <x v="3"/>
    <n v="95100"/>
    <x v="1"/>
    <x v="0"/>
    <x v="0"/>
    <x v="48"/>
    <s v="kmpl"/>
    <s v="74 bhp"/>
    <n v="5"/>
    <m/>
    <x v="68"/>
  </r>
  <r>
    <n v="81"/>
    <x v="79"/>
    <x v="1"/>
    <x v="8"/>
    <n v="70000"/>
    <x v="2"/>
    <x v="0"/>
    <x v="0"/>
    <x v="68"/>
    <s v="kmpl"/>
    <s v="88.7 bhp"/>
    <n v="5"/>
    <s v="6.67 Lakh"/>
    <x v="2"/>
  </r>
  <r>
    <n v="82"/>
    <x v="80"/>
    <x v="6"/>
    <x v="5"/>
    <n v="54944"/>
    <x v="2"/>
    <x v="0"/>
    <x v="0"/>
    <x v="69"/>
    <s v="kmpl"/>
    <s v="86.7 bhp"/>
    <n v="5"/>
    <m/>
    <x v="69"/>
  </r>
  <r>
    <n v="83"/>
    <x v="81"/>
    <x v="4"/>
    <x v="3"/>
    <n v="70337"/>
    <x v="1"/>
    <x v="0"/>
    <x v="0"/>
    <x v="56"/>
    <s v="kmpl"/>
    <s v="68 bhp"/>
    <n v="5"/>
    <m/>
    <x v="70"/>
  </r>
  <r>
    <n v="84"/>
    <x v="82"/>
    <x v="5"/>
    <x v="4"/>
    <n v="99638"/>
    <x v="1"/>
    <x v="0"/>
    <x v="0"/>
    <x v="70"/>
    <s v="kmpl"/>
    <s v="73.94 bhp"/>
    <n v="5"/>
    <m/>
    <x v="71"/>
  </r>
  <r>
    <n v="85"/>
    <x v="83"/>
    <x v="8"/>
    <x v="10"/>
    <n v="52000"/>
    <x v="2"/>
    <x v="0"/>
    <x v="0"/>
    <x v="49"/>
    <s v="kmpl"/>
    <s v="117.3 bhp"/>
    <n v="5"/>
    <m/>
    <x v="72"/>
  </r>
  <r>
    <n v="86"/>
    <x v="84"/>
    <x v="8"/>
    <x v="2"/>
    <n v="75000"/>
    <x v="1"/>
    <x v="1"/>
    <x v="1"/>
    <x v="71"/>
    <s v="kmpl"/>
    <s v="218 bhp"/>
    <n v="5"/>
    <m/>
    <x v="73"/>
  </r>
  <r>
    <n v="87"/>
    <x v="85"/>
    <x v="1"/>
    <x v="10"/>
    <n v="95980"/>
    <x v="2"/>
    <x v="0"/>
    <x v="0"/>
    <x v="53"/>
    <s v="kmpl"/>
    <s v="78.9 bhp"/>
    <n v="5"/>
    <m/>
    <x v="50"/>
  </r>
  <r>
    <n v="88"/>
    <x v="53"/>
    <x v="9"/>
    <x v="5"/>
    <n v="16000"/>
    <x v="2"/>
    <x v="0"/>
    <x v="0"/>
    <x v="50"/>
    <s v="kmpl"/>
    <s v="82 bhp"/>
    <n v="5"/>
    <m/>
    <x v="74"/>
  </r>
  <r>
    <n v="89"/>
    <x v="86"/>
    <x v="4"/>
    <x v="9"/>
    <n v="73745"/>
    <x v="2"/>
    <x v="0"/>
    <x v="0"/>
    <x v="72"/>
    <s v="kmpl"/>
    <s v="null bhp"/>
    <n v="5"/>
    <m/>
    <x v="75"/>
  </r>
  <r>
    <n v="90"/>
    <x v="80"/>
    <x v="0"/>
    <x v="5"/>
    <n v="18949"/>
    <x v="2"/>
    <x v="0"/>
    <x v="0"/>
    <x v="49"/>
    <s v="kmpl"/>
    <s v="86.7 bhp"/>
    <n v="5"/>
    <m/>
    <x v="35"/>
  </r>
  <r>
    <n v="91"/>
    <x v="87"/>
    <x v="8"/>
    <x v="7"/>
    <n v="107000"/>
    <x v="1"/>
    <x v="0"/>
    <x v="0"/>
    <x v="73"/>
    <s v="kmpl"/>
    <s v="168.5 bhp"/>
    <n v="7"/>
    <m/>
    <x v="51"/>
  </r>
  <r>
    <n v="92"/>
    <x v="88"/>
    <x v="3"/>
    <x v="6"/>
    <n v="48367"/>
    <x v="1"/>
    <x v="1"/>
    <x v="0"/>
    <x v="74"/>
    <s v="kmpl"/>
    <s v="174.33 bhp"/>
    <n v="5"/>
    <m/>
    <x v="76"/>
  </r>
  <r>
    <n v="93"/>
    <x v="89"/>
    <x v="8"/>
    <x v="4"/>
    <n v="57000"/>
    <x v="1"/>
    <x v="0"/>
    <x v="0"/>
    <x v="75"/>
    <s v="kmpl"/>
    <s v="89.84 bhp"/>
    <n v="5"/>
    <m/>
    <x v="44"/>
  </r>
  <r>
    <n v="94"/>
    <x v="90"/>
    <x v="8"/>
    <x v="7"/>
    <n v="58000"/>
    <x v="1"/>
    <x v="0"/>
    <x v="0"/>
    <x v="63"/>
    <s v="kmpl"/>
    <s v="140 bhp"/>
    <n v="7"/>
    <m/>
    <x v="77"/>
  </r>
  <r>
    <n v="95"/>
    <x v="91"/>
    <x v="7"/>
    <x v="1"/>
    <n v="30000"/>
    <x v="1"/>
    <x v="0"/>
    <x v="0"/>
    <x v="16"/>
    <s v="kmpl"/>
    <s v="98.6 bhp"/>
    <n v="5"/>
    <m/>
    <x v="6"/>
  </r>
  <r>
    <n v="96"/>
    <x v="92"/>
    <x v="7"/>
    <x v="4"/>
    <n v="34212"/>
    <x v="1"/>
    <x v="0"/>
    <x v="0"/>
    <x v="37"/>
    <s v="kmpl"/>
    <s v="73.9 bhp"/>
    <n v="5"/>
    <m/>
    <x v="78"/>
  </r>
  <r>
    <n v="97"/>
    <x v="93"/>
    <x v="10"/>
    <x v="0"/>
    <n v="70002"/>
    <x v="1"/>
    <x v="0"/>
    <x v="0"/>
    <x v="76"/>
    <s v="kmpl"/>
    <s v="110 bhp"/>
    <n v="5"/>
    <m/>
    <x v="79"/>
  </r>
  <r>
    <n v="98"/>
    <x v="94"/>
    <x v="9"/>
    <x v="5"/>
    <n v="62000"/>
    <x v="2"/>
    <x v="0"/>
    <x v="0"/>
    <x v="50"/>
    <s v="kmpl"/>
    <s v="67.1 bhp"/>
    <n v="5"/>
    <m/>
    <x v="80"/>
  </r>
  <r>
    <n v="99"/>
    <x v="95"/>
    <x v="8"/>
    <x v="0"/>
    <n v="62001"/>
    <x v="2"/>
    <x v="0"/>
    <x v="0"/>
    <x v="77"/>
    <s v="kmpl"/>
    <s v="103.5 bhp"/>
    <n v="5"/>
    <m/>
    <x v="81"/>
  </r>
  <r>
    <n v="100"/>
    <x v="96"/>
    <x v="1"/>
    <x v="2"/>
    <n v="78958"/>
    <x v="1"/>
    <x v="0"/>
    <x v="1"/>
    <x v="78"/>
    <s v="kmpl"/>
    <s v="90 bhp"/>
    <n v="5"/>
    <m/>
    <x v="82"/>
  </r>
  <r>
    <n v="101"/>
    <x v="97"/>
    <x v="0"/>
    <x v="7"/>
    <n v="30180"/>
    <x v="2"/>
    <x v="0"/>
    <x v="0"/>
    <x v="23"/>
    <s v="kmpl"/>
    <s v="82.85 bhp"/>
    <n v="5"/>
    <m/>
    <x v="83"/>
  </r>
  <r>
    <n v="102"/>
    <x v="98"/>
    <x v="1"/>
    <x v="8"/>
    <n v="32851"/>
    <x v="2"/>
    <x v="0"/>
    <x v="0"/>
    <x v="79"/>
    <s v="kmpl"/>
    <s v="67 bhp"/>
    <n v="7"/>
    <s v="6.45 Lakh"/>
    <x v="84"/>
  </r>
  <r>
    <n v="103"/>
    <x v="99"/>
    <x v="7"/>
    <x v="0"/>
    <n v="30000"/>
    <x v="1"/>
    <x v="1"/>
    <x v="0"/>
    <x v="80"/>
    <s v="kmpl"/>
    <s v="241.4 bhp"/>
    <n v="5"/>
    <m/>
    <x v="85"/>
  </r>
  <r>
    <n v="104"/>
    <x v="100"/>
    <x v="1"/>
    <x v="10"/>
    <n v="66000"/>
    <x v="2"/>
    <x v="0"/>
    <x v="1"/>
    <x v="72"/>
    <s v="kmpl"/>
    <s v="80 bhp"/>
    <n v="5"/>
    <m/>
    <x v="86"/>
  </r>
  <r>
    <n v="105"/>
    <x v="101"/>
    <x v="3"/>
    <x v="0"/>
    <n v="93850"/>
    <x v="2"/>
    <x v="0"/>
    <x v="0"/>
    <x v="33"/>
    <s v="kmpl"/>
    <s v="35 bhp"/>
    <n v="5"/>
    <m/>
    <x v="87"/>
  </r>
  <r>
    <n v="106"/>
    <x v="102"/>
    <x v="10"/>
    <x v="7"/>
    <n v="53000"/>
    <x v="2"/>
    <x v="0"/>
    <x v="0"/>
    <x v="81"/>
    <s v="kmpl"/>
    <s v="78.9 bhp"/>
    <n v="5"/>
    <s v="6.41 Lakh"/>
    <x v="88"/>
  </r>
  <r>
    <n v="107"/>
    <x v="103"/>
    <x v="4"/>
    <x v="2"/>
    <n v="78000"/>
    <x v="1"/>
    <x v="1"/>
    <x v="1"/>
    <x v="82"/>
    <s v="kmpl"/>
    <s v="270.9 bhp"/>
    <n v="5"/>
    <m/>
    <x v="89"/>
  </r>
  <r>
    <n v="108"/>
    <x v="90"/>
    <x v="8"/>
    <x v="3"/>
    <n v="65000"/>
    <x v="1"/>
    <x v="0"/>
    <x v="1"/>
    <x v="83"/>
    <s v="kmpl"/>
    <s v="140 bhp"/>
    <n v="7"/>
    <m/>
    <x v="74"/>
  </r>
  <r>
    <n v="109"/>
    <x v="104"/>
    <x v="7"/>
    <x v="7"/>
    <n v="40000"/>
    <x v="1"/>
    <x v="1"/>
    <x v="0"/>
    <x v="84"/>
    <s v="kmpl"/>
    <s v="126.32 bhp"/>
    <n v="5"/>
    <m/>
    <x v="90"/>
  </r>
  <r>
    <n v="110"/>
    <x v="105"/>
    <x v="0"/>
    <x v="8"/>
    <n v="30000"/>
    <x v="1"/>
    <x v="1"/>
    <x v="0"/>
    <x v="7"/>
    <s v="kmpl"/>
    <s v="171.5 bhp"/>
    <n v="7"/>
    <s v="27 Lakh"/>
    <x v="91"/>
  </r>
  <r>
    <n v="111"/>
    <x v="106"/>
    <x v="3"/>
    <x v="8"/>
    <n v="38053"/>
    <x v="2"/>
    <x v="0"/>
    <x v="0"/>
    <x v="63"/>
    <s v="kmpl"/>
    <s v="73 bhp"/>
    <n v="5"/>
    <s v="5.13 Lakh"/>
    <x v="92"/>
  </r>
  <r>
    <n v="112"/>
    <x v="107"/>
    <x v="9"/>
    <x v="7"/>
    <n v="25500"/>
    <x v="2"/>
    <x v="0"/>
    <x v="0"/>
    <x v="39"/>
    <s v="kmpl"/>
    <s v="37.5 bhp"/>
    <n v="4"/>
    <m/>
    <x v="93"/>
  </r>
  <r>
    <n v="113"/>
    <x v="108"/>
    <x v="0"/>
    <x v="1"/>
    <n v="56087"/>
    <x v="1"/>
    <x v="1"/>
    <x v="0"/>
    <x v="20"/>
    <s v="kmpl"/>
    <s v="190 bhp"/>
    <n v="5"/>
    <s v="54.43 Lakh"/>
    <x v="94"/>
  </r>
  <r>
    <n v="114"/>
    <x v="109"/>
    <x v="8"/>
    <x v="0"/>
    <n v="71088"/>
    <x v="2"/>
    <x v="0"/>
    <x v="0"/>
    <x v="15"/>
    <s v="kmpl"/>
    <s v="130 bhp"/>
    <n v="5"/>
    <m/>
    <x v="95"/>
  </r>
  <r>
    <n v="115"/>
    <x v="110"/>
    <x v="10"/>
    <x v="7"/>
    <n v="55000"/>
    <x v="1"/>
    <x v="0"/>
    <x v="0"/>
    <x v="85"/>
    <s v="kmpl"/>
    <s v="100.6 bhp"/>
    <n v="7"/>
    <m/>
    <x v="96"/>
  </r>
  <r>
    <n v="116"/>
    <x v="111"/>
    <x v="9"/>
    <x v="7"/>
    <n v="32700"/>
    <x v="1"/>
    <x v="1"/>
    <x v="0"/>
    <x v="86"/>
    <s v="kmpl"/>
    <s v="150 bhp"/>
    <n v="5"/>
    <m/>
    <x v="97"/>
  </r>
  <r>
    <n v="117"/>
    <x v="112"/>
    <x v="3"/>
    <x v="5"/>
    <n v="39882"/>
    <x v="2"/>
    <x v="1"/>
    <x v="0"/>
    <x v="87"/>
    <s v="kmpl"/>
    <s v="75.94 bhp"/>
    <n v="5"/>
    <s v="9.51 Lakh"/>
    <x v="98"/>
  </r>
  <r>
    <n v="118"/>
    <x v="113"/>
    <x v="0"/>
    <x v="10"/>
    <n v="128000"/>
    <x v="2"/>
    <x v="1"/>
    <x v="0"/>
    <x v="88"/>
    <s v="kmpl"/>
    <s v="215 bhp"/>
    <n v="5"/>
    <m/>
    <x v="99"/>
  </r>
  <r>
    <n v="119"/>
    <x v="114"/>
    <x v="0"/>
    <x v="5"/>
    <n v="55000"/>
    <x v="1"/>
    <x v="0"/>
    <x v="0"/>
    <x v="34"/>
    <s v="kmpl"/>
    <s v="88.5 bhp"/>
    <n v="5"/>
    <s v="9.96 Lakh"/>
    <x v="100"/>
  </r>
  <r>
    <n v="120"/>
    <x v="115"/>
    <x v="0"/>
    <x v="14"/>
    <n v="102000"/>
    <x v="2"/>
    <x v="0"/>
    <x v="1"/>
    <x v="72"/>
    <s v="kmpl"/>
    <s v="null bhp"/>
    <n v="5"/>
    <m/>
    <x v="101"/>
  </r>
  <r>
    <n v="121"/>
    <x v="116"/>
    <x v="1"/>
    <x v="7"/>
    <n v="53753"/>
    <x v="1"/>
    <x v="1"/>
    <x v="1"/>
    <x v="89"/>
    <s v="kmpl"/>
    <s v="107.3 bhp"/>
    <n v="5"/>
    <m/>
    <x v="102"/>
  </r>
  <r>
    <n v="122"/>
    <x v="117"/>
    <x v="7"/>
    <x v="6"/>
    <n v="10250"/>
    <x v="1"/>
    <x v="0"/>
    <x v="0"/>
    <x v="90"/>
    <s v="kmpl"/>
    <s v="126.2 bhp"/>
    <n v="5"/>
    <s v="14.44 Lakh"/>
    <x v="42"/>
  </r>
  <r>
    <n v="123"/>
    <x v="118"/>
    <x v="1"/>
    <x v="2"/>
    <n v="43874"/>
    <x v="2"/>
    <x v="0"/>
    <x v="0"/>
    <x v="50"/>
    <s v="kmpl"/>
    <s v="67.1 bhp"/>
    <n v="5"/>
    <m/>
    <x v="103"/>
  </r>
  <r>
    <n v="124"/>
    <x v="119"/>
    <x v="3"/>
    <x v="8"/>
    <n v="32684"/>
    <x v="2"/>
    <x v="1"/>
    <x v="0"/>
    <x v="91"/>
    <s v="kmpl"/>
    <s v="37.48 bhp"/>
    <n v="4"/>
    <m/>
    <x v="104"/>
  </r>
  <r>
    <n v="125"/>
    <x v="120"/>
    <x v="7"/>
    <x v="7"/>
    <n v="42000"/>
    <x v="1"/>
    <x v="0"/>
    <x v="0"/>
    <x v="92"/>
    <s v="kmpl"/>
    <s v="120 bhp"/>
    <n v="8"/>
    <m/>
    <x v="28"/>
  </r>
  <r>
    <n v="126"/>
    <x v="121"/>
    <x v="7"/>
    <x v="10"/>
    <n v="28352"/>
    <x v="2"/>
    <x v="1"/>
    <x v="0"/>
    <x v="93"/>
    <s v="kmpl"/>
    <s v="178 bhp"/>
    <n v="5"/>
    <m/>
    <x v="105"/>
  </r>
  <r>
    <n v="127"/>
    <x v="0"/>
    <x v="1"/>
    <x v="4"/>
    <n v="89900"/>
    <x v="0"/>
    <x v="0"/>
    <x v="0"/>
    <x v="0"/>
    <s v="km/kg"/>
    <s v="58.16 bhp"/>
    <n v="5"/>
    <m/>
    <x v="72"/>
  </r>
  <r>
    <n v="128"/>
    <x v="122"/>
    <x v="9"/>
    <x v="9"/>
    <n v="47700"/>
    <x v="2"/>
    <x v="0"/>
    <x v="1"/>
    <x v="88"/>
    <s v="kmpl"/>
    <s v="152 bhp"/>
    <n v="5"/>
    <m/>
    <x v="90"/>
  </r>
  <r>
    <n v="129"/>
    <x v="123"/>
    <x v="1"/>
    <x v="1"/>
    <n v="55000"/>
    <x v="1"/>
    <x v="1"/>
    <x v="0"/>
    <x v="94"/>
    <s v="kmpl"/>
    <s v="103.2 bhp"/>
    <n v="5"/>
    <m/>
    <x v="106"/>
  </r>
  <r>
    <n v="130"/>
    <x v="124"/>
    <x v="6"/>
    <x v="8"/>
    <n v="44285"/>
    <x v="2"/>
    <x v="0"/>
    <x v="0"/>
    <x v="95"/>
    <s v="kmpl"/>
    <s v="91.1 bhp"/>
    <n v="5"/>
    <m/>
    <x v="107"/>
  </r>
  <r>
    <n v="131"/>
    <x v="125"/>
    <x v="5"/>
    <x v="5"/>
    <n v="54000"/>
    <x v="1"/>
    <x v="1"/>
    <x v="0"/>
    <x v="83"/>
    <s v="kmpl"/>
    <s v="140 bhp"/>
    <n v="7"/>
    <m/>
    <x v="108"/>
  </r>
  <r>
    <n v="132"/>
    <x v="126"/>
    <x v="3"/>
    <x v="5"/>
    <n v="30232"/>
    <x v="2"/>
    <x v="0"/>
    <x v="0"/>
    <x v="5"/>
    <s v="kmpl"/>
    <s v="85.80 bhp"/>
    <n v="5"/>
    <m/>
    <x v="109"/>
  </r>
  <r>
    <n v="133"/>
    <x v="127"/>
    <x v="4"/>
    <x v="7"/>
    <n v="88500"/>
    <x v="2"/>
    <x v="0"/>
    <x v="0"/>
    <x v="96"/>
    <s v="kmpl"/>
    <s v="67.1 bhp"/>
    <n v="5"/>
    <s v="4.53 Lakh"/>
    <x v="110"/>
  </r>
  <r>
    <n v="134"/>
    <x v="128"/>
    <x v="7"/>
    <x v="8"/>
    <n v="13372"/>
    <x v="2"/>
    <x v="1"/>
    <x v="0"/>
    <x v="97"/>
    <s v="kmpl"/>
    <s v="362.07 bhp"/>
    <n v="2"/>
    <s v="95.04 Lakh"/>
    <x v="111"/>
  </r>
  <r>
    <n v="135"/>
    <x v="129"/>
    <x v="6"/>
    <x v="12"/>
    <n v="12645"/>
    <x v="2"/>
    <x v="1"/>
    <x v="0"/>
    <x v="72"/>
    <s v="kmpl"/>
    <s v="121.3 bhp"/>
    <n v="5"/>
    <s v="13.49 Lakh"/>
    <x v="30"/>
  </r>
  <r>
    <n v="136"/>
    <x v="130"/>
    <x v="2"/>
    <x v="0"/>
    <n v="94385"/>
    <x v="2"/>
    <x v="0"/>
    <x v="1"/>
    <x v="38"/>
    <s v="kmpl"/>
    <s v="46.3 bhp"/>
    <n v="5"/>
    <m/>
    <x v="112"/>
  </r>
  <r>
    <n v="137"/>
    <x v="131"/>
    <x v="3"/>
    <x v="1"/>
    <n v="31821"/>
    <x v="1"/>
    <x v="1"/>
    <x v="0"/>
    <x v="98"/>
    <s v="kmpl"/>
    <s v="143 bhp"/>
    <n v="5"/>
    <m/>
    <x v="113"/>
  </r>
  <r>
    <n v="138"/>
    <x v="132"/>
    <x v="0"/>
    <x v="1"/>
    <n v="12000"/>
    <x v="2"/>
    <x v="1"/>
    <x v="0"/>
    <x v="97"/>
    <s v="kmpl"/>
    <s v="88.7 bhp"/>
    <n v="5"/>
    <m/>
    <x v="3"/>
  </r>
  <r>
    <n v="139"/>
    <x v="109"/>
    <x v="8"/>
    <x v="3"/>
    <n v="88578"/>
    <x v="2"/>
    <x v="0"/>
    <x v="0"/>
    <x v="15"/>
    <s v="kmpl"/>
    <s v="130 bhp"/>
    <n v="5"/>
    <m/>
    <x v="84"/>
  </r>
  <r>
    <n v="140"/>
    <x v="133"/>
    <x v="6"/>
    <x v="7"/>
    <n v="44965"/>
    <x v="1"/>
    <x v="1"/>
    <x v="0"/>
    <x v="99"/>
    <s v="kmpl"/>
    <s v="170 bhp"/>
    <n v="5"/>
    <m/>
    <x v="114"/>
  </r>
  <r>
    <n v="141"/>
    <x v="91"/>
    <x v="7"/>
    <x v="7"/>
    <n v="45044"/>
    <x v="1"/>
    <x v="0"/>
    <x v="0"/>
    <x v="16"/>
    <s v="kmpl"/>
    <s v="98.6 bhp"/>
    <n v="5"/>
    <m/>
    <x v="115"/>
  </r>
  <r>
    <n v="142"/>
    <x v="134"/>
    <x v="6"/>
    <x v="5"/>
    <n v="34204"/>
    <x v="2"/>
    <x v="0"/>
    <x v="0"/>
    <x v="90"/>
    <s v="kmpl"/>
    <s v="81.80 bhp"/>
    <n v="5"/>
    <m/>
    <x v="116"/>
  </r>
  <r>
    <n v="143"/>
    <x v="135"/>
    <x v="6"/>
    <x v="11"/>
    <n v="80759"/>
    <x v="2"/>
    <x v="0"/>
    <x v="3"/>
    <x v="72"/>
    <s v="kmpl"/>
    <s v="null bhp"/>
    <n v="5"/>
    <m/>
    <x v="117"/>
  </r>
  <r>
    <n v="144"/>
    <x v="136"/>
    <x v="3"/>
    <x v="3"/>
    <n v="91235"/>
    <x v="1"/>
    <x v="0"/>
    <x v="0"/>
    <x v="100"/>
    <s v="kmpl"/>
    <s v="171 bhp"/>
    <n v="7"/>
    <m/>
    <x v="118"/>
  </r>
  <r>
    <n v="145"/>
    <x v="137"/>
    <x v="1"/>
    <x v="7"/>
    <n v="38800"/>
    <x v="2"/>
    <x v="0"/>
    <x v="0"/>
    <x v="101"/>
    <s v="kmpl"/>
    <s v="76.8 bhp"/>
    <n v="5"/>
    <m/>
    <x v="23"/>
  </r>
  <r>
    <n v="146"/>
    <x v="138"/>
    <x v="2"/>
    <x v="4"/>
    <n v="83000"/>
    <x v="1"/>
    <x v="0"/>
    <x v="0"/>
    <x v="102"/>
    <s v="kmpl"/>
    <s v="103.52 bhp"/>
    <n v="5"/>
    <m/>
    <x v="119"/>
  </r>
  <r>
    <n v="147"/>
    <x v="139"/>
    <x v="6"/>
    <x v="6"/>
    <n v="41283"/>
    <x v="2"/>
    <x v="0"/>
    <x v="0"/>
    <x v="95"/>
    <s v="kmpl"/>
    <s v="91.1 bhp"/>
    <n v="5"/>
    <m/>
    <x v="26"/>
  </r>
  <r>
    <n v="148"/>
    <x v="140"/>
    <x v="0"/>
    <x v="4"/>
    <n v="23000"/>
    <x v="2"/>
    <x v="1"/>
    <x v="0"/>
    <x v="103"/>
    <s v="kmpl"/>
    <s v="444 bhp"/>
    <n v="4"/>
    <s v="1.28 Cr"/>
    <x v="120"/>
  </r>
  <r>
    <n v="149"/>
    <x v="141"/>
    <x v="0"/>
    <x v="7"/>
    <n v="48000"/>
    <x v="1"/>
    <x v="1"/>
    <x v="0"/>
    <x v="104"/>
    <s v="kmpl"/>
    <s v="190 bhp"/>
    <n v="5"/>
    <s v="60.88 Lakh"/>
    <x v="121"/>
  </r>
  <r>
    <n v="150"/>
    <x v="49"/>
    <x v="3"/>
    <x v="1"/>
    <n v="48214"/>
    <x v="1"/>
    <x v="1"/>
    <x v="0"/>
    <x v="47"/>
    <s v="kmpl"/>
    <s v="174.33 bhp"/>
    <n v="5"/>
    <m/>
    <x v="122"/>
  </r>
  <r>
    <n v="151"/>
    <x v="52"/>
    <x v="2"/>
    <x v="5"/>
    <n v="35000"/>
    <x v="1"/>
    <x v="0"/>
    <x v="0"/>
    <x v="48"/>
    <s v="kmpl"/>
    <s v="74 bhp"/>
    <n v="5"/>
    <m/>
    <x v="123"/>
  </r>
  <r>
    <n v="152"/>
    <x v="142"/>
    <x v="7"/>
    <x v="0"/>
    <n v="35277"/>
    <x v="2"/>
    <x v="1"/>
    <x v="0"/>
    <x v="105"/>
    <s v="kmpl"/>
    <s v="362.9 bhp"/>
    <n v="5"/>
    <m/>
    <x v="124"/>
  </r>
  <r>
    <n v="153"/>
    <x v="143"/>
    <x v="3"/>
    <x v="5"/>
    <n v="54620"/>
    <x v="1"/>
    <x v="1"/>
    <x v="0"/>
    <x v="106"/>
    <s v="kmpl"/>
    <s v="103.52 bhp"/>
    <n v="5"/>
    <m/>
    <x v="125"/>
  </r>
  <r>
    <n v="154"/>
    <x v="144"/>
    <x v="1"/>
    <x v="3"/>
    <n v="136997"/>
    <x v="1"/>
    <x v="1"/>
    <x v="0"/>
    <x v="107"/>
    <s v="kmpl"/>
    <s v="138.1 bhp"/>
    <n v="5"/>
    <m/>
    <x v="126"/>
  </r>
  <r>
    <n v="155"/>
    <x v="145"/>
    <x v="6"/>
    <x v="12"/>
    <n v="14322"/>
    <x v="2"/>
    <x v="0"/>
    <x v="0"/>
    <x v="5"/>
    <s v="kmpl"/>
    <s v="55.2 bhp"/>
    <n v="5"/>
    <m/>
    <x v="127"/>
  </r>
  <r>
    <n v="156"/>
    <x v="38"/>
    <x v="5"/>
    <x v="3"/>
    <n v="65634"/>
    <x v="1"/>
    <x v="0"/>
    <x v="0"/>
    <x v="37"/>
    <s v="kmpl"/>
    <s v="73.9 bhp"/>
    <n v="5"/>
    <m/>
    <x v="6"/>
  </r>
  <r>
    <n v="157"/>
    <x v="146"/>
    <x v="7"/>
    <x v="5"/>
    <n v="6000"/>
    <x v="2"/>
    <x v="0"/>
    <x v="0"/>
    <x v="108"/>
    <s v="kmpl"/>
    <s v="67.06 bhp"/>
    <n v="5"/>
    <m/>
    <x v="54"/>
  </r>
  <r>
    <n v="158"/>
    <x v="147"/>
    <x v="7"/>
    <x v="4"/>
    <n v="33280"/>
    <x v="2"/>
    <x v="0"/>
    <x v="0"/>
    <x v="109"/>
    <s v="kmpl"/>
    <s v="86.8 bhp"/>
    <n v="5"/>
    <m/>
    <x v="128"/>
  </r>
  <r>
    <n v="159"/>
    <x v="148"/>
    <x v="8"/>
    <x v="4"/>
    <n v="29000"/>
    <x v="2"/>
    <x v="1"/>
    <x v="0"/>
    <x v="110"/>
    <s v="kmpl"/>
    <s v="120.7 bhp"/>
    <n v="5"/>
    <m/>
    <x v="129"/>
  </r>
  <r>
    <n v="160"/>
    <x v="149"/>
    <x v="6"/>
    <x v="1"/>
    <n v="42831"/>
    <x v="1"/>
    <x v="0"/>
    <x v="0"/>
    <x v="111"/>
    <s v="kmpl"/>
    <s v="98.6 bhp"/>
    <n v="5"/>
    <m/>
    <x v="130"/>
  </r>
  <r>
    <n v="161"/>
    <x v="150"/>
    <x v="10"/>
    <x v="5"/>
    <n v="90000"/>
    <x v="1"/>
    <x v="0"/>
    <x v="0"/>
    <x v="85"/>
    <s v="kmpl"/>
    <s v="100.6 bhp"/>
    <n v="7"/>
    <m/>
    <x v="131"/>
  </r>
  <r>
    <n v="162"/>
    <x v="151"/>
    <x v="10"/>
    <x v="8"/>
    <n v="24005"/>
    <x v="2"/>
    <x v="0"/>
    <x v="0"/>
    <x v="112"/>
    <s v="kmpl"/>
    <s v="81.80 bhp"/>
    <n v="5"/>
    <m/>
    <x v="132"/>
  </r>
  <r>
    <n v="163"/>
    <x v="90"/>
    <x v="0"/>
    <x v="3"/>
    <n v="32792"/>
    <x v="1"/>
    <x v="0"/>
    <x v="0"/>
    <x v="63"/>
    <s v="kmpl"/>
    <s v="140 bhp"/>
    <n v="7"/>
    <m/>
    <x v="133"/>
  </r>
  <r>
    <n v="164"/>
    <x v="152"/>
    <x v="6"/>
    <x v="7"/>
    <n v="147898"/>
    <x v="1"/>
    <x v="0"/>
    <x v="0"/>
    <x v="75"/>
    <s v="kmpl"/>
    <s v="89.84 bhp"/>
    <n v="5"/>
    <m/>
    <x v="134"/>
  </r>
  <r>
    <n v="165"/>
    <x v="87"/>
    <x v="0"/>
    <x v="3"/>
    <n v="131765"/>
    <x v="1"/>
    <x v="0"/>
    <x v="0"/>
    <x v="73"/>
    <s v="kmpl"/>
    <s v="168.5 bhp"/>
    <n v="7"/>
    <m/>
    <x v="55"/>
  </r>
  <r>
    <n v="166"/>
    <x v="153"/>
    <x v="2"/>
    <x v="4"/>
    <n v="65000"/>
    <x v="1"/>
    <x v="1"/>
    <x v="0"/>
    <x v="113"/>
    <s v="kmpl"/>
    <s v="108.5 bhp"/>
    <n v="5"/>
    <m/>
    <x v="123"/>
  </r>
  <r>
    <n v="167"/>
    <x v="60"/>
    <x v="5"/>
    <x v="0"/>
    <n v="66123"/>
    <x v="1"/>
    <x v="0"/>
    <x v="1"/>
    <x v="56"/>
    <s v="kmpl"/>
    <s v="68 bhp"/>
    <n v="5"/>
    <m/>
    <x v="75"/>
  </r>
  <r>
    <n v="168"/>
    <x v="154"/>
    <x v="0"/>
    <x v="1"/>
    <n v="41000"/>
    <x v="1"/>
    <x v="1"/>
    <x v="0"/>
    <x v="114"/>
    <s v="kmpl"/>
    <s v="258 bhp"/>
    <n v="5"/>
    <m/>
    <x v="135"/>
  </r>
  <r>
    <n v="169"/>
    <x v="155"/>
    <x v="3"/>
    <x v="8"/>
    <n v="23550"/>
    <x v="1"/>
    <x v="1"/>
    <x v="0"/>
    <x v="99"/>
    <s v="kmpl"/>
    <s v="167.62 bhp"/>
    <n v="5"/>
    <m/>
    <x v="136"/>
  </r>
  <r>
    <n v="170"/>
    <x v="156"/>
    <x v="9"/>
    <x v="3"/>
    <n v="45000"/>
    <x v="2"/>
    <x v="0"/>
    <x v="1"/>
    <x v="109"/>
    <s v="kmpl"/>
    <s v="86.8 bhp"/>
    <n v="5"/>
    <m/>
    <x v="137"/>
  </r>
  <r>
    <n v="171"/>
    <x v="157"/>
    <x v="8"/>
    <x v="4"/>
    <n v="60000"/>
    <x v="2"/>
    <x v="0"/>
    <x v="0"/>
    <x v="53"/>
    <s v="kmpl"/>
    <s v="78.9 bhp"/>
    <n v="5"/>
    <m/>
    <x v="25"/>
  </r>
  <r>
    <n v="172"/>
    <x v="158"/>
    <x v="9"/>
    <x v="5"/>
    <n v="44414"/>
    <x v="1"/>
    <x v="1"/>
    <x v="0"/>
    <x v="115"/>
    <s v="kmpl"/>
    <s v="170 bhp"/>
    <n v="5"/>
    <m/>
    <x v="138"/>
  </r>
  <r>
    <n v="173"/>
    <x v="159"/>
    <x v="7"/>
    <x v="12"/>
    <n v="1000"/>
    <x v="2"/>
    <x v="0"/>
    <x v="0"/>
    <x v="50"/>
    <s v="kmpl"/>
    <s v="81.86 bhp"/>
    <n v="5"/>
    <s v="7.39 Lakh"/>
    <x v="139"/>
  </r>
  <r>
    <n v="174"/>
    <x v="160"/>
    <x v="0"/>
    <x v="3"/>
    <n v="62500"/>
    <x v="1"/>
    <x v="1"/>
    <x v="1"/>
    <x v="74"/>
    <s v="kmpl"/>
    <s v="174.33 bhp"/>
    <n v="5"/>
    <m/>
    <x v="140"/>
  </r>
  <r>
    <n v="175"/>
    <x v="24"/>
    <x v="0"/>
    <x v="4"/>
    <n v="21000"/>
    <x v="2"/>
    <x v="1"/>
    <x v="1"/>
    <x v="24"/>
    <s v="kmpl"/>
    <s v="103.6 bhp"/>
    <n v="5"/>
    <m/>
    <x v="80"/>
  </r>
  <r>
    <n v="176"/>
    <x v="161"/>
    <x v="5"/>
    <x v="8"/>
    <n v="8525"/>
    <x v="1"/>
    <x v="1"/>
    <x v="1"/>
    <x v="116"/>
    <s v="kmpl"/>
    <s v="112 bhp"/>
    <n v="5"/>
    <m/>
    <x v="141"/>
  </r>
  <r>
    <n v="177"/>
    <x v="162"/>
    <x v="9"/>
    <x v="7"/>
    <n v="29000"/>
    <x v="1"/>
    <x v="0"/>
    <x v="0"/>
    <x v="117"/>
    <s v="kmpl"/>
    <s v="88.73 bhp"/>
    <n v="5"/>
    <m/>
    <x v="142"/>
  </r>
  <r>
    <n v="178"/>
    <x v="160"/>
    <x v="0"/>
    <x v="7"/>
    <n v="40000"/>
    <x v="1"/>
    <x v="1"/>
    <x v="0"/>
    <x v="74"/>
    <s v="kmpl"/>
    <s v="174.33 bhp"/>
    <n v="5"/>
    <m/>
    <x v="143"/>
  </r>
  <r>
    <n v="179"/>
    <x v="163"/>
    <x v="5"/>
    <x v="3"/>
    <n v="88000"/>
    <x v="1"/>
    <x v="0"/>
    <x v="0"/>
    <x v="118"/>
    <s v="kmpl"/>
    <s v="57.6 bhp"/>
    <n v="5"/>
    <m/>
    <x v="144"/>
  </r>
  <r>
    <n v="180"/>
    <x v="164"/>
    <x v="6"/>
    <x v="3"/>
    <n v="53537"/>
    <x v="2"/>
    <x v="1"/>
    <x v="0"/>
    <x v="119"/>
    <s v="kmpl"/>
    <s v="157.75 bhp"/>
    <n v="5"/>
    <m/>
    <x v="145"/>
  </r>
  <r>
    <n v="181"/>
    <x v="165"/>
    <x v="2"/>
    <x v="13"/>
    <n v="216000"/>
    <x v="1"/>
    <x v="0"/>
    <x v="1"/>
    <x v="49"/>
    <s v="kmpl"/>
    <s v="68 bhp"/>
    <n v="5"/>
    <m/>
    <x v="146"/>
  </r>
  <r>
    <n v="182"/>
    <x v="166"/>
    <x v="4"/>
    <x v="7"/>
    <n v="51000"/>
    <x v="1"/>
    <x v="1"/>
    <x v="0"/>
    <x v="120"/>
    <s v="kmpl"/>
    <s v="190 bhp"/>
    <n v="5"/>
    <s v="69.47 Lakh"/>
    <x v="147"/>
  </r>
  <r>
    <n v="183"/>
    <x v="167"/>
    <x v="5"/>
    <x v="9"/>
    <n v="118500"/>
    <x v="2"/>
    <x v="0"/>
    <x v="0"/>
    <x v="121"/>
    <s v="kmpl"/>
    <s v="102.5 bhp"/>
    <n v="5"/>
    <m/>
    <x v="36"/>
  </r>
  <r>
    <n v="184"/>
    <x v="92"/>
    <x v="4"/>
    <x v="3"/>
    <n v="63000"/>
    <x v="1"/>
    <x v="0"/>
    <x v="0"/>
    <x v="37"/>
    <s v="kmpl"/>
    <s v="73.9 bhp"/>
    <n v="5"/>
    <m/>
    <x v="148"/>
  </r>
  <r>
    <n v="185"/>
    <x v="168"/>
    <x v="0"/>
    <x v="1"/>
    <n v="25000"/>
    <x v="1"/>
    <x v="0"/>
    <x v="0"/>
    <x v="122"/>
    <s v="kmpl"/>
    <s v="108.5 bhp"/>
    <n v="8"/>
    <m/>
    <x v="29"/>
  </r>
  <r>
    <n v="186"/>
    <x v="169"/>
    <x v="9"/>
    <x v="7"/>
    <n v="37382"/>
    <x v="1"/>
    <x v="1"/>
    <x v="0"/>
    <x v="73"/>
    <s v="kmpl"/>
    <s v="201.1 bhp"/>
    <n v="5"/>
    <m/>
    <x v="149"/>
  </r>
  <r>
    <n v="187"/>
    <x v="170"/>
    <x v="6"/>
    <x v="8"/>
    <n v="24773"/>
    <x v="2"/>
    <x v="0"/>
    <x v="0"/>
    <x v="123"/>
    <s v="kmpl"/>
    <s v="83.1 bhp"/>
    <n v="5"/>
    <s v="8.78 Lakh"/>
    <x v="100"/>
  </r>
  <r>
    <n v="188"/>
    <x v="171"/>
    <x v="8"/>
    <x v="3"/>
    <n v="62000"/>
    <x v="1"/>
    <x v="0"/>
    <x v="0"/>
    <x v="84"/>
    <s v="kmpl"/>
    <s v="126.32 bhp"/>
    <n v="5"/>
    <m/>
    <x v="150"/>
  </r>
  <r>
    <n v="189"/>
    <x v="172"/>
    <x v="6"/>
    <x v="8"/>
    <n v="52340"/>
    <x v="2"/>
    <x v="0"/>
    <x v="0"/>
    <x v="124"/>
    <s v="kmpl"/>
    <s v="68.05 bhp"/>
    <n v="5"/>
    <m/>
    <x v="151"/>
  </r>
  <r>
    <n v="190"/>
    <x v="173"/>
    <x v="6"/>
    <x v="5"/>
    <n v="56739"/>
    <x v="1"/>
    <x v="0"/>
    <x v="0"/>
    <x v="125"/>
    <s v="kmpl"/>
    <s v="120 bhp"/>
    <n v="7"/>
    <m/>
    <x v="152"/>
  </r>
  <r>
    <n v="191"/>
    <x v="174"/>
    <x v="3"/>
    <x v="6"/>
    <n v="36091"/>
    <x v="1"/>
    <x v="1"/>
    <x v="0"/>
    <x v="13"/>
    <s v="kmpl"/>
    <s v="187.7 bhp"/>
    <n v="5"/>
    <m/>
    <x v="153"/>
  </r>
  <r>
    <n v="192"/>
    <x v="81"/>
    <x v="2"/>
    <x v="0"/>
    <n v="120000"/>
    <x v="1"/>
    <x v="0"/>
    <x v="0"/>
    <x v="56"/>
    <s v="kmpl"/>
    <s v="68 bhp"/>
    <n v="5"/>
    <m/>
    <x v="110"/>
  </r>
  <r>
    <n v="193"/>
    <x v="175"/>
    <x v="0"/>
    <x v="5"/>
    <n v="33000"/>
    <x v="1"/>
    <x v="0"/>
    <x v="0"/>
    <x v="126"/>
    <s v="kmpl"/>
    <s v="88.50 bhp"/>
    <n v="7"/>
    <s v="12.74 Lakh"/>
    <x v="126"/>
  </r>
  <r>
    <n v="194"/>
    <x v="176"/>
    <x v="10"/>
    <x v="9"/>
    <n v="60006"/>
    <x v="2"/>
    <x v="0"/>
    <x v="0"/>
    <x v="14"/>
    <s v="kmpl"/>
    <m/>
    <m/>
    <m/>
    <x v="154"/>
  </r>
  <r>
    <n v="195"/>
    <x v="16"/>
    <x v="7"/>
    <x v="7"/>
    <n v="52000"/>
    <x v="1"/>
    <x v="0"/>
    <x v="0"/>
    <x v="16"/>
    <s v="kmpl"/>
    <s v="98.6 bhp"/>
    <n v="5"/>
    <m/>
    <x v="6"/>
  </r>
  <r>
    <n v="196"/>
    <x v="177"/>
    <x v="5"/>
    <x v="1"/>
    <n v="43571"/>
    <x v="2"/>
    <x v="0"/>
    <x v="0"/>
    <x v="53"/>
    <s v="kmpl"/>
    <s v="78.9 bhp"/>
    <n v="5"/>
    <m/>
    <x v="155"/>
  </r>
  <r>
    <n v="197"/>
    <x v="16"/>
    <x v="7"/>
    <x v="4"/>
    <n v="50000"/>
    <x v="1"/>
    <x v="0"/>
    <x v="0"/>
    <x v="16"/>
    <s v="kmpl"/>
    <s v="98.6 bhp"/>
    <n v="5"/>
    <m/>
    <x v="72"/>
  </r>
  <r>
    <n v="198"/>
    <x v="178"/>
    <x v="4"/>
    <x v="11"/>
    <n v="113000"/>
    <x v="1"/>
    <x v="0"/>
    <x v="0"/>
    <x v="26"/>
    <s v="kmpl"/>
    <s v="106 bhp"/>
    <n v="5"/>
    <m/>
    <x v="2"/>
  </r>
  <r>
    <n v="199"/>
    <x v="179"/>
    <x v="8"/>
    <x v="7"/>
    <n v="90000"/>
    <x v="1"/>
    <x v="0"/>
    <x v="0"/>
    <x v="127"/>
    <s v="kmpl"/>
    <s v="83.8 bhp"/>
    <n v="5"/>
    <m/>
    <x v="156"/>
  </r>
  <r>
    <n v="200"/>
    <x v="180"/>
    <x v="2"/>
    <x v="8"/>
    <n v="29000"/>
    <x v="1"/>
    <x v="0"/>
    <x v="1"/>
    <x v="128"/>
    <s v="kmpl"/>
    <s v="100 bhp"/>
    <n v="7"/>
    <s v="10.52 Lakh"/>
    <x v="139"/>
  </r>
  <r>
    <n v="201"/>
    <x v="181"/>
    <x v="0"/>
    <x v="5"/>
    <n v="20000"/>
    <x v="1"/>
    <x v="0"/>
    <x v="0"/>
    <x v="34"/>
    <s v="kmpl"/>
    <s v="88.5 bhp"/>
    <n v="5"/>
    <s v="11.98 Lakh"/>
    <x v="157"/>
  </r>
  <r>
    <n v="202"/>
    <x v="182"/>
    <x v="6"/>
    <x v="5"/>
    <n v="61012"/>
    <x v="2"/>
    <x v="0"/>
    <x v="0"/>
    <x v="101"/>
    <s v="kmpl"/>
    <s v="81.83 bhp"/>
    <n v="5"/>
    <m/>
    <x v="3"/>
  </r>
  <r>
    <n v="203"/>
    <x v="183"/>
    <x v="5"/>
    <x v="10"/>
    <n v="87459"/>
    <x v="2"/>
    <x v="0"/>
    <x v="0"/>
    <x v="129"/>
    <s v="kmpl"/>
    <s v="85 bhp"/>
    <n v="5"/>
    <m/>
    <x v="25"/>
  </r>
  <r>
    <n v="204"/>
    <x v="184"/>
    <x v="1"/>
    <x v="0"/>
    <n v="70500"/>
    <x v="2"/>
    <x v="0"/>
    <x v="0"/>
    <x v="130"/>
    <s v="kmpl"/>
    <s v="64.1 bhp"/>
    <n v="5"/>
    <m/>
    <x v="144"/>
  </r>
  <r>
    <n v="205"/>
    <x v="185"/>
    <x v="8"/>
    <x v="1"/>
    <n v="64103"/>
    <x v="1"/>
    <x v="1"/>
    <x v="0"/>
    <x v="131"/>
    <s v="kmpl"/>
    <s v="174.33 bhp"/>
    <n v="5"/>
    <m/>
    <x v="158"/>
  </r>
  <r>
    <n v="206"/>
    <x v="186"/>
    <x v="0"/>
    <x v="7"/>
    <n v="76000"/>
    <x v="2"/>
    <x v="1"/>
    <x v="0"/>
    <x v="129"/>
    <s v="kmpl"/>
    <s v="177.5 bhp"/>
    <n v="5"/>
    <m/>
    <x v="53"/>
  </r>
  <r>
    <n v="207"/>
    <x v="187"/>
    <x v="8"/>
    <x v="7"/>
    <n v="104000"/>
    <x v="1"/>
    <x v="0"/>
    <x v="0"/>
    <x v="132"/>
    <s v="kmpl"/>
    <s v="67.06 bhp"/>
    <n v="5"/>
    <m/>
    <x v="159"/>
  </r>
  <r>
    <n v="208"/>
    <x v="188"/>
    <x v="7"/>
    <x v="0"/>
    <n v="42001"/>
    <x v="2"/>
    <x v="0"/>
    <x v="0"/>
    <x v="133"/>
    <s v="kmpl"/>
    <m/>
    <m/>
    <m/>
    <x v="160"/>
  </r>
  <r>
    <n v="209"/>
    <x v="148"/>
    <x v="6"/>
    <x v="7"/>
    <n v="37245"/>
    <x v="2"/>
    <x v="1"/>
    <x v="0"/>
    <x v="110"/>
    <s v="kmpl"/>
    <s v="120.7 bhp"/>
    <n v="5"/>
    <m/>
    <x v="161"/>
  </r>
  <r>
    <n v="210"/>
    <x v="189"/>
    <x v="7"/>
    <x v="4"/>
    <n v="45000"/>
    <x v="1"/>
    <x v="0"/>
    <x v="0"/>
    <x v="134"/>
    <s v="kmpl"/>
    <s v="98.6 bhp"/>
    <n v="5"/>
    <s v="8.54 Lakh"/>
    <x v="72"/>
  </r>
  <r>
    <n v="211"/>
    <x v="171"/>
    <x v="5"/>
    <x v="3"/>
    <n v="117837"/>
    <x v="1"/>
    <x v="0"/>
    <x v="1"/>
    <x v="84"/>
    <s v="kmpl"/>
    <s v="126.32 bhp"/>
    <n v="5"/>
    <m/>
    <x v="119"/>
  </r>
  <r>
    <n v="212"/>
    <x v="190"/>
    <x v="0"/>
    <x v="7"/>
    <n v="30000"/>
    <x v="1"/>
    <x v="0"/>
    <x v="0"/>
    <x v="135"/>
    <s v="kmpl"/>
    <s v="83.8 bhp"/>
    <n v="5"/>
    <m/>
    <x v="162"/>
  </r>
  <r>
    <n v="213"/>
    <x v="191"/>
    <x v="8"/>
    <x v="1"/>
    <n v="27057"/>
    <x v="2"/>
    <x v="0"/>
    <x v="1"/>
    <x v="136"/>
    <s v="kmpl"/>
    <s v="121.3 bhp"/>
    <n v="5"/>
    <m/>
    <x v="57"/>
  </r>
  <r>
    <n v="214"/>
    <x v="192"/>
    <x v="0"/>
    <x v="5"/>
    <n v="8500"/>
    <x v="2"/>
    <x v="1"/>
    <x v="0"/>
    <x v="137"/>
    <s v="kmpl"/>
    <s v="67 bhp"/>
    <n v="5"/>
    <m/>
    <x v="163"/>
  </r>
  <r>
    <n v="215"/>
    <x v="193"/>
    <x v="7"/>
    <x v="0"/>
    <n v="30500"/>
    <x v="2"/>
    <x v="1"/>
    <x v="0"/>
    <x v="36"/>
    <s v="kmpl"/>
    <s v="186 bhp"/>
    <n v="5"/>
    <m/>
    <x v="58"/>
  </r>
  <r>
    <n v="216"/>
    <x v="194"/>
    <x v="8"/>
    <x v="3"/>
    <n v="56000"/>
    <x v="1"/>
    <x v="1"/>
    <x v="0"/>
    <x v="138"/>
    <s v="kmpl"/>
    <s v="246.7 bhp"/>
    <n v="5"/>
    <m/>
    <x v="135"/>
  </r>
  <r>
    <n v="217"/>
    <x v="172"/>
    <x v="1"/>
    <x v="3"/>
    <n v="44000"/>
    <x v="2"/>
    <x v="0"/>
    <x v="1"/>
    <x v="124"/>
    <s v="kmpl"/>
    <s v="68.05 bhp"/>
    <n v="5"/>
    <m/>
    <x v="164"/>
  </r>
  <r>
    <n v="218"/>
    <x v="195"/>
    <x v="0"/>
    <x v="8"/>
    <n v="10500"/>
    <x v="2"/>
    <x v="1"/>
    <x v="0"/>
    <x v="139"/>
    <s v="kmpl"/>
    <s v="103.52 bhp"/>
    <n v="5"/>
    <m/>
    <x v="165"/>
  </r>
  <r>
    <n v="219"/>
    <x v="196"/>
    <x v="4"/>
    <x v="8"/>
    <n v="26000"/>
    <x v="2"/>
    <x v="1"/>
    <x v="0"/>
    <x v="140"/>
    <s v="kmpl"/>
    <s v="177.46 bhp"/>
    <n v="5"/>
    <s v="33.58 Lakh"/>
    <x v="166"/>
  </r>
  <r>
    <n v="220"/>
    <x v="197"/>
    <x v="3"/>
    <x v="6"/>
    <n v="25166"/>
    <x v="2"/>
    <x v="0"/>
    <x v="0"/>
    <x v="141"/>
    <s v="kmpl"/>
    <s v="81.86 bhp"/>
    <n v="5"/>
    <m/>
    <x v="167"/>
  </r>
  <r>
    <n v="221"/>
    <x v="198"/>
    <x v="7"/>
    <x v="7"/>
    <n v="64000"/>
    <x v="1"/>
    <x v="0"/>
    <x v="1"/>
    <x v="16"/>
    <s v="kmpl"/>
    <s v="98.6 bhp"/>
    <n v="5"/>
    <m/>
    <x v="6"/>
  </r>
  <r>
    <n v="222"/>
    <x v="199"/>
    <x v="2"/>
    <x v="15"/>
    <n v="61000"/>
    <x v="2"/>
    <x v="0"/>
    <x v="1"/>
    <x v="50"/>
    <s v="kmpl"/>
    <s v="67.1 bhp"/>
    <n v="5"/>
    <m/>
    <x v="36"/>
  </r>
  <r>
    <n v="223"/>
    <x v="200"/>
    <x v="4"/>
    <x v="4"/>
    <n v="107000"/>
    <x v="1"/>
    <x v="0"/>
    <x v="0"/>
    <x v="142"/>
    <s v="kmpl"/>
    <s v="65 bhp"/>
    <n v="5"/>
    <s v="9.12 Lakh"/>
    <x v="115"/>
  </r>
  <r>
    <n v="224"/>
    <x v="201"/>
    <x v="3"/>
    <x v="6"/>
    <n v="29161"/>
    <x v="1"/>
    <x v="1"/>
    <x v="0"/>
    <x v="99"/>
    <s v="kmpl"/>
    <s v="167.62 bhp"/>
    <n v="5"/>
    <m/>
    <x v="168"/>
  </r>
  <r>
    <n v="225"/>
    <x v="202"/>
    <x v="7"/>
    <x v="4"/>
    <n v="32000"/>
    <x v="2"/>
    <x v="0"/>
    <x v="0"/>
    <x v="143"/>
    <s v="kmpl"/>
    <s v="67.04 bhp"/>
    <n v="5"/>
    <s v="5.29 Lakh"/>
    <x v="81"/>
  </r>
  <r>
    <n v="226"/>
    <x v="203"/>
    <x v="3"/>
    <x v="1"/>
    <n v="46173"/>
    <x v="1"/>
    <x v="0"/>
    <x v="1"/>
    <x v="28"/>
    <s v="kmpl"/>
    <s v="108.5 bhp"/>
    <n v="5"/>
    <m/>
    <x v="169"/>
  </r>
  <r>
    <n v="227"/>
    <x v="12"/>
    <x v="8"/>
    <x v="4"/>
    <n v="47000"/>
    <x v="1"/>
    <x v="0"/>
    <x v="0"/>
    <x v="49"/>
    <s v="kmpl"/>
    <s v="null bhp"/>
    <n v="5"/>
    <m/>
    <x v="170"/>
  </r>
  <r>
    <n v="228"/>
    <x v="204"/>
    <x v="6"/>
    <x v="8"/>
    <n v="26327"/>
    <x v="2"/>
    <x v="1"/>
    <x v="0"/>
    <x v="144"/>
    <s v="kmpl"/>
    <s v="189.08 bhp"/>
    <n v="4"/>
    <s v="44.28 Lakh"/>
    <x v="56"/>
  </r>
  <r>
    <n v="229"/>
    <x v="205"/>
    <x v="9"/>
    <x v="1"/>
    <n v="70436"/>
    <x v="1"/>
    <x v="0"/>
    <x v="0"/>
    <x v="14"/>
    <s v="kmpl"/>
    <s v="99 bhp"/>
    <m/>
    <m/>
    <x v="47"/>
  </r>
  <r>
    <n v="230"/>
    <x v="206"/>
    <x v="5"/>
    <x v="9"/>
    <n v="200000"/>
    <x v="1"/>
    <x v="0"/>
    <x v="1"/>
    <x v="107"/>
    <s v="kmpl"/>
    <s v="53.5 bhp"/>
    <n v="5"/>
    <m/>
    <x v="101"/>
  </r>
  <r>
    <n v="231"/>
    <x v="207"/>
    <x v="6"/>
    <x v="5"/>
    <n v="60813"/>
    <x v="2"/>
    <x v="0"/>
    <x v="1"/>
    <x v="101"/>
    <s v="kmpl"/>
    <s v="76.8 bhp"/>
    <n v="5"/>
    <m/>
    <x v="171"/>
  </r>
  <r>
    <n v="232"/>
    <x v="208"/>
    <x v="0"/>
    <x v="3"/>
    <n v="45000"/>
    <x v="1"/>
    <x v="0"/>
    <x v="0"/>
    <x v="37"/>
    <s v="kmpl"/>
    <s v="73.9 bhp"/>
    <n v="5"/>
    <m/>
    <x v="47"/>
  </r>
  <r>
    <n v="233"/>
    <x v="209"/>
    <x v="4"/>
    <x v="5"/>
    <n v="64000"/>
    <x v="1"/>
    <x v="0"/>
    <x v="0"/>
    <x v="48"/>
    <s v="kmpl"/>
    <s v="74 bhp"/>
    <n v="5"/>
    <m/>
    <x v="172"/>
  </r>
  <r>
    <n v="234"/>
    <x v="210"/>
    <x v="7"/>
    <x v="3"/>
    <n v="41284"/>
    <x v="1"/>
    <x v="0"/>
    <x v="0"/>
    <x v="56"/>
    <s v="kmpl"/>
    <s v="68.05 bhp"/>
    <n v="5"/>
    <m/>
    <x v="54"/>
  </r>
  <r>
    <n v="235"/>
    <x v="211"/>
    <x v="6"/>
    <x v="12"/>
    <n v="14165"/>
    <x v="1"/>
    <x v="1"/>
    <x v="0"/>
    <x v="7"/>
    <s v="kmpl"/>
    <s v="171.5 bhp"/>
    <n v="7"/>
    <s v="20.74 Lakh"/>
    <x v="173"/>
  </r>
  <r>
    <n v="236"/>
    <x v="212"/>
    <x v="0"/>
    <x v="2"/>
    <n v="67000"/>
    <x v="1"/>
    <x v="1"/>
    <x v="1"/>
    <x v="145"/>
    <s v="kmpl"/>
    <s v="194.3 bhp"/>
    <n v="7"/>
    <m/>
    <x v="99"/>
  </r>
  <r>
    <n v="237"/>
    <x v="213"/>
    <x v="7"/>
    <x v="2"/>
    <n v="32572"/>
    <x v="2"/>
    <x v="0"/>
    <x v="0"/>
    <x v="146"/>
    <s v="kmpl"/>
    <s v="117.3 bhp"/>
    <n v="5"/>
    <s v="11.74 Lakh"/>
    <x v="174"/>
  </r>
  <r>
    <n v="238"/>
    <x v="214"/>
    <x v="6"/>
    <x v="6"/>
    <n v="14960"/>
    <x v="2"/>
    <x v="0"/>
    <x v="0"/>
    <x v="101"/>
    <s v="kmpl"/>
    <s v="81.83 bhp"/>
    <n v="5"/>
    <m/>
    <x v="175"/>
  </r>
  <r>
    <n v="239"/>
    <x v="201"/>
    <x v="6"/>
    <x v="1"/>
    <n v="55980"/>
    <x v="1"/>
    <x v="1"/>
    <x v="0"/>
    <x v="99"/>
    <s v="kmpl"/>
    <s v="167.62 bhp"/>
    <n v="5"/>
    <m/>
    <x v="176"/>
  </r>
  <r>
    <n v="240"/>
    <x v="163"/>
    <x v="0"/>
    <x v="4"/>
    <n v="74000"/>
    <x v="1"/>
    <x v="0"/>
    <x v="0"/>
    <x v="118"/>
    <s v="kmpl"/>
    <s v="57.6 bhp"/>
    <n v="5"/>
    <m/>
    <x v="81"/>
  </r>
  <r>
    <n v="241"/>
    <x v="215"/>
    <x v="6"/>
    <x v="1"/>
    <n v="56847"/>
    <x v="1"/>
    <x v="0"/>
    <x v="0"/>
    <x v="117"/>
    <s v="kmpl"/>
    <s v="88.73 bhp"/>
    <n v="5"/>
    <m/>
    <x v="177"/>
  </r>
  <r>
    <n v="242"/>
    <x v="216"/>
    <x v="3"/>
    <x v="1"/>
    <n v="121374"/>
    <x v="1"/>
    <x v="0"/>
    <x v="0"/>
    <x v="85"/>
    <s v="kmpl"/>
    <s v="100.6 bhp"/>
    <n v="7"/>
    <m/>
    <x v="178"/>
  </r>
  <r>
    <n v="243"/>
    <x v="3"/>
    <x v="2"/>
    <x v="4"/>
    <n v="52000"/>
    <x v="1"/>
    <x v="0"/>
    <x v="0"/>
    <x v="3"/>
    <s v="kmpl"/>
    <s v="88.76 bhp"/>
    <n v="7"/>
    <m/>
    <x v="179"/>
  </r>
  <r>
    <n v="244"/>
    <x v="28"/>
    <x v="0"/>
    <x v="7"/>
    <n v="118000"/>
    <x v="1"/>
    <x v="0"/>
    <x v="0"/>
    <x v="27"/>
    <s v="kmpl"/>
    <s v="102 bhp"/>
    <n v="7"/>
    <m/>
    <x v="180"/>
  </r>
  <r>
    <n v="245"/>
    <x v="135"/>
    <x v="0"/>
    <x v="9"/>
    <n v="72000"/>
    <x v="2"/>
    <x v="0"/>
    <x v="3"/>
    <x v="72"/>
    <s v="kmpl"/>
    <s v="null bhp"/>
    <n v="5"/>
    <m/>
    <x v="181"/>
  </r>
  <r>
    <n v="246"/>
    <x v="217"/>
    <x v="6"/>
    <x v="5"/>
    <n v="33915"/>
    <x v="2"/>
    <x v="0"/>
    <x v="0"/>
    <x v="49"/>
    <s v="kmpl"/>
    <s v="117.3 bhp"/>
    <n v="5"/>
    <m/>
    <x v="182"/>
  </r>
  <r>
    <n v="247"/>
    <x v="218"/>
    <x v="10"/>
    <x v="7"/>
    <n v="82002"/>
    <x v="1"/>
    <x v="1"/>
    <x v="0"/>
    <x v="147"/>
    <s v="kmpl"/>
    <s v="184 bhp"/>
    <n v="5"/>
    <m/>
    <x v="183"/>
  </r>
  <r>
    <n v="248"/>
    <x v="219"/>
    <x v="0"/>
    <x v="8"/>
    <n v="33000"/>
    <x v="1"/>
    <x v="0"/>
    <x v="0"/>
    <x v="148"/>
    <s v="kmpl"/>
    <s v="70 bhp"/>
    <n v="5"/>
    <m/>
    <x v="119"/>
  </r>
  <r>
    <n v="249"/>
    <x v="220"/>
    <x v="2"/>
    <x v="5"/>
    <n v="34000"/>
    <x v="1"/>
    <x v="0"/>
    <x v="0"/>
    <x v="149"/>
    <s v="kmpl"/>
    <s v="88.5 bhp"/>
    <n v="5"/>
    <m/>
    <x v="184"/>
  </r>
  <r>
    <n v="250"/>
    <x v="221"/>
    <x v="7"/>
    <x v="3"/>
    <n v="55000"/>
    <x v="1"/>
    <x v="0"/>
    <x v="0"/>
    <x v="150"/>
    <s v="kmpl"/>
    <s v="103.6 bhp"/>
    <n v="5"/>
    <m/>
    <x v="6"/>
  </r>
  <r>
    <n v="251"/>
    <x v="222"/>
    <x v="6"/>
    <x v="13"/>
    <n v="160538"/>
    <x v="1"/>
    <x v="0"/>
    <x v="0"/>
    <x v="151"/>
    <s v="kmpl"/>
    <s v="82 bhp"/>
    <n v="5"/>
    <m/>
    <x v="185"/>
  </r>
  <r>
    <n v="252"/>
    <x v="223"/>
    <x v="5"/>
    <x v="7"/>
    <n v="60000"/>
    <x v="1"/>
    <x v="0"/>
    <x v="1"/>
    <x v="152"/>
    <s v="kmpl"/>
    <s v="103.6 bhp"/>
    <n v="5"/>
    <m/>
    <x v="115"/>
  </r>
  <r>
    <n v="253"/>
    <x v="224"/>
    <x v="3"/>
    <x v="8"/>
    <n v="49575"/>
    <x v="2"/>
    <x v="0"/>
    <x v="0"/>
    <x v="153"/>
    <s v="kmpl"/>
    <s v="88.7 bhp"/>
    <n v="5"/>
    <m/>
    <x v="186"/>
  </r>
  <r>
    <n v="254"/>
    <x v="225"/>
    <x v="5"/>
    <x v="0"/>
    <n v="83000"/>
    <x v="2"/>
    <x v="0"/>
    <x v="0"/>
    <x v="124"/>
    <s v="kmpl"/>
    <s v="68.05 bhp"/>
    <n v="5"/>
    <m/>
    <x v="0"/>
  </r>
  <r>
    <n v="255"/>
    <x v="226"/>
    <x v="6"/>
    <x v="6"/>
    <n v="51346"/>
    <x v="1"/>
    <x v="1"/>
    <x v="0"/>
    <x v="154"/>
    <s v="kmpl"/>
    <s v="183 bhp"/>
    <n v="5"/>
    <m/>
    <x v="187"/>
  </r>
  <r>
    <n v="256"/>
    <x v="227"/>
    <x v="1"/>
    <x v="8"/>
    <n v="43000"/>
    <x v="1"/>
    <x v="0"/>
    <x v="0"/>
    <x v="55"/>
    <s v="kmpl"/>
    <s v="147.8 bhp"/>
    <n v="7"/>
    <s v="25.52 Lakh"/>
    <x v="188"/>
  </r>
  <r>
    <n v="257"/>
    <x v="228"/>
    <x v="5"/>
    <x v="2"/>
    <n v="35000"/>
    <x v="2"/>
    <x v="0"/>
    <x v="3"/>
    <x v="38"/>
    <s v="kmpl"/>
    <s v="35 bhp"/>
    <n v="5"/>
    <m/>
    <x v="32"/>
  </r>
  <r>
    <n v="258"/>
    <x v="229"/>
    <x v="3"/>
    <x v="8"/>
    <n v="27872"/>
    <x v="2"/>
    <x v="0"/>
    <x v="1"/>
    <x v="112"/>
    <s v="kmpl"/>
    <s v="81.80 bhp"/>
    <n v="5"/>
    <m/>
    <x v="162"/>
  </r>
  <r>
    <n v="259"/>
    <x v="230"/>
    <x v="0"/>
    <x v="7"/>
    <n v="16514"/>
    <x v="2"/>
    <x v="0"/>
    <x v="0"/>
    <x v="50"/>
    <s v="kmpl"/>
    <s v="82 bhp"/>
    <n v="5"/>
    <m/>
    <x v="68"/>
  </r>
  <r>
    <n v="260"/>
    <x v="52"/>
    <x v="1"/>
    <x v="3"/>
    <n v="120000"/>
    <x v="1"/>
    <x v="0"/>
    <x v="0"/>
    <x v="48"/>
    <s v="kmpl"/>
    <s v="74 bhp"/>
    <n v="5"/>
    <m/>
    <x v="68"/>
  </r>
  <r>
    <n v="261"/>
    <x v="231"/>
    <x v="4"/>
    <x v="11"/>
    <n v="143275"/>
    <x v="1"/>
    <x v="0"/>
    <x v="0"/>
    <x v="90"/>
    <s v="kmpl"/>
    <s v="126.2 bhp"/>
    <n v="5"/>
    <s v="14.07 Lakh"/>
    <x v="110"/>
  </r>
  <r>
    <n v="262"/>
    <x v="78"/>
    <x v="4"/>
    <x v="13"/>
    <n v="99000"/>
    <x v="2"/>
    <x v="0"/>
    <x v="0"/>
    <x v="14"/>
    <s v="kmpl"/>
    <s v="null bhp"/>
    <n v="5"/>
    <m/>
    <x v="0"/>
  </r>
  <r>
    <n v="263"/>
    <x v="232"/>
    <x v="0"/>
    <x v="0"/>
    <n v="52000"/>
    <x v="2"/>
    <x v="0"/>
    <x v="0"/>
    <x v="72"/>
    <s v="kmpl"/>
    <s v="80 bhp"/>
    <n v="5"/>
    <m/>
    <x v="70"/>
  </r>
  <r>
    <n v="264"/>
    <x v="233"/>
    <x v="3"/>
    <x v="8"/>
    <n v="29819"/>
    <x v="1"/>
    <x v="1"/>
    <x v="0"/>
    <x v="155"/>
    <s v="kmpl"/>
    <s v="254.79 bhp"/>
    <n v="5"/>
    <s v="95.13 Lakh"/>
    <x v="189"/>
  </r>
  <r>
    <n v="265"/>
    <x v="234"/>
    <x v="9"/>
    <x v="7"/>
    <n v="57000"/>
    <x v="1"/>
    <x v="0"/>
    <x v="1"/>
    <x v="57"/>
    <s v="kmpl"/>
    <s v="170 bhp"/>
    <n v="5"/>
    <m/>
    <x v="190"/>
  </r>
  <r>
    <n v="266"/>
    <x v="235"/>
    <x v="4"/>
    <x v="7"/>
    <n v="88500"/>
    <x v="1"/>
    <x v="0"/>
    <x v="0"/>
    <x v="70"/>
    <s v="kmpl"/>
    <s v="73.94 bhp"/>
    <n v="5"/>
    <m/>
    <x v="191"/>
  </r>
  <r>
    <n v="267"/>
    <x v="236"/>
    <x v="9"/>
    <x v="5"/>
    <n v="28000"/>
    <x v="1"/>
    <x v="0"/>
    <x v="0"/>
    <x v="1"/>
    <s v="kmpl"/>
    <s v="126.2 bhp"/>
    <n v="5"/>
    <m/>
    <x v="192"/>
  </r>
  <r>
    <n v="268"/>
    <x v="237"/>
    <x v="1"/>
    <x v="0"/>
    <n v="67000"/>
    <x v="2"/>
    <x v="0"/>
    <x v="0"/>
    <x v="97"/>
    <s v="kmpl"/>
    <s v="66.1 bhp"/>
    <n v="5"/>
    <m/>
    <x v="65"/>
  </r>
  <r>
    <n v="269"/>
    <x v="238"/>
    <x v="8"/>
    <x v="5"/>
    <n v="26000"/>
    <x v="1"/>
    <x v="0"/>
    <x v="0"/>
    <x v="65"/>
    <s v="kmpl"/>
    <s v="108.45 bhp"/>
    <n v="5"/>
    <m/>
    <x v="53"/>
  </r>
  <r>
    <n v="270"/>
    <x v="239"/>
    <x v="8"/>
    <x v="0"/>
    <n v="120000"/>
    <x v="1"/>
    <x v="0"/>
    <x v="0"/>
    <x v="49"/>
    <s v="kmpl"/>
    <s v="76 bhp"/>
    <n v="5"/>
    <m/>
    <x v="193"/>
  </r>
  <r>
    <n v="271"/>
    <x v="240"/>
    <x v="3"/>
    <x v="8"/>
    <n v="51982"/>
    <x v="1"/>
    <x v="1"/>
    <x v="0"/>
    <x v="46"/>
    <s v="kmpl"/>
    <s v="258 bhp"/>
    <n v="5"/>
    <m/>
    <x v="194"/>
  </r>
  <r>
    <n v="272"/>
    <x v="241"/>
    <x v="9"/>
    <x v="0"/>
    <n v="36000"/>
    <x v="2"/>
    <x v="0"/>
    <x v="1"/>
    <x v="53"/>
    <s v="kmpl"/>
    <s v="78.9 bhp"/>
    <n v="5"/>
    <m/>
    <x v="72"/>
  </r>
  <r>
    <n v="273"/>
    <x v="242"/>
    <x v="1"/>
    <x v="5"/>
    <n v="47000"/>
    <x v="1"/>
    <x v="0"/>
    <x v="0"/>
    <x v="27"/>
    <s v="kmpl"/>
    <s v="102 bhp"/>
    <n v="7"/>
    <m/>
    <x v="195"/>
  </r>
  <r>
    <n v="274"/>
    <x v="243"/>
    <x v="0"/>
    <x v="16"/>
    <n v="60000"/>
    <x v="2"/>
    <x v="0"/>
    <x v="3"/>
    <x v="156"/>
    <s v="kmpl"/>
    <s v="60 bhp"/>
    <n v="5"/>
    <m/>
    <x v="196"/>
  </r>
  <r>
    <n v="275"/>
    <x v="52"/>
    <x v="4"/>
    <x v="6"/>
    <n v="31025"/>
    <x v="1"/>
    <x v="0"/>
    <x v="0"/>
    <x v="17"/>
    <s v="kmpl"/>
    <s v="74 bhp"/>
    <n v="5"/>
    <m/>
    <x v="197"/>
  </r>
  <r>
    <n v="276"/>
    <x v="244"/>
    <x v="1"/>
    <x v="4"/>
    <n v="105000"/>
    <x v="1"/>
    <x v="0"/>
    <x v="1"/>
    <x v="92"/>
    <s v="kmpl"/>
    <s v="120 bhp"/>
    <n v="8"/>
    <m/>
    <x v="99"/>
  </r>
  <r>
    <n v="277"/>
    <x v="245"/>
    <x v="1"/>
    <x v="8"/>
    <n v="121900"/>
    <x v="1"/>
    <x v="0"/>
    <x v="0"/>
    <x v="157"/>
    <s v="kmpl"/>
    <s v="74 bhp"/>
    <n v="5"/>
    <s v="8.34 Lakh"/>
    <x v="68"/>
  </r>
  <r>
    <n v="278"/>
    <x v="246"/>
    <x v="0"/>
    <x v="8"/>
    <n v="22695"/>
    <x v="2"/>
    <x v="0"/>
    <x v="0"/>
    <x v="158"/>
    <s v="kmpl"/>
    <s v="123.24 bhp"/>
    <n v="5"/>
    <m/>
    <x v="126"/>
  </r>
  <r>
    <n v="279"/>
    <x v="247"/>
    <x v="5"/>
    <x v="3"/>
    <n v="73000"/>
    <x v="1"/>
    <x v="0"/>
    <x v="0"/>
    <x v="159"/>
    <s v="kmpl"/>
    <s v="74 bhp"/>
    <n v="5"/>
    <m/>
    <x v="191"/>
  </r>
  <r>
    <n v="280"/>
    <x v="248"/>
    <x v="6"/>
    <x v="5"/>
    <n v="32227"/>
    <x v="2"/>
    <x v="0"/>
    <x v="0"/>
    <x v="160"/>
    <s v="kmpl"/>
    <s v="47.3 bhp"/>
    <n v="5"/>
    <m/>
    <x v="198"/>
  </r>
  <r>
    <n v="281"/>
    <x v="249"/>
    <x v="5"/>
    <x v="2"/>
    <n v="55000"/>
    <x v="2"/>
    <x v="0"/>
    <x v="0"/>
    <x v="72"/>
    <s v="kmpl"/>
    <s v="118 bhp"/>
    <n v="5"/>
    <m/>
    <x v="199"/>
  </r>
  <r>
    <n v="282"/>
    <x v="250"/>
    <x v="6"/>
    <x v="6"/>
    <n v="11287"/>
    <x v="1"/>
    <x v="1"/>
    <x v="0"/>
    <x v="161"/>
    <s v="kmpl"/>
    <s v="241.4 bhp"/>
    <n v="7"/>
    <m/>
    <x v="200"/>
  </r>
  <r>
    <n v="283"/>
    <x v="251"/>
    <x v="0"/>
    <x v="10"/>
    <n v="48000"/>
    <x v="1"/>
    <x v="1"/>
    <x v="1"/>
    <x v="72"/>
    <s v="kmpl"/>
    <s v="105 bhp"/>
    <n v="5"/>
    <m/>
    <x v="154"/>
  </r>
  <r>
    <n v="284"/>
    <x v="252"/>
    <x v="6"/>
    <x v="3"/>
    <n v="54308"/>
    <x v="2"/>
    <x v="0"/>
    <x v="0"/>
    <x v="162"/>
    <s v="kmpl"/>
    <s v="121.3 bhp"/>
    <n v="5"/>
    <m/>
    <x v="201"/>
  </r>
  <r>
    <n v="285"/>
    <x v="253"/>
    <x v="5"/>
    <x v="10"/>
    <n v="78442"/>
    <x v="2"/>
    <x v="1"/>
    <x v="0"/>
    <x v="11"/>
    <s v="kmpl"/>
    <s v="118 bhp"/>
    <n v="5"/>
    <m/>
    <x v="202"/>
  </r>
  <r>
    <n v="286"/>
    <x v="254"/>
    <x v="7"/>
    <x v="4"/>
    <n v="46000"/>
    <x v="1"/>
    <x v="0"/>
    <x v="0"/>
    <x v="91"/>
    <s v="kmpl"/>
    <s v="88.8 bhp"/>
    <n v="5"/>
    <m/>
    <x v="71"/>
  </r>
  <r>
    <n v="287"/>
    <x v="255"/>
    <x v="3"/>
    <x v="7"/>
    <n v="45051"/>
    <x v="2"/>
    <x v="1"/>
    <x v="0"/>
    <x v="89"/>
    <s v="kmpl"/>
    <s v="98.6 bhp"/>
    <n v="5"/>
    <m/>
    <x v="203"/>
  </r>
  <r>
    <n v="288"/>
    <x v="256"/>
    <x v="4"/>
    <x v="2"/>
    <n v="69000"/>
    <x v="1"/>
    <x v="0"/>
    <x v="0"/>
    <x v="8"/>
    <s v="kmpl"/>
    <s v="103.6 bhp"/>
    <n v="5"/>
    <m/>
    <x v="204"/>
  </r>
  <r>
    <n v="289"/>
    <x v="257"/>
    <x v="10"/>
    <x v="7"/>
    <n v="49000"/>
    <x v="2"/>
    <x v="0"/>
    <x v="0"/>
    <x v="146"/>
    <s v="kmpl"/>
    <s v="117.3 bhp"/>
    <n v="5"/>
    <m/>
    <x v="179"/>
  </r>
  <r>
    <n v="290"/>
    <x v="245"/>
    <x v="1"/>
    <x v="6"/>
    <n v="45000"/>
    <x v="1"/>
    <x v="0"/>
    <x v="0"/>
    <x v="157"/>
    <s v="kmpl"/>
    <s v="74 bhp"/>
    <n v="5"/>
    <s v="8.34 Lakh"/>
    <x v="90"/>
  </r>
  <r>
    <n v="291"/>
    <x v="258"/>
    <x v="1"/>
    <x v="1"/>
    <n v="64000"/>
    <x v="1"/>
    <x v="1"/>
    <x v="0"/>
    <x v="163"/>
    <s v="kmpl"/>
    <s v="177 bhp"/>
    <n v="5"/>
    <m/>
    <x v="18"/>
  </r>
  <r>
    <n v="292"/>
    <x v="259"/>
    <x v="8"/>
    <x v="10"/>
    <n v="60000"/>
    <x v="2"/>
    <x v="0"/>
    <x v="0"/>
    <x v="50"/>
    <s v="kmpl"/>
    <s v="67 bhp"/>
    <n v="5"/>
    <m/>
    <x v="205"/>
  </r>
  <r>
    <n v="293"/>
    <x v="260"/>
    <x v="8"/>
    <x v="1"/>
    <n v="62178"/>
    <x v="2"/>
    <x v="0"/>
    <x v="0"/>
    <x v="2"/>
    <s v="kmpl"/>
    <s v="88.7 bhp"/>
    <n v="5"/>
    <s v="8.85 Lakh"/>
    <x v="34"/>
  </r>
  <r>
    <n v="294"/>
    <x v="261"/>
    <x v="3"/>
    <x v="3"/>
    <n v="58006"/>
    <x v="1"/>
    <x v="0"/>
    <x v="0"/>
    <x v="89"/>
    <s v="kmpl"/>
    <s v="105 bhp"/>
    <n v="5"/>
    <m/>
    <x v="206"/>
  </r>
  <r>
    <n v="295"/>
    <x v="157"/>
    <x v="4"/>
    <x v="0"/>
    <n v="74000"/>
    <x v="2"/>
    <x v="0"/>
    <x v="0"/>
    <x v="53"/>
    <s v="kmpl"/>
    <s v="78.9 bhp"/>
    <n v="5"/>
    <m/>
    <x v="207"/>
  </r>
  <r>
    <n v="296"/>
    <x v="133"/>
    <x v="6"/>
    <x v="1"/>
    <n v="77771"/>
    <x v="1"/>
    <x v="1"/>
    <x v="0"/>
    <x v="99"/>
    <s v="kmpl"/>
    <s v="170 bhp"/>
    <n v="5"/>
    <m/>
    <x v="208"/>
  </r>
  <r>
    <n v="297"/>
    <x v="262"/>
    <x v="1"/>
    <x v="3"/>
    <n v="45275"/>
    <x v="2"/>
    <x v="0"/>
    <x v="0"/>
    <x v="53"/>
    <s v="kmpl"/>
    <s v="78.9 bhp"/>
    <n v="5"/>
    <m/>
    <x v="70"/>
  </r>
  <r>
    <n v="298"/>
    <x v="227"/>
    <x v="2"/>
    <x v="5"/>
    <n v="48000"/>
    <x v="1"/>
    <x v="0"/>
    <x v="0"/>
    <x v="55"/>
    <s v="kmpl"/>
    <s v="147.8 bhp"/>
    <n v="7"/>
    <s v="25.4 Lakh"/>
    <x v="209"/>
  </r>
  <r>
    <n v="299"/>
    <x v="263"/>
    <x v="6"/>
    <x v="1"/>
    <n v="31652"/>
    <x v="1"/>
    <x v="1"/>
    <x v="0"/>
    <x v="74"/>
    <s v="kmpl"/>
    <s v="174.33 bhp"/>
    <n v="5"/>
    <m/>
    <x v="210"/>
  </r>
  <r>
    <n v="300"/>
    <x v="110"/>
    <x v="4"/>
    <x v="0"/>
    <n v="109000"/>
    <x v="1"/>
    <x v="0"/>
    <x v="1"/>
    <x v="85"/>
    <s v="kmpl"/>
    <s v="100.6 bhp"/>
    <n v="7"/>
    <m/>
    <x v="211"/>
  </r>
  <r>
    <n v="301"/>
    <x v="264"/>
    <x v="0"/>
    <x v="1"/>
    <n v="31978"/>
    <x v="2"/>
    <x v="0"/>
    <x v="0"/>
    <x v="164"/>
    <s v="kmpl"/>
    <s v="73.9 bhp"/>
    <n v="5"/>
    <m/>
    <x v="212"/>
  </r>
  <r>
    <n v="302"/>
    <x v="265"/>
    <x v="4"/>
    <x v="2"/>
    <n v="70000"/>
    <x v="2"/>
    <x v="0"/>
    <x v="0"/>
    <x v="25"/>
    <s v="kmpl"/>
    <s v="67.1 bhp"/>
    <n v="5"/>
    <m/>
    <x v="75"/>
  </r>
  <r>
    <n v="303"/>
    <x v="266"/>
    <x v="0"/>
    <x v="8"/>
    <n v="15000"/>
    <x v="2"/>
    <x v="1"/>
    <x v="0"/>
    <x v="69"/>
    <s v="kmpl"/>
    <s v="117.3 bhp"/>
    <n v="5"/>
    <s v="16.67 Lakh"/>
    <x v="213"/>
  </r>
  <r>
    <n v="304"/>
    <x v="267"/>
    <x v="3"/>
    <x v="4"/>
    <n v="59138"/>
    <x v="1"/>
    <x v="0"/>
    <x v="0"/>
    <x v="72"/>
    <s v="kmpl"/>
    <s v="70 bhp"/>
    <n v="5"/>
    <m/>
    <x v="214"/>
  </r>
  <r>
    <n v="305"/>
    <x v="160"/>
    <x v="6"/>
    <x v="7"/>
    <n v="61726"/>
    <x v="1"/>
    <x v="1"/>
    <x v="0"/>
    <x v="74"/>
    <s v="kmpl"/>
    <s v="174.33 bhp"/>
    <n v="5"/>
    <m/>
    <x v="215"/>
  </r>
  <r>
    <n v="306"/>
    <x v="268"/>
    <x v="8"/>
    <x v="1"/>
    <n v="48000"/>
    <x v="1"/>
    <x v="1"/>
    <x v="0"/>
    <x v="115"/>
    <s v="kmpl"/>
    <s v="136 bhp"/>
    <n v="5"/>
    <m/>
    <x v="216"/>
  </r>
  <r>
    <n v="307"/>
    <x v="78"/>
    <x v="2"/>
    <x v="13"/>
    <n v="58000"/>
    <x v="2"/>
    <x v="0"/>
    <x v="1"/>
    <x v="14"/>
    <s v="kmpl"/>
    <s v="null bhp"/>
    <n v="5"/>
    <m/>
    <x v="144"/>
  </r>
  <r>
    <n v="308"/>
    <x v="12"/>
    <x v="7"/>
    <x v="2"/>
    <n v="60020"/>
    <x v="1"/>
    <x v="0"/>
    <x v="0"/>
    <x v="49"/>
    <s v="kmpl"/>
    <s v="null bhp"/>
    <n v="5"/>
    <m/>
    <x v="54"/>
  </r>
  <r>
    <n v="309"/>
    <x v="269"/>
    <x v="4"/>
    <x v="7"/>
    <n v="77815"/>
    <x v="2"/>
    <x v="1"/>
    <x v="0"/>
    <x v="165"/>
    <s v="kmpl"/>
    <s v="67.04 bhp"/>
    <n v="5"/>
    <m/>
    <x v="24"/>
  </r>
  <r>
    <n v="310"/>
    <x v="270"/>
    <x v="4"/>
    <x v="8"/>
    <n v="29000"/>
    <x v="1"/>
    <x v="1"/>
    <x v="0"/>
    <x v="115"/>
    <s v="kmpl"/>
    <s v="201.15 bhp"/>
    <n v="5"/>
    <s v="79.43 Lakh"/>
    <x v="217"/>
  </r>
  <r>
    <n v="311"/>
    <x v="271"/>
    <x v="8"/>
    <x v="8"/>
    <n v="44000"/>
    <x v="1"/>
    <x v="1"/>
    <x v="0"/>
    <x v="13"/>
    <s v="kmpl"/>
    <s v="187.7 bhp"/>
    <n v="5"/>
    <m/>
    <x v="218"/>
  </r>
  <r>
    <n v="312"/>
    <x v="272"/>
    <x v="4"/>
    <x v="2"/>
    <n v="108626"/>
    <x v="1"/>
    <x v="0"/>
    <x v="0"/>
    <x v="8"/>
    <s v="kmpl"/>
    <s v="103.6 bhp"/>
    <n v="5"/>
    <m/>
    <x v="137"/>
  </r>
  <r>
    <n v="313"/>
    <x v="273"/>
    <x v="4"/>
    <x v="3"/>
    <n v="71791"/>
    <x v="2"/>
    <x v="0"/>
    <x v="0"/>
    <x v="33"/>
    <s v="kmpl"/>
    <s v="35 bhp"/>
    <n v="5"/>
    <m/>
    <x v="219"/>
  </r>
  <r>
    <n v="314"/>
    <x v="274"/>
    <x v="6"/>
    <x v="3"/>
    <n v="91931"/>
    <x v="2"/>
    <x v="0"/>
    <x v="0"/>
    <x v="23"/>
    <s v="kmpl"/>
    <s v="86.8 bhp"/>
    <n v="5"/>
    <s v="6.62 Lakh"/>
    <x v="220"/>
  </r>
  <r>
    <n v="315"/>
    <x v="275"/>
    <x v="4"/>
    <x v="17"/>
    <n v="158000"/>
    <x v="1"/>
    <x v="0"/>
    <x v="1"/>
    <x v="166"/>
    <s v="kmpl"/>
    <s v="83.1 bhp"/>
    <n v="7"/>
    <m/>
    <x v="144"/>
  </r>
  <r>
    <n v="316"/>
    <x v="276"/>
    <x v="1"/>
    <x v="3"/>
    <n v="91183"/>
    <x v="1"/>
    <x v="0"/>
    <x v="0"/>
    <x v="69"/>
    <s v="kmpl"/>
    <s v="75 bhp"/>
    <n v="5"/>
    <m/>
    <x v="23"/>
  </r>
  <r>
    <n v="317"/>
    <x v="118"/>
    <x v="8"/>
    <x v="3"/>
    <n v="65000"/>
    <x v="2"/>
    <x v="0"/>
    <x v="0"/>
    <x v="50"/>
    <s v="kmpl"/>
    <s v="67.1 bhp"/>
    <n v="5"/>
    <m/>
    <x v="81"/>
  </r>
  <r>
    <n v="318"/>
    <x v="70"/>
    <x v="4"/>
    <x v="1"/>
    <n v="88428"/>
    <x v="1"/>
    <x v="0"/>
    <x v="0"/>
    <x v="83"/>
    <s v="kmpl"/>
    <s v="140 bhp"/>
    <n v="7"/>
    <m/>
    <x v="221"/>
  </r>
  <r>
    <n v="319"/>
    <x v="277"/>
    <x v="1"/>
    <x v="11"/>
    <n v="138000"/>
    <x v="1"/>
    <x v="0"/>
    <x v="1"/>
    <x v="162"/>
    <s v="kmpl"/>
    <s v="70 bhp"/>
    <n v="5"/>
    <m/>
    <x v="36"/>
  </r>
  <r>
    <n v="320"/>
    <x v="278"/>
    <x v="0"/>
    <x v="6"/>
    <n v="18000"/>
    <x v="2"/>
    <x v="0"/>
    <x v="0"/>
    <x v="167"/>
    <s v="kmpl"/>
    <s v="93.7 bhp"/>
    <n v="7"/>
    <m/>
    <x v="20"/>
  </r>
  <r>
    <n v="321"/>
    <x v="279"/>
    <x v="0"/>
    <x v="2"/>
    <n v="60000"/>
    <x v="2"/>
    <x v="1"/>
    <x v="0"/>
    <x v="93"/>
    <s v="kmpl"/>
    <s v="177.6 bhp"/>
    <n v="5"/>
    <m/>
    <x v="80"/>
  </r>
  <r>
    <n v="322"/>
    <x v="280"/>
    <x v="7"/>
    <x v="3"/>
    <n v="48000"/>
    <x v="1"/>
    <x v="0"/>
    <x v="0"/>
    <x v="168"/>
    <s v="kmpl"/>
    <s v="73.9 bhp"/>
    <n v="5"/>
    <m/>
    <x v="115"/>
  </r>
  <r>
    <n v="323"/>
    <x v="281"/>
    <x v="4"/>
    <x v="10"/>
    <n v="160000"/>
    <x v="1"/>
    <x v="0"/>
    <x v="0"/>
    <x v="49"/>
    <s v="kmpl"/>
    <s v="68 bhp"/>
    <n v="5"/>
    <m/>
    <x v="70"/>
  </r>
  <r>
    <n v="324"/>
    <x v="282"/>
    <x v="7"/>
    <x v="11"/>
    <n v="40000"/>
    <x v="2"/>
    <x v="0"/>
    <x v="0"/>
    <x v="169"/>
    <s v="kmpl"/>
    <s v="78 bhp"/>
    <n v="5"/>
    <m/>
    <x v="185"/>
  </r>
  <r>
    <n v="325"/>
    <x v="160"/>
    <x v="6"/>
    <x v="7"/>
    <n v="51495"/>
    <x v="1"/>
    <x v="1"/>
    <x v="0"/>
    <x v="74"/>
    <s v="kmpl"/>
    <s v="174.33 bhp"/>
    <n v="5"/>
    <m/>
    <x v="222"/>
  </r>
  <r>
    <n v="326"/>
    <x v="283"/>
    <x v="0"/>
    <x v="2"/>
    <n v="30000"/>
    <x v="1"/>
    <x v="1"/>
    <x v="0"/>
    <x v="170"/>
    <s v="kmpl"/>
    <s v="313 bhp"/>
    <n v="4"/>
    <m/>
    <x v="223"/>
  </r>
  <r>
    <n v="327"/>
    <x v="284"/>
    <x v="3"/>
    <x v="8"/>
    <n v="97430"/>
    <x v="1"/>
    <x v="1"/>
    <x v="0"/>
    <x v="171"/>
    <s v="kmpl"/>
    <s v="245 bhp"/>
    <n v="7"/>
    <s v="1.04 Cr"/>
    <x v="224"/>
  </r>
  <r>
    <n v="328"/>
    <x v="285"/>
    <x v="1"/>
    <x v="11"/>
    <n v="42496"/>
    <x v="0"/>
    <x v="0"/>
    <x v="0"/>
    <x v="172"/>
    <s v="km/kg"/>
    <s v="67.1 bhp"/>
    <n v="5"/>
    <m/>
    <x v="225"/>
  </r>
  <r>
    <n v="329"/>
    <x v="286"/>
    <x v="1"/>
    <x v="3"/>
    <n v="83000"/>
    <x v="1"/>
    <x v="0"/>
    <x v="0"/>
    <x v="78"/>
    <s v="kmpl"/>
    <s v="90 bhp"/>
    <n v="5"/>
    <m/>
    <x v="44"/>
  </r>
  <r>
    <n v="330"/>
    <x v="287"/>
    <x v="9"/>
    <x v="10"/>
    <n v="37000"/>
    <x v="2"/>
    <x v="1"/>
    <x v="3"/>
    <x v="64"/>
    <s v="kmpl"/>
    <s v="78.9 bhp"/>
    <n v="5"/>
    <m/>
    <x v="154"/>
  </r>
  <r>
    <n v="331"/>
    <x v="132"/>
    <x v="6"/>
    <x v="5"/>
    <n v="28503"/>
    <x v="2"/>
    <x v="1"/>
    <x v="0"/>
    <x v="97"/>
    <s v="kmpl"/>
    <s v="88.7 bhp"/>
    <n v="5"/>
    <m/>
    <x v="226"/>
  </r>
  <r>
    <n v="332"/>
    <x v="12"/>
    <x v="4"/>
    <x v="1"/>
    <n v="76496"/>
    <x v="1"/>
    <x v="0"/>
    <x v="0"/>
    <x v="12"/>
    <s v="kmpl"/>
    <s v="74 bhp"/>
    <n v="5"/>
    <m/>
    <x v="227"/>
  </r>
  <r>
    <n v="333"/>
    <x v="97"/>
    <x v="1"/>
    <x v="2"/>
    <n v="79152"/>
    <x v="2"/>
    <x v="0"/>
    <x v="1"/>
    <x v="23"/>
    <s v="kmpl"/>
    <s v="82.85 bhp"/>
    <n v="5"/>
    <m/>
    <x v="46"/>
  </r>
  <r>
    <n v="334"/>
    <x v="288"/>
    <x v="7"/>
    <x v="2"/>
    <n v="32000"/>
    <x v="2"/>
    <x v="0"/>
    <x v="0"/>
    <x v="164"/>
    <s v="kmpl"/>
    <s v="73.9 bhp"/>
    <n v="5"/>
    <m/>
    <x v="228"/>
  </r>
  <r>
    <n v="335"/>
    <x v="39"/>
    <x v="10"/>
    <x v="10"/>
    <n v="35000"/>
    <x v="2"/>
    <x v="0"/>
    <x v="0"/>
    <x v="38"/>
    <s v="kmpl"/>
    <s v="46.3 bhp"/>
    <n v="5"/>
    <m/>
    <x v="144"/>
  </r>
  <r>
    <n v="336"/>
    <x v="289"/>
    <x v="2"/>
    <x v="15"/>
    <n v="105000"/>
    <x v="2"/>
    <x v="1"/>
    <x v="1"/>
    <x v="173"/>
    <s v="kmpl"/>
    <s v="125 bhp"/>
    <n v="5"/>
    <m/>
    <x v="54"/>
  </r>
  <r>
    <n v="337"/>
    <x v="39"/>
    <x v="2"/>
    <x v="13"/>
    <n v="56000"/>
    <x v="2"/>
    <x v="0"/>
    <x v="1"/>
    <x v="38"/>
    <s v="kmpl"/>
    <s v="46.3 bhp"/>
    <n v="5"/>
    <m/>
    <x v="225"/>
  </r>
  <r>
    <n v="338"/>
    <x v="290"/>
    <x v="1"/>
    <x v="3"/>
    <n v="73000"/>
    <x v="1"/>
    <x v="0"/>
    <x v="0"/>
    <x v="174"/>
    <s v="kmpl"/>
    <s v="88.8 bhp"/>
    <n v="5"/>
    <m/>
    <x v="229"/>
  </r>
  <r>
    <n v="339"/>
    <x v="39"/>
    <x v="1"/>
    <x v="3"/>
    <n v="38000"/>
    <x v="2"/>
    <x v="0"/>
    <x v="0"/>
    <x v="38"/>
    <s v="kmpl"/>
    <s v="46.3 bhp"/>
    <n v="5"/>
    <m/>
    <x v="50"/>
  </r>
  <r>
    <n v="340"/>
    <x v="291"/>
    <x v="7"/>
    <x v="4"/>
    <n v="775000"/>
    <x v="1"/>
    <x v="1"/>
    <x v="0"/>
    <x v="168"/>
    <s v="kmpl"/>
    <s v="141 bhp"/>
    <n v="5"/>
    <m/>
    <x v="100"/>
  </r>
  <r>
    <n v="341"/>
    <x v="289"/>
    <x v="7"/>
    <x v="11"/>
    <n v="80000"/>
    <x v="2"/>
    <x v="1"/>
    <x v="0"/>
    <x v="173"/>
    <s v="kmpl"/>
    <s v="125 bhp"/>
    <n v="5"/>
    <m/>
    <x v="70"/>
  </r>
  <r>
    <n v="342"/>
    <x v="182"/>
    <x v="3"/>
    <x v="5"/>
    <n v="24973"/>
    <x v="2"/>
    <x v="0"/>
    <x v="0"/>
    <x v="101"/>
    <s v="kmpl"/>
    <s v="81.83 bhp"/>
    <n v="5"/>
    <m/>
    <x v="230"/>
  </r>
  <r>
    <n v="343"/>
    <x v="292"/>
    <x v="2"/>
    <x v="5"/>
    <n v="45000"/>
    <x v="1"/>
    <x v="0"/>
    <x v="0"/>
    <x v="34"/>
    <s v="kmpl"/>
    <s v="88.5 bhp"/>
    <n v="5"/>
    <s v="9.12 Lakh"/>
    <x v="197"/>
  </r>
  <r>
    <n v="344"/>
    <x v="293"/>
    <x v="8"/>
    <x v="0"/>
    <n v="87430"/>
    <x v="2"/>
    <x v="0"/>
    <x v="0"/>
    <x v="72"/>
    <s v="kmpl"/>
    <s v="118 bhp"/>
    <n v="5"/>
    <m/>
    <x v="6"/>
  </r>
  <r>
    <n v="345"/>
    <x v="294"/>
    <x v="4"/>
    <x v="7"/>
    <n v="133944"/>
    <x v="1"/>
    <x v="0"/>
    <x v="1"/>
    <x v="69"/>
    <s v="kmpl"/>
    <s v="75 bhp"/>
    <n v="5"/>
    <m/>
    <x v="6"/>
  </r>
  <r>
    <n v="346"/>
    <x v="16"/>
    <x v="7"/>
    <x v="4"/>
    <n v="57000"/>
    <x v="1"/>
    <x v="0"/>
    <x v="0"/>
    <x v="16"/>
    <s v="kmpl"/>
    <s v="98.6 bhp"/>
    <n v="5"/>
    <m/>
    <x v="79"/>
  </r>
  <r>
    <n v="347"/>
    <x v="295"/>
    <x v="3"/>
    <x v="5"/>
    <n v="27904"/>
    <x v="2"/>
    <x v="0"/>
    <x v="0"/>
    <x v="5"/>
    <s v="kmpl"/>
    <s v="55.2 bhp"/>
    <n v="5"/>
    <m/>
    <x v="155"/>
  </r>
  <r>
    <n v="348"/>
    <x v="141"/>
    <x v="6"/>
    <x v="1"/>
    <n v="30717"/>
    <x v="1"/>
    <x v="1"/>
    <x v="1"/>
    <x v="104"/>
    <s v="kmpl"/>
    <s v="190 bhp"/>
    <n v="5"/>
    <s v="58.67 Lakh"/>
    <x v="231"/>
  </r>
  <r>
    <n v="349"/>
    <x v="171"/>
    <x v="9"/>
    <x v="3"/>
    <n v="80000"/>
    <x v="1"/>
    <x v="0"/>
    <x v="0"/>
    <x v="84"/>
    <s v="kmpl"/>
    <s v="126.32 bhp"/>
    <n v="5"/>
    <m/>
    <x v="90"/>
  </r>
  <r>
    <n v="350"/>
    <x v="296"/>
    <x v="10"/>
    <x v="4"/>
    <n v="47304"/>
    <x v="1"/>
    <x v="0"/>
    <x v="0"/>
    <x v="175"/>
    <s v="kmpl"/>
    <s v="88.8 bhp"/>
    <n v="5"/>
    <m/>
    <x v="164"/>
  </r>
  <r>
    <n v="351"/>
    <x v="297"/>
    <x v="5"/>
    <x v="14"/>
    <n v="100000"/>
    <x v="2"/>
    <x v="1"/>
    <x v="0"/>
    <x v="176"/>
    <s v="kmpl"/>
    <s v="227 bhp"/>
    <n v="5"/>
    <s v="28.37 Lakh"/>
    <x v="219"/>
  </r>
  <r>
    <n v="352"/>
    <x v="127"/>
    <x v="1"/>
    <x v="8"/>
    <n v="30000"/>
    <x v="2"/>
    <x v="0"/>
    <x v="0"/>
    <x v="96"/>
    <s v="kmpl"/>
    <s v="67.1 bhp"/>
    <n v="5"/>
    <s v="4.48 Lakh"/>
    <x v="68"/>
  </r>
  <r>
    <n v="353"/>
    <x v="89"/>
    <x v="0"/>
    <x v="7"/>
    <n v="68000"/>
    <x v="1"/>
    <x v="0"/>
    <x v="0"/>
    <x v="75"/>
    <s v="kmpl"/>
    <s v="89.84 bhp"/>
    <n v="5"/>
    <m/>
    <x v="29"/>
  </r>
  <r>
    <n v="354"/>
    <x v="298"/>
    <x v="7"/>
    <x v="2"/>
    <n v="21000"/>
    <x v="2"/>
    <x v="0"/>
    <x v="1"/>
    <x v="69"/>
    <s v="kmpl"/>
    <s v="62 bhp"/>
    <n v="5"/>
    <m/>
    <x v="181"/>
  </r>
  <r>
    <n v="355"/>
    <x v="299"/>
    <x v="4"/>
    <x v="8"/>
    <n v="21000"/>
    <x v="1"/>
    <x v="1"/>
    <x v="0"/>
    <x v="177"/>
    <s v="kmpl"/>
    <s v="177 bhp"/>
    <n v="5"/>
    <s v="72.64 Lakh"/>
    <x v="232"/>
  </r>
  <r>
    <n v="356"/>
    <x v="300"/>
    <x v="5"/>
    <x v="9"/>
    <n v="119000"/>
    <x v="2"/>
    <x v="0"/>
    <x v="3"/>
    <x v="151"/>
    <s v="kmpl"/>
    <s v="141.1 bhp"/>
    <n v="5"/>
    <m/>
    <x v="92"/>
  </r>
  <r>
    <n v="357"/>
    <x v="301"/>
    <x v="6"/>
    <x v="12"/>
    <n v="13747"/>
    <x v="2"/>
    <x v="1"/>
    <x v="0"/>
    <x v="140"/>
    <s v="kmpl"/>
    <s v="177.46 bhp"/>
    <n v="5"/>
    <s v="36.15 Lakh"/>
    <x v="233"/>
  </r>
  <r>
    <n v="358"/>
    <x v="157"/>
    <x v="2"/>
    <x v="10"/>
    <n v="620000"/>
    <x v="2"/>
    <x v="0"/>
    <x v="0"/>
    <x v="53"/>
    <s v="kmpl"/>
    <s v="78.9 bhp"/>
    <n v="5"/>
    <m/>
    <x v="86"/>
  </r>
  <r>
    <n v="359"/>
    <x v="50"/>
    <x v="8"/>
    <x v="4"/>
    <n v="70000"/>
    <x v="1"/>
    <x v="0"/>
    <x v="0"/>
    <x v="48"/>
    <s v="kmpl"/>
    <s v="74 bhp"/>
    <n v="5"/>
    <m/>
    <x v="6"/>
  </r>
  <r>
    <n v="360"/>
    <x v="302"/>
    <x v="0"/>
    <x v="5"/>
    <n v="18000"/>
    <x v="2"/>
    <x v="1"/>
    <x v="0"/>
    <x v="23"/>
    <s v="kmpl"/>
    <s v="83.14 bhp"/>
    <n v="5"/>
    <m/>
    <x v="132"/>
  </r>
  <r>
    <n v="361"/>
    <x v="6"/>
    <x v="2"/>
    <x v="2"/>
    <n v="83000"/>
    <x v="1"/>
    <x v="0"/>
    <x v="0"/>
    <x v="6"/>
    <s v="kmpl"/>
    <s v="63.1 bhp"/>
    <n v="5"/>
    <m/>
    <x v="25"/>
  </r>
  <r>
    <n v="362"/>
    <x v="303"/>
    <x v="0"/>
    <x v="1"/>
    <n v="130000"/>
    <x v="1"/>
    <x v="0"/>
    <x v="0"/>
    <x v="159"/>
    <s v="kmpl"/>
    <s v="74 bhp"/>
    <n v="5"/>
    <m/>
    <x v="72"/>
  </r>
  <r>
    <n v="363"/>
    <x v="304"/>
    <x v="1"/>
    <x v="3"/>
    <n v="63400"/>
    <x v="1"/>
    <x v="0"/>
    <x v="0"/>
    <x v="49"/>
    <s v="kmpl"/>
    <s v="67 bhp"/>
    <n v="5"/>
    <m/>
    <x v="72"/>
  </r>
  <r>
    <n v="364"/>
    <x v="305"/>
    <x v="7"/>
    <x v="18"/>
    <n v="65000"/>
    <x v="2"/>
    <x v="0"/>
    <x v="0"/>
    <x v="156"/>
    <s v="kmpl"/>
    <s v="60 bhp"/>
    <n v="5"/>
    <m/>
    <x v="234"/>
  </r>
  <r>
    <n v="365"/>
    <x v="306"/>
    <x v="1"/>
    <x v="8"/>
    <n v="8350"/>
    <x v="2"/>
    <x v="0"/>
    <x v="0"/>
    <x v="178"/>
    <s v="kmpl"/>
    <s v="192 bhp"/>
    <n v="5"/>
    <s v="44.59 Lakh"/>
    <x v="235"/>
  </r>
  <r>
    <n v="366"/>
    <x v="307"/>
    <x v="7"/>
    <x v="7"/>
    <n v="45000"/>
    <x v="1"/>
    <x v="0"/>
    <x v="0"/>
    <x v="132"/>
    <s v="kmpl"/>
    <s v="67.05 bhp"/>
    <n v="5"/>
    <m/>
    <x v="72"/>
  </r>
  <r>
    <n v="367"/>
    <x v="308"/>
    <x v="7"/>
    <x v="6"/>
    <n v="26200"/>
    <x v="2"/>
    <x v="0"/>
    <x v="0"/>
    <x v="179"/>
    <s v="kmpl"/>
    <s v="47.3 bhp"/>
    <n v="5"/>
    <m/>
    <x v="164"/>
  </r>
  <r>
    <n v="368"/>
    <x v="309"/>
    <x v="9"/>
    <x v="2"/>
    <n v="11000"/>
    <x v="2"/>
    <x v="0"/>
    <x v="3"/>
    <x v="50"/>
    <s v="kmpl"/>
    <s v="47 bhp"/>
    <n v="5"/>
    <m/>
    <x v="164"/>
  </r>
  <r>
    <n v="369"/>
    <x v="310"/>
    <x v="9"/>
    <x v="10"/>
    <n v="90000"/>
    <x v="1"/>
    <x v="1"/>
    <x v="1"/>
    <x v="180"/>
    <s v="kmpl"/>
    <s v="235 bhp"/>
    <n v="5"/>
    <m/>
    <x v="236"/>
  </r>
  <r>
    <n v="370"/>
    <x v="311"/>
    <x v="0"/>
    <x v="1"/>
    <n v="74000"/>
    <x v="2"/>
    <x v="1"/>
    <x v="1"/>
    <x v="181"/>
    <s v="kmpl"/>
    <s v="179.5 bhp"/>
    <n v="5"/>
    <m/>
    <x v="20"/>
  </r>
  <r>
    <n v="371"/>
    <x v="312"/>
    <x v="3"/>
    <x v="1"/>
    <n v="37081"/>
    <x v="2"/>
    <x v="1"/>
    <x v="0"/>
    <x v="50"/>
    <s v="kmpl"/>
    <s v="82 bhp"/>
    <n v="5"/>
    <m/>
    <x v="237"/>
  </r>
  <r>
    <n v="372"/>
    <x v="35"/>
    <x v="4"/>
    <x v="8"/>
    <n v="39000"/>
    <x v="1"/>
    <x v="0"/>
    <x v="0"/>
    <x v="34"/>
    <s v="kmpl"/>
    <s v="88.5 bhp"/>
    <n v="5"/>
    <s v="12 Lakh"/>
    <x v="238"/>
  </r>
  <r>
    <n v="373"/>
    <x v="313"/>
    <x v="0"/>
    <x v="11"/>
    <n v="99000"/>
    <x v="1"/>
    <x v="1"/>
    <x v="3"/>
    <x v="161"/>
    <s v="kmpl"/>
    <s v="241.4 bhp"/>
    <n v="7"/>
    <m/>
    <x v="239"/>
  </r>
  <r>
    <n v="374"/>
    <x v="314"/>
    <x v="2"/>
    <x v="1"/>
    <n v="38000"/>
    <x v="1"/>
    <x v="1"/>
    <x v="0"/>
    <x v="115"/>
    <s v="kmpl"/>
    <s v="136 bhp"/>
    <n v="5"/>
    <m/>
    <x v="97"/>
  </r>
  <r>
    <n v="375"/>
    <x v="315"/>
    <x v="2"/>
    <x v="9"/>
    <n v="72000"/>
    <x v="2"/>
    <x v="0"/>
    <x v="3"/>
    <x v="133"/>
    <s v="kmpl"/>
    <s v="37 bhp"/>
    <n v="4"/>
    <m/>
    <x v="240"/>
  </r>
  <r>
    <n v="376"/>
    <x v="179"/>
    <x v="2"/>
    <x v="1"/>
    <n v="93000"/>
    <x v="1"/>
    <x v="0"/>
    <x v="1"/>
    <x v="18"/>
    <s v="kmpl"/>
    <s v="83.8 bhp"/>
    <n v="5"/>
    <m/>
    <x v="241"/>
  </r>
  <r>
    <n v="377"/>
    <x v="316"/>
    <x v="0"/>
    <x v="8"/>
    <n v="5900"/>
    <x v="1"/>
    <x v="0"/>
    <x v="0"/>
    <x v="182"/>
    <s v="kmpl"/>
    <s v="87.2 bhp"/>
    <n v="5"/>
    <m/>
    <x v="51"/>
  </r>
  <r>
    <n v="378"/>
    <x v="317"/>
    <x v="2"/>
    <x v="7"/>
    <n v="25000"/>
    <x v="1"/>
    <x v="0"/>
    <x v="0"/>
    <x v="57"/>
    <s v="kmpl"/>
    <s v="170 bhp"/>
    <n v="5"/>
    <m/>
    <x v="166"/>
  </r>
  <r>
    <n v="379"/>
    <x v="82"/>
    <x v="4"/>
    <x v="0"/>
    <n v="68000"/>
    <x v="1"/>
    <x v="0"/>
    <x v="1"/>
    <x v="5"/>
    <s v="kmpl"/>
    <s v="73.9 bhp"/>
    <n v="5"/>
    <m/>
    <x v="242"/>
  </r>
  <r>
    <n v="380"/>
    <x v="318"/>
    <x v="6"/>
    <x v="8"/>
    <n v="35676"/>
    <x v="2"/>
    <x v="1"/>
    <x v="0"/>
    <x v="83"/>
    <s v="kmpl"/>
    <s v="117.3 bhp"/>
    <n v="7"/>
    <s v="14.65 Lakh"/>
    <x v="243"/>
  </r>
  <r>
    <n v="381"/>
    <x v="319"/>
    <x v="6"/>
    <x v="1"/>
    <n v="74310"/>
    <x v="1"/>
    <x v="0"/>
    <x v="0"/>
    <x v="45"/>
    <s v="kmpl"/>
    <s v="71 bhp"/>
    <n v="5"/>
    <m/>
    <x v="27"/>
  </r>
  <r>
    <n v="382"/>
    <x v="320"/>
    <x v="5"/>
    <x v="7"/>
    <n v="59364"/>
    <x v="1"/>
    <x v="1"/>
    <x v="0"/>
    <x v="183"/>
    <s v="kmpl"/>
    <s v="203 bhp"/>
    <n v="5"/>
    <m/>
    <x v="121"/>
  </r>
  <r>
    <n v="383"/>
    <x v="148"/>
    <x v="6"/>
    <x v="7"/>
    <n v="41380"/>
    <x v="2"/>
    <x v="1"/>
    <x v="1"/>
    <x v="110"/>
    <s v="kmpl"/>
    <s v="120.7 bhp"/>
    <n v="5"/>
    <m/>
    <x v="244"/>
  </r>
  <r>
    <n v="384"/>
    <x v="321"/>
    <x v="9"/>
    <x v="8"/>
    <n v="33900"/>
    <x v="1"/>
    <x v="1"/>
    <x v="0"/>
    <x v="89"/>
    <s v="kmpl"/>
    <s v="204 bhp"/>
    <n v="5"/>
    <m/>
    <x v="120"/>
  </r>
  <r>
    <n v="385"/>
    <x v="322"/>
    <x v="0"/>
    <x v="5"/>
    <n v="28000"/>
    <x v="2"/>
    <x v="0"/>
    <x v="0"/>
    <x v="49"/>
    <s v="kmpl"/>
    <s v="117.3 bhp"/>
    <n v="5"/>
    <m/>
    <x v="245"/>
  </r>
  <r>
    <n v="386"/>
    <x v="115"/>
    <x v="4"/>
    <x v="9"/>
    <n v="50958"/>
    <x v="2"/>
    <x v="0"/>
    <x v="0"/>
    <x v="72"/>
    <s v="kmpl"/>
    <s v="null bhp"/>
    <n v="5"/>
    <m/>
    <x v="9"/>
  </r>
  <r>
    <n v="387"/>
    <x v="249"/>
    <x v="2"/>
    <x v="2"/>
    <n v="93982"/>
    <x v="2"/>
    <x v="0"/>
    <x v="0"/>
    <x v="72"/>
    <s v="kmpl"/>
    <s v="118 bhp"/>
    <n v="5"/>
    <m/>
    <x v="68"/>
  </r>
  <r>
    <n v="388"/>
    <x v="323"/>
    <x v="1"/>
    <x v="0"/>
    <n v="95000"/>
    <x v="2"/>
    <x v="0"/>
    <x v="0"/>
    <x v="76"/>
    <s v="kmpl"/>
    <s v="103.2 bhp"/>
    <n v="5"/>
    <m/>
    <x v="54"/>
  </r>
  <r>
    <n v="389"/>
    <x v="324"/>
    <x v="0"/>
    <x v="8"/>
    <n v="9000"/>
    <x v="2"/>
    <x v="1"/>
    <x v="0"/>
    <x v="15"/>
    <s v="kmpl"/>
    <s v="246.74 bhp"/>
    <n v="5"/>
    <s v="53.72 Lakh"/>
    <x v="246"/>
  </r>
  <r>
    <n v="390"/>
    <x v="325"/>
    <x v="8"/>
    <x v="1"/>
    <n v="52516"/>
    <x v="2"/>
    <x v="0"/>
    <x v="0"/>
    <x v="69"/>
    <s v="kmpl"/>
    <s v="86.7 bhp"/>
    <n v="5"/>
    <m/>
    <x v="83"/>
  </r>
  <r>
    <n v="391"/>
    <x v="326"/>
    <x v="9"/>
    <x v="1"/>
    <n v="20000"/>
    <x v="2"/>
    <x v="1"/>
    <x v="0"/>
    <x v="184"/>
    <s v="kmpl"/>
    <s v="122 bhp"/>
    <n v="4"/>
    <m/>
    <x v="149"/>
  </r>
  <r>
    <n v="392"/>
    <x v="327"/>
    <x v="3"/>
    <x v="8"/>
    <n v="56451"/>
    <x v="1"/>
    <x v="1"/>
    <x v="0"/>
    <x v="15"/>
    <s v="kmpl"/>
    <s v="282 bhp"/>
    <n v="5"/>
    <m/>
    <x v="247"/>
  </r>
  <r>
    <n v="393"/>
    <x v="145"/>
    <x v="2"/>
    <x v="7"/>
    <n v="37000"/>
    <x v="2"/>
    <x v="0"/>
    <x v="0"/>
    <x v="5"/>
    <s v="kmpl"/>
    <s v="55.2 bhp"/>
    <n v="5"/>
    <m/>
    <x v="72"/>
  </r>
  <r>
    <n v="394"/>
    <x v="94"/>
    <x v="7"/>
    <x v="7"/>
    <n v="17400"/>
    <x v="2"/>
    <x v="0"/>
    <x v="0"/>
    <x v="137"/>
    <s v="kmpl"/>
    <s v="67.04 bhp"/>
    <n v="5"/>
    <m/>
    <x v="207"/>
  </r>
  <r>
    <n v="395"/>
    <x v="328"/>
    <x v="3"/>
    <x v="2"/>
    <n v="90207"/>
    <x v="1"/>
    <x v="0"/>
    <x v="0"/>
    <x v="5"/>
    <s v="kmpl"/>
    <s v="73.9 bhp"/>
    <n v="5"/>
    <m/>
    <x v="92"/>
  </r>
  <r>
    <n v="396"/>
    <x v="329"/>
    <x v="2"/>
    <x v="2"/>
    <n v="89616"/>
    <x v="1"/>
    <x v="1"/>
    <x v="0"/>
    <x v="185"/>
    <s v="kmpl"/>
    <s v="181 bhp"/>
    <n v="5"/>
    <m/>
    <x v="248"/>
  </r>
  <r>
    <n v="397"/>
    <x v="330"/>
    <x v="1"/>
    <x v="7"/>
    <n v="85000"/>
    <x v="1"/>
    <x v="0"/>
    <x v="0"/>
    <x v="186"/>
    <s v="kmpl"/>
    <s v="138.03 bhp"/>
    <n v="5"/>
    <m/>
    <x v="6"/>
  </r>
  <r>
    <n v="398"/>
    <x v="331"/>
    <x v="2"/>
    <x v="7"/>
    <n v="79271"/>
    <x v="1"/>
    <x v="1"/>
    <x v="0"/>
    <x v="187"/>
    <s v="kmpl"/>
    <s v="143 bhp"/>
    <n v="5"/>
    <m/>
    <x v="51"/>
  </r>
  <r>
    <n v="399"/>
    <x v="174"/>
    <x v="4"/>
    <x v="3"/>
    <n v="56000"/>
    <x v="1"/>
    <x v="1"/>
    <x v="0"/>
    <x v="13"/>
    <s v="kmpl"/>
    <s v="187.7 bhp"/>
    <n v="5"/>
    <m/>
    <x v="124"/>
  </r>
  <r>
    <n v="400"/>
    <x v="332"/>
    <x v="1"/>
    <x v="0"/>
    <n v="85001"/>
    <x v="1"/>
    <x v="1"/>
    <x v="1"/>
    <x v="188"/>
    <s v="kmpl"/>
    <s v="224 bhp"/>
    <n v="7"/>
    <m/>
    <x v="18"/>
  </r>
  <r>
    <n v="401"/>
    <x v="333"/>
    <x v="4"/>
    <x v="6"/>
    <n v="12000"/>
    <x v="1"/>
    <x v="1"/>
    <x v="0"/>
    <x v="15"/>
    <s v="kmpl"/>
    <s v="175.56 bhp"/>
    <n v="7"/>
    <s v="33.91 Lakh"/>
    <x v="18"/>
  </r>
  <r>
    <n v="402"/>
    <x v="334"/>
    <x v="5"/>
    <x v="0"/>
    <n v="125000"/>
    <x v="2"/>
    <x v="0"/>
    <x v="0"/>
    <x v="38"/>
    <s v="kmpl"/>
    <s v="46.3 bhp"/>
    <n v="5"/>
    <m/>
    <x v="249"/>
  </r>
  <r>
    <n v="403"/>
    <x v="34"/>
    <x v="1"/>
    <x v="4"/>
    <n v="53000"/>
    <x v="2"/>
    <x v="0"/>
    <x v="0"/>
    <x v="33"/>
    <s v="kmpl"/>
    <s v="64 bhp"/>
    <n v="5"/>
    <m/>
    <x v="25"/>
  </r>
  <r>
    <n v="404"/>
    <x v="335"/>
    <x v="3"/>
    <x v="8"/>
    <n v="34990"/>
    <x v="1"/>
    <x v="1"/>
    <x v="0"/>
    <x v="13"/>
    <s v="kmpl"/>
    <s v="187.7 bhp"/>
    <n v="5"/>
    <m/>
    <x v="250"/>
  </r>
  <r>
    <n v="405"/>
    <x v="336"/>
    <x v="1"/>
    <x v="2"/>
    <n v="49768"/>
    <x v="2"/>
    <x v="0"/>
    <x v="1"/>
    <x v="189"/>
    <s v="kmpl"/>
    <s v="121.3 bhp"/>
    <n v="5"/>
    <m/>
    <x v="251"/>
  </r>
  <r>
    <n v="406"/>
    <x v="337"/>
    <x v="4"/>
    <x v="4"/>
    <n v="56000"/>
    <x v="1"/>
    <x v="1"/>
    <x v="0"/>
    <x v="71"/>
    <s v="kmpl"/>
    <s v="218 bhp"/>
    <n v="5"/>
    <m/>
    <x v="147"/>
  </r>
  <r>
    <n v="407"/>
    <x v="338"/>
    <x v="9"/>
    <x v="4"/>
    <n v="75000"/>
    <x v="1"/>
    <x v="1"/>
    <x v="0"/>
    <x v="82"/>
    <s v="kmpl"/>
    <s v="270.9 bhp"/>
    <n v="5"/>
    <m/>
    <x v="252"/>
  </r>
  <r>
    <n v="408"/>
    <x v="164"/>
    <x v="4"/>
    <x v="0"/>
    <n v="57000"/>
    <x v="2"/>
    <x v="1"/>
    <x v="0"/>
    <x v="119"/>
    <s v="kmpl"/>
    <s v="157.75 bhp"/>
    <n v="5"/>
    <m/>
    <x v="106"/>
  </r>
  <r>
    <n v="409"/>
    <x v="339"/>
    <x v="6"/>
    <x v="8"/>
    <n v="37542"/>
    <x v="1"/>
    <x v="1"/>
    <x v="0"/>
    <x v="131"/>
    <s v="kmpl"/>
    <s v="174.33 bhp"/>
    <n v="5"/>
    <m/>
    <x v="253"/>
  </r>
  <r>
    <n v="410"/>
    <x v="13"/>
    <x v="3"/>
    <x v="7"/>
    <n v="95649"/>
    <x v="1"/>
    <x v="1"/>
    <x v="0"/>
    <x v="13"/>
    <s v="kmpl"/>
    <s v="187.7 bhp"/>
    <n v="5"/>
    <m/>
    <x v="254"/>
  </r>
  <r>
    <n v="411"/>
    <x v="340"/>
    <x v="5"/>
    <x v="4"/>
    <n v="35299"/>
    <x v="1"/>
    <x v="1"/>
    <x v="0"/>
    <x v="19"/>
    <s v="kmpl"/>
    <s v="170 bhp"/>
    <n v="5"/>
    <m/>
    <x v="140"/>
  </r>
  <r>
    <n v="412"/>
    <x v="341"/>
    <x v="6"/>
    <x v="8"/>
    <n v="28464"/>
    <x v="1"/>
    <x v="0"/>
    <x v="0"/>
    <x v="125"/>
    <s v="kmpl"/>
    <s v="120 bhp"/>
    <n v="7"/>
    <m/>
    <x v="255"/>
  </r>
  <r>
    <n v="413"/>
    <x v="141"/>
    <x v="0"/>
    <x v="1"/>
    <n v="41000"/>
    <x v="1"/>
    <x v="1"/>
    <x v="0"/>
    <x v="104"/>
    <s v="kmpl"/>
    <s v="190 bhp"/>
    <n v="5"/>
    <s v="60.88 Lakh"/>
    <x v="256"/>
  </r>
  <r>
    <n v="414"/>
    <x v="342"/>
    <x v="1"/>
    <x v="8"/>
    <n v="9000"/>
    <x v="2"/>
    <x v="0"/>
    <x v="0"/>
    <x v="125"/>
    <s v="kmpl"/>
    <s v="117.3 bhp"/>
    <n v="7"/>
    <s v="12.51 Lakh"/>
    <x v="126"/>
  </r>
  <r>
    <n v="415"/>
    <x v="343"/>
    <x v="2"/>
    <x v="0"/>
    <n v="92098"/>
    <x v="1"/>
    <x v="1"/>
    <x v="1"/>
    <x v="83"/>
    <s v="kmpl"/>
    <s v="215 bhp"/>
    <n v="5"/>
    <m/>
    <x v="106"/>
  </r>
  <r>
    <n v="416"/>
    <x v="344"/>
    <x v="1"/>
    <x v="14"/>
    <n v="5834"/>
    <x v="2"/>
    <x v="0"/>
    <x v="0"/>
    <x v="190"/>
    <s v="kmpl"/>
    <s v="94 bhp"/>
    <n v="5"/>
    <m/>
    <x v="257"/>
  </r>
  <r>
    <n v="417"/>
    <x v="345"/>
    <x v="5"/>
    <x v="8"/>
    <n v="40250"/>
    <x v="2"/>
    <x v="0"/>
    <x v="0"/>
    <x v="141"/>
    <s v="kmpl"/>
    <s v="81.86 bhp"/>
    <n v="5"/>
    <s v="9.74 Lakh"/>
    <x v="179"/>
  </r>
  <r>
    <n v="418"/>
    <x v="346"/>
    <x v="3"/>
    <x v="6"/>
    <n v="22397"/>
    <x v="2"/>
    <x v="1"/>
    <x v="0"/>
    <x v="100"/>
    <s v="kmpl"/>
    <s v="367 bhp"/>
    <n v="5"/>
    <s v="95.38 Lakh"/>
    <x v="258"/>
  </r>
  <r>
    <n v="419"/>
    <x v="145"/>
    <x v="7"/>
    <x v="1"/>
    <n v="20800"/>
    <x v="2"/>
    <x v="0"/>
    <x v="1"/>
    <x v="5"/>
    <s v="kmpl"/>
    <s v="55.2 bhp"/>
    <n v="5"/>
    <m/>
    <x v="50"/>
  </r>
  <r>
    <n v="420"/>
    <x v="347"/>
    <x v="6"/>
    <x v="6"/>
    <n v="40322"/>
    <x v="2"/>
    <x v="0"/>
    <x v="0"/>
    <x v="50"/>
    <s v="kmpl"/>
    <s v="81.86 bhp"/>
    <n v="5"/>
    <m/>
    <x v="44"/>
  </r>
  <r>
    <n v="421"/>
    <x v="348"/>
    <x v="0"/>
    <x v="4"/>
    <n v="52576"/>
    <x v="2"/>
    <x v="0"/>
    <x v="0"/>
    <x v="73"/>
    <s v="kmpl"/>
    <s v="100 bhp"/>
    <n v="5"/>
    <m/>
    <x v="191"/>
  </r>
  <r>
    <n v="422"/>
    <x v="264"/>
    <x v="7"/>
    <x v="0"/>
    <n v="55000"/>
    <x v="2"/>
    <x v="0"/>
    <x v="0"/>
    <x v="164"/>
    <s v="kmpl"/>
    <s v="73.9 bhp"/>
    <n v="5"/>
    <m/>
    <x v="50"/>
  </r>
  <r>
    <n v="423"/>
    <x v="349"/>
    <x v="0"/>
    <x v="5"/>
    <n v="47000"/>
    <x v="2"/>
    <x v="1"/>
    <x v="0"/>
    <x v="77"/>
    <s v="kmpl"/>
    <s v="187.74 bhp"/>
    <n v="5"/>
    <s v="60.59 Lakh"/>
    <x v="259"/>
  </r>
  <r>
    <n v="424"/>
    <x v="350"/>
    <x v="4"/>
    <x v="0"/>
    <n v="42021"/>
    <x v="1"/>
    <x v="0"/>
    <x v="0"/>
    <x v="14"/>
    <s v="kmpl"/>
    <s v="null bhp"/>
    <n v="5"/>
    <m/>
    <x v="260"/>
  </r>
  <r>
    <n v="425"/>
    <x v="351"/>
    <x v="3"/>
    <x v="8"/>
    <n v="23163"/>
    <x v="2"/>
    <x v="0"/>
    <x v="0"/>
    <x v="136"/>
    <s v="kmpl"/>
    <s v="121.3 bhp"/>
    <n v="5"/>
    <m/>
    <x v="261"/>
  </r>
  <r>
    <n v="426"/>
    <x v="61"/>
    <x v="0"/>
    <x v="2"/>
    <n v="50000"/>
    <x v="2"/>
    <x v="1"/>
    <x v="1"/>
    <x v="36"/>
    <s v="kmpl"/>
    <s v="186 bhp"/>
    <n v="5"/>
    <m/>
    <x v="126"/>
  </r>
  <r>
    <n v="427"/>
    <x v="204"/>
    <x v="0"/>
    <x v="7"/>
    <n v="11900"/>
    <x v="2"/>
    <x v="1"/>
    <x v="0"/>
    <x v="144"/>
    <s v="kmpl"/>
    <s v="189.08 bhp"/>
    <n v="4"/>
    <s v="44.28 Lakh"/>
    <x v="262"/>
  </r>
  <r>
    <n v="428"/>
    <x v="135"/>
    <x v="1"/>
    <x v="13"/>
    <n v="108000"/>
    <x v="2"/>
    <x v="0"/>
    <x v="1"/>
    <x v="72"/>
    <s v="kmpl"/>
    <s v="null bhp"/>
    <n v="5"/>
    <m/>
    <x v="263"/>
  </r>
  <r>
    <n v="429"/>
    <x v="352"/>
    <x v="9"/>
    <x v="4"/>
    <n v="37000"/>
    <x v="1"/>
    <x v="0"/>
    <x v="0"/>
    <x v="132"/>
    <s v="kmpl"/>
    <s v="67.04 bhp"/>
    <n v="5"/>
    <m/>
    <x v="74"/>
  </r>
  <r>
    <n v="430"/>
    <x v="147"/>
    <x v="8"/>
    <x v="7"/>
    <n v="30000"/>
    <x v="2"/>
    <x v="0"/>
    <x v="1"/>
    <x v="109"/>
    <s v="kmpl"/>
    <s v="86.8 bhp"/>
    <n v="5"/>
    <m/>
    <x v="242"/>
  </r>
  <r>
    <n v="431"/>
    <x v="353"/>
    <x v="3"/>
    <x v="6"/>
    <n v="12831"/>
    <x v="2"/>
    <x v="1"/>
    <x v="0"/>
    <x v="123"/>
    <s v="kmpl"/>
    <s v="83.1 bhp"/>
    <n v="5"/>
    <m/>
    <x v="264"/>
  </r>
  <r>
    <n v="432"/>
    <x v="354"/>
    <x v="3"/>
    <x v="3"/>
    <n v="143017"/>
    <x v="1"/>
    <x v="1"/>
    <x v="0"/>
    <x v="56"/>
    <s v="kmpl"/>
    <s v="138.1 bhp"/>
    <n v="5"/>
    <m/>
    <x v="265"/>
  </r>
  <r>
    <n v="433"/>
    <x v="355"/>
    <x v="6"/>
    <x v="6"/>
    <n v="13102"/>
    <x v="2"/>
    <x v="0"/>
    <x v="0"/>
    <x v="5"/>
    <s v="kmpl"/>
    <s v="55.2 bhp"/>
    <n v="5"/>
    <m/>
    <x v="266"/>
  </r>
  <r>
    <n v="434"/>
    <x v="356"/>
    <x v="3"/>
    <x v="12"/>
    <n v="24950"/>
    <x v="1"/>
    <x v="0"/>
    <x v="0"/>
    <x v="191"/>
    <s v="kmpl"/>
    <s v="108.45 bhp"/>
    <n v="5"/>
    <m/>
    <x v="267"/>
  </r>
  <r>
    <n v="435"/>
    <x v="357"/>
    <x v="3"/>
    <x v="2"/>
    <n v="57832"/>
    <x v="1"/>
    <x v="1"/>
    <x v="0"/>
    <x v="76"/>
    <s v="kmpl"/>
    <s v="258 bhp"/>
    <n v="5"/>
    <m/>
    <x v="268"/>
  </r>
  <r>
    <n v="436"/>
    <x v="248"/>
    <x v="6"/>
    <x v="5"/>
    <n v="34267"/>
    <x v="2"/>
    <x v="0"/>
    <x v="0"/>
    <x v="160"/>
    <s v="kmpl"/>
    <s v="47.3 bhp"/>
    <n v="5"/>
    <m/>
    <x v="269"/>
  </r>
  <r>
    <n v="437"/>
    <x v="358"/>
    <x v="9"/>
    <x v="1"/>
    <n v="33000"/>
    <x v="1"/>
    <x v="1"/>
    <x v="1"/>
    <x v="11"/>
    <s v="kmpl"/>
    <s v="150 bhp"/>
    <n v="5"/>
    <m/>
    <x v="270"/>
  </r>
  <r>
    <n v="438"/>
    <x v="359"/>
    <x v="10"/>
    <x v="9"/>
    <n v="55100"/>
    <x v="2"/>
    <x v="0"/>
    <x v="0"/>
    <x v="50"/>
    <s v="kmpl"/>
    <s v="67.1 bhp"/>
    <n v="5"/>
    <m/>
    <x v="146"/>
  </r>
  <r>
    <n v="439"/>
    <x v="282"/>
    <x v="7"/>
    <x v="11"/>
    <n v="40000"/>
    <x v="2"/>
    <x v="0"/>
    <x v="0"/>
    <x v="169"/>
    <s v="kmpl"/>
    <s v="78 bhp"/>
    <n v="5"/>
    <m/>
    <x v="65"/>
  </r>
  <r>
    <n v="440"/>
    <x v="360"/>
    <x v="6"/>
    <x v="8"/>
    <n v="31841"/>
    <x v="0"/>
    <x v="0"/>
    <x v="0"/>
    <x v="63"/>
    <s v="km/kg"/>
    <s v="73 bhp"/>
    <n v="5"/>
    <m/>
    <x v="204"/>
  </r>
  <r>
    <n v="441"/>
    <x v="361"/>
    <x v="7"/>
    <x v="7"/>
    <n v="15000"/>
    <x v="2"/>
    <x v="0"/>
    <x v="0"/>
    <x v="119"/>
    <s v="kmpl"/>
    <s v="98.79 bhp"/>
    <n v="8"/>
    <m/>
    <x v="68"/>
  </r>
  <r>
    <n v="442"/>
    <x v="362"/>
    <x v="3"/>
    <x v="5"/>
    <n v="82756"/>
    <x v="1"/>
    <x v="0"/>
    <x v="0"/>
    <x v="192"/>
    <s v="kmpl"/>
    <s v="62.1 bhp"/>
    <n v="7"/>
    <s v="11.28 Lakh"/>
    <x v="271"/>
  </r>
  <r>
    <n v="443"/>
    <x v="363"/>
    <x v="3"/>
    <x v="3"/>
    <n v="50243"/>
    <x v="2"/>
    <x v="0"/>
    <x v="0"/>
    <x v="14"/>
    <s v="kmpl"/>
    <s v="null bhp"/>
    <n v="5"/>
    <m/>
    <x v="95"/>
  </r>
  <r>
    <n v="444"/>
    <x v="364"/>
    <x v="4"/>
    <x v="7"/>
    <n v="20600"/>
    <x v="2"/>
    <x v="0"/>
    <x v="0"/>
    <x v="5"/>
    <s v="kmpl"/>
    <s v="55.2 bhp"/>
    <n v="5"/>
    <m/>
    <x v="110"/>
  </r>
  <r>
    <n v="445"/>
    <x v="365"/>
    <x v="3"/>
    <x v="8"/>
    <n v="29952"/>
    <x v="2"/>
    <x v="1"/>
    <x v="0"/>
    <x v="73"/>
    <s v="kmpl"/>
    <s v="121.3 bhp"/>
    <n v="5"/>
    <m/>
    <x v="272"/>
  </r>
  <r>
    <n v="446"/>
    <x v="366"/>
    <x v="0"/>
    <x v="8"/>
    <n v="15000"/>
    <x v="2"/>
    <x v="0"/>
    <x v="1"/>
    <x v="32"/>
    <s v="kmpl"/>
    <s v="103.5 bhp"/>
    <n v="5"/>
    <s v="11.48 Lakh"/>
    <x v="241"/>
  </r>
  <r>
    <n v="447"/>
    <x v="367"/>
    <x v="1"/>
    <x v="11"/>
    <n v="61938"/>
    <x v="2"/>
    <x v="1"/>
    <x v="1"/>
    <x v="121"/>
    <s v="kmpl"/>
    <s v="130 bhp"/>
    <n v="5"/>
    <m/>
    <x v="81"/>
  </r>
  <r>
    <n v="448"/>
    <x v="9"/>
    <x v="4"/>
    <x v="7"/>
    <n v="67000"/>
    <x v="1"/>
    <x v="0"/>
    <x v="0"/>
    <x v="9"/>
    <s v="kmpl"/>
    <s v="74 bhp"/>
    <n v="5"/>
    <m/>
    <x v="54"/>
  </r>
  <r>
    <n v="449"/>
    <x v="90"/>
    <x v="6"/>
    <x v="4"/>
    <n v="61672"/>
    <x v="1"/>
    <x v="0"/>
    <x v="0"/>
    <x v="83"/>
    <s v="kmpl"/>
    <s v="140 bhp"/>
    <n v="7"/>
    <m/>
    <x v="273"/>
  </r>
  <r>
    <n v="450"/>
    <x v="368"/>
    <x v="3"/>
    <x v="8"/>
    <n v="26185"/>
    <x v="2"/>
    <x v="0"/>
    <x v="0"/>
    <x v="101"/>
    <s v="kmpl"/>
    <s v="81.83 bhp"/>
    <n v="5"/>
    <m/>
    <x v="274"/>
  </r>
  <r>
    <n v="451"/>
    <x v="369"/>
    <x v="9"/>
    <x v="7"/>
    <n v="38000"/>
    <x v="1"/>
    <x v="1"/>
    <x v="1"/>
    <x v="193"/>
    <s v="kmpl"/>
    <s v="174.3 bhp"/>
    <n v="5"/>
    <m/>
    <x v="275"/>
  </r>
  <r>
    <n v="452"/>
    <x v="370"/>
    <x v="2"/>
    <x v="2"/>
    <n v="67000"/>
    <x v="2"/>
    <x v="0"/>
    <x v="1"/>
    <x v="23"/>
    <s v="kmpl"/>
    <s v="85.80 bhp"/>
    <n v="5"/>
    <m/>
    <x v="50"/>
  </r>
  <r>
    <n v="453"/>
    <x v="371"/>
    <x v="2"/>
    <x v="0"/>
    <n v="66000"/>
    <x v="2"/>
    <x v="0"/>
    <x v="1"/>
    <x v="194"/>
    <s v="kmpl"/>
    <s v="114 bhp"/>
    <n v="5"/>
    <m/>
    <x v="43"/>
  </r>
  <r>
    <n v="454"/>
    <x v="28"/>
    <x v="4"/>
    <x v="1"/>
    <n v="80883"/>
    <x v="1"/>
    <x v="0"/>
    <x v="0"/>
    <x v="27"/>
    <s v="kmpl"/>
    <s v="102 bhp"/>
    <n v="7"/>
    <m/>
    <x v="55"/>
  </r>
  <r>
    <n v="455"/>
    <x v="372"/>
    <x v="4"/>
    <x v="5"/>
    <n v="80219"/>
    <x v="1"/>
    <x v="0"/>
    <x v="0"/>
    <x v="195"/>
    <s v="kmpl"/>
    <s v="47 bhp"/>
    <n v="5"/>
    <m/>
    <x v="6"/>
  </r>
  <r>
    <n v="456"/>
    <x v="373"/>
    <x v="8"/>
    <x v="6"/>
    <n v="12923"/>
    <x v="1"/>
    <x v="0"/>
    <x v="0"/>
    <x v="196"/>
    <s v="kmpl"/>
    <s v="88.5 bhp"/>
    <n v="5"/>
    <s v="11.26 Lakh"/>
    <x v="169"/>
  </r>
  <r>
    <n v="457"/>
    <x v="374"/>
    <x v="3"/>
    <x v="5"/>
    <n v="86642"/>
    <x v="1"/>
    <x v="1"/>
    <x v="0"/>
    <x v="197"/>
    <s v="kmpl"/>
    <s v="181 bhp"/>
    <n v="5"/>
    <s v="43.65 Lakh"/>
    <x v="276"/>
  </r>
  <r>
    <n v="458"/>
    <x v="141"/>
    <x v="9"/>
    <x v="5"/>
    <n v="19235"/>
    <x v="1"/>
    <x v="1"/>
    <x v="0"/>
    <x v="104"/>
    <s v="kmpl"/>
    <s v="190 bhp"/>
    <n v="5"/>
    <s v="62.07 Lakh"/>
    <x v="277"/>
  </r>
  <r>
    <n v="459"/>
    <x v="375"/>
    <x v="3"/>
    <x v="5"/>
    <n v="51002"/>
    <x v="1"/>
    <x v="1"/>
    <x v="0"/>
    <x v="198"/>
    <s v="kmpl"/>
    <s v="335.2 bhp"/>
    <n v="7"/>
    <m/>
    <x v="278"/>
  </r>
  <r>
    <n v="460"/>
    <x v="376"/>
    <x v="1"/>
    <x v="5"/>
    <n v="6800"/>
    <x v="2"/>
    <x v="0"/>
    <x v="0"/>
    <x v="101"/>
    <s v="kmpl"/>
    <s v="81.83 bhp"/>
    <n v="5"/>
    <m/>
    <x v="177"/>
  </r>
  <r>
    <n v="461"/>
    <x v="377"/>
    <x v="4"/>
    <x v="3"/>
    <n v="82749"/>
    <x v="1"/>
    <x v="0"/>
    <x v="0"/>
    <x v="28"/>
    <s v="kmpl"/>
    <s v="108.45 bhp"/>
    <n v="5"/>
    <m/>
    <x v="16"/>
  </r>
  <r>
    <n v="462"/>
    <x v="378"/>
    <x v="1"/>
    <x v="5"/>
    <n v="51000"/>
    <x v="1"/>
    <x v="0"/>
    <x v="0"/>
    <x v="45"/>
    <s v="kmpl"/>
    <s v="71 bhp"/>
    <n v="5"/>
    <m/>
    <x v="90"/>
  </r>
  <r>
    <n v="463"/>
    <x v="379"/>
    <x v="8"/>
    <x v="7"/>
    <n v="31465"/>
    <x v="1"/>
    <x v="0"/>
    <x v="0"/>
    <x v="75"/>
    <s v="kmpl"/>
    <s v="89.84 bhp"/>
    <n v="5"/>
    <m/>
    <x v="139"/>
  </r>
  <r>
    <n v="464"/>
    <x v="264"/>
    <x v="4"/>
    <x v="4"/>
    <n v="76476"/>
    <x v="2"/>
    <x v="0"/>
    <x v="0"/>
    <x v="164"/>
    <s v="kmpl"/>
    <s v="73.9 bhp"/>
    <n v="5"/>
    <m/>
    <x v="279"/>
  </r>
  <r>
    <n v="465"/>
    <x v="380"/>
    <x v="7"/>
    <x v="8"/>
    <n v="14000"/>
    <x v="1"/>
    <x v="0"/>
    <x v="0"/>
    <x v="148"/>
    <s v="kmpl"/>
    <s v="70 bhp"/>
    <n v="5"/>
    <m/>
    <x v="150"/>
  </r>
  <r>
    <n v="466"/>
    <x v="381"/>
    <x v="10"/>
    <x v="4"/>
    <n v="47000"/>
    <x v="1"/>
    <x v="0"/>
    <x v="0"/>
    <x v="174"/>
    <s v="kmpl"/>
    <s v="88.8 bhp"/>
    <n v="5"/>
    <m/>
    <x v="154"/>
  </r>
  <r>
    <n v="467"/>
    <x v="293"/>
    <x v="7"/>
    <x v="2"/>
    <n v="48466"/>
    <x v="2"/>
    <x v="0"/>
    <x v="0"/>
    <x v="72"/>
    <s v="kmpl"/>
    <s v="118 bhp"/>
    <n v="5"/>
    <m/>
    <x v="198"/>
  </r>
  <r>
    <n v="468"/>
    <x v="382"/>
    <x v="9"/>
    <x v="11"/>
    <n v="46000"/>
    <x v="2"/>
    <x v="0"/>
    <x v="1"/>
    <x v="199"/>
    <s v="kmpl"/>
    <s v="62.1 bhp"/>
    <n v="5"/>
    <m/>
    <x v="280"/>
  </r>
  <r>
    <n v="469"/>
    <x v="110"/>
    <x v="4"/>
    <x v="3"/>
    <n v="162663"/>
    <x v="1"/>
    <x v="0"/>
    <x v="0"/>
    <x v="85"/>
    <s v="kmpl"/>
    <s v="100 bhp"/>
    <n v="7"/>
    <m/>
    <x v="58"/>
  </r>
  <r>
    <n v="470"/>
    <x v="383"/>
    <x v="3"/>
    <x v="8"/>
    <n v="25142"/>
    <x v="1"/>
    <x v="0"/>
    <x v="0"/>
    <x v="149"/>
    <s v="kmpl"/>
    <s v="88.5 bhp"/>
    <n v="5"/>
    <m/>
    <x v="211"/>
  </r>
  <r>
    <n v="471"/>
    <x v="384"/>
    <x v="8"/>
    <x v="4"/>
    <n v="69000"/>
    <x v="1"/>
    <x v="0"/>
    <x v="0"/>
    <x v="200"/>
    <s v="kmpl"/>
    <s v="169 bhp"/>
    <n v="7"/>
    <m/>
    <x v="281"/>
  </r>
  <r>
    <n v="472"/>
    <x v="385"/>
    <x v="2"/>
    <x v="10"/>
    <n v="80524"/>
    <x v="2"/>
    <x v="0"/>
    <x v="1"/>
    <x v="114"/>
    <s v="kmpl"/>
    <s v="null bhp"/>
    <n v="5"/>
    <m/>
    <x v="54"/>
  </r>
  <r>
    <n v="473"/>
    <x v="386"/>
    <x v="6"/>
    <x v="6"/>
    <n v="26405"/>
    <x v="2"/>
    <x v="1"/>
    <x v="0"/>
    <x v="201"/>
    <s v="kmpl"/>
    <s v="191.34 bhp"/>
    <n v="5"/>
    <s v="86.97 Lakh"/>
    <x v="282"/>
  </r>
  <r>
    <n v="474"/>
    <x v="387"/>
    <x v="2"/>
    <x v="7"/>
    <n v="45000"/>
    <x v="1"/>
    <x v="0"/>
    <x v="0"/>
    <x v="57"/>
    <s v="kmpl"/>
    <s v="170 bhp"/>
    <n v="5"/>
    <m/>
    <x v="141"/>
  </r>
  <r>
    <n v="475"/>
    <x v="388"/>
    <x v="7"/>
    <x v="3"/>
    <n v="64284"/>
    <x v="1"/>
    <x v="0"/>
    <x v="0"/>
    <x v="202"/>
    <s v="kmpl"/>
    <s v="108.49 bhp"/>
    <n v="5"/>
    <m/>
    <x v="44"/>
  </r>
  <r>
    <n v="476"/>
    <x v="53"/>
    <x v="8"/>
    <x v="1"/>
    <n v="27000"/>
    <x v="2"/>
    <x v="0"/>
    <x v="0"/>
    <x v="50"/>
    <s v="kmpl"/>
    <s v="82 bhp"/>
    <n v="5"/>
    <m/>
    <x v="2"/>
  </r>
  <r>
    <n v="477"/>
    <x v="389"/>
    <x v="4"/>
    <x v="6"/>
    <n v="3678"/>
    <x v="2"/>
    <x v="0"/>
    <x v="0"/>
    <x v="203"/>
    <s v="kmpl"/>
    <s v="86.8 bhp"/>
    <n v="5"/>
    <m/>
    <x v="172"/>
  </r>
  <r>
    <n v="478"/>
    <x v="390"/>
    <x v="0"/>
    <x v="4"/>
    <n v="21000"/>
    <x v="2"/>
    <x v="0"/>
    <x v="0"/>
    <x v="11"/>
    <s v="kmpl"/>
    <s v="138.02 bhp"/>
    <n v="5"/>
    <m/>
    <x v="245"/>
  </r>
  <r>
    <n v="479"/>
    <x v="391"/>
    <x v="0"/>
    <x v="1"/>
    <n v="67000"/>
    <x v="1"/>
    <x v="0"/>
    <x v="1"/>
    <x v="127"/>
    <s v="kmpl"/>
    <s v="83.8 bhp"/>
    <n v="5"/>
    <m/>
    <x v="99"/>
  </r>
  <r>
    <n v="480"/>
    <x v="392"/>
    <x v="8"/>
    <x v="1"/>
    <n v="24000"/>
    <x v="1"/>
    <x v="1"/>
    <x v="1"/>
    <x v="204"/>
    <s v="kmpl"/>
    <s v="177 bhp"/>
    <n v="5"/>
    <m/>
    <x v="147"/>
  </r>
  <r>
    <n v="481"/>
    <x v="210"/>
    <x v="2"/>
    <x v="2"/>
    <n v="75000"/>
    <x v="1"/>
    <x v="0"/>
    <x v="1"/>
    <x v="56"/>
    <s v="kmpl"/>
    <s v="68 bhp"/>
    <n v="5"/>
    <m/>
    <x v="50"/>
  </r>
  <r>
    <n v="482"/>
    <x v="393"/>
    <x v="4"/>
    <x v="11"/>
    <n v="179000"/>
    <x v="1"/>
    <x v="1"/>
    <x v="1"/>
    <x v="27"/>
    <s v="kmpl"/>
    <s v="156 bhp"/>
    <n v="7"/>
    <m/>
    <x v="283"/>
  </r>
  <r>
    <n v="483"/>
    <x v="394"/>
    <x v="3"/>
    <x v="8"/>
    <n v="47198"/>
    <x v="1"/>
    <x v="0"/>
    <x v="0"/>
    <x v="200"/>
    <s v="kmpl"/>
    <s v="168.5 bhp"/>
    <n v="7"/>
    <m/>
    <x v="284"/>
  </r>
  <r>
    <n v="484"/>
    <x v="208"/>
    <x v="7"/>
    <x v="3"/>
    <n v="52000"/>
    <x v="1"/>
    <x v="0"/>
    <x v="0"/>
    <x v="37"/>
    <s v="kmpl"/>
    <s v="73.9 bhp"/>
    <n v="5"/>
    <m/>
    <x v="25"/>
  </r>
  <r>
    <n v="485"/>
    <x v="82"/>
    <x v="5"/>
    <x v="2"/>
    <n v="91000"/>
    <x v="1"/>
    <x v="0"/>
    <x v="0"/>
    <x v="70"/>
    <s v="kmpl"/>
    <s v="73.94 bhp"/>
    <n v="5"/>
    <m/>
    <x v="159"/>
  </r>
  <r>
    <n v="486"/>
    <x v="395"/>
    <x v="1"/>
    <x v="4"/>
    <n v="60000"/>
    <x v="1"/>
    <x v="0"/>
    <x v="0"/>
    <x v="6"/>
    <s v="kmpl"/>
    <s v="63.1 bhp"/>
    <n v="5"/>
    <m/>
    <x v="155"/>
  </r>
  <r>
    <n v="487"/>
    <x v="171"/>
    <x v="7"/>
    <x v="4"/>
    <n v="37873"/>
    <x v="1"/>
    <x v="0"/>
    <x v="0"/>
    <x v="84"/>
    <s v="kmpl"/>
    <s v="126.32 bhp"/>
    <n v="5"/>
    <m/>
    <x v="285"/>
  </r>
  <r>
    <n v="488"/>
    <x v="396"/>
    <x v="7"/>
    <x v="2"/>
    <n v="31000"/>
    <x v="2"/>
    <x v="1"/>
    <x v="0"/>
    <x v="88"/>
    <s v="kmpl"/>
    <s v="150 bhp"/>
    <n v="5"/>
    <m/>
    <x v="55"/>
  </r>
  <r>
    <n v="489"/>
    <x v="397"/>
    <x v="1"/>
    <x v="8"/>
    <n v="129000"/>
    <x v="1"/>
    <x v="1"/>
    <x v="0"/>
    <x v="180"/>
    <s v="kmpl"/>
    <s v="258 bhp"/>
    <n v="7"/>
    <s v="1 Cr"/>
    <x v="286"/>
  </r>
  <r>
    <n v="490"/>
    <x v="398"/>
    <x v="4"/>
    <x v="15"/>
    <n v="78000"/>
    <x v="2"/>
    <x v="1"/>
    <x v="0"/>
    <x v="188"/>
    <s v="kmpl"/>
    <s v="187.4 bhp"/>
    <n v="5"/>
    <m/>
    <x v="48"/>
  </r>
  <r>
    <n v="491"/>
    <x v="399"/>
    <x v="9"/>
    <x v="5"/>
    <n v="32000"/>
    <x v="1"/>
    <x v="1"/>
    <x v="0"/>
    <x v="189"/>
    <s v="kmpl"/>
    <s v="126.2 bhp"/>
    <n v="5"/>
    <m/>
    <x v="287"/>
  </r>
  <r>
    <n v="492"/>
    <x v="225"/>
    <x v="5"/>
    <x v="0"/>
    <n v="59000"/>
    <x v="2"/>
    <x v="0"/>
    <x v="1"/>
    <x v="124"/>
    <s v="kmpl"/>
    <s v="68.05 bhp"/>
    <n v="5"/>
    <m/>
    <x v="288"/>
  </r>
  <r>
    <n v="493"/>
    <x v="400"/>
    <x v="6"/>
    <x v="5"/>
    <n v="35437"/>
    <x v="1"/>
    <x v="1"/>
    <x v="0"/>
    <x v="56"/>
    <s v="kmpl"/>
    <s v="136 bhp"/>
    <n v="5"/>
    <m/>
    <x v="289"/>
  </r>
  <r>
    <n v="494"/>
    <x v="401"/>
    <x v="5"/>
    <x v="7"/>
    <n v="98000"/>
    <x v="2"/>
    <x v="0"/>
    <x v="0"/>
    <x v="167"/>
    <s v="kmpl"/>
    <s v="93.7 bhp"/>
    <n v="7"/>
    <m/>
    <x v="44"/>
  </r>
  <r>
    <n v="495"/>
    <x v="402"/>
    <x v="2"/>
    <x v="13"/>
    <n v="72000"/>
    <x v="1"/>
    <x v="0"/>
    <x v="1"/>
    <x v="153"/>
    <s v="kmpl"/>
    <s v="66 bhp"/>
    <n v="5"/>
    <m/>
    <x v="242"/>
  </r>
  <r>
    <n v="496"/>
    <x v="403"/>
    <x v="1"/>
    <x v="1"/>
    <n v="79000"/>
    <x v="2"/>
    <x v="0"/>
    <x v="0"/>
    <x v="69"/>
    <s v="kmpl"/>
    <s v="86.7 bhp"/>
    <n v="5"/>
    <m/>
    <x v="27"/>
  </r>
  <r>
    <n v="497"/>
    <x v="404"/>
    <x v="2"/>
    <x v="15"/>
    <n v="29000"/>
    <x v="2"/>
    <x v="0"/>
    <x v="0"/>
    <x v="156"/>
    <s v="kmpl"/>
    <s v="60 bhp"/>
    <n v="5"/>
    <m/>
    <x v="112"/>
  </r>
  <r>
    <n v="498"/>
    <x v="405"/>
    <x v="6"/>
    <x v="4"/>
    <n v="66012"/>
    <x v="2"/>
    <x v="0"/>
    <x v="0"/>
    <x v="205"/>
    <s v="kmpl"/>
    <s v="103.3 bhp"/>
    <n v="5"/>
    <m/>
    <x v="290"/>
  </r>
  <r>
    <n v="499"/>
    <x v="73"/>
    <x v="0"/>
    <x v="7"/>
    <n v="35000"/>
    <x v="2"/>
    <x v="1"/>
    <x v="0"/>
    <x v="66"/>
    <s v="kmpl"/>
    <s v="86.8 bhp"/>
    <n v="5"/>
    <m/>
    <x v="24"/>
  </r>
  <r>
    <n v="500"/>
    <x v="202"/>
    <x v="10"/>
    <x v="2"/>
    <n v="75000"/>
    <x v="2"/>
    <x v="0"/>
    <x v="0"/>
    <x v="50"/>
    <s v="kmpl"/>
    <s v="67.1 bhp"/>
    <n v="5"/>
    <m/>
    <x v="110"/>
  </r>
  <r>
    <n v="501"/>
    <x v="406"/>
    <x v="0"/>
    <x v="11"/>
    <n v="80000"/>
    <x v="2"/>
    <x v="1"/>
    <x v="1"/>
    <x v="206"/>
    <s v="kmpl"/>
    <s v="164.7 bhp"/>
    <n v="5"/>
    <m/>
    <x v="291"/>
  </r>
  <r>
    <n v="502"/>
    <x v="407"/>
    <x v="6"/>
    <x v="3"/>
    <n v="32717"/>
    <x v="2"/>
    <x v="0"/>
    <x v="0"/>
    <x v="101"/>
    <s v="kmpl"/>
    <s v="79.4 bhp"/>
    <n v="5"/>
    <m/>
    <x v="228"/>
  </r>
  <r>
    <n v="503"/>
    <x v="408"/>
    <x v="8"/>
    <x v="8"/>
    <n v="25000"/>
    <x v="1"/>
    <x v="1"/>
    <x v="0"/>
    <x v="200"/>
    <s v="kmpl"/>
    <s v="168.5 bhp"/>
    <n v="7"/>
    <m/>
    <x v="149"/>
  </r>
  <r>
    <n v="504"/>
    <x v="89"/>
    <x v="0"/>
    <x v="7"/>
    <n v="79000"/>
    <x v="1"/>
    <x v="0"/>
    <x v="0"/>
    <x v="75"/>
    <s v="kmpl"/>
    <s v="89.84 bhp"/>
    <n v="5"/>
    <m/>
    <x v="123"/>
  </r>
  <r>
    <n v="505"/>
    <x v="409"/>
    <x v="4"/>
    <x v="0"/>
    <n v="86000"/>
    <x v="1"/>
    <x v="0"/>
    <x v="1"/>
    <x v="49"/>
    <s v="kmpl"/>
    <s v="75 bhp"/>
    <n v="5"/>
    <m/>
    <x v="47"/>
  </r>
  <r>
    <n v="506"/>
    <x v="327"/>
    <x v="1"/>
    <x v="0"/>
    <n v="137000"/>
    <x v="1"/>
    <x v="1"/>
    <x v="0"/>
    <x v="15"/>
    <s v="kmpl"/>
    <s v="282 bhp"/>
    <n v="5"/>
    <m/>
    <x v="183"/>
  </r>
  <r>
    <n v="507"/>
    <x v="410"/>
    <x v="0"/>
    <x v="1"/>
    <n v="25000"/>
    <x v="2"/>
    <x v="0"/>
    <x v="1"/>
    <x v="156"/>
    <s v="kmpl"/>
    <s v="117.3 bhp"/>
    <n v="7"/>
    <m/>
    <x v="24"/>
  </r>
  <r>
    <n v="508"/>
    <x v="53"/>
    <x v="0"/>
    <x v="8"/>
    <n v="8500"/>
    <x v="2"/>
    <x v="0"/>
    <x v="1"/>
    <x v="50"/>
    <s v="kmpl"/>
    <s v="82 bhp"/>
    <n v="5"/>
    <m/>
    <x v="285"/>
  </r>
  <r>
    <n v="509"/>
    <x v="411"/>
    <x v="9"/>
    <x v="1"/>
    <n v="34000"/>
    <x v="1"/>
    <x v="1"/>
    <x v="0"/>
    <x v="83"/>
    <s v="kmpl"/>
    <s v="140 bhp"/>
    <n v="7"/>
    <m/>
    <x v="292"/>
  </r>
  <r>
    <n v="510"/>
    <x v="412"/>
    <x v="1"/>
    <x v="3"/>
    <n v="41629"/>
    <x v="2"/>
    <x v="0"/>
    <x v="1"/>
    <x v="207"/>
    <s v="kmpl"/>
    <s v="105 bhp"/>
    <n v="5"/>
    <m/>
    <x v="50"/>
  </r>
  <r>
    <n v="511"/>
    <x v="382"/>
    <x v="4"/>
    <x v="10"/>
    <n v="80227"/>
    <x v="2"/>
    <x v="0"/>
    <x v="0"/>
    <x v="199"/>
    <s v="kmpl"/>
    <s v="62.1 bhp"/>
    <n v="5"/>
    <m/>
    <x v="293"/>
  </r>
  <r>
    <n v="512"/>
    <x v="351"/>
    <x v="6"/>
    <x v="12"/>
    <n v="8587"/>
    <x v="2"/>
    <x v="0"/>
    <x v="0"/>
    <x v="136"/>
    <s v="kmpl"/>
    <s v="121.3 bhp"/>
    <n v="5"/>
    <m/>
    <x v="294"/>
  </r>
  <r>
    <n v="513"/>
    <x v="413"/>
    <x v="8"/>
    <x v="8"/>
    <n v="30000"/>
    <x v="1"/>
    <x v="0"/>
    <x v="0"/>
    <x v="125"/>
    <s v="kmpl"/>
    <s v="120 bhp"/>
    <n v="7"/>
    <m/>
    <x v="295"/>
  </r>
  <r>
    <n v="514"/>
    <x v="414"/>
    <x v="1"/>
    <x v="4"/>
    <n v="64186"/>
    <x v="1"/>
    <x v="0"/>
    <x v="0"/>
    <x v="150"/>
    <s v="kmpl"/>
    <s v="103.5 bhp"/>
    <n v="5"/>
    <m/>
    <x v="296"/>
  </r>
  <r>
    <n v="515"/>
    <x v="415"/>
    <x v="3"/>
    <x v="1"/>
    <n v="76427"/>
    <x v="1"/>
    <x v="0"/>
    <x v="0"/>
    <x v="28"/>
    <s v="kmpl"/>
    <s v="108.45 bhp"/>
    <n v="5"/>
    <m/>
    <x v="297"/>
  </r>
  <r>
    <n v="516"/>
    <x v="154"/>
    <x v="4"/>
    <x v="2"/>
    <n v="75000"/>
    <x v="1"/>
    <x v="1"/>
    <x v="0"/>
    <x v="93"/>
    <s v="kmpl"/>
    <s v="245 bhp"/>
    <n v="5"/>
    <m/>
    <x v="298"/>
  </r>
  <r>
    <n v="517"/>
    <x v="416"/>
    <x v="3"/>
    <x v="4"/>
    <n v="27075"/>
    <x v="2"/>
    <x v="0"/>
    <x v="0"/>
    <x v="208"/>
    <s v="kmpl"/>
    <s v="88.73 bhp"/>
    <n v="5"/>
    <m/>
    <x v="251"/>
  </r>
  <r>
    <n v="518"/>
    <x v="199"/>
    <x v="10"/>
    <x v="3"/>
    <n v="30000"/>
    <x v="2"/>
    <x v="0"/>
    <x v="0"/>
    <x v="143"/>
    <s v="kmpl"/>
    <s v="67.04 bhp"/>
    <n v="5"/>
    <s v="4.74 Lakh"/>
    <x v="46"/>
  </r>
  <r>
    <n v="519"/>
    <x v="417"/>
    <x v="2"/>
    <x v="5"/>
    <n v="69434"/>
    <x v="2"/>
    <x v="0"/>
    <x v="0"/>
    <x v="57"/>
    <s v="kmpl"/>
    <s v="121.3 bhp"/>
    <n v="5"/>
    <s v="14.84 Lakh"/>
    <x v="299"/>
  </r>
  <r>
    <n v="520"/>
    <x v="418"/>
    <x v="5"/>
    <x v="7"/>
    <n v="56000"/>
    <x v="2"/>
    <x v="0"/>
    <x v="0"/>
    <x v="165"/>
    <s v="kmpl"/>
    <s v="67.04 bhp"/>
    <n v="5"/>
    <m/>
    <x v="78"/>
  </r>
  <r>
    <n v="521"/>
    <x v="271"/>
    <x v="3"/>
    <x v="8"/>
    <n v="49275"/>
    <x v="1"/>
    <x v="1"/>
    <x v="0"/>
    <x v="13"/>
    <s v="kmpl"/>
    <s v="187.7 bhp"/>
    <n v="5"/>
    <m/>
    <x v="300"/>
  </r>
  <r>
    <n v="522"/>
    <x v="207"/>
    <x v="1"/>
    <x v="7"/>
    <n v="8700"/>
    <x v="2"/>
    <x v="0"/>
    <x v="0"/>
    <x v="101"/>
    <s v="kmpl"/>
    <s v="76.8 bhp"/>
    <n v="5"/>
    <m/>
    <x v="228"/>
  </r>
  <r>
    <n v="523"/>
    <x v="107"/>
    <x v="10"/>
    <x v="7"/>
    <n v="18000"/>
    <x v="2"/>
    <x v="0"/>
    <x v="1"/>
    <x v="39"/>
    <s v="kmpl"/>
    <s v="37.5 bhp"/>
    <n v="4"/>
    <m/>
    <x v="240"/>
  </r>
  <r>
    <n v="524"/>
    <x v="419"/>
    <x v="3"/>
    <x v="8"/>
    <n v="41041"/>
    <x v="1"/>
    <x v="1"/>
    <x v="0"/>
    <x v="74"/>
    <s v="kmpl"/>
    <s v="174.33 bhp"/>
    <n v="5"/>
    <m/>
    <x v="301"/>
  </r>
  <r>
    <n v="525"/>
    <x v="420"/>
    <x v="6"/>
    <x v="10"/>
    <n v="80464"/>
    <x v="1"/>
    <x v="1"/>
    <x v="1"/>
    <x v="180"/>
    <s v="kmpl"/>
    <s v="198.5 bhp"/>
    <n v="5"/>
    <m/>
    <x v="302"/>
  </r>
  <r>
    <n v="526"/>
    <x v="421"/>
    <x v="6"/>
    <x v="12"/>
    <n v="20667"/>
    <x v="2"/>
    <x v="0"/>
    <x v="0"/>
    <x v="90"/>
    <s v="kmpl"/>
    <s v="81.80 bhp"/>
    <n v="5"/>
    <m/>
    <x v="303"/>
  </r>
  <r>
    <n v="527"/>
    <x v="422"/>
    <x v="3"/>
    <x v="4"/>
    <n v="60283"/>
    <x v="2"/>
    <x v="0"/>
    <x v="0"/>
    <x v="209"/>
    <s v="kmpl"/>
    <s v="112 bhp"/>
    <n v="5"/>
    <m/>
    <x v="304"/>
  </r>
  <r>
    <n v="528"/>
    <x v="151"/>
    <x v="6"/>
    <x v="8"/>
    <n v="31696"/>
    <x v="2"/>
    <x v="0"/>
    <x v="0"/>
    <x v="112"/>
    <s v="kmpl"/>
    <s v="81.80 bhp"/>
    <n v="5"/>
    <m/>
    <x v="74"/>
  </r>
  <r>
    <n v="529"/>
    <x v="136"/>
    <x v="4"/>
    <x v="0"/>
    <n v="100000"/>
    <x v="1"/>
    <x v="0"/>
    <x v="0"/>
    <x v="100"/>
    <s v="kmpl"/>
    <s v="171 bhp"/>
    <n v="7"/>
    <m/>
    <x v="292"/>
  </r>
  <r>
    <n v="530"/>
    <x v="423"/>
    <x v="0"/>
    <x v="7"/>
    <n v="13361"/>
    <x v="2"/>
    <x v="0"/>
    <x v="0"/>
    <x v="167"/>
    <s v="kmpl"/>
    <s v="93.7 bhp"/>
    <n v="7"/>
    <m/>
    <x v="172"/>
  </r>
  <r>
    <n v="531"/>
    <x v="424"/>
    <x v="3"/>
    <x v="0"/>
    <n v="48394"/>
    <x v="2"/>
    <x v="1"/>
    <x v="0"/>
    <x v="92"/>
    <s v="kmpl"/>
    <s v="154 bhp"/>
    <n v="5"/>
    <m/>
    <x v="305"/>
  </r>
  <r>
    <n v="532"/>
    <x v="401"/>
    <x v="5"/>
    <x v="7"/>
    <n v="47399"/>
    <x v="2"/>
    <x v="0"/>
    <x v="0"/>
    <x v="167"/>
    <s v="kmpl"/>
    <s v="93.7 bhp"/>
    <n v="7"/>
    <m/>
    <x v="12"/>
  </r>
  <r>
    <n v="533"/>
    <x v="253"/>
    <x v="0"/>
    <x v="0"/>
    <n v="69000"/>
    <x v="2"/>
    <x v="1"/>
    <x v="1"/>
    <x v="11"/>
    <s v="kmpl"/>
    <s v="118 bhp"/>
    <n v="5"/>
    <m/>
    <x v="23"/>
  </r>
  <r>
    <n v="534"/>
    <x v="425"/>
    <x v="3"/>
    <x v="4"/>
    <n v="65278"/>
    <x v="1"/>
    <x v="0"/>
    <x v="0"/>
    <x v="210"/>
    <s v="kmpl"/>
    <s v="194.3 bhp"/>
    <n v="7"/>
    <m/>
    <x v="306"/>
  </r>
  <r>
    <n v="535"/>
    <x v="426"/>
    <x v="5"/>
    <x v="14"/>
    <n v="108000"/>
    <x v="1"/>
    <x v="0"/>
    <x v="0"/>
    <x v="72"/>
    <s v="kmpl"/>
    <s v="70 bhp"/>
    <n v="5"/>
    <m/>
    <x v="240"/>
  </r>
  <r>
    <n v="536"/>
    <x v="427"/>
    <x v="7"/>
    <x v="0"/>
    <n v="50645"/>
    <x v="2"/>
    <x v="1"/>
    <x v="1"/>
    <x v="211"/>
    <s v="kmpl"/>
    <s v="204 bhp"/>
    <n v="5"/>
    <m/>
    <x v="180"/>
  </r>
  <r>
    <n v="537"/>
    <x v="428"/>
    <x v="4"/>
    <x v="2"/>
    <n v="130002"/>
    <x v="1"/>
    <x v="0"/>
    <x v="0"/>
    <x v="168"/>
    <s v="kmpl"/>
    <s v="73.9 bhp"/>
    <n v="5"/>
    <m/>
    <x v="43"/>
  </r>
  <r>
    <n v="538"/>
    <x v="304"/>
    <x v="4"/>
    <x v="3"/>
    <n v="107000"/>
    <x v="1"/>
    <x v="0"/>
    <x v="0"/>
    <x v="49"/>
    <s v="kmpl"/>
    <s v="67 bhp"/>
    <n v="5"/>
    <m/>
    <x v="159"/>
  </r>
  <r>
    <n v="539"/>
    <x v="429"/>
    <x v="3"/>
    <x v="1"/>
    <n v="41950"/>
    <x v="2"/>
    <x v="1"/>
    <x v="0"/>
    <x v="69"/>
    <s v="kmpl"/>
    <s v="117.3 bhp"/>
    <n v="5"/>
    <m/>
    <x v="307"/>
  </r>
  <r>
    <n v="540"/>
    <x v="87"/>
    <x v="8"/>
    <x v="3"/>
    <n v="109000"/>
    <x v="1"/>
    <x v="0"/>
    <x v="0"/>
    <x v="73"/>
    <s v="kmpl"/>
    <s v="168.5 bhp"/>
    <n v="7"/>
    <m/>
    <x v="108"/>
  </r>
  <r>
    <n v="541"/>
    <x v="430"/>
    <x v="0"/>
    <x v="5"/>
    <n v="9000"/>
    <x v="2"/>
    <x v="0"/>
    <x v="0"/>
    <x v="69"/>
    <s v="kmpl"/>
    <s v="86.7 bhp"/>
    <n v="5"/>
    <m/>
    <x v="74"/>
  </r>
  <r>
    <n v="542"/>
    <x v="162"/>
    <x v="8"/>
    <x v="7"/>
    <n v="43900"/>
    <x v="1"/>
    <x v="0"/>
    <x v="0"/>
    <x v="117"/>
    <s v="kmpl"/>
    <s v="88.73 bhp"/>
    <n v="5"/>
    <m/>
    <x v="29"/>
  </r>
  <r>
    <n v="543"/>
    <x v="431"/>
    <x v="9"/>
    <x v="4"/>
    <n v="64000"/>
    <x v="1"/>
    <x v="0"/>
    <x v="1"/>
    <x v="2"/>
    <s v="kmpl"/>
    <s v="73.8 bhp"/>
    <n v="7"/>
    <m/>
    <x v="34"/>
  </r>
  <r>
    <n v="544"/>
    <x v="432"/>
    <x v="6"/>
    <x v="12"/>
    <n v="13190"/>
    <x v="2"/>
    <x v="1"/>
    <x v="0"/>
    <x v="14"/>
    <s v="kmpl"/>
    <s v="181.43 bhp"/>
    <n v="5"/>
    <s v="49.49 Lakh"/>
    <x v="308"/>
  </r>
  <r>
    <n v="545"/>
    <x v="433"/>
    <x v="0"/>
    <x v="10"/>
    <n v="77652"/>
    <x v="2"/>
    <x v="1"/>
    <x v="0"/>
    <x v="201"/>
    <s v="kmpl"/>
    <s v="103.2 bhp"/>
    <n v="5"/>
    <m/>
    <x v="23"/>
  </r>
  <r>
    <n v="546"/>
    <x v="110"/>
    <x v="0"/>
    <x v="3"/>
    <n v="55000"/>
    <x v="1"/>
    <x v="0"/>
    <x v="0"/>
    <x v="85"/>
    <s v="kmpl"/>
    <s v="100 bhp"/>
    <n v="7"/>
    <m/>
    <x v="309"/>
  </r>
  <r>
    <n v="547"/>
    <x v="258"/>
    <x v="10"/>
    <x v="3"/>
    <n v="59900"/>
    <x v="1"/>
    <x v="1"/>
    <x v="1"/>
    <x v="163"/>
    <s v="kmpl"/>
    <s v="177 bhp"/>
    <n v="5"/>
    <m/>
    <x v="183"/>
  </r>
  <r>
    <n v="548"/>
    <x v="415"/>
    <x v="8"/>
    <x v="1"/>
    <n v="73539"/>
    <x v="1"/>
    <x v="0"/>
    <x v="0"/>
    <x v="28"/>
    <s v="kmpl"/>
    <s v="108.45 bhp"/>
    <n v="5"/>
    <m/>
    <x v="29"/>
  </r>
  <r>
    <n v="549"/>
    <x v="434"/>
    <x v="3"/>
    <x v="8"/>
    <n v="31645"/>
    <x v="1"/>
    <x v="1"/>
    <x v="0"/>
    <x v="212"/>
    <s v="kmpl"/>
    <s v="190 bhp"/>
    <n v="5"/>
    <s v="48.18 Lakh"/>
    <x v="310"/>
  </r>
  <r>
    <n v="550"/>
    <x v="282"/>
    <x v="6"/>
    <x v="10"/>
    <n v="69690"/>
    <x v="2"/>
    <x v="0"/>
    <x v="0"/>
    <x v="169"/>
    <s v="kmpl"/>
    <s v="78 bhp"/>
    <n v="5"/>
    <m/>
    <x v="311"/>
  </r>
  <r>
    <n v="551"/>
    <x v="435"/>
    <x v="8"/>
    <x v="5"/>
    <n v="41000"/>
    <x v="1"/>
    <x v="0"/>
    <x v="0"/>
    <x v="149"/>
    <s v="kmpl"/>
    <s v="88.5 bhp"/>
    <n v="5"/>
    <m/>
    <x v="312"/>
  </r>
  <r>
    <n v="552"/>
    <x v="436"/>
    <x v="1"/>
    <x v="0"/>
    <n v="109200"/>
    <x v="2"/>
    <x v="0"/>
    <x v="1"/>
    <x v="26"/>
    <s v="kmpl"/>
    <s v="85.8 bhp"/>
    <n v="5"/>
    <m/>
    <x v="313"/>
  </r>
  <r>
    <n v="553"/>
    <x v="437"/>
    <x v="1"/>
    <x v="3"/>
    <n v="80000"/>
    <x v="1"/>
    <x v="0"/>
    <x v="0"/>
    <x v="63"/>
    <s v="kmpl"/>
    <s v="140 bhp"/>
    <n v="7"/>
    <m/>
    <x v="139"/>
  </r>
  <r>
    <n v="554"/>
    <x v="438"/>
    <x v="10"/>
    <x v="9"/>
    <n v="51000"/>
    <x v="2"/>
    <x v="0"/>
    <x v="0"/>
    <x v="15"/>
    <s v="kmpl"/>
    <s v="130 bhp"/>
    <n v="5"/>
    <m/>
    <x v="314"/>
  </r>
  <r>
    <n v="555"/>
    <x v="175"/>
    <x v="1"/>
    <x v="4"/>
    <n v="105000"/>
    <x v="1"/>
    <x v="0"/>
    <x v="1"/>
    <x v="126"/>
    <s v="kmpl"/>
    <s v="88.50 bhp"/>
    <n v="7"/>
    <s v="12.34 Lakh"/>
    <x v="29"/>
  </r>
  <r>
    <n v="556"/>
    <x v="439"/>
    <x v="2"/>
    <x v="4"/>
    <n v="179000"/>
    <x v="1"/>
    <x v="0"/>
    <x v="0"/>
    <x v="132"/>
    <s v="kmpl"/>
    <s v="67.04 bhp"/>
    <n v="5"/>
    <m/>
    <x v="82"/>
  </r>
  <r>
    <n v="557"/>
    <x v="440"/>
    <x v="8"/>
    <x v="4"/>
    <n v="12100"/>
    <x v="2"/>
    <x v="1"/>
    <x v="0"/>
    <x v="213"/>
    <s v="kmpl"/>
    <s v="207.8 bhp"/>
    <n v="2"/>
    <m/>
    <x v="64"/>
  </r>
  <r>
    <n v="558"/>
    <x v="441"/>
    <x v="4"/>
    <x v="8"/>
    <n v="31000"/>
    <x v="1"/>
    <x v="0"/>
    <x v="0"/>
    <x v="214"/>
    <s v="kmpl"/>
    <s v="108.4 bhp"/>
    <n v="5"/>
    <s v="15.38 Lakh"/>
    <x v="58"/>
  </r>
  <r>
    <n v="559"/>
    <x v="442"/>
    <x v="4"/>
    <x v="1"/>
    <n v="50000"/>
    <x v="1"/>
    <x v="0"/>
    <x v="0"/>
    <x v="215"/>
    <s v="kmpl"/>
    <s v="88.8 bhp"/>
    <n v="5"/>
    <m/>
    <x v="132"/>
  </r>
  <r>
    <n v="560"/>
    <x v="443"/>
    <x v="5"/>
    <x v="10"/>
    <n v="48000"/>
    <x v="1"/>
    <x v="1"/>
    <x v="0"/>
    <x v="72"/>
    <s v="kmpl"/>
    <s v="105 bhp"/>
    <n v="5"/>
    <m/>
    <x v="35"/>
  </r>
  <r>
    <n v="561"/>
    <x v="444"/>
    <x v="2"/>
    <x v="9"/>
    <n v="35000"/>
    <x v="1"/>
    <x v="0"/>
    <x v="0"/>
    <x v="216"/>
    <s v="kmpl"/>
    <s v="65 bhp"/>
    <n v="5"/>
    <m/>
    <x v="293"/>
  </r>
  <r>
    <n v="562"/>
    <x v="211"/>
    <x v="10"/>
    <x v="5"/>
    <n v="100200"/>
    <x v="1"/>
    <x v="1"/>
    <x v="0"/>
    <x v="7"/>
    <s v="kmpl"/>
    <s v="171.5 bhp"/>
    <n v="7"/>
    <s v="19.21 Lakh"/>
    <x v="315"/>
  </r>
  <r>
    <n v="563"/>
    <x v="108"/>
    <x v="9"/>
    <x v="7"/>
    <n v="47000"/>
    <x v="1"/>
    <x v="1"/>
    <x v="0"/>
    <x v="158"/>
    <s v="kmpl"/>
    <s v="184 bhp"/>
    <n v="5"/>
    <m/>
    <x v="256"/>
  </r>
  <r>
    <n v="564"/>
    <x v="445"/>
    <x v="5"/>
    <x v="1"/>
    <n v="63642"/>
    <x v="1"/>
    <x v="0"/>
    <x v="0"/>
    <x v="217"/>
    <s v="kmpl"/>
    <s v="98.6 bhp"/>
    <n v="5"/>
    <m/>
    <x v="316"/>
  </r>
  <r>
    <n v="565"/>
    <x v="198"/>
    <x v="6"/>
    <x v="1"/>
    <n v="62550"/>
    <x v="1"/>
    <x v="0"/>
    <x v="0"/>
    <x v="16"/>
    <s v="kmpl"/>
    <s v="98.6 bhp"/>
    <n v="5"/>
    <m/>
    <x v="12"/>
  </r>
  <r>
    <n v="566"/>
    <x v="446"/>
    <x v="6"/>
    <x v="1"/>
    <n v="37340"/>
    <x v="1"/>
    <x v="1"/>
    <x v="0"/>
    <x v="218"/>
    <s v="kmpl"/>
    <s v="187.7 bhp"/>
    <n v="5"/>
    <m/>
    <x v="317"/>
  </r>
  <r>
    <n v="567"/>
    <x v="280"/>
    <x v="3"/>
    <x v="5"/>
    <n v="38461"/>
    <x v="1"/>
    <x v="0"/>
    <x v="0"/>
    <x v="219"/>
    <s v="kmpl"/>
    <s v="74 bhp"/>
    <n v="5"/>
    <m/>
    <x v="318"/>
  </r>
  <r>
    <n v="568"/>
    <x v="447"/>
    <x v="5"/>
    <x v="6"/>
    <n v="29000"/>
    <x v="1"/>
    <x v="0"/>
    <x v="0"/>
    <x v="162"/>
    <s v="kmpl"/>
    <s v="170 bhp"/>
    <n v="5"/>
    <s v="22.95 Lakh"/>
    <x v="140"/>
  </r>
  <r>
    <n v="569"/>
    <x v="448"/>
    <x v="1"/>
    <x v="0"/>
    <n v="31000"/>
    <x v="2"/>
    <x v="0"/>
    <x v="0"/>
    <x v="220"/>
    <s v="kmpl"/>
    <s v="132 bhp"/>
    <n v="5"/>
    <m/>
    <x v="35"/>
  </r>
  <r>
    <n v="570"/>
    <x v="293"/>
    <x v="7"/>
    <x v="2"/>
    <n v="42086"/>
    <x v="2"/>
    <x v="0"/>
    <x v="0"/>
    <x v="72"/>
    <s v="kmpl"/>
    <s v="118 bhp"/>
    <n v="5"/>
    <m/>
    <x v="95"/>
  </r>
  <r>
    <n v="571"/>
    <x v="449"/>
    <x v="2"/>
    <x v="4"/>
    <n v="49000"/>
    <x v="2"/>
    <x v="0"/>
    <x v="0"/>
    <x v="101"/>
    <s v="kmpl"/>
    <s v="85.8 bhp"/>
    <n v="5"/>
    <m/>
    <x v="80"/>
  </r>
  <r>
    <n v="572"/>
    <x v="104"/>
    <x v="3"/>
    <x v="12"/>
    <n v="77240"/>
    <x v="1"/>
    <x v="1"/>
    <x v="0"/>
    <x v="84"/>
    <s v="kmpl"/>
    <s v="126.32 bhp"/>
    <n v="5"/>
    <m/>
    <x v="319"/>
  </r>
  <r>
    <n v="573"/>
    <x v="362"/>
    <x v="5"/>
    <x v="3"/>
    <n v="105000"/>
    <x v="1"/>
    <x v="0"/>
    <x v="1"/>
    <x v="192"/>
    <s v="kmpl"/>
    <s v="62.1 bhp"/>
    <n v="7"/>
    <s v="11.15 Lakh"/>
    <x v="3"/>
  </r>
  <r>
    <n v="574"/>
    <x v="52"/>
    <x v="2"/>
    <x v="7"/>
    <n v="35000"/>
    <x v="1"/>
    <x v="0"/>
    <x v="0"/>
    <x v="48"/>
    <s v="kmpl"/>
    <s v="74 bhp"/>
    <n v="5"/>
    <m/>
    <x v="90"/>
  </r>
  <r>
    <n v="575"/>
    <x v="86"/>
    <x v="2"/>
    <x v="13"/>
    <n v="83072"/>
    <x v="2"/>
    <x v="0"/>
    <x v="0"/>
    <x v="72"/>
    <s v="kmpl"/>
    <s v="null bhp"/>
    <n v="5"/>
    <m/>
    <x v="225"/>
  </r>
  <r>
    <n v="576"/>
    <x v="160"/>
    <x v="4"/>
    <x v="3"/>
    <n v="202082"/>
    <x v="1"/>
    <x v="1"/>
    <x v="0"/>
    <x v="74"/>
    <s v="kmpl"/>
    <s v="174.33 bhp"/>
    <n v="5"/>
    <m/>
    <x v="320"/>
  </r>
  <r>
    <n v="577"/>
    <x v="450"/>
    <x v="2"/>
    <x v="15"/>
    <n v="129000"/>
    <x v="2"/>
    <x v="0"/>
    <x v="3"/>
    <x v="178"/>
    <s v="kmpl"/>
    <s v="70 bhp"/>
    <n v="5"/>
    <m/>
    <x v="144"/>
  </r>
  <r>
    <n v="578"/>
    <x v="442"/>
    <x v="3"/>
    <x v="6"/>
    <n v="33558"/>
    <x v="1"/>
    <x v="0"/>
    <x v="0"/>
    <x v="215"/>
    <s v="kmpl"/>
    <s v="88 bhp"/>
    <n v="5"/>
    <s v="10.32 Lakh"/>
    <x v="321"/>
  </r>
  <r>
    <n v="579"/>
    <x v="451"/>
    <x v="3"/>
    <x v="3"/>
    <n v="60271"/>
    <x v="1"/>
    <x v="0"/>
    <x v="0"/>
    <x v="221"/>
    <s v="kmpl"/>
    <s v="63 bhp"/>
    <n v="7"/>
    <m/>
    <x v="322"/>
  </r>
  <r>
    <n v="580"/>
    <x v="452"/>
    <x v="3"/>
    <x v="8"/>
    <n v="45366"/>
    <x v="1"/>
    <x v="0"/>
    <x v="0"/>
    <x v="196"/>
    <s v="kmpl"/>
    <s v="98.6 bhp"/>
    <n v="5"/>
    <m/>
    <x v="323"/>
  </r>
  <r>
    <n v="581"/>
    <x v="453"/>
    <x v="7"/>
    <x v="7"/>
    <n v="9500"/>
    <x v="2"/>
    <x v="0"/>
    <x v="0"/>
    <x v="2"/>
    <s v="kmpl"/>
    <s v="82.5 bhp"/>
    <n v="5"/>
    <m/>
    <x v="6"/>
  </r>
  <r>
    <n v="582"/>
    <x v="454"/>
    <x v="6"/>
    <x v="5"/>
    <n v="42362"/>
    <x v="2"/>
    <x v="0"/>
    <x v="0"/>
    <x v="101"/>
    <s v="kmpl"/>
    <s v="81.83 bhp"/>
    <n v="5"/>
    <m/>
    <x v="227"/>
  </r>
  <r>
    <n v="583"/>
    <x v="455"/>
    <x v="2"/>
    <x v="5"/>
    <n v="21000"/>
    <x v="1"/>
    <x v="1"/>
    <x v="0"/>
    <x v="147"/>
    <s v="kmpl"/>
    <s v="184 bhp"/>
    <n v="5"/>
    <m/>
    <x v="324"/>
  </r>
  <r>
    <n v="584"/>
    <x v="456"/>
    <x v="0"/>
    <x v="3"/>
    <n v="15200"/>
    <x v="1"/>
    <x v="1"/>
    <x v="0"/>
    <x v="222"/>
    <s v="kmpl"/>
    <s v="177 bhp"/>
    <n v="5"/>
    <m/>
    <x v="55"/>
  </r>
  <r>
    <n v="585"/>
    <x v="457"/>
    <x v="0"/>
    <x v="1"/>
    <n v="43690"/>
    <x v="1"/>
    <x v="1"/>
    <x v="0"/>
    <x v="200"/>
    <s v="kmpl"/>
    <s v="168.5 bhp"/>
    <n v="7"/>
    <m/>
    <x v="325"/>
  </r>
  <r>
    <n v="586"/>
    <x v="375"/>
    <x v="6"/>
    <x v="7"/>
    <n v="79926"/>
    <x v="1"/>
    <x v="1"/>
    <x v="0"/>
    <x v="198"/>
    <s v="kmpl"/>
    <s v="335.2 bhp"/>
    <n v="7"/>
    <m/>
    <x v="326"/>
  </r>
  <r>
    <n v="587"/>
    <x v="3"/>
    <x v="7"/>
    <x v="4"/>
    <n v="53073"/>
    <x v="1"/>
    <x v="0"/>
    <x v="0"/>
    <x v="3"/>
    <s v="kmpl"/>
    <s v="88.76 bhp"/>
    <n v="7"/>
    <m/>
    <x v="162"/>
  </r>
  <r>
    <n v="588"/>
    <x v="23"/>
    <x v="9"/>
    <x v="1"/>
    <n v="59000"/>
    <x v="2"/>
    <x v="0"/>
    <x v="0"/>
    <x v="23"/>
    <s v="kmpl"/>
    <s v="80 bhp"/>
    <n v="5"/>
    <m/>
    <x v="74"/>
  </r>
  <r>
    <n v="589"/>
    <x v="458"/>
    <x v="9"/>
    <x v="13"/>
    <n v="47088"/>
    <x v="2"/>
    <x v="1"/>
    <x v="1"/>
    <x v="223"/>
    <s v="kmpl"/>
    <s v="364.9 bhp"/>
    <n v="5"/>
    <m/>
    <x v="140"/>
  </r>
  <r>
    <n v="590"/>
    <x v="179"/>
    <x v="10"/>
    <x v="7"/>
    <n v="55000"/>
    <x v="1"/>
    <x v="0"/>
    <x v="0"/>
    <x v="18"/>
    <s v="kmpl"/>
    <s v="83.8 bhp"/>
    <n v="5"/>
    <m/>
    <x v="119"/>
  </r>
  <r>
    <n v="591"/>
    <x v="459"/>
    <x v="4"/>
    <x v="4"/>
    <n v="80430"/>
    <x v="1"/>
    <x v="0"/>
    <x v="1"/>
    <x v="224"/>
    <s v="kmpl"/>
    <s v="100 bhp"/>
    <n v="7"/>
    <m/>
    <x v="46"/>
  </r>
  <r>
    <n v="592"/>
    <x v="457"/>
    <x v="8"/>
    <x v="4"/>
    <n v="71932"/>
    <x v="1"/>
    <x v="1"/>
    <x v="0"/>
    <x v="200"/>
    <s v="kmpl"/>
    <s v="168.5 bhp"/>
    <n v="7"/>
    <m/>
    <x v="51"/>
  </r>
  <r>
    <n v="593"/>
    <x v="460"/>
    <x v="0"/>
    <x v="7"/>
    <n v="19000"/>
    <x v="1"/>
    <x v="1"/>
    <x v="0"/>
    <x v="225"/>
    <s v="kmpl"/>
    <s v="258 bhp"/>
    <n v="7"/>
    <m/>
    <x v="218"/>
  </r>
  <r>
    <n v="594"/>
    <x v="280"/>
    <x v="4"/>
    <x v="2"/>
    <n v="81759"/>
    <x v="1"/>
    <x v="0"/>
    <x v="0"/>
    <x v="168"/>
    <s v="kmpl"/>
    <s v="73.9 bhp"/>
    <n v="5"/>
    <m/>
    <x v="327"/>
  </r>
  <r>
    <n v="595"/>
    <x v="461"/>
    <x v="6"/>
    <x v="6"/>
    <n v="52010"/>
    <x v="1"/>
    <x v="0"/>
    <x v="0"/>
    <x v="12"/>
    <s v="kmpl"/>
    <s v="74 bhp"/>
    <n v="5"/>
    <m/>
    <x v="132"/>
  </r>
  <r>
    <n v="596"/>
    <x v="22"/>
    <x v="6"/>
    <x v="5"/>
    <n v="58953"/>
    <x v="2"/>
    <x v="1"/>
    <x v="0"/>
    <x v="22"/>
    <s v="kmpl"/>
    <s v="177.01 bhp"/>
    <n v="5"/>
    <m/>
    <x v="328"/>
  </r>
  <r>
    <n v="597"/>
    <x v="462"/>
    <x v="0"/>
    <x v="11"/>
    <n v="93000"/>
    <x v="1"/>
    <x v="0"/>
    <x v="3"/>
    <x v="226"/>
    <s v="kmpl"/>
    <s v="107.2 bhp"/>
    <n v="6"/>
    <m/>
    <x v="260"/>
  </r>
  <r>
    <n v="598"/>
    <x v="463"/>
    <x v="8"/>
    <x v="5"/>
    <n v="10000"/>
    <x v="1"/>
    <x v="1"/>
    <x v="0"/>
    <x v="218"/>
    <s v="kmpl"/>
    <s v="187.7 bhp"/>
    <n v="5"/>
    <m/>
    <x v="218"/>
  </r>
  <r>
    <n v="599"/>
    <x v="105"/>
    <x v="3"/>
    <x v="12"/>
    <n v="40674"/>
    <x v="1"/>
    <x v="1"/>
    <x v="0"/>
    <x v="7"/>
    <s v="kmpl"/>
    <s v="171.5 bhp"/>
    <n v="7"/>
    <s v="28.05 Lakh"/>
    <x v="329"/>
  </r>
  <r>
    <n v="600"/>
    <x v="464"/>
    <x v="0"/>
    <x v="1"/>
    <n v="50000"/>
    <x v="1"/>
    <x v="1"/>
    <x v="0"/>
    <x v="168"/>
    <s v="kmpl"/>
    <s v="141 bhp"/>
    <n v="5"/>
    <m/>
    <x v="330"/>
  </r>
  <r>
    <n v="601"/>
    <x v="465"/>
    <x v="9"/>
    <x v="6"/>
    <n v="1331"/>
    <x v="2"/>
    <x v="1"/>
    <x v="0"/>
    <x v="42"/>
    <s v="kmpl"/>
    <s v="138.03 bhp"/>
    <n v="5"/>
    <m/>
    <x v="97"/>
  </r>
  <r>
    <n v="602"/>
    <x v="466"/>
    <x v="1"/>
    <x v="0"/>
    <n v="60000"/>
    <x v="2"/>
    <x v="0"/>
    <x v="0"/>
    <x v="38"/>
    <s v="kmpl"/>
    <s v="35 bhp"/>
    <n v="8"/>
    <m/>
    <x v="146"/>
  </r>
  <r>
    <n v="603"/>
    <x v="467"/>
    <x v="0"/>
    <x v="6"/>
    <n v="10003"/>
    <x v="1"/>
    <x v="1"/>
    <x v="0"/>
    <x v="115"/>
    <s v="kmpl"/>
    <s v="170 bhp"/>
    <n v="5"/>
    <s v="59.77 Lakh"/>
    <x v="331"/>
  </r>
  <r>
    <n v="604"/>
    <x v="468"/>
    <x v="0"/>
    <x v="5"/>
    <n v="25000"/>
    <x v="1"/>
    <x v="1"/>
    <x v="0"/>
    <x v="113"/>
    <s v="kmpl"/>
    <s v="108.5 bhp"/>
    <n v="5"/>
    <s v="15.86 Lakh"/>
    <x v="332"/>
  </r>
  <r>
    <n v="605"/>
    <x v="469"/>
    <x v="10"/>
    <x v="1"/>
    <n v="73000"/>
    <x v="1"/>
    <x v="0"/>
    <x v="0"/>
    <x v="83"/>
    <s v="kmpl"/>
    <s v="140 bhp"/>
    <n v="7"/>
    <m/>
    <x v="1"/>
  </r>
  <r>
    <n v="606"/>
    <x v="470"/>
    <x v="4"/>
    <x v="7"/>
    <n v="59962"/>
    <x v="1"/>
    <x v="0"/>
    <x v="0"/>
    <x v="18"/>
    <s v="kmpl"/>
    <s v="83.8 bhp"/>
    <n v="5"/>
    <m/>
    <x v="179"/>
  </r>
  <r>
    <n v="607"/>
    <x v="471"/>
    <x v="5"/>
    <x v="3"/>
    <n v="72000"/>
    <x v="1"/>
    <x v="0"/>
    <x v="1"/>
    <x v="84"/>
    <s v="kmpl"/>
    <s v="126.32 bhp"/>
    <n v="5"/>
    <m/>
    <x v="333"/>
  </r>
  <r>
    <n v="608"/>
    <x v="472"/>
    <x v="3"/>
    <x v="5"/>
    <n v="20967"/>
    <x v="1"/>
    <x v="1"/>
    <x v="0"/>
    <x v="227"/>
    <s v="kmpl"/>
    <s v="258 bhp"/>
    <n v="5"/>
    <m/>
    <x v="334"/>
  </r>
  <r>
    <n v="609"/>
    <x v="473"/>
    <x v="9"/>
    <x v="1"/>
    <n v="35000"/>
    <x v="1"/>
    <x v="0"/>
    <x v="1"/>
    <x v="125"/>
    <s v="kmpl"/>
    <s v="120 bhp"/>
    <n v="7"/>
    <m/>
    <x v="126"/>
  </r>
  <r>
    <n v="610"/>
    <x v="474"/>
    <x v="3"/>
    <x v="8"/>
    <n v="38056"/>
    <x v="1"/>
    <x v="0"/>
    <x v="0"/>
    <x v="228"/>
    <s v="kmpl"/>
    <s v="126.2 bhp"/>
    <n v="5"/>
    <m/>
    <x v="335"/>
  </r>
  <r>
    <n v="611"/>
    <x v="313"/>
    <x v="1"/>
    <x v="10"/>
    <n v="94000"/>
    <x v="1"/>
    <x v="1"/>
    <x v="1"/>
    <x v="161"/>
    <s v="kmpl"/>
    <s v="241.4 bhp"/>
    <n v="7"/>
    <m/>
    <x v="336"/>
  </r>
  <r>
    <n v="612"/>
    <x v="475"/>
    <x v="3"/>
    <x v="0"/>
    <n v="64236"/>
    <x v="2"/>
    <x v="0"/>
    <x v="0"/>
    <x v="129"/>
    <s v="kmpl"/>
    <s v="76 bhp"/>
    <n v="5"/>
    <m/>
    <x v="337"/>
  </r>
  <r>
    <n v="613"/>
    <x v="476"/>
    <x v="7"/>
    <x v="17"/>
    <n v="124000"/>
    <x v="1"/>
    <x v="0"/>
    <x v="0"/>
    <x v="221"/>
    <s v="kmpl"/>
    <s v="63 bhp"/>
    <n v="7"/>
    <m/>
    <x v="9"/>
  </r>
  <r>
    <n v="614"/>
    <x v="477"/>
    <x v="0"/>
    <x v="7"/>
    <n v="7400"/>
    <x v="2"/>
    <x v="0"/>
    <x v="0"/>
    <x v="229"/>
    <s v="kmpl"/>
    <s v="82 bhp"/>
    <n v="5"/>
    <m/>
    <x v="191"/>
  </r>
  <r>
    <n v="615"/>
    <x v="59"/>
    <x v="4"/>
    <x v="8"/>
    <n v="52000"/>
    <x v="1"/>
    <x v="0"/>
    <x v="0"/>
    <x v="55"/>
    <s v="kmpl"/>
    <s v="147.8 bhp"/>
    <n v="8"/>
    <s v="19.43 Lakh"/>
    <x v="7"/>
  </r>
  <r>
    <n v="616"/>
    <x v="355"/>
    <x v="4"/>
    <x v="1"/>
    <n v="68764"/>
    <x v="2"/>
    <x v="0"/>
    <x v="0"/>
    <x v="5"/>
    <s v="kmpl"/>
    <s v="55.2 bhp"/>
    <n v="5"/>
    <m/>
    <x v="164"/>
  </r>
  <r>
    <n v="617"/>
    <x v="208"/>
    <x v="8"/>
    <x v="4"/>
    <n v="64000"/>
    <x v="1"/>
    <x v="0"/>
    <x v="0"/>
    <x v="37"/>
    <s v="kmpl"/>
    <s v="73.9 bhp"/>
    <n v="5"/>
    <m/>
    <x v="164"/>
  </r>
  <r>
    <n v="618"/>
    <x v="478"/>
    <x v="1"/>
    <x v="5"/>
    <n v="21558"/>
    <x v="1"/>
    <x v="0"/>
    <x v="0"/>
    <x v="34"/>
    <s v="kmpl"/>
    <s v="88.5 bhp"/>
    <n v="5"/>
    <s v="10.65 Lakh"/>
    <x v="165"/>
  </r>
  <r>
    <n v="619"/>
    <x v="479"/>
    <x v="0"/>
    <x v="4"/>
    <n v="37500"/>
    <x v="1"/>
    <x v="1"/>
    <x v="0"/>
    <x v="158"/>
    <s v="kmpl"/>
    <s v="184 bhp"/>
    <n v="5"/>
    <m/>
    <x v="102"/>
  </r>
  <r>
    <n v="620"/>
    <x v="480"/>
    <x v="3"/>
    <x v="5"/>
    <n v="14077"/>
    <x v="2"/>
    <x v="0"/>
    <x v="0"/>
    <x v="5"/>
    <s v="kmpl"/>
    <s v="55.2 bhp"/>
    <n v="5"/>
    <m/>
    <x v="84"/>
  </r>
  <r>
    <n v="621"/>
    <x v="249"/>
    <x v="0"/>
    <x v="10"/>
    <n v="70000"/>
    <x v="2"/>
    <x v="0"/>
    <x v="0"/>
    <x v="72"/>
    <s v="kmpl"/>
    <s v="118 bhp"/>
    <n v="5"/>
    <m/>
    <x v="75"/>
  </r>
  <r>
    <n v="622"/>
    <x v="481"/>
    <x v="6"/>
    <x v="2"/>
    <n v="54316"/>
    <x v="2"/>
    <x v="0"/>
    <x v="1"/>
    <x v="27"/>
    <s v="kmpl"/>
    <s v="177.6 bhp"/>
    <n v="5"/>
    <m/>
    <x v="338"/>
  </r>
  <r>
    <n v="623"/>
    <x v="482"/>
    <x v="4"/>
    <x v="10"/>
    <n v="90764"/>
    <x v="1"/>
    <x v="0"/>
    <x v="0"/>
    <x v="33"/>
    <s v="kmpl"/>
    <s v="112 bhp"/>
    <n v="8"/>
    <m/>
    <x v="43"/>
  </r>
  <r>
    <n v="624"/>
    <x v="20"/>
    <x v="2"/>
    <x v="10"/>
    <n v="137000"/>
    <x v="1"/>
    <x v="1"/>
    <x v="1"/>
    <x v="190"/>
    <s v="kmpl"/>
    <s v="170 bhp"/>
    <n v="5"/>
    <m/>
    <x v="157"/>
  </r>
  <r>
    <n v="625"/>
    <x v="483"/>
    <x v="1"/>
    <x v="4"/>
    <n v="127000"/>
    <x v="2"/>
    <x v="0"/>
    <x v="1"/>
    <x v="11"/>
    <s v="kmpl"/>
    <s v="116.3 bhp"/>
    <n v="5"/>
    <m/>
    <x v="2"/>
  </r>
  <r>
    <n v="626"/>
    <x v="469"/>
    <x v="6"/>
    <x v="5"/>
    <n v="51884"/>
    <x v="1"/>
    <x v="0"/>
    <x v="0"/>
    <x v="83"/>
    <s v="kmpl"/>
    <s v="140 bhp"/>
    <n v="7"/>
    <m/>
    <x v="339"/>
  </r>
  <r>
    <n v="627"/>
    <x v="162"/>
    <x v="8"/>
    <x v="7"/>
    <n v="67407"/>
    <x v="1"/>
    <x v="0"/>
    <x v="0"/>
    <x v="230"/>
    <s v="kmpl"/>
    <s v="88.76 bhp"/>
    <n v="5"/>
    <m/>
    <x v="83"/>
  </r>
  <r>
    <n v="628"/>
    <x v="87"/>
    <x v="4"/>
    <x v="7"/>
    <n v="107825"/>
    <x v="1"/>
    <x v="0"/>
    <x v="0"/>
    <x v="73"/>
    <s v="kmpl"/>
    <s v="168.5 bhp"/>
    <n v="7"/>
    <m/>
    <x v="340"/>
  </r>
  <r>
    <n v="629"/>
    <x v="484"/>
    <x v="2"/>
    <x v="13"/>
    <n v="82453"/>
    <x v="1"/>
    <x v="0"/>
    <x v="0"/>
    <x v="221"/>
    <s v="kmpl"/>
    <s v="63 bhp"/>
    <n v="8"/>
    <m/>
    <x v="164"/>
  </r>
  <r>
    <n v="630"/>
    <x v="485"/>
    <x v="2"/>
    <x v="9"/>
    <n v="30441"/>
    <x v="2"/>
    <x v="0"/>
    <x v="0"/>
    <x v="231"/>
    <s v="kmpl"/>
    <s v="85 bhp"/>
    <n v="5"/>
    <m/>
    <x v="146"/>
  </r>
  <r>
    <n v="631"/>
    <x v="486"/>
    <x v="2"/>
    <x v="16"/>
    <n v="70000"/>
    <x v="2"/>
    <x v="0"/>
    <x v="3"/>
    <x v="14"/>
    <s v="kmpl"/>
    <s v="null bhp"/>
    <n v="5"/>
    <m/>
    <x v="234"/>
  </r>
  <r>
    <n v="632"/>
    <x v="487"/>
    <x v="0"/>
    <x v="5"/>
    <n v="11000"/>
    <x v="1"/>
    <x v="1"/>
    <x v="0"/>
    <x v="232"/>
    <s v="kmpl"/>
    <s v="113.98 bhp"/>
    <n v="5"/>
    <s v="42.12 Lakh"/>
    <x v="64"/>
  </r>
  <r>
    <n v="633"/>
    <x v="339"/>
    <x v="4"/>
    <x v="1"/>
    <n v="61000"/>
    <x v="1"/>
    <x v="1"/>
    <x v="0"/>
    <x v="131"/>
    <s v="kmpl"/>
    <s v="174.33 bhp"/>
    <n v="5"/>
    <m/>
    <x v="341"/>
  </r>
  <r>
    <n v="634"/>
    <x v="488"/>
    <x v="8"/>
    <x v="4"/>
    <n v="48454"/>
    <x v="2"/>
    <x v="0"/>
    <x v="1"/>
    <x v="72"/>
    <s v="kmpl"/>
    <s v="80 bhp"/>
    <n v="5"/>
    <m/>
    <x v="6"/>
  </r>
  <r>
    <n v="635"/>
    <x v="489"/>
    <x v="5"/>
    <x v="8"/>
    <n v="37000"/>
    <x v="1"/>
    <x v="0"/>
    <x v="0"/>
    <x v="233"/>
    <s v="kmpl"/>
    <s v="154 bhp"/>
    <n v="7"/>
    <s v="16.95 Lakh"/>
    <x v="129"/>
  </r>
  <r>
    <n v="636"/>
    <x v="490"/>
    <x v="6"/>
    <x v="8"/>
    <n v="32249"/>
    <x v="1"/>
    <x v="0"/>
    <x v="0"/>
    <x v="91"/>
    <s v="kmpl"/>
    <s v="98.6 bhp"/>
    <n v="7"/>
    <s v="15.45 Lakh"/>
    <x v="342"/>
  </r>
  <r>
    <n v="637"/>
    <x v="491"/>
    <x v="7"/>
    <x v="4"/>
    <n v="58000"/>
    <x v="1"/>
    <x v="0"/>
    <x v="0"/>
    <x v="177"/>
    <s v="kmpl"/>
    <s v="138.03 bhp"/>
    <n v="5"/>
    <m/>
    <x v="343"/>
  </r>
  <r>
    <n v="638"/>
    <x v="492"/>
    <x v="5"/>
    <x v="8"/>
    <n v="28360"/>
    <x v="2"/>
    <x v="0"/>
    <x v="0"/>
    <x v="229"/>
    <s v="kmpl"/>
    <s v="81.86 bhp"/>
    <n v="5"/>
    <m/>
    <x v="344"/>
  </r>
  <r>
    <n v="639"/>
    <x v="493"/>
    <x v="0"/>
    <x v="8"/>
    <n v="7000"/>
    <x v="2"/>
    <x v="0"/>
    <x v="0"/>
    <x v="234"/>
    <s v="kmpl"/>
    <s v="81.80 bhp"/>
    <n v="5"/>
    <s v="7.87 Lakh"/>
    <x v="345"/>
  </r>
  <r>
    <n v="640"/>
    <x v="494"/>
    <x v="3"/>
    <x v="5"/>
    <n v="19658"/>
    <x v="1"/>
    <x v="1"/>
    <x v="0"/>
    <x v="235"/>
    <s v="kmpl"/>
    <s v="190 bhp"/>
    <n v="5"/>
    <m/>
    <x v="346"/>
  </r>
  <r>
    <n v="641"/>
    <x v="495"/>
    <x v="4"/>
    <x v="9"/>
    <n v="92000"/>
    <x v="2"/>
    <x v="0"/>
    <x v="0"/>
    <x v="178"/>
    <s v="kmpl"/>
    <s v="70 bhp"/>
    <n v="5"/>
    <m/>
    <x v="36"/>
  </r>
  <r>
    <n v="642"/>
    <x v="241"/>
    <x v="7"/>
    <x v="4"/>
    <n v="25000"/>
    <x v="2"/>
    <x v="0"/>
    <x v="0"/>
    <x v="53"/>
    <s v="kmpl"/>
    <s v="78.9 bhp"/>
    <n v="5"/>
    <m/>
    <x v="81"/>
  </r>
  <r>
    <n v="643"/>
    <x v="496"/>
    <x v="3"/>
    <x v="5"/>
    <n v="37882"/>
    <x v="1"/>
    <x v="0"/>
    <x v="0"/>
    <x v="84"/>
    <s v="kmpl"/>
    <s v="126.3 bhp"/>
    <n v="5"/>
    <m/>
    <x v="347"/>
  </r>
  <r>
    <n v="644"/>
    <x v="497"/>
    <x v="9"/>
    <x v="7"/>
    <n v="69330"/>
    <x v="1"/>
    <x v="1"/>
    <x v="0"/>
    <x v="185"/>
    <s v="kmpl"/>
    <s v="181 bhp"/>
    <n v="5"/>
    <m/>
    <x v="21"/>
  </r>
  <r>
    <n v="645"/>
    <x v="498"/>
    <x v="8"/>
    <x v="2"/>
    <n v="61000"/>
    <x v="2"/>
    <x v="1"/>
    <x v="0"/>
    <x v="236"/>
    <s v="kmpl"/>
    <s v="185 bhp"/>
    <n v="5"/>
    <m/>
    <x v="1"/>
  </r>
  <r>
    <n v="646"/>
    <x v="499"/>
    <x v="7"/>
    <x v="0"/>
    <n v="35000"/>
    <x v="2"/>
    <x v="0"/>
    <x v="1"/>
    <x v="101"/>
    <s v="kmpl"/>
    <s v="79.4 bhp"/>
    <n v="5"/>
    <m/>
    <x v="144"/>
  </r>
  <r>
    <n v="647"/>
    <x v="500"/>
    <x v="5"/>
    <x v="15"/>
    <n v="200000"/>
    <x v="2"/>
    <x v="0"/>
    <x v="0"/>
    <x v="14"/>
    <s v="kmpl"/>
    <s v="null bhp"/>
    <n v="5"/>
    <m/>
    <x v="257"/>
  </r>
  <r>
    <n v="648"/>
    <x v="501"/>
    <x v="5"/>
    <x v="10"/>
    <n v="82000"/>
    <x v="1"/>
    <x v="0"/>
    <x v="1"/>
    <x v="15"/>
    <s v="kmpl"/>
    <s v="null bhp"/>
    <n v="5"/>
    <m/>
    <x v="348"/>
  </r>
  <r>
    <n v="649"/>
    <x v="90"/>
    <x v="8"/>
    <x v="3"/>
    <n v="72450"/>
    <x v="1"/>
    <x v="0"/>
    <x v="0"/>
    <x v="63"/>
    <s v="kmpl"/>
    <s v="140 bhp"/>
    <n v="7"/>
    <m/>
    <x v="77"/>
  </r>
  <r>
    <n v="650"/>
    <x v="502"/>
    <x v="5"/>
    <x v="8"/>
    <n v="36381"/>
    <x v="1"/>
    <x v="0"/>
    <x v="0"/>
    <x v="149"/>
    <s v="kmpl"/>
    <s v="88.5 bhp"/>
    <n v="5"/>
    <m/>
    <x v="349"/>
  </r>
  <r>
    <n v="651"/>
    <x v="503"/>
    <x v="3"/>
    <x v="8"/>
    <n v="25559"/>
    <x v="1"/>
    <x v="1"/>
    <x v="0"/>
    <x v="237"/>
    <s v="kmpl"/>
    <s v="201.15 bhp"/>
    <n v="5"/>
    <m/>
    <x v="350"/>
  </r>
  <r>
    <n v="652"/>
    <x v="65"/>
    <x v="2"/>
    <x v="14"/>
    <n v="100000"/>
    <x v="2"/>
    <x v="1"/>
    <x v="3"/>
    <x v="59"/>
    <s v="kmpl"/>
    <s v="78 bhp"/>
    <n v="5"/>
    <m/>
    <x v="351"/>
  </r>
  <r>
    <n v="653"/>
    <x v="504"/>
    <x v="5"/>
    <x v="1"/>
    <n v="94000"/>
    <x v="1"/>
    <x v="1"/>
    <x v="0"/>
    <x v="100"/>
    <s v="kmpl"/>
    <s v="169 bhp"/>
    <n v="7"/>
    <m/>
    <x v="340"/>
  </r>
  <r>
    <n v="654"/>
    <x v="127"/>
    <x v="9"/>
    <x v="2"/>
    <n v="64357"/>
    <x v="2"/>
    <x v="0"/>
    <x v="0"/>
    <x v="96"/>
    <s v="kmpl"/>
    <s v="67.1 bhp"/>
    <n v="5"/>
    <s v="4.7 Lakh"/>
    <x v="25"/>
  </r>
  <r>
    <n v="655"/>
    <x v="505"/>
    <x v="0"/>
    <x v="8"/>
    <n v="10501"/>
    <x v="2"/>
    <x v="1"/>
    <x v="0"/>
    <x v="238"/>
    <s v="kmpl"/>
    <s v="237.4 bhp"/>
    <n v="5"/>
    <m/>
    <x v="352"/>
  </r>
  <r>
    <n v="656"/>
    <x v="506"/>
    <x v="2"/>
    <x v="10"/>
    <n v="47000"/>
    <x v="1"/>
    <x v="0"/>
    <x v="0"/>
    <x v="91"/>
    <s v="kmpl"/>
    <s v="90 bhp"/>
    <n v="5"/>
    <m/>
    <x v="70"/>
  </r>
  <r>
    <n v="657"/>
    <x v="318"/>
    <x v="0"/>
    <x v="8"/>
    <n v="18000"/>
    <x v="2"/>
    <x v="1"/>
    <x v="0"/>
    <x v="83"/>
    <s v="kmpl"/>
    <s v="117.3 bhp"/>
    <n v="7"/>
    <s v="15.02 Lakh"/>
    <x v="353"/>
  </r>
  <r>
    <n v="658"/>
    <x v="507"/>
    <x v="2"/>
    <x v="9"/>
    <n v="89000"/>
    <x v="2"/>
    <x v="0"/>
    <x v="0"/>
    <x v="239"/>
    <s v="kmpl"/>
    <s v="125 bhp"/>
    <n v="5"/>
    <m/>
    <x v="159"/>
  </r>
  <r>
    <n v="659"/>
    <x v="160"/>
    <x v="3"/>
    <x v="7"/>
    <n v="49964"/>
    <x v="1"/>
    <x v="1"/>
    <x v="0"/>
    <x v="74"/>
    <s v="kmpl"/>
    <s v="174.33 bhp"/>
    <n v="5"/>
    <m/>
    <x v="354"/>
  </r>
  <r>
    <n v="660"/>
    <x v="508"/>
    <x v="0"/>
    <x v="7"/>
    <n v="35000"/>
    <x v="1"/>
    <x v="0"/>
    <x v="0"/>
    <x v="85"/>
    <s v="kmpl"/>
    <s v="100.6 bhp"/>
    <n v="7"/>
    <m/>
    <x v="355"/>
  </r>
  <r>
    <n v="661"/>
    <x v="509"/>
    <x v="5"/>
    <x v="7"/>
    <n v="64000"/>
    <x v="1"/>
    <x v="0"/>
    <x v="0"/>
    <x v="148"/>
    <s v="kmpl"/>
    <s v="70 bhp"/>
    <n v="5"/>
    <m/>
    <x v="290"/>
  </r>
  <r>
    <n v="662"/>
    <x v="510"/>
    <x v="0"/>
    <x v="4"/>
    <n v="36000"/>
    <x v="2"/>
    <x v="1"/>
    <x v="0"/>
    <x v="110"/>
    <s v="kmpl"/>
    <s v="105 bhp"/>
    <n v="5"/>
    <m/>
    <x v="83"/>
  </r>
  <r>
    <n v="663"/>
    <x v="511"/>
    <x v="8"/>
    <x v="3"/>
    <n v="78600"/>
    <x v="1"/>
    <x v="0"/>
    <x v="0"/>
    <x v="27"/>
    <s v="kmpl"/>
    <s v="102 bhp"/>
    <n v="7"/>
    <m/>
    <x v="165"/>
  </r>
  <r>
    <n v="664"/>
    <x v="512"/>
    <x v="5"/>
    <x v="11"/>
    <n v="170000"/>
    <x v="1"/>
    <x v="0"/>
    <x v="1"/>
    <x v="11"/>
    <s v="kmpl"/>
    <s v="110 bhp"/>
    <n v="5"/>
    <m/>
    <x v="144"/>
  </r>
  <r>
    <n v="665"/>
    <x v="82"/>
    <x v="1"/>
    <x v="1"/>
    <n v="65000"/>
    <x v="1"/>
    <x v="0"/>
    <x v="1"/>
    <x v="70"/>
    <s v="kmpl"/>
    <s v="73.94 bhp"/>
    <n v="5"/>
    <m/>
    <x v="356"/>
  </r>
  <r>
    <n v="666"/>
    <x v="250"/>
    <x v="1"/>
    <x v="11"/>
    <n v="120300"/>
    <x v="1"/>
    <x v="1"/>
    <x v="1"/>
    <x v="161"/>
    <s v="kmpl"/>
    <s v="241.4 bhp"/>
    <n v="7"/>
    <m/>
    <x v="190"/>
  </r>
  <r>
    <n v="667"/>
    <x v="182"/>
    <x v="1"/>
    <x v="5"/>
    <n v="21000"/>
    <x v="2"/>
    <x v="0"/>
    <x v="0"/>
    <x v="101"/>
    <s v="kmpl"/>
    <s v="81.83 bhp"/>
    <n v="5"/>
    <m/>
    <x v="357"/>
  </r>
  <r>
    <n v="668"/>
    <x v="181"/>
    <x v="3"/>
    <x v="8"/>
    <n v="18108"/>
    <x v="1"/>
    <x v="0"/>
    <x v="0"/>
    <x v="34"/>
    <s v="kmpl"/>
    <s v="88.5 bhp"/>
    <n v="5"/>
    <s v="12.56 Lakh"/>
    <x v="358"/>
  </r>
  <r>
    <n v="669"/>
    <x v="513"/>
    <x v="1"/>
    <x v="7"/>
    <n v="58407"/>
    <x v="2"/>
    <x v="0"/>
    <x v="0"/>
    <x v="146"/>
    <s v="kmpl"/>
    <s v="117.3 bhp"/>
    <n v="5"/>
    <m/>
    <x v="359"/>
  </r>
  <r>
    <n v="670"/>
    <x v="514"/>
    <x v="1"/>
    <x v="7"/>
    <n v="49500"/>
    <x v="2"/>
    <x v="0"/>
    <x v="0"/>
    <x v="95"/>
    <s v="kmpl"/>
    <s v="91.1 bhp"/>
    <n v="5"/>
    <m/>
    <x v="3"/>
  </r>
  <r>
    <n v="671"/>
    <x v="515"/>
    <x v="6"/>
    <x v="4"/>
    <n v="37199"/>
    <x v="2"/>
    <x v="1"/>
    <x v="0"/>
    <x v="26"/>
    <s v="kmpl"/>
    <s v="99.6 bhp"/>
    <n v="5"/>
    <s v="11.33 Lakh"/>
    <x v="116"/>
  </r>
  <r>
    <n v="672"/>
    <x v="92"/>
    <x v="4"/>
    <x v="3"/>
    <n v="62000"/>
    <x v="1"/>
    <x v="0"/>
    <x v="0"/>
    <x v="37"/>
    <s v="kmpl"/>
    <s v="73.9 bhp"/>
    <n v="5"/>
    <m/>
    <x v="83"/>
  </r>
  <r>
    <n v="673"/>
    <x v="175"/>
    <x v="4"/>
    <x v="1"/>
    <n v="59000"/>
    <x v="1"/>
    <x v="0"/>
    <x v="0"/>
    <x v="3"/>
    <s v="kmpl"/>
    <s v="88.8 bhp"/>
    <n v="7"/>
    <m/>
    <x v="100"/>
  </r>
  <r>
    <n v="674"/>
    <x v="280"/>
    <x v="5"/>
    <x v="1"/>
    <n v="60000"/>
    <x v="1"/>
    <x v="0"/>
    <x v="0"/>
    <x v="219"/>
    <s v="kmpl"/>
    <s v="74 bhp"/>
    <n v="5"/>
    <m/>
    <x v="123"/>
  </r>
  <r>
    <n v="675"/>
    <x v="516"/>
    <x v="9"/>
    <x v="9"/>
    <n v="39037"/>
    <x v="1"/>
    <x v="1"/>
    <x v="0"/>
    <x v="19"/>
    <s v="kmpl"/>
    <s v="170 bhp"/>
    <n v="5"/>
    <m/>
    <x v="353"/>
  </r>
  <r>
    <n v="676"/>
    <x v="147"/>
    <x v="0"/>
    <x v="4"/>
    <n v="17003"/>
    <x v="2"/>
    <x v="0"/>
    <x v="0"/>
    <x v="109"/>
    <s v="kmpl"/>
    <s v="86.8 bhp"/>
    <n v="5"/>
    <m/>
    <x v="360"/>
  </r>
  <r>
    <n v="677"/>
    <x v="517"/>
    <x v="4"/>
    <x v="11"/>
    <n v="80400"/>
    <x v="2"/>
    <x v="0"/>
    <x v="0"/>
    <x v="83"/>
    <s v="kmpl"/>
    <s v="66.7 bhp"/>
    <n v="5"/>
    <m/>
    <x v="293"/>
  </r>
  <r>
    <n v="678"/>
    <x v="471"/>
    <x v="5"/>
    <x v="3"/>
    <n v="75200"/>
    <x v="1"/>
    <x v="0"/>
    <x v="0"/>
    <x v="84"/>
    <s v="kmpl"/>
    <s v="126.32 bhp"/>
    <n v="5"/>
    <m/>
    <x v="90"/>
  </r>
  <r>
    <n v="679"/>
    <x v="518"/>
    <x v="6"/>
    <x v="8"/>
    <n v="41217"/>
    <x v="1"/>
    <x v="0"/>
    <x v="0"/>
    <x v="149"/>
    <s v="kmpl"/>
    <s v="88.5 bhp"/>
    <n v="5"/>
    <m/>
    <x v="361"/>
  </r>
  <r>
    <n v="680"/>
    <x v="519"/>
    <x v="1"/>
    <x v="13"/>
    <n v="98293"/>
    <x v="2"/>
    <x v="0"/>
    <x v="1"/>
    <x v="178"/>
    <s v="kmpl"/>
    <s v="70 bhp"/>
    <n v="5"/>
    <m/>
    <x v="362"/>
  </r>
  <r>
    <n v="681"/>
    <x v="520"/>
    <x v="1"/>
    <x v="8"/>
    <n v="54000"/>
    <x v="2"/>
    <x v="0"/>
    <x v="1"/>
    <x v="76"/>
    <s v="kmpl"/>
    <s v="74 bhp"/>
    <n v="5"/>
    <m/>
    <x v="3"/>
  </r>
  <r>
    <n v="682"/>
    <x v="521"/>
    <x v="2"/>
    <x v="5"/>
    <n v="17377"/>
    <x v="2"/>
    <x v="0"/>
    <x v="0"/>
    <x v="153"/>
    <s v="kmpl"/>
    <s v="88.7 bhp"/>
    <n v="5"/>
    <m/>
    <x v="343"/>
  </r>
  <r>
    <n v="683"/>
    <x v="522"/>
    <x v="9"/>
    <x v="4"/>
    <n v="33800"/>
    <x v="1"/>
    <x v="0"/>
    <x v="1"/>
    <x v="16"/>
    <s v="kmpl"/>
    <s v="98.6 bhp"/>
    <n v="5"/>
    <m/>
    <x v="204"/>
  </r>
  <r>
    <n v="684"/>
    <x v="162"/>
    <x v="4"/>
    <x v="1"/>
    <n v="86157"/>
    <x v="1"/>
    <x v="0"/>
    <x v="0"/>
    <x v="117"/>
    <s v="kmpl"/>
    <s v="88.73 bhp"/>
    <n v="5"/>
    <m/>
    <x v="139"/>
  </r>
  <r>
    <n v="685"/>
    <x v="82"/>
    <x v="4"/>
    <x v="3"/>
    <n v="146824"/>
    <x v="1"/>
    <x v="0"/>
    <x v="0"/>
    <x v="5"/>
    <s v="kmpl"/>
    <s v="73.9 bhp"/>
    <n v="5"/>
    <m/>
    <x v="155"/>
  </r>
  <r>
    <n v="686"/>
    <x v="483"/>
    <x v="2"/>
    <x v="7"/>
    <n v="55000"/>
    <x v="2"/>
    <x v="0"/>
    <x v="0"/>
    <x v="11"/>
    <s v="kmpl"/>
    <s v="116.3 bhp"/>
    <n v="5"/>
    <m/>
    <x v="241"/>
  </r>
  <r>
    <n v="687"/>
    <x v="523"/>
    <x v="4"/>
    <x v="0"/>
    <n v="53293"/>
    <x v="2"/>
    <x v="0"/>
    <x v="0"/>
    <x v="240"/>
    <s v="kmpl"/>
    <s v="160 bhp"/>
    <n v="5"/>
    <m/>
    <x v="3"/>
  </r>
  <r>
    <n v="688"/>
    <x v="524"/>
    <x v="1"/>
    <x v="8"/>
    <n v="38000"/>
    <x v="1"/>
    <x v="0"/>
    <x v="0"/>
    <x v="34"/>
    <s v="kmpl"/>
    <s v="88.5 bhp"/>
    <n v="5"/>
    <m/>
    <x v="363"/>
  </r>
  <r>
    <n v="689"/>
    <x v="525"/>
    <x v="9"/>
    <x v="10"/>
    <n v="64000"/>
    <x v="2"/>
    <x v="0"/>
    <x v="1"/>
    <x v="72"/>
    <s v="kmpl"/>
    <s v="80 bhp"/>
    <n v="5"/>
    <m/>
    <x v="170"/>
  </r>
  <r>
    <n v="690"/>
    <x v="526"/>
    <x v="4"/>
    <x v="8"/>
    <n v="25058"/>
    <x v="2"/>
    <x v="1"/>
    <x v="0"/>
    <x v="96"/>
    <s v="kmpl"/>
    <s v="67.1 bhp"/>
    <n v="5"/>
    <m/>
    <x v="84"/>
  </r>
  <r>
    <n v="691"/>
    <x v="355"/>
    <x v="6"/>
    <x v="5"/>
    <n v="36700"/>
    <x v="2"/>
    <x v="0"/>
    <x v="0"/>
    <x v="5"/>
    <s v="kmpl"/>
    <s v="55.2 bhp"/>
    <n v="5"/>
    <m/>
    <x v="364"/>
  </r>
  <r>
    <n v="692"/>
    <x v="241"/>
    <x v="0"/>
    <x v="2"/>
    <n v="35000"/>
    <x v="2"/>
    <x v="0"/>
    <x v="0"/>
    <x v="53"/>
    <s v="kmpl"/>
    <s v="78.9 bhp"/>
    <n v="5"/>
    <m/>
    <x v="25"/>
  </r>
  <r>
    <n v="693"/>
    <x v="527"/>
    <x v="3"/>
    <x v="5"/>
    <n v="22732"/>
    <x v="2"/>
    <x v="1"/>
    <x v="0"/>
    <x v="241"/>
    <s v="kmpl"/>
    <s v="306 bhp"/>
    <n v="2"/>
    <m/>
    <x v="365"/>
  </r>
  <r>
    <n v="694"/>
    <x v="74"/>
    <x v="4"/>
    <x v="7"/>
    <n v="48000"/>
    <x v="1"/>
    <x v="1"/>
    <x v="0"/>
    <x v="67"/>
    <s v="kmpl"/>
    <s v="187.74 bhp"/>
    <n v="5"/>
    <m/>
    <x v="366"/>
  </r>
  <r>
    <n v="695"/>
    <x v="528"/>
    <x v="9"/>
    <x v="4"/>
    <n v="62084"/>
    <x v="1"/>
    <x v="0"/>
    <x v="0"/>
    <x v="242"/>
    <s v="kmpl"/>
    <s v="98.59 bhp"/>
    <n v="5"/>
    <m/>
    <x v="367"/>
  </r>
  <r>
    <n v="696"/>
    <x v="529"/>
    <x v="7"/>
    <x v="3"/>
    <n v="39273"/>
    <x v="1"/>
    <x v="1"/>
    <x v="0"/>
    <x v="139"/>
    <s v="kmpl"/>
    <s v="140 bhp"/>
    <n v="5"/>
    <m/>
    <x v="368"/>
  </r>
  <r>
    <n v="697"/>
    <x v="227"/>
    <x v="9"/>
    <x v="8"/>
    <n v="64798"/>
    <x v="1"/>
    <x v="0"/>
    <x v="0"/>
    <x v="55"/>
    <s v="kmpl"/>
    <s v="147.8 bhp"/>
    <n v="7"/>
    <s v="26.45 Lakh"/>
    <x v="369"/>
  </r>
  <r>
    <n v="698"/>
    <x v="81"/>
    <x v="5"/>
    <x v="0"/>
    <n v="100002"/>
    <x v="1"/>
    <x v="0"/>
    <x v="3"/>
    <x v="56"/>
    <s v="kmpl"/>
    <s v="68 bhp"/>
    <n v="5"/>
    <m/>
    <x v="370"/>
  </r>
  <r>
    <n v="699"/>
    <x v="530"/>
    <x v="1"/>
    <x v="13"/>
    <n v="78000"/>
    <x v="2"/>
    <x v="0"/>
    <x v="3"/>
    <x v="243"/>
    <s v="kmpl"/>
    <s v="92.7 bhp"/>
    <n v="5"/>
    <m/>
    <x v="263"/>
  </r>
  <r>
    <n v="700"/>
    <x v="531"/>
    <x v="3"/>
    <x v="4"/>
    <n v="57717"/>
    <x v="2"/>
    <x v="0"/>
    <x v="0"/>
    <x v="23"/>
    <s v="kmpl"/>
    <s v="85.80 bhp"/>
    <n v="5"/>
    <m/>
    <x v="371"/>
  </r>
  <r>
    <n v="701"/>
    <x v="532"/>
    <x v="2"/>
    <x v="2"/>
    <n v="109000"/>
    <x v="1"/>
    <x v="1"/>
    <x v="0"/>
    <x v="244"/>
    <s v="kmpl"/>
    <s v="147.51 bhp"/>
    <n v="5"/>
    <m/>
    <x v="51"/>
  </r>
  <r>
    <n v="702"/>
    <x v="533"/>
    <x v="3"/>
    <x v="8"/>
    <n v="74515"/>
    <x v="2"/>
    <x v="0"/>
    <x v="0"/>
    <x v="50"/>
    <s v="kmpl"/>
    <s v="82 bhp"/>
    <n v="5"/>
    <m/>
    <x v="372"/>
  </r>
  <r>
    <n v="703"/>
    <x v="534"/>
    <x v="3"/>
    <x v="8"/>
    <n v="50484"/>
    <x v="1"/>
    <x v="1"/>
    <x v="0"/>
    <x v="245"/>
    <s v="kmpl"/>
    <s v="197.2 bhp"/>
    <n v="7"/>
    <m/>
    <x v="373"/>
  </r>
  <r>
    <n v="704"/>
    <x v="535"/>
    <x v="6"/>
    <x v="4"/>
    <n v="13452"/>
    <x v="1"/>
    <x v="1"/>
    <x v="0"/>
    <x v="27"/>
    <s v="kmpl"/>
    <s v="167.6 bhp"/>
    <n v="5"/>
    <m/>
    <x v="374"/>
  </r>
  <r>
    <n v="705"/>
    <x v="536"/>
    <x v="6"/>
    <x v="8"/>
    <n v="37688"/>
    <x v="2"/>
    <x v="0"/>
    <x v="0"/>
    <x v="189"/>
    <s v="kmpl"/>
    <s v="121.3 bhp"/>
    <n v="5"/>
    <m/>
    <x v="375"/>
  </r>
  <r>
    <n v="706"/>
    <x v="537"/>
    <x v="2"/>
    <x v="8"/>
    <n v="34000"/>
    <x v="1"/>
    <x v="1"/>
    <x v="0"/>
    <x v="73"/>
    <s v="kmpl"/>
    <s v="204 bhp"/>
    <n v="5"/>
    <m/>
    <x v="376"/>
  </r>
  <r>
    <n v="707"/>
    <x v="538"/>
    <x v="1"/>
    <x v="7"/>
    <n v="120000"/>
    <x v="1"/>
    <x v="1"/>
    <x v="0"/>
    <x v="14"/>
    <s v="kmpl"/>
    <s v="165 bhp"/>
    <n v="5"/>
    <m/>
    <x v="124"/>
  </r>
  <r>
    <n v="708"/>
    <x v="539"/>
    <x v="1"/>
    <x v="11"/>
    <n v="64000"/>
    <x v="2"/>
    <x v="0"/>
    <x v="1"/>
    <x v="26"/>
    <s v="kmpl"/>
    <s v="85.8 bhp"/>
    <n v="5"/>
    <m/>
    <x v="23"/>
  </r>
  <r>
    <n v="709"/>
    <x v="540"/>
    <x v="8"/>
    <x v="2"/>
    <n v="100000"/>
    <x v="2"/>
    <x v="0"/>
    <x v="0"/>
    <x v="73"/>
    <s v="kmpl"/>
    <s v="90 bhp"/>
    <n v="5"/>
    <m/>
    <x v="6"/>
  </r>
  <r>
    <n v="710"/>
    <x v="190"/>
    <x v="5"/>
    <x v="7"/>
    <n v="75000"/>
    <x v="1"/>
    <x v="0"/>
    <x v="0"/>
    <x v="135"/>
    <s v="kmpl"/>
    <s v="83.8 bhp"/>
    <n v="5"/>
    <m/>
    <x v="100"/>
  </r>
  <r>
    <n v="711"/>
    <x v="340"/>
    <x v="4"/>
    <x v="3"/>
    <n v="86000"/>
    <x v="1"/>
    <x v="1"/>
    <x v="0"/>
    <x v="19"/>
    <s v="kmpl"/>
    <s v="170 bhp"/>
    <n v="5"/>
    <m/>
    <x v="140"/>
  </r>
  <r>
    <n v="712"/>
    <x v="541"/>
    <x v="4"/>
    <x v="1"/>
    <n v="69000"/>
    <x v="1"/>
    <x v="1"/>
    <x v="0"/>
    <x v="225"/>
    <s v="kmpl"/>
    <s v="258 bhp"/>
    <n v="5"/>
    <m/>
    <x v="111"/>
  </r>
  <r>
    <n v="713"/>
    <x v="542"/>
    <x v="6"/>
    <x v="1"/>
    <n v="41721"/>
    <x v="2"/>
    <x v="0"/>
    <x v="0"/>
    <x v="229"/>
    <s v="kmpl"/>
    <s v="82 bhp"/>
    <n v="5"/>
    <m/>
    <x v="204"/>
  </r>
  <r>
    <n v="714"/>
    <x v="543"/>
    <x v="4"/>
    <x v="8"/>
    <n v="13000"/>
    <x v="2"/>
    <x v="1"/>
    <x v="0"/>
    <x v="90"/>
    <s v="kmpl"/>
    <s v="81.80 bhp"/>
    <n v="5"/>
    <s v="10.34 Lakh"/>
    <x v="126"/>
  </r>
  <r>
    <n v="715"/>
    <x v="544"/>
    <x v="7"/>
    <x v="4"/>
    <n v="38998"/>
    <x v="1"/>
    <x v="1"/>
    <x v="0"/>
    <x v="185"/>
    <s v="kmpl"/>
    <s v="181 bhp"/>
    <n v="4"/>
    <m/>
    <x v="315"/>
  </r>
  <r>
    <n v="716"/>
    <x v="248"/>
    <x v="6"/>
    <x v="8"/>
    <n v="54250"/>
    <x v="2"/>
    <x v="0"/>
    <x v="0"/>
    <x v="160"/>
    <s v="kmpl"/>
    <s v="47.3 bhp"/>
    <n v="5"/>
    <m/>
    <x v="377"/>
  </r>
  <r>
    <n v="717"/>
    <x v="49"/>
    <x v="9"/>
    <x v="4"/>
    <n v="45979"/>
    <x v="1"/>
    <x v="1"/>
    <x v="1"/>
    <x v="47"/>
    <s v="kmpl"/>
    <s v="174.33 bhp"/>
    <n v="5"/>
    <m/>
    <x v="378"/>
  </r>
  <r>
    <n v="718"/>
    <x v="545"/>
    <x v="1"/>
    <x v="3"/>
    <n v="37000"/>
    <x v="2"/>
    <x v="1"/>
    <x v="1"/>
    <x v="221"/>
    <s v="kmpl"/>
    <s v="181 bhp"/>
    <n v="4"/>
    <m/>
    <x v="315"/>
  </r>
  <r>
    <n v="719"/>
    <x v="313"/>
    <x v="3"/>
    <x v="1"/>
    <n v="46983"/>
    <x v="1"/>
    <x v="1"/>
    <x v="1"/>
    <x v="161"/>
    <s v="kmpl"/>
    <s v="241.4 bhp"/>
    <n v="7"/>
    <m/>
    <x v="379"/>
  </r>
  <r>
    <n v="720"/>
    <x v="163"/>
    <x v="9"/>
    <x v="3"/>
    <n v="40700"/>
    <x v="1"/>
    <x v="0"/>
    <x v="0"/>
    <x v="118"/>
    <s v="kmpl"/>
    <s v="57.6 bhp"/>
    <n v="5"/>
    <m/>
    <x v="81"/>
  </r>
  <r>
    <n v="721"/>
    <x v="118"/>
    <x v="6"/>
    <x v="1"/>
    <n v="43828"/>
    <x v="2"/>
    <x v="0"/>
    <x v="0"/>
    <x v="137"/>
    <s v="kmpl"/>
    <s v="67.04 bhp"/>
    <n v="5"/>
    <m/>
    <x v="380"/>
  </r>
  <r>
    <n v="722"/>
    <x v="546"/>
    <x v="7"/>
    <x v="5"/>
    <n v="53000"/>
    <x v="1"/>
    <x v="0"/>
    <x v="0"/>
    <x v="28"/>
    <s v="kmpl"/>
    <s v="108.5 bhp"/>
    <n v="5"/>
    <m/>
    <x v="123"/>
  </r>
  <r>
    <n v="723"/>
    <x v="547"/>
    <x v="10"/>
    <x v="1"/>
    <n v="100000"/>
    <x v="1"/>
    <x v="1"/>
    <x v="0"/>
    <x v="158"/>
    <s v="kmpl"/>
    <s v="184 bhp"/>
    <n v="5"/>
    <m/>
    <x v="381"/>
  </r>
  <r>
    <n v="724"/>
    <x v="436"/>
    <x v="0"/>
    <x v="1"/>
    <n v="19000"/>
    <x v="2"/>
    <x v="0"/>
    <x v="0"/>
    <x v="246"/>
    <s v="kmpl"/>
    <s v="83.14 bhp"/>
    <n v="5"/>
    <m/>
    <x v="90"/>
  </r>
  <r>
    <n v="725"/>
    <x v="548"/>
    <x v="5"/>
    <x v="5"/>
    <n v="84000"/>
    <x v="1"/>
    <x v="0"/>
    <x v="0"/>
    <x v="202"/>
    <s v="kmpl"/>
    <s v="108.5 bhp"/>
    <n v="5"/>
    <m/>
    <x v="248"/>
  </r>
  <r>
    <n v="726"/>
    <x v="549"/>
    <x v="6"/>
    <x v="6"/>
    <n v="37630"/>
    <x v="2"/>
    <x v="1"/>
    <x v="0"/>
    <x v="247"/>
    <s v="kmpl"/>
    <s v="110.4 bhp"/>
    <n v="5"/>
    <m/>
    <x v="382"/>
  </r>
  <r>
    <n v="727"/>
    <x v="23"/>
    <x v="2"/>
    <x v="0"/>
    <n v="67714"/>
    <x v="2"/>
    <x v="0"/>
    <x v="0"/>
    <x v="23"/>
    <s v="kmpl"/>
    <s v="80 bhp"/>
    <n v="5"/>
    <m/>
    <x v="72"/>
  </r>
  <r>
    <n v="728"/>
    <x v="550"/>
    <x v="1"/>
    <x v="8"/>
    <n v="32000"/>
    <x v="1"/>
    <x v="0"/>
    <x v="0"/>
    <x v="89"/>
    <s v="kmpl"/>
    <s v="88.5 bhp"/>
    <n v="5"/>
    <m/>
    <x v="126"/>
  </r>
  <r>
    <n v="729"/>
    <x v="323"/>
    <x v="1"/>
    <x v="0"/>
    <n v="51000"/>
    <x v="2"/>
    <x v="0"/>
    <x v="0"/>
    <x v="76"/>
    <s v="kmpl"/>
    <s v="103.2 bhp"/>
    <n v="5"/>
    <m/>
    <x v="207"/>
  </r>
  <r>
    <n v="730"/>
    <x v="108"/>
    <x v="6"/>
    <x v="1"/>
    <n v="58390"/>
    <x v="1"/>
    <x v="1"/>
    <x v="0"/>
    <x v="158"/>
    <s v="kmpl"/>
    <s v="184 bhp"/>
    <n v="5"/>
    <m/>
    <x v="383"/>
  </r>
  <r>
    <n v="731"/>
    <x v="551"/>
    <x v="7"/>
    <x v="8"/>
    <n v="14000"/>
    <x v="1"/>
    <x v="0"/>
    <x v="0"/>
    <x v="148"/>
    <s v="kmpl"/>
    <s v="73.97 bhp"/>
    <n v="5"/>
    <s v="7.46 Lakh"/>
    <x v="314"/>
  </r>
  <r>
    <n v="732"/>
    <x v="213"/>
    <x v="8"/>
    <x v="7"/>
    <n v="55818"/>
    <x v="2"/>
    <x v="0"/>
    <x v="1"/>
    <x v="146"/>
    <s v="kmpl"/>
    <s v="117.3 bhp"/>
    <n v="5"/>
    <s v="11.85 Lakh"/>
    <x v="345"/>
  </r>
  <r>
    <n v="733"/>
    <x v="188"/>
    <x v="2"/>
    <x v="13"/>
    <n v="97800"/>
    <x v="2"/>
    <x v="0"/>
    <x v="3"/>
    <x v="133"/>
    <s v="kmpl"/>
    <m/>
    <m/>
    <m/>
    <x v="0"/>
  </r>
  <r>
    <n v="734"/>
    <x v="12"/>
    <x v="7"/>
    <x v="3"/>
    <n v="52241"/>
    <x v="1"/>
    <x v="0"/>
    <x v="0"/>
    <x v="12"/>
    <s v="kmpl"/>
    <s v="74 bhp"/>
    <n v="5"/>
    <m/>
    <x v="164"/>
  </r>
  <r>
    <n v="735"/>
    <x v="552"/>
    <x v="3"/>
    <x v="6"/>
    <n v="25433"/>
    <x v="1"/>
    <x v="0"/>
    <x v="0"/>
    <x v="248"/>
    <s v="kmpl"/>
    <s v="74 bhp"/>
    <n v="5"/>
    <m/>
    <x v="384"/>
  </r>
  <r>
    <n v="736"/>
    <x v="553"/>
    <x v="6"/>
    <x v="1"/>
    <n v="40611"/>
    <x v="1"/>
    <x v="0"/>
    <x v="0"/>
    <x v="33"/>
    <s v="kmpl"/>
    <s v="138.1 bhp"/>
    <n v="7"/>
    <m/>
    <x v="57"/>
  </r>
  <r>
    <n v="737"/>
    <x v="554"/>
    <x v="9"/>
    <x v="11"/>
    <n v="72000"/>
    <x v="2"/>
    <x v="0"/>
    <x v="1"/>
    <x v="190"/>
    <s v="kmpl"/>
    <s v="94 bhp"/>
    <n v="5"/>
    <m/>
    <x v="65"/>
  </r>
  <r>
    <n v="738"/>
    <x v="555"/>
    <x v="4"/>
    <x v="5"/>
    <n v="54631"/>
    <x v="1"/>
    <x v="0"/>
    <x v="0"/>
    <x v="12"/>
    <s v="kmpl"/>
    <s v="74 bhp"/>
    <n v="5"/>
    <m/>
    <x v="123"/>
  </r>
  <r>
    <n v="739"/>
    <x v="12"/>
    <x v="9"/>
    <x v="9"/>
    <n v="60000"/>
    <x v="1"/>
    <x v="0"/>
    <x v="1"/>
    <x v="49"/>
    <s v="kmpl"/>
    <s v="null bhp"/>
    <n v="5"/>
    <m/>
    <x v="229"/>
  </r>
  <r>
    <n v="740"/>
    <x v="119"/>
    <x v="3"/>
    <x v="5"/>
    <n v="24941"/>
    <x v="2"/>
    <x v="1"/>
    <x v="0"/>
    <x v="91"/>
    <s v="kmpl"/>
    <s v="37.48 bhp"/>
    <n v="4"/>
    <m/>
    <x v="385"/>
  </r>
  <r>
    <n v="741"/>
    <x v="3"/>
    <x v="10"/>
    <x v="8"/>
    <n v="63939"/>
    <x v="1"/>
    <x v="0"/>
    <x v="0"/>
    <x v="126"/>
    <s v="kmpl"/>
    <s v="88.50 bhp"/>
    <n v="7"/>
    <s v="10.41 Lakh"/>
    <x v="28"/>
  </r>
  <r>
    <n v="742"/>
    <x v="556"/>
    <x v="8"/>
    <x v="7"/>
    <n v="35214"/>
    <x v="2"/>
    <x v="1"/>
    <x v="1"/>
    <x v="165"/>
    <s v="kmpl"/>
    <s v="67.04 bhp"/>
    <n v="5"/>
    <s v="5.57 Lakh"/>
    <x v="242"/>
  </r>
  <r>
    <n v="743"/>
    <x v="12"/>
    <x v="8"/>
    <x v="1"/>
    <n v="63000"/>
    <x v="1"/>
    <x v="0"/>
    <x v="0"/>
    <x v="12"/>
    <s v="kmpl"/>
    <s v="74 bhp"/>
    <n v="5"/>
    <m/>
    <x v="314"/>
  </r>
  <r>
    <n v="744"/>
    <x v="557"/>
    <x v="6"/>
    <x v="3"/>
    <n v="121377"/>
    <x v="2"/>
    <x v="0"/>
    <x v="0"/>
    <x v="51"/>
    <s v="kmpl"/>
    <s v="103.6 bhp"/>
    <n v="5"/>
    <m/>
    <x v="82"/>
  </r>
  <r>
    <n v="745"/>
    <x v="558"/>
    <x v="2"/>
    <x v="10"/>
    <n v="100970"/>
    <x v="1"/>
    <x v="1"/>
    <x v="0"/>
    <x v="205"/>
    <s v="kmpl"/>
    <s v="105 bhp"/>
    <n v="5"/>
    <m/>
    <x v="27"/>
  </r>
  <r>
    <n v="746"/>
    <x v="487"/>
    <x v="4"/>
    <x v="7"/>
    <n v="60000"/>
    <x v="1"/>
    <x v="1"/>
    <x v="1"/>
    <x v="232"/>
    <s v="kmpl"/>
    <s v="113.98 bhp"/>
    <n v="5"/>
    <s v="42.48 Lakh"/>
    <x v="21"/>
  </r>
  <r>
    <n v="747"/>
    <x v="559"/>
    <x v="2"/>
    <x v="11"/>
    <n v="77650"/>
    <x v="1"/>
    <x v="0"/>
    <x v="0"/>
    <x v="107"/>
    <s v="kmpl"/>
    <s v="53.5 bhp"/>
    <n v="5"/>
    <m/>
    <x v="386"/>
  </r>
  <r>
    <n v="748"/>
    <x v="86"/>
    <x v="4"/>
    <x v="9"/>
    <n v="71297"/>
    <x v="2"/>
    <x v="0"/>
    <x v="0"/>
    <x v="72"/>
    <s v="kmpl"/>
    <s v="null bhp"/>
    <n v="5"/>
    <m/>
    <x v="313"/>
  </r>
  <r>
    <n v="749"/>
    <x v="560"/>
    <x v="0"/>
    <x v="11"/>
    <n v="55001"/>
    <x v="1"/>
    <x v="1"/>
    <x v="1"/>
    <x v="14"/>
    <s v="kmpl"/>
    <m/>
    <m/>
    <m/>
    <x v="121"/>
  </r>
  <r>
    <n v="750"/>
    <x v="561"/>
    <x v="9"/>
    <x v="1"/>
    <n v="18955"/>
    <x v="2"/>
    <x v="1"/>
    <x v="0"/>
    <x v="69"/>
    <s v="kmpl"/>
    <s v="117.3 bhp"/>
    <n v="5"/>
    <s v="16.04 Lakh"/>
    <x v="387"/>
  </r>
  <r>
    <n v="751"/>
    <x v="446"/>
    <x v="3"/>
    <x v="5"/>
    <n v="47877"/>
    <x v="1"/>
    <x v="1"/>
    <x v="0"/>
    <x v="218"/>
    <s v="kmpl"/>
    <s v="187.7 bhp"/>
    <n v="5"/>
    <m/>
    <x v="388"/>
  </r>
  <r>
    <n v="752"/>
    <x v="321"/>
    <x v="6"/>
    <x v="8"/>
    <n v="43368"/>
    <x v="1"/>
    <x v="1"/>
    <x v="0"/>
    <x v="89"/>
    <s v="kmpl"/>
    <s v="204 bhp"/>
    <n v="5"/>
    <m/>
    <x v="389"/>
  </r>
  <r>
    <n v="753"/>
    <x v="562"/>
    <x v="2"/>
    <x v="2"/>
    <n v="73000"/>
    <x v="1"/>
    <x v="0"/>
    <x v="3"/>
    <x v="249"/>
    <s v="kmpl"/>
    <s v="147.9 bhp"/>
    <n v="5"/>
    <m/>
    <x v="148"/>
  </r>
  <r>
    <n v="754"/>
    <x v="90"/>
    <x v="10"/>
    <x v="1"/>
    <n v="72007"/>
    <x v="1"/>
    <x v="0"/>
    <x v="0"/>
    <x v="63"/>
    <s v="kmpl"/>
    <s v="140 bhp"/>
    <n v="7"/>
    <m/>
    <x v="26"/>
  </r>
  <r>
    <n v="755"/>
    <x v="61"/>
    <x v="6"/>
    <x v="7"/>
    <n v="56778"/>
    <x v="2"/>
    <x v="1"/>
    <x v="0"/>
    <x v="36"/>
    <s v="kmpl"/>
    <s v="186 bhp"/>
    <n v="5"/>
    <m/>
    <x v="390"/>
  </r>
  <r>
    <n v="756"/>
    <x v="260"/>
    <x v="6"/>
    <x v="6"/>
    <n v="20024"/>
    <x v="2"/>
    <x v="0"/>
    <x v="0"/>
    <x v="2"/>
    <s v="kmpl"/>
    <s v="88.7 bhp"/>
    <n v="5"/>
    <s v="9.1 Lakh"/>
    <x v="391"/>
  </r>
  <r>
    <n v="757"/>
    <x v="416"/>
    <x v="7"/>
    <x v="4"/>
    <n v="42103"/>
    <x v="2"/>
    <x v="0"/>
    <x v="0"/>
    <x v="250"/>
    <s v="kmpl"/>
    <s v="88.73 bhp"/>
    <n v="5"/>
    <m/>
    <x v="72"/>
  </r>
  <r>
    <n v="758"/>
    <x v="130"/>
    <x v="4"/>
    <x v="3"/>
    <n v="67147"/>
    <x v="2"/>
    <x v="0"/>
    <x v="0"/>
    <x v="38"/>
    <s v="kmpl"/>
    <s v="46.3 bhp"/>
    <n v="5"/>
    <m/>
    <x v="110"/>
  </r>
  <r>
    <n v="759"/>
    <x v="229"/>
    <x v="3"/>
    <x v="5"/>
    <n v="37806"/>
    <x v="2"/>
    <x v="0"/>
    <x v="0"/>
    <x v="112"/>
    <s v="kmpl"/>
    <s v="81.80 bhp"/>
    <n v="5"/>
    <m/>
    <x v="8"/>
  </r>
  <r>
    <n v="760"/>
    <x v="237"/>
    <x v="1"/>
    <x v="10"/>
    <n v="85000"/>
    <x v="2"/>
    <x v="0"/>
    <x v="3"/>
    <x v="97"/>
    <s v="kmpl"/>
    <s v="66.1 bhp"/>
    <n v="5"/>
    <m/>
    <x v="185"/>
  </r>
  <r>
    <n v="761"/>
    <x v="563"/>
    <x v="2"/>
    <x v="2"/>
    <n v="35000"/>
    <x v="2"/>
    <x v="0"/>
    <x v="0"/>
    <x v="39"/>
    <s v="kmpl"/>
    <s v="37.48 bhp"/>
    <n v="4"/>
    <m/>
    <x v="112"/>
  </r>
  <r>
    <n v="762"/>
    <x v="564"/>
    <x v="7"/>
    <x v="1"/>
    <n v="72035"/>
    <x v="1"/>
    <x v="0"/>
    <x v="0"/>
    <x v="251"/>
    <s v="kmpl"/>
    <s v="99 bhp"/>
    <n v="5"/>
    <s v="7.65 Lakh"/>
    <x v="54"/>
  </r>
  <r>
    <n v="763"/>
    <x v="565"/>
    <x v="5"/>
    <x v="2"/>
    <n v="48500"/>
    <x v="2"/>
    <x v="0"/>
    <x v="0"/>
    <x v="83"/>
    <s v="kmpl"/>
    <s v="90 bhp"/>
    <n v="5"/>
    <m/>
    <x v="54"/>
  </r>
  <r>
    <n v="764"/>
    <x v="566"/>
    <x v="3"/>
    <x v="8"/>
    <n v="28854"/>
    <x v="2"/>
    <x v="0"/>
    <x v="0"/>
    <x v="203"/>
    <s v="kmpl"/>
    <s v="86.8 bhp"/>
    <n v="5"/>
    <m/>
    <x v="206"/>
  </r>
  <r>
    <n v="765"/>
    <x v="567"/>
    <x v="4"/>
    <x v="14"/>
    <n v="92450"/>
    <x v="2"/>
    <x v="0"/>
    <x v="0"/>
    <x v="125"/>
    <s v="kmpl"/>
    <s v="94 bhp"/>
    <n v="5"/>
    <m/>
    <x v="263"/>
  </r>
  <r>
    <n v="766"/>
    <x v="108"/>
    <x v="3"/>
    <x v="5"/>
    <n v="14351"/>
    <x v="1"/>
    <x v="1"/>
    <x v="0"/>
    <x v="158"/>
    <s v="kmpl"/>
    <s v="184 bhp"/>
    <n v="5"/>
    <m/>
    <x v="392"/>
  </r>
  <r>
    <n v="767"/>
    <x v="562"/>
    <x v="5"/>
    <x v="8"/>
    <n v="51087"/>
    <x v="1"/>
    <x v="0"/>
    <x v="0"/>
    <x v="115"/>
    <s v="kmpl"/>
    <s v="163.7 bhp"/>
    <n v="5"/>
    <m/>
    <x v="28"/>
  </r>
  <r>
    <n v="768"/>
    <x v="568"/>
    <x v="2"/>
    <x v="14"/>
    <n v="50000"/>
    <x v="1"/>
    <x v="0"/>
    <x v="0"/>
    <x v="13"/>
    <s v="kmpl"/>
    <s v="116.6 bhp"/>
    <n v="8"/>
    <m/>
    <x v="393"/>
  </r>
  <r>
    <n v="769"/>
    <x v="63"/>
    <x v="4"/>
    <x v="5"/>
    <n v="73000"/>
    <x v="1"/>
    <x v="0"/>
    <x v="0"/>
    <x v="58"/>
    <s v="kmpl"/>
    <s v="69 bhp"/>
    <n v="5"/>
    <m/>
    <x v="313"/>
  </r>
  <r>
    <n v="770"/>
    <x v="569"/>
    <x v="10"/>
    <x v="2"/>
    <n v="60000"/>
    <x v="1"/>
    <x v="1"/>
    <x v="0"/>
    <x v="241"/>
    <s v="kmpl"/>
    <s v="147.9 bhp"/>
    <n v="4"/>
    <m/>
    <x v="82"/>
  </r>
  <r>
    <n v="771"/>
    <x v="570"/>
    <x v="2"/>
    <x v="5"/>
    <n v="50000"/>
    <x v="1"/>
    <x v="0"/>
    <x v="0"/>
    <x v="27"/>
    <s v="kmpl"/>
    <s v="102 bhp"/>
    <n v="8"/>
    <m/>
    <x v="394"/>
  </r>
  <r>
    <n v="772"/>
    <x v="201"/>
    <x v="3"/>
    <x v="6"/>
    <n v="36797"/>
    <x v="1"/>
    <x v="1"/>
    <x v="0"/>
    <x v="99"/>
    <s v="kmpl"/>
    <s v="167.62 bhp"/>
    <n v="5"/>
    <m/>
    <x v="395"/>
  </r>
  <r>
    <n v="773"/>
    <x v="370"/>
    <x v="7"/>
    <x v="2"/>
    <n v="50000"/>
    <x v="2"/>
    <x v="0"/>
    <x v="1"/>
    <x v="23"/>
    <s v="kmpl"/>
    <s v="85.80 bhp"/>
    <n v="5"/>
    <m/>
    <x v="144"/>
  </r>
  <r>
    <n v="774"/>
    <x v="571"/>
    <x v="10"/>
    <x v="4"/>
    <n v="94000"/>
    <x v="1"/>
    <x v="0"/>
    <x v="0"/>
    <x v="27"/>
    <s v="kmpl"/>
    <s v="102 bhp"/>
    <n v="8"/>
    <m/>
    <x v="40"/>
  </r>
  <r>
    <n v="775"/>
    <x v="394"/>
    <x v="9"/>
    <x v="4"/>
    <n v="74000"/>
    <x v="1"/>
    <x v="0"/>
    <x v="1"/>
    <x v="200"/>
    <s v="kmpl"/>
    <s v="168.5 bhp"/>
    <n v="7"/>
    <m/>
    <x v="396"/>
  </r>
  <r>
    <n v="776"/>
    <x v="287"/>
    <x v="3"/>
    <x v="7"/>
    <n v="41016"/>
    <x v="2"/>
    <x v="1"/>
    <x v="1"/>
    <x v="64"/>
    <s v="kmpl"/>
    <s v="78.9 bhp"/>
    <n v="5"/>
    <m/>
    <x v="397"/>
  </r>
  <r>
    <n v="777"/>
    <x v="171"/>
    <x v="9"/>
    <x v="3"/>
    <n v="67000"/>
    <x v="1"/>
    <x v="0"/>
    <x v="0"/>
    <x v="84"/>
    <s v="kmpl"/>
    <s v="126.32 bhp"/>
    <n v="5"/>
    <m/>
    <x v="123"/>
  </r>
  <r>
    <n v="778"/>
    <x v="185"/>
    <x v="9"/>
    <x v="1"/>
    <n v="76927"/>
    <x v="1"/>
    <x v="1"/>
    <x v="0"/>
    <x v="131"/>
    <s v="kmpl"/>
    <s v="174.33 bhp"/>
    <n v="5"/>
    <m/>
    <x v="398"/>
  </r>
  <r>
    <n v="779"/>
    <x v="407"/>
    <x v="7"/>
    <x v="0"/>
    <n v="17088"/>
    <x v="2"/>
    <x v="0"/>
    <x v="0"/>
    <x v="101"/>
    <s v="kmpl"/>
    <s v="79.4 bhp"/>
    <n v="5"/>
    <m/>
    <x v="399"/>
  </r>
  <r>
    <n v="780"/>
    <x v="572"/>
    <x v="1"/>
    <x v="9"/>
    <n v="112808"/>
    <x v="1"/>
    <x v="0"/>
    <x v="1"/>
    <x v="49"/>
    <s v="kmpl"/>
    <s v="68 bhp"/>
    <n v="5"/>
    <m/>
    <x v="219"/>
  </r>
  <r>
    <n v="781"/>
    <x v="210"/>
    <x v="3"/>
    <x v="7"/>
    <n v="74980"/>
    <x v="1"/>
    <x v="0"/>
    <x v="0"/>
    <x v="56"/>
    <s v="kmpl"/>
    <s v="68 bhp"/>
    <n v="5"/>
    <m/>
    <x v="400"/>
  </r>
  <r>
    <n v="782"/>
    <x v="269"/>
    <x v="4"/>
    <x v="7"/>
    <n v="44600"/>
    <x v="2"/>
    <x v="1"/>
    <x v="0"/>
    <x v="165"/>
    <s v="kmpl"/>
    <s v="67.04 bhp"/>
    <n v="5"/>
    <m/>
    <x v="401"/>
  </r>
  <r>
    <n v="783"/>
    <x v="573"/>
    <x v="0"/>
    <x v="4"/>
    <n v="37000"/>
    <x v="1"/>
    <x v="1"/>
    <x v="0"/>
    <x v="56"/>
    <s v="kmpl"/>
    <s v="107.3 bhp"/>
    <n v="5"/>
    <m/>
    <x v="402"/>
  </r>
  <r>
    <n v="784"/>
    <x v="417"/>
    <x v="10"/>
    <x v="5"/>
    <n v="21000"/>
    <x v="2"/>
    <x v="0"/>
    <x v="0"/>
    <x v="57"/>
    <s v="kmpl"/>
    <s v="121.3 bhp"/>
    <n v="5"/>
    <s v="13.74 Lakh"/>
    <x v="131"/>
  </r>
  <r>
    <n v="785"/>
    <x v="94"/>
    <x v="9"/>
    <x v="0"/>
    <n v="81245"/>
    <x v="2"/>
    <x v="0"/>
    <x v="0"/>
    <x v="50"/>
    <s v="kmpl"/>
    <s v="67.1 bhp"/>
    <n v="5"/>
    <m/>
    <x v="103"/>
  </r>
  <r>
    <n v="786"/>
    <x v="574"/>
    <x v="8"/>
    <x v="4"/>
    <n v="70000"/>
    <x v="1"/>
    <x v="1"/>
    <x v="0"/>
    <x v="252"/>
    <s v="kmpl"/>
    <s v="170 bhp"/>
    <n v="5"/>
    <m/>
    <x v="403"/>
  </r>
  <r>
    <n v="787"/>
    <x v="575"/>
    <x v="0"/>
    <x v="8"/>
    <n v="4018"/>
    <x v="2"/>
    <x v="0"/>
    <x v="0"/>
    <x v="158"/>
    <s v="kmpl"/>
    <s v="110.4 bhp"/>
    <n v="5"/>
    <m/>
    <x v="20"/>
  </r>
  <r>
    <n v="788"/>
    <x v="576"/>
    <x v="8"/>
    <x v="4"/>
    <n v="70000"/>
    <x v="1"/>
    <x v="1"/>
    <x v="1"/>
    <x v="253"/>
    <s v="kmpl"/>
    <s v="148 bhp"/>
    <n v="5"/>
    <m/>
    <x v="126"/>
  </r>
  <r>
    <n v="789"/>
    <x v="469"/>
    <x v="3"/>
    <x v="5"/>
    <n v="56532"/>
    <x v="1"/>
    <x v="0"/>
    <x v="0"/>
    <x v="83"/>
    <s v="kmpl"/>
    <s v="140 bhp"/>
    <n v="7"/>
    <m/>
    <x v="404"/>
  </r>
  <r>
    <n v="790"/>
    <x v="577"/>
    <x v="4"/>
    <x v="4"/>
    <n v="26875"/>
    <x v="2"/>
    <x v="0"/>
    <x v="0"/>
    <x v="11"/>
    <s v="kmpl"/>
    <s v="34.2 bhp"/>
    <n v="8"/>
    <m/>
    <x v="5"/>
  </r>
  <r>
    <n v="791"/>
    <x v="202"/>
    <x v="3"/>
    <x v="1"/>
    <n v="72599"/>
    <x v="2"/>
    <x v="0"/>
    <x v="0"/>
    <x v="143"/>
    <s v="kmpl"/>
    <s v="67.04 bhp"/>
    <n v="5"/>
    <s v="5.72 Lakh"/>
    <x v="405"/>
  </r>
  <r>
    <n v="792"/>
    <x v="578"/>
    <x v="5"/>
    <x v="11"/>
    <n v="205000"/>
    <x v="1"/>
    <x v="0"/>
    <x v="1"/>
    <x v="151"/>
    <s v="kmpl"/>
    <s v="141 bhp"/>
    <n v="7"/>
    <m/>
    <x v="88"/>
  </r>
  <r>
    <n v="793"/>
    <x v="171"/>
    <x v="4"/>
    <x v="2"/>
    <n v="98000"/>
    <x v="1"/>
    <x v="0"/>
    <x v="1"/>
    <x v="84"/>
    <s v="kmpl"/>
    <s v="126.32 bhp"/>
    <n v="5"/>
    <m/>
    <x v="8"/>
  </r>
  <r>
    <n v="794"/>
    <x v="579"/>
    <x v="0"/>
    <x v="6"/>
    <n v="19500"/>
    <x v="2"/>
    <x v="0"/>
    <x v="0"/>
    <x v="101"/>
    <s v="kmpl"/>
    <s v="81.83 bhp"/>
    <n v="5"/>
    <m/>
    <x v="406"/>
  </r>
  <r>
    <n v="795"/>
    <x v="423"/>
    <x v="9"/>
    <x v="4"/>
    <n v="68000"/>
    <x v="2"/>
    <x v="0"/>
    <x v="1"/>
    <x v="167"/>
    <s v="kmpl"/>
    <s v="93.7 bhp"/>
    <n v="7"/>
    <m/>
    <x v="123"/>
  </r>
  <r>
    <n v="796"/>
    <x v="580"/>
    <x v="3"/>
    <x v="12"/>
    <n v="19654"/>
    <x v="1"/>
    <x v="1"/>
    <x v="0"/>
    <x v="33"/>
    <s v="kmpl"/>
    <s v="155 bhp"/>
    <n v="7"/>
    <s v="21.33 Lakh"/>
    <x v="407"/>
  </r>
  <r>
    <n v="797"/>
    <x v="581"/>
    <x v="0"/>
    <x v="8"/>
    <n v="26000"/>
    <x v="1"/>
    <x v="0"/>
    <x v="0"/>
    <x v="21"/>
    <s v="kmpl"/>
    <s v="88.5 bhp"/>
    <n v="5"/>
    <m/>
    <x v="349"/>
  </r>
  <r>
    <n v="798"/>
    <x v="527"/>
    <x v="9"/>
    <x v="1"/>
    <n v="10000"/>
    <x v="2"/>
    <x v="1"/>
    <x v="0"/>
    <x v="241"/>
    <s v="kmpl"/>
    <s v="306 bhp"/>
    <n v="2"/>
    <m/>
    <x v="408"/>
  </r>
  <r>
    <n v="799"/>
    <x v="208"/>
    <x v="4"/>
    <x v="2"/>
    <n v="75020"/>
    <x v="1"/>
    <x v="0"/>
    <x v="0"/>
    <x v="37"/>
    <s v="kmpl"/>
    <s v="73.9 bhp"/>
    <n v="5"/>
    <m/>
    <x v="170"/>
  </r>
  <r>
    <n v="800"/>
    <x v="394"/>
    <x v="4"/>
    <x v="2"/>
    <n v="157000"/>
    <x v="1"/>
    <x v="0"/>
    <x v="0"/>
    <x v="200"/>
    <s v="kmpl"/>
    <s v="168.5 bhp"/>
    <n v="7"/>
    <m/>
    <x v="409"/>
  </r>
  <r>
    <n v="801"/>
    <x v="469"/>
    <x v="6"/>
    <x v="8"/>
    <n v="43773"/>
    <x v="1"/>
    <x v="0"/>
    <x v="0"/>
    <x v="83"/>
    <s v="kmpl"/>
    <s v="140 bhp"/>
    <n v="7"/>
    <m/>
    <x v="410"/>
  </r>
  <r>
    <n v="802"/>
    <x v="270"/>
    <x v="0"/>
    <x v="5"/>
    <n v="21000"/>
    <x v="1"/>
    <x v="1"/>
    <x v="0"/>
    <x v="115"/>
    <s v="kmpl"/>
    <s v="201.15 bhp"/>
    <n v="5"/>
    <s v="78.76 Lakh"/>
    <x v="286"/>
  </r>
  <r>
    <n v="803"/>
    <x v="224"/>
    <x v="2"/>
    <x v="5"/>
    <n v="23280"/>
    <x v="2"/>
    <x v="0"/>
    <x v="0"/>
    <x v="153"/>
    <s v="kmpl"/>
    <s v="88.7 bhp"/>
    <n v="5"/>
    <m/>
    <x v="139"/>
  </r>
  <r>
    <n v="804"/>
    <x v="280"/>
    <x v="1"/>
    <x v="4"/>
    <n v="88000"/>
    <x v="1"/>
    <x v="0"/>
    <x v="0"/>
    <x v="159"/>
    <s v="kmpl"/>
    <s v="74 bhp"/>
    <n v="5"/>
    <m/>
    <x v="119"/>
  </r>
  <r>
    <n v="805"/>
    <x v="336"/>
    <x v="4"/>
    <x v="7"/>
    <n v="67000"/>
    <x v="2"/>
    <x v="0"/>
    <x v="0"/>
    <x v="189"/>
    <s v="kmpl"/>
    <s v="121.3 bhp"/>
    <n v="5"/>
    <m/>
    <x v="12"/>
  </r>
  <r>
    <n v="806"/>
    <x v="582"/>
    <x v="3"/>
    <x v="8"/>
    <n v="59636"/>
    <x v="1"/>
    <x v="1"/>
    <x v="0"/>
    <x v="245"/>
    <s v="kmpl"/>
    <s v="197 bhp"/>
    <n v="7"/>
    <m/>
    <x v="411"/>
  </r>
  <r>
    <n v="807"/>
    <x v="368"/>
    <x v="7"/>
    <x v="6"/>
    <n v="11000"/>
    <x v="2"/>
    <x v="0"/>
    <x v="0"/>
    <x v="101"/>
    <s v="kmpl"/>
    <s v="81.83 bhp"/>
    <n v="5"/>
    <m/>
    <x v="412"/>
  </r>
  <r>
    <n v="808"/>
    <x v="583"/>
    <x v="0"/>
    <x v="4"/>
    <n v="60669"/>
    <x v="2"/>
    <x v="0"/>
    <x v="0"/>
    <x v="11"/>
    <s v="kmpl"/>
    <s v="116.3 bhp"/>
    <n v="5"/>
    <m/>
    <x v="251"/>
  </r>
  <r>
    <n v="809"/>
    <x v="584"/>
    <x v="4"/>
    <x v="6"/>
    <n v="12000"/>
    <x v="1"/>
    <x v="0"/>
    <x v="0"/>
    <x v="134"/>
    <s v="kmpl"/>
    <s v="98.6 bhp"/>
    <n v="5"/>
    <s v="10.34 Lakh"/>
    <x v="126"/>
  </r>
  <r>
    <n v="810"/>
    <x v="252"/>
    <x v="7"/>
    <x v="4"/>
    <n v="35000"/>
    <x v="2"/>
    <x v="0"/>
    <x v="0"/>
    <x v="162"/>
    <s v="kmpl"/>
    <s v="121.3 bhp"/>
    <n v="5"/>
    <m/>
    <x v="2"/>
  </r>
  <r>
    <n v="811"/>
    <x v="585"/>
    <x v="2"/>
    <x v="1"/>
    <n v="65000"/>
    <x v="1"/>
    <x v="0"/>
    <x v="0"/>
    <x v="254"/>
    <s v="kmpl"/>
    <s v="98.6 bhp"/>
    <n v="7"/>
    <m/>
    <x v="44"/>
  </r>
  <r>
    <n v="812"/>
    <x v="175"/>
    <x v="6"/>
    <x v="4"/>
    <n v="39929"/>
    <x v="1"/>
    <x v="0"/>
    <x v="0"/>
    <x v="3"/>
    <s v="kmpl"/>
    <s v="88.8 bhp"/>
    <n v="7"/>
    <m/>
    <x v="413"/>
  </r>
  <r>
    <n v="813"/>
    <x v="265"/>
    <x v="1"/>
    <x v="7"/>
    <n v="49000"/>
    <x v="2"/>
    <x v="0"/>
    <x v="0"/>
    <x v="96"/>
    <s v="kmpl"/>
    <s v="67.1 bhp"/>
    <n v="5"/>
    <s v="4.29 Lakh"/>
    <x v="293"/>
  </r>
  <r>
    <n v="814"/>
    <x v="586"/>
    <x v="1"/>
    <x v="15"/>
    <n v="77757"/>
    <x v="1"/>
    <x v="0"/>
    <x v="1"/>
    <x v="151"/>
    <s v="kmpl"/>
    <s v="75 bhp"/>
    <n v="10"/>
    <m/>
    <x v="6"/>
  </r>
  <r>
    <n v="815"/>
    <x v="241"/>
    <x v="6"/>
    <x v="5"/>
    <n v="21456"/>
    <x v="2"/>
    <x v="0"/>
    <x v="0"/>
    <x v="53"/>
    <s v="kmpl"/>
    <s v="78.9 bhp"/>
    <n v="5"/>
    <m/>
    <x v="401"/>
  </r>
  <r>
    <n v="816"/>
    <x v="251"/>
    <x v="9"/>
    <x v="10"/>
    <n v="74000"/>
    <x v="1"/>
    <x v="1"/>
    <x v="1"/>
    <x v="72"/>
    <s v="kmpl"/>
    <s v="105 bhp"/>
    <n v="5"/>
    <m/>
    <x v="28"/>
  </r>
  <r>
    <n v="817"/>
    <x v="182"/>
    <x v="0"/>
    <x v="1"/>
    <n v="37000"/>
    <x v="2"/>
    <x v="0"/>
    <x v="1"/>
    <x v="101"/>
    <s v="kmpl"/>
    <s v="81.83 bhp"/>
    <n v="5"/>
    <m/>
    <x v="90"/>
  </r>
  <r>
    <n v="818"/>
    <x v="587"/>
    <x v="3"/>
    <x v="4"/>
    <n v="108640"/>
    <x v="1"/>
    <x v="1"/>
    <x v="0"/>
    <x v="100"/>
    <s v="kmpl"/>
    <s v="235 bhp"/>
    <n v="5"/>
    <m/>
    <x v="414"/>
  </r>
  <r>
    <n v="819"/>
    <x v="588"/>
    <x v="0"/>
    <x v="5"/>
    <n v="38000"/>
    <x v="1"/>
    <x v="1"/>
    <x v="0"/>
    <x v="20"/>
    <s v="kmpl"/>
    <s v="190 bhp"/>
    <n v="5"/>
    <m/>
    <x v="415"/>
  </r>
  <r>
    <n v="820"/>
    <x v="589"/>
    <x v="1"/>
    <x v="0"/>
    <n v="80000"/>
    <x v="2"/>
    <x v="0"/>
    <x v="0"/>
    <x v="243"/>
    <s v="kmpl"/>
    <s v="92.7 bhp"/>
    <n v="5"/>
    <m/>
    <x v="416"/>
  </r>
  <r>
    <n v="821"/>
    <x v="590"/>
    <x v="0"/>
    <x v="2"/>
    <n v="47000"/>
    <x v="1"/>
    <x v="1"/>
    <x v="1"/>
    <x v="183"/>
    <s v="kmpl"/>
    <s v="203 bhp"/>
    <n v="5"/>
    <m/>
    <x v="73"/>
  </r>
  <r>
    <n v="822"/>
    <x v="160"/>
    <x v="7"/>
    <x v="4"/>
    <n v="31000"/>
    <x v="1"/>
    <x v="1"/>
    <x v="0"/>
    <x v="74"/>
    <s v="kmpl"/>
    <s v="174.33 bhp"/>
    <n v="5"/>
    <m/>
    <x v="417"/>
  </r>
  <r>
    <n v="823"/>
    <x v="118"/>
    <x v="7"/>
    <x v="7"/>
    <n v="40000"/>
    <x v="2"/>
    <x v="0"/>
    <x v="0"/>
    <x v="137"/>
    <s v="kmpl"/>
    <s v="67.04 bhp"/>
    <n v="5"/>
    <m/>
    <x v="418"/>
  </r>
  <r>
    <n v="824"/>
    <x v="55"/>
    <x v="5"/>
    <x v="5"/>
    <n v="4152"/>
    <x v="2"/>
    <x v="0"/>
    <x v="0"/>
    <x v="52"/>
    <s v="kmpl"/>
    <s v="53.3 bhp"/>
    <n v="5"/>
    <m/>
    <x v="360"/>
  </r>
  <r>
    <n v="825"/>
    <x v="591"/>
    <x v="0"/>
    <x v="8"/>
    <n v="51000"/>
    <x v="1"/>
    <x v="0"/>
    <x v="0"/>
    <x v="106"/>
    <s v="kmpl"/>
    <s v="108.62 bhp"/>
    <n v="5"/>
    <s v="10.04 Lakh"/>
    <x v="419"/>
  </r>
  <r>
    <n v="826"/>
    <x v="208"/>
    <x v="10"/>
    <x v="4"/>
    <n v="55000"/>
    <x v="1"/>
    <x v="0"/>
    <x v="0"/>
    <x v="37"/>
    <s v="kmpl"/>
    <s v="73.9 bhp"/>
    <n v="5"/>
    <m/>
    <x v="24"/>
  </r>
  <r>
    <n v="827"/>
    <x v="248"/>
    <x v="4"/>
    <x v="7"/>
    <n v="58500"/>
    <x v="2"/>
    <x v="0"/>
    <x v="0"/>
    <x v="160"/>
    <s v="kmpl"/>
    <s v="47.3 bhp"/>
    <n v="5"/>
    <m/>
    <x v="25"/>
  </r>
  <r>
    <n v="828"/>
    <x v="182"/>
    <x v="6"/>
    <x v="8"/>
    <n v="58620"/>
    <x v="2"/>
    <x v="0"/>
    <x v="0"/>
    <x v="101"/>
    <s v="kmpl"/>
    <s v="81.83 bhp"/>
    <n v="5"/>
    <m/>
    <x v="420"/>
  </r>
  <r>
    <n v="829"/>
    <x v="592"/>
    <x v="0"/>
    <x v="3"/>
    <n v="29605"/>
    <x v="2"/>
    <x v="0"/>
    <x v="0"/>
    <x v="249"/>
    <s v="kmpl"/>
    <s v="null bhp"/>
    <n v="5"/>
    <m/>
    <x v="337"/>
  </r>
  <r>
    <n v="830"/>
    <x v="232"/>
    <x v="5"/>
    <x v="3"/>
    <n v="71172"/>
    <x v="2"/>
    <x v="0"/>
    <x v="3"/>
    <x v="72"/>
    <s v="kmpl"/>
    <s v="80 bhp"/>
    <n v="5"/>
    <m/>
    <x v="6"/>
  </r>
  <r>
    <n v="831"/>
    <x v="593"/>
    <x v="2"/>
    <x v="8"/>
    <n v="12000"/>
    <x v="1"/>
    <x v="0"/>
    <x v="0"/>
    <x v="117"/>
    <s v="kmpl"/>
    <s v="88.73 bhp"/>
    <n v="5"/>
    <m/>
    <x v="421"/>
  </r>
  <r>
    <n v="832"/>
    <x v="594"/>
    <x v="7"/>
    <x v="7"/>
    <n v="25000"/>
    <x v="2"/>
    <x v="0"/>
    <x v="0"/>
    <x v="137"/>
    <s v="kmpl"/>
    <s v="67.04 bhp"/>
    <n v="5"/>
    <m/>
    <x v="25"/>
  </r>
  <r>
    <n v="833"/>
    <x v="595"/>
    <x v="9"/>
    <x v="8"/>
    <n v="43000"/>
    <x v="1"/>
    <x v="0"/>
    <x v="1"/>
    <x v="117"/>
    <s v="kmpl"/>
    <s v="88.73 bhp"/>
    <n v="5"/>
    <m/>
    <x v="422"/>
  </r>
  <r>
    <n v="834"/>
    <x v="596"/>
    <x v="0"/>
    <x v="1"/>
    <n v="57022"/>
    <x v="2"/>
    <x v="1"/>
    <x v="0"/>
    <x v="224"/>
    <s v="kmpl"/>
    <s v="103.6 bhp"/>
    <n v="5"/>
    <m/>
    <x v="423"/>
  </r>
  <r>
    <n v="835"/>
    <x v="60"/>
    <x v="1"/>
    <x v="1"/>
    <n v="92000"/>
    <x v="1"/>
    <x v="0"/>
    <x v="0"/>
    <x v="56"/>
    <s v="kmpl"/>
    <s v="68.05 bhp"/>
    <n v="5"/>
    <m/>
    <x v="24"/>
  </r>
  <r>
    <n v="836"/>
    <x v="449"/>
    <x v="3"/>
    <x v="7"/>
    <n v="33372"/>
    <x v="2"/>
    <x v="0"/>
    <x v="1"/>
    <x v="101"/>
    <s v="kmpl"/>
    <s v="85.8 bhp"/>
    <n v="5"/>
    <m/>
    <x v="424"/>
  </r>
  <r>
    <n v="837"/>
    <x v="380"/>
    <x v="6"/>
    <x v="5"/>
    <n v="52625"/>
    <x v="1"/>
    <x v="0"/>
    <x v="0"/>
    <x v="148"/>
    <s v="kmpl"/>
    <s v="70 bhp"/>
    <n v="5"/>
    <m/>
    <x v="425"/>
  </r>
  <r>
    <n v="838"/>
    <x v="597"/>
    <x v="2"/>
    <x v="5"/>
    <n v="215000"/>
    <x v="1"/>
    <x v="0"/>
    <x v="0"/>
    <x v="255"/>
    <s v="kmpl"/>
    <s v="118.3 bhp"/>
    <n v="7"/>
    <s v="11.67 Lakh"/>
    <x v="100"/>
  </r>
  <r>
    <n v="839"/>
    <x v="598"/>
    <x v="8"/>
    <x v="3"/>
    <n v="65537"/>
    <x v="0"/>
    <x v="0"/>
    <x v="0"/>
    <x v="256"/>
    <s v="km/kg"/>
    <s v="38.4 bhp"/>
    <n v="5"/>
    <m/>
    <x v="75"/>
  </r>
  <r>
    <n v="840"/>
    <x v="172"/>
    <x v="3"/>
    <x v="7"/>
    <n v="60138"/>
    <x v="2"/>
    <x v="0"/>
    <x v="0"/>
    <x v="124"/>
    <s v="kmpl"/>
    <s v="68.05 bhp"/>
    <n v="5"/>
    <m/>
    <x v="426"/>
  </r>
  <r>
    <n v="841"/>
    <x v="599"/>
    <x v="0"/>
    <x v="7"/>
    <n v="84000"/>
    <x v="1"/>
    <x v="1"/>
    <x v="0"/>
    <x v="168"/>
    <s v="kmpl"/>
    <s v="141 bhp"/>
    <n v="5"/>
    <m/>
    <x v="180"/>
  </r>
  <r>
    <n v="842"/>
    <x v="460"/>
    <x v="0"/>
    <x v="7"/>
    <n v="47000"/>
    <x v="1"/>
    <x v="1"/>
    <x v="0"/>
    <x v="225"/>
    <s v="kmpl"/>
    <s v="258 bhp"/>
    <n v="7"/>
    <m/>
    <x v="427"/>
  </r>
  <r>
    <n v="843"/>
    <x v="269"/>
    <x v="4"/>
    <x v="7"/>
    <n v="33450"/>
    <x v="2"/>
    <x v="1"/>
    <x v="0"/>
    <x v="165"/>
    <s v="kmpl"/>
    <s v="67.04 bhp"/>
    <n v="5"/>
    <m/>
    <x v="279"/>
  </r>
  <r>
    <n v="844"/>
    <x v="8"/>
    <x v="5"/>
    <x v="4"/>
    <n v="125000"/>
    <x v="1"/>
    <x v="0"/>
    <x v="1"/>
    <x v="8"/>
    <s v="kmpl"/>
    <s v="103.6 bhp"/>
    <n v="5"/>
    <m/>
    <x v="123"/>
  </r>
  <r>
    <n v="845"/>
    <x v="497"/>
    <x v="1"/>
    <x v="2"/>
    <n v="99606"/>
    <x v="1"/>
    <x v="1"/>
    <x v="1"/>
    <x v="185"/>
    <s v="kmpl"/>
    <s v="181 bhp"/>
    <n v="5"/>
    <m/>
    <x v="58"/>
  </r>
  <r>
    <n v="846"/>
    <x v="175"/>
    <x v="0"/>
    <x v="7"/>
    <n v="64000"/>
    <x v="1"/>
    <x v="0"/>
    <x v="0"/>
    <x v="3"/>
    <s v="kmpl"/>
    <s v="88.8 bhp"/>
    <n v="7"/>
    <m/>
    <x v="106"/>
  </r>
  <r>
    <n v="847"/>
    <x v="81"/>
    <x v="4"/>
    <x v="4"/>
    <n v="51000"/>
    <x v="1"/>
    <x v="0"/>
    <x v="0"/>
    <x v="56"/>
    <s v="kmpl"/>
    <s v="68.05 bhp"/>
    <n v="5"/>
    <m/>
    <x v="242"/>
  </r>
  <r>
    <n v="848"/>
    <x v="520"/>
    <x v="0"/>
    <x v="7"/>
    <n v="57000"/>
    <x v="2"/>
    <x v="0"/>
    <x v="0"/>
    <x v="164"/>
    <s v="kmpl"/>
    <s v="74 bhp"/>
    <n v="5"/>
    <m/>
    <x v="84"/>
  </r>
  <r>
    <n v="849"/>
    <x v="600"/>
    <x v="3"/>
    <x v="10"/>
    <n v="48040"/>
    <x v="1"/>
    <x v="1"/>
    <x v="1"/>
    <x v="257"/>
    <s v="kmpl"/>
    <s v="241.38 bhp"/>
    <n v="5"/>
    <m/>
    <x v="428"/>
  </r>
  <r>
    <n v="850"/>
    <x v="227"/>
    <x v="1"/>
    <x v="8"/>
    <n v="43200"/>
    <x v="1"/>
    <x v="0"/>
    <x v="0"/>
    <x v="55"/>
    <s v="kmpl"/>
    <s v="147.8 bhp"/>
    <n v="7"/>
    <s v="25.52 Lakh"/>
    <x v="429"/>
  </r>
  <r>
    <n v="851"/>
    <x v="601"/>
    <x v="8"/>
    <x v="4"/>
    <n v="66000"/>
    <x v="1"/>
    <x v="1"/>
    <x v="0"/>
    <x v="84"/>
    <s v="kmpl"/>
    <s v="126.3 bhp"/>
    <n v="5"/>
    <m/>
    <x v="345"/>
  </r>
  <r>
    <n v="852"/>
    <x v="602"/>
    <x v="7"/>
    <x v="4"/>
    <n v="31000"/>
    <x v="2"/>
    <x v="0"/>
    <x v="0"/>
    <x v="199"/>
    <s v="kmpl"/>
    <s v="62.1 bhp"/>
    <n v="5"/>
    <m/>
    <x v="0"/>
  </r>
  <r>
    <n v="853"/>
    <x v="603"/>
    <x v="8"/>
    <x v="2"/>
    <n v="46000"/>
    <x v="1"/>
    <x v="1"/>
    <x v="1"/>
    <x v="46"/>
    <s v="kmpl"/>
    <s v="147.51 bhp"/>
    <n v="5"/>
    <m/>
    <x v="430"/>
  </r>
  <r>
    <n v="854"/>
    <x v="603"/>
    <x v="7"/>
    <x v="3"/>
    <n v="47346"/>
    <x v="1"/>
    <x v="1"/>
    <x v="0"/>
    <x v="46"/>
    <s v="kmpl"/>
    <s v="147.51 bhp"/>
    <n v="5"/>
    <m/>
    <x v="59"/>
  </r>
  <r>
    <n v="855"/>
    <x v="604"/>
    <x v="5"/>
    <x v="10"/>
    <n v="100000"/>
    <x v="1"/>
    <x v="0"/>
    <x v="0"/>
    <x v="72"/>
    <s v="kmpl"/>
    <s v="105 bhp"/>
    <n v="5"/>
    <m/>
    <x v="71"/>
  </r>
  <r>
    <n v="856"/>
    <x v="605"/>
    <x v="3"/>
    <x v="1"/>
    <n v="63856"/>
    <x v="2"/>
    <x v="1"/>
    <x v="0"/>
    <x v="119"/>
    <s v="kmpl"/>
    <s v="153.86 bhp"/>
    <n v="5"/>
    <m/>
    <x v="431"/>
  </r>
  <r>
    <n v="857"/>
    <x v="471"/>
    <x v="3"/>
    <x v="1"/>
    <n v="72996"/>
    <x v="1"/>
    <x v="0"/>
    <x v="0"/>
    <x v="84"/>
    <s v="kmpl"/>
    <s v="126.32 bhp"/>
    <n v="5"/>
    <m/>
    <x v="130"/>
  </r>
  <r>
    <n v="858"/>
    <x v="606"/>
    <x v="2"/>
    <x v="7"/>
    <n v="23000"/>
    <x v="1"/>
    <x v="0"/>
    <x v="0"/>
    <x v="258"/>
    <s v="kmpl"/>
    <s v="98.6 bhp"/>
    <n v="7"/>
    <m/>
    <x v="179"/>
  </r>
  <r>
    <n v="859"/>
    <x v="368"/>
    <x v="3"/>
    <x v="6"/>
    <n v="15985"/>
    <x v="2"/>
    <x v="0"/>
    <x v="0"/>
    <x v="101"/>
    <s v="kmpl"/>
    <s v="81.83 bhp"/>
    <n v="5"/>
    <m/>
    <x v="432"/>
  </r>
  <r>
    <n v="860"/>
    <x v="607"/>
    <x v="7"/>
    <x v="2"/>
    <n v="98000"/>
    <x v="1"/>
    <x v="0"/>
    <x v="1"/>
    <x v="27"/>
    <s v="kmpl"/>
    <s v="102 bhp"/>
    <n v="8"/>
    <m/>
    <x v="44"/>
  </r>
  <r>
    <n v="861"/>
    <x v="579"/>
    <x v="4"/>
    <x v="7"/>
    <n v="70089"/>
    <x v="2"/>
    <x v="0"/>
    <x v="0"/>
    <x v="101"/>
    <s v="kmpl"/>
    <s v="81.83 bhp"/>
    <n v="5"/>
    <m/>
    <x v="156"/>
  </r>
  <r>
    <n v="862"/>
    <x v="608"/>
    <x v="2"/>
    <x v="2"/>
    <n v="99000"/>
    <x v="1"/>
    <x v="0"/>
    <x v="1"/>
    <x v="221"/>
    <s v="kmpl"/>
    <s v="63 bhp"/>
    <n v="7"/>
    <m/>
    <x v="2"/>
  </r>
  <r>
    <n v="863"/>
    <x v="609"/>
    <x v="5"/>
    <x v="7"/>
    <n v="72000"/>
    <x v="1"/>
    <x v="0"/>
    <x v="0"/>
    <x v="259"/>
    <s v="kmpl"/>
    <s v="103.2 bhp"/>
    <n v="5"/>
    <m/>
    <x v="119"/>
  </r>
  <r>
    <n v="864"/>
    <x v="446"/>
    <x v="3"/>
    <x v="1"/>
    <n v="44194"/>
    <x v="1"/>
    <x v="1"/>
    <x v="0"/>
    <x v="218"/>
    <s v="kmpl"/>
    <s v="187.7 bhp"/>
    <n v="5"/>
    <m/>
    <x v="433"/>
  </r>
  <r>
    <n v="865"/>
    <x v="610"/>
    <x v="0"/>
    <x v="14"/>
    <n v="102000"/>
    <x v="2"/>
    <x v="0"/>
    <x v="0"/>
    <x v="156"/>
    <s v="kmpl"/>
    <s v="60 bhp"/>
    <n v="5"/>
    <m/>
    <x v="434"/>
  </r>
  <r>
    <n v="866"/>
    <x v="611"/>
    <x v="3"/>
    <x v="6"/>
    <n v="56652"/>
    <x v="1"/>
    <x v="1"/>
    <x v="0"/>
    <x v="73"/>
    <s v="kmpl"/>
    <s v="258 bhp"/>
    <n v="5"/>
    <m/>
    <x v="435"/>
  </r>
  <r>
    <n v="867"/>
    <x v="136"/>
    <x v="0"/>
    <x v="0"/>
    <n v="41650"/>
    <x v="1"/>
    <x v="0"/>
    <x v="1"/>
    <x v="100"/>
    <s v="kmpl"/>
    <s v="171 bhp"/>
    <n v="7"/>
    <m/>
    <x v="430"/>
  </r>
  <r>
    <n v="868"/>
    <x v="312"/>
    <x v="3"/>
    <x v="1"/>
    <n v="61717"/>
    <x v="2"/>
    <x v="1"/>
    <x v="0"/>
    <x v="50"/>
    <s v="kmpl"/>
    <s v="82 bhp"/>
    <n v="5"/>
    <m/>
    <x v="436"/>
  </r>
  <r>
    <n v="869"/>
    <x v="612"/>
    <x v="5"/>
    <x v="6"/>
    <n v="25302"/>
    <x v="1"/>
    <x v="0"/>
    <x v="0"/>
    <x v="39"/>
    <s v="kmpl"/>
    <s v="73.97 bhp"/>
    <n v="5"/>
    <s v="8.56 Lakh"/>
    <x v="343"/>
  </r>
  <r>
    <n v="870"/>
    <x v="191"/>
    <x v="3"/>
    <x v="5"/>
    <n v="47016"/>
    <x v="2"/>
    <x v="0"/>
    <x v="0"/>
    <x v="136"/>
    <s v="kmpl"/>
    <s v="121.3 bhp"/>
    <n v="5"/>
    <m/>
    <x v="437"/>
  </r>
  <r>
    <n v="871"/>
    <x v="241"/>
    <x v="9"/>
    <x v="0"/>
    <n v="69000"/>
    <x v="2"/>
    <x v="0"/>
    <x v="0"/>
    <x v="53"/>
    <s v="kmpl"/>
    <s v="78.9 bhp"/>
    <n v="5"/>
    <m/>
    <x v="164"/>
  </r>
  <r>
    <n v="872"/>
    <x v="147"/>
    <x v="8"/>
    <x v="5"/>
    <n v="32700"/>
    <x v="2"/>
    <x v="0"/>
    <x v="0"/>
    <x v="109"/>
    <s v="kmpl"/>
    <s v="86.8 bhp"/>
    <n v="5"/>
    <m/>
    <x v="438"/>
  </r>
  <r>
    <n v="873"/>
    <x v="457"/>
    <x v="3"/>
    <x v="1"/>
    <n v="101337"/>
    <x v="1"/>
    <x v="1"/>
    <x v="0"/>
    <x v="200"/>
    <s v="kmpl"/>
    <s v="168.5 bhp"/>
    <n v="7"/>
    <m/>
    <x v="439"/>
  </r>
  <r>
    <n v="874"/>
    <x v="64"/>
    <x v="10"/>
    <x v="2"/>
    <n v="59000"/>
    <x v="1"/>
    <x v="1"/>
    <x v="0"/>
    <x v="46"/>
    <s v="kmpl"/>
    <s v="140 bhp"/>
    <n v="5"/>
    <m/>
    <x v="1"/>
  </r>
  <r>
    <n v="875"/>
    <x v="105"/>
    <x v="6"/>
    <x v="6"/>
    <n v="41736"/>
    <x v="1"/>
    <x v="1"/>
    <x v="0"/>
    <x v="7"/>
    <s v="kmpl"/>
    <s v="171.5 bhp"/>
    <n v="7"/>
    <s v="27 Lakh"/>
    <x v="440"/>
  </r>
  <r>
    <n v="876"/>
    <x v="613"/>
    <x v="5"/>
    <x v="7"/>
    <n v="71649"/>
    <x v="1"/>
    <x v="0"/>
    <x v="0"/>
    <x v="196"/>
    <s v="kmpl"/>
    <s v="98.6 bhp"/>
    <n v="5"/>
    <m/>
    <x v="29"/>
  </r>
  <r>
    <n v="877"/>
    <x v="613"/>
    <x v="6"/>
    <x v="1"/>
    <n v="80606"/>
    <x v="1"/>
    <x v="0"/>
    <x v="0"/>
    <x v="196"/>
    <s v="kmpl"/>
    <s v="98.6 bhp"/>
    <n v="5"/>
    <m/>
    <x v="441"/>
  </r>
  <r>
    <n v="878"/>
    <x v="614"/>
    <x v="5"/>
    <x v="8"/>
    <n v="63262"/>
    <x v="2"/>
    <x v="0"/>
    <x v="0"/>
    <x v="260"/>
    <s v="kmpl"/>
    <s v="67 bhp"/>
    <n v="5"/>
    <s v="4.78 Lakh"/>
    <x v="72"/>
  </r>
  <r>
    <n v="879"/>
    <x v="615"/>
    <x v="4"/>
    <x v="6"/>
    <n v="5456"/>
    <x v="1"/>
    <x v="0"/>
    <x v="0"/>
    <x v="17"/>
    <s v="kmpl"/>
    <s v="74 bhp"/>
    <n v="5"/>
    <m/>
    <x v="442"/>
  </r>
  <r>
    <n v="880"/>
    <x v="616"/>
    <x v="1"/>
    <x v="8"/>
    <n v="7500"/>
    <x v="2"/>
    <x v="1"/>
    <x v="0"/>
    <x v="165"/>
    <s v="kmpl"/>
    <s v="67.04 bhp"/>
    <n v="5"/>
    <s v="6.14 Lakh"/>
    <x v="35"/>
  </r>
  <r>
    <n v="881"/>
    <x v="90"/>
    <x v="8"/>
    <x v="2"/>
    <n v="66000"/>
    <x v="1"/>
    <x v="0"/>
    <x v="0"/>
    <x v="63"/>
    <s v="kmpl"/>
    <s v="140 bhp"/>
    <n v="7"/>
    <m/>
    <x v="44"/>
  </r>
  <r>
    <n v="882"/>
    <x v="177"/>
    <x v="5"/>
    <x v="0"/>
    <n v="66770"/>
    <x v="2"/>
    <x v="0"/>
    <x v="1"/>
    <x v="53"/>
    <s v="kmpl"/>
    <s v="78.9 bhp"/>
    <n v="5"/>
    <m/>
    <x v="110"/>
  </r>
  <r>
    <n v="883"/>
    <x v="172"/>
    <x v="6"/>
    <x v="7"/>
    <n v="58472"/>
    <x v="2"/>
    <x v="0"/>
    <x v="0"/>
    <x v="124"/>
    <s v="kmpl"/>
    <s v="68.05 bhp"/>
    <n v="5"/>
    <m/>
    <x v="443"/>
  </r>
  <r>
    <n v="884"/>
    <x v="617"/>
    <x v="7"/>
    <x v="2"/>
    <n v="46687"/>
    <x v="2"/>
    <x v="0"/>
    <x v="0"/>
    <x v="90"/>
    <s v="kmpl"/>
    <s v="81.80 bhp"/>
    <n v="5"/>
    <s v="7.3 Lakh"/>
    <x v="86"/>
  </r>
  <r>
    <n v="885"/>
    <x v="618"/>
    <x v="2"/>
    <x v="11"/>
    <n v="77000"/>
    <x v="2"/>
    <x v="1"/>
    <x v="2"/>
    <x v="261"/>
    <s v="kmpl"/>
    <s v="163.5 bhp"/>
    <n v="5"/>
    <m/>
    <x v="44"/>
  </r>
  <r>
    <n v="886"/>
    <x v="619"/>
    <x v="7"/>
    <x v="3"/>
    <n v="7000"/>
    <x v="2"/>
    <x v="1"/>
    <x v="0"/>
    <x v="262"/>
    <s v="kmpl"/>
    <s v="226.6 bhp"/>
    <n v="4"/>
    <m/>
    <x v="235"/>
  </r>
  <r>
    <n v="887"/>
    <x v="620"/>
    <x v="0"/>
    <x v="2"/>
    <n v="48000"/>
    <x v="2"/>
    <x v="1"/>
    <x v="1"/>
    <x v="82"/>
    <s v="kmpl"/>
    <s v="184 bhp"/>
    <n v="5"/>
    <m/>
    <x v="349"/>
  </r>
  <r>
    <n v="888"/>
    <x v="621"/>
    <x v="0"/>
    <x v="4"/>
    <n v="47000"/>
    <x v="1"/>
    <x v="0"/>
    <x v="0"/>
    <x v="263"/>
    <s v="kmpl"/>
    <s v="84.8 bhp"/>
    <n v="5"/>
    <m/>
    <x v="24"/>
  </r>
  <r>
    <n v="889"/>
    <x v="199"/>
    <x v="10"/>
    <x v="1"/>
    <n v="51530"/>
    <x v="2"/>
    <x v="0"/>
    <x v="0"/>
    <x v="50"/>
    <s v="kmpl"/>
    <s v="67.1 bhp"/>
    <n v="5"/>
    <m/>
    <x v="242"/>
  </r>
  <r>
    <n v="890"/>
    <x v="247"/>
    <x v="9"/>
    <x v="7"/>
    <n v="25789"/>
    <x v="1"/>
    <x v="0"/>
    <x v="1"/>
    <x v="159"/>
    <s v="kmpl"/>
    <s v="74 bhp"/>
    <n v="5"/>
    <m/>
    <x v="444"/>
  </r>
  <r>
    <n v="891"/>
    <x v="16"/>
    <x v="8"/>
    <x v="1"/>
    <n v="48000"/>
    <x v="1"/>
    <x v="0"/>
    <x v="0"/>
    <x v="16"/>
    <s v="kmpl"/>
    <s v="98.6 bhp"/>
    <n v="5"/>
    <m/>
    <x v="2"/>
  </r>
  <r>
    <n v="892"/>
    <x v="209"/>
    <x v="8"/>
    <x v="3"/>
    <n v="52000"/>
    <x v="1"/>
    <x v="0"/>
    <x v="0"/>
    <x v="17"/>
    <s v="kmpl"/>
    <s v="74 bhp"/>
    <n v="5"/>
    <m/>
    <x v="155"/>
  </r>
  <r>
    <n v="893"/>
    <x v="622"/>
    <x v="4"/>
    <x v="0"/>
    <n v="95637"/>
    <x v="0"/>
    <x v="0"/>
    <x v="1"/>
    <x v="190"/>
    <s v="km/kg"/>
    <s v="93.7 bhp"/>
    <n v="5"/>
    <m/>
    <x v="445"/>
  </r>
  <r>
    <n v="894"/>
    <x v="623"/>
    <x v="4"/>
    <x v="11"/>
    <n v="131000"/>
    <x v="1"/>
    <x v="0"/>
    <x v="0"/>
    <x v="226"/>
    <s v="kmpl"/>
    <s v="120 bhp"/>
    <n v="7"/>
    <m/>
    <x v="47"/>
  </r>
  <r>
    <n v="895"/>
    <x v="169"/>
    <x v="6"/>
    <x v="1"/>
    <n v="42076"/>
    <x v="1"/>
    <x v="1"/>
    <x v="0"/>
    <x v="73"/>
    <s v="kmpl"/>
    <s v="201.1 bhp"/>
    <n v="5"/>
    <m/>
    <x v="446"/>
  </r>
  <r>
    <n v="896"/>
    <x v="87"/>
    <x v="0"/>
    <x v="3"/>
    <n v="76000"/>
    <x v="1"/>
    <x v="0"/>
    <x v="1"/>
    <x v="73"/>
    <s v="kmpl"/>
    <s v="168.5 bhp"/>
    <n v="7"/>
    <m/>
    <x v="55"/>
  </r>
  <r>
    <n v="897"/>
    <x v="624"/>
    <x v="9"/>
    <x v="5"/>
    <n v="20487"/>
    <x v="2"/>
    <x v="0"/>
    <x v="0"/>
    <x v="75"/>
    <s v="kmpl"/>
    <s v="53.64 bhp"/>
    <n v="5"/>
    <s v="4.37 Lakh"/>
    <x v="447"/>
  </r>
  <r>
    <n v="898"/>
    <x v="483"/>
    <x v="8"/>
    <x v="0"/>
    <n v="43000"/>
    <x v="2"/>
    <x v="0"/>
    <x v="1"/>
    <x v="11"/>
    <s v="kmpl"/>
    <s v="116.3 bhp"/>
    <n v="5"/>
    <m/>
    <x v="68"/>
  </r>
  <r>
    <n v="899"/>
    <x v="625"/>
    <x v="1"/>
    <x v="6"/>
    <n v="17000"/>
    <x v="2"/>
    <x v="1"/>
    <x v="0"/>
    <x v="264"/>
    <s v="kmpl"/>
    <s v="158.2 bhp"/>
    <n v="5"/>
    <m/>
    <x v="149"/>
  </r>
  <r>
    <n v="900"/>
    <x v="149"/>
    <x v="3"/>
    <x v="5"/>
    <n v="60805"/>
    <x v="1"/>
    <x v="0"/>
    <x v="0"/>
    <x v="111"/>
    <s v="kmpl"/>
    <s v="98.6 bhp"/>
    <n v="5"/>
    <m/>
    <x v="448"/>
  </r>
  <r>
    <n v="901"/>
    <x v="626"/>
    <x v="6"/>
    <x v="3"/>
    <n v="58775"/>
    <x v="1"/>
    <x v="0"/>
    <x v="0"/>
    <x v="177"/>
    <s v="kmpl"/>
    <s v="138.1 bhp"/>
    <n v="5"/>
    <m/>
    <x v="372"/>
  </r>
  <r>
    <n v="902"/>
    <x v="627"/>
    <x v="4"/>
    <x v="4"/>
    <n v="70181"/>
    <x v="1"/>
    <x v="1"/>
    <x v="0"/>
    <x v="74"/>
    <s v="kmpl"/>
    <s v="174.33 bhp"/>
    <n v="5"/>
    <m/>
    <x v="415"/>
  </r>
  <r>
    <n v="903"/>
    <x v="3"/>
    <x v="3"/>
    <x v="5"/>
    <n v="85827"/>
    <x v="1"/>
    <x v="0"/>
    <x v="0"/>
    <x v="3"/>
    <s v="kmpl"/>
    <s v="88.76 bhp"/>
    <n v="7"/>
    <m/>
    <x v="100"/>
  </r>
  <r>
    <n v="904"/>
    <x v="155"/>
    <x v="5"/>
    <x v="5"/>
    <n v="58205"/>
    <x v="1"/>
    <x v="1"/>
    <x v="0"/>
    <x v="99"/>
    <s v="kmpl"/>
    <s v="167.62 bhp"/>
    <n v="5"/>
    <m/>
    <x v="13"/>
  </r>
  <r>
    <n v="905"/>
    <x v="628"/>
    <x v="0"/>
    <x v="11"/>
    <n v="91000"/>
    <x v="1"/>
    <x v="0"/>
    <x v="1"/>
    <x v="168"/>
    <s v="kmpl"/>
    <s v="73.9 bhp"/>
    <n v="5"/>
    <m/>
    <x v="23"/>
  </r>
  <r>
    <n v="906"/>
    <x v="29"/>
    <x v="1"/>
    <x v="3"/>
    <n v="74000"/>
    <x v="1"/>
    <x v="0"/>
    <x v="0"/>
    <x v="28"/>
    <s v="kmpl"/>
    <s v="108.45 bhp"/>
    <n v="5"/>
    <m/>
    <x v="412"/>
  </r>
  <r>
    <n v="907"/>
    <x v="82"/>
    <x v="4"/>
    <x v="0"/>
    <n v="79324"/>
    <x v="1"/>
    <x v="0"/>
    <x v="0"/>
    <x v="5"/>
    <s v="kmpl"/>
    <s v="73.9 bhp"/>
    <n v="5"/>
    <m/>
    <x v="46"/>
  </r>
  <r>
    <n v="908"/>
    <x v="436"/>
    <x v="9"/>
    <x v="4"/>
    <n v="38623"/>
    <x v="2"/>
    <x v="0"/>
    <x v="0"/>
    <x v="229"/>
    <s v="kmpl"/>
    <s v="85.8 bhp"/>
    <n v="5"/>
    <m/>
    <x v="35"/>
  </r>
  <r>
    <n v="909"/>
    <x v="209"/>
    <x v="3"/>
    <x v="7"/>
    <n v="59923"/>
    <x v="1"/>
    <x v="0"/>
    <x v="0"/>
    <x v="48"/>
    <s v="kmpl"/>
    <s v="74 bhp"/>
    <n v="5"/>
    <m/>
    <x v="63"/>
  </r>
  <r>
    <n v="910"/>
    <x v="480"/>
    <x v="5"/>
    <x v="8"/>
    <n v="23360"/>
    <x v="2"/>
    <x v="0"/>
    <x v="0"/>
    <x v="5"/>
    <s v="kmpl"/>
    <s v="55.2 bhp"/>
    <n v="5"/>
    <m/>
    <x v="68"/>
  </r>
  <r>
    <n v="911"/>
    <x v="243"/>
    <x v="6"/>
    <x v="18"/>
    <n v="61495"/>
    <x v="2"/>
    <x v="0"/>
    <x v="3"/>
    <x v="156"/>
    <s v="kmpl"/>
    <s v="60 bhp"/>
    <n v="5"/>
    <m/>
    <x v="449"/>
  </r>
  <r>
    <n v="912"/>
    <x v="629"/>
    <x v="3"/>
    <x v="3"/>
    <n v="56661"/>
    <x v="2"/>
    <x v="0"/>
    <x v="0"/>
    <x v="63"/>
    <s v="kmpl"/>
    <s v="73 bhp"/>
    <n v="7"/>
    <s v="4.98 Lakh"/>
    <x v="450"/>
  </r>
  <r>
    <n v="913"/>
    <x v="630"/>
    <x v="3"/>
    <x v="8"/>
    <n v="40318"/>
    <x v="1"/>
    <x v="1"/>
    <x v="0"/>
    <x v="193"/>
    <s v="kmpl"/>
    <s v="174.3 bhp"/>
    <n v="5"/>
    <m/>
    <x v="451"/>
  </r>
  <r>
    <n v="914"/>
    <x v="631"/>
    <x v="2"/>
    <x v="7"/>
    <n v="60000"/>
    <x v="1"/>
    <x v="1"/>
    <x v="0"/>
    <x v="131"/>
    <s v="kmpl"/>
    <s v="174.33 bhp"/>
    <n v="5"/>
    <m/>
    <x v="97"/>
  </r>
  <r>
    <n v="915"/>
    <x v="632"/>
    <x v="1"/>
    <x v="11"/>
    <n v="103000"/>
    <x v="1"/>
    <x v="1"/>
    <x v="1"/>
    <x v="14"/>
    <s v="kmpl"/>
    <s v="null bhp"/>
    <n v="2"/>
    <m/>
    <x v="159"/>
  </r>
  <r>
    <n v="916"/>
    <x v="280"/>
    <x v="4"/>
    <x v="0"/>
    <n v="130000"/>
    <x v="1"/>
    <x v="0"/>
    <x v="0"/>
    <x v="168"/>
    <s v="kmpl"/>
    <s v="73.9 bhp"/>
    <n v="5"/>
    <m/>
    <x v="137"/>
  </r>
  <r>
    <n v="917"/>
    <x v="633"/>
    <x v="0"/>
    <x v="4"/>
    <n v="20000"/>
    <x v="1"/>
    <x v="0"/>
    <x v="0"/>
    <x v="166"/>
    <s v="kmpl"/>
    <s v="83.1 bhp"/>
    <n v="10"/>
    <m/>
    <x v="90"/>
  </r>
  <r>
    <n v="918"/>
    <x v="460"/>
    <x v="4"/>
    <x v="5"/>
    <n v="76000"/>
    <x v="1"/>
    <x v="1"/>
    <x v="0"/>
    <x v="225"/>
    <s v="kmpl"/>
    <s v="258 bhp"/>
    <n v="7"/>
    <m/>
    <x v="452"/>
  </r>
  <r>
    <n v="919"/>
    <x v="561"/>
    <x v="0"/>
    <x v="1"/>
    <n v="30000"/>
    <x v="2"/>
    <x v="1"/>
    <x v="0"/>
    <x v="69"/>
    <s v="kmpl"/>
    <s v="117.3 bhp"/>
    <n v="5"/>
    <s v="15.29 Lakh"/>
    <x v="442"/>
  </r>
  <r>
    <n v="920"/>
    <x v="634"/>
    <x v="8"/>
    <x v="1"/>
    <n v="150000"/>
    <x v="1"/>
    <x v="0"/>
    <x v="0"/>
    <x v="58"/>
    <s v="kmpl"/>
    <s v="69.01 bhp"/>
    <n v="5"/>
    <m/>
    <x v="54"/>
  </r>
  <r>
    <n v="921"/>
    <x v="635"/>
    <x v="2"/>
    <x v="7"/>
    <n v="28000"/>
    <x v="2"/>
    <x v="1"/>
    <x v="0"/>
    <x v="265"/>
    <s v="kmpl"/>
    <s v="103.6 bhp"/>
    <n v="5"/>
    <m/>
    <x v="28"/>
  </r>
  <r>
    <n v="922"/>
    <x v="418"/>
    <x v="9"/>
    <x v="1"/>
    <n v="74000"/>
    <x v="2"/>
    <x v="0"/>
    <x v="0"/>
    <x v="165"/>
    <s v="kmpl"/>
    <s v="67.04 bhp"/>
    <n v="5"/>
    <m/>
    <x v="290"/>
  </r>
  <r>
    <n v="923"/>
    <x v="136"/>
    <x v="8"/>
    <x v="2"/>
    <n v="75000"/>
    <x v="1"/>
    <x v="0"/>
    <x v="0"/>
    <x v="100"/>
    <s v="kmpl"/>
    <s v="171 bhp"/>
    <n v="7"/>
    <m/>
    <x v="453"/>
  </r>
  <r>
    <n v="924"/>
    <x v="636"/>
    <x v="8"/>
    <x v="0"/>
    <n v="76000"/>
    <x v="2"/>
    <x v="1"/>
    <x v="1"/>
    <x v="173"/>
    <s v="kmpl"/>
    <s v="170 bhp"/>
    <n v="5"/>
    <m/>
    <x v="454"/>
  </r>
  <r>
    <n v="925"/>
    <x v="558"/>
    <x v="1"/>
    <x v="7"/>
    <n v="64889"/>
    <x v="1"/>
    <x v="1"/>
    <x v="0"/>
    <x v="205"/>
    <s v="kmpl"/>
    <s v="105 bhp"/>
    <n v="5"/>
    <m/>
    <x v="30"/>
  </r>
  <r>
    <n v="926"/>
    <x v="637"/>
    <x v="4"/>
    <x v="0"/>
    <n v="10000"/>
    <x v="2"/>
    <x v="0"/>
    <x v="0"/>
    <x v="266"/>
    <s v="kmpl"/>
    <s v="null bhp"/>
    <n v="2"/>
    <m/>
    <x v="455"/>
  </r>
  <r>
    <n v="927"/>
    <x v="236"/>
    <x v="7"/>
    <x v="1"/>
    <n v="43000"/>
    <x v="1"/>
    <x v="0"/>
    <x v="0"/>
    <x v="1"/>
    <s v="kmpl"/>
    <s v="126.2 bhp"/>
    <n v="5"/>
    <m/>
    <x v="353"/>
  </r>
  <r>
    <n v="928"/>
    <x v="638"/>
    <x v="1"/>
    <x v="2"/>
    <n v="47490"/>
    <x v="2"/>
    <x v="0"/>
    <x v="0"/>
    <x v="26"/>
    <s v="kmpl"/>
    <s v="75 bhp"/>
    <n v="5"/>
    <m/>
    <x v="456"/>
  </r>
  <r>
    <n v="929"/>
    <x v="528"/>
    <x v="2"/>
    <x v="1"/>
    <n v="80000"/>
    <x v="1"/>
    <x v="0"/>
    <x v="0"/>
    <x v="242"/>
    <s v="kmpl"/>
    <s v="98.59 bhp"/>
    <n v="5"/>
    <m/>
    <x v="99"/>
  </r>
  <r>
    <n v="930"/>
    <x v="639"/>
    <x v="9"/>
    <x v="9"/>
    <n v="60000"/>
    <x v="2"/>
    <x v="0"/>
    <x v="1"/>
    <x v="2"/>
    <s v="kmpl"/>
    <s v="64 bhp"/>
    <n v="5"/>
    <m/>
    <x v="193"/>
  </r>
  <r>
    <n v="931"/>
    <x v="640"/>
    <x v="10"/>
    <x v="8"/>
    <n v="6006"/>
    <x v="2"/>
    <x v="0"/>
    <x v="0"/>
    <x v="95"/>
    <s v="kmpl"/>
    <s v="91.1 bhp"/>
    <n v="5"/>
    <m/>
    <x v="20"/>
  </r>
  <r>
    <n v="932"/>
    <x v="641"/>
    <x v="6"/>
    <x v="2"/>
    <n v="71703"/>
    <x v="2"/>
    <x v="1"/>
    <x v="0"/>
    <x v="82"/>
    <s v="kmpl"/>
    <s v="181.03 bhp"/>
    <n v="5"/>
    <m/>
    <x v="457"/>
  </r>
  <r>
    <n v="933"/>
    <x v="80"/>
    <x v="4"/>
    <x v="5"/>
    <n v="33000"/>
    <x v="2"/>
    <x v="0"/>
    <x v="0"/>
    <x v="49"/>
    <s v="kmpl"/>
    <s v="86.7 bhp"/>
    <n v="5"/>
    <m/>
    <x v="139"/>
  </r>
  <r>
    <n v="934"/>
    <x v="307"/>
    <x v="7"/>
    <x v="3"/>
    <n v="60000"/>
    <x v="1"/>
    <x v="0"/>
    <x v="0"/>
    <x v="132"/>
    <s v="kmpl"/>
    <s v="null bhp"/>
    <n v="5"/>
    <m/>
    <x v="154"/>
  </r>
  <r>
    <n v="935"/>
    <x v="179"/>
    <x v="5"/>
    <x v="1"/>
    <n v="91000"/>
    <x v="1"/>
    <x v="0"/>
    <x v="0"/>
    <x v="127"/>
    <s v="kmpl"/>
    <s v="83.8 bhp"/>
    <n v="5"/>
    <m/>
    <x v="74"/>
  </r>
  <r>
    <n v="936"/>
    <x v="642"/>
    <x v="4"/>
    <x v="3"/>
    <n v="72000"/>
    <x v="3"/>
    <x v="0"/>
    <x v="0"/>
    <x v="267"/>
    <s v="km/kg"/>
    <s v="58.2 bhp"/>
    <n v="5"/>
    <m/>
    <x v="23"/>
  </r>
  <r>
    <n v="937"/>
    <x v="643"/>
    <x v="7"/>
    <x v="2"/>
    <n v="43000"/>
    <x v="2"/>
    <x v="0"/>
    <x v="1"/>
    <x v="164"/>
    <s v="kmpl"/>
    <s v="73.9 bhp"/>
    <n v="5"/>
    <m/>
    <x v="75"/>
  </r>
  <r>
    <n v="938"/>
    <x v="644"/>
    <x v="3"/>
    <x v="8"/>
    <n v="63770"/>
    <x v="1"/>
    <x v="0"/>
    <x v="0"/>
    <x v="1"/>
    <s v="kmpl"/>
    <s v="126.2 bhp"/>
    <n v="5"/>
    <m/>
    <x v="458"/>
  </r>
  <r>
    <n v="939"/>
    <x v="338"/>
    <x v="7"/>
    <x v="3"/>
    <n v="43510"/>
    <x v="1"/>
    <x v="1"/>
    <x v="0"/>
    <x v="82"/>
    <s v="kmpl"/>
    <s v="270.9 bhp"/>
    <n v="5"/>
    <m/>
    <x v="340"/>
  </r>
  <r>
    <n v="940"/>
    <x v="645"/>
    <x v="0"/>
    <x v="8"/>
    <n v="52000"/>
    <x v="1"/>
    <x v="0"/>
    <x v="0"/>
    <x v="268"/>
    <s v="kmpl"/>
    <s v="170 bhp"/>
    <n v="5"/>
    <s v="24.26 Lakh"/>
    <x v="97"/>
  </r>
  <r>
    <n v="941"/>
    <x v="646"/>
    <x v="6"/>
    <x v="6"/>
    <n v="31427"/>
    <x v="1"/>
    <x v="1"/>
    <x v="0"/>
    <x v="204"/>
    <s v="kmpl"/>
    <s v="177 bhp"/>
    <n v="5"/>
    <s v="75.12 Lakh"/>
    <x v="459"/>
  </r>
  <r>
    <n v="942"/>
    <x v="647"/>
    <x v="7"/>
    <x v="5"/>
    <n v="29000"/>
    <x v="1"/>
    <x v="0"/>
    <x v="0"/>
    <x v="248"/>
    <s v="kmpl"/>
    <s v="74 bhp"/>
    <n v="5"/>
    <s v="9.53 Lakh"/>
    <x v="139"/>
  </r>
  <r>
    <n v="943"/>
    <x v="648"/>
    <x v="10"/>
    <x v="5"/>
    <n v="56000"/>
    <x v="1"/>
    <x v="0"/>
    <x v="0"/>
    <x v="149"/>
    <s v="kmpl"/>
    <s v="88.5 bhp"/>
    <n v="5"/>
    <m/>
    <x v="100"/>
  </r>
  <r>
    <n v="944"/>
    <x v="649"/>
    <x v="5"/>
    <x v="9"/>
    <n v="76000"/>
    <x v="2"/>
    <x v="0"/>
    <x v="1"/>
    <x v="89"/>
    <s v="kmpl"/>
    <s v="104.68 bhp"/>
    <n v="5"/>
    <m/>
    <x v="93"/>
  </r>
  <r>
    <n v="945"/>
    <x v="650"/>
    <x v="3"/>
    <x v="1"/>
    <n v="53615"/>
    <x v="1"/>
    <x v="0"/>
    <x v="0"/>
    <x v="75"/>
    <s v="kmpl"/>
    <s v="126.24 bhp"/>
    <n v="5"/>
    <m/>
    <x v="460"/>
  </r>
  <r>
    <n v="946"/>
    <x v="15"/>
    <x v="9"/>
    <x v="4"/>
    <n v="132000"/>
    <x v="1"/>
    <x v="0"/>
    <x v="0"/>
    <x v="15"/>
    <s v="kmpl"/>
    <s v="175.56 bhp"/>
    <n v="7"/>
    <s v="34.6 Lakh"/>
    <x v="461"/>
  </r>
  <r>
    <n v="947"/>
    <x v="651"/>
    <x v="1"/>
    <x v="8"/>
    <n v="14800"/>
    <x v="2"/>
    <x v="0"/>
    <x v="0"/>
    <x v="72"/>
    <s v="kmpl"/>
    <s v="73.75 bhp"/>
    <n v="5"/>
    <m/>
    <x v="462"/>
  </r>
  <r>
    <n v="948"/>
    <x v="370"/>
    <x v="4"/>
    <x v="4"/>
    <n v="35433"/>
    <x v="2"/>
    <x v="0"/>
    <x v="0"/>
    <x v="23"/>
    <s v="kmpl"/>
    <s v="85.80 bhp"/>
    <n v="5"/>
    <m/>
    <x v="148"/>
  </r>
  <r>
    <n v="949"/>
    <x v="512"/>
    <x v="4"/>
    <x v="4"/>
    <n v="82966"/>
    <x v="1"/>
    <x v="0"/>
    <x v="0"/>
    <x v="11"/>
    <s v="kmpl"/>
    <s v="110 bhp"/>
    <n v="5"/>
    <m/>
    <x v="177"/>
  </r>
  <r>
    <n v="950"/>
    <x v="303"/>
    <x v="5"/>
    <x v="7"/>
    <n v="96000"/>
    <x v="1"/>
    <x v="0"/>
    <x v="0"/>
    <x v="159"/>
    <s v="kmpl"/>
    <s v="74 bhp"/>
    <n v="5"/>
    <m/>
    <x v="285"/>
  </r>
  <r>
    <n v="951"/>
    <x v="652"/>
    <x v="6"/>
    <x v="8"/>
    <n v="39528"/>
    <x v="1"/>
    <x v="0"/>
    <x v="0"/>
    <x v="40"/>
    <s v="kmpl"/>
    <s v="77 bhp"/>
    <n v="6"/>
    <m/>
    <x v="463"/>
  </r>
  <r>
    <n v="952"/>
    <x v="227"/>
    <x v="3"/>
    <x v="6"/>
    <n v="92056"/>
    <x v="1"/>
    <x v="0"/>
    <x v="0"/>
    <x v="55"/>
    <s v="kmpl"/>
    <s v="147.8 bhp"/>
    <n v="7"/>
    <s v="26.45 Lakh"/>
    <x v="464"/>
  </r>
  <r>
    <n v="953"/>
    <x v="653"/>
    <x v="1"/>
    <x v="5"/>
    <n v="14930"/>
    <x v="2"/>
    <x v="0"/>
    <x v="0"/>
    <x v="123"/>
    <s v="kmpl"/>
    <s v="83.1 bhp"/>
    <n v="5"/>
    <m/>
    <x v="406"/>
  </r>
  <r>
    <n v="954"/>
    <x v="654"/>
    <x v="0"/>
    <x v="5"/>
    <n v="38000"/>
    <x v="1"/>
    <x v="0"/>
    <x v="0"/>
    <x v="217"/>
    <s v="kmpl"/>
    <s v="98.6 bhp"/>
    <n v="5"/>
    <s v="11.15 Lakh"/>
    <x v="424"/>
  </r>
  <r>
    <n v="955"/>
    <x v="655"/>
    <x v="8"/>
    <x v="4"/>
    <n v="71000"/>
    <x v="2"/>
    <x v="0"/>
    <x v="0"/>
    <x v="72"/>
    <s v="kmpl"/>
    <s v="80 bhp"/>
    <n v="5"/>
    <m/>
    <x v="137"/>
  </r>
  <r>
    <n v="956"/>
    <x v="656"/>
    <x v="8"/>
    <x v="3"/>
    <n v="71000"/>
    <x v="1"/>
    <x v="0"/>
    <x v="0"/>
    <x v="78"/>
    <s v="kmpl"/>
    <s v="90 bhp"/>
    <n v="5"/>
    <m/>
    <x v="115"/>
  </r>
  <r>
    <n v="957"/>
    <x v="201"/>
    <x v="1"/>
    <x v="1"/>
    <n v="50000"/>
    <x v="1"/>
    <x v="1"/>
    <x v="0"/>
    <x v="99"/>
    <s v="kmpl"/>
    <s v="167.62 bhp"/>
    <n v="5"/>
    <m/>
    <x v="124"/>
  </r>
  <r>
    <n v="958"/>
    <x v="657"/>
    <x v="6"/>
    <x v="5"/>
    <n v="48163"/>
    <x v="2"/>
    <x v="0"/>
    <x v="0"/>
    <x v="229"/>
    <s v="kmpl"/>
    <s v="82 bhp"/>
    <n v="5"/>
    <m/>
    <x v="34"/>
  </r>
  <r>
    <n v="959"/>
    <x v="312"/>
    <x v="3"/>
    <x v="8"/>
    <n v="19168"/>
    <x v="2"/>
    <x v="1"/>
    <x v="0"/>
    <x v="50"/>
    <s v="kmpl"/>
    <s v="82 bhp"/>
    <n v="5"/>
    <m/>
    <x v="465"/>
  </r>
  <r>
    <n v="960"/>
    <x v="658"/>
    <x v="7"/>
    <x v="5"/>
    <n v="26000"/>
    <x v="2"/>
    <x v="0"/>
    <x v="0"/>
    <x v="160"/>
    <s v="kmpl"/>
    <s v="47.3 bhp"/>
    <n v="5"/>
    <m/>
    <x v="110"/>
  </r>
  <r>
    <n v="961"/>
    <x v="453"/>
    <x v="7"/>
    <x v="7"/>
    <n v="37400"/>
    <x v="2"/>
    <x v="0"/>
    <x v="0"/>
    <x v="2"/>
    <s v="kmpl"/>
    <s v="82.5 bhp"/>
    <n v="5"/>
    <m/>
    <x v="466"/>
  </r>
  <r>
    <n v="962"/>
    <x v="66"/>
    <x v="0"/>
    <x v="6"/>
    <n v="8682"/>
    <x v="1"/>
    <x v="1"/>
    <x v="0"/>
    <x v="14"/>
    <s v="kmpl"/>
    <s v="194 bhp"/>
    <n v="5"/>
    <s v="52.26 Lakh"/>
    <x v="467"/>
  </r>
  <r>
    <n v="963"/>
    <x v="164"/>
    <x v="0"/>
    <x v="3"/>
    <n v="95000"/>
    <x v="2"/>
    <x v="1"/>
    <x v="0"/>
    <x v="119"/>
    <s v="kmpl"/>
    <s v="157.75 bhp"/>
    <n v="5"/>
    <m/>
    <x v="53"/>
  </r>
  <r>
    <n v="964"/>
    <x v="603"/>
    <x v="7"/>
    <x v="10"/>
    <n v="34000"/>
    <x v="1"/>
    <x v="1"/>
    <x v="0"/>
    <x v="46"/>
    <s v="kmpl"/>
    <s v="147.51 bhp"/>
    <n v="5"/>
    <m/>
    <x v="10"/>
  </r>
  <r>
    <n v="965"/>
    <x v="607"/>
    <x v="0"/>
    <x v="7"/>
    <n v="95000"/>
    <x v="1"/>
    <x v="0"/>
    <x v="1"/>
    <x v="27"/>
    <s v="kmpl"/>
    <s v="102 bhp"/>
    <n v="8"/>
    <m/>
    <x v="332"/>
  </r>
  <r>
    <n v="966"/>
    <x v="659"/>
    <x v="3"/>
    <x v="8"/>
    <n v="13689"/>
    <x v="1"/>
    <x v="1"/>
    <x v="0"/>
    <x v="115"/>
    <s v="kmpl"/>
    <s v="136 bhp"/>
    <n v="5"/>
    <m/>
    <x v="468"/>
  </r>
  <r>
    <n v="967"/>
    <x v="225"/>
    <x v="5"/>
    <x v="11"/>
    <n v="84000"/>
    <x v="2"/>
    <x v="0"/>
    <x v="1"/>
    <x v="124"/>
    <s v="kmpl"/>
    <s v="68.05 bhp"/>
    <n v="5"/>
    <m/>
    <x v="185"/>
  </r>
  <r>
    <n v="968"/>
    <x v="436"/>
    <x v="7"/>
    <x v="11"/>
    <n v="47000"/>
    <x v="2"/>
    <x v="0"/>
    <x v="1"/>
    <x v="26"/>
    <s v="kmpl"/>
    <s v="85.8 bhp"/>
    <n v="5"/>
    <m/>
    <x v="225"/>
  </r>
  <r>
    <n v="969"/>
    <x v="660"/>
    <x v="10"/>
    <x v="1"/>
    <n v="60001"/>
    <x v="1"/>
    <x v="1"/>
    <x v="0"/>
    <x v="106"/>
    <s v="kmpl"/>
    <s v="103.52 bhp"/>
    <n v="5"/>
    <m/>
    <x v="106"/>
  </r>
  <r>
    <n v="970"/>
    <x v="82"/>
    <x v="4"/>
    <x v="3"/>
    <n v="96000"/>
    <x v="1"/>
    <x v="0"/>
    <x v="0"/>
    <x v="5"/>
    <s v="kmpl"/>
    <s v="73.9 bhp"/>
    <n v="5"/>
    <m/>
    <x v="47"/>
  </r>
  <r>
    <n v="971"/>
    <x v="661"/>
    <x v="5"/>
    <x v="15"/>
    <n v="47300"/>
    <x v="2"/>
    <x v="0"/>
    <x v="1"/>
    <x v="24"/>
    <s v="kmpl"/>
    <s v="94 bhp"/>
    <n v="5"/>
    <m/>
    <x v="263"/>
  </r>
  <r>
    <n v="972"/>
    <x v="80"/>
    <x v="3"/>
    <x v="7"/>
    <n v="28246"/>
    <x v="2"/>
    <x v="0"/>
    <x v="1"/>
    <x v="49"/>
    <s v="kmpl"/>
    <s v="86.7 bhp"/>
    <n v="5"/>
    <m/>
    <x v="469"/>
  </r>
  <r>
    <n v="973"/>
    <x v="199"/>
    <x v="8"/>
    <x v="9"/>
    <n v="65000"/>
    <x v="2"/>
    <x v="0"/>
    <x v="1"/>
    <x v="50"/>
    <s v="kmpl"/>
    <s v="67.1 bhp"/>
    <n v="5"/>
    <m/>
    <x v="36"/>
  </r>
  <r>
    <n v="974"/>
    <x v="208"/>
    <x v="2"/>
    <x v="4"/>
    <n v="68000"/>
    <x v="1"/>
    <x v="0"/>
    <x v="1"/>
    <x v="37"/>
    <s v="kmpl"/>
    <s v="73.9 bhp"/>
    <n v="5"/>
    <m/>
    <x v="285"/>
  </r>
  <r>
    <n v="975"/>
    <x v="662"/>
    <x v="6"/>
    <x v="12"/>
    <n v="11209"/>
    <x v="1"/>
    <x v="1"/>
    <x v="0"/>
    <x v="269"/>
    <s v="kmpl"/>
    <s v="158 bhp"/>
    <n v="7"/>
    <m/>
    <x v="470"/>
  </r>
  <r>
    <n v="976"/>
    <x v="232"/>
    <x v="1"/>
    <x v="2"/>
    <n v="41980"/>
    <x v="2"/>
    <x v="0"/>
    <x v="1"/>
    <x v="72"/>
    <s v="kmpl"/>
    <s v="80 bhp"/>
    <n v="5"/>
    <m/>
    <x v="46"/>
  </r>
  <r>
    <n v="977"/>
    <x v="663"/>
    <x v="9"/>
    <x v="3"/>
    <n v="65000"/>
    <x v="1"/>
    <x v="0"/>
    <x v="0"/>
    <x v="118"/>
    <s v="kmpl"/>
    <s v="57.6 bhp"/>
    <n v="5"/>
    <m/>
    <x v="471"/>
  </r>
  <r>
    <n v="978"/>
    <x v="664"/>
    <x v="7"/>
    <x v="0"/>
    <n v="38000"/>
    <x v="2"/>
    <x v="0"/>
    <x v="0"/>
    <x v="110"/>
    <s v="kmpl"/>
    <s v="130.2 bhp"/>
    <n v="5"/>
    <m/>
    <x v="65"/>
  </r>
  <r>
    <n v="979"/>
    <x v="94"/>
    <x v="1"/>
    <x v="7"/>
    <n v="51000"/>
    <x v="2"/>
    <x v="0"/>
    <x v="0"/>
    <x v="137"/>
    <s v="kmpl"/>
    <s v="67.04 bhp"/>
    <n v="5"/>
    <m/>
    <x v="207"/>
  </r>
  <r>
    <n v="980"/>
    <x v="665"/>
    <x v="6"/>
    <x v="7"/>
    <n v="33855"/>
    <x v="2"/>
    <x v="0"/>
    <x v="0"/>
    <x v="89"/>
    <s v="kmpl"/>
    <s v="103.6 bhp"/>
    <n v="5"/>
    <m/>
    <x v="472"/>
  </r>
  <r>
    <n v="981"/>
    <x v="666"/>
    <x v="1"/>
    <x v="13"/>
    <n v="146000"/>
    <x v="2"/>
    <x v="0"/>
    <x v="1"/>
    <x v="125"/>
    <s v="kmpl"/>
    <s v="94 bhp"/>
    <n v="5"/>
    <m/>
    <x v="473"/>
  </r>
  <r>
    <n v="982"/>
    <x v="528"/>
    <x v="9"/>
    <x v="1"/>
    <n v="47037"/>
    <x v="1"/>
    <x v="0"/>
    <x v="1"/>
    <x v="242"/>
    <s v="kmpl"/>
    <s v="98.59 bhp"/>
    <n v="5"/>
    <m/>
    <x v="99"/>
  </r>
  <r>
    <n v="983"/>
    <x v="344"/>
    <x v="10"/>
    <x v="0"/>
    <n v="58000"/>
    <x v="2"/>
    <x v="0"/>
    <x v="1"/>
    <x v="190"/>
    <s v="kmpl"/>
    <s v="94 bhp"/>
    <n v="5"/>
    <m/>
    <x v="54"/>
  </r>
  <r>
    <n v="984"/>
    <x v="166"/>
    <x v="0"/>
    <x v="3"/>
    <n v="61240"/>
    <x v="1"/>
    <x v="1"/>
    <x v="0"/>
    <x v="120"/>
    <s v="kmpl"/>
    <s v="190 bhp"/>
    <n v="5"/>
    <s v="70.43 Lakh"/>
    <x v="7"/>
  </r>
  <r>
    <n v="985"/>
    <x v="26"/>
    <x v="2"/>
    <x v="2"/>
    <n v="91211"/>
    <x v="2"/>
    <x v="0"/>
    <x v="0"/>
    <x v="25"/>
    <s v="kmpl"/>
    <s v="67.1 bhp"/>
    <n v="5"/>
    <m/>
    <x v="75"/>
  </r>
  <r>
    <n v="986"/>
    <x v="667"/>
    <x v="9"/>
    <x v="4"/>
    <n v="84000"/>
    <x v="1"/>
    <x v="1"/>
    <x v="0"/>
    <x v="131"/>
    <s v="kmpl"/>
    <s v="174.33 bhp"/>
    <n v="5"/>
    <m/>
    <x v="236"/>
  </r>
  <r>
    <n v="987"/>
    <x v="668"/>
    <x v="0"/>
    <x v="11"/>
    <n v="64226"/>
    <x v="3"/>
    <x v="0"/>
    <x v="0"/>
    <x v="156"/>
    <s v="km/kg"/>
    <s v="57.5 bhp"/>
    <n v="5"/>
    <m/>
    <x v="146"/>
  </r>
  <r>
    <n v="988"/>
    <x v="289"/>
    <x v="9"/>
    <x v="14"/>
    <n v="67000"/>
    <x v="2"/>
    <x v="1"/>
    <x v="1"/>
    <x v="173"/>
    <s v="kmpl"/>
    <s v="125 bhp"/>
    <n v="5"/>
    <m/>
    <x v="103"/>
  </r>
  <r>
    <n v="989"/>
    <x v="669"/>
    <x v="1"/>
    <x v="2"/>
    <n v="106976"/>
    <x v="1"/>
    <x v="1"/>
    <x v="0"/>
    <x v="15"/>
    <s v="kmpl"/>
    <s v="215 bhp"/>
    <n v="5"/>
    <m/>
    <x v="474"/>
  </r>
  <r>
    <n v="990"/>
    <x v="670"/>
    <x v="7"/>
    <x v="5"/>
    <n v="27210"/>
    <x v="1"/>
    <x v="0"/>
    <x v="0"/>
    <x v="217"/>
    <s v="kmpl"/>
    <s v="98.6 bhp"/>
    <n v="5"/>
    <m/>
    <x v="406"/>
  </r>
  <r>
    <n v="991"/>
    <x v="220"/>
    <x v="8"/>
    <x v="8"/>
    <n v="26322"/>
    <x v="1"/>
    <x v="0"/>
    <x v="0"/>
    <x v="149"/>
    <s v="kmpl"/>
    <s v="88.5 bhp"/>
    <n v="5"/>
    <m/>
    <x v="165"/>
  </r>
  <r>
    <n v="992"/>
    <x v="229"/>
    <x v="0"/>
    <x v="5"/>
    <n v="9107"/>
    <x v="2"/>
    <x v="0"/>
    <x v="0"/>
    <x v="112"/>
    <s v="kmpl"/>
    <s v="81.80 bhp"/>
    <n v="5"/>
    <m/>
    <x v="475"/>
  </r>
  <r>
    <n v="993"/>
    <x v="133"/>
    <x v="6"/>
    <x v="1"/>
    <n v="63983"/>
    <x v="1"/>
    <x v="1"/>
    <x v="0"/>
    <x v="99"/>
    <s v="kmpl"/>
    <s v="170 bhp"/>
    <n v="5"/>
    <m/>
    <x v="476"/>
  </r>
  <r>
    <n v="994"/>
    <x v="671"/>
    <x v="2"/>
    <x v="0"/>
    <n v="134000"/>
    <x v="2"/>
    <x v="0"/>
    <x v="1"/>
    <x v="50"/>
    <s v="kmpl"/>
    <s v="67 bhp"/>
    <n v="5"/>
    <m/>
    <x v="193"/>
  </r>
  <r>
    <n v="995"/>
    <x v="672"/>
    <x v="1"/>
    <x v="1"/>
    <n v="11000"/>
    <x v="2"/>
    <x v="1"/>
    <x v="0"/>
    <x v="205"/>
    <s v="kmpl"/>
    <s v="120.7 bhp"/>
    <n v="5"/>
    <m/>
    <x v="477"/>
  </r>
  <r>
    <n v="996"/>
    <x v="673"/>
    <x v="1"/>
    <x v="11"/>
    <n v="93000"/>
    <x v="2"/>
    <x v="0"/>
    <x v="0"/>
    <x v="14"/>
    <s v="kmpl"/>
    <s v="62 bhp"/>
    <n v="5"/>
    <m/>
    <x v="146"/>
  </r>
  <r>
    <n v="997"/>
    <x v="674"/>
    <x v="3"/>
    <x v="8"/>
    <n v="24852"/>
    <x v="1"/>
    <x v="1"/>
    <x v="0"/>
    <x v="219"/>
    <s v="kmpl"/>
    <s v="74 bhp"/>
    <n v="5"/>
    <m/>
    <x v="478"/>
  </r>
  <r>
    <n v="998"/>
    <x v="312"/>
    <x v="1"/>
    <x v="7"/>
    <n v="37632"/>
    <x v="2"/>
    <x v="1"/>
    <x v="0"/>
    <x v="50"/>
    <s v="kmpl"/>
    <s v="82 bhp"/>
    <n v="5"/>
    <m/>
    <x v="2"/>
  </r>
  <r>
    <n v="999"/>
    <x v="675"/>
    <x v="2"/>
    <x v="4"/>
    <n v="55000"/>
    <x v="2"/>
    <x v="0"/>
    <x v="1"/>
    <x v="64"/>
    <s v="kmpl"/>
    <s v="97.7 bhp"/>
    <n v="5"/>
    <m/>
    <x v="479"/>
  </r>
  <r>
    <n v="1000"/>
    <x v="676"/>
    <x v="4"/>
    <x v="0"/>
    <n v="81448"/>
    <x v="2"/>
    <x v="0"/>
    <x v="0"/>
    <x v="97"/>
    <s v="kmpl"/>
    <s v="66.1 bhp"/>
    <n v="5"/>
    <m/>
    <x v="110"/>
  </r>
  <r>
    <n v="1001"/>
    <x v="677"/>
    <x v="4"/>
    <x v="6"/>
    <n v="1900"/>
    <x v="2"/>
    <x v="0"/>
    <x v="0"/>
    <x v="52"/>
    <s v="kmpl"/>
    <s v="53.3 bhp"/>
    <n v="5"/>
    <s v="4.8 Lakh"/>
    <x v="80"/>
  </r>
  <r>
    <n v="1002"/>
    <x v="678"/>
    <x v="3"/>
    <x v="3"/>
    <n v="54957"/>
    <x v="2"/>
    <x v="1"/>
    <x v="0"/>
    <x v="162"/>
    <s v="kmpl"/>
    <s v="121.4 bhp"/>
    <n v="5"/>
    <m/>
    <x v="480"/>
  </r>
  <r>
    <n v="1003"/>
    <x v="259"/>
    <x v="2"/>
    <x v="11"/>
    <n v="55000"/>
    <x v="2"/>
    <x v="0"/>
    <x v="1"/>
    <x v="50"/>
    <s v="kmpl"/>
    <s v="67 bhp"/>
    <n v="5"/>
    <m/>
    <x v="0"/>
  </r>
  <r>
    <n v="1004"/>
    <x v="679"/>
    <x v="7"/>
    <x v="4"/>
    <n v="21983"/>
    <x v="1"/>
    <x v="1"/>
    <x v="0"/>
    <x v="158"/>
    <s v="kmpl"/>
    <s v="184 bhp"/>
    <n v="5"/>
    <m/>
    <x v="51"/>
  </r>
  <r>
    <n v="1005"/>
    <x v="258"/>
    <x v="8"/>
    <x v="4"/>
    <n v="76000"/>
    <x v="1"/>
    <x v="1"/>
    <x v="0"/>
    <x v="163"/>
    <s v="kmpl"/>
    <s v="177 bhp"/>
    <n v="5"/>
    <m/>
    <x v="140"/>
  </r>
  <r>
    <n v="1006"/>
    <x v="680"/>
    <x v="5"/>
    <x v="5"/>
    <n v="65000"/>
    <x v="1"/>
    <x v="0"/>
    <x v="0"/>
    <x v="58"/>
    <s v="kmpl"/>
    <s v="69.01 bhp"/>
    <n v="5"/>
    <m/>
    <x v="70"/>
  </r>
  <r>
    <n v="1007"/>
    <x v="215"/>
    <x v="4"/>
    <x v="1"/>
    <n v="26000"/>
    <x v="1"/>
    <x v="0"/>
    <x v="0"/>
    <x v="117"/>
    <s v="kmpl"/>
    <s v="88.73 bhp"/>
    <n v="5"/>
    <m/>
    <x v="132"/>
  </r>
  <r>
    <n v="1008"/>
    <x v="681"/>
    <x v="6"/>
    <x v="12"/>
    <n v="11571"/>
    <x v="2"/>
    <x v="0"/>
    <x v="0"/>
    <x v="11"/>
    <s v="kmpl"/>
    <s v="34.2 bhp"/>
    <n v="8"/>
    <m/>
    <x v="82"/>
  </r>
  <r>
    <n v="1009"/>
    <x v="209"/>
    <x v="4"/>
    <x v="7"/>
    <n v="81000"/>
    <x v="1"/>
    <x v="0"/>
    <x v="0"/>
    <x v="12"/>
    <s v="kmpl"/>
    <s v="74 bhp"/>
    <n v="5"/>
    <m/>
    <x v="481"/>
  </r>
  <r>
    <n v="1010"/>
    <x v="682"/>
    <x v="3"/>
    <x v="12"/>
    <n v="23154"/>
    <x v="1"/>
    <x v="0"/>
    <x v="0"/>
    <x v="78"/>
    <s v="kmpl"/>
    <s v="98.96 bhp"/>
    <n v="5"/>
    <s v="12.12 Lakh"/>
    <x v="482"/>
  </r>
  <r>
    <n v="1011"/>
    <x v="73"/>
    <x v="0"/>
    <x v="7"/>
    <n v="26856"/>
    <x v="2"/>
    <x v="1"/>
    <x v="0"/>
    <x v="66"/>
    <s v="kmpl"/>
    <s v="86.8 bhp"/>
    <n v="5"/>
    <m/>
    <x v="290"/>
  </r>
  <r>
    <n v="1012"/>
    <x v="683"/>
    <x v="2"/>
    <x v="8"/>
    <n v="67489"/>
    <x v="1"/>
    <x v="0"/>
    <x v="0"/>
    <x v="55"/>
    <s v="kmpl"/>
    <s v="147.8 bhp"/>
    <n v="7"/>
    <s v="19.37 Lakh"/>
    <x v="51"/>
  </r>
  <r>
    <n v="1013"/>
    <x v="684"/>
    <x v="9"/>
    <x v="11"/>
    <n v="176000"/>
    <x v="1"/>
    <x v="0"/>
    <x v="1"/>
    <x v="226"/>
    <s v="kmpl"/>
    <s v="120 bhp"/>
    <n v="8"/>
    <m/>
    <x v="479"/>
  </r>
  <r>
    <n v="1014"/>
    <x v="23"/>
    <x v="7"/>
    <x v="0"/>
    <n v="18000"/>
    <x v="2"/>
    <x v="0"/>
    <x v="0"/>
    <x v="23"/>
    <s v="kmpl"/>
    <s v="80 bhp"/>
    <n v="5"/>
    <m/>
    <x v="50"/>
  </r>
  <r>
    <n v="1015"/>
    <x v="171"/>
    <x v="10"/>
    <x v="7"/>
    <n v="63003"/>
    <x v="1"/>
    <x v="0"/>
    <x v="0"/>
    <x v="84"/>
    <s v="kmpl"/>
    <s v="126.32 bhp"/>
    <n v="5"/>
    <m/>
    <x v="29"/>
  </r>
  <r>
    <n v="1016"/>
    <x v="437"/>
    <x v="2"/>
    <x v="7"/>
    <n v="80000"/>
    <x v="1"/>
    <x v="0"/>
    <x v="0"/>
    <x v="63"/>
    <s v="kmpl"/>
    <s v="140 bhp"/>
    <n v="7"/>
    <m/>
    <x v="483"/>
  </r>
  <r>
    <n v="1017"/>
    <x v="609"/>
    <x v="3"/>
    <x v="7"/>
    <n v="56658"/>
    <x v="1"/>
    <x v="0"/>
    <x v="0"/>
    <x v="270"/>
    <s v="kmpl"/>
    <s v="108.5 bhp"/>
    <n v="5"/>
    <s v="12.14 Lakh"/>
    <x v="484"/>
  </r>
  <r>
    <n v="1018"/>
    <x v="685"/>
    <x v="6"/>
    <x v="12"/>
    <n v="18592"/>
    <x v="1"/>
    <x v="0"/>
    <x v="0"/>
    <x v="219"/>
    <s v="kmpl"/>
    <s v="74 bhp"/>
    <n v="5"/>
    <m/>
    <x v="485"/>
  </r>
  <r>
    <n v="1019"/>
    <x v="686"/>
    <x v="1"/>
    <x v="0"/>
    <n v="75695"/>
    <x v="2"/>
    <x v="0"/>
    <x v="0"/>
    <x v="119"/>
    <s v="kmpl"/>
    <s v="88.8 bhp"/>
    <n v="5"/>
    <m/>
    <x v="32"/>
  </r>
  <r>
    <n v="1020"/>
    <x v="52"/>
    <x v="7"/>
    <x v="3"/>
    <n v="82000"/>
    <x v="1"/>
    <x v="0"/>
    <x v="1"/>
    <x v="48"/>
    <s v="kmpl"/>
    <s v="74 bhp"/>
    <n v="5"/>
    <m/>
    <x v="54"/>
  </r>
  <r>
    <n v="1021"/>
    <x v="92"/>
    <x v="2"/>
    <x v="4"/>
    <n v="60000"/>
    <x v="1"/>
    <x v="0"/>
    <x v="0"/>
    <x v="37"/>
    <s v="kmpl"/>
    <s v="73.9 bhp"/>
    <n v="5"/>
    <m/>
    <x v="119"/>
  </r>
  <r>
    <n v="1022"/>
    <x v="293"/>
    <x v="1"/>
    <x v="10"/>
    <n v="138000"/>
    <x v="2"/>
    <x v="0"/>
    <x v="1"/>
    <x v="72"/>
    <s v="kmpl"/>
    <s v="118 bhp"/>
    <n v="5"/>
    <m/>
    <x v="6"/>
  </r>
  <r>
    <n v="1023"/>
    <x v="687"/>
    <x v="9"/>
    <x v="7"/>
    <n v="67000"/>
    <x v="1"/>
    <x v="0"/>
    <x v="0"/>
    <x v="78"/>
    <s v="kmpl"/>
    <s v="90 bhp"/>
    <n v="5"/>
    <m/>
    <x v="44"/>
  </r>
  <r>
    <n v="1024"/>
    <x v="293"/>
    <x v="3"/>
    <x v="3"/>
    <n v="42750"/>
    <x v="2"/>
    <x v="0"/>
    <x v="0"/>
    <x v="72"/>
    <s v="kmpl"/>
    <s v="118 bhp"/>
    <n v="5"/>
    <m/>
    <x v="486"/>
  </r>
  <r>
    <n v="1025"/>
    <x v="688"/>
    <x v="6"/>
    <x v="7"/>
    <n v="52398"/>
    <x v="1"/>
    <x v="0"/>
    <x v="0"/>
    <x v="118"/>
    <s v="kmpl"/>
    <s v="57.6 bhp"/>
    <n v="5"/>
    <m/>
    <x v="487"/>
  </r>
  <r>
    <n v="1026"/>
    <x v="298"/>
    <x v="6"/>
    <x v="7"/>
    <n v="36657"/>
    <x v="2"/>
    <x v="0"/>
    <x v="0"/>
    <x v="76"/>
    <s v="kmpl"/>
    <s v="62.1 bhp"/>
    <n v="5"/>
    <m/>
    <x v="46"/>
  </r>
  <r>
    <n v="1027"/>
    <x v="689"/>
    <x v="8"/>
    <x v="2"/>
    <n v="77000"/>
    <x v="1"/>
    <x v="0"/>
    <x v="1"/>
    <x v="155"/>
    <s v="kmpl"/>
    <s v="138.1 bhp"/>
    <n v="7"/>
    <m/>
    <x v="6"/>
  </r>
  <r>
    <n v="1028"/>
    <x v="690"/>
    <x v="8"/>
    <x v="7"/>
    <n v="85000"/>
    <x v="1"/>
    <x v="1"/>
    <x v="0"/>
    <x v="173"/>
    <s v="kmpl"/>
    <s v="254.8 bhp"/>
    <n v="7"/>
    <m/>
    <x v="488"/>
  </r>
  <r>
    <n v="1029"/>
    <x v="587"/>
    <x v="1"/>
    <x v="11"/>
    <n v="112500"/>
    <x v="1"/>
    <x v="1"/>
    <x v="0"/>
    <x v="100"/>
    <s v="kmpl"/>
    <s v="235 bhp"/>
    <n v="5"/>
    <m/>
    <x v="363"/>
  </r>
  <r>
    <n v="1030"/>
    <x v="691"/>
    <x v="6"/>
    <x v="4"/>
    <n v="105072"/>
    <x v="1"/>
    <x v="0"/>
    <x v="0"/>
    <x v="271"/>
    <s v="kmpl"/>
    <s v="174.5 bhp"/>
    <n v="7"/>
    <s v="36.69 Lakh"/>
    <x v="489"/>
  </r>
  <r>
    <n v="1031"/>
    <x v="692"/>
    <x v="1"/>
    <x v="3"/>
    <n v="80000"/>
    <x v="2"/>
    <x v="1"/>
    <x v="0"/>
    <x v="44"/>
    <s v="kmpl"/>
    <s v="150 bhp"/>
    <n v="5"/>
    <m/>
    <x v="312"/>
  </r>
  <r>
    <n v="1032"/>
    <x v="693"/>
    <x v="6"/>
    <x v="12"/>
    <n v="3102"/>
    <x v="1"/>
    <x v="0"/>
    <x v="0"/>
    <x v="191"/>
    <s v="kmpl"/>
    <s v="108.45 bhp"/>
    <n v="5"/>
    <m/>
    <x v="490"/>
  </r>
  <r>
    <n v="1033"/>
    <x v="47"/>
    <x v="3"/>
    <x v="5"/>
    <n v="14656"/>
    <x v="1"/>
    <x v="0"/>
    <x v="0"/>
    <x v="45"/>
    <s v="kmpl"/>
    <s v="71 bhp"/>
    <n v="5"/>
    <m/>
    <x v="368"/>
  </r>
  <r>
    <n v="1034"/>
    <x v="20"/>
    <x v="4"/>
    <x v="0"/>
    <n v="105000"/>
    <x v="1"/>
    <x v="1"/>
    <x v="1"/>
    <x v="190"/>
    <s v="kmpl"/>
    <s v="170 bhp"/>
    <n v="5"/>
    <m/>
    <x v="248"/>
  </r>
  <r>
    <n v="1035"/>
    <x v="113"/>
    <x v="4"/>
    <x v="11"/>
    <n v="61000"/>
    <x v="2"/>
    <x v="1"/>
    <x v="1"/>
    <x v="88"/>
    <s v="kmpl"/>
    <s v="215 bhp"/>
    <n v="5"/>
    <m/>
    <x v="248"/>
  </r>
  <r>
    <n v="1036"/>
    <x v="694"/>
    <x v="1"/>
    <x v="0"/>
    <n v="85046"/>
    <x v="2"/>
    <x v="0"/>
    <x v="1"/>
    <x v="272"/>
    <s v="kmpl"/>
    <s v="75 bhp"/>
    <n v="5"/>
    <m/>
    <x v="293"/>
  </r>
  <r>
    <n v="1037"/>
    <x v="446"/>
    <x v="8"/>
    <x v="7"/>
    <n v="48000"/>
    <x v="1"/>
    <x v="1"/>
    <x v="0"/>
    <x v="218"/>
    <s v="kmpl"/>
    <s v="187.7 bhp"/>
    <n v="5"/>
    <m/>
    <x v="121"/>
  </r>
  <r>
    <n v="1038"/>
    <x v="695"/>
    <x v="9"/>
    <x v="2"/>
    <n v="55000"/>
    <x v="1"/>
    <x v="1"/>
    <x v="0"/>
    <x v="273"/>
    <s v="kmpl"/>
    <s v="308 bhp"/>
    <n v="7"/>
    <m/>
    <x v="491"/>
  </r>
  <r>
    <n v="1039"/>
    <x v="696"/>
    <x v="0"/>
    <x v="8"/>
    <n v="4000"/>
    <x v="2"/>
    <x v="1"/>
    <x v="0"/>
    <x v="83"/>
    <s v="kmpl"/>
    <s v="160 bhp"/>
    <n v="5"/>
    <s v="23.68 Lakh"/>
    <x v="236"/>
  </r>
  <r>
    <n v="1040"/>
    <x v="697"/>
    <x v="8"/>
    <x v="0"/>
    <n v="94000"/>
    <x v="2"/>
    <x v="1"/>
    <x v="1"/>
    <x v="274"/>
    <s v="kmpl"/>
    <s v="152 bhp"/>
    <n v="5"/>
    <m/>
    <x v="285"/>
  </r>
  <r>
    <n v="1041"/>
    <x v="421"/>
    <x v="3"/>
    <x v="4"/>
    <n v="61110"/>
    <x v="2"/>
    <x v="0"/>
    <x v="0"/>
    <x v="101"/>
    <s v="kmpl"/>
    <s v="85.8 bhp"/>
    <n v="5"/>
    <m/>
    <x v="492"/>
  </r>
  <r>
    <n v="1042"/>
    <x v="47"/>
    <x v="2"/>
    <x v="5"/>
    <n v="80000"/>
    <x v="1"/>
    <x v="0"/>
    <x v="0"/>
    <x v="45"/>
    <s v="kmpl"/>
    <s v="71 bhp"/>
    <n v="5"/>
    <m/>
    <x v="6"/>
  </r>
  <r>
    <n v="1043"/>
    <x v="546"/>
    <x v="6"/>
    <x v="1"/>
    <n v="43190"/>
    <x v="1"/>
    <x v="0"/>
    <x v="0"/>
    <x v="28"/>
    <s v="kmpl"/>
    <s v="108.5 bhp"/>
    <n v="5"/>
    <m/>
    <x v="493"/>
  </r>
  <r>
    <n v="1044"/>
    <x v="698"/>
    <x v="4"/>
    <x v="1"/>
    <n v="45000"/>
    <x v="1"/>
    <x v="1"/>
    <x v="0"/>
    <x v="275"/>
    <s v="kmpl"/>
    <s v="187.74 bhp"/>
    <n v="5"/>
    <s v="55.61 Lakh"/>
    <x v="341"/>
  </r>
  <r>
    <n v="1045"/>
    <x v="699"/>
    <x v="3"/>
    <x v="5"/>
    <n v="44178"/>
    <x v="2"/>
    <x v="0"/>
    <x v="0"/>
    <x v="50"/>
    <s v="kmpl"/>
    <s v="82 bhp"/>
    <n v="5"/>
    <m/>
    <x v="494"/>
  </r>
  <r>
    <n v="1046"/>
    <x v="700"/>
    <x v="4"/>
    <x v="1"/>
    <n v="84415"/>
    <x v="1"/>
    <x v="0"/>
    <x v="0"/>
    <x v="85"/>
    <s v="kmpl"/>
    <s v="100.6 bhp"/>
    <n v="8"/>
    <m/>
    <x v="55"/>
  </r>
  <r>
    <n v="1047"/>
    <x v="23"/>
    <x v="7"/>
    <x v="1"/>
    <n v="35000"/>
    <x v="2"/>
    <x v="0"/>
    <x v="0"/>
    <x v="23"/>
    <s v="kmpl"/>
    <s v="80 bhp"/>
    <n v="5"/>
    <m/>
    <x v="150"/>
  </r>
  <r>
    <n v="1048"/>
    <x v="528"/>
    <x v="7"/>
    <x v="4"/>
    <n v="44000"/>
    <x v="1"/>
    <x v="0"/>
    <x v="0"/>
    <x v="242"/>
    <s v="kmpl"/>
    <s v="98.59 bhp"/>
    <n v="5"/>
    <m/>
    <x v="314"/>
  </r>
  <r>
    <n v="1049"/>
    <x v="249"/>
    <x v="4"/>
    <x v="3"/>
    <n v="67635"/>
    <x v="2"/>
    <x v="0"/>
    <x v="0"/>
    <x v="72"/>
    <s v="kmpl"/>
    <s v="118 bhp"/>
    <n v="5"/>
    <m/>
    <x v="90"/>
  </r>
  <r>
    <n v="1050"/>
    <x v="701"/>
    <x v="3"/>
    <x v="6"/>
    <n v="18385"/>
    <x v="2"/>
    <x v="1"/>
    <x v="0"/>
    <x v="110"/>
    <s v="kmpl"/>
    <s v="121.36 bhp"/>
    <n v="5"/>
    <s v="14.1 Lakh"/>
    <x v="495"/>
  </r>
  <r>
    <n v="1051"/>
    <x v="92"/>
    <x v="7"/>
    <x v="7"/>
    <n v="35000"/>
    <x v="1"/>
    <x v="0"/>
    <x v="0"/>
    <x v="37"/>
    <s v="kmpl"/>
    <s v="73.9 bhp"/>
    <n v="5"/>
    <m/>
    <x v="82"/>
  </r>
  <r>
    <n v="1052"/>
    <x v="133"/>
    <x v="0"/>
    <x v="0"/>
    <n v="49000"/>
    <x v="1"/>
    <x v="1"/>
    <x v="0"/>
    <x v="99"/>
    <s v="kmpl"/>
    <s v="170 bhp"/>
    <n v="5"/>
    <m/>
    <x v="496"/>
  </r>
  <r>
    <n v="1053"/>
    <x v="379"/>
    <x v="4"/>
    <x v="4"/>
    <n v="69000"/>
    <x v="1"/>
    <x v="0"/>
    <x v="0"/>
    <x v="75"/>
    <s v="kmpl"/>
    <s v="89.84 bhp"/>
    <n v="5"/>
    <m/>
    <x v="177"/>
  </r>
  <r>
    <n v="1054"/>
    <x v="702"/>
    <x v="4"/>
    <x v="8"/>
    <n v="23228"/>
    <x v="2"/>
    <x v="0"/>
    <x v="0"/>
    <x v="24"/>
    <s v="kmpl"/>
    <s v="65 bhp"/>
    <n v="5"/>
    <m/>
    <x v="2"/>
  </r>
  <r>
    <n v="1055"/>
    <x v="428"/>
    <x v="8"/>
    <x v="7"/>
    <n v="68462"/>
    <x v="1"/>
    <x v="0"/>
    <x v="0"/>
    <x v="219"/>
    <s v="kmpl"/>
    <s v="74 bhp"/>
    <n v="5"/>
    <m/>
    <x v="290"/>
  </r>
  <r>
    <n v="1056"/>
    <x v="703"/>
    <x v="3"/>
    <x v="5"/>
    <n v="74611"/>
    <x v="1"/>
    <x v="0"/>
    <x v="0"/>
    <x v="196"/>
    <s v="kmpl"/>
    <s v="88.5 bhp"/>
    <n v="5"/>
    <s v="13.26 Lakh"/>
    <x v="497"/>
  </r>
  <r>
    <n v="1057"/>
    <x v="29"/>
    <x v="1"/>
    <x v="7"/>
    <n v="90000"/>
    <x v="1"/>
    <x v="0"/>
    <x v="0"/>
    <x v="28"/>
    <s v="kmpl"/>
    <s v="108.45 bhp"/>
    <n v="5"/>
    <m/>
    <x v="106"/>
  </r>
  <r>
    <n v="1058"/>
    <x v="202"/>
    <x v="8"/>
    <x v="5"/>
    <n v="22000"/>
    <x v="2"/>
    <x v="0"/>
    <x v="0"/>
    <x v="50"/>
    <s v="kmpl"/>
    <s v="67.1 bhp"/>
    <n v="5"/>
    <m/>
    <x v="115"/>
  </r>
  <r>
    <n v="1059"/>
    <x v="673"/>
    <x v="4"/>
    <x v="0"/>
    <n v="58163"/>
    <x v="2"/>
    <x v="0"/>
    <x v="0"/>
    <x v="14"/>
    <s v="kmpl"/>
    <s v="62 bhp"/>
    <n v="5"/>
    <m/>
    <x v="103"/>
  </r>
  <r>
    <n v="1060"/>
    <x v="163"/>
    <x v="2"/>
    <x v="2"/>
    <n v="109500"/>
    <x v="1"/>
    <x v="0"/>
    <x v="3"/>
    <x v="118"/>
    <s v="kmpl"/>
    <s v="57.6 bhp"/>
    <n v="5"/>
    <m/>
    <x v="144"/>
  </r>
  <r>
    <n v="1061"/>
    <x v="704"/>
    <x v="8"/>
    <x v="8"/>
    <n v="13363"/>
    <x v="1"/>
    <x v="0"/>
    <x v="0"/>
    <x v="83"/>
    <s v="kmpl"/>
    <s v="140 bhp"/>
    <n v="7"/>
    <m/>
    <x v="336"/>
  </r>
  <r>
    <n v="1062"/>
    <x v="705"/>
    <x v="8"/>
    <x v="3"/>
    <n v="51000"/>
    <x v="2"/>
    <x v="0"/>
    <x v="1"/>
    <x v="124"/>
    <s v="kmpl"/>
    <s v="68.05 bhp"/>
    <n v="5"/>
    <m/>
    <x v="313"/>
  </r>
  <r>
    <n v="1063"/>
    <x v="706"/>
    <x v="4"/>
    <x v="9"/>
    <n v="103000"/>
    <x v="1"/>
    <x v="0"/>
    <x v="0"/>
    <x v="276"/>
    <s v="kmpl"/>
    <s v="138 bhp"/>
    <n v="7"/>
    <m/>
    <x v="47"/>
  </r>
  <r>
    <n v="1064"/>
    <x v="241"/>
    <x v="7"/>
    <x v="10"/>
    <n v="43002"/>
    <x v="2"/>
    <x v="0"/>
    <x v="0"/>
    <x v="53"/>
    <s v="kmpl"/>
    <s v="78.9 bhp"/>
    <n v="5"/>
    <m/>
    <x v="498"/>
  </r>
  <r>
    <n v="1065"/>
    <x v="105"/>
    <x v="9"/>
    <x v="5"/>
    <n v="108000"/>
    <x v="1"/>
    <x v="1"/>
    <x v="0"/>
    <x v="7"/>
    <s v="kmpl"/>
    <s v="171.5 bhp"/>
    <n v="7"/>
    <s v="28.05 Lakh"/>
    <x v="340"/>
  </r>
  <r>
    <n v="1066"/>
    <x v="707"/>
    <x v="5"/>
    <x v="0"/>
    <n v="82407"/>
    <x v="1"/>
    <x v="0"/>
    <x v="0"/>
    <x v="26"/>
    <s v="kmpl"/>
    <s v="106 bhp"/>
    <n v="5"/>
    <m/>
    <x v="24"/>
  </r>
  <r>
    <n v="1067"/>
    <x v="53"/>
    <x v="7"/>
    <x v="4"/>
    <n v="29000"/>
    <x v="2"/>
    <x v="0"/>
    <x v="0"/>
    <x v="50"/>
    <s v="kmpl"/>
    <s v="82 bhp"/>
    <n v="5"/>
    <m/>
    <x v="242"/>
  </r>
  <r>
    <n v="1068"/>
    <x v="439"/>
    <x v="1"/>
    <x v="3"/>
    <n v="225000"/>
    <x v="1"/>
    <x v="0"/>
    <x v="1"/>
    <x v="132"/>
    <s v="kmpl"/>
    <s v="null bhp"/>
    <n v="5"/>
    <m/>
    <x v="110"/>
  </r>
  <r>
    <n v="1069"/>
    <x v="280"/>
    <x v="7"/>
    <x v="7"/>
    <n v="45000"/>
    <x v="1"/>
    <x v="0"/>
    <x v="0"/>
    <x v="159"/>
    <s v="kmpl"/>
    <s v="74 bhp"/>
    <n v="5"/>
    <m/>
    <x v="43"/>
  </r>
  <r>
    <n v="1070"/>
    <x v="708"/>
    <x v="6"/>
    <x v="0"/>
    <n v="93401"/>
    <x v="1"/>
    <x v="0"/>
    <x v="0"/>
    <x v="78"/>
    <s v="kmpl"/>
    <s v="90 bhp"/>
    <n v="5"/>
    <m/>
    <x v="61"/>
  </r>
  <r>
    <n v="1071"/>
    <x v="709"/>
    <x v="4"/>
    <x v="8"/>
    <n v="95802"/>
    <x v="1"/>
    <x v="0"/>
    <x v="1"/>
    <x v="277"/>
    <s v="kmpl"/>
    <s v="99 bhp"/>
    <n v="5"/>
    <m/>
    <x v="401"/>
  </r>
  <r>
    <n v="1072"/>
    <x v="3"/>
    <x v="1"/>
    <x v="5"/>
    <n v="130000"/>
    <x v="1"/>
    <x v="0"/>
    <x v="0"/>
    <x v="126"/>
    <s v="kmpl"/>
    <s v="88.50 bhp"/>
    <n v="7"/>
    <s v="11.27 Lakh"/>
    <x v="99"/>
  </r>
  <r>
    <n v="1073"/>
    <x v="175"/>
    <x v="10"/>
    <x v="4"/>
    <n v="67443"/>
    <x v="1"/>
    <x v="0"/>
    <x v="0"/>
    <x v="3"/>
    <s v="kmpl"/>
    <s v="88.8 bhp"/>
    <n v="7"/>
    <m/>
    <x v="74"/>
  </r>
  <r>
    <n v="1074"/>
    <x v="11"/>
    <x v="6"/>
    <x v="5"/>
    <n v="47681"/>
    <x v="2"/>
    <x v="1"/>
    <x v="0"/>
    <x v="11"/>
    <s v="kmpl"/>
    <s v="116.3 bhp"/>
    <n v="5"/>
    <m/>
    <x v="499"/>
  </r>
  <r>
    <n v="1075"/>
    <x v="130"/>
    <x v="4"/>
    <x v="10"/>
    <n v="35000"/>
    <x v="2"/>
    <x v="0"/>
    <x v="0"/>
    <x v="38"/>
    <s v="kmpl"/>
    <s v="46.3 bhp"/>
    <n v="5"/>
    <m/>
    <x v="500"/>
  </r>
  <r>
    <n v="1076"/>
    <x v="582"/>
    <x v="4"/>
    <x v="5"/>
    <n v="68000"/>
    <x v="1"/>
    <x v="1"/>
    <x v="0"/>
    <x v="245"/>
    <s v="kmpl"/>
    <s v="197 bhp"/>
    <n v="7"/>
    <m/>
    <x v="64"/>
  </r>
  <r>
    <n v="1077"/>
    <x v="35"/>
    <x v="6"/>
    <x v="12"/>
    <n v="34688"/>
    <x v="1"/>
    <x v="0"/>
    <x v="0"/>
    <x v="34"/>
    <s v="kmpl"/>
    <s v="88.5 bhp"/>
    <n v="5"/>
    <s v="11.2 Lakh"/>
    <x v="305"/>
  </r>
  <r>
    <n v="1078"/>
    <x v="710"/>
    <x v="7"/>
    <x v="1"/>
    <n v="10512"/>
    <x v="2"/>
    <x v="1"/>
    <x v="0"/>
    <x v="278"/>
    <s v="kmpl"/>
    <s v="265 bhp"/>
    <n v="2"/>
    <m/>
    <x v="501"/>
  </r>
  <r>
    <n v="1079"/>
    <x v="209"/>
    <x v="1"/>
    <x v="5"/>
    <n v="58000"/>
    <x v="1"/>
    <x v="0"/>
    <x v="0"/>
    <x v="48"/>
    <s v="kmpl"/>
    <s v="74 bhp"/>
    <n v="5"/>
    <m/>
    <x v="502"/>
  </r>
  <r>
    <n v="1080"/>
    <x v="711"/>
    <x v="0"/>
    <x v="7"/>
    <n v="40000"/>
    <x v="2"/>
    <x v="0"/>
    <x v="0"/>
    <x v="68"/>
    <s v="kmpl"/>
    <s v="88.7 bhp"/>
    <n v="5"/>
    <s v="8.56 Lakh"/>
    <x v="84"/>
  </r>
  <r>
    <n v="1081"/>
    <x v="712"/>
    <x v="9"/>
    <x v="0"/>
    <n v="61000"/>
    <x v="2"/>
    <x v="0"/>
    <x v="2"/>
    <x v="72"/>
    <s v="kmpl"/>
    <s v="80 bhp"/>
    <n v="5"/>
    <m/>
    <x v="72"/>
  </r>
  <r>
    <n v="1082"/>
    <x v="713"/>
    <x v="0"/>
    <x v="10"/>
    <n v="86000"/>
    <x v="1"/>
    <x v="0"/>
    <x v="0"/>
    <x v="109"/>
    <s v="kmpl"/>
    <s v="70 bhp"/>
    <n v="5"/>
    <m/>
    <x v="25"/>
  </r>
  <r>
    <n v="1083"/>
    <x v="714"/>
    <x v="7"/>
    <x v="1"/>
    <n v="45000"/>
    <x v="1"/>
    <x v="0"/>
    <x v="0"/>
    <x v="182"/>
    <s v="kmpl"/>
    <s v="87.2 bhp"/>
    <n v="5"/>
    <m/>
    <x v="503"/>
  </r>
  <r>
    <n v="1084"/>
    <x v="651"/>
    <x v="10"/>
    <x v="8"/>
    <n v="55000"/>
    <x v="2"/>
    <x v="0"/>
    <x v="0"/>
    <x v="72"/>
    <s v="kmpl"/>
    <s v="73.75 bhp"/>
    <n v="5"/>
    <m/>
    <x v="204"/>
  </r>
  <r>
    <n v="1085"/>
    <x v="191"/>
    <x v="6"/>
    <x v="5"/>
    <n v="36855"/>
    <x v="2"/>
    <x v="0"/>
    <x v="1"/>
    <x v="136"/>
    <s v="kmpl"/>
    <s v="121.3 bhp"/>
    <n v="5"/>
    <m/>
    <x v="504"/>
  </r>
  <r>
    <n v="1086"/>
    <x v="157"/>
    <x v="6"/>
    <x v="4"/>
    <n v="46821"/>
    <x v="2"/>
    <x v="0"/>
    <x v="0"/>
    <x v="53"/>
    <s v="kmpl"/>
    <s v="78.9 bhp"/>
    <n v="5"/>
    <m/>
    <x v="505"/>
  </r>
  <r>
    <n v="1087"/>
    <x v="407"/>
    <x v="7"/>
    <x v="1"/>
    <n v="120000"/>
    <x v="2"/>
    <x v="0"/>
    <x v="0"/>
    <x v="101"/>
    <s v="kmpl"/>
    <s v="76.8 bhp"/>
    <n v="5"/>
    <m/>
    <x v="54"/>
  </r>
  <r>
    <n v="1088"/>
    <x v="103"/>
    <x v="7"/>
    <x v="3"/>
    <n v="29000"/>
    <x v="1"/>
    <x v="1"/>
    <x v="0"/>
    <x v="82"/>
    <s v="kmpl"/>
    <s v="270.9 bhp"/>
    <n v="5"/>
    <m/>
    <x v="97"/>
  </r>
  <r>
    <n v="1089"/>
    <x v="715"/>
    <x v="0"/>
    <x v="7"/>
    <n v="40000"/>
    <x v="2"/>
    <x v="0"/>
    <x v="0"/>
    <x v="279"/>
    <s v="kmpl"/>
    <s v="102.5 bhp"/>
    <n v="5"/>
    <m/>
    <x v="90"/>
  </r>
  <r>
    <n v="1090"/>
    <x v="667"/>
    <x v="8"/>
    <x v="4"/>
    <n v="60000"/>
    <x v="1"/>
    <x v="1"/>
    <x v="1"/>
    <x v="131"/>
    <s v="kmpl"/>
    <s v="174.33 bhp"/>
    <n v="5"/>
    <m/>
    <x v="59"/>
  </r>
  <r>
    <n v="1091"/>
    <x v="716"/>
    <x v="0"/>
    <x v="2"/>
    <n v="64984"/>
    <x v="2"/>
    <x v="1"/>
    <x v="0"/>
    <x v="64"/>
    <s v="kmpl"/>
    <s v="78.9 bhp"/>
    <n v="5"/>
    <m/>
    <x v="79"/>
  </r>
  <r>
    <n v="1092"/>
    <x v="526"/>
    <x v="1"/>
    <x v="1"/>
    <n v="73204"/>
    <x v="2"/>
    <x v="1"/>
    <x v="0"/>
    <x v="96"/>
    <s v="kmpl"/>
    <s v="67.1 bhp"/>
    <n v="5"/>
    <m/>
    <x v="46"/>
  </r>
  <r>
    <n v="1093"/>
    <x v="375"/>
    <x v="9"/>
    <x v="7"/>
    <n v="50000"/>
    <x v="1"/>
    <x v="1"/>
    <x v="0"/>
    <x v="198"/>
    <s v="kmpl"/>
    <s v="335.2 bhp"/>
    <n v="7"/>
    <m/>
    <x v="506"/>
  </r>
  <r>
    <n v="1094"/>
    <x v="114"/>
    <x v="7"/>
    <x v="8"/>
    <n v="35000"/>
    <x v="1"/>
    <x v="0"/>
    <x v="0"/>
    <x v="34"/>
    <s v="kmpl"/>
    <s v="88.5 bhp"/>
    <n v="5"/>
    <s v="9.46 Lakh"/>
    <x v="139"/>
  </r>
  <r>
    <n v="1095"/>
    <x v="295"/>
    <x v="4"/>
    <x v="4"/>
    <n v="17729"/>
    <x v="2"/>
    <x v="0"/>
    <x v="0"/>
    <x v="5"/>
    <s v="kmpl"/>
    <s v="55.2 bhp"/>
    <n v="5"/>
    <m/>
    <x v="137"/>
  </r>
  <r>
    <n v="1096"/>
    <x v="717"/>
    <x v="2"/>
    <x v="3"/>
    <n v="97000"/>
    <x v="1"/>
    <x v="0"/>
    <x v="0"/>
    <x v="56"/>
    <s v="kmpl"/>
    <s v="115 bhp"/>
    <n v="5"/>
    <s v="12.79 Lakh"/>
    <x v="106"/>
  </r>
  <r>
    <n v="1097"/>
    <x v="117"/>
    <x v="6"/>
    <x v="7"/>
    <n v="89614"/>
    <x v="1"/>
    <x v="0"/>
    <x v="0"/>
    <x v="90"/>
    <s v="kmpl"/>
    <s v="126.2 bhp"/>
    <n v="5"/>
    <s v="15.57 Lakh"/>
    <x v="507"/>
  </r>
  <r>
    <n v="1098"/>
    <x v="202"/>
    <x v="7"/>
    <x v="1"/>
    <n v="14000"/>
    <x v="2"/>
    <x v="0"/>
    <x v="0"/>
    <x v="50"/>
    <s v="kmpl"/>
    <s v="67.1 bhp"/>
    <n v="5"/>
    <m/>
    <x v="70"/>
  </r>
  <r>
    <n v="1099"/>
    <x v="488"/>
    <x v="2"/>
    <x v="3"/>
    <n v="50000"/>
    <x v="2"/>
    <x v="0"/>
    <x v="0"/>
    <x v="72"/>
    <s v="kmpl"/>
    <s v="80 bhp"/>
    <n v="5"/>
    <m/>
    <x v="27"/>
  </r>
  <r>
    <n v="1100"/>
    <x v="217"/>
    <x v="8"/>
    <x v="7"/>
    <n v="62505"/>
    <x v="2"/>
    <x v="0"/>
    <x v="0"/>
    <x v="146"/>
    <s v="kmpl"/>
    <s v="117.3 bhp"/>
    <n v="5"/>
    <m/>
    <x v="162"/>
  </r>
  <r>
    <n v="1101"/>
    <x v="28"/>
    <x v="2"/>
    <x v="2"/>
    <n v="248000"/>
    <x v="1"/>
    <x v="0"/>
    <x v="1"/>
    <x v="27"/>
    <s v="kmpl"/>
    <s v="102 bhp"/>
    <n v="7"/>
    <m/>
    <x v="508"/>
  </r>
  <r>
    <n v="1102"/>
    <x v="512"/>
    <x v="1"/>
    <x v="3"/>
    <n v="94900"/>
    <x v="1"/>
    <x v="0"/>
    <x v="0"/>
    <x v="11"/>
    <s v="kmpl"/>
    <s v="110 bhp"/>
    <n v="5"/>
    <m/>
    <x v="156"/>
  </r>
  <r>
    <n v="1103"/>
    <x v="718"/>
    <x v="8"/>
    <x v="8"/>
    <n v="55000"/>
    <x v="1"/>
    <x v="0"/>
    <x v="0"/>
    <x v="208"/>
    <s v="kmpl"/>
    <s v="153.86 bhp"/>
    <n v="7"/>
    <s v="19.86 Lakh"/>
    <x v="336"/>
  </r>
  <r>
    <n v="1104"/>
    <x v="313"/>
    <x v="3"/>
    <x v="1"/>
    <n v="53735"/>
    <x v="1"/>
    <x v="1"/>
    <x v="1"/>
    <x v="161"/>
    <s v="kmpl"/>
    <s v="241.4 bhp"/>
    <n v="7"/>
    <m/>
    <x v="509"/>
  </r>
  <r>
    <n v="1105"/>
    <x v="202"/>
    <x v="3"/>
    <x v="11"/>
    <n v="53934"/>
    <x v="2"/>
    <x v="0"/>
    <x v="1"/>
    <x v="50"/>
    <s v="kmpl"/>
    <s v="67.1 bhp"/>
    <n v="5"/>
    <m/>
    <x v="510"/>
  </r>
  <r>
    <n v="1106"/>
    <x v="719"/>
    <x v="9"/>
    <x v="4"/>
    <n v="58500"/>
    <x v="1"/>
    <x v="1"/>
    <x v="1"/>
    <x v="280"/>
    <s v="kmpl"/>
    <s v="218 bhp"/>
    <n v="5"/>
    <m/>
    <x v="298"/>
  </r>
  <r>
    <n v="1107"/>
    <x v="720"/>
    <x v="7"/>
    <x v="7"/>
    <n v="48000"/>
    <x v="2"/>
    <x v="0"/>
    <x v="0"/>
    <x v="69"/>
    <s v="kmpl"/>
    <s v="86.7 bhp"/>
    <n v="5"/>
    <m/>
    <x v="25"/>
  </r>
  <r>
    <n v="1108"/>
    <x v="308"/>
    <x v="0"/>
    <x v="5"/>
    <n v="24000"/>
    <x v="2"/>
    <x v="0"/>
    <x v="0"/>
    <x v="179"/>
    <s v="kmpl"/>
    <s v="47.3 bhp"/>
    <n v="5"/>
    <m/>
    <x v="70"/>
  </r>
  <r>
    <n v="1109"/>
    <x v="336"/>
    <x v="0"/>
    <x v="5"/>
    <n v="52001"/>
    <x v="2"/>
    <x v="0"/>
    <x v="0"/>
    <x v="189"/>
    <s v="kmpl"/>
    <s v="121.3 bhp"/>
    <n v="5"/>
    <m/>
    <x v="419"/>
  </r>
  <r>
    <n v="1110"/>
    <x v="721"/>
    <x v="3"/>
    <x v="6"/>
    <n v="9565"/>
    <x v="2"/>
    <x v="0"/>
    <x v="0"/>
    <x v="281"/>
    <s v="kmpl"/>
    <s v="84 bhp"/>
    <n v="5"/>
    <s v="6.59 Lakh"/>
    <x v="494"/>
  </r>
  <r>
    <n v="1111"/>
    <x v="722"/>
    <x v="1"/>
    <x v="4"/>
    <n v="32953"/>
    <x v="2"/>
    <x v="0"/>
    <x v="0"/>
    <x v="101"/>
    <s v="kmpl"/>
    <s v="85.8 bhp"/>
    <n v="5"/>
    <m/>
    <x v="83"/>
  </r>
  <r>
    <n v="1112"/>
    <x v="723"/>
    <x v="5"/>
    <x v="7"/>
    <n v="18000"/>
    <x v="2"/>
    <x v="0"/>
    <x v="0"/>
    <x v="5"/>
    <s v="kmpl"/>
    <s v="55.2 bhp"/>
    <n v="5"/>
    <m/>
    <x v="54"/>
  </r>
  <r>
    <n v="1113"/>
    <x v="386"/>
    <x v="6"/>
    <x v="6"/>
    <n v="20446"/>
    <x v="2"/>
    <x v="1"/>
    <x v="0"/>
    <x v="201"/>
    <s v="kmpl"/>
    <s v="191.34 bhp"/>
    <n v="5"/>
    <s v="86.97 Lakh"/>
    <x v="511"/>
  </r>
  <r>
    <n v="1114"/>
    <x v="724"/>
    <x v="4"/>
    <x v="5"/>
    <n v="33016"/>
    <x v="1"/>
    <x v="0"/>
    <x v="0"/>
    <x v="117"/>
    <s v="kmpl"/>
    <s v="88.73 bhp"/>
    <n v="5"/>
    <m/>
    <x v="444"/>
  </r>
  <r>
    <n v="1115"/>
    <x v="352"/>
    <x v="2"/>
    <x v="3"/>
    <n v="48000"/>
    <x v="1"/>
    <x v="0"/>
    <x v="0"/>
    <x v="132"/>
    <s v="kmpl"/>
    <s v="67.05 bhp"/>
    <n v="5"/>
    <m/>
    <x v="90"/>
  </r>
  <r>
    <n v="1116"/>
    <x v="725"/>
    <x v="3"/>
    <x v="7"/>
    <n v="72022"/>
    <x v="1"/>
    <x v="0"/>
    <x v="0"/>
    <x v="182"/>
    <s v="kmpl"/>
    <s v="87.2 bhp"/>
    <n v="5"/>
    <m/>
    <x v="512"/>
  </r>
  <r>
    <n v="1117"/>
    <x v="487"/>
    <x v="10"/>
    <x v="7"/>
    <n v="34000"/>
    <x v="1"/>
    <x v="1"/>
    <x v="0"/>
    <x v="232"/>
    <s v="kmpl"/>
    <s v="113.98 bhp"/>
    <n v="5"/>
    <s v="42.12 Lakh"/>
    <x v="270"/>
  </r>
  <r>
    <n v="1118"/>
    <x v="442"/>
    <x v="4"/>
    <x v="7"/>
    <n v="69000"/>
    <x v="1"/>
    <x v="0"/>
    <x v="0"/>
    <x v="215"/>
    <s v="kmpl"/>
    <s v="88.8 bhp"/>
    <n v="5"/>
    <m/>
    <x v="513"/>
  </r>
  <r>
    <n v="1119"/>
    <x v="164"/>
    <x v="1"/>
    <x v="10"/>
    <n v="108000"/>
    <x v="2"/>
    <x v="1"/>
    <x v="0"/>
    <x v="119"/>
    <s v="kmpl"/>
    <s v="157.75 bhp"/>
    <n v="5"/>
    <m/>
    <x v="191"/>
  </r>
  <r>
    <n v="1120"/>
    <x v="574"/>
    <x v="4"/>
    <x v="4"/>
    <n v="34700"/>
    <x v="1"/>
    <x v="1"/>
    <x v="0"/>
    <x v="252"/>
    <s v="kmpl"/>
    <s v="170 bhp"/>
    <n v="5"/>
    <m/>
    <x v="259"/>
  </r>
  <r>
    <n v="1121"/>
    <x v="726"/>
    <x v="1"/>
    <x v="1"/>
    <n v="79000"/>
    <x v="1"/>
    <x v="0"/>
    <x v="0"/>
    <x v="49"/>
    <s v="kmpl"/>
    <s v="75 bhp"/>
    <n v="5"/>
    <m/>
    <x v="74"/>
  </r>
  <r>
    <n v="1122"/>
    <x v="429"/>
    <x v="6"/>
    <x v="5"/>
    <n v="58197"/>
    <x v="2"/>
    <x v="1"/>
    <x v="0"/>
    <x v="69"/>
    <s v="kmpl"/>
    <s v="117.3 bhp"/>
    <n v="5"/>
    <m/>
    <x v="347"/>
  </r>
  <r>
    <n v="1123"/>
    <x v="727"/>
    <x v="1"/>
    <x v="11"/>
    <n v="66000"/>
    <x v="2"/>
    <x v="1"/>
    <x v="1"/>
    <x v="282"/>
    <s v="kmpl"/>
    <s v="321 bhp"/>
    <n v="5"/>
    <m/>
    <x v="180"/>
  </r>
  <r>
    <n v="1124"/>
    <x v="728"/>
    <x v="9"/>
    <x v="10"/>
    <n v="60000"/>
    <x v="2"/>
    <x v="1"/>
    <x v="0"/>
    <x v="216"/>
    <s v="kmpl"/>
    <s v="80 bhp"/>
    <n v="5"/>
    <m/>
    <x v="514"/>
  </r>
  <r>
    <n v="1125"/>
    <x v="280"/>
    <x v="7"/>
    <x v="7"/>
    <n v="57000"/>
    <x v="1"/>
    <x v="0"/>
    <x v="0"/>
    <x v="219"/>
    <s v="kmpl"/>
    <s v="74 bhp"/>
    <n v="5"/>
    <m/>
    <x v="212"/>
  </r>
  <r>
    <n v="1126"/>
    <x v="613"/>
    <x v="3"/>
    <x v="6"/>
    <n v="45555"/>
    <x v="1"/>
    <x v="0"/>
    <x v="0"/>
    <x v="111"/>
    <s v="kmpl"/>
    <s v="98.6 bhp"/>
    <n v="5"/>
    <m/>
    <x v="515"/>
  </r>
  <r>
    <n v="1127"/>
    <x v="273"/>
    <x v="3"/>
    <x v="5"/>
    <n v="55137"/>
    <x v="2"/>
    <x v="0"/>
    <x v="0"/>
    <x v="33"/>
    <s v="kmpl"/>
    <s v="35 bhp"/>
    <n v="5"/>
    <m/>
    <x v="71"/>
  </r>
  <r>
    <n v="1128"/>
    <x v="729"/>
    <x v="5"/>
    <x v="7"/>
    <n v="93325"/>
    <x v="1"/>
    <x v="0"/>
    <x v="1"/>
    <x v="107"/>
    <s v="kmpl"/>
    <s v="138.1 bhp"/>
    <n v="5"/>
    <m/>
    <x v="281"/>
  </r>
  <r>
    <n v="1129"/>
    <x v="67"/>
    <x v="10"/>
    <x v="6"/>
    <n v="38000"/>
    <x v="1"/>
    <x v="0"/>
    <x v="0"/>
    <x v="60"/>
    <s v="kmpl"/>
    <s v="88.5 bhp"/>
    <n v="7"/>
    <m/>
    <x v="516"/>
  </r>
  <r>
    <n v="1130"/>
    <x v="380"/>
    <x v="6"/>
    <x v="5"/>
    <n v="57738"/>
    <x v="1"/>
    <x v="0"/>
    <x v="0"/>
    <x v="148"/>
    <s v="kmpl"/>
    <s v="70 bhp"/>
    <n v="5"/>
    <m/>
    <x v="517"/>
  </r>
  <r>
    <n v="1131"/>
    <x v="730"/>
    <x v="5"/>
    <x v="8"/>
    <n v="38282"/>
    <x v="1"/>
    <x v="0"/>
    <x v="0"/>
    <x v="149"/>
    <s v="kmpl"/>
    <s v="88.5 bhp"/>
    <n v="5"/>
    <m/>
    <x v="126"/>
  </r>
  <r>
    <n v="1132"/>
    <x v="133"/>
    <x v="8"/>
    <x v="7"/>
    <n v="64000"/>
    <x v="1"/>
    <x v="1"/>
    <x v="0"/>
    <x v="99"/>
    <s v="kmpl"/>
    <s v="170 bhp"/>
    <n v="5"/>
    <m/>
    <x v="394"/>
  </r>
  <r>
    <n v="1133"/>
    <x v="731"/>
    <x v="0"/>
    <x v="1"/>
    <n v="32000"/>
    <x v="1"/>
    <x v="0"/>
    <x v="0"/>
    <x v="150"/>
    <s v="kmpl"/>
    <s v="91.72 bhp"/>
    <n v="5"/>
    <m/>
    <x v="316"/>
  </r>
  <r>
    <n v="1134"/>
    <x v="427"/>
    <x v="9"/>
    <x v="0"/>
    <n v="83000"/>
    <x v="2"/>
    <x v="1"/>
    <x v="0"/>
    <x v="211"/>
    <s v="kmpl"/>
    <s v="204 bhp"/>
    <n v="5"/>
    <m/>
    <x v="51"/>
  </r>
  <r>
    <n v="1135"/>
    <x v="285"/>
    <x v="10"/>
    <x v="2"/>
    <n v="76000"/>
    <x v="0"/>
    <x v="0"/>
    <x v="0"/>
    <x v="172"/>
    <s v="km/kg"/>
    <s v="67.1 bhp"/>
    <n v="5"/>
    <m/>
    <x v="65"/>
  </r>
  <r>
    <n v="1136"/>
    <x v="557"/>
    <x v="1"/>
    <x v="3"/>
    <n v="67200"/>
    <x v="2"/>
    <x v="0"/>
    <x v="0"/>
    <x v="51"/>
    <s v="kmpl"/>
    <s v="103.6 bhp"/>
    <n v="5"/>
    <m/>
    <x v="88"/>
  </r>
  <r>
    <n v="1137"/>
    <x v="108"/>
    <x v="5"/>
    <x v="4"/>
    <n v="62655"/>
    <x v="1"/>
    <x v="1"/>
    <x v="0"/>
    <x v="158"/>
    <s v="kmpl"/>
    <s v="184 bhp"/>
    <n v="5"/>
    <m/>
    <x v="59"/>
  </r>
  <r>
    <n v="1138"/>
    <x v="472"/>
    <x v="9"/>
    <x v="1"/>
    <n v="16900"/>
    <x v="1"/>
    <x v="1"/>
    <x v="0"/>
    <x v="227"/>
    <s v="kmpl"/>
    <s v="258 bhp"/>
    <n v="5"/>
    <m/>
    <x v="218"/>
  </r>
  <r>
    <n v="1139"/>
    <x v="732"/>
    <x v="8"/>
    <x v="8"/>
    <n v="8471"/>
    <x v="2"/>
    <x v="0"/>
    <x v="0"/>
    <x v="50"/>
    <s v="kmpl"/>
    <s v="81.86 bhp"/>
    <n v="5"/>
    <s v="6.54 Lakh"/>
    <x v="35"/>
  </r>
  <r>
    <n v="1140"/>
    <x v="105"/>
    <x v="4"/>
    <x v="5"/>
    <n v="69000"/>
    <x v="1"/>
    <x v="1"/>
    <x v="0"/>
    <x v="7"/>
    <s v="kmpl"/>
    <s v="171.5 bhp"/>
    <n v="7"/>
    <s v="26.56 Lakh"/>
    <x v="518"/>
  </r>
  <r>
    <n v="1141"/>
    <x v="733"/>
    <x v="3"/>
    <x v="8"/>
    <n v="30090"/>
    <x v="1"/>
    <x v="1"/>
    <x v="0"/>
    <x v="283"/>
    <s v="kmpl"/>
    <s v="108.45 bhp"/>
    <n v="5"/>
    <s v="15.05 Lakh"/>
    <x v="519"/>
  </r>
  <r>
    <n v="1142"/>
    <x v="276"/>
    <x v="2"/>
    <x v="2"/>
    <n v="120000"/>
    <x v="1"/>
    <x v="0"/>
    <x v="0"/>
    <x v="69"/>
    <s v="kmpl"/>
    <s v="75 bhp"/>
    <n v="5"/>
    <m/>
    <x v="0"/>
  </r>
  <r>
    <n v="1143"/>
    <x v="12"/>
    <x v="9"/>
    <x v="4"/>
    <n v="23000"/>
    <x v="1"/>
    <x v="0"/>
    <x v="0"/>
    <x v="49"/>
    <s v="kmpl"/>
    <s v="null bhp"/>
    <n v="5"/>
    <m/>
    <x v="12"/>
  </r>
  <r>
    <n v="1144"/>
    <x v="734"/>
    <x v="6"/>
    <x v="5"/>
    <n v="35939"/>
    <x v="2"/>
    <x v="0"/>
    <x v="0"/>
    <x v="236"/>
    <s v="kmpl"/>
    <s v="185 bhp"/>
    <n v="5"/>
    <m/>
    <x v="520"/>
  </r>
  <r>
    <n v="1145"/>
    <x v="70"/>
    <x v="3"/>
    <x v="4"/>
    <n v="116694"/>
    <x v="1"/>
    <x v="0"/>
    <x v="0"/>
    <x v="63"/>
    <s v="kmpl"/>
    <s v="140 bhp"/>
    <n v="7"/>
    <m/>
    <x v="521"/>
  </r>
  <r>
    <n v="1146"/>
    <x v="362"/>
    <x v="0"/>
    <x v="5"/>
    <n v="40448"/>
    <x v="1"/>
    <x v="0"/>
    <x v="0"/>
    <x v="192"/>
    <s v="kmpl"/>
    <s v="62.1 bhp"/>
    <n v="7"/>
    <s v="11.01 Lakh"/>
    <x v="6"/>
  </r>
  <r>
    <n v="1147"/>
    <x v="478"/>
    <x v="3"/>
    <x v="6"/>
    <n v="64456"/>
    <x v="1"/>
    <x v="0"/>
    <x v="0"/>
    <x v="34"/>
    <s v="kmpl"/>
    <s v="88.5 bhp"/>
    <n v="5"/>
    <s v="11 Lakh"/>
    <x v="522"/>
  </r>
  <r>
    <n v="1148"/>
    <x v="731"/>
    <x v="1"/>
    <x v="7"/>
    <n v="52782"/>
    <x v="1"/>
    <x v="0"/>
    <x v="0"/>
    <x v="150"/>
    <s v="kmpl"/>
    <s v="91.72 bhp"/>
    <n v="5"/>
    <m/>
    <x v="34"/>
  </r>
  <r>
    <n v="1149"/>
    <x v="735"/>
    <x v="6"/>
    <x v="5"/>
    <n v="51672"/>
    <x v="2"/>
    <x v="0"/>
    <x v="0"/>
    <x v="284"/>
    <s v="kmpl"/>
    <s v="88.76 bhp"/>
    <n v="5"/>
    <s v="7.55 Lakh"/>
    <x v="523"/>
  </r>
  <r>
    <n v="1150"/>
    <x v="164"/>
    <x v="0"/>
    <x v="1"/>
    <n v="56073"/>
    <x v="2"/>
    <x v="1"/>
    <x v="0"/>
    <x v="119"/>
    <s v="kmpl"/>
    <s v="157.75 bhp"/>
    <n v="5"/>
    <m/>
    <x v="108"/>
  </r>
  <r>
    <n v="1151"/>
    <x v="103"/>
    <x v="9"/>
    <x v="2"/>
    <n v="65000"/>
    <x v="1"/>
    <x v="1"/>
    <x v="0"/>
    <x v="82"/>
    <s v="kmpl"/>
    <s v="270.9 bhp"/>
    <n v="5"/>
    <m/>
    <x v="477"/>
  </r>
  <r>
    <n v="1152"/>
    <x v="736"/>
    <x v="2"/>
    <x v="4"/>
    <n v="79000"/>
    <x v="2"/>
    <x v="0"/>
    <x v="0"/>
    <x v="50"/>
    <s v="kmpl"/>
    <s v="67.1 bhp"/>
    <n v="5"/>
    <m/>
    <x v="159"/>
  </r>
  <r>
    <n v="1153"/>
    <x v="115"/>
    <x v="7"/>
    <x v="9"/>
    <n v="43206"/>
    <x v="2"/>
    <x v="0"/>
    <x v="0"/>
    <x v="72"/>
    <s v="kmpl"/>
    <s v="null bhp"/>
    <n v="5"/>
    <m/>
    <x v="524"/>
  </r>
  <r>
    <n v="1154"/>
    <x v="737"/>
    <x v="0"/>
    <x v="0"/>
    <n v="70200"/>
    <x v="2"/>
    <x v="1"/>
    <x v="0"/>
    <x v="29"/>
    <s v="kmpl"/>
    <s v="138.1 bhp"/>
    <n v="5"/>
    <m/>
    <x v="35"/>
  </r>
  <r>
    <n v="1155"/>
    <x v="229"/>
    <x v="8"/>
    <x v="5"/>
    <n v="42000"/>
    <x v="2"/>
    <x v="0"/>
    <x v="0"/>
    <x v="133"/>
    <s v="kmpl"/>
    <s v="85 bhp"/>
    <n v="5"/>
    <m/>
    <x v="119"/>
  </r>
  <r>
    <n v="1156"/>
    <x v="520"/>
    <x v="9"/>
    <x v="7"/>
    <n v="62000"/>
    <x v="2"/>
    <x v="0"/>
    <x v="0"/>
    <x v="164"/>
    <s v="kmpl"/>
    <s v="74 bhp"/>
    <n v="5"/>
    <m/>
    <x v="156"/>
  </r>
  <r>
    <n v="1157"/>
    <x v="159"/>
    <x v="4"/>
    <x v="8"/>
    <n v="20000"/>
    <x v="2"/>
    <x v="0"/>
    <x v="0"/>
    <x v="50"/>
    <s v="kmpl"/>
    <s v="81.86 bhp"/>
    <n v="5"/>
    <s v="7.82 Lakh"/>
    <x v="525"/>
  </r>
  <r>
    <n v="1158"/>
    <x v="738"/>
    <x v="2"/>
    <x v="2"/>
    <n v="80000"/>
    <x v="1"/>
    <x v="0"/>
    <x v="3"/>
    <x v="113"/>
    <s v="kmpl"/>
    <s v="88.8 bhp"/>
    <n v="5"/>
    <m/>
    <x v="6"/>
  </r>
  <r>
    <n v="1159"/>
    <x v="732"/>
    <x v="6"/>
    <x v="6"/>
    <n v="50234"/>
    <x v="2"/>
    <x v="0"/>
    <x v="0"/>
    <x v="50"/>
    <s v="kmpl"/>
    <s v="81.86 bhp"/>
    <n v="5"/>
    <s v="6.32 Lakh"/>
    <x v="526"/>
  </r>
  <r>
    <n v="1160"/>
    <x v="653"/>
    <x v="8"/>
    <x v="5"/>
    <n v="50003"/>
    <x v="2"/>
    <x v="0"/>
    <x v="0"/>
    <x v="123"/>
    <s v="kmpl"/>
    <s v="83.1 bhp"/>
    <n v="5"/>
    <m/>
    <x v="260"/>
  </r>
  <r>
    <n v="1161"/>
    <x v="739"/>
    <x v="10"/>
    <x v="6"/>
    <n v="1000"/>
    <x v="2"/>
    <x v="1"/>
    <x v="0"/>
    <x v="285"/>
    <s v="kmpl"/>
    <s v="84 bhp"/>
    <n v="5"/>
    <m/>
    <x v="444"/>
  </r>
  <r>
    <n v="1162"/>
    <x v="674"/>
    <x v="5"/>
    <x v="5"/>
    <n v="54897"/>
    <x v="1"/>
    <x v="1"/>
    <x v="0"/>
    <x v="219"/>
    <s v="kmpl"/>
    <s v="74 bhp"/>
    <n v="5"/>
    <m/>
    <x v="421"/>
  </r>
  <r>
    <n v="1163"/>
    <x v="740"/>
    <x v="1"/>
    <x v="9"/>
    <n v="108995"/>
    <x v="2"/>
    <x v="0"/>
    <x v="0"/>
    <x v="114"/>
    <s v="kmpl"/>
    <s v="65.3 bhp"/>
    <n v="5"/>
    <m/>
    <x v="36"/>
  </r>
  <r>
    <n v="1164"/>
    <x v="741"/>
    <x v="2"/>
    <x v="1"/>
    <n v="73000"/>
    <x v="1"/>
    <x v="0"/>
    <x v="0"/>
    <x v="75"/>
    <s v="kmpl"/>
    <s v="118 bhp"/>
    <n v="5"/>
    <m/>
    <x v="20"/>
  </r>
  <r>
    <n v="1165"/>
    <x v="742"/>
    <x v="10"/>
    <x v="11"/>
    <n v="65000"/>
    <x v="2"/>
    <x v="0"/>
    <x v="0"/>
    <x v="133"/>
    <s v="kmpl"/>
    <s v="88.2 bhp"/>
    <n v="5"/>
    <m/>
    <x v="527"/>
  </r>
  <r>
    <n v="1166"/>
    <x v="743"/>
    <x v="7"/>
    <x v="5"/>
    <n v="32000"/>
    <x v="2"/>
    <x v="0"/>
    <x v="0"/>
    <x v="229"/>
    <s v="kmpl"/>
    <s v="82 bhp"/>
    <n v="5"/>
    <m/>
    <x v="47"/>
  </r>
  <r>
    <n v="1167"/>
    <x v="23"/>
    <x v="10"/>
    <x v="0"/>
    <n v="65000"/>
    <x v="2"/>
    <x v="0"/>
    <x v="0"/>
    <x v="23"/>
    <s v="kmpl"/>
    <s v="80 bhp"/>
    <n v="5"/>
    <m/>
    <x v="159"/>
  </r>
  <r>
    <n v="1168"/>
    <x v="269"/>
    <x v="4"/>
    <x v="5"/>
    <n v="21600"/>
    <x v="2"/>
    <x v="1"/>
    <x v="0"/>
    <x v="165"/>
    <s v="kmpl"/>
    <s v="67.04 bhp"/>
    <n v="5"/>
    <m/>
    <x v="83"/>
  </r>
  <r>
    <n v="1169"/>
    <x v="516"/>
    <x v="0"/>
    <x v="0"/>
    <n v="39000"/>
    <x v="1"/>
    <x v="1"/>
    <x v="0"/>
    <x v="19"/>
    <s v="kmpl"/>
    <s v="170 bhp"/>
    <n v="5"/>
    <m/>
    <x v="312"/>
  </r>
  <r>
    <n v="1170"/>
    <x v="436"/>
    <x v="0"/>
    <x v="2"/>
    <n v="58075"/>
    <x v="2"/>
    <x v="0"/>
    <x v="0"/>
    <x v="26"/>
    <s v="kmpl"/>
    <s v="85.8 bhp"/>
    <n v="5"/>
    <m/>
    <x v="154"/>
  </r>
  <r>
    <n v="1171"/>
    <x v="744"/>
    <x v="0"/>
    <x v="2"/>
    <n v="58000"/>
    <x v="2"/>
    <x v="0"/>
    <x v="0"/>
    <x v="51"/>
    <s v="kmpl"/>
    <s v="103.6 bhp"/>
    <n v="5"/>
    <m/>
    <x v="159"/>
  </r>
  <r>
    <n v="1172"/>
    <x v="209"/>
    <x v="4"/>
    <x v="1"/>
    <n v="58000"/>
    <x v="1"/>
    <x v="0"/>
    <x v="0"/>
    <x v="12"/>
    <s v="kmpl"/>
    <s v="74 bhp"/>
    <n v="5"/>
    <m/>
    <x v="162"/>
  </r>
  <r>
    <n v="1173"/>
    <x v="737"/>
    <x v="8"/>
    <x v="11"/>
    <n v="89000"/>
    <x v="2"/>
    <x v="1"/>
    <x v="0"/>
    <x v="29"/>
    <s v="kmpl"/>
    <s v="138.1 bhp"/>
    <n v="5"/>
    <m/>
    <x v="27"/>
  </r>
  <r>
    <n v="1174"/>
    <x v="109"/>
    <x v="8"/>
    <x v="11"/>
    <n v="72000"/>
    <x v="2"/>
    <x v="0"/>
    <x v="0"/>
    <x v="15"/>
    <s v="kmpl"/>
    <s v="130 bhp"/>
    <n v="5"/>
    <m/>
    <x v="54"/>
  </r>
  <r>
    <n v="1175"/>
    <x v="745"/>
    <x v="7"/>
    <x v="8"/>
    <n v="1800"/>
    <x v="2"/>
    <x v="1"/>
    <x v="0"/>
    <x v="286"/>
    <s v="kmpl"/>
    <s v="110.4 bhp"/>
    <n v="5"/>
    <m/>
    <x v="528"/>
  </r>
  <r>
    <n v="1176"/>
    <x v="746"/>
    <x v="1"/>
    <x v="0"/>
    <n v="172050"/>
    <x v="1"/>
    <x v="0"/>
    <x v="1"/>
    <x v="97"/>
    <s v="kmpl"/>
    <s v="93 bhp"/>
    <n v="5"/>
    <m/>
    <x v="50"/>
  </r>
  <r>
    <n v="1177"/>
    <x v="225"/>
    <x v="5"/>
    <x v="4"/>
    <n v="46230"/>
    <x v="2"/>
    <x v="0"/>
    <x v="0"/>
    <x v="124"/>
    <s v="kmpl"/>
    <s v="68.05 bhp"/>
    <n v="5"/>
    <m/>
    <x v="207"/>
  </r>
  <r>
    <n v="1178"/>
    <x v="747"/>
    <x v="6"/>
    <x v="7"/>
    <n v="86925"/>
    <x v="1"/>
    <x v="1"/>
    <x v="0"/>
    <x v="287"/>
    <s v="kmpl"/>
    <s v="215 bhp"/>
    <n v="5"/>
    <m/>
    <x v="529"/>
  </r>
  <r>
    <n v="1179"/>
    <x v="655"/>
    <x v="5"/>
    <x v="6"/>
    <n v="5000"/>
    <x v="2"/>
    <x v="0"/>
    <x v="0"/>
    <x v="101"/>
    <s v="kmpl"/>
    <s v="81.83 bhp"/>
    <n v="5"/>
    <m/>
    <x v="139"/>
  </r>
  <r>
    <n v="1180"/>
    <x v="748"/>
    <x v="10"/>
    <x v="7"/>
    <n v="66000"/>
    <x v="1"/>
    <x v="0"/>
    <x v="0"/>
    <x v="111"/>
    <s v="kmpl"/>
    <s v="98.6 bhp"/>
    <n v="5"/>
    <m/>
    <x v="345"/>
  </r>
  <r>
    <n v="1181"/>
    <x v="749"/>
    <x v="10"/>
    <x v="4"/>
    <n v="119000"/>
    <x v="1"/>
    <x v="0"/>
    <x v="0"/>
    <x v="85"/>
    <s v="kmpl"/>
    <s v="100 bhp"/>
    <n v="8"/>
    <m/>
    <x v="299"/>
  </r>
  <r>
    <n v="1182"/>
    <x v="55"/>
    <x v="2"/>
    <x v="5"/>
    <n v="45000"/>
    <x v="2"/>
    <x v="0"/>
    <x v="0"/>
    <x v="52"/>
    <s v="kmpl"/>
    <s v="53.3 bhp"/>
    <n v="5"/>
    <m/>
    <x v="110"/>
  </r>
  <r>
    <n v="1183"/>
    <x v="237"/>
    <x v="4"/>
    <x v="10"/>
    <n v="66149"/>
    <x v="2"/>
    <x v="0"/>
    <x v="0"/>
    <x v="97"/>
    <s v="kmpl"/>
    <s v="66.1 bhp"/>
    <n v="5"/>
    <m/>
    <x v="103"/>
  </r>
  <r>
    <n v="1184"/>
    <x v="148"/>
    <x v="6"/>
    <x v="7"/>
    <n v="42070"/>
    <x v="2"/>
    <x v="1"/>
    <x v="0"/>
    <x v="110"/>
    <s v="kmpl"/>
    <s v="120.7 bhp"/>
    <n v="5"/>
    <m/>
    <x v="530"/>
  </r>
  <r>
    <n v="1185"/>
    <x v="118"/>
    <x v="7"/>
    <x v="3"/>
    <n v="35503"/>
    <x v="2"/>
    <x v="0"/>
    <x v="0"/>
    <x v="50"/>
    <s v="kmpl"/>
    <s v="67.1 bhp"/>
    <n v="5"/>
    <m/>
    <x v="293"/>
  </r>
  <r>
    <n v="1186"/>
    <x v="12"/>
    <x v="5"/>
    <x v="5"/>
    <n v="41460"/>
    <x v="1"/>
    <x v="0"/>
    <x v="0"/>
    <x v="12"/>
    <s v="kmpl"/>
    <s v="74 bhp"/>
    <n v="5"/>
    <m/>
    <x v="343"/>
  </r>
  <r>
    <n v="1187"/>
    <x v="750"/>
    <x v="0"/>
    <x v="1"/>
    <n v="40600"/>
    <x v="2"/>
    <x v="1"/>
    <x v="0"/>
    <x v="72"/>
    <s v="kmpl"/>
    <s v="121.3 bhp"/>
    <n v="5"/>
    <s v="15.14 Lakh"/>
    <x v="177"/>
  </r>
  <r>
    <n v="1188"/>
    <x v="751"/>
    <x v="10"/>
    <x v="4"/>
    <n v="87000"/>
    <x v="1"/>
    <x v="1"/>
    <x v="0"/>
    <x v="90"/>
    <s v="kmpl"/>
    <s v="126.2 bhp"/>
    <n v="5"/>
    <s v="15.72 Lakh"/>
    <x v="343"/>
  </r>
  <r>
    <n v="1189"/>
    <x v="483"/>
    <x v="2"/>
    <x v="7"/>
    <n v="30000"/>
    <x v="2"/>
    <x v="0"/>
    <x v="1"/>
    <x v="11"/>
    <s v="kmpl"/>
    <s v="116.3 bhp"/>
    <n v="5"/>
    <m/>
    <x v="3"/>
  </r>
  <r>
    <n v="1190"/>
    <x v="517"/>
    <x v="7"/>
    <x v="0"/>
    <n v="27089"/>
    <x v="2"/>
    <x v="0"/>
    <x v="0"/>
    <x v="83"/>
    <s v="kmpl"/>
    <s v="66.7 bhp"/>
    <n v="5"/>
    <m/>
    <x v="9"/>
  </r>
  <r>
    <n v="1191"/>
    <x v="752"/>
    <x v="3"/>
    <x v="5"/>
    <n v="53702"/>
    <x v="1"/>
    <x v="0"/>
    <x v="0"/>
    <x v="132"/>
    <s v="kmpl"/>
    <s v="67.04 bhp"/>
    <n v="5"/>
    <m/>
    <x v="98"/>
  </r>
  <r>
    <n v="1192"/>
    <x v="753"/>
    <x v="4"/>
    <x v="1"/>
    <n v="51000"/>
    <x v="1"/>
    <x v="1"/>
    <x v="0"/>
    <x v="288"/>
    <s v="kmpl"/>
    <s v="190 bhp"/>
    <n v="5"/>
    <s v="45.67 Lakh"/>
    <x v="341"/>
  </r>
  <r>
    <n v="1193"/>
    <x v="210"/>
    <x v="7"/>
    <x v="3"/>
    <n v="36542"/>
    <x v="1"/>
    <x v="0"/>
    <x v="0"/>
    <x v="56"/>
    <s v="kmpl"/>
    <s v="68.05 bhp"/>
    <n v="5"/>
    <m/>
    <x v="81"/>
  </r>
  <r>
    <n v="1194"/>
    <x v="754"/>
    <x v="0"/>
    <x v="8"/>
    <n v="15000"/>
    <x v="1"/>
    <x v="1"/>
    <x v="0"/>
    <x v="73"/>
    <s v="kmpl"/>
    <s v="265 bhp"/>
    <n v="5"/>
    <m/>
    <x v="531"/>
  </r>
  <r>
    <n v="1195"/>
    <x v="108"/>
    <x v="2"/>
    <x v="3"/>
    <n v="65000"/>
    <x v="1"/>
    <x v="1"/>
    <x v="0"/>
    <x v="20"/>
    <s v="kmpl"/>
    <s v="190 bhp"/>
    <n v="5"/>
    <s v="54.7 Lakh"/>
    <x v="402"/>
  </r>
  <r>
    <n v="1196"/>
    <x v="658"/>
    <x v="1"/>
    <x v="7"/>
    <n v="32000"/>
    <x v="2"/>
    <x v="0"/>
    <x v="1"/>
    <x v="160"/>
    <s v="kmpl"/>
    <s v="47.3 bhp"/>
    <n v="5"/>
    <m/>
    <x v="75"/>
  </r>
  <r>
    <n v="1197"/>
    <x v="755"/>
    <x v="4"/>
    <x v="8"/>
    <n v="24393"/>
    <x v="1"/>
    <x v="0"/>
    <x v="0"/>
    <x v="55"/>
    <s v="kmpl"/>
    <s v="147.8 bhp"/>
    <n v="7"/>
    <s v="22.87 Lakh"/>
    <x v="532"/>
  </r>
  <r>
    <n v="1198"/>
    <x v="756"/>
    <x v="4"/>
    <x v="12"/>
    <n v="1000"/>
    <x v="2"/>
    <x v="0"/>
    <x v="0"/>
    <x v="289"/>
    <s v="kmpl"/>
    <s v="75 bhp"/>
    <n v="5"/>
    <s v="6.74 Lakh"/>
    <x v="523"/>
  </r>
  <r>
    <n v="1199"/>
    <x v="715"/>
    <x v="0"/>
    <x v="7"/>
    <n v="28238"/>
    <x v="2"/>
    <x v="0"/>
    <x v="0"/>
    <x v="279"/>
    <s v="kmpl"/>
    <s v="102.5 bhp"/>
    <n v="5"/>
    <m/>
    <x v="533"/>
  </r>
  <r>
    <n v="1200"/>
    <x v="15"/>
    <x v="0"/>
    <x v="4"/>
    <n v="59000"/>
    <x v="1"/>
    <x v="0"/>
    <x v="0"/>
    <x v="15"/>
    <s v="kmpl"/>
    <s v="175.56 bhp"/>
    <n v="7"/>
    <s v="33.09 Lakh"/>
    <x v="355"/>
  </r>
  <r>
    <n v="1201"/>
    <x v="757"/>
    <x v="0"/>
    <x v="3"/>
    <n v="92000"/>
    <x v="2"/>
    <x v="0"/>
    <x v="1"/>
    <x v="110"/>
    <s v="kmpl"/>
    <s v="130.2 bhp"/>
    <n v="5"/>
    <m/>
    <x v="95"/>
  </r>
  <r>
    <n v="1202"/>
    <x v="248"/>
    <x v="7"/>
    <x v="4"/>
    <n v="56840"/>
    <x v="2"/>
    <x v="0"/>
    <x v="0"/>
    <x v="160"/>
    <s v="kmpl"/>
    <s v="47.3 bhp"/>
    <n v="5"/>
    <m/>
    <x v="362"/>
  </r>
  <r>
    <n v="1203"/>
    <x v="256"/>
    <x v="3"/>
    <x v="4"/>
    <n v="62746"/>
    <x v="1"/>
    <x v="0"/>
    <x v="1"/>
    <x v="8"/>
    <s v="kmpl"/>
    <s v="103.6 bhp"/>
    <n v="5"/>
    <m/>
    <x v="343"/>
  </r>
  <r>
    <n v="1204"/>
    <x v="758"/>
    <x v="4"/>
    <x v="3"/>
    <n v="96000"/>
    <x v="1"/>
    <x v="1"/>
    <x v="0"/>
    <x v="290"/>
    <s v="kmpl"/>
    <s v="187.74 bhp"/>
    <n v="5"/>
    <m/>
    <x v="534"/>
  </r>
  <r>
    <n v="1205"/>
    <x v="759"/>
    <x v="0"/>
    <x v="7"/>
    <n v="24000"/>
    <x v="2"/>
    <x v="0"/>
    <x v="0"/>
    <x v="119"/>
    <s v="kmpl"/>
    <s v="153.86 bhp"/>
    <n v="5"/>
    <m/>
    <x v="535"/>
  </r>
  <r>
    <n v="1206"/>
    <x v="3"/>
    <x v="0"/>
    <x v="5"/>
    <n v="54000"/>
    <x v="1"/>
    <x v="0"/>
    <x v="0"/>
    <x v="3"/>
    <s v="kmpl"/>
    <s v="88.76 bhp"/>
    <n v="7"/>
    <m/>
    <x v="28"/>
  </r>
  <r>
    <n v="1207"/>
    <x v="760"/>
    <x v="2"/>
    <x v="5"/>
    <n v="90000"/>
    <x v="1"/>
    <x v="0"/>
    <x v="0"/>
    <x v="85"/>
    <s v="kmpl"/>
    <s v="100.6 bhp"/>
    <n v="7"/>
    <m/>
    <x v="73"/>
  </r>
  <r>
    <n v="1208"/>
    <x v="761"/>
    <x v="7"/>
    <x v="0"/>
    <n v="40000"/>
    <x v="2"/>
    <x v="0"/>
    <x v="0"/>
    <x v="89"/>
    <s v="kmpl"/>
    <s v="90 bhp"/>
    <n v="5"/>
    <m/>
    <x v="205"/>
  </r>
  <r>
    <n v="1209"/>
    <x v="762"/>
    <x v="0"/>
    <x v="1"/>
    <n v="65938"/>
    <x v="1"/>
    <x v="1"/>
    <x v="1"/>
    <x v="161"/>
    <s v="kmpl"/>
    <s v="241.4 bhp"/>
    <n v="7"/>
    <m/>
    <x v="536"/>
  </r>
  <r>
    <n v="1210"/>
    <x v="678"/>
    <x v="0"/>
    <x v="8"/>
    <n v="16100"/>
    <x v="2"/>
    <x v="1"/>
    <x v="0"/>
    <x v="162"/>
    <s v="kmpl"/>
    <s v="121.4 bhp"/>
    <n v="5"/>
    <m/>
    <x v="537"/>
  </r>
  <r>
    <n v="1211"/>
    <x v="153"/>
    <x v="4"/>
    <x v="8"/>
    <n v="3600"/>
    <x v="1"/>
    <x v="1"/>
    <x v="0"/>
    <x v="113"/>
    <s v="kmpl"/>
    <s v="108.5 bhp"/>
    <n v="5"/>
    <m/>
    <x v="295"/>
  </r>
  <r>
    <n v="1212"/>
    <x v="249"/>
    <x v="5"/>
    <x v="2"/>
    <n v="52000"/>
    <x v="2"/>
    <x v="0"/>
    <x v="0"/>
    <x v="72"/>
    <s v="kmpl"/>
    <s v="118 bhp"/>
    <n v="5"/>
    <m/>
    <x v="82"/>
  </r>
  <r>
    <n v="1213"/>
    <x v="60"/>
    <x v="0"/>
    <x v="7"/>
    <n v="54000"/>
    <x v="1"/>
    <x v="0"/>
    <x v="0"/>
    <x v="56"/>
    <s v="kmpl"/>
    <s v="68.05 bhp"/>
    <n v="5"/>
    <m/>
    <x v="72"/>
  </r>
  <r>
    <n v="1214"/>
    <x v="224"/>
    <x v="0"/>
    <x v="5"/>
    <n v="15399"/>
    <x v="2"/>
    <x v="0"/>
    <x v="0"/>
    <x v="153"/>
    <s v="kmpl"/>
    <s v="88.7 bhp"/>
    <n v="5"/>
    <m/>
    <x v="538"/>
  </r>
  <r>
    <n v="1215"/>
    <x v="643"/>
    <x v="9"/>
    <x v="3"/>
    <n v="75000"/>
    <x v="2"/>
    <x v="0"/>
    <x v="1"/>
    <x v="164"/>
    <s v="kmpl"/>
    <s v="73.9 bhp"/>
    <n v="5"/>
    <m/>
    <x v="84"/>
  </r>
  <r>
    <n v="1216"/>
    <x v="763"/>
    <x v="8"/>
    <x v="0"/>
    <n v="76752"/>
    <x v="2"/>
    <x v="0"/>
    <x v="0"/>
    <x v="146"/>
    <s v="kmpl"/>
    <s v="117.3 bhp"/>
    <n v="5"/>
    <m/>
    <x v="202"/>
  </r>
  <r>
    <n v="1217"/>
    <x v="282"/>
    <x v="0"/>
    <x v="14"/>
    <n v="56000"/>
    <x v="2"/>
    <x v="0"/>
    <x v="1"/>
    <x v="169"/>
    <s v="kmpl"/>
    <s v="78 bhp"/>
    <n v="5"/>
    <m/>
    <x v="36"/>
  </r>
  <r>
    <n v="1218"/>
    <x v="0"/>
    <x v="1"/>
    <x v="1"/>
    <n v="70000"/>
    <x v="0"/>
    <x v="0"/>
    <x v="0"/>
    <x v="267"/>
    <s v="km/kg"/>
    <s v="58.2 bhp"/>
    <n v="5"/>
    <m/>
    <x v="137"/>
  </r>
  <r>
    <n v="1219"/>
    <x v="764"/>
    <x v="7"/>
    <x v="4"/>
    <n v="46125"/>
    <x v="2"/>
    <x v="1"/>
    <x v="1"/>
    <x v="188"/>
    <s v="kmpl"/>
    <s v="187.4 bhp"/>
    <n v="5"/>
    <m/>
    <x v="1"/>
  </r>
  <r>
    <n v="1220"/>
    <x v="494"/>
    <x v="10"/>
    <x v="7"/>
    <n v="35000"/>
    <x v="1"/>
    <x v="1"/>
    <x v="1"/>
    <x v="235"/>
    <s v="kmpl"/>
    <s v="190 bhp"/>
    <n v="5"/>
    <m/>
    <x v="141"/>
  </r>
  <r>
    <n v="1221"/>
    <x v="765"/>
    <x v="2"/>
    <x v="18"/>
    <n v="80000"/>
    <x v="1"/>
    <x v="0"/>
    <x v="3"/>
    <x v="27"/>
    <s v="kmpl"/>
    <s v="35.5 bhp"/>
    <n v="5"/>
    <m/>
    <x v="205"/>
  </r>
  <r>
    <n v="1222"/>
    <x v="766"/>
    <x v="3"/>
    <x v="3"/>
    <n v="62729"/>
    <x v="1"/>
    <x v="0"/>
    <x v="0"/>
    <x v="92"/>
    <s v="kmpl"/>
    <s v="120 bhp"/>
    <n v="8"/>
    <m/>
    <x v="539"/>
  </r>
  <r>
    <n v="1223"/>
    <x v="8"/>
    <x v="7"/>
    <x v="3"/>
    <n v="34000"/>
    <x v="1"/>
    <x v="0"/>
    <x v="0"/>
    <x v="8"/>
    <s v="kmpl"/>
    <s v="103.6 bhp"/>
    <n v="5"/>
    <m/>
    <x v="229"/>
  </r>
  <r>
    <n v="1224"/>
    <x v="767"/>
    <x v="5"/>
    <x v="19"/>
    <n v="70000"/>
    <x v="2"/>
    <x v="0"/>
    <x v="1"/>
    <x v="156"/>
    <s v="kmpl"/>
    <s v="60 bhp"/>
    <n v="5"/>
    <m/>
    <x v="540"/>
  </r>
  <r>
    <n v="1225"/>
    <x v="768"/>
    <x v="5"/>
    <x v="10"/>
    <n v="32000"/>
    <x v="2"/>
    <x v="0"/>
    <x v="0"/>
    <x v="133"/>
    <s v="kmpl"/>
    <s v="37 bhp"/>
    <n v="4"/>
    <m/>
    <x v="541"/>
  </r>
  <r>
    <n v="1226"/>
    <x v="769"/>
    <x v="8"/>
    <x v="8"/>
    <n v="21000"/>
    <x v="2"/>
    <x v="1"/>
    <x v="0"/>
    <x v="42"/>
    <s v="kmpl"/>
    <s v="138.03 bhp"/>
    <n v="5"/>
    <s v="23.25 Lakh"/>
    <x v="190"/>
  </r>
  <r>
    <n v="1227"/>
    <x v="770"/>
    <x v="1"/>
    <x v="4"/>
    <n v="49000"/>
    <x v="2"/>
    <x v="1"/>
    <x v="0"/>
    <x v="291"/>
    <s v="kmpl"/>
    <s v="245 bhp"/>
    <n v="5"/>
    <m/>
    <x v="140"/>
  </r>
  <r>
    <n v="1228"/>
    <x v="519"/>
    <x v="2"/>
    <x v="9"/>
    <n v="40000"/>
    <x v="2"/>
    <x v="0"/>
    <x v="3"/>
    <x v="178"/>
    <s v="kmpl"/>
    <s v="70 bhp"/>
    <n v="5"/>
    <m/>
    <x v="542"/>
  </r>
  <r>
    <n v="1229"/>
    <x v="207"/>
    <x v="1"/>
    <x v="3"/>
    <n v="78000"/>
    <x v="2"/>
    <x v="0"/>
    <x v="1"/>
    <x v="101"/>
    <s v="kmpl"/>
    <s v="79.4 bhp"/>
    <n v="5"/>
    <m/>
    <x v="65"/>
  </r>
  <r>
    <n v="1230"/>
    <x v="771"/>
    <x v="10"/>
    <x v="3"/>
    <n v="52000"/>
    <x v="1"/>
    <x v="0"/>
    <x v="0"/>
    <x v="182"/>
    <s v="kmpl"/>
    <s v="86.79 bhp"/>
    <n v="5"/>
    <s v="19.27 Lakh"/>
    <x v="139"/>
  </r>
  <r>
    <n v="1231"/>
    <x v="772"/>
    <x v="9"/>
    <x v="7"/>
    <n v="65213"/>
    <x v="1"/>
    <x v="0"/>
    <x v="0"/>
    <x v="83"/>
    <s v="kmpl"/>
    <s v="140 bhp"/>
    <n v="7"/>
    <m/>
    <x v="332"/>
  </r>
  <r>
    <n v="1232"/>
    <x v="319"/>
    <x v="0"/>
    <x v="5"/>
    <n v="170000"/>
    <x v="1"/>
    <x v="0"/>
    <x v="0"/>
    <x v="45"/>
    <s v="kmpl"/>
    <s v="71 bhp"/>
    <n v="5"/>
    <m/>
    <x v="27"/>
  </r>
  <r>
    <n v="1233"/>
    <x v="537"/>
    <x v="6"/>
    <x v="8"/>
    <n v="36884"/>
    <x v="1"/>
    <x v="1"/>
    <x v="0"/>
    <x v="73"/>
    <s v="kmpl"/>
    <s v="204 bhp"/>
    <n v="5"/>
    <m/>
    <x v="543"/>
  </r>
  <r>
    <n v="1234"/>
    <x v="241"/>
    <x v="1"/>
    <x v="10"/>
    <n v="62500"/>
    <x v="2"/>
    <x v="0"/>
    <x v="0"/>
    <x v="53"/>
    <s v="kmpl"/>
    <s v="78.9 bhp"/>
    <n v="5"/>
    <m/>
    <x v="75"/>
  </r>
  <r>
    <n v="1235"/>
    <x v="465"/>
    <x v="0"/>
    <x v="1"/>
    <n v="68000"/>
    <x v="2"/>
    <x v="1"/>
    <x v="1"/>
    <x v="42"/>
    <s v="kmpl"/>
    <s v="138.03 bhp"/>
    <n v="5"/>
    <m/>
    <x v="349"/>
  </r>
  <r>
    <n v="1236"/>
    <x v="773"/>
    <x v="7"/>
    <x v="7"/>
    <n v="40748"/>
    <x v="2"/>
    <x v="0"/>
    <x v="0"/>
    <x v="29"/>
    <s v="kmpl"/>
    <s v="138 bhp"/>
    <n v="5"/>
    <m/>
    <x v="357"/>
  </r>
  <r>
    <n v="1237"/>
    <x v="774"/>
    <x v="4"/>
    <x v="4"/>
    <n v="60000"/>
    <x v="1"/>
    <x v="1"/>
    <x v="0"/>
    <x v="292"/>
    <s v="kmpl"/>
    <s v="184 bhp"/>
    <n v="5"/>
    <m/>
    <x v="544"/>
  </r>
  <r>
    <n v="1238"/>
    <x v="254"/>
    <x v="0"/>
    <x v="7"/>
    <n v="12400"/>
    <x v="1"/>
    <x v="0"/>
    <x v="0"/>
    <x v="91"/>
    <s v="kmpl"/>
    <s v="88.8 bhp"/>
    <n v="5"/>
    <m/>
    <x v="83"/>
  </r>
  <r>
    <n v="1239"/>
    <x v="201"/>
    <x v="0"/>
    <x v="4"/>
    <n v="87000"/>
    <x v="1"/>
    <x v="1"/>
    <x v="1"/>
    <x v="99"/>
    <s v="kmpl"/>
    <s v="167.62 bhp"/>
    <n v="5"/>
    <m/>
    <x v="315"/>
  </r>
  <r>
    <n v="1240"/>
    <x v="82"/>
    <x v="1"/>
    <x v="4"/>
    <n v="20248"/>
    <x v="1"/>
    <x v="0"/>
    <x v="0"/>
    <x v="5"/>
    <s v="kmpl"/>
    <s v="73.9 bhp"/>
    <n v="5"/>
    <m/>
    <x v="191"/>
  </r>
  <r>
    <n v="1241"/>
    <x v="644"/>
    <x v="3"/>
    <x v="8"/>
    <n v="52383"/>
    <x v="1"/>
    <x v="0"/>
    <x v="0"/>
    <x v="1"/>
    <s v="kmpl"/>
    <s v="126.2 bhp"/>
    <n v="5"/>
    <m/>
    <x v="545"/>
  </r>
  <r>
    <n v="1242"/>
    <x v="775"/>
    <x v="8"/>
    <x v="6"/>
    <n v="1000"/>
    <x v="1"/>
    <x v="1"/>
    <x v="0"/>
    <x v="221"/>
    <s v="kmpl"/>
    <s v="177 bhp"/>
    <n v="5"/>
    <s v="52.77 Lakh"/>
    <x v="455"/>
  </r>
  <r>
    <n v="1243"/>
    <x v="776"/>
    <x v="2"/>
    <x v="5"/>
    <n v="85000"/>
    <x v="1"/>
    <x v="0"/>
    <x v="0"/>
    <x v="293"/>
    <s v="kmpl"/>
    <s v="93.7 bhp"/>
    <n v="7"/>
    <s v="11.67 Lakh"/>
    <x v="227"/>
  </r>
  <r>
    <n v="1244"/>
    <x v="150"/>
    <x v="10"/>
    <x v="7"/>
    <n v="47000"/>
    <x v="1"/>
    <x v="0"/>
    <x v="0"/>
    <x v="85"/>
    <s v="kmpl"/>
    <s v="100.6 bhp"/>
    <n v="7"/>
    <m/>
    <x v="129"/>
  </r>
  <r>
    <n v="1245"/>
    <x v="777"/>
    <x v="1"/>
    <x v="6"/>
    <n v="17585"/>
    <x v="2"/>
    <x v="1"/>
    <x v="0"/>
    <x v="264"/>
    <s v="kmpl"/>
    <s v="157.7 bhp"/>
    <n v="5"/>
    <m/>
    <x v="149"/>
  </r>
  <r>
    <n v="1246"/>
    <x v="778"/>
    <x v="3"/>
    <x v="6"/>
    <n v="32496"/>
    <x v="1"/>
    <x v="1"/>
    <x v="0"/>
    <x v="294"/>
    <s v="kmpl"/>
    <s v="241.4 bhp"/>
    <n v="5"/>
    <m/>
    <x v="546"/>
  </r>
  <r>
    <n v="1247"/>
    <x v="52"/>
    <x v="6"/>
    <x v="8"/>
    <n v="34613"/>
    <x v="1"/>
    <x v="0"/>
    <x v="0"/>
    <x v="17"/>
    <s v="kmpl"/>
    <s v="74 bhp"/>
    <n v="5"/>
    <s v="7.92 Lakh"/>
    <x v="547"/>
  </r>
  <r>
    <n v="1248"/>
    <x v="779"/>
    <x v="2"/>
    <x v="1"/>
    <n v="153000"/>
    <x v="1"/>
    <x v="0"/>
    <x v="0"/>
    <x v="3"/>
    <s v="kmpl"/>
    <s v="88.76 bhp"/>
    <n v="7"/>
    <m/>
    <x v="285"/>
  </r>
  <r>
    <n v="1249"/>
    <x v="229"/>
    <x v="2"/>
    <x v="7"/>
    <n v="54000"/>
    <x v="2"/>
    <x v="0"/>
    <x v="1"/>
    <x v="133"/>
    <s v="kmpl"/>
    <s v="85 bhp"/>
    <n v="5"/>
    <m/>
    <x v="2"/>
  </r>
  <r>
    <n v="1250"/>
    <x v="241"/>
    <x v="6"/>
    <x v="1"/>
    <n v="16900"/>
    <x v="2"/>
    <x v="0"/>
    <x v="0"/>
    <x v="53"/>
    <s v="kmpl"/>
    <s v="78.9 bhp"/>
    <n v="5"/>
    <m/>
    <x v="174"/>
  </r>
  <r>
    <n v="1251"/>
    <x v="241"/>
    <x v="8"/>
    <x v="4"/>
    <n v="62334"/>
    <x v="2"/>
    <x v="0"/>
    <x v="0"/>
    <x v="53"/>
    <s v="kmpl"/>
    <s v="78.9 bhp"/>
    <n v="5"/>
    <m/>
    <x v="25"/>
  </r>
  <r>
    <n v="1252"/>
    <x v="780"/>
    <x v="6"/>
    <x v="6"/>
    <n v="23714"/>
    <x v="2"/>
    <x v="0"/>
    <x v="0"/>
    <x v="123"/>
    <s v="kmpl"/>
    <s v="83.1 bhp"/>
    <n v="5"/>
    <m/>
    <x v="548"/>
  </r>
  <r>
    <n v="1253"/>
    <x v="781"/>
    <x v="5"/>
    <x v="0"/>
    <n v="52325"/>
    <x v="2"/>
    <x v="0"/>
    <x v="0"/>
    <x v="218"/>
    <s v="kmpl"/>
    <s v="93.7 bhp"/>
    <n v="5"/>
    <m/>
    <x v="65"/>
  </r>
  <r>
    <n v="1254"/>
    <x v="147"/>
    <x v="10"/>
    <x v="3"/>
    <n v="50000"/>
    <x v="2"/>
    <x v="0"/>
    <x v="0"/>
    <x v="109"/>
    <s v="kmpl"/>
    <s v="86.8 bhp"/>
    <n v="5"/>
    <m/>
    <x v="137"/>
  </r>
  <r>
    <n v="1255"/>
    <x v="209"/>
    <x v="4"/>
    <x v="5"/>
    <n v="55746"/>
    <x v="1"/>
    <x v="0"/>
    <x v="0"/>
    <x v="48"/>
    <s v="kmpl"/>
    <s v="74 bhp"/>
    <n v="5"/>
    <m/>
    <x v="549"/>
  </r>
  <r>
    <n v="1256"/>
    <x v="782"/>
    <x v="9"/>
    <x v="7"/>
    <n v="54000"/>
    <x v="2"/>
    <x v="0"/>
    <x v="0"/>
    <x v="215"/>
    <s v="kmpl"/>
    <s v="81.86 bhp"/>
    <n v="5"/>
    <s v="7.85 Lakh"/>
    <x v="44"/>
  </r>
  <r>
    <n v="1257"/>
    <x v="90"/>
    <x v="7"/>
    <x v="4"/>
    <n v="43000"/>
    <x v="1"/>
    <x v="0"/>
    <x v="0"/>
    <x v="83"/>
    <s v="kmpl"/>
    <s v="140 bhp"/>
    <n v="7"/>
    <m/>
    <x v="99"/>
  </r>
  <r>
    <n v="1258"/>
    <x v="169"/>
    <x v="8"/>
    <x v="7"/>
    <n v="40000"/>
    <x v="1"/>
    <x v="1"/>
    <x v="0"/>
    <x v="73"/>
    <s v="kmpl"/>
    <s v="201.1 bhp"/>
    <n v="5"/>
    <m/>
    <x v="89"/>
  </r>
  <r>
    <n v="1259"/>
    <x v="783"/>
    <x v="9"/>
    <x v="0"/>
    <n v="125000"/>
    <x v="1"/>
    <x v="1"/>
    <x v="1"/>
    <x v="14"/>
    <s v="kmpl"/>
    <s v="115 bhp"/>
    <n v="5"/>
    <m/>
    <x v="248"/>
  </r>
  <r>
    <n v="1260"/>
    <x v="133"/>
    <x v="9"/>
    <x v="5"/>
    <n v="51944"/>
    <x v="1"/>
    <x v="1"/>
    <x v="0"/>
    <x v="99"/>
    <s v="kmpl"/>
    <s v="170 bhp"/>
    <n v="5"/>
    <m/>
    <x v="550"/>
  </r>
  <r>
    <n v="1261"/>
    <x v="162"/>
    <x v="6"/>
    <x v="1"/>
    <n v="46950"/>
    <x v="1"/>
    <x v="0"/>
    <x v="0"/>
    <x v="230"/>
    <s v="kmpl"/>
    <s v="88.76 bhp"/>
    <n v="5"/>
    <m/>
    <x v="419"/>
  </r>
  <r>
    <n v="1262"/>
    <x v="599"/>
    <x v="0"/>
    <x v="1"/>
    <n v="23000"/>
    <x v="1"/>
    <x v="1"/>
    <x v="0"/>
    <x v="168"/>
    <s v="kmpl"/>
    <s v="141 bhp"/>
    <n v="5"/>
    <m/>
    <x v="551"/>
  </r>
  <r>
    <n v="1263"/>
    <x v="249"/>
    <x v="0"/>
    <x v="7"/>
    <n v="54546"/>
    <x v="2"/>
    <x v="0"/>
    <x v="0"/>
    <x v="72"/>
    <s v="kmpl"/>
    <s v="118 bhp"/>
    <n v="5"/>
    <m/>
    <x v="44"/>
  </r>
  <r>
    <n v="1264"/>
    <x v="457"/>
    <x v="6"/>
    <x v="1"/>
    <n v="51535"/>
    <x v="1"/>
    <x v="1"/>
    <x v="0"/>
    <x v="200"/>
    <s v="kmpl"/>
    <s v="168.5 bhp"/>
    <n v="7"/>
    <m/>
    <x v="552"/>
  </r>
  <r>
    <n v="1265"/>
    <x v="774"/>
    <x v="7"/>
    <x v="4"/>
    <n v="45000"/>
    <x v="1"/>
    <x v="1"/>
    <x v="0"/>
    <x v="292"/>
    <s v="kmpl"/>
    <s v="184 bhp"/>
    <n v="5"/>
    <m/>
    <x v="553"/>
  </r>
  <r>
    <n v="1266"/>
    <x v="26"/>
    <x v="4"/>
    <x v="3"/>
    <n v="46004"/>
    <x v="2"/>
    <x v="0"/>
    <x v="0"/>
    <x v="25"/>
    <s v="kmpl"/>
    <s v="67.1 bhp"/>
    <n v="5"/>
    <m/>
    <x v="471"/>
  </r>
  <r>
    <n v="1267"/>
    <x v="784"/>
    <x v="2"/>
    <x v="2"/>
    <n v="124000"/>
    <x v="1"/>
    <x v="0"/>
    <x v="0"/>
    <x v="295"/>
    <s v="kmpl"/>
    <s v="69 bhp"/>
    <n v="5"/>
    <m/>
    <x v="293"/>
  </r>
  <r>
    <n v="1268"/>
    <x v="49"/>
    <x v="6"/>
    <x v="7"/>
    <n v="77395"/>
    <x v="1"/>
    <x v="1"/>
    <x v="0"/>
    <x v="47"/>
    <s v="kmpl"/>
    <s v="174.33 bhp"/>
    <n v="5"/>
    <m/>
    <x v="554"/>
  </r>
  <r>
    <n v="1269"/>
    <x v="785"/>
    <x v="0"/>
    <x v="6"/>
    <n v="10600"/>
    <x v="0"/>
    <x v="0"/>
    <x v="0"/>
    <x v="296"/>
    <s v="km/kg"/>
    <s v="40.3 bhp"/>
    <n v="4"/>
    <m/>
    <x v="6"/>
  </r>
  <r>
    <n v="1270"/>
    <x v="561"/>
    <x v="6"/>
    <x v="6"/>
    <n v="22974"/>
    <x v="2"/>
    <x v="1"/>
    <x v="0"/>
    <x v="69"/>
    <s v="kmpl"/>
    <s v="117.3 bhp"/>
    <n v="5"/>
    <s v="15.55 Lakh"/>
    <x v="555"/>
  </r>
  <r>
    <n v="1271"/>
    <x v="786"/>
    <x v="5"/>
    <x v="10"/>
    <n v="89000"/>
    <x v="2"/>
    <x v="0"/>
    <x v="1"/>
    <x v="14"/>
    <s v="kmpl"/>
    <s v="null bhp"/>
    <n v="5"/>
    <m/>
    <x v="112"/>
  </r>
  <r>
    <n v="1272"/>
    <x v="787"/>
    <x v="10"/>
    <x v="1"/>
    <n v="65012"/>
    <x v="1"/>
    <x v="0"/>
    <x v="0"/>
    <x v="271"/>
    <s v="kmpl"/>
    <s v="174.5 bhp"/>
    <n v="7"/>
    <s v="32.45 Lakh"/>
    <x v="556"/>
  </r>
  <r>
    <n v="1273"/>
    <x v="53"/>
    <x v="10"/>
    <x v="8"/>
    <n v="17125"/>
    <x v="2"/>
    <x v="0"/>
    <x v="0"/>
    <x v="50"/>
    <s v="kmpl"/>
    <s v="82 bhp"/>
    <n v="5"/>
    <m/>
    <x v="15"/>
  </r>
  <r>
    <n v="1274"/>
    <x v="629"/>
    <x v="4"/>
    <x v="1"/>
    <n v="90413"/>
    <x v="2"/>
    <x v="0"/>
    <x v="0"/>
    <x v="63"/>
    <s v="kmpl"/>
    <s v="73 bhp"/>
    <n v="7"/>
    <s v="4.83 Lakh"/>
    <x v="154"/>
  </r>
  <r>
    <n v="1275"/>
    <x v="643"/>
    <x v="9"/>
    <x v="4"/>
    <n v="37000"/>
    <x v="2"/>
    <x v="0"/>
    <x v="0"/>
    <x v="164"/>
    <s v="kmpl"/>
    <s v="73.9 bhp"/>
    <n v="5"/>
    <m/>
    <x v="557"/>
  </r>
  <r>
    <n v="1276"/>
    <x v="259"/>
    <x v="5"/>
    <x v="13"/>
    <n v="65000"/>
    <x v="2"/>
    <x v="0"/>
    <x v="0"/>
    <x v="50"/>
    <s v="kmpl"/>
    <s v="67 bhp"/>
    <n v="5"/>
    <m/>
    <x v="144"/>
  </r>
  <r>
    <n v="1277"/>
    <x v="293"/>
    <x v="9"/>
    <x v="2"/>
    <n v="66000"/>
    <x v="2"/>
    <x v="0"/>
    <x v="0"/>
    <x v="72"/>
    <s v="kmpl"/>
    <s v="118 bhp"/>
    <n v="5"/>
    <m/>
    <x v="314"/>
  </r>
  <r>
    <n v="1278"/>
    <x v="757"/>
    <x v="0"/>
    <x v="0"/>
    <n v="86000"/>
    <x v="2"/>
    <x v="0"/>
    <x v="0"/>
    <x v="110"/>
    <s v="kmpl"/>
    <s v="130.2 bhp"/>
    <n v="5"/>
    <m/>
    <x v="164"/>
  </r>
  <r>
    <n v="1279"/>
    <x v="788"/>
    <x v="1"/>
    <x v="14"/>
    <n v="98437"/>
    <x v="2"/>
    <x v="0"/>
    <x v="0"/>
    <x v="73"/>
    <s v="kmpl"/>
    <s v="100 bhp"/>
    <n v="5"/>
    <m/>
    <x v="386"/>
  </r>
  <r>
    <n v="1280"/>
    <x v="23"/>
    <x v="7"/>
    <x v="0"/>
    <n v="18000"/>
    <x v="2"/>
    <x v="0"/>
    <x v="0"/>
    <x v="23"/>
    <s v="kmpl"/>
    <s v="80 bhp"/>
    <n v="5"/>
    <m/>
    <x v="293"/>
  </r>
  <r>
    <n v="1281"/>
    <x v="789"/>
    <x v="6"/>
    <x v="6"/>
    <n v="35070"/>
    <x v="1"/>
    <x v="0"/>
    <x v="0"/>
    <x v="148"/>
    <s v="kmpl"/>
    <s v="70 bhp"/>
    <n v="5"/>
    <m/>
    <x v="16"/>
  </r>
  <r>
    <n v="1282"/>
    <x v="24"/>
    <x v="1"/>
    <x v="2"/>
    <n v="42000"/>
    <x v="2"/>
    <x v="1"/>
    <x v="3"/>
    <x v="24"/>
    <s v="kmpl"/>
    <s v="103.6 bhp"/>
    <n v="5"/>
    <m/>
    <x v="229"/>
  </r>
  <r>
    <n v="1283"/>
    <x v="85"/>
    <x v="7"/>
    <x v="10"/>
    <n v="40000"/>
    <x v="2"/>
    <x v="0"/>
    <x v="0"/>
    <x v="53"/>
    <s v="kmpl"/>
    <s v="78.9 bhp"/>
    <n v="5"/>
    <m/>
    <x v="500"/>
  </r>
  <r>
    <n v="1284"/>
    <x v="525"/>
    <x v="7"/>
    <x v="10"/>
    <n v="43000"/>
    <x v="2"/>
    <x v="0"/>
    <x v="0"/>
    <x v="72"/>
    <s v="kmpl"/>
    <s v="80 bhp"/>
    <n v="5"/>
    <m/>
    <x v="558"/>
  </r>
  <r>
    <n v="1285"/>
    <x v="407"/>
    <x v="1"/>
    <x v="3"/>
    <n v="65000"/>
    <x v="2"/>
    <x v="0"/>
    <x v="0"/>
    <x v="101"/>
    <s v="kmpl"/>
    <s v="79.4 bhp"/>
    <n v="5"/>
    <m/>
    <x v="54"/>
  </r>
  <r>
    <n v="1286"/>
    <x v="92"/>
    <x v="4"/>
    <x v="4"/>
    <n v="74000"/>
    <x v="1"/>
    <x v="0"/>
    <x v="0"/>
    <x v="37"/>
    <s v="kmpl"/>
    <s v="73.9 bhp"/>
    <n v="5"/>
    <m/>
    <x v="34"/>
  </r>
  <r>
    <n v="1287"/>
    <x v="790"/>
    <x v="4"/>
    <x v="0"/>
    <n v="51192"/>
    <x v="2"/>
    <x v="0"/>
    <x v="0"/>
    <x v="297"/>
    <s v="kmpl"/>
    <s v="70 bhp"/>
    <n v="5"/>
    <m/>
    <x v="81"/>
  </r>
  <r>
    <n v="1288"/>
    <x v="440"/>
    <x v="6"/>
    <x v="7"/>
    <n v="14262"/>
    <x v="2"/>
    <x v="1"/>
    <x v="0"/>
    <x v="213"/>
    <s v="kmpl"/>
    <s v="207.8 bhp"/>
    <n v="2"/>
    <m/>
    <x v="559"/>
  </r>
  <r>
    <n v="1289"/>
    <x v="613"/>
    <x v="5"/>
    <x v="1"/>
    <n v="66339"/>
    <x v="1"/>
    <x v="0"/>
    <x v="1"/>
    <x v="196"/>
    <s v="kmpl"/>
    <s v="98.6 bhp"/>
    <n v="5"/>
    <m/>
    <x v="179"/>
  </r>
  <r>
    <n v="1290"/>
    <x v="60"/>
    <x v="4"/>
    <x v="4"/>
    <n v="90200"/>
    <x v="1"/>
    <x v="0"/>
    <x v="0"/>
    <x v="56"/>
    <s v="kmpl"/>
    <s v="68.05 bhp"/>
    <n v="5"/>
    <m/>
    <x v="6"/>
  </r>
  <r>
    <n v="1291"/>
    <x v="791"/>
    <x v="8"/>
    <x v="1"/>
    <n v="57854"/>
    <x v="1"/>
    <x v="0"/>
    <x v="0"/>
    <x v="85"/>
    <s v="kmpl"/>
    <s v="100.6 bhp"/>
    <n v="7"/>
    <m/>
    <x v="1"/>
  </r>
  <r>
    <n v="1292"/>
    <x v="792"/>
    <x v="8"/>
    <x v="8"/>
    <n v="32000"/>
    <x v="2"/>
    <x v="1"/>
    <x v="0"/>
    <x v="298"/>
    <s v="kmpl"/>
    <s v="91.1 bhp"/>
    <n v="5"/>
    <m/>
    <x v="508"/>
  </r>
  <r>
    <n v="1293"/>
    <x v="312"/>
    <x v="0"/>
    <x v="1"/>
    <n v="29631"/>
    <x v="2"/>
    <x v="1"/>
    <x v="0"/>
    <x v="50"/>
    <s v="kmpl"/>
    <s v="82 bhp"/>
    <n v="5"/>
    <m/>
    <x v="314"/>
  </r>
  <r>
    <n v="1294"/>
    <x v="793"/>
    <x v="8"/>
    <x v="10"/>
    <n v="55005"/>
    <x v="2"/>
    <x v="0"/>
    <x v="0"/>
    <x v="27"/>
    <s v="kmpl"/>
    <m/>
    <m/>
    <m/>
    <x v="242"/>
  </r>
  <r>
    <n v="1295"/>
    <x v="794"/>
    <x v="6"/>
    <x v="7"/>
    <n v="54173"/>
    <x v="2"/>
    <x v="0"/>
    <x v="0"/>
    <x v="158"/>
    <s v="kmpl"/>
    <s v="123.24 bhp"/>
    <n v="5"/>
    <m/>
    <x v="533"/>
  </r>
  <r>
    <n v="1296"/>
    <x v="795"/>
    <x v="10"/>
    <x v="7"/>
    <n v="50000"/>
    <x v="2"/>
    <x v="1"/>
    <x v="0"/>
    <x v="129"/>
    <s v="kmpl"/>
    <s v="177.6 bhp"/>
    <n v="5"/>
    <m/>
    <x v="55"/>
  </r>
  <r>
    <n v="1297"/>
    <x v="796"/>
    <x v="7"/>
    <x v="0"/>
    <n v="145000"/>
    <x v="1"/>
    <x v="0"/>
    <x v="0"/>
    <x v="112"/>
    <s v="kmpl"/>
    <s v="91.7 bhp"/>
    <n v="5"/>
    <m/>
    <x v="110"/>
  </r>
  <r>
    <n v="1298"/>
    <x v="797"/>
    <x v="5"/>
    <x v="1"/>
    <n v="78000"/>
    <x v="2"/>
    <x v="0"/>
    <x v="0"/>
    <x v="133"/>
    <s v="kmpl"/>
    <s v="88.2 bhp"/>
    <n v="5"/>
    <m/>
    <x v="2"/>
  </r>
  <r>
    <n v="1299"/>
    <x v="798"/>
    <x v="8"/>
    <x v="4"/>
    <n v="65000"/>
    <x v="1"/>
    <x v="1"/>
    <x v="1"/>
    <x v="138"/>
    <s v="kmpl"/>
    <s v="180 bhp"/>
    <n v="7"/>
    <m/>
    <x v="560"/>
  </r>
  <r>
    <n v="1300"/>
    <x v="28"/>
    <x v="4"/>
    <x v="3"/>
    <n v="120000"/>
    <x v="1"/>
    <x v="0"/>
    <x v="0"/>
    <x v="27"/>
    <s v="kmpl"/>
    <s v="102 bhp"/>
    <n v="7"/>
    <m/>
    <x v="336"/>
  </r>
  <r>
    <n v="1301"/>
    <x v="50"/>
    <x v="0"/>
    <x v="1"/>
    <n v="14000"/>
    <x v="1"/>
    <x v="0"/>
    <x v="0"/>
    <x v="17"/>
    <s v="kmpl"/>
    <s v="74 bhp"/>
    <n v="5"/>
    <s v="7.13 Lakh"/>
    <x v="90"/>
  </r>
  <r>
    <n v="1302"/>
    <x v="160"/>
    <x v="6"/>
    <x v="7"/>
    <n v="57456"/>
    <x v="1"/>
    <x v="1"/>
    <x v="0"/>
    <x v="74"/>
    <s v="kmpl"/>
    <s v="174.33 bhp"/>
    <n v="5"/>
    <m/>
    <x v="561"/>
  </r>
  <r>
    <n v="1303"/>
    <x v="166"/>
    <x v="3"/>
    <x v="3"/>
    <n v="44450"/>
    <x v="1"/>
    <x v="1"/>
    <x v="0"/>
    <x v="120"/>
    <s v="kmpl"/>
    <s v="190 bhp"/>
    <n v="5"/>
    <s v="71.82 Lakh"/>
    <x v="562"/>
  </r>
  <r>
    <n v="1304"/>
    <x v="42"/>
    <x v="8"/>
    <x v="4"/>
    <n v="63777"/>
    <x v="2"/>
    <x v="0"/>
    <x v="0"/>
    <x v="23"/>
    <s v="kmpl"/>
    <s v="82.9 bhp"/>
    <n v="5"/>
    <m/>
    <x v="563"/>
  </r>
  <r>
    <n v="1305"/>
    <x v="799"/>
    <x v="0"/>
    <x v="5"/>
    <n v="31000"/>
    <x v="1"/>
    <x v="1"/>
    <x v="0"/>
    <x v="147"/>
    <s v="kmpl"/>
    <s v="190 bhp"/>
    <n v="5"/>
    <s v="50.97 Lakh"/>
    <x v="64"/>
  </r>
  <r>
    <n v="1306"/>
    <x v="416"/>
    <x v="8"/>
    <x v="3"/>
    <n v="60000"/>
    <x v="2"/>
    <x v="0"/>
    <x v="0"/>
    <x v="208"/>
    <s v="kmpl"/>
    <s v="88.73 bhp"/>
    <n v="5"/>
    <m/>
    <x v="207"/>
  </r>
  <r>
    <n v="1307"/>
    <x v="267"/>
    <x v="10"/>
    <x v="1"/>
    <n v="78008"/>
    <x v="1"/>
    <x v="0"/>
    <x v="0"/>
    <x v="72"/>
    <s v="kmpl"/>
    <s v="70 bhp"/>
    <n v="5"/>
    <m/>
    <x v="164"/>
  </r>
  <r>
    <n v="1308"/>
    <x v="538"/>
    <x v="9"/>
    <x v="7"/>
    <n v="33000"/>
    <x v="1"/>
    <x v="1"/>
    <x v="1"/>
    <x v="14"/>
    <s v="kmpl"/>
    <s v="165 bhp"/>
    <n v="5"/>
    <m/>
    <x v="564"/>
  </r>
  <r>
    <n v="1309"/>
    <x v="800"/>
    <x v="0"/>
    <x v="10"/>
    <n v="27078"/>
    <x v="2"/>
    <x v="1"/>
    <x v="0"/>
    <x v="299"/>
    <s v="kmpl"/>
    <s v="114.4 bhp"/>
    <n v="4"/>
    <m/>
    <x v="565"/>
  </r>
  <r>
    <n v="1310"/>
    <x v="801"/>
    <x v="4"/>
    <x v="2"/>
    <n v="57275"/>
    <x v="1"/>
    <x v="0"/>
    <x v="0"/>
    <x v="38"/>
    <s v="kmpl"/>
    <s v="103.6 bhp"/>
    <n v="5"/>
    <m/>
    <x v="2"/>
  </r>
  <r>
    <n v="1311"/>
    <x v="380"/>
    <x v="8"/>
    <x v="7"/>
    <n v="45000"/>
    <x v="1"/>
    <x v="0"/>
    <x v="0"/>
    <x v="148"/>
    <s v="kmpl"/>
    <s v="70 bhp"/>
    <n v="5"/>
    <m/>
    <x v="566"/>
  </r>
  <r>
    <n v="1312"/>
    <x v="12"/>
    <x v="8"/>
    <x v="7"/>
    <n v="57319"/>
    <x v="1"/>
    <x v="0"/>
    <x v="0"/>
    <x v="12"/>
    <s v="kmpl"/>
    <s v="74 bhp"/>
    <n v="5"/>
    <m/>
    <x v="24"/>
  </r>
  <r>
    <n v="1313"/>
    <x v="802"/>
    <x v="2"/>
    <x v="11"/>
    <n v="121097"/>
    <x v="1"/>
    <x v="0"/>
    <x v="1"/>
    <x v="148"/>
    <s v="kmpl"/>
    <s v="88.76 bhp"/>
    <n v="5"/>
    <s v="10.73 Lakh"/>
    <x v="445"/>
  </r>
  <r>
    <n v="1314"/>
    <x v="84"/>
    <x v="0"/>
    <x v="2"/>
    <n v="89000"/>
    <x v="1"/>
    <x v="1"/>
    <x v="0"/>
    <x v="71"/>
    <s v="kmpl"/>
    <s v="218 bhp"/>
    <n v="5"/>
    <m/>
    <x v="567"/>
  </r>
  <r>
    <n v="1315"/>
    <x v="249"/>
    <x v="9"/>
    <x v="3"/>
    <n v="72000"/>
    <x v="2"/>
    <x v="0"/>
    <x v="0"/>
    <x v="72"/>
    <s v="kmpl"/>
    <s v="118 bhp"/>
    <n v="5"/>
    <m/>
    <x v="74"/>
  </r>
  <r>
    <n v="1316"/>
    <x v="603"/>
    <x v="8"/>
    <x v="4"/>
    <n v="36000"/>
    <x v="1"/>
    <x v="1"/>
    <x v="1"/>
    <x v="46"/>
    <s v="kmpl"/>
    <s v="147.51 bhp"/>
    <n v="5"/>
    <m/>
    <x v="402"/>
  </r>
  <r>
    <n v="1317"/>
    <x v="803"/>
    <x v="5"/>
    <x v="4"/>
    <n v="86000"/>
    <x v="1"/>
    <x v="0"/>
    <x v="1"/>
    <x v="284"/>
    <s v="kmpl"/>
    <s v="75 bhp"/>
    <n v="5"/>
    <s v="9.5 Lakh"/>
    <x v="54"/>
  </r>
  <r>
    <n v="1318"/>
    <x v="804"/>
    <x v="10"/>
    <x v="16"/>
    <n v="85000"/>
    <x v="2"/>
    <x v="0"/>
    <x v="0"/>
    <x v="73"/>
    <s v="kmpl"/>
    <s v="90 bhp"/>
    <n v="5"/>
    <m/>
    <x v="263"/>
  </r>
  <r>
    <n v="1319"/>
    <x v="805"/>
    <x v="1"/>
    <x v="14"/>
    <n v="120000"/>
    <x v="2"/>
    <x v="0"/>
    <x v="1"/>
    <x v="205"/>
    <s v="kmpl"/>
    <s v="null bhp"/>
    <n v="5"/>
    <m/>
    <x v="101"/>
  </r>
  <r>
    <n v="1320"/>
    <x v="108"/>
    <x v="6"/>
    <x v="4"/>
    <n v="37613"/>
    <x v="1"/>
    <x v="1"/>
    <x v="0"/>
    <x v="20"/>
    <s v="kmpl"/>
    <s v="190 bhp"/>
    <n v="5"/>
    <s v="52.46 Lakh"/>
    <x v="568"/>
  </r>
  <r>
    <n v="1321"/>
    <x v="806"/>
    <x v="2"/>
    <x v="9"/>
    <n v="100000"/>
    <x v="2"/>
    <x v="0"/>
    <x v="0"/>
    <x v="116"/>
    <s v="kmpl"/>
    <s v="68 bhp"/>
    <n v="5"/>
    <m/>
    <x v="112"/>
  </r>
  <r>
    <n v="1322"/>
    <x v="119"/>
    <x v="3"/>
    <x v="5"/>
    <n v="5240"/>
    <x v="2"/>
    <x v="1"/>
    <x v="0"/>
    <x v="91"/>
    <s v="kmpl"/>
    <s v="37.48 bhp"/>
    <n v="4"/>
    <m/>
    <x v="47"/>
  </r>
  <r>
    <n v="1323"/>
    <x v="360"/>
    <x v="0"/>
    <x v="6"/>
    <n v="20000"/>
    <x v="0"/>
    <x v="0"/>
    <x v="0"/>
    <x v="63"/>
    <s v="km/kg"/>
    <s v="73 bhp"/>
    <n v="5"/>
    <m/>
    <x v="2"/>
  </r>
  <r>
    <n v="1324"/>
    <x v="807"/>
    <x v="3"/>
    <x v="12"/>
    <n v="16862"/>
    <x v="2"/>
    <x v="0"/>
    <x v="0"/>
    <x v="234"/>
    <s v="kmpl"/>
    <s v="81.80 bhp"/>
    <n v="5"/>
    <s v="6.07 Lakh"/>
    <x v="569"/>
  </r>
  <r>
    <n v="1325"/>
    <x v="539"/>
    <x v="3"/>
    <x v="4"/>
    <n v="59254"/>
    <x v="2"/>
    <x v="0"/>
    <x v="1"/>
    <x v="26"/>
    <s v="kmpl"/>
    <s v="85.8 bhp"/>
    <n v="5"/>
    <m/>
    <x v="570"/>
  </r>
  <r>
    <n v="1326"/>
    <x v="379"/>
    <x v="5"/>
    <x v="7"/>
    <n v="60000"/>
    <x v="1"/>
    <x v="0"/>
    <x v="0"/>
    <x v="75"/>
    <s v="kmpl"/>
    <s v="89.84 bhp"/>
    <n v="5"/>
    <m/>
    <x v="74"/>
  </r>
  <r>
    <n v="1327"/>
    <x v="808"/>
    <x v="4"/>
    <x v="1"/>
    <n v="50295"/>
    <x v="2"/>
    <x v="0"/>
    <x v="0"/>
    <x v="133"/>
    <s v="kmpl"/>
    <m/>
    <m/>
    <m/>
    <x v="333"/>
  </r>
  <r>
    <n v="1328"/>
    <x v="436"/>
    <x v="3"/>
    <x v="7"/>
    <n v="47674"/>
    <x v="2"/>
    <x v="0"/>
    <x v="0"/>
    <x v="229"/>
    <s v="kmpl"/>
    <s v="85.8 bhp"/>
    <n v="5"/>
    <m/>
    <x v="571"/>
  </r>
  <r>
    <n v="1329"/>
    <x v="287"/>
    <x v="6"/>
    <x v="7"/>
    <n v="61517"/>
    <x v="2"/>
    <x v="1"/>
    <x v="0"/>
    <x v="64"/>
    <s v="kmpl"/>
    <s v="78.9 bhp"/>
    <n v="5"/>
    <m/>
    <x v="327"/>
  </r>
  <r>
    <n v="1330"/>
    <x v="437"/>
    <x v="3"/>
    <x v="5"/>
    <n v="62946"/>
    <x v="1"/>
    <x v="0"/>
    <x v="0"/>
    <x v="63"/>
    <s v="kmpl"/>
    <s v="140 bhp"/>
    <n v="7"/>
    <m/>
    <x v="572"/>
  </r>
  <r>
    <n v="1331"/>
    <x v="724"/>
    <x v="8"/>
    <x v="1"/>
    <n v="66823"/>
    <x v="1"/>
    <x v="0"/>
    <x v="1"/>
    <x v="117"/>
    <s v="kmpl"/>
    <s v="88.73 bhp"/>
    <n v="5"/>
    <m/>
    <x v="573"/>
  </r>
  <r>
    <n v="1332"/>
    <x v="809"/>
    <x v="1"/>
    <x v="4"/>
    <n v="79494"/>
    <x v="0"/>
    <x v="0"/>
    <x v="0"/>
    <x v="300"/>
    <s v="km/kg"/>
    <s v="67.04 bhp"/>
    <n v="5"/>
    <s v="5.54 Lakh"/>
    <x v="574"/>
  </r>
  <r>
    <n v="1333"/>
    <x v="162"/>
    <x v="2"/>
    <x v="3"/>
    <n v="107000"/>
    <x v="1"/>
    <x v="0"/>
    <x v="1"/>
    <x v="230"/>
    <s v="kmpl"/>
    <s v="88.76 bhp"/>
    <n v="5"/>
    <m/>
    <x v="2"/>
  </r>
  <r>
    <n v="1334"/>
    <x v="810"/>
    <x v="0"/>
    <x v="2"/>
    <n v="55000"/>
    <x v="1"/>
    <x v="1"/>
    <x v="1"/>
    <x v="301"/>
    <s v="kmpl"/>
    <s v="258 bhp"/>
    <n v="5"/>
    <m/>
    <x v="378"/>
  </r>
  <r>
    <n v="1335"/>
    <x v="811"/>
    <x v="0"/>
    <x v="8"/>
    <n v="24000"/>
    <x v="2"/>
    <x v="1"/>
    <x v="0"/>
    <x v="139"/>
    <s v="kmpl"/>
    <s v="103.52 bhp"/>
    <n v="5"/>
    <m/>
    <x v="245"/>
  </r>
  <r>
    <n v="1336"/>
    <x v="284"/>
    <x v="0"/>
    <x v="5"/>
    <n v="20002"/>
    <x v="1"/>
    <x v="1"/>
    <x v="0"/>
    <x v="171"/>
    <s v="kmpl"/>
    <s v="245 bhp"/>
    <n v="7"/>
    <s v="1.04 Cr"/>
    <x v="491"/>
  </r>
  <r>
    <n v="1337"/>
    <x v="257"/>
    <x v="6"/>
    <x v="5"/>
    <n v="54317"/>
    <x v="2"/>
    <x v="0"/>
    <x v="0"/>
    <x v="146"/>
    <s v="kmpl"/>
    <s v="117.3 bhp"/>
    <n v="5"/>
    <m/>
    <x v="575"/>
  </r>
  <r>
    <n v="1338"/>
    <x v="743"/>
    <x v="0"/>
    <x v="5"/>
    <n v="10200"/>
    <x v="2"/>
    <x v="0"/>
    <x v="0"/>
    <x v="229"/>
    <s v="kmpl"/>
    <s v="82 bhp"/>
    <n v="5"/>
    <m/>
    <x v="576"/>
  </r>
  <r>
    <n v="1339"/>
    <x v="812"/>
    <x v="3"/>
    <x v="5"/>
    <n v="24337"/>
    <x v="1"/>
    <x v="0"/>
    <x v="0"/>
    <x v="111"/>
    <s v="kmpl"/>
    <s v="98.6 bhp"/>
    <n v="5"/>
    <m/>
    <x v="577"/>
  </r>
  <r>
    <n v="1340"/>
    <x v="813"/>
    <x v="1"/>
    <x v="3"/>
    <n v="79000"/>
    <x v="2"/>
    <x v="0"/>
    <x v="0"/>
    <x v="302"/>
    <s v="kmpl"/>
    <s v="86.8 bhp"/>
    <n v="5"/>
    <m/>
    <x v="164"/>
  </r>
  <r>
    <n v="1341"/>
    <x v="502"/>
    <x v="5"/>
    <x v="1"/>
    <n v="40500"/>
    <x v="1"/>
    <x v="0"/>
    <x v="0"/>
    <x v="149"/>
    <s v="kmpl"/>
    <s v="88.5 bhp"/>
    <n v="5"/>
    <m/>
    <x v="241"/>
  </r>
  <r>
    <n v="1342"/>
    <x v="685"/>
    <x v="1"/>
    <x v="5"/>
    <n v="23000"/>
    <x v="1"/>
    <x v="0"/>
    <x v="0"/>
    <x v="219"/>
    <s v="kmpl"/>
    <s v="74 bhp"/>
    <n v="5"/>
    <m/>
    <x v="578"/>
  </r>
  <r>
    <n v="1343"/>
    <x v="398"/>
    <x v="1"/>
    <x v="1"/>
    <n v="63050"/>
    <x v="2"/>
    <x v="1"/>
    <x v="0"/>
    <x v="303"/>
    <s v="kmpl"/>
    <s v="158.8 bhp"/>
    <n v="5"/>
    <m/>
    <x v="7"/>
  </r>
  <r>
    <n v="1344"/>
    <x v="814"/>
    <x v="0"/>
    <x v="11"/>
    <n v="78000"/>
    <x v="2"/>
    <x v="1"/>
    <x v="1"/>
    <x v="29"/>
    <s v="kmpl"/>
    <s v="138.1 bhp"/>
    <n v="5"/>
    <m/>
    <x v="443"/>
  </r>
  <r>
    <n v="1345"/>
    <x v="815"/>
    <x v="1"/>
    <x v="14"/>
    <n v="70000"/>
    <x v="2"/>
    <x v="0"/>
    <x v="0"/>
    <x v="14"/>
    <s v="kmpl"/>
    <s v="null bhp"/>
    <n v="5"/>
    <m/>
    <x v="67"/>
  </r>
  <r>
    <n v="1346"/>
    <x v="293"/>
    <x v="3"/>
    <x v="3"/>
    <n v="66245"/>
    <x v="2"/>
    <x v="0"/>
    <x v="0"/>
    <x v="72"/>
    <s v="kmpl"/>
    <s v="118 bhp"/>
    <n v="5"/>
    <m/>
    <x v="523"/>
  </r>
  <r>
    <n v="1347"/>
    <x v="816"/>
    <x v="9"/>
    <x v="9"/>
    <n v="74112"/>
    <x v="1"/>
    <x v="0"/>
    <x v="0"/>
    <x v="92"/>
    <s v="kmpl"/>
    <s v="120 bhp"/>
    <n v="9"/>
    <m/>
    <x v="170"/>
  </r>
  <r>
    <n v="1348"/>
    <x v="817"/>
    <x v="8"/>
    <x v="2"/>
    <n v="87670"/>
    <x v="2"/>
    <x v="0"/>
    <x v="0"/>
    <x v="239"/>
    <s v="kmpl"/>
    <s v="157.8 bhp"/>
    <n v="5"/>
    <m/>
    <x v="27"/>
  </r>
  <r>
    <n v="1349"/>
    <x v="679"/>
    <x v="4"/>
    <x v="1"/>
    <n v="10000"/>
    <x v="1"/>
    <x v="1"/>
    <x v="0"/>
    <x v="158"/>
    <s v="kmpl"/>
    <s v="184 bhp"/>
    <n v="5"/>
    <m/>
    <x v="124"/>
  </r>
  <r>
    <n v="1350"/>
    <x v="818"/>
    <x v="2"/>
    <x v="9"/>
    <n v="62493"/>
    <x v="2"/>
    <x v="0"/>
    <x v="0"/>
    <x v="89"/>
    <s v="kmpl"/>
    <s v="104.68 bhp"/>
    <n v="5"/>
    <m/>
    <x v="185"/>
  </r>
  <r>
    <n v="1351"/>
    <x v="124"/>
    <x v="6"/>
    <x v="1"/>
    <n v="44620"/>
    <x v="2"/>
    <x v="0"/>
    <x v="0"/>
    <x v="95"/>
    <s v="kmpl"/>
    <s v="91.1 bhp"/>
    <n v="5"/>
    <m/>
    <x v="465"/>
  </r>
  <r>
    <n v="1352"/>
    <x v="819"/>
    <x v="9"/>
    <x v="3"/>
    <n v="66538"/>
    <x v="1"/>
    <x v="1"/>
    <x v="0"/>
    <x v="273"/>
    <s v="kmpl"/>
    <s v="308 bhp"/>
    <n v="7"/>
    <m/>
    <x v="579"/>
  </r>
  <r>
    <n v="1353"/>
    <x v="607"/>
    <x v="10"/>
    <x v="4"/>
    <n v="60000"/>
    <x v="1"/>
    <x v="0"/>
    <x v="0"/>
    <x v="85"/>
    <s v="kmpl"/>
    <s v="100 bhp"/>
    <n v="7"/>
    <m/>
    <x v="133"/>
  </r>
  <r>
    <n v="1354"/>
    <x v="673"/>
    <x v="6"/>
    <x v="2"/>
    <n v="20842"/>
    <x v="2"/>
    <x v="0"/>
    <x v="0"/>
    <x v="14"/>
    <s v="kmpl"/>
    <s v="62 bhp"/>
    <n v="5"/>
    <m/>
    <x v="580"/>
  </r>
  <r>
    <n v="1355"/>
    <x v="820"/>
    <x v="2"/>
    <x v="7"/>
    <n v="110000"/>
    <x v="1"/>
    <x v="1"/>
    <x v="0"/>
    <x v="304"/>
    <s v="kmpl"/>
    <s v="194.3 bhp"/>
    <n v="7"/>
    <m/>
    <x v="581"/>
  </r>
  <r>
    <n v="1356"/>
    <x v="193"/>
    <x v="0"/>
    <x v="2"/>
    <n v="45000"/>
    <x v="2"/>
    <x v="1"/>
    <x v="1"/>
    <x v="36"/>
    <s v="kmpl"/>
    <s v="186 bhp"/>
    <n v="5"/>
    <m/>
    <x v="55"/>
  </r>
  <r>
    <n v="1357"/>
    <x v="0"/>
    <x v="0"/>
    <x v="7"/>
    <n v="40000"/>
    <x v="0"/>
    <x v="0"/>
    <x v="1"/>
    <x v="0"/>
    <s v="km/kg"/>
    <s v="58.16 bhp"/>
    <n v="5"/>
    <m/>
    <x v="360"/>
  </r>
  <r>
    <n v="1358"/>
    <x v="39"/>
    <x v="3"/>
    <x v="3"/>
    <n v="49008"/>
    <x v="2"/>
    <x v="0"/>
    <x v="0"/>
    <x v="38"/>
    <s v="kmpl"/>
    <s v="46.3 bhp"/>
    <n v="5"/>
    <m/>
    <x v="582"/>
  </r>
  <r>
    <n v="1359"/>
    <x v="308"/>
    <x v="7"/>
    <x v="5"/>
    <n v="31000"/>
    <x v="2"/>
    <x v="0"/>
    <x v="0"/>
    <x v="179"/>
    <s v="kmpl"/>
    <s v="47.3 bhp"/>
    <n v="5"/>
    <m/>
    <x v="93"/>
  </r>
  <r>
    <n v="1360"/>
    <x v="821"/>
    <x v="1"/>
    <x v="4"/>
    <n v="8000"/>
    <x v="2"/>
    <x v="0"/>
    <x v="0"/>
    <x v="64"/>
    <s v="kmpl"/>
    <s v="97.7 bhp"/>
    <n v="5"/>
    <m/>
    <x v="68"/>
  </r>
  <r>
    <n v="1361"/>
    <x v="822"/>
    <x v="0"/>
    <x v="12"/>
    <n v="171"/>
    <x v="2"/>
    <x v="0"/>
    <x v="0"/>
    <x v="179"/>
    <s v="kmpl"/>
    <s v="47.3 bhp"/>
    <n v="5"/>
    <m/>
    <x v="47"/>
  </r>
  <r>
    <n v="1362"/>
    <x v="127"/>
    <x v="7"/>
    <x v="6"/>
    <n v="2100"/>
    <x v="2"/>
    <x v="0"/>
    <x v="0"/>
    <x v="96"/>
    <s v="kmpl"/>
    <s v="67.1 bhp"/>
    <n v="5"/>
    <s v="4.33 Lakh"/>
    <x v="47"/>
  </r>
  <r>
    <n v="1363"/>
    <x v="823"/>
    <x v="3"/>
    <x v="6"/>
    <n v="20667"/>
    <x v="2"/>
    <x v="1"/>
    <x v="0"/>
    <x v="50"/>
    <s v="kmpl"/>
    <s v="81.86 bhp"/>
    <n v="5"/>
    <s v="8.63 Lakh"/>
    <x v="502"/>
  </r>
  <r>
    <n v="1364"/>
    <x v="585"/>
    <x v="7"/>
    <x v="1"/>
    <n v="50000"/>
    <x v="1"/>
    <x v="0"/>
    <x v="0"/>
    <x v="254"/>
    <s v="kmpl"/>
    <s v="98.6 bhp"/>
    <n v="7"/>
    <m/>
    <x v="204"/>
  </r>
  <r>
    <n v="1365"/>
    <x v="824"/>
    <x v="5"/>
    <x v="0"/>
    <n v="100030"/>
    <x v="1"/>
    <x v="0"/>
    <x v="1"/>
    <x v="305"/>
    <s v="kmpl"/>
    <s v="90 bhp"/>
    <n v="5"/>
    <m/>
    <x v="112"/>
  </r>
  <r>
    <n v="1366"/>
    <x v="825"/>
    <x v="1"/>
    <x v="2"/>
    <n v="75372"/>
    <x v="1"/>
    <x v="0"/>
    <x v="0"/>
    <x v="306"/>
    <s v="kmpl"/>
    <s v="123.7 bhp"/>
    <n v="5"/>
    <m/>
    <x v="583"/>
  </r>
  <r>
    <n v="1367"/>
    <x v="429"/>
    <x v="6"/>
    <x v="5"/>
    <n v="60475"/>
    <x v="2"/>
    <x v="1"/>
    <x v="0"/>
    <x v="69"/>
    <s v="kmpl"/>
    <s v="117.3 bhp"/>
    <n v="5"/>
    <m/>
    <x v="382"/>
  </r>
  <r>
    <n v="1368"/>
    <x v="826"/>
    <x v="6"/>
    <x v="12"/>
    <n v="18453"/>
    <x v="2"/>
    <x v="0"/>
    <x v="0"/>
    <x v="50"/>
    <s v="kmpl"/>
    <s v="81.86 bhp"/>
    <n v="5"/>
    <s v="6.68 Lakh"/>
    <x v="584"/>
  </r>
  <r>
    <n v="1369"/>
    <x v="231"/>
    <x v="4"/>
    <x v="11"/>
    <n v="96578"/>
    <x v="1"/>
    <x v="0"/>
    <x v="0"/>
    <x v="90"/>
    <s v="kmpl"/>
    <s v="126.2 bhp"/>
    <n v="5"/>
    <s v="14.07 Lakh"/>
    <x v="54"/>
  </r>
  <r>
    <n v="1370"/>
    <x v="827"/>
    <x v="7"/>
    <x v="5"/>
    <n v="31001"/>
    <x v="2"/>
    <x v="0"/>
    <x v="0"/>
    <x v="307"/>
    <s v="kmpl"/>
    <s v="75 bhp"/>
    <n v="5"/>
    <m/>
    <x v="159"/>
  </r>
  <r>
    <n v="1371"/>
    <x v="171"/>
    <x v="5"/>
    <x v="3"/>
    <n v="65900"/>
    <x v="1"/>
    <x v="0"/>
    <x v="0"/>
    <x v="84"/>
    <s v="kmpl"/>
    <s v="126.32 bhp"/>
    <n v="5"/>
    <m/>
    <x v="74"/>
  </r>
  <r>
    <n v="1372"/>
    <x v="828"/>
    <x v="9"/>
    <x v="8"/>
    <n v="26246"/>
    <x v="2"/>
    <x v="0"/>
    <x v="0"/>
    <x v="136"/>
    <s v="kmpl"/>
    <s v="121.3 bhp"/>
    <n v="5"/>
    <m/>
    <x v="180"/>
  </r>
  <r>
    <n v="1373"/>
    <x v="94"/>
    <x v="5"/>
    <x v="4"/>
    <n v="62700"/>
    <x v="2"/>
    <x v="0"/>
    <x v="1"/>
    <x v="137"/>
    <s v="kmpl"/>
    <s v="67.04 bhp"/>
    <n v="5"/>
    <m/>
    <x v="23"/>
  </r>
  <r>
    <n v="1374"/>
    <x v="829"/>
    <x v="2"/>
    <x v="11"/>
    <n v="90000"/>
    <x v="2"/>
    <x v="1"/>
    <x v="0"/>
    <x v="273"/>
    <s v="kmpl"/>
    <s v="180 bhp"/>
    <n v="5"/>
    <m/>
    <x v="139"/>
  </r>
  <r>
    <n v="1375"/>
    <x v="830"/>
    <x v="9"/>
    <x v="5"/>
    <n v="36000"/>
    <x v="2"/>
    <x v="1"/>
    <x v="0"/>
    <x v="11"/>
    <s v="kmpl"/>
    <s v="118 bhp"/>
    <n v="5"/>
    <m/>
    <x v="332"/>
  </r>
  <r>
    <n v="1376"/>
    <x v="831"/>
    <x v="8"/>
    <x v="5"/>
    <n v="46000"/>
    <x v="1"/>
    <x v="0"/>
    <x v="0"/>
    <x v="248"/>
    <s v="kmpl"/>
    <s v="74 bhp"/>
    <n v="5"/>
    <m/>
    <x v="29"/>
  </r>
  <r>
    <n v="1377"/>
    <x v="149"/>
    <x v="3"/>
    <x v="8"/>
    <n v="73003"/>
    <x v="1"/>
    <x v="0"/>
    <x v="0"/>
    <x v="111"/>
    <s v="kmpl"/>
    <s v="98.6 bhp"/>
    <n v="5"/>
    <m/>
    <x v="28"/>
  </r>
  <r>
    <n v="1378"/>
    <x v="832"/>
    <x v="6"/>
    <x v="7"/>
    <n v="46566"/>
    <x v="1"/>
    <x v="0"/>
    <x v="0"/>
    <x v="117"/>
    <s v="kmpl"/>
    <s v="88.76 bhp"/>
    <n v="5"/>
    <m/>
    <x v="279"/>
  </r>
  <r>
    <n v="1379"/>
    <x v="833"/>
    <x v="5"/>
    <x v="1"/>
    <n v="41493"/>
    <x v="1"/>
    <x v="1"/>
    <x v="0"/>
    <x v="73"/>
    <s v="kmpl"/>
    <s v="265 bhp"/>
    <n v="5"/>
    <m/>
    <x v="585"/>
  </r>
  <r>
    <n v="1380"/>
    <x v="834"/>
    <x v="6"/>
    <x v="7"/>
    <n v="103788"/>
    <x v="1"/>
    <x v="0"/>
    <x v="0"/>
    <x v="28"/>
    <s v="kmpl"/>
    <s v="108.5 bhp"/>
    <n v="5"/>
    <m/>
    <x v="586"/>
  </r>
  <r>
    <n v="1381"/>
    <x v="733"/>
    <x v="9"/>
    <x v="5"/>
    <n v="45000"/>
    <x v="1"/>
    <x v="1"/>
    <x v="0"/>
    <x v="283"/>
    <s v="kmpl"/>
    <s v="108.45 bhp"/>
    <n v="5"/>
    <s v="15.05 Lakh"/>
    <x v="30"/>
  </r>
  <r>
    <n v="1382"/>
    <x v="259"/>
    <x v="1"/>
    <x v="10"/>
    <n v="120000"/>
    <x v="2"/>
    <x v="0"/>
    <x v="0"/>
    <x v="50"/>
    <s v="kmpl"/>
    <s v="67.1 bhp"/>
    <n v="5"/>
    <m/>
    <x v="587"/>
  </r>
  <r>
    <n v="1383"/>
    <x v="835"/>
    <x v="5"/>
    <x v="10"/>
    <n v="97359"/>
    <x v="1"/>
    <x v="0"/>
    <x v="1"/>
    <x v="162"/>
    <s v="kmpl"/>
    <s v="110 bhp"/>
    <n v="5"/>
    <m/>
    <x v="185"/>
  </r>
  <r>
    <n v="1384"/>
    <x v="531"/>
    <x v="0"/>
    <x v="5"/>
    <n v="62000"/>
    <x v="2"/>
    <x v="0"/>
    <x v="0"/>
    <x v="23"/>
    <s v="kmpl"/>
    <s v="85.80 bhp"/>
    <n v="5"/>
    <m/>
    <x v="242"/>
  </r>
  <r>
    <n v="1385"/>
    <x v="176"/>
    <x v="1"/>
    <x v="15"/>
    <n v="115000"/>
    <x v="2"/>
    <x v="0"/>
    <x v="1"/>
    <x v="14"/>
    <s v="kmpl"/>
    <m/>
    <m/>
    <m/>
    <x v="144"/>
  </r>
  <r>
    <n v="1386"/>
    <x v="836"/>
    <x v="6"/>
    <x v="12"/>
    <n v="18373"/>
    <x v="1"/>
    <x v="1"/>
    <x v="0"/>
    <x v="120"/>
    <s v="kmpl"/>
    <s v="187.74 bhp"/>
    <n v="5"/>
    <m/>
    <x v="588"/>
  </r>
  <r>
    <n v="1387"/>
    <x v="520"/>
    <x v="4"/>
    <x v="5"/>
    <n v="60453"/>
    <x v="2"/>
    <x v="0"/>
    <x v="0"/>
    <x v="164"/>
    <s v="kmpl"/>
    <s v="74 bhp"/>
    <n v="5"/>
    <m/>
    <x v="557"/>
  </r>
  <r>
    <n v="1388"/>
    <x v="12"/>
    <x v="1"/>
    <x v="4"/>
    <n v="37000"/>
    <x v="1"/>
    <x v="0"/>
    <x v="0"/>
    <x v="49"/>
    <s v="kmpl"/>
    <s v="null bhp"/>
    <n v="5"/>
    <m/>
    <x v="34"/>
  </r>
  <r>
    <n v="1389"/>
    <x v="837"/>
    <x v="0"/>
    <x v="0"/>
    <n v="69009"/>
    <x v="2"/>
    <x v="0"/>
    <x v="1"/>
    <x v="297"/>
    <s v="kmpl"/>
    <s v="70 bhp"/>
    <n v="5"/>
    <m/>
    <x v="471"/>
  </r>
  <r>
    <n v="1390"/>
    <x v="108"/>
    <x v="4"/>
    <x v="4"/>
    <n v="30000"/>
    <x v="1"/>
    <x v="1"/>
    <x v="0"/>
    <x v="158"/>
    <s v="kmpl"/>
    <s v="184 bhp"/>
    <n v="5"/>
    <m/>
    <x v="270"/>
  </r>
  <r>
    <n v="1391"/>
    <x v="471"/>
    <x v="8"/>
    <x v="3"/>
    <n v="70707"/>
    <x v="1"/>
    <x v="0"/>
    <x v="0"/>
    <x v="84"/>
    <s v="kmpl"/>
    <s v="126.32 bhp"/>
    <n v="5"/>
    <m/>
    <x v="201"/>
  </r>
  <r>
    <n v="1392"/>
    <x v="179"/>
    <x v="3"/>
    <x v="1"/>
    <n v="64677"/>
    <x v="1"/>
    <x v="0"/>
    <x v="0"/>
    <x v="18"/>
    <s v="kmpl"/>
    <s v="83.8 bhp"/>
    <n v="5"/>
    <m/>
    <x v="586"/>
  </r>
  <r>
    <n v="1393"/>
    <x v="838"/>
    <x v="9"/>
    <x v="6"/>
    <n v="3000"/>
    <x v="2"/>
    <x v="1"/>
    <x v="0"/>
    <x v="50"/>
    <s v="kmpl"/>
    <s v="81.86 bhp"/>
    <n v="5"/>
    <s v="7.98 Lakh"/>
    <x v="132"/>
  </r>
  <r>
    <n v="1394"/>
    <x v="218"/>
    <x v="9"/>
    <x v="4"/>
    <n v="49000"/>
    <x v="1"/>
    <x v="1"/>
    <x v="1"/>
    <x v="147"/>
    <s v="kmpl"/>
    <s v="184 bhp"/>
    <n v="5"/>
    <m/>
    <x v="589"/>
  </r>
  <r>
    <n v="1395"/>
    <x v="82"/>
    <x v="1"/>
    <x v="0"/>
    <n v="71000"/>
    <x v="1"/>
    <x v="0"/>
    <x v="0"/>
    <x v="5"/>
    <s v="kmpl"/>
    <s v="73.9 bhp"/>
    <n v="5"/>
    <m/>
    <x v="159"/>
  </r>
  <r>
    <n v="1396"/>
    <x v="839"/>
    <x v="5"/>
    <x v="0"/>
    <n v="52000"/>
    <x v="2"/>
    <x v="0"/>
    <x v="1"/>
    <x v="124"/>
    <s v="kmpl"/>
    <s v="68.05 bhp"/>
    <n v="5"/>
    <m/>
    <x v="50"/>
  </r>
  <r>
    <n v="1397"/>
    <x v="460"/>
    <x v="6"/>
    <x v="5"/>
    <n v="35659"/>
    <x v="1"/>
    <x v="1"/>
    <x v="0"/>
    <x v="225"/>
    <s v="kmpl"/>
    <s v="258 bhp"/>
    <n v="7"/>
    <m/>
    <x v="590"/>
  </r>
  <r>
    <n v="1398"/>
    <x v="840"/>
    <x v="6"/>
    <x v="12"/>
    <n v="5377"/>
    <x v="2"/>
    <x v="0"/>
    <x v="0"/>
    <x v="11"/>
    <s v="kmpl"/>
    <s v="116.3 bhp"/>
    <n v="5"/>
    <m/>
    <x v="591"/>
  </r>
  <r>
    <n v="1399"/>
    <x v="31"/>
    <x v="8"/>
    <x v="7"/>
    <n v="65000"/>
    <x v="1"/>
    <x v="1"/>
    <x v="0"/>
    <x v="30"/>
    <s v="kmpl"/>
    <s v="184 bhp"/>
    <n v="7"/>
    <m/>
    <x v="58"/>
  </r>
  <r>
    <n v="1400"/>
    <x v="89"/>
    <x v="3"/>
    <x v="1"/>
    <n v="92708"/>
    <x v="1"/>
    <x v="0"/>
    <x v="0"/>
    <x v="75"/>
    <s v="kmpl"/>
    <s v="89.84 bhp"/>
    <n v="5"/>
    <m/>
    <x v="592"/>
  </r>
  <r>
    <n v="1401"/>
    <x v="39"/>
    <x v="3"/>
    <x v="0"/>
    <n v="48105"/>
    <x v="2"/>
    <x v="0"/>
    <x v="0"/>
    <x v="38"/>
    <s v="kmpl"/>
    <s v="46.3 bhp"/>
    <n v="5"/>
    <m/>
    <x v="207"/>
  </r>
  <r>
    <n v="1402"/>
    <x v="520"/>
    <x v="0"/>
    <x v="2"/>
    <n v="46759"/>
    <x v="2"/>
    <x v="0"/>
    <x v="0"/>
    <x v="164"/>
    <s v="kmpl"/>
    <s v="74 bhp"/>
    <n v="5"/>
    <m/>
    <x v="228"/>
  </r>
  <r>
    <n v="1403"/>
    <x v="208"/>
    <x v="5"/>
    <x v="4"/>
    <n v="62000"/>
    <x v="1"/>
    <x v="0"/>
    <x v="0"/>
    <x v="37"/>
    <s v="kmpl"/>
    <s v="73.9 bhp"/>
    <n v="5"/>
    <m/>
    <x v="6"/>
  </r>
  <r>
    <n v="1404"/>
    <x v="92"/>
    <x v="7"/>
    <x v="3"/>
    <n v="35175"/>
    <x v="1"/>
    <x v="0"/>
    <x v="0"/>
    <x v="37"/>
    <s v="kmpl"/>
    <s v="73.9 bhp"/>
    <n v="5"/>
    <m/>
    <x v="593"/>
  </r>
  <r>
    <n v="1405"/>
    <x v="175"/>
    <x v="7"/>
    <x v="4"/>
    <n v="70000"/>
    <x v="1"/>
    <x v="0"/>
    <x v="0"/>
    <x v="3"/>
    <s v="kmpl"/>
    <s v="88.8 bhp"/>
    <n v="7"/>
    <m/>
    <x v="260"/>
  </r>
  <r>
    <n v="1406"/>
    <x v="841"/>
    <x v="7"/>
    <x v="8"/>
    <n v="30000"/>
    <x v="1"/>
    <x v="0"/>
    <x v="0"/>
    <x v="242"/>
    <s v="kmpl"/>
    <s v="98.59 bhp"/>
    <n v="5"/>
    <m/>
    <x v="3"/>
  </r>
  <r>
    <n v="1407"/>
    <x v="105"/>
    <x v="7"/>
    <x v="5"/>
    <n v="66618"/>
    <x v="1"/>
    <x v="1"/>
    <x v="0"/>
    <x v="7"/>
    <s v="kmpl"/>
    <s v="171.5 bhp"/>
    <n v="7"/>
    <s v="24.82 Lakh"/>
    <x v="594"/>
  </r>
  <r>
    <n v="1408"/>
    <x v="842"/>
    <x v="0"/>
    <x v="0"/>
    <n v="69300"/>
    <x v="2"/>
    <x v="1"/>
    <x v="1"/>
    <x v="88"/>
    <s v="kmpl"/>
    <s v="150 bhp"/>
    <n v="5"/>
    <m/>
    <x v="1"/>
  </r>
  <r>
    <n v="1409"/>
    <x v="303"/>
    <x v="7"/>
    <x v="8"/>
    <n v="148000"/>
    <x v="1"/>
    <x v="0"/>
    <x v="0"/>
    <x v="159"/>
    <s v="kmpl"/>
    <s v="74 bhp"/>
    <n v="5"/>
    <m/>
    <x v="119"/>
  </r>
  <r>
    <n v="1410"/>
    <x v="843"/>
    <x v="0"/>
    <x v="8"/>
    <n v="22000"/>
    <x v="2"/>
    <x v="0"/>
    <x v="0"/>
    <x v="158"/>
    <s v="kmpl"/>
    <s v="123.24 bhp"/>
    <n v="5"/>
    <m/>
    <x v="595"/>
  </r>
  <r>
    <n v="1411"/>
    <x v="512"/>
    <x v="10"/>
    <x v="4"/>
    <n v="75000"/>
    <x v="1"/>
    <x v="0"/>
    <x v="0"/>
    <x v="11"/>
    <s v="kmpl"/>
    <s v="110 bhp"/>
    <n v="5"/>
    <m/>
    <x v="3"/>
  </r>
  <r>
    <n v="1412"/>
    <x v="844"/>
    <x v="0"/>
    <x v="5"/>
    <n v="43706"/>
    <x v="2"/>
    <x v="0"/>
    <x v="0"/>
    <x v="68"/>
    <s v="kmpl"/>
    <s v="88.7 bhp"/>
    <n v="5"/>
    <s v="7.63 Lakh"/>
    <x v="27"/>
  </r>
  <r>
    <n v="1413"/>
    <x v="845"/>
    <x v="0"/>
    <x v="2"/>
    <n v="42000"/>
    <x v="1"/>
    <x v="1"/>
    <x v="0"/>
    <x v="24"/>
    <s v="kmpl"/>
    <s v="241.4 bhp"/>
    <n v="5"/>
    <m/>
    <x v="596"/>
  </r>
  <r>
    <n v="1414"/>
    <x v="846"/>
    <x v="1"/>
    <x v="3"/>
    <n v="65000"/>
    <x v="1"/>
    <x v="0"/>
    <x v="0"/>
    <x v="9"/>
    <s v="kmpl"/>
    <s v="74 bhp"/>
    <n v="5"/>
    <m/>
    <x v="54"/>
  </r>
  <r>
    <n v="1415"/>
    <x v="280"/>
    <x v="8"/>
    <x v="1"/>
    <n v="76128"/>
    <x v="1"/>
    <x v="0"/>
    <x v="0"/>
    <x v="219"/>
    <s v="kmpl"/>
    <s v="74 bhp"/>
    <n v="5"/>
    <m/>
    <x v="44"/>
  </r>
  <r>
    <n v="1416"/>
    <x v="565"/>
    <x v="7"/>
    <x v="0"/>
    <n v="39852"/>
    <x v="2"/>
    <x v="0"/>
    <x v="0"/>
    <x v="83"/>
    <s v="kmpl"/>
    <s v="90 bhp"/>
    <n v="5"/>
    <m/>
    <x v="597"/>
  </r>
  <r>
    <n v="1417"/>
    <x v="454"/>
    <x v="0"/>
    <x v="8"/>
    <n v="18673"/>
    <x v="2"/>
    <x v="0"/>
    <x v="0"/>
    <x v="101"/>
    <s v="kmpl"/>
    <s v="81.83 bhp"/>
    <n v="5"/>
    <m/>
    <x v="598"/>
  </r>
  <r>
    <n v="1418"/>
    <x v="355"/>
    <x v="7"/>
    <x v="5"/>
    <n v="11583"/>
    <x v="2"/>
    <x v="0"/>
    <x v="0"/>
    <x v="5"/>
    <s v="kmpl"/>
    <s v="55.2 bhp"/>
    <n v="5"/>
    <m/>
    <x v="25"/>
  </r>
  <r>
    <n v="1419"/>
    <x v="78"/>
    <x v="2"/>
    <x v="9"/>
    <n v="82000"/>
    <x v="2"/>
    <x v="0"/>
    <x v="1"/>
    <x v="14"/>
    <s v="kmpl"/>
    <s v="null bhp"/>
    <n v="5"/>
    <m/>
    <x v="205"/>
  </r>
  <r>
    <n v="1420"/>
    <x v="268"/>
    <x v="1"/>
    <x v="8"/>
    <n v="50000"/>
    <x v="1"/>
    <x v="1"/>
    <x v="0"/>
    <x v="115"/>
    <s v="kmpl"/>
    <s v="136 bhp"/>
    <n v="5"/>
    <m/>
    <x v="341"/>
  </r>
  <r>
    <n v="1421"/>
    <x v="418"/>
    <x v="8"/>
    <x v="7"/>
    <n v="77000"/>
    <x v="2"/>
    <x v="0"/>
    <x v="0"/>
    <x v="165"/>
    <s v="kmpl"/>
    <s v="67.04 bhp"/>
    <n v="5"/>
    <m/>
    <x v="70"/>
  </r>
  <r>
    <n v="1422"/>
    <x v="207"/>
    <x v="0"/>
    <x v="7"/>
    <n v="54890"/>
    <x v="2"/>
    <x v="0"/>
    <x v="1"/>
    <x v="49"/>
    <s v="kmpl"/>
    <s v="76.8 bhp"/>
    <n v="5"/>
    <m/>
    <x v="103"/>
  </r>
  <r>
    <n v="1423"/>
    <x v="847"/>
    <x v="1"/>
    <x v="5"/>
    <n v="21000"/>
    <x v="2"/>
    <x v="1"/>
    <x v="0"/>
    <x v="97"/>
    <s v="kmpl"/>
    <s v="88.7 bhp"/>
    <n v="5"/>
    <m/>
    <x v="412"/>
  </r>
  <r>
    <n v="1424"/>
    <x v="497"/>
    <x v="0"/>
    <x v="10"/>
    <n v="58557"/>
    <x v="1"/>
    <x v="1"/>
    <x v="3"/>
    <x v="185"/>
    <s v="kmpl"/>
    <s v="181 bhp"/>
    <n v="5"/>
    <m/>
    <x v="299"/>
  </r>
  <r>
    <n v="1425"/>
    <x v="377"/>
    <x v="9"/>
    <x v="7"/>
    <n v="70000"/>
    <x v="1"/>
    <x v="0"/>
    <x v="0"/>
    <x v="28"/>
    <s v="kmpl"/>
    <s v="108.45 bhp"/>
    <n v="5"/>
    <m/>
    <x v="20"/>
  </r>
  <r>
    <n v="1426"/>
    <x v="848"/>
    <x v="0"/>
    <x v="8"/>
    <n v="16000"/>
    <x v="2"/>
    <x v="1"/>
    <x v="0"/>
    <x v="189"/>
    <s v="kmpl"/>
    <s v="110.4 bhp"/>
    <n v="5"/>
    <m/>
    <x v="162"/>
  </r>
  <r>
    <n v="1427"/>
    <x v="755"/>
    <x v="6"/>
    <x v="6"/>
    <n v="8899"/>
    <x v="1"/>
    <x v="0"/>
    <x v="0"/>
    <x v="55"/>
    <s v="kmpl"/>
    <s v="147.8 bhp"/>
    <n v="7"/>
    <s v="22.86 Lakh"/>
    <x v="440"/>
  </r>
  <r>
    <n v="1428"/>
    <x v="849"/>
    <x v="6"/>
    <x v="5"/>
    <n v="83629"/>
    <x v="1"/>
    <x v="0"/>
    <x v="0"/>
    <x v="118"/>
    <s v="kmpl"/>
    <s v="56.3 bhp"/>
    <n v="5"/>
    <m/>
    <x v="360"/>
  </r>
  <r>
    <n v="1429"/>
    <x v="850"/>
    <x v="2"/>
    <x v="7"/>
    <n v="35059"/>
    <x v="2"/>
    <x v="1"/>
    <x v="0"/>
    <x v="224"/>
    <s v="kmpl"/>
    <s v="189 bhp"/>
    <n v="4"/>
    <m/>
    <x v="74"/>
  </r>
  <r>
    <n v="1430"/>
    <x v="534"/>
    <x v="6"/>
    <x v="6"/>
    <n v="30552"/>
    <x v="1"/>
    <x v="1"/>
    <x v="0"/>
    <x v="245"/>
    <s v="kmpl"/>
    <s v="197.2 bhp"/>
    <n v="7"/>
    <m/>
    <x v="599"/>
  </r>
  <r>
    <n v="1431"/>
    <x v="104"/>
    <x v="6"/>
    <x v="5"/>
    <n v="44875"/>
    <x v="1"/>
    <x v="1"/>
    <x v="1"/>
    <x v="84"/>
    <s v="kmpl"/>
    <s v="126.32 bhp"/>
    <n v="5"/>
    <m/>
    <x v="600"/>
  </r>
  <r>
    <n v="1432"/>
    <x v="851"/>
    <x v="3"/>
    <x v="8"/>
    <n v="25095"/>
    <x v="2"/>
    <x v="0"/>
    <x v="0"/>
    <x v="203"/>
    <s v="kmpl"/>
    <s v="86.8 bhp"/>
    <n v="5"/>
    <m/>
    <x v="601"/>
  </r>
  <r>
    <n v="1433"/>
    <x v="315"/>
    <x v="5"/>
    <x v="9"/>
    <n v="59000"/>
    <x v="2"/>
    <x v="0"/>
    <x v="0"/>
    <x v="133"/>
    <s v="kmpl"/>
    <s v="37 bhp"/>
    <n v="4"/>
    <m/>
    <x v="348"/>
  </r>
  <r>
    <n v="1434"/>
    <x v="149"/>
    <x v="7"/>
    <x v="7"/>
    <n v="36000"/>
    <x v="1"/>
    <x v="0"/>
    <x v="0"/>
    <x v="111"/>
    <s v="kmpl"/>
    <s v="98.6 bhp"/>
    <n v="5"/>
    <m/>
    <x v="35"/>
  </r>
  <r>
    <n v="1435"/>
    <x v="90"/>
    <x v="0"/>
    <x v="3"/>
    <n v="37000"/>
    <x v="1"/>
    <x v="0"/>
    <x v="0"/>
    <x v="83"/>
    <s v="kmpl"/>
    <s v="140 bhp"/>
    <n v="7"/>
    <m/>
    <x v="28"/>
  </r>
  <r>
    <n v="1436"/>
    <x v="81"/>
    <x v="2"/>
    <x v="0"/>
    <n v="90000"/>
    <x v="1"/>
    <x v="0"/>
    <x v="0"/>
    <x v="56"/>
    <s v="kmpl"/>
    <s v="68 bhp"/>
    <n v="5"/>
    <m/>
    <x v="110"/>
  </r>
  <r>
    <n v="1437"/>
    <x v="852"/>
    <x v="1"/>
    <x v="6"/>
    <n v="17000"/>
    <x v="2"/>
    <x v="0"/>
    <x v="0"/>
    <x v="72"/>
    <s v="kmpl"/>
    <s v="121.36 bhp"/>
    <n v="5"/>
    <s v="11.06 Lakh"/>
    <x v="508"/>
  </r>
  <r>
    <n v="1438"/>
    <x v="97"/>
    <x v="0"/>
    <x v="1"/>
    <n v="42575"/>
    <x v="2"/>
    <x v="0"/>
    <x v="0"/>
    <x v="101"/>
    <s v="kmpl"/>
    <s v="81.83 bhp"/>
    <n v="5"/>
    <m/>
    <x v="602"/>
  </r>
  <r>
    <n v="1439"/>
    <x v="607"/>
    <x v="4"/>
    <x v="3"/>
    <n v="131000"/>
    <x v="1"/>
    <x v="0"/>
    <x v="0"/>
    <x v="85"/>
    <s v="kmpl"/>
    <s v="100 bhp"/>
    <n v="7"/>
    <m/>
    <x v="307"/>
  </r>
  <r>
    <n v="1440"/>
    <x v="190"/>
    <x v="0"/>
    <x v="4"/>
    <n v="74000"/>
    <x v="1"/>
    <x v="0"/>
    <x v="0"/>
    <x v="135"/>
    <s v="kmpl"/>
    <s v="83.8 bhp"/>
    <n v="5"/>
    <m/>
    <x v="44"/>
  </r>
  <r>
    <n v="1441"/>
    <x v="853"/>
    <x v="0"/>
    <x v="4"/>
    <n v="47234"/>
    <x v="1"/>
    <x v="0"/>
    <x v="0"/>
    <x v="85"/>
    <s v="kmpl"/>
    <s v="100.6 bhp"/>
    <n v="8"/>
    <m/>
    <x v="105"/>
  </r>
  <r>
    <n v="1442"/>
    <x v="249"/>
    <x v="8"/>
    <x v="10"/>
    <n v="231673"/>
    <x v="2"/>
    <x v="0"/>
    <x v="0"/>
    <x v="72"/>
    <s v="kmpl"/>
    <s v="118 bhp"/>
    <n v="5"/>
    <m/>
    <x v="110"/>
  </r>
  <r>
    <n v="1443"/>
    <x v="127"/>
    <x v="4"/>
    <x v="5"/>
    <n v="10000"/>
    <x v="2"/>
    <x v="0"/>
    <x v="0"/>
    <x v="96"/>
    <s v="kmpl"/>
    <s v="67.1 bhp"/>
    <n v="5"/>
    <s v="4.53 Lakh"/>
    <x v="6"/>
  </r>
  <r>
    <n v="1444"/>
    <x v="854"/>
    <x v="6"/>
    <x v="5"/>
    <n v="49389"/>
    <x v="2"/>
    <x v="0"/>
    <x v="0"/>
    <x v="308"/>
    <s v="kmpl"/>
    <s v="67.04 bhp"/>
    <n v="5"/>
    <m/>
    <x v="603"/>
  </r>
  <r>
    <n v="1445"/>
    <x v="269"/>
    <x v="2"/>
    <x v="5"/>
    <n v="12000"/>
    <x v="2"/>
    <x v="1"/>
    <x v="1"/>
    <x v="165"/>
    <s v="kmpl"/>
    <s v="67.04 bhp"/>
    <n v="5"/>
    <m/>
    <x v="24"/>
  </r>
  <r>
    <n v="1446"/>
    <x v="855"/>
    <x v="4"/>
    <x v="0"/>
    <n v="65000"/>
    <x v="2"/>
    <x v="0"/>
    <x v="1"/>
    <x v="93"/>
    <s v="kmpl"/>
    <s v="178 bhp"/>
    <n v="5"/>
    <m/>
    <x v="66"/>
  </r>
  <r>
    <n v="1447"/>
    <x v="856"/>
    <x v="2"/>
    <x v="4"/>
    <n v="177000"/>
    <x v="1"/>
    <x v="0"/>
    <x v="0"/>
    <x v="309"/>
    <s v="kmpl"/>
    <s v="88.7 bhp"/>
    <n v="5"/>
    <m/>
    <x v="6"/>
  </r>
  <r>
    <n v="1448"/>
    <x v="857"/>
    <x v="5"/>
    <x v="1"/>
    <n v="89000"/>
    <x v="2"/>
    <x v="0"/>
    <x v="0"/>
    <x v="189"/>
    <s v="kmpl"/>
    <s v="121.3 bhp"/>
    <n v="5"/>
    <m/>
    <x v="100"/>
  </r>
  <r>
    <n v="1449"/>
    <x v="858"/>
    <x v="2"/>
    <x v="10"/>
    <n v="72000"/>
    <x v="2"/>
    <x v="1"/>
    <x v="3"/>
    <x v="89"/>
    <s v="kmpl"/>
    <s v="100 bhp"/>
    <n v="5"/>
    <m/>
    <x v="72"/>
  </r>
  <r>
    <n v="1450"/>
    <x v="436"/>
    <x v="2"/>
    <x v="3"/>
    <n v="49000"/>
    <x v="2"/>
    <x v="0"/>
    <x v="0"/>
    <x v="26"/>
    <s v="kmpl"/>
    <s v="85.8 bhp"/>
    <n v="5"/>
    <m/>
    <x v="314"/>
  </r>
  <r>
    <n v="1451"/>
    <x v="859"/>
    <x v="4"/>
    <x v="7"/>
    <n v="51355"/>
    <x v="1"/>
    <x v="1"/>
    <x v="0"/>
    <x v="19"/>
    <s v="kmpl"/>
    <s v="170 bhp"/>
    <n v="5"/>
    <m/>
    <x v="13"/>
  </r>
  <r>
    <n v="1452"/>
    <x v="860"/>
    <x v="6"/>
    <x v="8"/>
    <n v="13460"/>
    <x v="2"/>
    <x v="0"/>
    <x v="0"/>
    <x v="101"/>
    <s v="kmpl"/>
    <s v="81.86 bhp"/>
    <n v="5"/>
    <m/>
    <x v="604"/>
  </r>
  <r>
    <n v="1453"/>
    <x v="861"/>
    <x v="6"/>
    <x v="7"/>
    <n v="35642"/>
    <x v="2"/>
    <x v="1"/>
    <x v="0"/>
    <x v="189"/>
    <s v="kmpl"/>
    <s v="121.4 bhp"/>
    <n v="5"/>
    <m/>
    <x v="605"/>
  </r>
  <r>
    <n v="1454"/>
    <x v="562"/>
    <x v="6"/>
    <x v="7"/>
    <n v="52895"/>
    <x v="1"/>
    <x v="0"/>
    <x v="0"/>
    <x v="156"/>
    <s v="kmpl"/>
    <s v="163.7 bhp"/>
    <n v="5"/>
    <m/>
    <x v="606"/>
  </r>
  <r>
    <n v="1455"/>
    <x v="862"/>
    <x v="0"/>
    <x v="0"/>
    <n v="93000"/>
    <x v="2"/>
    <x v="0"/>
    <x v="0"/>
    <x v="42"/>
    <s v="kmpl"/>
    <s v="138.03 bhp"/>
    <n v="5"/>
    <s v="19.39 Lakh"/>
    <x v="2"/>
  </r>
  <r>
    <n v="1456"/>
    <x v="237"/>
    <x v="1"/>
    <x v="2"/>
    <n v="70000"/>
    <x v="2"/>
    <x v="0"/>
    <x v="0"/>
    <x v="97"/>
    <s v="kmpl"/>
    <s v="66.1 bhp"/>
    <n v="5"/>
    <m/>
    <x v="65"/>
  </r>
  <r>
    <n v="1457"/>
    <x v="395"/>
    <x v="7"/>
    <x v="3"/>
    <n v="32048"/>
    <x v="1"/>
    <x v="0"/>
    <x v="0"/>
    <x v="6"/>
    <s v="kmpl"/>
    <s v="63.1 bhp"/>
    <n v="5"/>
    <m/>
    <x v="471"/>
  </r>
  <r>
    <n v="1458"/>
    <x v="863"/>
    <x v="1"/>
    <x v="4"/>
    <n v="4700"/>
    <x v="2"/>
    <x v="0"/>
    <x v="0"/>
    <x v="39"/>
    <s v="kmpl"/>
    <s v="37.48 bhp"/>
    <n v="4"/>
    <m/>
    <x v="263"/>
  </r>
  <r>
    <n v="1459"/>
    <x v="303"/>
    <x v="8"/>
    <x v="7"/>
    <n v="71800"/>
    <x v="1"/>
    <x v="0"/>
    <x v="0"/>
    <x v="159"/>
    <s v="kmpl"/>
    <s v="74 bhp"/>
    <n v="5"/>
    <m/>
    <x v="164"/>
  </r>
  <r>
    <n v="1460"/>
    <x v="864"/>
    <x v="3"/>
    <x v="11"/>
    <n v="69078"/>
    <x v="2"/>
    <x v="0"/>
    <x v="0"/>
    <x v="14"/>
    <s v="kmpl"/>
    <m/>
    <m/>
    <m/>
    <x v="607"/>
  </r>
  <r>
    <n v="1461"/>
    <x v="774"/>
    <x v="10"/>
    <x v="5"/>
    <n v="45000"/>
    <x v="1"/>
    <x v="1"/>
    <x v="0"/>
    <x v="292"/>
    <s v="kmpl"/>
    <s v="184 bhp"/>
    <n v="5"/>
    <m/>
    <x v="13"/>
  </r>
  <r>
    <n v="1462"/>
    <x v="198"/>
    <x v="2"/>
    <x v="5"/>
    <n v="15388"/>
    <x v="1"/>
    <x v="0"/>
    <x v="0"/>
    <x v="16"/>
    <s v="kmpl"/>
    <s v="98.6 bhp"/>
    <n v="5"/>
    <m/>
    <x v="100"/>
  </r>
  <r>
    <n v="1463"/>
    <x v="865"/>
    <x v="0"/>
    <x v="15"/>
    <n v="98798"/>
    <x v="2"/>
    <x v="0"/>
    <x v="0"/>
    <x v="129"/>
    <s v="kmpl"/>
    <s v="104 bhp"/>
    <n v="5"/>
    <m/>
    <x v="144"/>
  </r>
  <r>
    <n v="1464"/>
    <x v="866"/>
    <x v="4"/>
    <x v="5"/>
    <n v="43000"/>
    <x v="1"/>
    <x v="1"/>
    <x v="0"/>
    <x v="193"/>
    <s v="kmpl"/>
    <s v="174.3 bhp"/>
    <n v="5"/>
    <m/>
    <x v="467"/>
  </r>
  <r>
    <n v="1465"/>
    <x v="82"/>
    <x v="4"/>
    <x v="3"/>
    <n v="85112"/>
    <x v="1"/>
    <x v="0"/>
    <x v="0"/>
    <x v="70"/>
    <s v="kmpl"/>
    <s v="73.94 bhp"/>
    <n v="5"/>
    <m/>
    <x v="608"/>
  </r>
  <r>
    <n v="1466"/>
    <x v="867"/>
    <x v="6"/>
    <x v="6"/>
    <n v="37804"/>
    <x v="1"/>
    <x v="0"/>
    <x v="0"/>
    <x v="125"/>
    <s v="kmpl"/>
    <s v="120 bhp"/>
    <n v="7"/>
    <m/>
    <x v="609"/>
  </r>
  <r>
    <n v="1467"/>
    <x v="648"/>
    <x v="2"/>
    <x v="7"/>
    <n v="45000"/>
    <x v="1"/>
    <x v="0"/>
    <x v="0"/>
    <x v="149"/>
    <s v="kmpl"/>
    <s v="88.5 bhp"/>
    <n v="5"/>
    <m/>
    <x v="444"/>
  </r>
  <r>
    <n v="1468"/>
    <x v="868"/>
    <x v="1"/>
    <x v="2"/>
    <n v="116000"/>
    <x v="1"/>
    <x v="0"/>
    <x v="1"/>
    <x v="182"/>
    <s v="kmpl"/>
    <s v="138 bhp"/>
    <n v="5"/>
    <m/>
    <x v="74"/>
  </r>
  <r>
    <n v="1469"/>
    <x v="63"/>
    <x v="2"/>
    <x v="1"/>
    <n v="100073"/>
    <x v="1"/>
    <x v="0"/>
    <x v="1"/>
    <x v="58"/>
    <s v="kmpl"/>
    <s v="69 bhp"/>
    <n v="5"/>
    <m/>
    <x v="65"/>
  </r>
  <r>
    <n v="1470"/>
    <x v="869"/>
    <x v="5"/>
    <x v="13"/>
    <n v="165000"/>
    <x v="2"/>
    <x v="0"/>
    <x v="0"/>
    <x v="133"/>
    <s v="kmpl"/>
    <s v="37 bhp"/>
    <n v="4"/>
    <m/>
    <x v="541"/>
  </r>
  <r>
    <n v="1471"/>
    <x v="520"/>
    <x v="7"/>
    <x v="1"/>
    <n v="22000"/>
    <x v="2"/>
    <x v="0"/>
    <x v="0"/>
    <x v="164"/>
    <s v="kmpl"/>
    <s v="74 bhp"/>
    <n v="5"/>
    <m/>
    <x v="82"/>
  </r>
  <r>
    <n v="1472"/>
    <x v="43"/>
    <x v="8"/>
    <x v="8"/>
    <n v="9500"/>
    <x v="2"/>
    <x v="1"/>
    <x v="0"/>
    <x v="41"/>
    <s v="kmpl"/>
    <s v="149.92 bhp"/>
    <n v="5"/>
    <s v="21.77 Lakh"/>
    <x v="610"/>
  </r>
  <r>
    <n v="1473"/>
    <x v="504"/>
    <x v="4"/>
    <x v="3"/>
    <n v="152000"/>
    <x v="1"/>
    <x v="1"/>
    <x v="0"/>
    <x v="100"/>
    <s v="kmpl"/>
    <s v="169 bhp"/>
    <n v="7"/>
    <m/>
    <x v="51"/>
  </r>
  <r>
    <n v="1474"/>
    <x v="870"/>
    <x v="3"/>
    <x v="12"/>
    <n v="17705"/>
    <x v="2"/>
    <x v="0"/>
    <x v="0"/>
    <x v="123"/>
    <s v="kmpl"/>
    <s v="83.1 bhp"/>
    <n v="5"/>
    <m/>
    <x v="516"/>
  </r>
  <r>
    <n v="1475"/>
    <x v="870"/>
    <x v="0"/>
    <x v="5"/>
    <n v="12000"/>
    <x v="2"/>
    <x v="0"/>
    <x v="0"/>
    <x v="123"/>
    <s v="kmpl"/>
    <s v="83.1 bhp"/>
    <n v="5"/>
    <m/>
    <x v="481"/>
  </r>
  <r>
    <n v="1476"/>
    <x v="871"/>
    <x v="4"/>
    <x v="4"/>
    <n v="51000"/>
    <x v="1"/>
    <x v="1"/>
    <x v="0"/>
    <x v="310"/>
    <s v="kmpl"/>
    <s v="112 bhp"/>
    <n v="5"/>
    <m/>
    <x v="611"/>
  </r>
  <r>
    <n v="1477"/>
    <x v="872"/>
    <x v="2"/>
    <x v="10"/>
    <n v="42000"/>
    <x v="1"/>
    <x v="1"/>
    <x v="1"/>
    <x v="73"/>
    <s v="kmpl"/>
    <s v="210 bhp"/>
    <n v="5"/>
    <m/>
    <x v="270"/>
  </r>
  <r>
    <n v="1478"/>
    <x v="265"/>
    <x v="8"/>
    <x v="1"/>
    <n v="51000"/>
    <x v="2"/>
    <x v="0"/>
    <x v="0"/>
    <x v="25"/>
    <s v="kmpl"/>
    <s v="67.1 bhp"/>
    <n v="5"/>
    <m/>
    <x v="81"/>
  </r>
  <r>
    <n v="1479"/>
    <x v="151"/>
    <x v="6"/>
    <x v="8"/>
    <n v="42527"/>
    <x v="2"/>
    <x v="0"/>
    <x v="0"/>
    <x v="112"/>
    <s v="kmpl"/>
    <s v="81.80 bhp"/>
    <n v="5"/>
    <m/>
    <x v="612"/>
  </r>
  <r>
    <n v="1480"/>
    <x v="873"/>
    <x v="7"/>
    <x v="7"/>
    <n v="45000"/>
    <x v="1"/>
    <x v="0"/>
    <x v="0"/>
    <x v="61"/>
    <s v="kmpl"/>
    <s v="74 bhp"/>
    <n v="5"/>
    <m/>
    <x v="613"/>
  </r>
  <r>
    <n v="1481"/>
    <x v="874"/>
    <x v="7"/>
    <x v="2"/>
    <n v="70000"/>
    <x v="1"/>
    <x v="0"/>
    <x v="0"/>
    <x v="27"/>
    <s v="kmpl"/>
    <s v="102 bhp"/>
    <n v="8"/>
    <m/>
    <x v="3"/>
  </r>
  <r>
    <n v="1482"/>
    <x v="136"/>
    <x v="0"/>
    <x v="10"/>
    <n v="92000"/>
    <x v="1"/>
    <x v="0"/>
    <x v="0"/>
    <x v="100"/>
    <s v="kmpl"/>
    <s v="171 bhp"/>
    <n v="7"/>
    <m/>
    <x v="165"/>
  </r>
  <r>
    <n v="1483"/>
    <x v="679"/>
    <x v="4"/>
    <x v="3"/>
    <n v="57156"/>
    <x v="1"/>
    <x v="1"/>
    <x v="1"/>
    <x v="158"/>
    <s v="kmpl"/>
    <s v="184 bhp"/>
    <n v="5"/>
    <m/>
    <x v="190"/>
  </r>
  <r>
    <n v="1484"/>
    <x v="390"/>
    <x v="3"/>
    <x v="5"/>
    <n v="53211"/>
    <x v="2"/>
    <x v="0"/>
    <x v="0"/>
    <x v="11"/>
    <s v="kmpl"/>
    <s v="138.02 bhp"/>
    <n v="5"/>
    <m/>
    <x v="614"/>
  </r>
  <r>
    <n v="1485"/>
    <x v="136"/>
    <x v="7"/>
    <x v="12"/>
    <n v="80000"/>
    <x v="1"/>
    <x v="0"/>
    <x v="0"/>
    <x v="100"/>
    <s v="kmpl"/>
    <s v="171 bhp"/>
    <n v="7"/>
    <m/>
    <x v="615"/>
  </r>
  <r>
    <n v="1486"/>
    <x v="558"/>
    <x v="9"/>
    <x v="10"/>
    <n v="74000"/>
    <x v="1"/>
    <x v="1"/>
    <x v="0"/>
    <x v="205"/>
    <s v="kmpl"/>
    <s v="105 bhp"/>
    <n v="5"/>
    <m/>
    <x v="90"/>
  </r>
  <r>
    <n v="1487"/>
    <x v="286"/>
    <x v="7"/>
    <x v="2"/>
    <n v="37000"/>
    <x v="1"/>
    <x v="0"/>
    <x v="0"/>
    <x v="78"/>
    <s v="kmpl"/>
    <s v="90 bhp"/>
    <n v="5"/>
    <m/>
    <x v="154"/>
  </r>
  <r>
    <n v="1488"/>
    <x v="875"/>
    <x v="0"/>
    <x v="4"/>
    <n v="64000"/>
    <x v="1"/>
    <x v="0"/>
    <x v="1"/>
    <x v="175"/>
    <s v="kmpl"/>
    <s v="88.76 bhp"/>
    <n v="5"/>
    <m/>
    <x v="81"/>
  </r>
  <r>
    <n v="1489"/>
    <x v="557"/>
    <x v="1"/>
    <x v="4"/>
    <n v="57197"/>
    <x v="2"/>
    <x v="0"/>
    <x v="0"/>
    <x v="51"/>
    <s v="kmpl"/>
    <s v="103.6 bhp"/>
    <n v="5"/>
    <m/>
    <x v="27"/>
  </r>
  <r>
    <n v="1490"/>
    <x v="876"/>
    <x v="2"/>
    <x v="5"/>
    <n v="55000"/>
    <x v="1"/>
    <x v="1"/>
    <x v="0"/>
    <x v="208"/>
    <s v="kmpl"/>
    <s v="126.2 bhp"/>
    <n v="5"/>
    <s v="18.35 Lakh"/>
    <x v="1"/>
  </r>
  <r>
    <n v="1491"/>
    <x v="370"/>
    <x v="0"/>
    <x v="7"/>
    <n v="33000"/>
    <x v="2"/>
    <x v="0"/>
    <x v="0"/>
    <x v="5"/>
    <s v="kmpl"/>
    <s v="85.80 bhp"/>
    <n v="5"/>
    <m/>
    <x v="72"/>
  </r>
  <r>
    <n v="1492"/>
    <x v="759"/>
    <x v="8"/>
    <x v="11"/>
    <n v="70000"/>
    <x v="2"/>
    <x v="0"/>
    <x v="0"/>
    <x v="151"/>
    <s v="kmpl"/>
    <s v="141.1 bhp"/>
    <n v="5"/>
    <m/>
    <x v="27"/>
  </r>
  <r>
    <n v="1493"/>
    <x v="90"/>
    <x v="8"/>
    <x v="3"/>
    <n v="75000"/>
    <x v="1"/>
    <x v="0"/>
    <x v="1"/>
    <x v="63"/>
    <s v="kmpl"/>
    <s v="140 bhp"/>
    <n v="7"/>
    <m/>
    <x v="123"/>
  </r>
  <r>
    <n v="1494"/>
    <x v="877"/>
    <x v="5"/>
    <x v="5"/>
    <n v="58095"/>
    <x v="1"/>
    <x v="0"/>
    <x v="0"/>
    <x v="106"/>
    <s v="kmpl"/>
    <s v="108.62 bhp"/>
    <n v="5"/>
    <s v="9.19 Lakh"/>
    <x v="333"/>
  </r>
  <r>
    <n v="1495"/>
    <x v="711"/>
    <x v="7"/>
    <x v="1"/>
    <n v="7445"/>
    <x v="2"/>
    <x v="0"/>
    <x v="0"/>
    <x v="68"/>
    <s v="kmpl"/>
    <s v="88.7 bhp"/>
    <n v="5"/>
    <s v="8.09 Lakh"/>
    <x v="35"/>
  </r>
  <r>
    <n v="1496"/>
    <x v="878"/>
    <x v="6"/>
    <x v="5"/>
    <n v="17652"/>
    <x v="1"/>
    <x v="1"/>
    <x v="0"/>
    <x v="121"/>
    <s v="kmpl"/>
    <s v="270.88 bhp"/>
    <n v="5"/>
    <m/>
    <x v="616"/>
  </r>
  <r>
    <n v="1497"/>
    <x v="769"/>
    <x v="6"/>
    <x v="6"/>
    <n v="28321"/>
    <x v="2"/>
    <x v="1"/>
    <x v="0"/>
    <x v="42"/>
    <s v="kmpl"/>
    <s v="138.03 bhp"/>
    <n v="5"/>
    <s v="23.25 Lakh"/>
    <x v="617"/>
  </r>
  <r>
    <n v="1498"/>
    <x v="237"/>
    <x v="1"/>
    <x v="2"/>
    <n v="69000"/>
    <x v="2"/>
    <x v="0"/>
    <x v="1"/>
    <x v="97"/>
    <s v="kmpl"/>
    <s v="66.1 bhp"/>
    <n v="5"/>
    <m/>
    <x v="9"/>
  </r>
  <r>
    <n v="1499"/>
    <x v="879"/>
    <x v="0"/>
    <x v="9"/>
    <n v="80000"/>
    <x v="2"/>
    <x v="1"/>
    <x v="0"/>
    <x v="303"/>
    <s v="kmpl"/>
    <s v="142 bhp"/>
    <n v="5"/>
    <m/>
    <x v="159"/>
  </r>
  <r>
    <n v="1500"/>
    <x v="880"/>
    <x v="8"/>
    <x v="7"/>
    <n v="42365"/>
    <x v="2"/>
    <x v="0"/>
    <x v="0"/>
    <x v="72"/>
    <s v="kmpl"/>
    <s v="80 bhp"/>
    <n v="5"/>
    <m/>
    <x v="44"/>
  </r>
  <r>
    <n v="1501"/>
    <x v="457"/>
    <x v="8"/>
    <x v="4"/>
    <n v="123000"/>
    <x v="1"/>
    <x v="1"/>
    <x v="0"/>
    <x v="200"/>
    <s v="kmpl"/>
    <s v="168.5 bhp"/>
    <n v="7"/>
    <m/>
    <x v="51"/>
  </r>
  <r>
    <n v="1502"/>
    <x v="61"/>
    <x v="0"/>
    <x v="2"/>
    <n v="40000"/>
    <x v="2"/>
    <x v="1"/>
    <x v="1"/>
    <x v="36"/>
    <s v="kmpl"/>
    <s v="186 bhp"/>
    <n v="5"/>
    <m/>
    <x v="59"/>
  </r>
  <r>
    <n v="1503"/>
    <x v="831"/>
    <x v="4"/>
    <x v="5"/>
    <n v="30112"/>
    <x v="1"/>
    <x v="0"/>
    <x v="0"/>
    <x v="248"/>
    <s v="kmpl"/>
    <s v="74 bhp"/>
    <n v="5"/>
    <m/>
    <x v="618"/>
  </r>
  <r>
    <n v="1504"/>
    <x v="3"/>
    <x v="6"/>
    <x v="8"/>
    <n v="43775"/>
    <x v="1"/>
    <x v="0"/>
    <x v="0"/>
    <x v="3"/>
    <s v="kmpl"/>
    <s v="88.76 bhp"/>
    <n v="7"/>
    <m/>
    <x v="619"/>
  </r>
  <r>
    <n v="1505"/>
    <x v="881"/>
    <x v="6"/>
    <x v="12"/>
    <n v="26013"/>
    <x v="1"/>
    <x v="1"/>
    <x v="0"/>
    <x v="311"/>
    <s v="kmpl"/>
    <s v="255 bhp"/>
    <n v="5"/>
    <s v="1.39 Cr"/>
    <x v="620"/>
  </r>
  <r>
    <n v="1506"/>
    <x v="882"/>
    <x v="0"/>
    <x v="3"/>
    <n v="56000"/>
    <x v="2"/>
    <x v="0"/>
    <x v="0"/>
    <x v="121"/>
    <s v="kmpl"/>
    <s v="102.5 bhp"/>
    <n v="5"/>
    <m/>
    <x v="93"/>
  </r>
  <r>
    <n v="1507"/>
    <x v="883"/>
    <x v="4"/>
    <x v="11"/>
    <n v="95000"/>
    <x v="2"/>
    <x v="1"/>
    <x v="1"/>
    <x v="121"/>
    <s v="kmpl"/>
    <s v="130 bhp"/>
    <n v="5"/>
    <m/>
    <x v="159"/>
  </r>
  <r>
    <n v="1508"/>
    <x v="884"/>
    <x v="3"/>
    <x v="7"/>
    <n v="41089"/>
    <x v="1"/>
    <x v="1"/>
    <x v="0"/>
    <x v="32"/>
    <s v="kmpl"/>
    <s v="184 bhp"/>
    <n v="5"/>
    <m/>
    <x v="621"/>
  </r>
  <r>
    <n v="1509"/>
    <x v="885"/>
    <x v="0"/>
    <x v="2"/>
    <n v="41988"/>
    <x v="1"/>
    <x v="1"/>
    <x v="0"/>
    <x v="56"/>
    <s v="kmpl"/>
    <s v="138.1 bhp"/>
    <n v="5"/>
    <m/>
    <x v="260"/>
  </r>
  <r>
    <n v="1510"/>
    <x v="280"/>
    <x v="8"/>
    <x v="4"/>
    <n v="72486"/>
    <x v="1"/>
    <x v="0"/>
    <x v="0"/>
    <x v="159"/>
    <s v="kmpl"/>
    <s v="74 bhp"/>
    <n v="5"/>
    <m/>
    <x v="84"/>
  </r>
  <r>
    <n v="1511"/>
    <x v="111"/>
    <x v="1"/>
    <x v="4"/>
    <n v="92000"/>
    <x v="1"/>
    <x v="1"/>
    <x v="0"/>
    <x v="86"/>
    <s v="kmpl"/>
    <s v="150 bhp"/>
    <n v="5"/>
    <m/>
    <x v="477"/>
  </r>
  <r>
    <n v="1512"/>
    <x v="539"/>
    <x v="8"/>
    <x v="4"/>
    <n v="40000"/>
    <x v="2"/>
    <x v="0"/>
    <x v="0"/>
    <x v="26"/>
    <s v="kmpl"/>
    <s v="85.8 bhp"/>
    <n v="5"/>
    <m/>
    <x v="24"/>
  </r>
  <r>
    <n v="1513"/>
    <x v="13"/>
    <x v="9"/>
    <x v="7"/>
    <n v="56000"/>
    <x v="1"/>
    <x v="1"/>
    <x v="0"/>
    <x v="13"/>
    <s v="kmpl"/>
    <s v="187.7 bhp"/>
    <n v="5"/>
    <m/>
    <x v="246"/>
  </r>
  <r>
    <n v="1514"/>
    <x v="886"/>
    <x v="0"/>
    <x v="11"/>
    <n v="125000"/>
    <x v="2"/>
    <x v="1"/>
    <x v="3"/>
    <x v="93"/>
    <s v="kmpl"/>
    <s v="177.6 bhp"/>
    <n v="5"/>
    <m/>
    <x v="110"/>
  </r>
  <r>
    <n v="1515"/>
    <x v="700"/>
    <x v="6"/>
    <x v="8"/>
    <n v="29219"/>
    <x v="1"/>
    <x v="0"/>
    <x v="0"/>
    <x v="85"/>
    <s v="kmpl"/>
    <s v="100.6 bhp"/>
    <n v="8"/>
    <m/>
    <x v="622"/>
  </r>
  <r>
    <n v="1516"/>
    <x v="394"/>
    <x v="4"/>
    <x v="6"/>
    <n v="39927"/>
    <x v="1"/>
    <x v="0"/>
    <x v="0"/>
    <x v="200"/>
    <s v="kmpl"/>
    <s v="168.5 bhp"/>
    <n v="7"/>
    <m/>
    <x v="623"/>
  </r>
  <r>
    <n v="1517"/>
    <x v="887"/>
    <x v="6"/>
    <x v="6"/>
    <n v="38593"/>
    <x v="2"/>
    <x v="0"/>
    <x v="0"/>
    <x v="153"/>
    <s v="kmpl"/>
    <s v="88.7 bhp"/>
    <n v="5"/>
    <m/>
    <x v="584"/>
  </r>
  <r>
    <n v="1518"/>
    <x v="293"/>
    <x v="7"/>
    <x v="1"/>
    <n v="32000"/>
    <x v="2"/>
    <x v="0"/>
    <x v="0"/>
    <x v="72"/>
    <s v="kmpl"/>
    <s v="118 bhp"/>
    <n v="5"/>
    <m/>
    <x v="44"/>
  </r>
  <r>
    <n v="1519"/>
    <x v="888"/>
    <x v="4"/>
    <x v="8"/>
    <n v="28226"/>
    <x v="1"/>
    <x v="1"/>
    <x v="0"/>
    <x v="17"/>
    <s v="kmpl"/>
    <s v="73.75 bhp"/>
    <n v="5"/>
    <s v="11.52 Lakh"/>
    <x v="624"/>
  </r>
  <r>
    <n v="1520"/>
    <x v="889"/>
    <x v="1"/>
    <x v="7"/>
    <n v="95000"/>
    <x v="1"/>
    <x v="0"/>
    <x v="0"/>
    <x v="263"/>
    <s v="kmpl"/>
    <s v="84.8 bhp"/>
    <n v="5"/>
    <m/>
    <x v="2"/>
  </r>
  <r>
    <n v="1521"/>
    <x v="700"/>
    <x v="2"/>
    <x v="7"/>
    <n v="194000"/>
    <x v="1"/>
    <x v="0"/>
    <x v="0"/>
    <x v="85"/>
    <s v="kmpl"/>
    <s v="100.6 bhp"/>
    <n v="8"/>
    <m/>
    <x v="58"/>
  </r>
  <r>
    <n v="1522"/>
    <x v="147"/>
    <x v="3"/>
    <x v="5"/>
    <n v="14821"/>
    <x v="2"/>
    <x v="0"/>
    <x v="0"/>
    <x v="109"/>
    <s v="kmpl"/>
    <s v="86.8 bhp"/>
    <n v="5"/>
    <m/>
    <x v="480"/>
  </r>
  <r>
    <n v="1523"/>
    <x v="744"/>
    <x v="9"/>
    <x v="3"/>
    <n v="52000"/>
    <x v="2"/>
    <x v="0"/>
    <x v="0"/>
    <x v="51"/>
    <s v="kmpl"/>
    <s v="103.6 bhp"/>
    <n v="5"/>
    <m/>
    <x v="260"/>
  </r>
  <r>
    <n v="1524"/>
    <x v="772"/>
    <x v="0"/>
    <x v="5"/>
    <n v="33000"/>
    <x v="1"/>
    <x v="0"/>
    <x v="0"/>
    <x v="83"/>
    <s v="kmpl"/>
    <s v="140 bhp"/>
    <n v="7"/>
    <m/>
    <x v="353"/>
  </r>
  <r>
    <n v="1525"/>
    <x v="890"/>
    <x v="2"/>
    <x v="5"/>
    <n v="29200"/>
    <x v="1"/>
    <x v="0"/>
    <x v="0"/>
    <x v="78"/>
    <s v="kmpl"/>
    <s v="98.96 bhp"/>
    <n v="5"/>
    <s v="13.23 Lakh"/>
    <x v="271"/>
  </r>
  <r>
    <n v="1526"/>
    <x v="388"/>
    <x v="4"/>
    <x v="3"/>
    <n v="99754"/>
    <x v="1"/>
    <x v="0"/>
    <x v="0"/>
    <x v="202"/>
    <s v="kmpl"/>
    <s v="108.49 bhp"/>
    <n v="5"/>
    <m/>
    <x v="363"/>
  </r>
  <r>
    <n v="1527"/>
    <x v="241"/>
    <x v="2"/>
    <x v="3"/>
    <n v="49000"/>
    <x v="2"/>
    <x v="0"/>
    <x v="0"/>
    <x v="53"/>
    <s v="kmpl"/>
    <s v="78.9 bhp"/>
    <n v="5"/>
    <m/>
    <x v="159"/>
  </r>
  <r>
    <n v="1528"/>
    <x v="874"/>
    <x v="4"/>
    <x v="14"/>
    <n v="299322"/>
    <x v="1"/>
    <x v="0"/>
    <x v="0"/>
    <x v="27"/>
    <s v="kmpl"/>
    <s v="102 bhp"/>
    <n v="8"/>
    <m/>
    <x v="27"/>
  </r>
  <r>
    <n v="1529"/>
    <x v="891"/>
    <x v="3"/>
    <x v="6"/>
    <n v="38310"/>
    <x v="1"/>
    <x v="0"/>
    <x v="0"/>
    <x v="312"/>
    <s v="kmpl"/>
    <s v="88.7 bhp"/>
    <n v="5"/>
    <s v="10.06 Lakh"/>
    <x v="605"/>
  </r>
  <r>
    <n v="1530"/>
    <x v="52"/>
    <x v="8"/>
    <x v="7"/>
    <n v="56000"/>
    <x v="1"/>
    <x v="0"/>
    <x v="0"/>
    <x v="48"/>
    <s v="kmpl"/>
    <s v="74 bhp"/>
    <n v="5"/>
    <m/>
    <x v="24"/>
  </r>
  <r>
    <n v="1531"/>
    <x v="892"/>
    <x v="7"/>
    <x v="8"/>
    <n v="31300"/>
    <x v="1"/>
    <x v="1"/>
    <x v="0"/>
    <x v="313"/>
    <s v="kmpl"/>
    <s v="108.4 bhp"/>
    <n v="5"/>
    <s v="15.34 Lakh"/>
    <x v="58"/>
  </r>
  <r>
    <n v="1532"/>
    <x v="893"/>
    <x v="3"/>
    <x v="12"/>
    <n v="11241"/>
    <x v="1"/>
    <x v="0"/>
    <x v="0"/>
    <x v="55"/>
    <s v="kmpl"/>
    <s v="147.8 bhp"/>
    <n v="8"/>
    <s v="24.01 Lakh"/>
    <x v="625"/>
  </r>
  <r>
    <n v="1533"/>
    <x v="336"/>
    <x v="1"/>
    <x v="7"/>
    <n v="48000"/>
    <x v="2"/>
    <x v="0"/>
    <x v="1"/>
    <x v="189"/>
    <s v="kmpl"/>
    <s v="121.3 bhp"/>
    <n v="5"/>
    <m/>
    <x v="8"/>
  </r>
  <r>
    <n v="1534"/>
    <x v="322"/>
    <x v="3"/>
    <x v="12"/>
    <n v="23882"/>
    <x v="2"/>
    <x v="0"/>
    <x v="0"/>
    <x v="146"/>
    <s v="kmpl"/>
    <s v="117.3 bhp"/>
    <n v="5"/>
    <m/>
    <x v="626"/>
  </r>
  <r>
    <n v="1535"/>
    <x v="894"/>
    <x v="4"/>
    <x v="7"/>
    <n v="65000"/>
    <x v="1"/>
    <x v="0"/>
    <x v="0"/>
    <x v="111"/>
    <s v="kmpl"/>
    <s v="98.6 bhp"/>
    <n v="5"/>
    <m/>
    <x v="368"/>
  </r>
  <r>
    <n v="1536"/>
    <x v="256"/>
    <x v="5"/>
    <x v="2"/>
    <n v="50000"/>
    <x v="1"/>
    <x v="0"/>
    <x v="0"/>
    <x v="8"/>
    <s v="kmpl"/>
    <s v="103.6 bhp"/>
    <n v="5"/>
    <m/>
    <x v="35"/>
  </r>
  <r>
    <n v="1537"/>
    <x v="895"/>
    <x v="2"/>
    <x v="7"/>
    <n v="25000"/>
    <x v="1"/>
    <x v="1"/>
    <x v="0"/>
    <x v="314"/>
    <s v="kmpl"/>
    <s v="236 bhp"/>
    <n v="5"/>
    <m/>
    <x v="218"/>
  </r>
  <r>
    <n v="1538"/>
    <x v="248"/>
    <x v="2"/>
    <x v="1"/>
    <n v="21000"/>
    <x v="2"/>
    <x v="0"/>
    <x v="0"/>
    <x v="160"/>
    <s v="kmpl"/>
    <s v="47.3 bhp"/>
    <n v="5"/>
    <m/>
    <x v="78"/>
  </r>
  <r>
    <n v="1539"/>
    <x v="290"/>
    <x v="1"/>
    <x v="3"/>
    <n v="148000"/>
    <x v="1"/>
    <x v="0"/>
    <x v="1"/>
    <x v="174"/>
    <s v="kmpl"/>
    <s v="88.8 bhp"/>
    <n v="5"/>
    <m/>
    <x v="164"/>
  </r>
  <r>
    <n v="1540"/>
    <x v="351"/>
    <x v="8"/>
    <x v="5"/>
    <n v="68000"/>
    <x v="2"/>
    <x v="0"/>
    <x v="0"/>
    <x v="136"/>
    <s v="kmpl"/>
    <s v="121.3 bhp"/>
    <n v="5"/>
    <m/>
    <x v="627"/>
  </r>
  <r>
    <n v="1541"/>
    <x v="332"/>
    <x v="9"/>
    <x v="7"/>
    <n v="52000"/>
    <x v="1"/>
    <x v="1"/>
    <x v="0"/>
    <x v="188"/>
    <s v="kmpl"/>
    <s v="224 bhp"/>
    <n v="7"/>
    <m/>
    <x v="223"/>
  </r>
  <r>
    <n v="1542"/>
    <x v="896"/>
    <x v="5"/>
    <x v="5"/>
    <n v="19000"/>
    <x v="1"/>
    <x v="0"/>
    <x v="0"/>
    <x v="46"/>
    <s v="kmpl"/>
    <s v="105 bhp"/>
    <n v="6"/>
    <s v="11.39 Lakh"/>
    <x v="353"/>
  </r>
  <r>
    <n v="1543"/>
    <x v="496"/>
    <x v="0"/>
    <x v="2"/>
    <n v="74000"/>
    <x v="1"/>
    <x v="0"/>
    <x v="1"/>
    <x v="84"/>
    <s v="kmpl"/>
    <s v="126.3 bhp"/>
    <n v="5"/>
    <m/>
    <x v="68"/>
  </r>
  <r>
    <n v="1544"/>
    <x v="897"/>
    <x v="3"/>
    <x v="8"/>
    <n v="30279"/>
    <x v="1"/>
    <x v="0"/>
    <x v="0"/>
    <x v="315"/>
    <s v="kmpl"/>
    <s v="99 bhp"/>
    <n v="5"/>
    <s v="9.79 Lakh"/>
    <x v="628"/>
  </r>
  <r>
    <n v="1545"/>
    <x v="898"/>
    <x v="0"/>
    <x v="5"/>
    <n v="20000"/>
    <x v="1"/>
    <x v="1"/>
    <x v="0"/>
    <x v="232"/>
    <s v="kmpl"/>
    <s v="113.98 bhp"/>
    <n v="4"/>
    <s v="35 Lakh"/>
    <x v="21"/>
  </r>
  <r>
    <n v="1546"/>
    <x v="273"/>
    <x v="4"/>
    <x v="4"/>
    <n v="34834"/>
    <x v="2"/>
    <x v="0"/>
    <x v="0"/>
    <x v="33"/>
    <s v="kmpl"/>
    <s v="35 bhp"/>
    <n v="5"/>
    <m/>
    <x v="110"/>
  </r>
  <r>
    <n v="1547"/>
    <x v="200"/>
    <x v="1"/>
    <x v="1"/>
    <n v="90000"/>
    <x v="1"/>
    <x v="0"/>
    <x v="1"/>
    <x v="142"/>
    <s v="kmpl"/>
    <s v="65 bhp"/>
    <n v="5"/>
    <s v="9.26 Lakh"/>
    <x v="207"/>
  </r>
  <r>
    <n v="1548"/>
    <x v="590"/>
    <x v="3"/>
    <x v="5"/>
    <n v="38730"/>
    <x v="1"/>
    <x v="1"/>
    <x v="0"/>
    <x v="183"/>
    <s v="kmpl"/>
    <s v="203 bhp"/>
    <n v="5"/>
    <m/>
    <x v="317"/>
  </r>
  <r>
    <n v="1549"/>
    <x v="415"/>
    <x v="6"/>
    <x v="5"/>
    <n v="57390"/>
    <x v="1"/>
    <x v="0"/>
    <x v="0"/>
    <x v="28"/>
    <s v="kmpl"/>
    <s v="108.45 bhp"/>
    <n v="5"/>
    <m/>
    <x v="629"/>
  </r>
  <r>
    <n v="1550"/>
    <x v="303"/>
    <x v="7"/>
    <x v="5"/>
    <n v="100000"/>
    <x v="1"/>
    <x v="0"/>
    <x v="0"/>
    <x v="159"/>
    <s v="kmpl"/>
    <s v="74 bhp"/>
    <n v="5"/>
    <m/>
    <x v="6"/>
  </r>
  <r>
    <n v="1551"/>
    <x v="643"/>
    <x v="7"/>
    <x v="2"/>
    <n v="50000"/>
    <x v="2"/>
    <x v="0"/>
    <x v="0"/>
    <x v="164"/>
    <s v="kmpl"/>
    <s v="73.9 bhp"/>
    <n v="5"/>
    <m/>
    <x v="5"/>
  </r>
  <r>
    <n v="1552"/>
    <x v="469"/>
    <x v="3"/>
    <x v="8"/>
    <n v="64961"/>
    <x v="1"/>
    <x v="0"/>
    <x v="0"/>
    <x v="83"/>
    <s v="kmpl"/>
    <s v="140 bhp"/>
    <n v="7"/>
    <m/>
    <x v="630"/>
  </r>
  <r>
    <n v="1553"/>
    <x v="520"/>
    <x v="3"/>
    <x v="7"/>
    <n v="72465"/>
    <x v="2"/>
    <x v="0"/>
    <x v="0"/>
    <x v="164"/>
    <s v="kmpl"/>
    <s v="74 bhp"/>
    <n v="5"/>
    <m/>
    <x v="343"/>
  </r>
  <r>
    <n v="1554"/>
    <x v="370"/>
    <x v="4"/>
    <x v="3"/>
    <n v="68776"/>
    <x v="2"/>
    <x v="0"/>
    <x v="0"/>
    <x v="5"/>
    <s v="kmpl"/>
    <s v="85.80 bhp"/>
    <n v="5"/>
    <m/>
    <x v="88"/>
  </r>
  <r>
    <n v="1555"/>
    <x v="899"/>
    <x v="1"/>
    <x v="14"/>
    <n v="150000"/>
    <x v="2"/>
    <x v="0"/>
    <x v="0"/>
    <x v="129"/>
    <s v="kmpl"/>
    <s v="null bhp"/>
    <n v="5"/>
    <m/>
    <x v="144"/>
  </r>
  <r>
    <n v="1556"/>
    <x v="900"/>
    <x v="8"/>
    <x v="3"/>
    <n v="68000"/>
    <x v="1"/>
    <x v="0"/>
    <x v="0"/>
    <x v="27"/>
    <s v="kmpl"/>
    <s v="102 bhp"/>
    <n v="7"/>
    <m/>
    <x v="549"/>
  </r>
  <r>
    <n v="1557"/>
    <x v="894"/>
    <x v="8"/>
    <x v="1"/>
    <n v="33000"/>
    <x v="1"/>
    <x v="0"/>
    <x v="0"/>
    <x v="111"/>
    <s v="kmpl"/>
    <s v="98.6 bhp"/>
    <n v="5"/>
    <m/>
    <x v="99"/>
  </r>
  <r>
    <n v="1558"/>
    <x v="901"/>
    <x v="3"/>
    <x v="8"/>
    <n v="22389"/>
    <x v="2"/>
    <x v="0"/>
    <x v="0"/>
    <x v="72"/>
    <s v="kmpl"/>
    <s v="73.75 bhp"/>
    <n v="5"/>
    <s v="8.68 Lakh"/>
    <x v="631"/>
  </r>
  <r>
    <n v="1559"/>
    <x v="902"/>
    <x v="0"/>
    <x v="3"/>
    <n v="90000"/>
    <x v="1"/>
    <x v="0"/>
    <x v="0"/>
    <x v="113"/>
    <s v="kmpl"/>
    <s v="88.8 bhp"/>
    <n v="5"/>
    <m/>
    <x v="632"/>
  </r>
  <r>
    <n v="1560"/>
    <x v="449"/>
    <x v="2"/>
    <x v="3"/>
    <n v="42000"/>
    <x v="2"/>
    <x v="0"/>
    <x v="3"/>
    <x v="101"/>
    <s v="kmpl"/>
    <s v="85.8 bhp"/>
    <n v="5"/>
    <m/>
    <x v="2"/>
  </r>
  <r>
    <n v="1561"/>
    <x v="236"/>
    <x v="1"/>
    <x v="8"/>
    <n v="38767"/>
    <x v="1"/>
    <x v="0"/>
    <x v="0"/>
    <x v="1"/>
    <s v="kmpl"/>
    <s v="126.2 bhp"/>
    <n v="5"/>
    <m/>
    <x v="633"/>
  </r>
  <r>
    <n v="1562"/>
    <x v="903"/>
    <x v="9"/>
    <x v="1"/>
    <n v="21000"/>
    <x v="1"/>
    <x v="1"/>
    <x v="0"/>
    <x v="161"/>
    <s v="kmpl"/>
    <s v="241.4 bhp"/>
    <n v="7"/>
    <m/>
    <x v="634"/>
  </r>
  <r>
    <n v="1563"/>
    <x v="130"/>
    <x v="3"/>
    <x v="0"/>
    <n v="59136"/>
    <x v="2"/>
    <x v="0"/>
    <x v="0"/>
    <x v="38"/>
    <s v="kmpl"/>
    <s v="46.3 bhp"/>
    <n v="5"/>
    <m/>
    <x v="574"/>
  </r>
  <r>
    <n v="1564"/>
    <x v="91"/>
    <x v="7"/>
    <x v="7"/>
    <n v="36000"/>
    <x v="1"/>
    <x v="0"/>
    <x v="0"/>
    <x v="16"/>
    <s v="kmpl"/>
    <s v="98.6 bhp"/>
    <n v="5"/>
    <m/>
    <x v="72"/>
  </r>
  <r>
    <n v="1565"/>
    <x v="904"/>
    <x v="2"/>
    <x v="2"/>
    <n v="95000"/>
    <x v="1"/>
    <x v="1"/>
    <x v="1"/>
    <x v="316"/>
    <s v="kmpl"/>
    <s v="167.7 bhp"/>
    <n v="5"/>
    <m/>
    <x v="126"/>
  </r>
  <r>
    <n v="1566"/>
    <x v="905"/>
    <x v="0"/>
    <x v="4"/>
    <n v="51000"/>
    <x v="1"/>
    <x v="1"/>
    <x v="0"/>
    <x v="284"/>
    <s v="kmpl"/>
    <s v="126.24 bhp"/>
    <n v="5"/>
    <m/>
    <x v="245"/>
  </r>
  <r>
    <n v="1567"/>
    <x v="94"/>
    <x v="6"/>
    <x v="2"/>
    <n v="36411"/>
    <x v="2"/>
    <x v="0"/>
    <x v="0"/>
    <x v="50"/>
    <s v="kmpl"/>
    <s v="67.1 bhp"/>
    <n v="5"/>
    <m/>
    <x v="635"/>
  </r>
  <r>
    <n v="1568"/>
    <x v="906"/>
    <x v="0"/>
    <x v="8"/>
    <n v="40000"/>
    <x v="1"/>
    <x v="1"/>
    <x v="0"/>
    <x v="317"/>
    <s v="kmpl"/>
    <s v="148.31 bhp"/>
    <n v="7"/>
    <s v="66.39 Lakh"/>
    <x v="427"/>
  </r>
  <r>
    <n v="1569"/>
    <x v="907"/>
    <x v="1"/>
    <x v="5"/>
    <n v="27300"/>
    <x v="2"/>
    <x v="0"/>
    <x v="0"/>
    <x v="49"/>
    <s v="kmpl"/>
    <s v="117.3 bhp"/>
    <n v="5"/>
    <m/>
    <x v="99"/>
  </r>
  <r>
    <n v="1570"/>
    <x v="641"/>
    <x v="6"/>
    <x v="2"/>
    <n v="29813"/>
    <x v="2"/>
    <x v="1"/>
    <x v="1"/>
    <x v="82"/>
    <s v="kmpl"/>
    <s v="181.03 bhp"/>
    <n v="5"/>
    <m/>
    <x v="30"/>
  </r>
  <r>
    <n v="1571"/>
    <x v="908"/>
    <x v="1"/>
    <x v="2"/>
    <n v="71000"/>
    <x v="2"/>
    <x v="0"/>
    <x v="0"/>
    <x v="137"/>
    <s v="kmpl"/>
    <s v="67.04 bhp"/>
    <n v="5"/>
    <m/>
    <x v="110"/>
  </r>
  <r>
    <n v="1572"/>
    <x v="496"/>
    <x v="7"/>
    <x v="7"/>
    <n v="32000"/>
    <x v="1"/>
    <x v="0"/>
    <x v="0"/>
    <x v="84"/>
    <s v="kmpl"/>
    <s v="126.3 bhp"/>
    <n v="5"/>
    <m/>
    <x v="479"/>
  </r>
  <r>
    <n v="1573"/>
    <x v="909"/>
    <x v="0"/>
    <x v="8"/>
    <n v="19234"/>
    <x v="0"/>
    <x v="0"/>
    <x v="0"/>
    <x v="26"/>
    <s v="km/kg"/>
    <s v="80.46 bhp"/>
    <n v="7"/>
    <m/>
    <x v="142"/>
  </r>
  <r>
    <n v="1574"/>
    <x v="910"/>
    <x v="5"/>
    <x v="8"/>
    <n v="50510"/>
    <x v="1"/>
    <x v="1"/>
    <x v="0"/>
    <x v="318"/>
    <s v="kmpl"/>
    <s v="141 bhp"/>
    <n v="5"/>
    <s v="36.45 Lakh"/>
    <x v="636"/>
  </r>
  <r>
    <n v="1575"/>
    <x v="456"/>
    <x v="1"/>
    <x v="2"/>
    <n v="102000"/>
    <x v="1"/>
    <x v="1"/>
    <x v="0"/>
    <x v="222"/>
    <s v="kmpl"/>
    <s v="177 bhp"/>
    <n v="5"/>
    <m/>
    <x v="192"/>
  </r>
  <r>
    <n v="1576"/>
    <x v="911"/>
    <x v="7"/>
    <x v="7"/>
    <n v="42277"/>
    <x v="1"/>
    <x v="0"/>
    <x v="0"/>
    <x v="148"/>
    <s v="kmpl"/>
    <s v="73.97 bhp"/>
    <n v="5"/>
    <m/>
    <x v="43"/>
  </r>
  <r>
    <n v="1577"/>
    <x v="169"/>
    <x v="0"/>
    <x v="7"/>
    <n v="46000"/>
    <x v="1"/>
    <x v="1"/>
    <x v="0"/>
    <x v="73"/>
    <s v="kmpl"/>
    <s v="201.1 bhp"/>
    <n v="5"/>
    <m/>
    <x v="637"/>
  </r>
  <r>
    <n v="1578"/>
    <x v="362"/>
    <x v="2"/>
    <x v="3"/>
    <n v="35000"/>
    <x v="1"/>
    <x v="0"/>
    <x v="0"/>
    <x v="221"/>
    <s v="kmpl"/>
    <s v="null bhp"/>
    <n v="7"/>
    <m/>
    <x v="99"/>
  </r>
  <r>
    <n v="1579"/>
    <x v="699"/>
    <x v="9"/>
    <x v="1"/>
    <n v="50000"/>
    <x v="2"/>
    <x v="0"/>
    <x v="0"/>
    <x v="50"/>
    <s v="kmpl"/>
    <s v="82 bhp"/>
    <n v="5"/>
    <m/>
    <x v="74"/>
  </r>
  <r>
    <n v="1580"/>
    <x v="157"/>
    <x v="0"/>
    <x v="11"/>
    <n v="62000"/>
    <x v="2"/>
    <x v="0"/>
    <x v="1"/>
    <x v="53"/>
    <s v="kmpl"/>
    <s v="78.9 bhp"/>
    <n v="5"/>
    <m/>
    <x v="193"/>
  </r>
  <r>
    <n v="1581"/>
    <x v="912"/>
    <x v="0"/>
    <x v="3"/>
    <n v="78000"/>
    <x v="1"/>
    <x v="0"/>
    <x v="0"/>
    <x v="177"/>
    <s v="kmpl"/>
    <s v="138.1 bhp"/>
    <n v="5"/>
    <m/>
    <x v="139"/>
  </r>
  <r>
    <n v="1582"/>
    <x v="913"/>
    <x v="2"/>
    <x v="2"/>
    <n v="79000"/>
    <x v="1"/>
    <x v="0"/>
    <x v="0"/>
    <x v="319"/>
    <s v="kmpl"/>
    <s v="138.08 bhp"/>
    <n v="5"/>
    <m/>
    <x v="100"/>
  </r>
  <r>
    <n v="1583"/>
    <x v="914"/>
    <x v="6"/>
    <x v="12"/>
    <n v="6773"/>
    <x v="1"/>
    <x v="1"/>
    <x v="0"/>
    <x v="171"/>
    <s v="kmpl"/>
    <s v="245 bhp"/>
    <n v="7"/>
    <s v="91.38 Lakh"/>
    <x v="638"/>
  </r>
  <r>
    <n v="1584"/>
    <x v="136"/>
    <x v="2"/>
    <x v="0"/>
    <n v="135000"/>
    <x v="1"/>
    <x v="0"/>
    <x v="1"/>
    <x v="100"/>
    <s v="kmpl"/>
    <s v="171 bhp"/>
    <n v="7"/>
    <m/>
    <x v="248"/>
  </r>
  <r>
    <n v="1585"/>
    <x v="915"/>
    <x v="6"/>
    <x v="4"/>
    <n v="36716"/>
    <x v="2"/>
    <x v="0"/>
    <x v="0"/>
    <x v="50"/>
    <s v="kmpl"/>
    <s v="67 bhp"/>
    <n v="5"/>
    <m/>
    <x v="639"/>
  </r>
  <r>
    <n v="1586"/>
    <x v="723"/>
    <x v="3"/>
    <x v="4"/>
    <n v="65060"/>
    <x v="2"/>
    <x v="0"/>
    <x v="0"/>
    <x v="5"/>
    <s v="kmpl"/>
    <s v="55.2 bhp"/>
    <n v="5"/>
    <m/>
    <x v="171"/>
  </r>
  <r>
    <n v="1587"/>
    <x v="147"/>
    <x v="8"/>
    <x v="4"/>
    <n v="33000"/>
    <x v="2"/>
    <x v="0"/>
    <x v="0"/>
    <x v="109"/>
    <s v="kmpl"/>
    <s v="86.8 bhp"/>
    <n v="5"/>
    <m/>
    <x v="640"/>
  </r>
  <r>
    <n v="1588"/>
    <x v="658"/>
    <x v="7"/>
    <x v="1"/>
    <n v="11110"/>
    <x v="2"/>
    <x v="0"/>
    <x v="0"/>
    <x v="160"/>
    <s v="kmpl"/>
    <s v="47.3 bhp"/>
    <n v="5"/>
    <m/>
    <x v="5"/>
  </r>
  <r>
    <n v="1589"/>
    <x v="362"/>
    <x v="5"/>
    <x v="4"/>
    <n v="63000"/>
    <x v="1"/>
    <x v="0"/>
    <x v="0"/>
    <x v="192"/>
    <s v="kmpl"/>
    <s v="62.1 bhp"/>
    <n v="7"/>
    <s v="11.15 Lakh"/>
    <x v="44"/>
  </r>
  <r>
    <n v="1590"/>
    <x v="907"/>
    <x v="0"/>
    <x v="1"/>
    <n v="27030"/>
    <x v="2"/>
    <x v="0"/>
    <x v="0"/>
    <x v="49"/>
    <s v="kmpl"/>
    <s v="117.3 bhp"/>
    <n v="5"/>
    <m/>
    <x v="29"/>
  </r>
  <r>
    <n v="1591"/>
    <x v="916"/>
    <x v="0"/>
    <x v="1"/>
    <n v="19600"/>
    <x v="2"/>
    <x v="0"/>
    <x v="0"/>
    <x v="89"/>
    <s v="kmpl"/>
    <s v="103.52 bhp"/>
    <n v="5"/>
    <m/>
    <x v="227"/>
  </r>
  <r>
    <n v="1592"/>
    <x v="134"/>
    <x v="1"/>
    <x v="5"/>
    <n v="27755"/>
    <x v="2"/>
    <x v="0"/>
    <x v="0"/>
    <x v="90"/>
    <s v="kmpl"/>
    <s v="81.80 bhp"/>
    <n v="5"/>
    <m/>
    <x v="260"/>
  </r>
  <r>
    <n v="1593"/>
    <x v="145"/>
    <x v="4"/>
    <x v="4"/>
    <n v="20000"/>
    <x v="2"/>
    <x v="0"/>
    <x v="1"/>
    <x v="5"/>
    <s v="kmpl"/>
    <s v="55.2 bhp"/>
    <n v="5"/>
    <m/>
    <x v="293"/>
  </r>
  <r>
    <n v="1594"/>
    <x v="539"/>
    <x v="6"/>
    <x v="1"/>
    <n v="24782"/>
    <x v="2"/>
    <x v="0"/>
    <x v="0"/>
    <x v="246"/>
    <s v="kmpl"/>
    <s v="83.14 bhp"/>
    <n v="5"/>
    <m/>
    <x v="424"/>
  </r>
  <r>
    <n v="1595"/>
    <x v="112"/>
    <x v="3"/>
    <x v="7"/>
    <n v="47303"/>
    <x v="2"/>
    <x v="1"/>
    <x v="0"/>
    <x v="320"/>
    <s v="kmpl"/>
    <s v="76 bhp"/>
    <n v="5"/>
    <m/>
    <x v="641"/>
  </r>
  <r>
    <n v="1596"/>
    <x v="917"/>
    <x v="8"/>
    <x v="11"/>
    <n v="71000"/>
    <x v="2"/>
    <x v="1"/>
    <x v="0"/>
    <x v="321"/>
    <s v="kmpl"/>
    <s v="250 bhp"/>
    <n v="7"/>
    <m/>
    <x v="409"/>
  </r>
  <r>
    <n v="1597"/>
    <x v="409"/>
    <x v="1"/>
    <x v="0"/>
    <n v="135000"/>
    <x v="1"/>
    <x v="0"/>
    <x v="0"/>
    <x v="49"/>
    <s v="kmpl"/>
    <s v="75 bhp"/>
    <n v="5"/>
    <m/>
    <x v="207"/>
  </r>
  <r>
    <n v="1598"/>
    <x v="330"/>
    <x v="5"/>
    <x v="8"/>
    <n v="1000"/>
    <x v="1"/>
    <x v="0"/>
    <x v="0"/>
    <x v="186"/>
    <s v="kmpl"/>
    <s v="138.03 bhp"/>
    <n v="5"/>
    <m/>
    <x v="100"/>
  </r>
  <r>
    <n v="1599"/>
    <x v="918"/>
    <x v="7"/>
    <x v="5"/>
    <n v="29000"/>
    <x v="1"/>
    <x v="0"/>
    <x v="0"/>
    <x v="215"/>
    <s v="kmpl"/>
    <s v="88.8 bhp"/>
    <n v="5"/>
    <m/>
    <x v="27"/>
  </r>
  <r>
    <n v="1600"/>
    <x v="907"/>
    <x v="6"/>
    <x v="5"/>
    <n v="36367"/>
    <x v="2"/>
    <x v="0"/>
    <x v="0"/>
    <x v="49"/>
    <s v="kmpl"/>
    <s v="117.3 bhp"/>
    <n v="5"/>
    <m/>
    <x v="642"/>
  </r>
  <r>
    <n v="1601"/>
    <x v="217"/>
    <x v="9"/>
    <x v="1"/>
    <n v="38000"/>
    <x v="2"/>
    <x v="0"/>
    <x v="0"/>
    <x v="146"/>
    <s v="kmpl"/>
    <s v="117.3 bhp"/>
    <n v="5"/>
    <m/>
    <x v="643"/>
  </r>
  <r>
    <n v="1602"/>
    <x v="919"/>
    <x v="4"/>
    <x v="2"/>
    <n v="83969"/>
    <x v="2"/>
    <x v="0"/>
    <x v="0"/>
    <x v="133"/>
    <s v="kmpl"/>
    <s v="37 bhp"/>
    <n v="4"/>
    <m/>
    <x v="67"/>
  </r>
  <r>
    <n v="1603"/>
    <x v="920"/>
    <x v="5"/>
    <x v="7"/>
    <n v="82621"/>
    <x v="1"/>
    <x v="0"/>
    <x v="0"/>
    <x v="215"/>
    <s v="kmpl"/>
    <s v="88.8 bhp"/>
    <n v="5"/>
    <m/>
    <x v="134"/>
  </r>
  <r>
    <n v="1604"/>
    <x v="921"/>
    <x v="1"/>
    <x v="10"/>
    <n v="89000"/>
    <x v="1"/>
    <x v="1"/>
    <x v="0"/>
    <x v="220"/>
    <s v="kmpl"/>
    <s v="147.9 bhp"/>
    <n v="7"/>
    <m/>
    <x v="27"/>
  </r>
  <r>
    <n v="1605"/>
    <x v="469"/>
    <x v="7"/>
    <x v="5"/>
    <n v="54000"/>
    <x v="1"/>
    <x v="0"/>
    <x v="0"/>
    <x v="83"/>
    <s v="kmpl"/>
    <s v="140 bhp"/>
    <n v="7"/>
    <m/>
    <x v="292"/>
  </r>
  <r>
    <n v="1606"/>
    <x v="198"/>
    <x v="6"/>
    <x v="1"/>
    <n v="61691"/>
    <x v="1"/>
    <x v="0"/>
    <x v="0"/>
    <x v="16"/>
    <s v="kmpl"/>
    <s v="98.6 bhp"/>
    <n v="5"/>
    <m/>
    <x v="644"/>
  </r>
  <r>
    <n v="1607"/>
    <x v="712"/>
    <x v="2"/>
    <x v="2"/>
    <n v="32200"/>
    <x v="2"/>
    <x v="0"/>
    <x v="1"/>
    <x v="72"/>
    <s v="kmpl"/>
    <s v="80 bhp"/>
    <n v="5"/>
    <m/>
    <x v="72"/>
  </r>
  <r>
    <n v="1608"/>
    <x v="192"/>
    <x v="5"/>
    <x v="5"/>
    <n v="68630"/>
    <x v="2"/>
    <x v="1"/>
    <x v="0"/>
    <x v="137"/>
    <s v="kmpl"/>
    <s v="67 bhp"/>
    <n v="5"/>
    <m/>
    <x v="174"/>
  </r>
  <r>
    <n v="1609"/>
    <x v="922"/>
    <x v="0"/>
    <x v="7"/>
    <n v="61000"/>
    <x v="1"/>
    <x v="1"/>
    <x v="1"/>
    <x v="322"/>
    <s v="kmpl"/>
    <s v="138.03 bhp"/>
    <n v="5"/>
    <m/>
    <x v="20"/>
  </r>
  <r>
    <n v="1610"/>
    <x v="923"/>
    <x v="0"/>
    <x v="6"/>
    <n v="32644"/>
    <x v="2"/>
    <x v="0"/>
    <x v="0"/>
    <x v="95"/>
    <s v="kmpl"/>
    <s v="91.1 bhp"/>
    <n v="5"/>
    <m/>
    <x v="645"/>
  </r>
  <r>
    <n v="1611"/>
    <x v="924"/>
    <x v="8"/>
    <x v="3"/>
    <n v="85000"/>
    <x v="1"/>
    <x v="1"/>
    <x v="0"/>
    <x v="323"/>
    <s v="kmpl"/>
    <s v="120 bhp"/>
    <n v="7"/>
    <m/>
    <x v="123"/>
  </r>
  <r>
    <n v="1612"/>
    <x v="925"/>
    <x v="0"/>
    <x v="11"/>
    <n v="75000"/>
    <x v="2"/>
    <x v="0"/>
    <x v="1"/>
    <x v="77"/>
    <s v="kmpl"/>
    <s v="74.9 bhp"/>
    <n v="5"/>
    <m/>
    <x v="386"/>
  </r>
  <r>
    <n v="1613"/>
    <x v="926"/>
    <x v="6"/>
    <x v="5"/>
    <n v="40347"/>
    <x v="2"/>
    <x v="0"/>
    <x v="0"/>
    <x v="95"/>
    <s v="kmpl"/>
    <s v="91.2 bhp"/>
    <n v="5"/>
    <m/>
    <x v="643"/>
  </r>
  <r>
    <n v="1614"/>
    <x v="286"/>
    <x v="4"/>
    <x v="3"/>
    <n v="60788"/>
    <x v="1"/>
    <x v="0"/>
    <x v="0"/>
    <x v="78"/>
    <s v="kmpl"/>
    <s v="90 bhp"/>
    <n v="5"/>
    <m/>
    <x v="2"/>
  </r>
  <r>
    <n v="1615"/>
    <x v="927"/>
    <x v="6"/>
    <x v="6"/>
    <n v="18664"/>
    <x v="2"/>
    <x v="0"/>
    <x v="0"/>
    <x v="153"/>
    <s v="kmpl"/>
    <s v="88.7 bhp"/>
    <n v="5"/>
    <m/>
    <x v="646"/>
  </r>
  <r>
    <n v="1616"/>
    <x v="469"/>
    <x v="3"/>
    <x v="8"/>
    <n v="57847"/>
    <x v="1"/>
    <x v="0"/>
    <x v="0"/>
    <x v="83"/>
    <s v="kmpl"/>
    <s v="140 bhp"/>
    <n v="7"/>
    <m/>
    <x v="647"/>
  </r>
  <r>
    <n v="1617"/>
    <x v="232"/>
    <x v="9"/>
    <x v="3"/>
    <n v="52237"/>
    <x v="2"/>
    <x v="0"/>
    <x v="0"/>
    <x v="72"/>
    <s v="kmpl"/>
    <s v="80 bhp"/>
    <n v="5"/>
    <m/>
    <x v="2"/>
  </r>
  <r>
    <n v="1618"/>
    <x v="171"/>
    <x v="2"/>
    <x v="3"/>
    <n v="128000"/>
    <x v="1"/>
    <x v="0"/>
    <x v="0"/>
    <x v="84"/>
    <s v="kmpl"/>
    <s v="126.32 bhp"/>
    <n v="5"/>
    <m/>
    <x v="35"/>
  </r>
  <r>
    <n v="1619"/>
    <x v="705"/>
    <x v="8"/>
    <x v="2"/>
    <n v="54000"/>
    <x v="2"/>
    <x v="0"/>
    <x v="0"/>
    <x v="124"/>
    <s v="kmpl"/>
    <s v="68.05 bhp"/>
    <n v="5"/>
    <m/>
    <x v="313"/>
  </r>
  <r>
    <n v="1620"/>
    <x v="269"/>
    <x v="9"/>
    <x v="7"/>
    <n v="49800"/>
    <x v="2"/>
    <x v="1"/>
    <x v="0"/>
    <x v="165"/>
    <s v="kmpl"/>
    <s v="67.04 bhp"/>
    <n v="5"/>
    <m/>
    <x v="27"/>
  </r>
  <r>
    <n v="1621"/>
    <x v="928"/>
    <x v="7"/>
    <x v="3"/>
    <n v="98000"/>
    <x v="1"/>
    <x v="0"/>
    <x v="0"/>
    <x v="324"/>
    <s v="kmpl"/>
    <s v="73.9 bhp"/>
    <n v="5"/>
    <m/>
    <x v="648"/>
  </r>
  <r>
    <n v="1622"/>
    <x v="12"/>
    <x v="8"/>
    <x v="1"/>
    <n v="60095"/>
    <x v="1"/>
    <x v="0"/>
    <x v="0"/>
    <x v="12"/>
    <s v="kmpl"/>
    <s v="74 bhp"/>
    <n v="5"/>
    <m/>
    <x v="119"/>
  </r>
  <r>
    <n v="1623"/>
    <x v="929"/>
    <x v="1"/>
    <x v="11"/>
    <n v="68000"/>
    <x v="2"/>
    <x v="0"/>
    <x v="1"/>
    <x v="83"/>
    <s v="kmpl"/>
    <s v="66.7 bhp"/>
    <n v="5"/>
    <m/>
    <x v="65"/>
  </r>
  <r>
    <n v="1624"/>
    <x v="157"/>
    <x v="5"/>
    <x v="0"/>
    <n v="81402"/>
    <x v="2"/>
    <x v="0"/>
    <x v="1"/>
    <x v="53"/>
    <s v="kmpl"/>
    <s v="78.9 bhp"/>
    <n v="5"/>
    <m/>
    <x v="75"/>
  </r>
  <r>
    <n v="1625"/>
    <x v="549"/>
    <x v="0"/>
    <x v="4"/>
    <n v="38000"/>
    <x v="2"/>
    <x v="1"/>
    <x v="0"/>
    <x v="66"/>
    <s v="kmpl"/>
    <s v="110 bhp"/>
    <n v="5"/>
    <m/>
    <x v="123"/>
  </r>
  <r>
    <n v="1626"/>
    <x v="930"/>
    <x v="6"/>
    <x v="2"/>
    <n v="92239"/>
    <x v="1"/>
    <x v="1"/>
    <x v="1"/>
    <x v="100"/>
    <s v="kmpl"/>
    <s v="210 bhp"/>
    <n v="5"/>
    <m/>
    <x v="221"/>
  </r>
  <r>
    <n v="1627"/>
    <x v="12"/>
    <x v="10"/>
    <x v="8"/>
    <n v="49224"/>
    <x v="1"/>
    <x v="0"/>
    <x v="0"/>
    <x v="12"/>
    <s v="kmpl"/>
    <s v="74 bhp"/>
    <n v="5"/>
    <m/>
    <x v="3"/>
  </r>
  <r>
    <n v="1628"/>
    <x v="869"/>
    <x v="5"/>
    <x v="15"/>
    <n v="12000"/>
    <x v="2"/>
    <x v="0"/>
    <x v="1"/>
    <x v="133"/>
    <s v="kmpl"/>
    <s v="37 bhp"/>
    <n v="4"/>
    <m/>
    <x v="649"/>
  </r>
  <r>
    <n v="1629"/>
    <x v="797"/>
    <x v="1"/>
    <x v="0"/>
    <n v="54898"/>
    <x v="2"/>
    <x v="0"/>
    <x v="3"/>
    <x v="133"/>
    <s v="kmpl"/>
    <s v="88.2 bhp"/>
    <n v="5"/>
    <m/>
    <x v="54"/>
  </r>
  <r>
    <n v="1630"/>
    <x v="351"/>
    <x v="0"/>
    <x v="6"/>
    <n v="2500"/>
    <x v="2"/>
    <x v="0"/>
    <x v="0"/>
    <x v="136"/>
    <s v="kmpl"/>
    <s v="121.3 bhp"/>
    <n v="5"/>
    <m/>
    <x v="355"/>
  </r>
  <r>
    <n v="1631"/>
    <x v="799"/>
    <x v="6"/>
    <x v="8"/>
    <n v="32838"/>
    <x v="1"/>
    <x v="1"/>
    <x v="0"/>
    <x v="147"/>
    <s v="kmpl"/>
    <s v="190 bhp"/>
    <n v="5"/>
    <s v="50.97 Lakh"/>
    <x v="650"/>
  </r>
  <r>
    <n v="1632"/>
    <x v="519"/>
    <x v="4"/>
    <x v="13"/>
    <n v="27076"/>
    <x v="2"/>
    <x v="0"/>
    <x v="0"/>
    <x v="178"/>
    <s v="kmpl"/>
    <s v="70 bhp"/>
    <n v="5"/>
    <m/>
    <x v="112"/>
  </r>
  <r>
    <n v="1633"/>
    <x v="89"/>
    <x v="6"/>
    <x v="8"/>
    <n v="75445"/>
    <x v="1"/>
    <x v="0"/>
    <x v="0"/>
    <x v="75"/>
    <s v="kmpl"/>
    <s v="89.84 bhp"/>
    <n v="5"/>
    <m/>
    <x v="651"/>
  </r>
  <r>
    <n v="1634"/>
    <x v="124"/>
    <x v="6"/>
    <x v="1"/>
    <n v="46601"/>
    <x v="2"/>
    <x v="0"/>
    <x v="0"/>
    <x v="95"/>
    <s v="kmpl"/>
    <s v="91.1 bhp"/>
    <n v="5"/>
    <m/>
    <x v="652"/>
  </r>
  <r>
    <n v="1635"/>
    <x v="904"/>
    <x v="7"/>
    <x v="3"/>
    <n v="72000"/>
    <x v="1"/>
    <x v="1"/>
    <x v="0"/>
    <x v="316"/>
    <s v="kmpl"/>
    <s v="167.7 bhp"/>
    <n v="5"/>
    <m/>
    <x v="3"/>
  </r>
  <r>
    <n v="1636"/>
    <x v="670"/>
    <x v="1"/>
    <x v="8"/>
    <n v="27000"/>
    <x v="1"/>
    <x v="0"/>
    <x v="0"/>
    <x v="217"/>
    <s v="kmpl"/>
    <s v="98.6 bhp"/>
    <n v="5"/>
    <m/>
    <x v="299"/>
  </r>
  <r>
    <n v="1637"/>
    <x v="931"/>
    <x v="3"/>
    <x v="5"/>
    <n v="68193"/>
    <x v="1"/>
    <x v="1"/>
    <x v="0"/>
    <x v="47"/>
    <s v="kmpl"/>
    <s v="174.33 bhp"/>
    <n v="5"/>
    <m/>
    <x v="653"/>
  </r>
  <r>
    <n v="1638"/>
    <x v="789"/>
    <x v="6"/>
    <x v="8"/>
    <n v="34429"/>
    <x v="1"/>
    <x v="0"/>
    <x v="0"/>
    <x v="148"/>
    <s v="kmpl"/>
    <s v="70 bhp"/>
    <n v="5"/>
    <m/>
    <x v="44"/>
  </r>
  <r>
    <n v="1639"/>
    <x v="332"/>
    <x v="8"/>
    <x v="4"/>
    <n v="46000"/>
    <x v="1"/>
    <x v="1"/>
    <x v="0"/>
    <x v="188"/>
    <s v="kmpl"/>
    <s v="224 bhp"/>
    <n v="7"/>
    <m/>
    <x v="376"/>
  </r>
  <r>
    <n v="1640"/>
    <x v="150"/>
    <x v="3"/>
    <x v="4"/>
    <n v="80544"/>
    <x v="1"/>
    <x v="0"/>
    <x v="0"/>
    <x v="85"/>
    <s v="kmpl"/>
    <s v="100.6 bhp"/>
    <n v="7"/>
    <m/>
    <x v="654"/>
  </r>
  <r>
    <n v="1641"/>
    <x v="932"/>
    <x v="5"/>
    <x v="2"/>
    <n v="42000"/>
    <x v="2"/>
    <x v="0"/>
    <x v="1"/>
    <x v="64"/>
    <s v="kmpl"/>
    <s v="97.7 bhp"/>
    <n v="5"/>
    <m/>
    <x v="159"/>
  </r>
  <r>
    <n v="1642"/>
    <x v="354"/>
    <x v="9"/>
    <x v="2"/>
    <n v="94821"/>
    <x v="1"/>
    <x v="1"/>
    <x v="1"/>
    <x v="56"/>
    <s v="kmpl"/>
    <s v="138.1 bhp"/>
    <n v="5"/>
    <m/>
    <x v="29"/>
  </r>
  <r>
    <n v="1643"/>
    <x v="933"/>
    <x v="5"/>
    <x v="13"/>
    <n v="100000"/>
    <x v="2"/>
    <x v="0"/>
    <x v="0"/>
    <x v="243"/>
    <s v="kmpl"/>
    <s v="92.7 bhp"/>
    <n v="5"/>
    <m/>
    <x v="225"/>
  </r>
  <r>
    <n v="1644"/>
    <x v="934"/>
    <x v="0"/>
    <x v="7"/>
    <n v="57000"/>
    <x v="1"/>
    <x v="0"/>
    <x v="0"/>
    <x v="254"/>
    <s v="kmpl"/>
    <s v="98.6 bhp"/>
    <n v="7"/>
    <m/>
    <x v="74"/>
  </r>
  <r>
    <n v="1645"/>
    <x v="82"/>
    <x v="4"/>
    <x v="0"/>
    <n v="79894"/>
    <x v="1"/>
    <x v="0"/>
    <x v="0"/>
    <x v="5"/>
    <s v="kmpl"/>
    <s v="73.9 bhp"/>
    <n v="5"/>
    <m/>
    <x v="229"/>
  </r>
  <r>
    <n v="1646"/>
    <x v="643"/>
    <x v="3"/>
    <x v="2"/>
    <n v="44748"/>
    <x v="2"/>
    <x v="0"/>
    <x v="1"/>
    <x v="164"/>
    <s v="kmpl"/>
    <s v="73.9 bhp"/>
    <n v="5"/>
    <m/>
    <x v="655"/>
  </r>
  <r>
    <n v="1647"/>
    <x v="715"/>
    <x v="0"/>
    <x v="4"/>
    <n v="31000"/>
    <x v="2"/>
    <x v="0"/>
    <x v="0"/>
    <x v="279"/>
    <s v="kmpl"/>
    <s v="102.5 bhp"/>
    <n v="5"/>
    <m/>
    <x v="251"/>
  </r>
  <r>
    <n v="1648"/>
    <x v="935"/>
    <x v="3"/>
    <x v="4"/>
    <n v="60587"/>
    <x v="2"/>
    <x v="1"/>
    <x v="1"/>
    <x v="325"/>
    <s v="kmpl"/>
    <s v="66.1 bhp"/>
    <n v="5"/>
    <m/>
    <x v="566"/>
  </r>
  <r>
    <n v="1649"/>
    <x v="439"/>
    <x v="1"/>
    <x v="2"/>
    <n v="32000"/>
    <x v="1"/>
    <x v="0"/>
    <x v="0"/>
    <x v="132"/>
    <s v="kmpl"/>
    <s v="null bhp"/>
    <n v="5"/>
    <m/>
    <x v="43"/>
  </r>
  <r>
    <n v="1650"/>
    <x v="249"/>
    <x v="1"/>
    <x v="7"/>
    <n v="43772"/>
    <x v="2"/>
    <x v="0"/>
    <x v="0"/>
    <x v="72"/>
    <s v="kmpl"/>
    <s v="118 bhp"/>
    <n v="5"/>
    <m/>
    <x v="412"/>
  </r>
  <r>
    <n v="1651"/>
    <x v="312"/>
    <x v="3"/>
    <x v="8"/>
    <n v="23576"/>
    <x v="2"/>
    <x v="1"/>
    <x v="0"/>
    <x v="50"/>
    <s v="kmpl"/>
    <s v="82 bhp"/>
    <n v="5"/>
    <m/>
    <x v="656"/>
  </r>
  <r>
    <n v="1652"/>
    <x v="775"/>
    <x v="4"/>
    <x v="8"/>
    <n v="4000"/>
    <x v="1"/>
    <x v="1"/>
    <x v="0"/>
    <x v="221"/>
    <s v="kmpl"/>
    <s v="177 bhp"/>
    <n v="5"/>
    <s v="53.41 Lakh"/>
    <x v="536"/>
  </r>
  <r>
    <n v="1653"/>
    <x v="120"/>
    <x v="7"/>
    <x v="3"/>
    <n v="62000"/>
    <x v="1"/>
    <x v="0"/>
    <x v="0"/>
    <x v="92"/>
    <s v="kmpl"/>
    <s v="120 bhp"/>
    <n v="8"/>
    <m/>
    <x v="123"/>
  </r>
  <r>
    <n v="1654"/>
    <x v="936"/>
    <x v="0"/>
    <x v="2"/>
    <n v="36000"/>
    <x v="2"/>
    <x v="1"/>
    <x v="0"/>
    <x v="36"/>
    <s v="kmpl"/>
    <s v="186 bhp"/>
    <n v="5"/>
    <m/>
    <x v="657"/>
  </r>
  <r>
    <n v="1655"/>
    <x v="164"/>
    <x v="8"/>
    <x v="7"/>
    <n v="80000"/>
    <x v="2"/>
    <x v="1"/>
    <x v="0"/>
    <x v="119"/>
    <s v="kmpl"/>
    <s v="157.75 bhp"/>
    <n v="5"/>
    <m/>
    <x v="180"/>
  </r>
  <r>
    <n v="1656"/>
    <x v="569"/>
    <x v="1"/>
    <x v="3"/>
    <n v="137008"/>
    <x v="1"/>
    <x v="1"/>
    <x v="0"/>
    <x v="241"/>
    <s v="kmpl"/>
    <s v="147.9 bhp"/>
    <n v="4"/>
    <m/>
    <x v="83"/>
  </r>
  <r>
    <n v="1657"/>
    <x v="120"/>
    <x v="8"/>
    <x v="0"/>
    <n v="61001"/>
    <x v="1"/>
    <x v="0"/>
    <x v="0"/>
    <x v="92"/>
    <s v="kmpl"/>
    <s v="120 bhp"/>
    <n v="8"/>
    <m/>
    <x v="119"/>
  </r>
  <r>
    <n v="1658"/>
    <x v="252"/>
    <x v="3"/>
    <x v="1"/>
    <n v="52191"/>
    <x v="2"/>
    <x v="0"/>
    <x v="0"/>
    <x v="162"/>
    <s v="kmpl"/>
    <s v="121.3 bhp"/>
    <n v="5"/>
    <m/>
    <x v="658"/>
  </r>
  <r>
    <n v="1659"/>
    <x v="937"/>
    <x v="4"/>
    <x v="5"/>
    <n v="77076"/>
    <x v="1"/>
    <x v="0"/>
    <x v="0"/>
    <x v="78"/>
    <s v="kmpl"/>
    <s v="90 bhp"/>
    <n v="5"/>
    <m/>
    <x v="29"/>
  </r>
  <r>
    <n v="1660"/>
    <x v="65"/>
    <x v="4"/>
    <x v="11"/>
    <n v="56000"/>
    <x v="2"/>
    <x v="1"/>
    <x v="0"/>
    <x v="59"/>
    <s v="kmpl"/>
    <s v="78 bhp"/>
    <n v="5"/>
    <m/>
    <x v="514"/>
  </r>
  <r>
    <n v="1661"/>
    <x v="177"/>
    <x v="7"/>
    <x v="4"/>
    <n v="21000"/>
    <x v="2"/>
    <x v="0"/>
    <x v="0"/>
    <x v="53"/>
    <s v="kmpl"/>
    <s v="78.9 bhp"/>
    <n v="5"/>
    <m/>
    <x v="5"/>
  </r>
  <r>
    <n v="1662"/>
    <x v="16"/>
    <x v="8"/>
    <x v="4"/>
    <n v="89429"/>
    <x v="1"/>
    <x v="0"/>
    <x v="0"/>
    <x v="16"/>
    <s v="kmpl"/>
    <s v="98.6 bhp"/>
    <n v="5"/>
    <m/>
    <x v="137"/>
  </r>
  <r>
    <n v="1663"/>
    <x v="199"/>
    <x v="8"/>
    <x v="3"/>
    <n v="45631"/>
    <x v="2"/>
    <x v="0"/>
    <x v="1"/>
    <x v="143"/>
    <s v="kmpl"/>
    <s v="67.04 bhp"/>
    <n v="5"/>
    <s v="4.59 Lakh"/>
    <x v="659"/>
  </r>
  <r>
    <n v="1664"/>
    <x v="147"/>
    <x v="5"/>
    <x v="4"/>
    <n v="53959"/>
    <x v="2"/>
    <x v="0"/>
    <x v="0"/>
    <x v="109"/>
    <s v="kmpl"/>
    <s v="86.8 bhp"/>
    <n v="5"/>
    <m/>
    <x v="6"/>
  </r>
  <r>
    <n v="1665"/>
    <x v="712"/>
    <x v="6"/>
    <x v="7"/>
    <n v="55804"/>
    <x v="2"/>
    <x v="0"/>
    <x v="0"/>
    <x v="72"/>
    <s v="kmpl"/>
    <s v="80 bhp"/>
    <n v="5"/>
    <m/>
    <x v="660"/>
  </r>
  <r>
    <n v="1666"/>
    <x v="54"/>
    <x v="6"/>
    <x v="5"/>
    <n v="25899"/>
    <x v="2"/>
    <x v="0"/>
    <x v="0"/>
    <x v="51"/>
    <s v="kmpl"/>
    <s v="103.2 bhp"/>
    <n v="5"/>
    <m/>
    <x v="132"/>
  </r>
  <r>
    <n v="1667"/>
    <x v="938"/>
    <x v="1"/>
    <x v="11"/>
    <n v="82000"/>
    <x v="1"/>
    <x v="0"/>
    <x v="1"/>
    <x v="153"/>
    <s v="kmpl"/>
    <s v="66 bhp"/>
    <n v="5"/>
    <m/>
    <x v="5"/>
  </r>
  <r>
    <n v="1668"/>
    <x v="537"/>
    <x v="0"/>
    <x v="7"/>
    <n v="52000"/>
    <x v="1"/>
    <x v="1"/>
    <x v="0"/>
    <x v="73"/>
    <s v="kmpl"/>
    <s v="204 bhp"/>
    <n v="5"/>
    <m/>
    <x v="259"/>
  </r>
  <r>
    <n v="1669"/>
    <x v="939"/>
    <x v="1"/>
    <x v="4"/>
    <n v="20000"/>
    <x v="2"/>
    <x v="0"/>
    <x v="0"/>
    <x v="279"/>
    <s v="kmpl"/>
    <s v="102.57 bhp"/>
    <n v="5"/>
    <m/>
    <x v="3"/>
  </r>
  <r>
    <n v="1670"/>
    <x v="480"/>
    <x v="4"/>
    <x v="8"/>
    <n v="31829"/>
    <x v="2"/>
    <x v="0"/>
    <x v="0"/>
    <x v="5"/>
    <s v="kmpl"/>
    <s v="55.2 bhp"/>
    <n v="5"/>
    <m/>
    <x v="137"/>
  </r>
  <r>
    <n v="1671"/>
    <x v="421"/>
    <x v="3"/>
    <x v="5"/>
    <n v="18094"/>
    <x v="2"/>
    <x v="0"/>
    <x v="1"/>
    <x v="101"/>
    <s v="kmpl"/>
    <s v="85.8 bhp"/>
    <n v="5"/>
    <m/>
    <x v="661"/>
  </r>
  <r>
    <n v="1672"/>
    <x v="940"/>
    <x v="5"/>
    <x v="2"/>
    <n v="80000"/>
    <x v="1"/>
    <x v="0"/>
    <x v="1"/>
    <x v="284"/>
    <s v="kmpl"/>
    <s v="null bhp"/>
    <n v="5"/>
    <m/>
    <x v="75"/>
  </r>
  <r>
    <n v="1673"/>
    <x v="941"/>
    <x v="0"/>
    <x v="1"/>
    <n v="11964"/>
    <x v="1"/>
    <x v="1"/>
    <x v="0"/>
    <x v="294"/>
    <s v="kmpl"/>
    <s v="241.4 bhp"/>
    <n v="5"/>
    <m/>
    <x v="662"/>
  </r>
  <r>
    <n v="1674"/>
    <x v="454"/>
    <x v="3"/>
    <x v="6"/>
    <n v="22684"/>
    <x v="2"/>
    <x v="0"/>
    <x v="0"/>
    <x v="101"/>
    <s v="kmpl"/>
    <s v="81.83 bhp"/>
    <n v="5"/>
    <m/>
    <x v="643"/>
  </r>
  <r>
    <n v="1675"/>
    <x v="147"/>
    <x v="9"/>
    <x v="7"/>
    <n v="43521"/>
    <x v="2"/>
    <x v="0"/>
    <x v="0"/>
    <x v="109"/>
    <s v="kmpl"/>
    <s v="86.8 bhp"/>
    <n v="5"/>
    <m/>
    <x v="24"/>
  </r>
  <r>
    <n v="1676"/>
    <x v="539"/>
    <x v="6"/>
    <x v="7"/>
    <n v="49386"/>
    <x v="2"/>
    <x v="0"/>
    <x v="0"/>
    <x v="26"/>
    <s v="kmpl"/>
    <s v="85.8 bhp"/>
    <n v="5"/>
    <m/>
    <x v="663"/>
  </r>
  <r>
    <n v="1677"/>
    <x v="732"/>
    <x v="8"/>
    <x v="8"/>
    <n v="12248"/>
    <x v="2"/>
    <x v="0"/>
    <x v="0"/>
    <x v="50"/>
    <s v="kmpl"/>
    <s v="81.86 bhp"/>
    <n v="5"/>
    <s v="6.54 Lakh"/>
    <x v="314"/>
  </r>
  <r>
    <n v="1678"/>
    <x v="942"/>
    <x v="3"/>
    <x v="7"/>
    <n v="67771"/>
    <x v="1"/>
    <x v="0"/>
    <x v="0"/>
    <x v="326"/>
    <s v="kmpl"/>
    <s v="112 bhp"/>
    <n v="8"/>
    <m/>
    <x v="664"/>
  </r>
  <r>
    <n v="1679"/>
    <x v="850"/>
    <x v="8"/>
    <x v="1"/>
    <n v="60007"/>
    <x v="2"/>
    <x v="1"/>
    <x v="0"/>
    <x v="224"/>
    <s v="kmpl"/>
    <s v="189 bhp"/>
    <n v="4"/>
    <m/>
    <x v="2"/>
  </r>
  <r>
    <n v="1680"/>
    <x v="127"/>
    <x v="3"/>
    <x v="2"/>
    <n v="48624"/>
    <x v="2"/>
    <x v="0"/>
    <x v="0"/>
    <x v="96"/>
    <s v="kmpl"/>
    <s v="67.1 bhp"/>
    <n v="5"/>
    <s v="4.7 Lakh"/>
    <x v="665"/>
  </r>
  <r>
    <n v="1681"/>
    <x v="208"/>
    <x v="7"/>
    <x v="7"/>
    <n v="30000"/>
    <x v="1"/>
    <x v="0"/>
    <x v="0"/>
    <x v="37"/>
    <s v="kmpl"/>
    <s v="73.9 bhp"/>
    <n v="5"/>
    <m/>
    <x v="72"/>
  </r>
  <r>
    <n v="1682"/>
    <x v="53"/>
    <x v="8"/>
    <x v="5"/>
    <n v="81605"/>
    <x v="2"/>
    <x v="0"/>
    <x v="0"/>
    <x v="50"/>
    <s v="kmpl"/>
    <s v="82 bhp"/>
    <n v="5"/>
    <m/>
    <x v="666"/>
  </r>
  <r>
    <n v="1683"/>
    <x v="516"/>
    <x v="3"/>
    <x v="8"/>
    <n v="32642"/>
    <x v="1"/>
    <x v="1"/>
    <x v="0"/>
    <x v="19"/>
    <s v="kmpl"/>
    <s v="170 bhp"/>
    <n v="5"/>
    <m/>
    <x v="667"/>
  </r>
  <r>
    <n v="1684"/>
    <x v="943"/>
    <x v="1"/>
    <x v="7"/>
    <n v="34200"/>
    <x v="2"/>
    <x v="1"/>
    <x v="0"/>
    <x v="327"/>
    <s v="kmpl"/>
    <s v="121.3 bhp"/>
    <n v="5"/>
    <m/>
    <x v="139"/>
  </r>
  <r>
    <n v="1685"/>
    <x v="944"/>
    <x v="2"/>
    <x v="0"/>
    <n v="72204"/>
    <x v="2"/>
    <x v="0"/>
    <x v="0"/>
    <x v="328"/>
    <s v="kmpl"/>
    <s v="67 bhp"/>
    <n v="5"/>
    <m/>
    <x v="50"/>
  </r>
  <r>
    <n v="1686"/>
    <x v="749"/>
    <x v="1"/>
    <x v="2"/>
    <n v="156347"/>
    <x v="1"/>
    <x v="0"/>
    <x v="1"/>
    <x v="85"/>
    <s v="kmpl"/>
    <s v="100 bhp"/>
    <n v="8"/>
    <m/>
    <x v="299"/>
  </r>
  <r>
    <n v="1687"/>
    <x v="945"/>
    <x v="6"/>
    <x v="8"/>
    <n v="47357"/>
    <x v="1"/>
    <x v="1"/>
    <x v="0"/>
    <x v="329"/>
    <s v="kmpl"/>
    <s v="100 bhp"/>
    <n v="7"/>
    <m/>
    <x v="668"/>
  </r>
  <r>
    <n v="1688"/>
    <x v="918"/>
    <x v="3"/>
    <x v="1"/>
    <n v="61738"/>
    <x v="1"/>
    <x v="0"/>
    <x v="0"/>
    <x v="215"/>
    <s v="kmpl"/>
    <s v="88.8 bhp"/>
    <n v="5"/>
    <m/>
    <x v="484"/>
  </r>
  <r>
    <n v="1689"/>
    <x v="166"/>
    <x v="6"/>
    <x v="6"/>
    <n v="32586"/>
    <x v="1"/>
    <x v="1"/>
    <x v="0"/>
    <x v="120"/>
    <s v="kmpl"/>
    <s v="190 bhp"/>
    <n v="5"/>
    <s v="67.87 Lakh"/>
    <x v="669"/>
  </r>
  <r>
    <n v="1690"/>
    <x v="233"/>
    <x v="3"/>
    <x v="6"/>
    <n v="40129"/>
    <x v="1"/>
    <x v="1"/>
    <x v="0"/>
    <x v="155"/>
    <s v="kmpl"/>
    <s v="254.79 bhp"/>
    <n v="5"/>
    <s v="95.13 Lakh"/>
    <x v="670"/>
  </r>
  <r>
    <n v="1691"/>
    <x v="37"/>
    <x v="0"/>
    <x v="3"/>
    <n v="51000"/>
    <x v="1"/>
    <x v="1"/>
    <x v="0"/>
    <x v="36"/>
    <s v="kmpl"/>
    <s v="254.8 bhp"/>
    <n v="5"/>
    <m/>
    <x v="671"/>
  </r>
  <r>
    <n v="1692"/>
    <x v="826"/>
    <x v="6"/>
    <x v="6"/>
    <n v="10393"/>
    <x v="2"/>
    <x v="0"/>
    <x v="0"/>
    <x v="50"/>
    <s v="kmpl"/>
    <s v="81.86 bhp"/>
    <n v="5"/>
    <s v="6.62 Lakh"/>
    <x v="672"/>
  </r>
  <r>
    <n v="1693"/>
    <x v="164"/>
    <x v="0"/>
    <x v="2"/>
    <n v="46000"/>
    <x v="2"/>
    <x v="1"/>
    <x v="0"/>
    <x v="119"/>
    <s v="kmpl"/>
    <s v="157.75 bhp"/>
    <n v="5"/>
    <m/>
    <x v="314"/>
  </r>
  <r>
    <n v="1694"/>
    <x v="287"/>
    <x v="2"/>
    <x v="4"/>
    <n v="21000"/>
    <x v="2"/>
    <x v="1"/>
    <x v="0"/>
    <x v="64"/>
    <s v="kmpl"/>
    <s v="78.9 bhp"/>
    <n v="5"/>
    <m/>
    <x v="673"/>
  </r>
  <r>
    <n v="1695"/>
    <x v="286"/>
    <x v="4"/>
    <x v="2"/>
    <n v="113562"/>
    <x v="1"/>
    <x v="0"/>
    <x v="0"/>
    <x v="78"/>
    <s v="kmpl"/>
    <s v="90 bhp"/>
    <n v="5"/>
    <m/>
    <x v="150"/>
  </r>
  <r>
    <n v="1696"/>
    <x v="120"/>
    <x v="0"/>
    <x v="2"/>
    <n v="100010"/>
    <x v="1"/>
    <x v="0"/>
    <x v="1"/>
    <x v="92"/>
    <s v="kmpl"/>
    <s v="120 bhp"/>
    <n v="8"/>
    <m/>
    <x v="44"/>
  </r>
  <r>
    <n v="1697"/>
    <x v="156"/>
    <x v="0"/>
    <x v="4"/>
    <n v="63107"/>
    <x v="2"/>
    <x v="0"/>
    <x v="0"/>
    <x v="109"/>
    <s v="kmpl"/>
    <s v="86.8 bhp"/>
    <n v="5"/>
    <m/>
    <x v="72"/>
  </r>
  <r>
    <n v="1698"/>
    <x v="214"/>
    <x v="5"/>
    <x v="8"/>
    <n v="58500"/>
    <x v="2"/>
    <x v="0"/>
    <x v="0"/>
    <x v="101"/>
    <s v="kmpl"/>
    <s v="81.83 bhp"/>
    <n v="5"/>
    <m/>
    <x v="123"/>
  </r>
  <r>
    <n v="1699"/>
    <x v="946"/>
    <x v="1"/>
    <x v="9"/>
    <n v="90000"/>
    <x v="1"/>
    <x v="0"/>
    <x v="2"/>
    <x v="330"/>
    <s v="kmpl"/>
    <s v="143 bhp"/>
    <n v="7"/>
    <m/>
    <x v="159"/>
  </r>
  <r>
    <n v="1700"/>
    <x v="512"/>
    <x v="2"/>
    <x v="2"/>
    <n v="108242"/>
    <x v="1"/>
    <x v="0"/>
    <x v="0"/>
    <x v="11"/>
    <s v="kmpl"/>
    <s v="110 bhp"/>
    <n v="5"/>
    <m/>
    <x v="24"/>
  </r>
  <r>
    <n v="1701"/>
    <x v="136"/>
    <x v="1"/>
    <x v="2"/>
    <n v="146300"/>
    <x v="1"/>
    <x v="0"/>
    <x v="0"/>
    <x v="100"/>
    <s v="kmpl"/>
    <s v="171 bhp"/>
    <n v="7"/>
    <m/>
    <x v="295"/>
  </r>
  <r>
    <n v="1702"/>
    <x v="218"/>
    <x v="1"/>
    <x v="2"/>
    <n v="62943"/>
    <x v="1"/>
    <x v="1"/>
    <x v="1"/>
    <x v="147"/>
    <s v="kmpl"/>
    <s v="184 bhp"/>
    <n v="5"/>
    <m/>
    <x v="42"/>
  </r>
  <r>
    <n v="1703"/>
    <x v="457"/>
    <x v="8"/>
    <x v="4"/>
    <n v="65000"/>
    <x v="1"/>
    <x v="1"/>
    <x v="0"/>
    <x v="200"/>
    <s v="kmpl"/>
    <s v="168.5 bhp"/>
    <n v="7"/>
    <m/>
    <x v="51"/>
  </r>
  <r>
    <n v="1704"/>
    <x v="947"/>
    <x v="1"/>
    <x v="6"/>
    <n v="1700"/>
    <x v="2"/>
    <x v="1"/>
    <x v="0"/>
    <x v="97"/>
    <s v="kmpl"/>
    <s v="88.76 bhp"/>
    <n v="5"/>
    <s v="9.44 Lakh"/>
    <x v="643"/>
  </r>
  <r>
    <n v="1705"/>
    <x v="705"/>
    <x v="6"/>
    <x v="4"/>
    <n v="34697"/>
    <x v="2"/>
    <x v="0"/>
    <x v="0"/>
    <x v="124"/>
    <s v="kmpl"/>
    <s v="68.05 bhp"/>
    <n v="5"/>
    <m/>
    <x v="115"/>
  </r>
  <r>
    <n v="1706"/>
    <x v="232"/>
    <x v="4"/>
    <x v="3"/>
    <n v="58000"/>
    <x v="2"/>
    <x v="0"/>
    <x v="0"/>
    <x v="72"/>
    <s v="kmpl"/>
    <s v="80 bhp"/>
    <n v="5"/>
    <m/>
    <x v="27"/>
  </r>
  <r>
    <n v="1707"/>
    <x v="948"/>
    <x v="0"/>
    <x v="1"/>
    <n v="32500"/>
    <x v="1"/>
    <x v="1"/>
    <x v="0"/>
    <x v="331"/>
    <s v="kmpl"/>
    <s v="187.74 bhp"/>
    <n v="5"/>
    <m/>
    <x v="674"/>
  </r>
  <r>
    <n v="1708"/>
    <x v="374"/>
    <x v="3"/>
    <x v="5"/>
    <n v="58661"/>
    <x v="1"/>
    <x v="1"/>
    <x v="0"/>
    <x v="197"/>
    <s v="kmpl"/>
    <s v="181 bhp"/>
    <n v="5"/>
    <s v="48.64 Lakh"/>
    <x v="675"/>
  </r>
  <r>
    <n v="1709"/>
    <x v="151"/>
    <x v="6"/>
    <x v="8"/>
    <n v="37124"/>
    <x v="2"/>
    <x v="0"/>
    <x v="0"/>
    <x v="112"/>
    <s v="kmpl"/>
    <s v="81.80 bhp"/>
    <n v="5"/>
    <m/>
    <x v="676"/>
  </r>
  <r>
    <n v="1710"/>
    <x v="949"/>
    <x v="8"/>
    <x v="8"/>
    <n v="44000"/>
    <x v="2"/>
    <x v="1"/>
    <x v="0"/>
    <x v="123"/>
    <s v="kmpl"/>
    <s v="83.1 bhp"/>
    <n v="5"/>
    <m/>
    <x v="132"/>
  </r>
  <r>
    <n v="1711"/>
    <x v="344"/>
    <x v="7"/>
    <x v="14"/>
    <n v="45200"/>
    <x v="2"/>
    <x v="0"/>
    <x v="0"/>
    <x v="190"/>
    <s v="kmpl"/>
    <s v="94 bhp"/>
    <n v="5"/>
    <m/>
    <x v="541"/>
  </r>
  <r>
    <n v="1712"/>
    <x v="531"/>
    <x v="0"/>
    <x v="5"/>
    <n v="11000"/>
    <x v="2"/>
    <x v="0"/>
    <x v="0"/>
    <x v="23"/>
    <s v="kmpl"/>
    <s v="85.80 bhp"/>
    <n v="5"/>
    <m/>
    <x v="84"/>
  </r>
  <r>
    <n v="1713"/>
    <x v="863"/>
    <x v="1"/>
    <x v="2"/>
    <n v="65000"/>
    <x v="2"/>
    <x v="0"/>
    <x v="1"/>
    <x v="111"/>
    <s v="kmpl"/>
    <s v="35 bhp"/>
    <n v="4"/>
    <m/>
    <x v="677"/>
  </r>
  <r>
    <n v="1714"/>
    <x v="210"/>
    <x v="10"/>
    <x v="3"/>
    <n v="55005"/>
    <x v="1"/>
    <x v="0"/>
    <x v="0"/>
    <x v="56"/>
    <s v="kmpl"/>
    <s v="68 bhp"/>
    <n v="5"/>
    <m/>
    <x v="25"/>
  </r>
  <r>
    <n v="1715"/>
    <x v="904"/>
    <x v="4"/>
    <x v="2"/>
    <n v="81650"/>
    <x v="1"/>
    <x v="1"/>
    <x v="0"/>
    <x v="316"/>
    <s v="kmpl"/>
    <s v="167.7 bhp"/>
    <n v="5"/>
    <m/>
    <x v="100"/>
  </r>
  <r>
    <n v="1716"/>
    <x v="746"/>
    <x v="2"/>
    <x v="0"/>
    <n v="160000"/>
    <x v="1"/>
    <x v="0"/>
    <x v="1"/>
    <x v="97"/>
    <s v="kmpl"/>
    <s v="93 bhp"/>
    <n v="5"/>
    <m/>
    <x v="54"/>
  </r>
  <r>
    <n v="1717"/>
    <x v="776"/>
    <x v="4"/>
    <x v="1"/>
    <n v="169000"/>
    <x v="1"/>
    <x v="0"/>
    <x v="0"/>
    <x v="293"/>
    <s v="kmpl"/>
    <s v="93.7 bhp"/>
    <n v="7"/>
    <s v="11.69 Lakh"/>
    <x v="35"/>
  </r>
  <r>
    <n v="1718"/>
    <x v="202"/>
    <x v="4"/>
    <x v="4"/>
    <n v="67263"/>
    <x v="2"/>
    <x v="0"/>
    <x v="0"/>
    <x v="50"/>
    <s v="kmpl"/>
    <s v="67.1 bhp"/>
    <n v="5"/>
    <m/>
    <x v="47"/>
  </r>
  <r>
    <n v="1719"/>
    <x v="950"/>
    <x v="6"/>
    <x v="3"/>
    <n v="44223"/>
    <x v="2"/>
    <x v="0"/>
    <x v="0"/>
    <x v="208"/>
    <s v="kmpl"/>
    <s v="88.7 bhp"/>
    <n v="5"/>
    <m/>
    <x v="48"/>
  </r>
  <r>
    <n v="1720"/>
    <x v="53"/>
    <x v="3"/>
    <x v="1"/>
    <n v="36840"/>
    <x v="2"/>
    <x v="0"/>
    <x v="0"/>
    <x v="50"/>
    <s v="kmpl"/>
    <s v="82 bhp"/>
    <n v="5"/>
    <m/>
    <x v="372"/>
  </r>
  <r>
    <n v="1721"/>
    <x v="749"/>
    <x v="1"/>
    <x v="7"/>
    <n v="160000"/>
    <x v="1"/>
    <x v="0"/>
    <x v="0"/>
    <x v="85"/>
    <s v="kmpl"/>
    <s v="100 bhp"/>
    <n v="8"/>
    <m/>
    <x v="336"/>
  </r>
  <r>
    <n v="1722"/>
    <x v="951"/>
    <x v="7"/>
    <x v="11"/>
    <n v="133000"/>
    <x v="1"/>
    <x v="0"/>
    <x v="0"/>
    <x v="11"/>
    <s v="kmpl"/>
    <s v="62 bhp"/>
    <n v="5"/>
    <m/>
    <x v="434"/>
  </r>
  <r>
    <n v="1723"/>
    <x v="679"/>
    <x v="0"/>
    <x v="1"/>
    <n v="69123"/>
    <x v="1"/>
    <x v="1"/>
    <x v="0"/>
    <x v="158"/>
    <s v="kmpl"/>
    <s v="184 bhp"/>
    <n v="5"/>
    <m/>
    <x v="140"/>
  </r>
  <r>
    <n v="1724"/>
    <x v="582"/>
    <x v="8"/>
    <x v="8"/>
    <n v="38000"/>
    <x v="1"/>
    <x v="1"/>
    <x v="0"/>
    <x v="245"/>
    <s v="kmpl"/>
    <s v="197 bhp"/>
    <n v="7"/>
    <m/>
    <x v="678"/>
  </r>
  <r>
    <n v="1725"/>
    <x v="10"/>
    <x v="0"/>
    <x v="8"/>
    <n v="5500"/>
    <x v="2"/>
    <x v="0"/>
    <x v="0"/>
    <x v="10"/>
    <s v="kmpl"/>
    <s v="103.25 bhp"/>
    <n v="5"/>
    <s v="11.11 Lakh"/>
    <x v="422"/>
  </r>
  <r>
    <n v="1726"/>
    <x v="952"/>
    <x v="7"/>
    <x v="1"/>
    <n v="1001"/>
    <x v="1"/>
    <x v="0"/>
    <x v="0"/>
    <x v="277"/>
    <s v="kmpl"/>
    <s v="99 bhp"/>
    <n v="5"/>
    <m/>
    <x v="502"/>
  </r>
  <r>
    <n v="1727"/>
    <x v="925"/>
    <x v="1"/>
    <x v="9"/>
    <n v="59000"/>
    <x v="2"/>
    <x v="0"/>
    <x v="3"/>
    <x v="77"/>
    <s v="kmpl"/>
    <s v="74.9 bhp"/>
    <n v="5"/>
    <m/>
    <x v="524"/>
  </r>
  <r>
    <n v="1728"/>
    <x v="253"/>
    <x v="8"/>
    <x v="2"/>
    <n v="78256"/>
    <x v="2"/>
    <x v="1"/>
    <x v="0"/>
    <x v="11"/>
    <s v="kmpl"/>
    <s v="118 bhp"/>
    <n v="5"/>
    <m/>
    <x v="290"/>
  </r>
  <r>
    <n v="1729"/>
    <x v="953"/>
    <x v="2"/>
    <x v="5"/>
    <n v="90000"/>
    <x v="2"/>
    <x v="0"/>
    <x v="0"/>
    <x v="64"/>
    <s v="kmpl"/>
    <s v="97.6 bhp"/>
    <n v="5"/>
    <m/>
    <x v="132"/>
  </r>
  <r>
    <n v="1730"/>
    <x v="436"/>
    <x v="7"/>
    <x v="5"/>
    <n v="18000"/>
    <x v="2"/>
    <x v="0"/>
    <x v="0"/>
    <x v="229"/>
    <s v="kmpl"/>
    <s v="85.8 bhp"/>
    <n v="5"/>
    <m/>
    <x v="279"/>
  </r>
  <r>
    <n v="1731"/>
    <x v="60"/>
    <x v="7"/>
    <x v="3"/>
    <n v="60000"/>
    <x v="1"/>
    <x v="0"/>
    <x v="0"/>
    <x v="56"/>
    <s v="kmpl"/>
    <s v="68 bhp"/>
    <n v="5"/>
    <m/>
    <x v="75"/>
  </r>
  <r>
    <n v="1732"/>
    <x v="954"/>
    <x v="5"/>
    <x v="2"/>
    <n v="130000"/>
    <x v="1"/>
    <x v="0"/>
    <x v="0"/>
    <x v="285"/>
    <s v="kmpl"/>
    <s v="75 bhp"/>
    <n v="5"/>
    <m/>
    <x v="313"/>
  </r>
  <r>
    <n v="1733"/>
    <x v="860"/>
    <x v="3"/>
    <x v="6"/>
    <n v="32851"/>
    <x v="2"/>
    <x v="0"/>
    <x v="0"/>
    <x v="101"/>
    <s v="kmpl"/>
    <s v="81.86 bhp"/>
    <n v="5"/>
    <m/>
    <x v="679"/>
  </r>
  <r>
    <n v="1734"/>
    <x v="280"/>
    <x v="7"/>
    <x v="7"/>
    <n v="32000"/>
    <x v="1"/>
    <x v="0"/>
    <x v="0"/>
    <x v="159"/>
    <s v="kmpl"/>
    <s v="74 bhp"/>
    <n v="5"/>
    <m/>
    <x v="191"/>
  </r>
  <r>
    <n v="1735"/>
    <x v="379"/>
    <x v="4"/>
    <x v="7"/>
    <n v="62700"/>
    <x v="1"/>
    <x v="0"/>
    <x v="0"/>
    <x v="75"/>
    <s v="kmpl"/>
    <s v="89.84 bhp"/>
    <n v="5"/>
    <m/>
    <x v="172"/>
  </r>
  <r>
    <n v="1736"/>
    <x v="280"/>
    <x v="5"/>
    <x v="0"/>
    <n v="71000"/>
    <x v="1"/>
    <x v="0"/>
    <x v="0"/>
    <x v="168"/>
    <s v="kmpl"/>
    <s v="73.9 bhp"/>
    <n v="5"/>
    <m/>
    <x v="46"/>
  </r>
  <r>
    <n v="1737"/>
    <x v="53"/>
    <x v="6"/>
    <x v="5"/>
    <n v="19947"/>
    <x v="2"/>
    <x v="0"/>
    <x v="0"/>
    <x v="50"/>
    <s v="kmpl"/>
    <s v="82 bhp"/>
    <n v="5"/>
    <m/>
    <x v="517"/>
  </r>
  <r>
    <n v="1738"/>
    <x v="955"/>
    <x v="4"/>
    <x v="3"/>
    <n v="91000"/>
    <x v="1"/>
    <x v="1"/>
    <x v="0"/>
    <x v="332"/>
    <s v="kmpl"/>
    <s v="153.86 bhp"/>
    <n v="7"/>
    <m/>
    <x v="508"/>
  </r>
  <r>
    <n v="1739"/>
    <x v="92"/>
    <x v="4"/>
    <x v="7"/>
    <n v="74000"/>
    <x v="1"/>
    <x v="0"/>
    <x v="0"/>
    <x v="37"/>
    <s v="kmpl"/>
    <s v="73.9 bhp"/>
    <n v="5"/>
    <m/>
    <x v="345"/>
  </r>
  <r>
    <n v="1740"/>
    <x v="956"/>
    <x v="6"/>
    <x v="6"/>
    <n v="55594"/>
    <x v="1"/>
    <x v="0"/>
    <x v="0"/>
    <x v="329"/>
    <s v="kmpl"/>
    <s v="100 bhp"/>
    <n v="7"/>
    <m/>
    <x v="680"/>
  </r>
  <r>
    <n v="1741"/>
    <x v="957"/>
    <x v="4"/>
    <x v="4"/>
    <n v="58000"/>
    <x v="1"/>
    <x v="1"/>
    <x v="0"/>
    <x v="287"/>
    <s v="kmpl"/>
    <s v="306 bhp"/>
    <n v="4"/>
    <m/>
    <x v="634"/>
  </r>
  <r>
    <n v="1742"/>
    <x v="415"/>
    <x v="4"/>
    <x v="3"/>
    <n v="110224"/>
    <x v="1"/>
    <x v="0"/>
    <x v="0"/>
    <x v="28"/>
    <s v="kmpl"/>
    <s v="108.45 bhp"/>
    <n v="5"/>
    <m/>
    <x v="481"/>
  </r>
  <r>
    <n v="1743"/>
    <x v="199"/>
    <x v="10"/>
    <x v="0"/>
    <n v="21002"/>
    <x v="2"/>
    <x v="0"/>
    <x v="0"/>
    <x v="143"/>
    <s v="kmpl"/>
    <s v="67.04 bhp"/>
    <n v="5"/>
    <s v="4.74 Lakh"/>
    <x v="25"/>
  </r>
  <r>
    <n v="1744"/>
    <x v="67"/>
    <x v="1"/>
    <x v="8"/>
    <n v="121000"/>
    <x v="1"/>
    <x v="0"/>
    <x v="0"/>
    <x v="60"/>
    <s v="kmpl"/>
    <s v="88.5 bhp"/>
    <n v="7"/>
    <m/>
    <x v="299"/>
  </r>
  <r>
    <n v="1745"/>
    <x v="130"/>
    <x v="5"/>
    <x v="0"/>
    <n v="73513"/>
    <x v="2"/>
    <x v="0"/>
    <x v="0"/>
    <x v="38"/>
    <s v="kmpl"/>
    <s v="46.3 bhp"/>
    <n v="5"/>
    <m/>
    <x v="32"/>
  </r>
  <r>
    <n v="1746"/>
    <x v="958"/>
    <x v="5"/>
    <x v="1"/>
    <n v="34000"/>
    <x v="2"/>
    <x v="1"/>
    <x v="0"/>
    <x v="137"/>
    <s v="kmpl"/>
    <s v="67 bhp"/>
    <n v="5"/>
    <m/>
    <x v="43"/>
  </r>
  <r>
    <n v="1747"/>
    <x v="629"/>
    <x v="3"/>
    <x v="8"/>
    <n v="28371"/>
    <x v="2"/>
    <x v="0"/>
    <x v="0"/>
    <x v="63"/>
    <s v="kmpl"/>
    <s v="73 bhp"/>
    <n v="7"/>
    <s v="4.98 Lakh"/>
    <x v="39"/>
  </r>
  <r>
    <n v="1748"/>
    <x v="377"/>
    <x v="6"/>
    <x v="4"/>
    <n v="74755"/>
    <x v="1"/>
    <x v="0"/>
    <x v="0"/>
    <x v="283"/>
    <s v="kmpl"/>
    <s v="108.45 bhp"/>
    <n v="5"/>
    <m/>
    <x v="681"/>
  </r>
  <r>
    <n v="1749"/>
    <x v="959"/>
    <x v="6"/>
    <x v="2"/>
    <n v="25805"/>
    <x v="2"/>
    <x v="0"/>
    <x v="0"/>
    <x v="2"/>
    <s v="kmpl"/>
    <s v="64 bhp"/>
    <n v="5"/>
    <m/>
    <x v="682"/>
  </r>
  <r>
    <n v="1750"/>
    <x v="939"/>
    <x v="6"/>
    <x v="1"/>
    <n v="82603"/>
    <x v="2"/>
    <x v="0"/>
    <x v="0"/>
    <x v="333"/>
    <s v="kmpl"/>
    <s v="102.53 bhp"/>
    <n v="5"/>
    <m/>
    <x v="314"/>
  </r>
  <r>
    <n v="1751"/>
    <x v="438"/>
    <x v="2"/>
    <x v="13"/>
    <n v="110000"/>
    <x v="2"/>
    <x v="0"/>
    <x v="0"/>
    <x v="15"/>
    <s v="kmpl"/>
    <s v="130 bhp"/>
    <n v="5"/>
    <m/>
    <x v="81"/>
  </r>
  <r>
    <n v="1752"/>
    <x v="90"/>
    <x v="8"/>
    <x v="3"/>
    <n v="88000"/>
    <x v="1"/>
    <x v="0"/>
    <x v="0"/>
    <x v="83"/>
    <s v="kmpl"/>
    <s v="140 bhp"/>
    <n v="7"/>
    <m/>
    <x v="16"/>
  </r>
  <r>
    <n v="1753"/>
    <x v="960"/>
    <x v="2"/>
    <x v="2"/>
    <n v="110000"/>
    <x v="1"/>
    <x v="0"/>
    <x v="1"/>
    <x v="334"/>
    <s v="kmpl"/>
    <s v="64.1 bhp"/>
    <n v="5"/>
    <m/>
    <x v="471"/>
  </r>
  <r>
    <n v="1754"/>
    <x v="961"/>
    <x v="8"/>
    <x v="8"/>
    <n v="15000"/>
    <x v="2"/>
    <x v="0"/>
    <x v="0"/>
    <x v="260"/>
    <s v="kmpl"/>
    <s v="67 bhp"/>
    <n v="5"/>
    <s v="4.98 Lakh"/>
    <x v="24"/>
  </r>
  <r>
    <n v="1755"/>
    <x v="962"/>
    <x v="0"/>
    <x v="4"/>
    <n v="70000"/>
    <x v="1"/>
    <x v="1"/>
    <x v="0"/>
    <x v="335"/>
    <s v="kmpl"/>
    <s v="240 bhp"/>
    <n v="5"/>
    <m/>
    <x v="455"/>
  </r>
  <r>
    <n v="1756"/>
    <x v="17"/>
    <x v="1"/>
    <x v="11"/>
    <n v="150000"/>
    <x v="1"/>
    <x v="0"/>
    <x v="1"/>
    <x v="17"/>
    <s v="kmpl"/>
    <s v="74 bhp"/>
    <n v="5"/>
    <m/>
    <x v="86"/>
  </r>
  <r>
    <n v="1757"/>
    <x v="963"/>
    <x v="4"/>
    <x v="5"/>
    <n v="19000"/>
    <x v="2"/>
    <x v="0"/>
    <x v="0"/>
    <x v="108"/>
    <s v="kmpl"/>
    <s v="67 bhp"/>
    <n v="5"/>
    <m/>
    <x v="514"/>
  </r>
  <r>
    <n v="1758"/>
    <x v="23"/>
    <x v="2"/>
    <x v="2"/>
    <n v="37442"/>
    <x v="2"/>
    <x v="0"/>
    <x v="0"/>
    <x v="23"/>
    <s v="kmpl"/>
    <s v="80 bhp"/>
    <n v="5"/>
    <m/>
    <x v="229"/>
  </r>
  <r>
    <n v="1759"/>
    <x v="494"/>
    <x v="3"/>
    <x v="5"/>
    <n v="63111"/>
    <x v="1"/>
    <x v="1"/>
    <x v="1"/>
    <x v="235"/>
    <s v="kmpl"/>
    <s v="190 bhp"/>
    <n v="5"/>
    <m/>
    <x v="683"/>
  </r>
  <r>
    <n v="1760"/>
    <x v="175"/>
    <x v="0"/>
    <x v="3"/>
    <n v="88000"/>
    <x v="1"/>
    <x v="0"/>
    <x v="0"/>
    <x v="3"/>
    <s v="kmpl"/>
    <s v="88.8 bhp"/>
    <n v="7"/>
    <m/>
    <x v="406"/>
  </r>
  <r>
    <n v="1761"/>
    <x v="230"/>
    <x v="5"/>
    <x v="7"/>
    <n v="42355"/>
    <x v="2"/>
    <x v="0"/>
    <x v="0"/>
    <x v="50"/>
    <s v="kmpl"/>
    <s v="82 bhp"/>
    <n v="5"/>
    <m/>
    <x v="27"/>
  </r>
  <r>
    <n v="1762"/>
    <x v="964"/>
    <x v="3"/>
    <x v="2"/>
    <n v="75871"/>
    <x v="2"/>
    <x v="1"/>
    <x v="0"/>
    <x v="238"/>
    <s v="kmpl"/>
    <s v="254 bhp"/>
    <n v="5"/>
    <m/>
    <x v="684"/>
  </r>
  <r>
    <n v="1763"/>
    <x v="562"/>
    <x v="0"/>
    <x v="2"/>
    <n v="65000"/>
    <x v="1"/>
    <x v="0"/>
    <x v="0"/>
    <x v="115"/>
    <s v="kmpl"/>
    <s v="163.7 bhp"/>
    <n v="5"/>
    <m/>
    <x v="401"/>
  </r>
  <r>
    <n v="1764"/>
    <x v="538"/>
    <x v="1"/>
    <x v="1"/>
    <n v="69000"/>
    <x v="1"/>
    <x v="1"/>
    <x v="0"/>
    <x v="14"/>
    <s v="kmpl"/>
    <s v="165 bhp"/>
    <n v="5"/>
    <m/>
    <x v="536"/>
  </r>
  <r>
    <n v="1765"/>
    <x v="328"/>
    <x v="5"/>
    <x v="2"/>
    <n v="79232"/>
    <x v="1"/>
    <x v="0"/>
    <x v="0"/>
    <x v="5"/>
    <s v="kmpl"/>
    <s v="73.9 bhp"/>
    <n v="5"/>
    <m/>
    <x v="164"/>
  </r>
  <r>
    <n v="1766"/>
    <x v="936"/>
    <x v="1"/>
    <x v="9"/>
    <n v="220000"/>
    <x v="2"/>
    <x v="1"/>
    <x v="1"/>
    <x v="36"/>
    <s v="kmpl"/>
    <s v="186 bhp"/>
    <n v="5"/>
    <m/>
    <x v="3"/>
  </r>
  <r>
    <n v="1767"/>
    <x v="214"/>
    <x v="6"/>
    <x v="5"/>
    <n v="28470"/>
    <x v="2"/>
    <x v="0"/>
    <x v="0"/>
    <x v="101"/>
    <s v="kmpl"/>
    <s v="81.83 bhp"/>
    <n v="5"/>
    <m/>
    <x v="549"/>
  </r>
  <r>
    <n v="1768"/>
    <x v="965"/>
    <x v="7"/>
    <x v="7"/>
    <n v="9759"/>
    <x v="2"/>
    <x v="0"/>
    <x v="0"/>
    <x v="285"/>
    <s v="kmpl"/>
    <s v="68.05 bhp"/>
    <n v="5"/>
    <m/>
    <x v="25"/>
  </r>
  <r>
    <n v="1769"/>
    <x v="52"/>
    <x v="1"/>
    <x v="7"/>
    <n v="75216"/>
    <x v="1"/>
    <x v="0"/>
    <x v="0"/>
    <x v="48"/>
    <s v="kmpl"/>
    <s v="74 bhp"/>
    <n v="5"/>
    <m/>
    <x v="557"/>
  </r>
  <r>
    <n v="1770"/>
    <x v="966"/>
    <x v="2"/>
    <x v="8"/>
    <n v="8000"/>
    <x v="2"/>
    <x v="0"/>
    <x v="0"/>
    <x v="101"/>
    <s v="kmpl"/>
    <s v="81.83 bhp"/>
    <n v="5"/>
    <m/>
    <x v="29"/>
  </r>
  <r>
    <n v="1771"/>
    <x v="967"/>
    <x v="0"/>
    <x v="7"/>
    <n v="59451"/>
    <x v="2"/>
    <x v="0"/>
    <x v="0"/>
    <x v="23"/>
    <s v="kmpl"/>
    <s v="85.80 bhp"/>
    <n v="5"/>
    <m/>
    <x v="685"/>
  </r>
  <r>
    <n v="1772"/>
    <x v="52"/>
    <x v="4"/>
    <x v="4"/>
    <n v="53996"/>
    <x v="1"/>
    <x v="0"/>
    <x v="0"/>
    <x v="48"/>
    <s v="kmpl"/>
    <s v="74 bhp"/>
    <n v="5"/>
    <m/>
    <x v="260"/>
  </r>
  <r>
    <n v="1773"/>
    <x v="27"/>
    <x v="6"/>
    <x v="6"/>
    <n v="15135"/>
    <x v="2"/>
    <x v="0"/>
    <x v="0"/>
    <x v="26"/>
    <s v="kmpl"/>
    <s v="88.7 bhp"/>
    <n v="5"/>
    <s v="10.57 Lakh"/>
    <x v="302"/>
  </r>
  <r>
    <n v="1774"/>
    <x v="968"/>
    <x v="2"/>
    <x v="1"/>
    <n v="53000"/>
    <x v="2"/>
    <x v="1"/>
    <x v="1"/>
    <x v="336"/>
    <s v="kmpl"/>
    <s v="81.86 bhp"/>
    <n v="5"/>
    <m/>
    <x v="27"/>
  </r>
  <r>
    <n v="1775"/>
    <x v="969"/>
    <x v="7"/>
    <x v="4"/>
    <n v="40000"/>
    <x v="2"/>
    <x v="0"/>
    <x v="0"/>
    <x v="69"/>
    <s v="kmpl"/>
    <s v="86.7 bhp"/>
    <n v="5"/>
    <m/>
    <x v="164"/>
  </r>
  <r>
    <n v="1776"/>
    <x v="252"/>
    <x v="1"/>
    <x v="4"/>
    <n v="21107"/>
    <x v="2"/>
    <x v="0"/>
    <x v="0"/>
    <x v="162"/>
    <s v="kmpl"/>
    <s v="121.3 bhp"/>
    <n v="5"/>
    <m/>
    <x v="90"/>
  </r>
  <r>
    <n v="1777"/>
    <x v="483"/>
    <x v="0"/>
    <x v="7"/>
    <n v="56000"/>
    <x v="2"/>
    <x v="0"/>
    <x v="0"/>
    <x v="11"/>
    <s v="kmpl"/>
    <s v="116.3 bhp"/>
    <n v="5"/>
    <m/>
    <x v="74"/>
  </r>
  <r>
    <n v="1778"/>
    <x v="351"/>
    <x v="3"/>
    <x v="8"/>
    <n v="19623"/>
    <x v="2"/>
    <x v="0"/>
    <x v="0"/>
    <x v="136"/>
    <s v="kmpl"/>
    <s v="121.3 bhp"/>
    <n v="5"/>
    <m/>
    <x v="686"/>
  </r>
  <r>
    <n v="1779"/>
    <x v="90"/>
    <x v="6"/>
    <x v="7"/>
    <n v="70963"/>
    <x v="1"/>
    <x v="0"/>
    <x v="0"/>
    <x v="63"/>
    <s v="kmpl"/>
    <s v="140 bhp"/>
    <n v="7"/>
    <m/>
    <x v="384"/>
  </r>
  <r>
    <n v="1780"/>
    <x v="0"/>
    <x v="0"/>
    <x v="4"/>
    <n v="25755"/>
    <x v="0"/>
    <x v="0"/>
    <x v="0"/>
    <x v="0"/>
    <s v="km/kg"/>
    <s v="58.16 bhp"/>
    <n v="5"/>
    <m/>
    <x v="360"/>
  </r>
  <r>
    <n v="1781"/>
    <x v="28"/>
    <x v="0"/>
    <x v="4"/>
    <n v="51450"/>
    <x v="1"/>
    <x v="0"/>
    <x v="0"/>
    <x v="27"/>
    <s v="kmpl"/>
    <s v="102 bhp"/>
    <n v="7"/>
    <m/>
    <x v="687"/>
  </r>
  <r>
    <n v="1782"/>
    <x v="52"/>
    <x v="1"/>
    <x v="3"/>
    <n v="75000"/>
    <x v="1"/>
    <x v="0"/>
    <x v="0"/>
    <x v="48"/>
    <s v="kmpl"/>
    <s v="74 bhp"/>
    <n v="5"/>
    <m/>
    <x v="191"/>
  </r>
  <r>
    <n v="1783"/>
    <x v="970"/>
    <x v="3"/>
    <x v="8"/>
    <n v="37832"/>
    <x v="2"/>
    <x v="1"/>
    <x v="0"/>
    <x v="143"/>
    <s v="kmpl"/>
    <s v="67 bhp"/>
    <n v="5"/>
    <s v="6.33 Lakh"/>
    <x v="688"/>
  </r>
  <r>
    <n v="1784"/>
    <x v="159"/>
    <x v="3"/>
    <x v="5"/>
    <n v="43041"/>
    <x v="2"/>
    <x v="0"/>
    <x v="0"/>
    <x v="50"/>
    <s v="kmpl"/>
    <s v="81.86 bhp"/>
    <n v="5"/>
    <s v="8.1 Lakh"/>
    <x v="507"/>
  </r>
  <r>
    <n v="1785"/>
    <x v="198"/>
    <x v="4"/>
    <x v="7"/>
    <n v="97236"/>
    <x v="1"/>
    <x v="0"/>
    <x v="0"/>
    <x v="16"/>
    <s v="kmpl"/>
    <s v="98.6 bhp"/>
    <n v="5"/>
    <m/>
    <x v="279"/>
  </r>
  <r>
    <n v="1786"/>
    <x v="497"/>
    <x v="2"/>
    <x v="0"/>
    <n v="83000"/>
    <x v="1"/>
    <x v="1"/>
    <x v="0"/>
    <x v="185"/>
    <s v="kmpl"/>
    <s v="181 bhp"/>
    <n v="5"/>
    <m/>
    <x v="355"/>
  </r>
  <r>
    <n v="1787"/>
    <x v="971"/>
    <x v="8"/>
    <x v="2"/>
    <n v="65000"/>
    <x v="2"/>
    <x v="0"/>
    <x v="0"/>
    <x v="297"/>
    <s v="kmpl"/>
    <s v="70 bhp"/>
    <n v="5"/>
    <m/>
    <x v="471"/>
  </r>
  <r>
    <n v="1788"/>
    <x v="972"/>
    <x v="6"/>
    <x v="6"/>
    <n v="46007"/>
    <x v="2"/>
    <x v="0"/>
    <x v="0"/>
    <x v="72"/>
    <s v="kmpl"/>
    <s v="73.75 bhp"/>
    <n v="5"/>
    <m/>
    <x v="689"/>
  </r>
  <r>
    <n v="1789"/>
    <x v="973"/>
    <x v="6"/>
    <x v="1"/>
    <n v="65925"/>
    <x v="1"/>
    <x v="0"/>
    <x v="1"/>
    <x v="75"/>
    <s v="kmpl"/>
    <s v="89.84 bhp"/>
    <n v="5"/>
    <m/>
    <x v="690"/>
  </r>
  <r>
    <n v="1790"/>
    <x v="804"/>
    <x v="1"/>
    <x v="15"/>
    <n v="73500"/>
    <x v="2"/>
    <x v="0"/>
    <x v="1"/>
    <x v="73"/>
    <s v="kmpl"/>
    <s v="90 bhp"/>
    <n v="5"/>
    <m/>
    <x v="67"/>
  </r>
  <r>
    <n v="1791"/>
    <x v="437"/>
    <x v="7"/>
    <x v="7"/>
    <n v="55000"/>
    <x v="1"/>
    <x v="0"/>
    <x v="0"/>
    <x v="83"/>
    <s v="kmpl"/>
    <s v="140 bhp"/>
    <n v="7"/>
    <m/>
    <x v="126"/>
  </r>
  <r>
    <n v="1792"/>
    <x v="87"/>
    <x v="8"/>
    <x v="3"/>
    <n v="115000"/>
    <x v="1"/>
    <x v="0"/>
    <x v="0"/>
    <x v="73"/>
    <s v="kmpl"/>
    <s v="168.5 bhp"/>
    <n v="7"/>
    <m/>
    <x v="691"/>
  </r>
  <r>
    <n v="1793"/>
    <x v="732"/>
    <x v="7"/>
    <x v="8"/>
    <n v="31184"/>
    <x v="2"/>
    <x v="0"/>
    <x v="0"/>
    <x v="50"/>
    <s v="kmpl"/>
    <s v="81.86 bhp"/>
    <n v="5"/>
    <s v="6.4 Lakh"/>
    <x v="35"/>
  </r>
  <r>
    <n v="1794"/>
    <x v="888"/>
    <x v="1"/>
    <x v="8"/>
    <n v="41747"/>
    <x v="1"/>
    <x v="1"/>
    <x v="0"/>
    <x v="17"/>
    <s v="kmpl"/>
    <s v="73.75 bhp"/>
    <n v="5"/>
    <s v="11.26 Lakh"/>
    <x v="157"/>
  </r>
  <r>
    <n v="1795"/>
    <x v="52"/>
    <x v="6"/>
    <x v="5"/>
    <n v="38143"/>
    <x v="1"/>
    <x v="0"/>
    <x v="0"/>
    <x v="48"/>
    <s v="kmpl"/>
    <s v="74 bhp"/>
    <n v="5"/>
    <m/>
    <x v="692"/>
  </r>
  <r>
    <n v="1796"/>
    <x v="643"/>
    <x v="1"/>
    <x v="3"/>
    <n v="19030"/>
    <x v="2"/>
    <x v="0"/>
    <x v="0"/>
    <x v="164"/>
    <s v="kmpl"/>
    <s v="73.9 bhp"/>
    <n v="5"/>
    <m/>
    <x v="82"/>
  </r>
  <r>
    <n v="1797"/>
    <x v="974"/>
    <x v="3"/>
    <x v="12"/>
    <n v="20877"/>
    <x v="2"/>
    <x v="0"/>
    <x v="0"/>
    <x v="203"/>
    <s v="kmpl"/>
    <s v="78.9 bhp"/>
    <n v="5"/>
    <s v="7.59 Lakh"/>
    <x v="693"/>
  </r>
  <r>
    <n v="1798"/>
    <x v="421"/>
    <x v="0"/>
    <x v="5"/>
    <n v="23555"/>
    <x v="2"/>
    <x v="0"/>
    <x v="0"/>
    <x v="90"/>
    <s v="kmpl"/>
    <s v="81.80 bhp"/>
    <n v="5"/>
    <s v="7 Lakh"/>
    <x v="557"/>
  </r>
  <r>
    <n v="1799"/>
    <x v="590"/>
    <x v="9"/>
    <x v="4"/>
    <n v="29000"/>
    <x v="1"/>
    <x v="1"/>
    <x v="0"/>
    <x v="183"/>
    <s v="kmpl"/>
    <s v="203 bhp"/>
    <n v="5"/>
    <m/>
    <x v="366"/>
  </r>
  <r>
    <n v="1800"/>
    <x v="202"/>
    <x v="1"/>
    <x v="4"/>
    <n v="61000"/>
    <x v="2"/>
    <x v="0"/>
    <x v="0"/>
    <x v="50"/>
    <s v="kmpl"/>
    <s v="67.1 bhp"/>
    <n v="5"/>
    <m/>
    <x v="164"/>
  </r>
  <r>
    <n v="1801"/>
    <x v="563"/>
    <x v="6"/>
    <x v="3"/>
    <n v="4187"/>
    <x v="2"/>
    <x v="0"/>
    <x v="0"/>
    <x v="111"/>
    <s v="kmpl"/>
    <s v="35 bhp"/>
    <n v="4"/>
    <m/>
    <x v="694"/>
  </r>
  <r>
    <n v="1802"/>
    <x v="817"/>
    <x v="9"/>
    <x v="2"/>
    <n v="46000"/>
    <x v="2"/>
    <x v="0"/>
    <x v="0"/>
    <x v="239"/>
    <s v="kmpl"/>
    <s v="157.8 bhp"/>
    <n v="5"/>
    <m/>
    <x v="44"/>
  </r>
  <r>
    <n v="1803"/>
    <x v="596"/>
    <x v="0"/>
    <x v="5"/>
    <n v="28000"/>
    <x v="2"/>
    <x v="1"/>
    <x v="0"/>
    <x v="224"/>
    <s v="kmpl"/>
    <s v="103.5 bhp"/>
    <n v="5"/>
    <s v="11.26 Lakh"/>
    <x v="106"/>
  </r>
  <r>
    <n v="1804"/>
    <x v="171"/>
    <x v="3"/>
    <x v="7"/>
    <n v="83558"/>
    <x v="1"/>
    <x v="0"/>
    <x v="0"/>
    <x v="84"/>
    <s v="kmpl"/>
    <s v="126.32 bhp"/>
    <n v="5"/>
    <m/>
    <x v="31"/>
  </r>
  <r>
    <n v="1805"/>
    <x v="975"/>
    <x v="4"/>
    <x v="8"/>
    <n v="40000"/>
    <x v="1"/>
    <x v="0"/>
    <x v="0"/>
    <x v="157"/>
    <s v="kmpl"/>
    <s v="74 bhp"/>
    <n v="5"/>
    <s v="7.43 Lakh"/>
    <x v="90"/>
  </r>
  <r>
    <n v="1806"/>
    <x v="295"/>
    <x v="7"/>
    <x v="4"/>
    <n v="36000"/>
    <x v="2"/>
    <x v="0"/>
    <x v="0"/>
    <x v="5"/>
    <s v="kmpl"/>
    <s v="55.2 bhp"/>
    <n v="5"/>
    <m/>
    <x v="9"/>
  </r>
  <r>
    <n v="1807"/>
    <x v="49"/>
    <x v="9"/>
    <x v="7"/>
    <n v="21000"/>
    <x v="1"/>
    <x v="1"/>
    <x v="0"/>
    <x v="47"/>
    <s v="kmpl"/>
    <s v="174.33 bhp"/>
    <n v="5"/>
    <m/>
    <x v="259"/>
  </r>
  <r>
    <n v="1808"/>
    <x v="760"/>
    <x v="6"/>
    <x v="4"/>
    <n v="62162"/>
    <x v="1"/>
    <x v="0"/>
    <x v="0"/>
    <x v="85"/>
    <s v="kmpl"/>
    <s v="100 bhp"/>
    <n v="7"/>
    <m/>
    <x v="319"/>
  </r>
  <r>
    <n v="1809"/>
    <x v="37"/>
    <x v="4"/>
    <x v="3"/>
    <n v="83000"/>
    <x v="1"/>
    <x v="1"/>
    <x v="0"/>
    <x v="36"/>
    <s v="kmpl"/>
    <s v="254.8 bhp"/>
    <n v="5"/>
    <m/>
    <x v="376"/>
  </r>
  <r>
    <n v="1810"/>
    <x v="47"/>
    <x v="1"/>
    <x v="1"/>
    <n v="58000"/>
    <x v="1"/>
    <x v="0"/>
    <x v="0"/>
    <x v="45"/>
    <s v="kmpl"/>
    <s v="71 bhp"/>
    <n v="5"/>
    <m/>
    <x v="44"/>
  </r>
  <r>
    <n v="1811"/>
    <x v="886"/>
    <x v="6"/>
    <x v="2"/>
    <n v="62332"/>
    <x v="2"/>
    <x v="1"/>
    <x v="0"/>
    <x v="93"/>
    <s v="kmpl"/>
    <s v="177.6 bhp"/>
    <n v="5"/>
    <m/>
    <x v="695"/>
  </r>
  <r>
    <n v="1812"/>
    <x v="976"/>
    <x v="6"/>
    <x v="5"/>
    <n v="50867"/>
    <x v="1"/>
    <x v="0"/>
    <x v="0"/>
    <x v="259"/>
    <s v="kmpl"/>
    <s v="103.2 bhp"/>
    <n v="5"/>
    <m/>
    <x v="696"/>
  </r>
  <r>
    <n v="1813"/>
    <x v="977"/>
    <x v="0"/>
    <x v="0"/>
    <n v="73000"/>
    <x v="2"/>
    <x v="0"/>
    <x v="0"/>
    <x v="72"/>
    <s v="kmpl"/>
    <s v="80 bhp"/>
    <n v="5"/>
    <m/>
    <x v="25"/>
  </r>
  <r>
    <n v="1814"/>
    <x v="650"/>
    <x v="5"/>
    <x v="3"/>
    <n v="98008"/>
    <x v="1"/>
    <x v="0"/>
    <x v="0"/>
    <x v="75"/>
    <s v="kmpl"/>
    <s v="126.24 bhp"/>
    <n v="5"/>
    <m/>
    <x v="123"/>
  </r>
  <r>
    <n v="1815"/>
    <x v="60"/>
    <x v="4"/>
    <x v="1"/>
    <n v="36000"/>
    <x v="1"/>
    <x v="0"/>
    <x v="0"/>
    <x v="56"/>
    <s v="kmpl"/>
    <s v="68.05 bhp"/>
    <n v="5"/>
    <m/>
    <x v="251"/>
  </r>
  <r>
    <n v="1816"/>
    <x v="214"/>
    <x v="6"/>
    <x v="12"/>
    <n v="27339"/>
    <x v="2"/>
    <x v="0"/>
    <x v="0"/>
    <x v="101"/>
    <s v="kmpl"/>
    <s v="81.83 bhp"/>
    <n v="5"/>
    <m/>
    <x v="175"/>
  </r>
  <r>
    <n v="1817"/>
    <x v="474"/>
    <x v="7"/>
    <x v="8"/>
    <n v="25000"/>
    <x v="1"/>
    <x v="0"/>
    <x v="0"/>
    <x v="228"/>
    <s v="kmpl"/>
    <s v="126.2 bhp"/>
    <n v="5"/>
    <m/>
    <x v="442"/>
  </r>
  <r>
    <n v="1818"/>
    <x v="533"/>
    <x v="7"/>
    <x v="7"/>
    <n v="37000"/>
    <x v="2"/>
    <x v="0"/>
    <x v="0"/>
    <x v="50"/>
    <s v="kmpl"/>
    <s v="82 bhp"/>
    <n v="5"/>
    <m/>
    <x v="6"/>
  </r>
  <r>
    <n v="1819"/>
    <x v="978"/>
    <x v="4"/>
    <x v="1"/>
    <n v="56000"/>
    <x v="1"/>
    <x v="1"/>
    <x v="0"/>
    <x v="193"/>
    <s v="kmpl"/>
    <s v="174.3 bhp"/>
    <n v="5"/>
    <m/>
    <x v="235"/>
  </r>
  <r>
    <n v="1820"/>
    <x v="539"/>
    <x v="7"/>
    <x v="1"/>
    <n v="27000"/>
    <x v="2"/>
    <x v="0"/>
    <x v="0"/>
    <x v="26"/>
    <s v="kmpl"/>
    <s v="85.8 bhp"/>
    <n v="5"/>
    <m/>
    <x v="80"/>
  </r>
  <r>
    <n v="1821"/>
    <x v="979"/>
    <x v="7"/>
    <x v="3"/>
    <n v="37000"/>
    <x v="2"/>
    <x v="0"/>
    <x v="0"/>
    <x v="23"/>
    <s v="kmpl"/>
    <s v="80 bhp"/>
    <n v="5"/>
    <m/>
    <x v="81"/>
  </r>
  <r>
    <n v="1822"/>
    <x v="980"/>
    <x v="7"/>
    <x v="8"/>
    <n v="10500"/>
    <x v="1"/>
    <x v="0"/>
    <x v="0"/>
    <x v="40"/>
    <s v="kmpl"/>
    <s v="77 bhp"/>
    <n v="5"/>
    <m/>
    <x v="204"/>
  </r>
  <r>
    <n v="1823"/>
    <x v="981"/>
    <x v="10"/>
    <x v="7"/>
    <n v="49000"/>
    <x v="1"/>
    <x v="1"/>
    <x v="0"/>
    <x v="337"/>
    <s v="kmpl"/>
    <s v="126.2 bhp"/>
    <n v="5"/>
    <s v="22.43 Lakh"/>
    <x v="165"/>
  </r>
  <r>
    <n v="1824"/>
    <x v="982"/>
    <x v="0"/>
    <x v="8"/>
    <n v="7000"/>
    <x v="1"/>
    <x v="0"/>
    <x v="0"/>
    <x v="162"/>
    <s v="kmpl"/>
    <s v="170 bhp"/>
    <n v="5"/>
    <s v="24.02 Lakh"/>
    <x v="697"/>
  </r>
  <r>
    <n v="1825"/>
    <x v="983"/>
    <x v="3"/>
    <x v="8"/>
    <n v="71256"/>
    <x v="1"/>
    <x v="0"/>
    <x v="0"/>
    <x v="34"/>
    <s v="kmpl"/>
    <s v="88.5 bhp"/>
    <n v="5"/>
    <m/>
    <x v="698"/>
  </r>
  <r>
    <n v="1826"/>
    <x v="984"/>
    <x v="6"/>
    <x v="3"/>
    <n v="83184"/>
    <x v="2"/>
    <x v="0"/>
    <x v="0"/>
    <x v="42"/>
    <s v="kmpl"/>
    <s v="138.03 bhp"/>
    <n v="5"/>
    <s v="21.69 Lakh"/>
    <x v="598"/>
  </r>
  <r>
    <n v="1827"/>
    <x v="90"/>
    <x v="7"/>
    <x v="4"/>
    <n v="87284"/>
    <x v="1"/>
    <x v="0"/>
    <x v="0"/>
    <x v="63"/>
    <s v="kmpl"/>
    <s v="140 bhp"/>
    <n v="7"/>
    <m/>
    <x v="643"/>
  </r>
  <r>
    <n v="1828"/>
    <x v="985"/>
    <x v="0"/>
    <x v="5"/>
    <n v="7000"/>
    <x v="1"/>
    <x v="1"/>
    <x v="0"/>
    <x v="212"/>
    <s v="kmpl"/>
    <s v="190 bhp"/>
    <n v="5"/>
    <m/>
    <x v="699"/>
  </r>
  <r>
    <n v="1829"/>
    <x v="724"/>
    <x v="1"/>
    <x v="1"/>
    <n v="29000"/>
    <x v="1"/>
    <x v="0"/>
    <x v="1"/>
    <x v="117"/>
    <s v="kmpl"/>
    <s v="88.73 bhp"/>
    <n v="5"/>
    <m/>
    <x v="99"/>
  </r>
  <r>
    <n v="1830"/>
    <x v="233"/>
    <x v="3"/>
    <x v="8"/>
    <n v="33552"/>
    <x v="1"/>
    <x v="1"/>
    <x v="0"/>
    <x v="155"/>
    <s v="kmpl"/>
    <s v="254.79 bhp"/>
    <n v="5"/>
    <s v="95.13 Lakh"/>
    <x v="700"/>
  </r>
  <r>
    <n v="1831"/>
    <x v="562"/>
    <x v="9"/>
    <x v="4"/>
    <n v="64000"/>
    <x v="1"/>
    <x v="0"/>
    <x v="1"/>
    <x v="156"/>
    <s v="kmpl"/>
    <s v="163.7 bhp"/>
    <n v="5"/>
    <m/>
    <x v="139"/>
  </r>
  <r>
    <n v="1832"/>
    <x v="23"/>
    <x v="5"/>
    <x v="2"/>
    <n v="82000"/>
    <x v="2"/>
    <x v="0"/>
    <x v="1"/>
    <x v="23"/>
    <s v="kmpl"/>
    <s v="80 bhp"/>
    <n v="5"/>
    <m/>
    <x v="86"/>
  </r>
  <r>
    <n v="1833"/>
    <x v="147"/>
    <x v="0"/>
    <x v="3"/>
    <n v="70000"/>
    <x v="2"/>
    <x v="0"/>
    <x v="1"/>
    <x v="109"/>
    <s v="kmpl"/>
    <s v="86.8 bhp"/>
    <n v="5"/>
    <m/>
    <x v="54"/>
  </r>
  <r>
    <n v="1834"/>
    <x v="986"/>
    <x v="4"/>
    <x v="4"/>
    <n v="166194"/>
    <x v="1"/>
    <x v="0"/>
    <x v="0"/>
    <x v="168"/>
    <s v="kmpl"/>
    <s v="84.8 bhp"/>
    <n v="7"/>
    <m/>
    <x v="88"/>
  </r>
  <r>
    <n v="1835"/>
    <x v="264"/>
    <x v="8"/>
    <x v="1"/>
    <n v="58000"/>
    <x v="2"/>
    <x v="0"/>
    <x v="0"/>
    <x v="164"/>
    <s v="kmpl"/>
    <s v="73.9 bhp"/>
    <n v="5"/>
    <m/>
    <x v="84"/>
  </r>
  <r>
    <n v="1836"/>
    <x v="85"/>
    <x v="2"/>
    <x v="0"/>
    <n v="77000"/>
    <x v="2"/>
    <x v="0"/>
    <x v="1"/>
    <x v="53"/>
    <s v="kmpl"/>
    <s v="78.9 bhp"/>
    <n v="5"/>
    <m/>
    <x v="75"/>
  </r>
  <r>
    <n v="1837"/>
    <x v="569"/>
    <x v="1"/>
    <x v="10"/>
    <n v="73204"/>
    <x v="1"/>
    <x v="1"/>
    <x v="3"/>
    <x v="241"/>
    <s v="kmpl"/>
    <s v="147.9 bhp"/>
    <n v="4"/>
    <m/>
    <x v="6"/>
  </r>
  <r>
    <n v="1838"/>
    <x v="225"/>
    <x v="4"/>
    <x v="9"/>
    <n v="70000"/>
    <x v="2"/>
    <x v="0"/>
    <x v="1"/>
    <x v="124"/>
    <s v="kmpl"/>
    <s v="68.05 bhp"/>
    <n v="5"/>
    <m/>
    <x v="65"/>
  </r>
  <r>
    <n v="1839"/>
    <x v="3"/>
    <x v="8"/>
    <x v="7"/>
    <n v="79870"/>
    <x v="1"/>
    <x v="0"/>
    <x v="0"/>
    <x v="3"/>
    <s v="kmpl"/>
    <s v="88.76 bhp"/>
    <n v="7"/>
    <m/>
    <x v="156"/>
  </r>
  <r>
    <n v="1840"/>
    <x v="16"/>
    <x v="8"/>
    <x v="4"/>
    <n v="90000"/>
    <x v="1"/>
    <x v="0"/>
    <x v="0"/>
    <x v="16"/>
    <s v="kmpl"/>
    <s v="98.6 bhp"/>
    <n v="5"/>
    <m/>
    <x v="82"/>
  </r>
  <r>
    <n v="1841"/>
    <x v="672"/>
    <x v="0"/>
    <x v="5"/>
    <n v="17000"/>
    <x v="2"/>
    <x v="1"/>
    <x v="0"/>
    <x v="205"/>
    <s v="kmpl"/>
    <s v="122 bhp"/>
    <n v="5"/>
    <s v="34.63 Lakh"/>
    <x v="701"/>
  </r>
  <r>
    <n v="1842"/>
    <x v="732"/>
    <x v="6"/>
    <x v="6"/>
    <n v="46493"/>
    <x v="2"/>
    <x v="0"/>
    <x v="0"/>
    <x v="50"/>
    <s v="kmpl"/>
    <s v="81.86 bhp"/>
    <n v="5"/>
    <s v="6.32 Lakh"/>
    <x v="454"/>
  </r>
  <r>
    <n v="1843"/>
    <x v="85"/>
    <x v="1"/>
    <x v="10"/>
    <n v="68000"/>
    <x v="2"/>
    <x v="0"/>
    <x v="3"/>
    <x v="53"/>
    <s v="kmpl"/>
    <s v="78.9 bhp"/>
    <n v="5"/>
    <m/>
    <x v="9"/>
  </r>
  <r>
    <n v="1844"/>
    <x v="615"/>
    <x v="4"/>
    <x v="8"/>
    <n v="2000"/>
    <x v="1"/>
    <x v="0"/>
    <x v="0"/>
    <x v="17"/>
    <s v="kmpl"/>
    <s v="74 bhp"/>
    <n v="5"/>
    <m/>
    <x v="422"/>
  </r>
  <r>
    <n v="1845"/>
    <x v="804"/>
    <x v="1"/>
    <x v="19"/>
    <n v="140000"/>
    <x v="2"/>
    <x v="0"/>
    <x v="0"/>
    <x v="73"/>
    <s v="kmpl"/>
    <s v="90 bhp"/>
    <n v="5"/>
    <m/>
    <x v="541"/>
  </r>
  <r>
    <n v="1846"/>
    <x v="760"/>
    <x v="1"/>
    <x v="4"/>
    <n v="255000"/>
    <x v="1"/>
    <x v="0"/>
    <x v="3"/>
    <x v="85"/>
    <s v="kmpl"/>
    <s v="100.6 bhp"/>
    <n v="7"/>
    <m/>
    <x v="139"/>
  </r>
  <r>
    <n v="1847"/>
    <x v="987"/>
    <x v="3"/>
    <x v="7"/>
    <n v="45535"/>
    <x v="1"/>
    <x v="1"/>
    <x v="0"/>
    <x v="310"/>
    <s v="kmpl"/>
    <s v="112 bhp"/>
    <n v="5"/>
    <m/>
    <x v="702"/>
  </r>
  <r>
    <n v="1848"/>
    <x v="988"/>
    <x v="3"/>
    <x v="5"/>
    <n v="39228"/>
    <x v="2"/>
    <x v="0"/>
    <x v="0"/>
    <x v="328"/>
    <s v="kmpl"/>
    <s v="112.4 bhp"/>
    <n v="5"/>
    <m/>
    <x v="265"/>
  </r>
  <r>
    <n v="1849"/>
    <x v="989"/>
    <x v="0"/>
    <x v="2"/>
    <n v="57000"/>
    <x v="2"/>
    <x v="0"/>
    <x v="1"/>
    <x v="243"/>
    <s v="kmpl"/>
    <s v="92.7 bhp"/>
    <n v="5"/>
    <m/>
    <x v="75"/>
  </r>
  <r>
    <n v="1850"/>
    <x v="705"/>
    <x v="2"/>
    <x v="11"/>
    <n v="85445"/>
    <x v="2"/>
    <x v="0"/>
    <x v="1"/>
    <x v="124"/>
    <s v="kmpl"/>
    <s v="68.05 bhp"/>
    <n v="5"/>
    <m/>
    <x v="65"/>
  </r>
  <r>
    <n v="1851"/>
    <x v="319"/>
    <x v="8"/>
    <x v="1"/>
    <n v="54000"/>
    <x v="1"/>
    <x v="0"/>
    <x v="0"/>
    <x v="45"/>
    <s v="kmpl"/>
    <s v="71 bhp"/>
    <n v="5"/>
    <m/>
    <x v="115"/>
  </r>
  <r>
    <n v="1852"/>
    <x v="269"/>
    <x v="0"/>
    <x v="7"/>
    <n v="53000"/>
    <x v="2"/>
    <x v="1"/>
    <x v="0"/>
    <x v="165"/>
    <s v="kmpl"/>
    <s v="67.04 bhp"/>
    <n v="5"/>
    <m/>
    <x v="82"/>
  </r>
  <r>
    <n v="1853"/>
    <x v="241"/>
    <x v="5"/>
    <x v="7"/>
    <n v="60000"/>
    <x v="2"/>
    <x v="0"/>
    <x v="0"/>
    <x v="53"/>
    <s v="kmpl"/>
    <s v="78.9 bhp"/>
    <n v="5"/>
    <m/>
    <x v="72"/>
  </r>
  <r>
    <n v="1854"/>
    <x v="179"/>
    <x v="3"/>
    <x v="1"/>
    <n v="65668"/>
    <x v="1"/>
    <x v="0"/>
    <x v="0"/>
    <x v="127"/>
    <s v="kmpl"/>
    <s v="83.8 bhp"/>
    <n v="5"/>
    <m/>
    <x v="454"/>
  </r>
  <r>
    <n v="1855"/>
    <x v="20"/>
    <x v="10"/>
    <x v="2"/>
    <n v="100000"/>
    <x v="1"/>
    <x v="1"/>
    <x v="1"/>
    <x v="20"/>
    <s v="kmpl"/>
    <s v="190 bhp"/>
    <n v="5"/>
    <s v="43.31 Lakh"/>
    <x v="131"/>
  </r>
  <r>
    <n v="1856"/>
    <x v="53"/>
    <x v="7"/>
    <x v="6"/>
    <n v="1800"/>
    <x v="2"/>
    <x v="0"/>
    <x v="0"/>
    <x v="50"/>
    <s v="kmpl"/>
    <s v="82 bhp"/>
    <n v="5"/>
    <m/>
    <x v="557"/>
  </r>
  <r>
    <n v="1857"/>
    <x v="990"/>
    <x v="4"/>
    <x v="9"/>
    <n v="96000"/>
    <x v="2"/>
    <x v="0"/>
    <x v="1"/>
    <x v="14"/>
    <s v="kmpl"/>
    <s v="null bhp"/>
    <n v="5"/>
    <m/>
    <x v="313"/>
  </r>
  <r>
    <n v="1858"/>
    <x v="298"/>
    <x v="1"/>
    <x v="10"/>
    <n v="44200"/>
    <x v="2"/>
    <x v="0"/>
    <x v="1"/>
    <x v="69"/>
    <s v="kmpl"/>
    <s v="62 bhp"/>
    <n v="5"/>
    <m/>
    <x v="112"/>
  </r>
  <r>
    <n v="1859"/>
    <x v="322"/>
    <x v="10"/>
    <x v="6"/>
    <n v="14000"/>
    <x v="2"/>
    <x v="0"/>
    <x v="0"/>
    <x v="146"/>
    <s v="kmpl"/>
    <s v="117.3 bhp"/>
    <n v="5"/>
    <m/>
    <x v="129"/>
  </r>
  <r>
    <n v="1860"/>
    <x v="256"/>
    <x v="2"/>
    <x v="4"/>
    <n v="720000"/>
    <x v="1"/>
    <x v="0"/>
    <x v="0"/>
    <x v="8"/>
    <s v="kmpl"/>
    <s v="103.6 bhp"/>
    <n v="5"/>
    <m/>
    <x v="343"/>
  </r>
  <r>
    <n v="1861"/>
    <x v="504"/>
    <x v="8"/>
    <x v="3"/>
    <n v="73000"/>
    <x v="1"/>
    <x v="1"/>
    <x v="0"/>
    <x v="100"/>
    <s v="kmpl"/>
    <s v="169 bhp"/>
    <n v="7"/>
    <m/>
    <x v="581"/>
  </r>
  <r>
    <n v="1862"/>
    <x v="249"/>
    <x v="8"/>
    <x v="2"/>
    <n v="68000"/>
    <x v="2"/>
    <x v="0"/>
    <x v="0"/>
    <x v="72"/>
    <s v="kmpl"/>
    <s v="118 bhp"/>
    <n v="5"/>
    <m/>
    <x v="47"/>
  </r>
  <r>
    <n v="1863"/>
    <x v="494"/>
    <x v="5"/>
    <x v="8"/>
    <n v="19543"/>
    <x v="1"/>
    <x v="1"/>
    <x v="0"/>
    <x v="235"/>
    <s v="kmpl"/>
    <s v="190 bhp"/>
    <n v="5"/>
    <m/>
    <x v="703"/>
  </r>
  <r>
    <n v="1864"/>
    <x v="369"/>
    <x v="9"/>
    <x v="7"/>
    <n v="38000"/>
    <x v="1"/>
    <x v="1"/>
    <x v="1"/>
    <x v="193"/>
    <s v="kmpl"/>
    <s v="174.3 bhp"/>
    <n v="5"/>
    <m/>
    <x v="704"/>
  </r>
  <r>
    <n v="1865"/>
    <x v="328"/>
    <x v="8"/>
    <x v="7"/>
    <n v="32805"/>
    <x v="1"/>
    <x v="0"/>
    <x v="0"/>
    <x v="70"/>
    <s v="kmpl"/>
    <s v="73.94 bhp"/>
    <n v="5"/>
    <m/>
    <x v="47"/>
  </r>
  <r>
    <n v="1866"/>
    <x v="468"/>
    <x v="6"/>
    <x v="5"/>
    <n v="44782"/>
    <x v="1"/>
    <x v="1"/>
    <x v="0"/>
    <x v="94"/>
    <s v="kmpl"/>
    <s v="103.2 bhp"/>
    <n v="5"/>
    <m/>
    <x v="705"/>
  </r>
  <r>
    <n v="1867"/>
    <x v="894"/>
    <x v="6"/>
    <x v="5"/>
    <n v="55700"/>
    <x v="1"/>
    <x v="0"/>
    <x v="0"/>
    <x v="111"/>
    <s v="kmpl"/>
    <s v="98.6 bhp"/>
    <n v="5"/>
    <m/>
    <x v="706"/>
  </r>
  <r>
    <n v="1868"/>
    <x v="4"/>
    <x v="8"/>
    <x v="3"/>
    <n v="60000"/>
    <x v="1"/>
    <x v="1"/>
    <x v="1"/>
    <x v="4"/>
    <s v="kmpl"/>
    <s v="140.8 bhp"/>
    <n v="5"/>
    <m/>
    <x v="707"/>
  </r>
  <r>
    <n v="1869"/>
    <x v="991"/>
    <x v="4"/>
    <x v="7"/>
    <n v="56000"/>
    <x v="2"/>
    <x v="0"/>
    <x v="0"/>
    <x v="89"/>
    <s v="kmpl"/>
    <s v="103.52 bhp"/>
    <n v="5"/>
    <m/>
    <x v="99"/>
  </r>
  <r>
    <n v="1870"/>
    <x v="136"/>
    <x v="8"/>
    <x v="2"/>
    <n v="60000"/>
    <x v="1"/>
    <x v="0"/>
    <x v="0"/>
    <x v="100"/>
    <s v="kmpl"/>
    <s v="171 bhp"/>
    <n v="7"/>
    <m/>
    <x v="453"/>
  </r>
  <r>
    <n v="1871"/>
    <x v="992"/>
    <x v="0"/>
    <x v="0"/>
    <n v="78563"/>
    <x v="1"/>
    <x v="0"/>
    <x v="0"/>
    <x v="306"/>
    <s v="kmpl"/>
    <s v="123.7 bhp"/>
    <n v="5"/>
    <m/>
    <x v="5"/>
  </r>
  <r>
    <n v="1872"/>
    <x v="629"/>
    <x v="0"/>
    <x v="7"/>
    <n v="34669"/>
    <x v="2"/>
    <x v="0"/>
    <x v="0"/>
    <x v="63"/>
    <s v="kmpl"/>
    <s v="73 bhp"/>
    <n v="7"/>
    <s v="4.71 Lakh"/>
    <x v="164"/>
  </r>
  <r>
    <n v="1873"/>
    <x v="514"/>
    <x v="8"/>
    <x v="8"/>
    <n v="17000"/>
    <x v="2"/>
    <x v="0"/>
    <x v="0"/>
    <x v="95"/>
    <s v="kmpl"/>
    <s v="91.1 bhp"/>
    <n v="5"/>
    <m/>
    <x v="708"/>
  </r>
  <r>
    <n v="1874"/>
    <x v="730"/>
    <x v="8"/>
    <x v="5"/>
    <n v="66000"/>
    <x v="1"/>
    <x v="0"/>
    <x v="0"/>
    <x v="149"/>
    <s v="kmpl"/>
    <s v="88.5 bhp"/>
    <n v="5"/>
    <m/>
    <x v="538"/>
  </r>
  <r>
    <n v="1875"/>
    <x v="993"/>
    <x v="1"/>
    <x v="7"/>
    <n v="102418"/>
    <x v="1"/>
    <x v="0"/>
    <x v="0"/>
    <x v="85"/>
    <s v="kmpl"/>
    <s v="100.6 bhp"/>
    <n v="7"/>
    <m/>
    <x v="709"/>
  </r>
  <r>
    <n v="1876"/>
    <x v="436"/>
    <x v="7"/>
    <x v="7"/>
    <n v="48800"/>
    <x v="2"/>
    <x v="0"/>
    <x v="0"/>
    <x v="229"/>
    <s v="kmpl"/>
    <s v="85.8 bhp"/>
    <n v="5"/>
    <m/>
    <x v="24"/>
  </r>
  <r>
    <n v="1877"/>
    <x v="211"/>
    <x v="6"/>
    <x v="12"/>
    <n v="10601"/>
    <x v="1"/>
    <x v="1"/>
    <x v="0"/>
    <x v="7"/>
    <s v="kmpl"/>
    <s v="171.5 bhp"/>
    <n v="7"/>
    <s v="20.74 Lakh"/>
    <x v="710"/>
  </r>
  <r>
    <n v="1878"/>
    <x v="994"/>
    <x v="1"/>
    <x v="8"/>
    <n v="8200"/>
    <x v="1"/>
    <x v="0"/>
    <x v="0"/>
    <x v="58"/>
    <s v="kmpl"/>
    <s v="69 bhp"/>
    <n v="5"/>
    <m/>
    <x v="279"/>
  </r>
  <r>
    <n v="1879"/>
    <x v="979"/>
    <x v="5"/>
    <x v="3"/>
    <n v="100000"/>
    <x v="2"/>
    <x v="0"/>
    <x v="0"/>
    <x v="23"/>
    <s v="kmpl"/>
    <s v="82.85 bhp"/>
    <n v="5"/>
    <m/>
    <x v="72"/>
  </r>
  <r>
    <n v="1880"/>
    <x v="572"/>
    <x v="1"/>
    <x v="3"/>
    <n v="78000"/>
    <x v="1"/>
    <x v="0"/>
    <x v="0"/>
    <x v="49"/>
    <s v="kmpl"/>
    <s v="68 bhp"/>
    <n v="5"/>
    <m/>
    <x v="70"/>
  </r>
  <r>
    <n v="1881"/>
    <x v="995"/>
    <x v="7"/>
    <x v="1"/>
    <n v="50000"/>
    <x v="1"/>
    <x v="0"/>
    <x v="0"/>
    <x v="2"/>
    <s v="kmpl"/>
    <s v="73.74 bhp"/>
    <n v="8"/>
    <m/>
    <x v="479"/>
  </r>
  <r>
    <n v="1882"/>
    <x v="996"/>
    <x v="2"/>
    <x v="13"/>
    <n v="89327"/>
    <x v="1"/>
    <x v="0"/>
    <x v="3"/>
    <x v="49"/>
    <s v="kmpl"/>
    <s v="68 bhp"/>
    <n v="5"/>
    <m/>
    <x v="362"/>
  </r>
  <r>
    <n v="1883"/>
    <x v="122"/>
    <x v="2"/>
    <x v="9"/>
    <n v="98000"/>
    <x v="2"/>
    <x v="0"/>
    <x v="1"/>
    <x v="88"/>
    <s v="kmpl"/>
    <s v="152 bhp"/>
    <n v="5"/>
    <m/>
    <x v="204"/>
  </r>
  <r>
    <n v="1884"/>
    <x v="224"/>
    <x v="6"/>
    <x v="8"/>
    <n v="24700"/>
    <x v="2"/>
    <x v="0"/>
    <x v="0"/>
    <x v="153"/>
    <s v="kmpl"/>
    <s v="88.7 bhp"/>
    <n v="5"/>
    <m/>
    <x v="711"/>
  </r>
  <r>
    <n v="1885"/>
    <x v="997"/>
    <x v="8"/>
    <x v="6"/>
    <n v="6000"/>
    <x v="1"/>
    <x v="1"/>
    <x v="0"/>
    <x v="180"/>
    <s v="kmpl"/>
    <s v="258 bhp"/>
    <n v="7"/>
    <s v="1.02 Cr"/>
    <x v="712"/>
  </r>
  <r>
    <n v="1886"/>
    <x v="826"/>
    <x v="8"/>
    <x v="6"/>
    <n v="9434"/>
    <x v="2"/>
    <x v="0"/>
    <x v="0"/>
    <x v="50"/>
    <s v="kmpl"/>
    <s v="81.86 bhp"/>
    <n v="5"/>
    <s v="6.71 Lakh"/>
    <x v="74"/>
  </r>
  <r>
    <n v="1887"/>
    <x v="370"/>
    <x v="0"/>
    <x v="3"/>
    <n v="29000"/>
    <x v="2"/>
    <x v="0"/>
    <x v="0"/>
    <x v="23"/>
    <s v="kmpl"/>
    <s v="85.80 bhp"/>
    <n v="5"/>
    <m/>
    <x v="72"/>
  </r>
  <r>
    <n v="1888"/>
    <x v="998"/>
    <x v="3"/>
    <x v="8"/>
    <n v="22440"/>
    <x v="1"/>
    <x v="1"/>
    <x v="0"/>
    <x v="90"/>
    <s v="kmpl"/>
    <s v="108.495 bhp"/>
    <n v="5"/>
    <m/>
    <x v="713"/>
  </r>
  <r>
    <n v="1889"/>
    <x v="907"/>
    <x v="0"/>
    <x v="1"/>
    <n v="73070"/>
    <x v="2"/>
    <x v="0"/>
    <x v="0"/>
    <x v="146"/>
    <s v="kmpl"/>
    <s v="117.3 bhp"/>
    <n v="5"/>
    <m/>
    <x v="343"/>
  </r>
  <r>
    <n v="1890"/>
    <x v="999"/>
    <x v="7"/>
    <x v="5"/>
    <n v="21771"/>
    <x v="2"/>
    <x v="0"/>
    <x v="0"/>
    <x v="153"/>
    <s v="kmpl"/>
    <s v="88.7 bhp"/>
    <n v="5"/>
    <m/>
    <x v="251"/>
  </r>
  <r>
    <n v="1891"/>
    <x v="51"/>
    <x v="8"/>
    <x v="7"/>
    <n v="62000"/>
    <x v="1"/>
    <x v="0"/>
    <x v="0"/>
    <x v="49"/>
    <s v="kmpl"/>
    <s v="75 bhp"/>
    <n v="5"/>
    <m/>
    <x v="68"/>
  </r>
  <r>
    <n v="1892"/>
    <x v="399"/>
    <x v="6"/>
    <x v="8"/>
    <n v="37024"/>
    <x v="1"/>
    <x v="1"/>
    <x v="0"/>
    <x v="189"/>
    <s v="kmpl"/>
    <s v="126.2 bhp"/>
    <n v="5"/>
    <m/>
    <x v="714"/>
  </r>
  <r>
    <n v="1893"/>
    <x v="845"/>
    <x v="6"/>
    <x v="7"/>
    <n v="60336"/>
    <x v="1"/>
    <x v="1"/>
    <x v="1"/>
    <x v="24"/>
    <s v="kmpl"/>
    <s v="241.4 bhp"/>
    <n v="5"/>
    <m/>
    <x v="715"/>
  </r>
  <r>
    <n v="1894"/>
    <x v="295"/>
    <x v="7"/>
    <x v="7"/>
    <n v="26008"/>
    <x v="2"/>
    <x v="0"/>
    <x v="0"/>
    <x v="5"/>
    <s v="kmpl"/>
    <s v="55.2 bhp"/>
    <n v="5"/>
    <m/>
    <x v="716"/>
  </r>
  <r>
    <n v="1895"/>
    <x v="210"/>
    <x v="5"/>
    <x v="0"/>
    <n v="90000"/>
    <x v="1"/>
    <x v="0"/>
    <x v="1"/>
    <x v="56"/>
    <s v="kmpl"/>
    <s v="68 bhp"/>
    <n v="5"/>
    <m/>
    <x v="225"/>
  </r>
  <r>
    <n v="1896"/>
    <x v="901"/>
    <x v="3"/>
    <x v="6"/>
    <n v="35569"/>
    <x v="2"/>
    <x v="0"/>
    <x v="0"/>
    <x v="72"/>
    <s v="kmpl"/>
    <s v="73.75 bhp"/>
    <n v="5"/>
    <s v="8.68 Lakh"/>
    <x v="693"/>
  </r>
  <r>
    <n v="1897"/>
    <x v="1000"/>
    <x v="7"/>
    <x v="4"/>
    <n v="40000"/>
    <x v="1"/>
    <x v="0"/>
    <x v="0"/>
    <x v="263"/>
    <s v="kmpl"/>
    <s v="84.8 bhp"/>
    <n v="5"/>
    <m/>
    <x v="27"/>
  </r>
  <r>
    <n v="1898"/>
    <x v="521"/>
    <x v="7"/>
    <x v="1"/>
    <n v="45000"/>
    <x v="2"/>
    <x v="0"/>
    <x v="0"/>
    <x v="153"/>
    <s v="kmpl"/>
    <s v="88.7 bhp"/>
    <n v="5"/>
    <m/>
    <x v="119"/>
  </r>
  <r>
    <n v="1899"/>
    <x v="232"/>
    <x v="8"/>
    <x v="1"/>
    <n v="42000"/>
    <x v="2"/>
    <x v="0"/>
    <x v="0"/>
    <x v="72"/>
    <s v="kmpl"/>
    <s v="80 bhp"/>
    <n v="5"/>
    <m/>
    <x v="557"/>
  </r>
  <r>
    <n v="1900"/>
    <x v="99"/>
    <x v="3"/>
    <x v="3"/>
    <n v="46913"/>
    <x v="1"/>
    <x v="1"/>
    <x v="0"/>
    <x v="80"/>
    <s v="kmpl"/>
    <s v="241.4 bhp"/>
    <n v="5"/>
    <m/>
    <x v="717"/>
  </r>
  <r>
    <n v="1901"/>
    <x v="31"/>
    <x v="8"/>
    <x v="7"/>
    <n v="62000"/>
    <x v="1"/>
    <x v="1"/>
    <x v="0"/>
    <x v="30"/>
    <s v="kmpl"/>
    <s v="184 bhp"/>
    <n v="7"/>
    <m/>
    <x v="718"/>
  </r>
  <r>
    <n v="1902"/>
    <x v="1001"/>
    <x v="10"/>
    <x v="8"/>
    <n v="15000"/>
    <x v="1"/>
    <x v="1"/>
    <x v="0"/>
    <x v="121"/>
    <s v="kmpl"/>
    <s v="174.5 bhp"/>
    <n v="7"/>
    <s v="34.45 Lakh"/>
    <x v="124"/>
  </r>
  <r>
    <n v="1903"/>
    <x v="402"/>
    <x v="7"/>
    <x v="16"/>
    <n v="69000"/>
    <x v="1"/>
    <x v="0"/>
    <x v="0"/>
    <x v="153"/>
    <s v="kmpl"/>
    <s v="66 bhp"/>
    <n v="5"/>
    <m/>
    <x v="112"/>
  </r>
  <r>
    <n v="1904"/>
    <x v="1002"/>
    <x v="4"/>
    <x v="3"/>
    <n v="41367"/>
    <x v="1"/>
    <x v="1"/>
    <x v="0"/>
    <x v="57"/>
    <s v="kmpl"/>
    <s v="170 bhp"/>
    <n v="5"/>
    <m/>
    <x v="719"/>
  </r>
  <r>
    <n v="1905"/>
    <x v="923"/>
    <x v="6"/>
    <x v="6"/>
    <n v="15982"/>
    <x v="2"/>
    <x v="0"/>
    <x v="0"/>
    <x v="95"/>
    <s v="kmpl"/>
    <s v="91.1 bhp"/>
    <n v="5"/>
    <m/>
    <x v="720"/>
  </r>
  <r>
    <n v="1906"/>
    <x v="209"/>
    <x v="4"/>
    <x v="4"/>
    <n v="99595"/>
    <x v="1"/>
    <x v="0"/>
    <x v="1"/>
    <x v="48"/>
    <s v="kmpl"/>
    <s v="74 bhp"/>
    <n v="5"/>
    <m/>
    <x v="119"/>
  </r>
  <r>
    <n v="1907"/>
    <x v="1003"/>
    <x v="9"/>
    <x v="16"/>
    <n v="63000"/>
    <x v="1"/>
    <x v="0"/>
    <x v="3"/>
    <x v="151"/>
    <s v="kmpl"/>
    <s v="75 bhp"/>
    <n v="10"/>
    <m/>
    <x v="137"/>
  </r>
  <r>
    <n v="1908"/>
    <x v="1004"/>
    <x v="8"/>
    <x v="3"/>
    <n v="49000"/>
    <x v="1"/>
    <x v="1"/>
    <x v="1"/>
    <x v="71"/>
    <s v="kmpl"/>
    <s v="218 bhp"/>
    <n v="5"/>
    <m/>
    <x v="287"/>
  </r>
  <r>
    <n v="1909"/>
    <x v="1005"/>
    <x v="6"/>
    <x v="4"/>
    <n v="48272"/>
    <x v="1"/>
    <x v="0"/>
    <x v="0"/>
    <x v="226"/>
    <s v="kmpl"/>
    <s v="116.9 bhp"/>
    <n v="6"/>
    <m/>
    <x v="721"/>
  </r>
  <r>
    <n v="1910"/>
    <x v="1006"/>
    <x v="8"/>
    <x v="11"/>
    <n v="63000"/>
    <x v="2"/>
    <x v="0"/>
    <x v="0"/>
    <x v="239"/>
    <s v="kmpl"/>
    <s v="125 bhp"/>
    <n v="5"/>
    <m/>
    <x v="219"/>
  </r>
  <r>
    <n v="1911"/>
    <x v="0"/>
    <x v="10"/>
    <x v="5"/>
    <n v="77000"/>
    <x v="0"/>
    <x v="0"/>
    <x v="0"/>
    <x v="0"/>
    <s v="km/kg"/>
    <s v="58.16 bhp"/>
    <n v="5"/>
    <m/>
    <x v="46"/>
  </r>
  <r>
    <n v="1912"/>
    <x v="681"/>
    <x v="0"/>
    <x v="4"/>
    <n v="11734"/>
    <x v="2"/>
    <x v="0"/>
    <x v="0"/>
    <x v="11"/>
    <s v="kmpl"/>
    <s v="34.2 bhp"/>
    <n v="8"/>
    <m/>
    <x v="50"/>
  </r>
  <r>
    <n v="1913"/>
    <x v="627"/>
    <x v="6"/>
    <x v="7"/>
    <n v="62012"/>
    <x v="1"/>
    <x v="1"/>
    <x v="0"/>
    <x v="74"/>
    <s v="kmpl"/>
    <s v="174.33 bhp"/>
    <n v="5"/>
    <m/>
    <x v="722"/>
  </r>
  <r>
    <n v="1914"/>
    <x v="1007"/>
    <x v="2"/>
    <x v="8"/>
    <n v="46000"/>
    <x v="0"/>
    <x v="0"/>
    <x v="0"/>
    <x v="58"/>
    <s v="km/kg"/>
    <s v="81.86 bhp"/>
    <n v="5"/>
    <m/>
    <x v="251"/>
  </r>
  <r>
    <n v="1915"/>
    <x v="445"/>
    <x v="3"/>
    <x v="5"/>
    <n v="45449"/>
    <x v="1"/>
    <x v="0"/>
    <x v="0"/>
    <x v="217"/>
    <s v="kmpl"/>
    <s v="98.6 bhp"/>
    <n v="5"/>
    <m/>
    <x v="592"/>
  </r>
  <r>
    <n v="1916"/>
    <x v="1008"/>
    <x v="0"/>
    <x v="15"/>
    <n v="85000"/>
    <x v="2"/>
    <x v="1"/>
    <x v="1"/>
    <x v="226"/>
    <s v="kmpl"/>
    <s v="157.7 bhp"/>
    <n v="5"/>
    <m/>
    <x v="44"/>
  </r>
  <r>
    <n v="1917"/>
    <x v="788"/>
    <x v="5"/>
    <x v="14"/>
    <n v="88000"/>
    <x v="2"/>
    <x v="0"/>
    <x v="1"/>
    <x v="73"/>
    <s v="kmpl"/>
    <s v="100 bhp"/>
    <m/>
    <m/>
    <x v="500"/>
  </r>
  <r>
    <n v="1918"/>
    <x v="603"/>
    <x v="6"/>
    <x v="4"/>
    <n v="45330"/>
    <x v="1"/>
    <x v="1"/>
    <x v="0"/>
    <x v="46"/>
    <s v="kmpl"/>
    <s v="147.51 bhp"/>
    <n v="5"/>
    <m/>
    <x v="723"/>
  </r>
  <r>
    <n v="1919"/>
    <x v="436"/>
    <x v="0"/>
    <x v="3"/>
    <n v="88000"/>
    <x v="2"/>
    <x v="0"/>
    <x v="0"/>
    <x v="229"/>
    <s v="kmpl"/>
    <s v="85.8 bhp"/>
    <n v="5"/>
    <m/>
    <x v="43"/>
  </r>
  <r>
    <n v="1920"/>
    <x v="1009"/>
    <x v="8"/>
    <x v="5"/>
    <n v="45376"/>
    <x v="1"/>
    <x v="0"/>
    <x v="0"/>
    <x v="17"/>
    <s v="kmpl"/>
    <s v="73.75 bhp"/>
    <n v="5"/>
    <s v="8.58 Lakh"/>
    <x v="74"/>
  </r>
  <r>
    <n v="1921"/>
    <x v="70"/>
    <x v="1"/>
    <x v="7"/>
    <n v="81000"/>
    <x v="1"/>
    <x v="0"/>
    <x v="0"/>
    <x v="63"/>
    <s v="kmpl"/>
    <s v="140 bhp"/>
    <n v="7"/>
    <m/>
    <x v="157"/>
  </r>
  <r>
    <n v="1922"/>
    <x v="207"/>
    <x v="6"/>
    <x v="3"/>
    <n v="83381"/>
    <x v="2"/>
    <x v="0"/>
    <x v="0"/>
    <x v="101"/>
    <s v="kmpl"/>
    <s v="79.4 bhp"/>
    <n v="5"/>
    <m/>
    <x v="724"/>
  </r>
  <r>
    <n v="1923"/>
    <x v="890"/>
    <x v="6"/>
    <x v="8"/>
    <n v="78526"/>
    <x v="1"/>
    <x v="0"/>
    <x v="0"/>
    <x v="78"/>
    <s v="kmpl"/>
    <s v="98.96 bhp"/>
    <n v="5"/>
    <s v="12.67 Lakh"/>
    <x v="182"/>
  </r>
  <r>
    <n v="1924"/>
    <x v="472"/>
    <x v="3"/>
    <x v="8"/>
    <n v="27313"/>
    <x v="1"/>
    <x v="1"/>
    <x v="0"/>
    <x v="227"/>
    <s v="kmpl"/>
    <s v="258 bhp"/>
    <n v="5"/>
    <m/>
    <x v="725"/>
  </r>
  <r>
    <n v="1925"/>
    <x v="369"/>
    <x v="3"/>
    <x v="1"/>
    <n v="42747"/>
    <x v="1"/>
    <x v="1"/>
    <x v="1"/>
    <x v="193"/>
    <s v="kmpl"/>
    <s v="174.3 bhp"/>
    <n v="5"/>
    <m/>
    <x v="395"/>
  </r>
  <r>
    <n v="1926"/>
    <x v="434"/>
    <x v="3"/>
    <x v="1"/>
    <n v="42265"/>
    <x v="1"/>
    <x v="1"/>
    <x v="1"/>
    <x v="212"/>
    <s v="kmpl"/>
    <s v="190 bhp"/>
    <n v="5"/>
    <s v="48.18 Lakh"/>
    <x v="726"/>
  </r>
  <r>
    <n v="1927"/>
    <x v="728"/>
    <x v="0"/>
    <x v="10"/>
    <n v="21000"/>
    <x v="2"/>
    <x v="1"/>
    <x v="0"/>
    <x v="216"/>
    <s v="kmpl"/>
    <s v="80 bhp"/>
    <n v="5"/>
    <m/>
    <x v="110"/>
  </r>
  <r>
    <n v="1928"/>
    <x v="399"/>
    <x v="10"/>
    <x v="5"/>
    <n v="55100"/>
    <x v="1"/>
    <x v="1"/>
    <x v="0"/>
    <x v="189"/>
    <s v="kmpl"/>
    <s v="126.2 bhp"/>
    <n v="5"/>
    <m/>
    <x v="336"/>
  </r>
  <r>
    <n v="1929"/>
    <x v="49"/>
    <x v="2"/>
    <x v="7"/>
    <n v="70000"/>
    <x v="1"/>
    <x v="1"/>
    <x v="0"/>
    <x v="47"/>
    <s v="kmpl"/>
    <s v="174.33 bhp"/>
    <n v="5"/>
    <m/>
    <x v="190"/>
  </r>
  <r>
    <n v="1930"/>
    <x v="458"/>
    <x v="0"/>
    <x v="9"/>
    <n v="55000"/>
    <x v="2"/>
    <x v="1"/>
    <x v="3"/>
    <x v="223"/>
    <s v="kmpl"/>
    <s v="364.9 bhp"/>
    <n v="5"/>
    <m/>
    <x v="727"/>
  </r>
  <r>
    <n v="1931"/>
    <x v="177"/>
    <x v="7"/>
    <x v="3"/>
    <n v="58235"/>
    <x v="2"/>
    <x v="0"/>
    <x v="0"/>
    <x v="53"/>
    <s v="kmpl"/>
    <s v="78.9 bhp"/>
    <n v="5"/>
    <m/>
    <x v="103"/>
  </r>
  <r>
    <n v="1932"/>
    <x v="1010"/>
    <x v="0"/>
    <x v="8"/>
    <n v="26000"/>
    <x v="1"/>
    <x v="0"/>
    <x v="0"/>
    <x v="78"/>
    <s v="kmpl"/>
    <s v="98.96 bhp"/>
    <n v="5"/>
    <s v="11.89 Lakh"/>
    <x v="615"/>
  </r>
  <r>
    <n v="1933"/>
    <x v="256"/>
    <x v="7"/>
    <x v="2"/>
    <n v="35000"/>
    <x v="1"/>
    <x v="0"/>
    <x v="0"/>
    <x v="8"/>
    <s v="kmpl"/>
    <s v="103.6 bhp"/>
    <n v="5"/>
    <m/>
    <x v="360"/>
  </r>
  <r>
    <n v="1934"/>
    <x v="1011"/>
    <x v="5"/>
    <x v="8"/>
    <n v="24000"/>
    <x v="1"/>
    <x v="0"/>
    <x v="0"/>
    <x v="17"/>
    <s v="kmpl"/>
    <s v="73.75 bhp"/>
    <n v="5"/>
    <s v="10.48 Lakh"/>
    <x v="422"/>
  </r>
  <r>
    <n v="1935"/>
    <x v="1012"/>
    <x v="10"/>
    <x v="5"/>
    <n v="98000"/>
    <x v="1"/>
    <x v="0"/>
    <x v="0"/>
    <x v="125"/>
    <s v="kmpl"/>
    <s v="120 bhp"/>
    <n v="7"/>
    <m/>
    <x v="30"/>
  </r>
  <r>
    <n v="1936"/>
    <x v="162"/>
    <x v="3"/>
    <x v="5"/>
    <n v="44487"/>
    <x v="1"/>
    <x v="0"/>
    <x v="0"/>
    <x v="117"/>
    <s v="kmpl"/>
    <s v="88.73 bhp"/>
    <n v="5"/>
    <m/>
    <x v="421"/>
  </r>
  <r>
    <n v="1937"/>
    <x v="39"/>
    <x v="2"/>
    <x v="11"/>
    <n v="65000"/>
    <x v="2"/>
    <x v="0"/>
    <x v="0"/>
    <x v="38"/>
    <s v="kmpl"/>
    <s v="46.3 bhp"/>
    <n v="5"/>
    <m/>
    <x v="597"/>
  </r>
  <r>
    <n v="1938"/>
    <x v="177"/>
    <x v="8"/>
    <x v="1"/>
    <n v="34951"/>
    <x v="2"/>
    <x v="0"/>
    <x v="1"/>
    <x v="53"/>
    <s v="kmpl"/>
    <s v="78.9 bhp"/>
    <n v="5"/>
    <m/>
    <x v="360"/>
  </r>
  <r>
    <n v="1939"/>
    <x v="867"/>
    <x v="7"/>
    <x v="1"/>
    <n v="52373"/>
    <x v="1"/>
    <x v="0"/>
    <x v="1"/>
    <x v="125"/>
    <s v="kmpl"/>
    <s v="120 bhp"/>
    <n v="7"/>
    <m/>
    <x v="126"/>
  </r>
  <r>
    <n v="1940"/>
    <x v="1013"/>
    <x v="4"/>
    <x v="0"/>
    <n v="66285"/>
    <x v="1"/>
    <x v="0"/>
    <x v="0"/>
    <x v="284"/>
    <s v="kmpl"/>
    <s v="75 bhp"/>
    <n v="5"/>
    <m/>
    <x v="159"/>
  </r>
  <r>
    <n v="1941"/>
    <x v="154"/>
    <x v="0"/>
    <x v="3"/>
    <n v="66000"/>
    <x v="1"/>
    <x v="1"/>
    <x v="0"/>
    <x v="114"/>
    <s v="kmpl"/>
    <s v="258 bhp"/>
    <n v="5"/>
    <m/>
    <x v="544"/>
  </r>
  <r>
    <n v="1942"/>
    <x v="445"/>
    <x v="4"/>
    <x v="5"/>
    <n v="43000"/>
    <x v="1"/>
    <x v="0"/>
    <x v="0"/>
    <x v="217"/>
    <s v="kmpl"/>
    <s v="98.6 bhp"/>
    <n v="5"/>
    <m/>
    <x v="28"/>
  </r>
  <r>
    <n v="1943"/>
    <x v="574"/>
    <x v="0"/>
    <x v="4"/>
    <n v="45200"/>
    <x v="1"/>
    <x v="1"/>
    <x v="0"/>
    <x v="252"/>
    <s v="kmpl"/>
    <s v="170 bhp"/>
    <n v="5"/>
    <m/>
    <x v="141"/>
  </r>
  <r>
    <n v="1944"/>
    <x v="125"/>
    <x v="0"/>
    <x v="5"/>
    <n v="41000"/>
    <x v="1"/>
    <x v="1"/>
    <x v="0"/>
    <x v="83"/>
    <s v="kmpl"/>
    <s v="140 bhp"/>
    <n v="7"/>
    <m/>
    <x v="192"/>
  </r>
  <r>
    <n v="1945"/>
    <x v="1014"/>
    <x v="6"/>
    <x v="8"/>
    <n v="39430"/>
    <x v="2"/>
    <x v="1"/>
    <x v="0"/>
    <x v="69"/>
    <s v="kmpl"/>
    <s v="117.3 bhp"/>
    <n v="5"/>
    <m/>
    <x v="728"/>
  </r>
  <r>
    <n v="1946"/>
    <x v="52"/>
    <x v="3"/>
    <x v="7"/>
    <n v="83274"/>
    <x v="1"/>
    <x v="0"/>
    <x v="0"/>
    <x v="48"/>
    <s v="kmpl"/>
    <s v="74 bhp"/>
    <n v="5"/>
    <m/>
    <x v="729"/>
  </r>
  <r>
    <n v="1947"/>
    <x v="340"/>
    <x v="3"/>
    <x v="8"/>
    <n v="32324"/>
    <x v="1"/>
    <x v="1"/>
    <x v="0"/>
    <x v="19"/>
    <s v="kmpl"/>
    <s v="170 bhp"/>
    <n v="5"/>
    <m/>
    <x v="730"/>
  </r>
  <r>
    <n v="1948"/>
    <x v="249"/>
    <x v="0"/>
    <x v="2"/>
    <n v="49999"/>
    <x v="2"/>
    <x v="0"/>
    <x v="0"/>
    <x v="72"/>
    <s v="kmpl"/>
    <s v="118 bhp"/>
    <n v="5"/>
    <m/>
    <x v="82"/>
  </r>
  <r>
    <n v="1949"/>
    <x v="1015"/>
    <x v="9"/>
    <x v="7"/>
    <n v="66000"/>
    <x v="1"/>
    <x v="0"/>
    <x v="0"/>
    <x v="114"/>
    <s v="kmpl"/>
    <s v="83.8 bhp"/>
    <n v="7"/>
    <m/>
    <x v="80"/>
  </r>
  <r>
    <n v="1950"/>
    <x v="979"/>
    <x v="8"/>
    <x v="3"/>
    <n v="54000"/>
    <x v="2"/>
    <x v="0"/>
    <x v="0"/>
    <x v="23"/>
    <s v="kmpl"/>
    <s v="82.85 bhp"/>
    <n v="5"/>
    <m/>
    <x v="46"/>
  </r>
  <r>
    <n v="1951"/>
    <x v="1016"/>
    <x v="5"/>
    <x v="10"/>
    <n v="80000"/>
    <x v="1"/>
    <x v="0"/>
    <x v="1"/>
    <x v="112"/>
    <s v="kmpl"/>
    <s v="91.2 bhp"/>
    <n v="5"/>
    <m/>
    <x v="0"/>
  </r>
  <r>
    <n v="1952"/>
    <x v="883"/>
    <x v="9"/>
    <x v="2"/>
    <n v="72000"/>
    <x v="2"/>
    <x v="1"/>
    <x v="1"/>
    <x v="121"/>
    <s v="kmpl"/>
    <s v="130 bhp"/>
    <n v="5"/>
    <m/>
    <x v="44"/>
  </r>
  <r>
    <n v="1953"/>
    <x v="644"/>
    <x v="1"/>
    <x v="8"/>
    <n v="44865"/>
    <x v="1"/>
    <x v="0"/>
    <x v="0"/>
    <x v="1"/>
    <s v="kmpl"/>
    <s v="126.2 bhp"/>
    <n v="5"/>
    <m/>
    <x v="731"/>
  </r>
  <r>
    <n v="1954"/>
    <x v="1017"/>
    <x v="8"/>
    <x v="8"/>
    <n v="22000"/>
    <x v="1"/>
    <x v="1"/>
    <x v="1"/>
    <x v="187"/>
    <s v="kmpl"/>
    <s v="143 bhp"/>
    <n v="5"/>
    <m/>
    <x v="732"/>
  </r>
  <r>
    <n v="1955"/>
    <x v="1018"/>
    <x v="8"/>
    <x v="4"/>
    <n v="57478"/>
    <x v="2"/>
    <x v="0"/>
    <x v="1"/>
    <x v="72"/>
    <s v="kmpl"/>
    <s v="121.3 bhp"/>
    <n v="5"/>
    <s v="13.59 Lakh"/>
    <x v="90"/>
  </r>
  <r>
    <n v="1956"/>
    <x v="1019"/>
    <x v="4"/>
    <x v="2"/>
    <n v="75000"/>
    <x v="1"/>
    <x v="0"/>
    <x v="0"/>
    <x v="91"/>
    <s v="kmpl"/>
    <s v="90 bhp"/>
    <n v="5"/>
    <m/>
    <x v="68"/>
  </r>
  <r>
    <n v="1957"/>
    <x v="585"/>
    <x v="6"/>
    <x v="1"/>
    <n v="50624"/>
    <x v="1"/>
    <x v="0"/>
    <x v="0"/>
    <x v="254"/>
    <s v="kmpl"/>
    <s v="98.6 bhp"/>
    <n v="7"/>
    <m/>
    <x v="539"/>
  </r>
  <r>
    <n v="1958"/>
    <x v="104"/>
    <x v="9"/>
    <x v="6"/>
    <n v="75000"/>
    <x v="1"/>
    <x v="1"/>
    <x v="0"/>
    <x v="84"/>
    <s v="kmpl"/>
    <s v="126.32 bhp"/>
    <n v="5"/>
    <m/>
    <x v="28"/>
  </r>
  <r>
    <n v="1959"/>
    <x v="1020"/>
    <x v="2"/>
    <x v="13"/>
    <n v="87000"/>
    <x v="2"/>
    <x v="0"/>
    <x v="1"/>
    <x v="114"/>
    <s v="kmpl"/>
    <s v="101 bhp"/>
    <n v="5"/>
    <m/>
    <x v="733"/>
  </r>
  <r>
    <n v="1960"/>
    <x v="85"/>
    <x v="0"/>
    <x v="0"/>
    <n v="62000"/>
    <x v="2"/>
    <x v="0"/>
    <x v="0"/>
    <x v="53"/>
    <s v="kmpl"/>
    <s v="78.9 bhp"/>
    <n v="5"/>
    <m/>
    <x v="75"/>
  </r>
  <r>
    <n v="1961"/>
    <x v="478"/>
    <x v="4"/>
    <x v="5"/>
    <n v="41372"/>
    <x v="1"/>
    <x v="0"/>
    <x v="0"/>
    <x v="34"/>
    <s v="kmpl"/>
    <s v="88.5 bhp"/>
    <n v="5"/>
    <s v="11.02 Lakh"/>
    <x v="734"/>
  </r>
  <r>
    <n v="1962"/>
    <x v="110"/>
    <x v="10"/>
    <x v="1"/>
    <n v="70000"/>
    <x v="1"/>
    <x v="0"/>
    <x v="0"/>
    <x v="85"/>
    <s v="kmpl"/>
    <s v="100.6 bhp"/>
    <n v="7"/>
    <m/>
    <x v="336"/>
  </r>
  <r>
    <n v="1963"/>
    <x v="1021"/>
    <x v="1"/>
    <x v="8"/>
    <n v="35000"/>
    <x v="1"/>
    <x v="1"/>
    <x v="0"/>
    <x v="115"/>
    <s v="kmpl"/>
    <s v="136 bhp"/>
    <n v="5"/>
    <s v="41.94 Lakh"/>
    <x v="21"/>
  </r>
  <r>
    <n v="1964"/>
    <x v="130"/>
    <x v="4"/>
    <x v="13"/>
    <n v="71993"/>
    <x v="2"/>
    <x v="0"/>
    <x v="0"/>
    <x v="38"/>
    <s v="kmpl"/>
    <s v="46.3 bhp"/>
    <n v="5"/>
    <m/>
    <x v="185"/>
  </r>
  <r>
    <n v="1965"/>
    <x v="516"/>
    <x v="2"/>
    <x v="4"/>
    <n v="62000"/>
    <x v="1"/>
    <x v="1"/>
    <x v="1"/>
    <x v="19"/>
    <s v="kmpl"/>
    <s v="170 bhp"/>
    <n v="5"/>
    <m/>
    <x v="1"/>
  </r>
  <r>
    <n v="1966"/>
    <x v="50"/>
    <x v="8"/>
    <x v="1"/>
    <n v="51000"/>
    <x v="1"/>
    <x v="0"/>
    <x v="0"/>
    <x v="48"/>
    <s v="kmpl"/>
    <s v="74 bhp"/>
    <n v="5"/>
    <m/>
    <x v="39"/>
  </r>
  <r>
    <n v="1967"/>
    <x v="53"/>
    <x v="6"/>
    <x v="5"/>
    <n v="26038"/>
    <x v="2"/>
    <x v="0"/>
    <x v="0"/>
    <x v="50"/>
    <s v="kmpl"/>
    <s v="82 bhp"/>
    <n v="5"/>
    <m/>
    <x v="116"/>
  </r>
  <r>
    <n v="1968"/>
    <x v="408"/>
    <x v="6"/>
    <x v="6"/>
    <n v="37713"/>
    <x v="1"/>
    <x v="1"/>
    <x v="1"/>
    <x v="200"/>
    <s v="kmpl"/>
    <s v="168.5 bhp"/>
    <n v="7"/>
    <m/>
    <x v="735"/>
  </r>
  <r>
    <n v="1969"/>
    <x v="1022"/>
    <x v="7"/>
    <x v="2"/>
    <n v="78088"/>
    <x v="2"/>
    <x v="0"/>
    <x v="0"/>
    <x v="31"/>
    <s v="kmpl"/>
    <s v="132 bhp"/>
    <n v="8"/>
    <m/>
    <x v="357"/>
  </r>
  <r>
    <n v="1970"/>
    <x v="528"/>
    <x v="6"/>
    <x v="8"/>
    <n v="30453"/>
    <x v="1"/>
    <x v="0"/>
    <x v="0"/>
    <x v="242"/>
    <s v="kmpl"/>
    <s v="98.59 bhp"/>
    <n v="5"/>
    <m/>
    <x v="184"/>
  </r>
  <r>
    <n v="1971"/>
    <x v="1023"/>
    <x v="1"/>
    <x v="5"/>
    <n v="54000"/>
    <x v="2"/>
    <x v="0"/>
    <x v="0"/>
    <x v="203"/>
    <s v="kmpl"/>
    <s v="86.8 bhp"/>
    <n v="5"/>
    <m/>
    <x v="35"/>
  </r>
  <r>
    <n v="1972"/>
    <x v="136"/>
    <x v="2"/>
    <x v="2"/>
    <n v="190000"/>
    <x v="1"/>
    <x v="0"/>
    <x v="0"/>
    <x v="100"/>
    <s v="kmpl"/>
    <s v="171 bhp"/>
    <n v="7"/>
    <m/>
    <x v="292"/>
  </r>
  <r>
    <n v="1973"/>
    <x v="436"/>
    <x v="4"/>
    <x v="3"/>
    <n v="65097"/>
    <x v="2"/>
    <x v="0"/>
    <x v="0"/>
    <x v="229"/>
    <s v="kmpl"/>
    <s v="85.8 bhp"/>
    <n v="5"/>
    <m/>
    <x v="204"/>
  </r>
  <r>
    <n v="1974"/>
    <x v="1024"/>
    <x v="3"/>
    <x v="6"/>
    <n v="28060"/>
    <x v="2"/>
    <x v="1"/>
    <x v="0"/>
    <x v="92"/>
    <s v="kmpl"/>
    <s v="320 bhp"/>
    <n v="5"/>
    <m/>
    <x v="736"/>
  </r>
  <r>
    <n v="1975"/>
    <x v="523"/>
    <x v="1"/>
    <x v="3"/>
    <n v="282000"/>
    <x v="2"/>
    <x v="0"/>
    <x v="0"/>
    <x v="240"/>
    <s v="kmpl"/>
    <s v="160 bhp"/>
    <n v="5"/>
    <m/>
    <x v="46"/>
  </r>
  <r>
    <n v="1976"/>
    <x v="259"/>
    <x v="5"/>
    <x v="10"/>
    <n v="111000"/>
    <x v="2"/>
    <x v="0"/>
    <x v="1"/>
    <x v="50"/>
    <s v="kmpl"/>
    <s v="67 bhp"/>
    <n v="5"/>
    <m/>
    <x v="737"/>
  </r>
  <r>
    <n v="1977"/>
    <x v="415"/>
    <x v="6"/>
    <x v="4"/>
    <n v="63295"/>
    <x v="1"/>
    <x v="0"/>
    <x v="0"/>
    <x v="28"/>
    <s v="kmpl"/>
    <s v="108.45 bhp"/>
    <n v="5"/>
    <m/>
    <x v="738"/>
  </r>
  <r>
    <n v="1978"/>
    <x v="124"/>
    <x v="0"/>
    <x v="1"/>
    <n v="35770"/>
    <x v="2"/>
    <x v="0"/>
    <x v="0"/>
    <x v="95"/>
    <s v="kmpl"/>
    <s v="91.1 bhp"/>
    <n v="5"/>
    <m/>
    <x v="162"/>
  </r>
  <r>
    <n v="1979"/>
    <x v="650"/>
    <x v="4"/>
    <x v="3"/>
    <n v="125928"/>
    <x v="1"/>
    <x v="0"/>
    <x v="0"/>
    <x v="75"/>
    <s v="kmpl"/>
    <s v="126.24 bhp"/>
    <n v="5"/>
    <m/>
    <x v="157"/>
  </r>
  <r>
    <n v="1980"/>
    <x v="1025"/>
    <x v="7"/>
    <x v="1"/>
    <n v="45000"/>
    <x v="1"/>
    <x v="1"/>
    <x v="0"/>
    <x v="106"/>
    <s v="kmpl"/>
    <s v="103.52 bhp"/>
    <n v="5"/>
    <m/>
    <x v="24"/>
  </r>
  <r>
    <n v="1981"/>
    <x v="516"/>
    <x v="4"/>
    <x v="4"/>
    <n v="21000"/>
    <x v="1"/>
    <x v="1"/>
    <x v="0"/>
    <x v="19"/>
    <s v="kmpl"/>
    <s v="170 bhp"/>
    <n v="5"/>
    <m/>
    <x v="21"/>
  </r>
  <r>
    <n v="1982"/>
    <x v="279"/>
    <x v="0"/>
    <x v="2"/>
    <n v="54774"/>
    <x v="2"/>
    <x v="1"/>
    <x v="0"/>
    <x v="93"/>
    <s v="kmpl"/>
    <s v="177.6 bhp"/>
    <n v="5"/>
    <m/>
    <x v="412"/>
  </r>
  <r>
    <n v="1983"/>
    <x v="418"/>
    <x v="2"/>
    <x v="7"/>
    <n v="41123"/>
    <x v="2"/>
    <x v="0"/>
    <x v="0"/>
    <x v="165"/>
    <s v="kmpl"/>
    <s v="67.04 bhp"/>
    <n v="5"/>
    <m/>
    <x v="229"/>
  </r>
  <r>
    <n v="1984"/>
    <x v="1024"/>
    <x v="9"/>
    <x v="8"/>
    <n v="17465"/>
    <x v="2"/>
    <x v="1"/>
    <x v="0"/>
    <x v="92"/>
    <s v="kmpl"/>
    <s v="320 bhp"/>
    <n v="5"/>
    <m/>
    <x v="739"/>
  </r>
  <r>
    <n v="1985"/>
    <x v="1026"/>
    <x v="2"/>
    <x v="7"/>
    <n v="48000"/>
    <x v="1"/>
    <x v="1"/>
    <x v="0"/>
    <x v="20"/>
    <s v="kmpl"/>
    <s v="190 bhp"/>
    <n v="5"/>
    <m/>
    <x v="740"/>
  </r>
  <r>
    <n v="1986"/>
    <x v="272"/>
    <x v="2"/>
    <x v="2"/>
    <n v="173000"/>
    <x v="1"/>
    <x v="0"/>
    <x v="0"/>
    <x v="8"/>
    <s v="kmpl"/>
    <s v="103.6 bhp"/>
    <n v="5"/>
    <m/>
    <x v="27"/>
  </r>
  <r>
    <n v="1987"/>
    <x v="303"/>
    <x v="1"/>
    <x v="6"/>
    <n v="12000"/>
    <x v="1"/>
    <x v="0"/>
    <x v="0"/>
    <x v="159"/>
    <s v="kmpl"/>
    <s v="74 bhp"/>
    <n v="5"/>
    <m/>
    <x v="44"/>
  </r>
  <r>
    <n v="1988"/>
    <x v="532"/>
    <x v="0"/>
    <x v="3"/>
    <n v="34000"/>
    <x v="1"/>
    <x v="1"/>
    <x v="0"/>
    <x v="244"/>
    <s v="kmpl"/>
    <s v="147.51 bhp"/>
    <n v="5"/>
    <m/>
    <x v="91"/>
  </r>
  <r>
    <n v="1989"/>
    <x v="1019"/>
    <x v="4"/>
    <x v="3"/>
    <n v="71360"/>
    <x v="1"/>
    <x v="0"/>
    <x v="0"/>
    <x v="91"/>
    <s v="kmpl"/>
    <s v="90 bhp"/>
    <n v="5"/>
    <m/>
    <x v="84"/>
  </r>
  <r>
    <n v="1990"/>
    <x v="1009"/>
    <x v="0"/>
    <x v="3"/>
    <n v="74000"/>
    <x v="1"/>
    <x v="0"/>
    <x v="1"/>
    <x v="17"/>
    <s v="kmpl"/>
    <s v="73.75 bhp"/>
    <n v="5"/>
    <s v="8.94 Lakh"/>
    <x v="24"/>
  </r>
  <r>
    <n v="1991"/>
    <x v="1027"/>
    <x v="6"/>
    <x v="6"/>
    <n v="28937"/>
    <x v="1"/>
    <x v="0"/>
    <x v="0"/>
    <x v="162"/>
    <s v="kmpl"/>
    <s v="170 bhp"/>
    <n v="5"/>
    <s v="21.38 Lakh"/>
    <x v="741"/>
  </r>
  <r>
    <n v="1992"/>
    <x v="3"/>
    <x v="4"/>
    <x v="3"/>
    <n v="82085"/>
    <x v="1"/>
    <x v="0"/>
    <x v="0"/>
    <x v="3"/>
    <s v="kmpl"/>
    <s v="88.76 bhp"/>
    <n v="7"/>
    <m/>
    <x v="139"/>
  </r>
  <r>
    <n v="1993"/>
    <x v="837"/>
    <x v="9"/>
    <x v="2"/>
    <n v="68465"/>
    <x v="2"/>
    <x v="0"/>
    <x v="0"/>
    <x v="297"/>
    <s v="kmpl"/>
    <s v="70 bhp"/>
    <n v="5"/>
    <m/>
    <x v="154"/>
  </r>
  <r>
    <n v="1994"/>
    <x v="771"/>
    <x v="3"/>
    <x v="4"/>
    <n v="63854"/>
    <x v="1"/>
    <x v="0"/>
    <x v="0"/>
    <x v="182"/>
    <s v="kmpl"/>
    <s v="86.79 bhp"/>
    <n v="5"/>
    <s v="19.27 Lakh"/>
    <x v="705"/>
  </r>
  <r>
    <n v="1995"/>
    <x v="1028"/>
    <x v="2"/>
    <x v="6"/>
    <n v="3000"/>
    <x v="1"/>
    <x v="1"/>
    <x v="0"/>
    <x v="34"/>
    <s v="kmpl"/>
    <s v="88.5 bhp"/>
    <n v="5"/>
    <s v="12.88 Lakh"/>
    <x v="129"/>
  </r>
  <r>
    <n v="1996"/>
    <x v="249"/>
    <x v="8"/>
    <x v="10"/>
    <n v="65055"/>
    <x v="2"/>
    <x v="0"/>
    <x v="0"/>
    <x v="72"/>
    <s v="kmpl"/>
    <s v="118 bhp"/>
    <n v="5"/>
    <m/>
    <x v="25"/>
  </r>
  <r>
    <n v="1997"/>
    <x v="341"/>
    <x v="4"/>
    <x v="1"/>
    <n v="120000"/>
    <x v="1"/>
    <x v="0"/>
    <x v="0"/>
    <x v="125"/>
    <s v="kmpl"/>
    <s v="120 bhp"/>
    <n v="7"/>
    <m/>
    <x v="336"/>
  </r>
  <r>
    <n v="1998"/>
    <x v="1029"/>
    <x v="0"/>
    <x v="7"/>
    <n v="64241"/>
    <x v="2"/>
    <x v="0"/>
    <x v="0"/>
    <x v="215"/>
    <s v="kmpl"/>
    <s v="81.86 bhp"/>
    <n v="5"/>
    <s v="8.27 Lakh"/>
    <x v="563"/>
  </r>
  <r>
    <n v="1999"/>
    <x v="1030"/>
    <x v="1"/>
    <x v="20"/>
    <n v="121000"/>
    <x v="1"/>
    <x v="0"/>
    <x v="0"/>
    <x v="89"/>
    <s v="kmpl"/>
    <s v="null bhp"/>
    <n v="5"/>
    <m/>
    <x v="35"/>
  </r>
  <r>
    <n v="2000"/>
    <x v="1031"/>
    <x v="1"/>
    <x v="11"/>
    <n v="2200"/>
    <x v="2"/>
    <x v="0"/>
    <x v="0"/>
    <x v="328"/>
    <s v="kmpl"/>
    <s v="75 bhp"/>
    <n v="5"/>
    <m/>
    <x v="293"/>
  </r>
  <r>
    <n v="2001"/>
    <x v="1032"/>
    <x v="1"/>
    <x v="11"/>
    <n v="88123"/>
    <x v="1"/>
    <x v="0"/>
    <x v="0"/>
    <x v="153"/>
    <s v="kmpl"/>
    <s v="66 bhp"/>
    <n v="5"/>
    <m/>
    <x v="313"/>
  </r>
  <r>
    <n v="2002"/>
    <x v="332"/>
    <x v="1"/>
    <x v="7"/>
    <n v="79000"/>
    <x v="1"/>
    <x v="1"/>
    <x v="0"/>
    <x v="188"/>
    <s v="kmpl"/>
    <s v="224 bhp"/>
    <n v="7"/>
    <m/>
    <x v="742"/>
  </r>
  <r>
    <n v="2003"/>
    <x v="434"/>
    <x v="9"/>
    <x v="5"/>
    <n v="28143"/>
    <x v="1"/>
    <x v="1"/>
    <x v="0"/>
    <x v="212"/>
    <s v="kmpl"/>
    <s v="190 bhp"/>
    <n v="5"/>
    <s v="48.18 Lakh"/>
    <x v="262"/>
  </r>
  <r>
    <n v="2004"/>
    <x v="54"/>
    <x v="0"/>
    <x v="1"/>
    <n v="23001"/>
    <x v="2"/>
    <x v="0"/>
    <x v="0"/>
    <x v="51"/>
    <s v="kmpl"/>
    <s v="103.2 bhp"/>
    <n v="5"/>
    <m/>
    <x v="690"/>
  </r>
  <r>
    <n v="2005"/>
    <x v="603"/>
    <x v="10"/>
    <x v="4"/>
    <n v="82002"/>
    <x v="1"/>
    <x v="1"/>
    <x v="1"/>
    <x v="46"/>
    <s v="kmpl"/>
    <s v="147.51 bhp"/>
    <n v="5"/>
    <m/>
    <x v="7"/>
  </r>
  <r>
    <n v="2006"/>
    <x v="1033"/>
    <x v="9"/>
    <x v="10"/>
    <n v="75000"/>
    <x v="1"/>
    <x v="0"/>
    <x v="0"/>
    <x v="178"/>
    <s v="kmpl"/>
    <s v="68 bhp"/>
    <n v="5"/>
    <m/>
    <x v="558"/>
  </r>
  <r>
    <n v="2007"/>
    <x v="1034"/>
    <x v="6"/>
    <x v="5"/>
    <n v="37451"/>
    <x v="1"/>
    <x v="0"/>
    <x v="0"/>
    <x v="84"/>
    <s v="kmpl"/>
    <s v="126.3 bhp"/>
    <n v="5"/>
    <m/>
    <x v="743"/>
  </r>
  <r>
    <n v="2008"/>
    <x v="755"/>
    <x v="4"/>
    <x v="8"/>
    <n v="67000"/>
    <x v="1"/>
    <x v="0"/>
    <x v="0"/>
    <x v="55"/>
    <s v="kmpl"/>
    <s v="147.8 bhp"/>
    <n v="7"/>
    <s v="22.87 Lakh"/>
    <x v="51"/>
  </r>
  <r>
    <n v="2009"/>
    <x v="699"/>
    <x v="1"/>
    <x v="5"/>
    <n v="25000"/>
    <x v="2"/>
    <x v="0"/>
    <x v="0"/>
    <x v="50"/>
    <s v="kmpl"/>
    <s v="82 bhp"/>
    <n v="5"/>
    <m/>
    <x v="35"/>
  </r>
  <r>
    <n v="2010"/>
    <x v="651"/>
    <x v="0"/>
    <x v="8"/>
    <n v="12000"/>
    <x v="2"/>
    <x v="0"/>
    <x v="0"/>
    <x v="72"/>
    <s v="kmpl"/>
    <s v="73.75 bhp"/>
    <n v="5"/>
    <m/>
    <x v="15"/>
  </r>
  <r>
    <n v="2011"/>
    <x v="55"/>
    <x v="7"/>
    <x v="8"/>
    <n v="25000"/>
    <x v="2"/>
    <x v="0"/>
    <x v="0"/>
    <x v="52"/>
    <s v="kmpl"/>
    <s v="53.3 bhp"/>
    <n v="5"/>
    <m/>
    <x v="514"/>
  </r>
  <r>
    <n v="2012"/>
    <x v="249"/>
    <x v="5"/>
    <x v="2"/>
    <n v="95936"/>
    <x v="2"/>
    <x v="0"/>
    <x v="0"/>
    <x v="72"/>
    <s v="kmpl"/>
    <s v="118 bhp"/>
    <n v="5"/>
    <m/>
    <x v="170"/>
  </r>
  <r>
    <n v="2013"/>
    <x v="838"/>
    <x v="6"/>
    <x v="6"/>
    <n v="5354"/>
    <x v="2"/>
    <x v="1"/>
    <x v="0"/>
    <x v="50"/>
    <s v="kmpl"/>
    <s v="81.86 bhp"/>
    <n v="5"/>
    <s v="7.37 Lakh"/>
    <x v="744"/>
  </r>
  <r>
    <n v="2014"/>
    <x v="1035"/>
    <x v="2"/>
    <x v="5"/>
    <n v="42000"/>
    <x v="2"/>
    <x v="0"/>
    <x v="1"/>
    <x v="289"/>
    <s v="kmpl"/>
    <s v="75 bhp"/>
    <n v="5"/>
    <s v="7.33 Lakh"/>
    <x v="44"/>
  </r>
  <r>
    <n v="2015"/>
    <x v="12"/>
    <x v="3"/>
    <x v="7"/>
    <n v="44282"/>
    <x v="1"/>
    <x v="0"/>
    <x v="0"/>
    <x v="12"/>
    <s v="kmpl"/>
    <s v="74 bhp"/>
    <n v="5"/>
    <m/>
    <x v="16"/>
  </r>
  <r>
    <n v="2016"/>
    <x v="621"/>
    <x v="8"/>
    <x v="3"/>
    <n v="70000"/>
    <x v="1"/>
    <x v="0"/>
    <x v="0"/>
    <x v="263"/>
    <s v="kmpl"/>
    <s v="84.8 bhp"/>
    <n v="5"/>
    <m/>
    <x v="593"/>
  </r>
  <r>
    <n v="2017"/>
    <x v="446"/>
    <x v="0"/>
    <x v="4"/>
    <n v="31400"/>
    <x v="1"/>
    <x v="1"/>
    <x v="0"/>
    <x v="218"/>
    <s v="kmpl"/>
    <s v="187.7 bhp"/>
    <n v="5"/>
    <m/>
    <x v="674"/>
  </r>
  <r>
    <n v="2018"/>
    <x v="648"/>
    <x v="1"/>
    <x v="5"/>
    <n v="50000"/>
    <x v="1"/>
    <x v="0"/>
    <x v="0"/>
    <x v="149"/>
    <s v="kmpl"/>
    <s v="88.5 bhp"/>
    <n v="5"/>
    <m/>
    <x v="126"/>
  </r>
  <r>
    <n v="2019"/>
    <x v="535"/>
    <x v="9"/>
    <x v="2"/>
    <n v="53000"/>
    <x v="1"/>
    <x v="1"/>
    <x v="0"/>
    <x v="27"/>
    <s v="kmpl"/>
    <s v="167.6 bhp"/>
    <n v="5"/>
    <m/>
    <x v="141"/>
  </r>
  <r>
    <n v="2020"/>
    <x v="837"/>
    <x v="1"/>
    <x v="7"/>
    <n v="21727"/>
    <x v="2"/>
    <x v="0"/>
    <x v="0"/>
    <x v="297"/>
    <s v="kmpl"/>
    <s v="70.02 bhp"/>
    <n v="5"/>
    <m/>
    <x v="95"/>
  </r>
  <r>
    <n v="2021"/>
    <x v="212"/>
    <x v="9"/>
    <x v="3"/>
    <n v="43000"/>
    <x v="1"/>
    <x v="1"/>
    <x v="1"/>
    <x v="145"/>
    <s v="kmpl"/>
    <s v="194.3 bhp"/>
    <n v="7"/>
    <m/>
    <x v="180"/>
  </r>
  <r>
    <n v="2022"/>
    <x v="1036"/>
    <x v="7"/>
    <x v="4"/>
    <n v="75000"/>
    <x v="1"/>
    <x v="0"/>
    <x v="0"/>
    <x v="92"/>
    <s v="kmpl"/>
    <s v="120 bhp"/>
    <n v="8"/>
    <m/>
    <x v="745"/>
  </r>
  <r>
    <n v="2023"/>
    <x v="377"/>
    <x v="9"/>
    <x v="7"/>
    <n v="73557"/>
    <x v="1"/>
    <x v="0"/>
    <x v="0"/>
    <x v="283"/>
    <s v="kmpl"/>
    <s v="108.45 bhp"/>
    <n v="5"/>
    <m/>
    <x v="28"/>
  </r>
  <r>
    <n v="2024"/>
    <x v="4"/>
    <x v="8"/>
    <x v="3"/>
    <n v="44555"/>
    <x v="1"/>
    <x v="1"/>
    <x v="0"/>
    <x v="4"/>
    <s v="kmpl"/>
    <s v="140.8 bhp"/>
    <n v="5"/>
    <m/>
    <x v="55"/>
  </r>
  <r>
    <n v="2025"/>
    <x v="629"/>
    <x v="3"/>
    <x v="4"/>
    <n v="54885"/>
    <x v="2"/>
    <x v="0"/>
    <x v="0"/>
    <x v="63"/>
    <s v="kmpl"/>
    <s v="73 bhp"/>
    <n v="7"/>
    <s v="4.98 Lakh"/>
    <x v="68"/>
  </r>
  <r>
    <n v="2026"/>
    <x v="1037"/>
    <x v="0"/>
    <x v="2"/>
    <n v="76000"/>
    <x v="1"/>
    <x v="0"/>
    <x v="1"/>
    <x v="33"/>
    <s v="kmpl"/>
    <s v="112 bhp"/>
    <n v="7"/>
    <m/>
    <x v="68"/>
  </r>
  <r>
    <n v="2027"/>
    <x v="199"/>
    <x v="5"/>
    <x v="13"/>
    <n v="101000"/>
    <x v="2"/>
    <x v="0"/>
    <x v="1"/>
    <x v="50"/>
    <s v="kmpl"/>
    <s v="67.1 bhp"/>
    <n v="5"/>
    <m/>
    <x v="144"/>
  </r>
  <r>
    <n v="2028"/>
    <x v="34"/>
    <x v="2"/>
    <x v="14"/>
    <n v="66000"/>
    <x v="2"/>
    <x v="0"/>
    <x v="0"/>
    <x v="33"/>
    <s v="kmpl"/>
    <s v="64 bhp"/>
    <n v="5"/>
    <m/>
    <x v="146"/>
  </r>
  <r>
    <n v="2029"/>
    <x v="405"/>
    <x v="3"/>
    <x v="4"/>
    <n v="84360"/>
    <x v="2"/>
    <x v="0"/>
    <x v="0"/>
    <x v="205"/>
    <s v="kmpl"/>
    <s v="103.3 bhp"/>
    <n v="5"/>
    <m/>
    <x v="746"/>
  </r>
  <r>
    <n v="2030"/>
    <x v="755"/>
    <x v="0"/>
    <x v="5"/>
    <n v="25121"/>
    <x v="1"/>
    <x v="0"/>
    <x v="0"/>
    <x v="55"/>
    <s v="kmpl"/>
    <s v="147.8 bhp"/>
    <n v="7"/>
    <s v="23.06 Lakh"/>
    <x v="325"/>
  </r>
  <r>
    <n v="2031"/>
    <x v="150"/>
    <x v="1"/>
    <x v="1"/>
    <n v="100000"/>
    <x v="1"/>
    <x v="0"/>
    <x v="1"/>
    <x v="85"/>
    <s v="kmpl"/>
    <s v="100.6 bhp"/>
    <n v="7"/>
    <m/>
    <x v="747"/>
  </r>
  <r>
    <n v="2032"/>
    <x v="38"/>
    <x v="7"/>
    <x v="2"/>
    <n v="66035"/>
    <x v="1"/>
    <x v="0"/>
    <x v="0"/>
    <x v="37"/>
    <s v="kmpl"/>
    <s v="73.9 bhp"/>
    <n v="5"/>
    <m/>
    <x v="418"/>
  </r>
  <r>
    <n v="2033"/>
    <x v="416"/>
    <x v="1"/>
    <x v="1"/>
    <n v="190000"/>
    <x v="2"/>
    <x v="0"/>
    <x v="1"/>
    <x v="250"/>
    <s v="kmpl"/>
    <s v="88.73 bhp"/>
    <n v="5"/>
    <m/>
    <x v="43"/>
  </r>
  <r>
    <n v="2034"/>
    <x v="379"/>
    <x v="4"/>
    <x v="7"/>
    <n v="85670"/>
    <x v="1"/>
    <x v="0"/>
    <x v="0"/>
    <x v="75"/>
    <s v="kmpl"/>
    <s v="89.84 bhp"/>
    <n v="5"/>
    <m/>
    <x v="123"/>
  </r>
  <r>
    <n v="2035"/>
    <x v="380"/>
    <x v="4"/>
    <x v="1"/>
    <n v="35000"/>
    <x v="1"/>
    <x v="0"/>
    <x v="0"/>
    <x v="148"/>
    <s v="kmpl"/>
    <s v="70 bhp"/>
    <n v="5"/>
    <m/>
    <x v="748"/>
  </r>
  <r>
    <n v="2036"/>
    <x v="1014"/>
    <x v="0"/>
    <x v="5"/>
    <n v="8000"/>
    <x v="2"/>
    <x v="1"/>
    <x v="0"/>
    <x v="69"/>
    <s v="kmpl"/>
    <s v="117.3 bhp"/>
    <n v="5"/>
    <m/>
    <x v="332"/>
  </r>
  <r>
    <n v="2037"/>
    <x v="1038"/>
    <x v="4"/>
    <x v="9"/>
    <n v="162000"/>
    <x v="1"/>
    <x v="0"/>
    <x v="1"/>
    <x v="27"/>
    <s v="kmpl"/>
    <s v="102 bhp"/>
    <n v="8"/>
    <m/>
    <x v="285"/>
  </r>
  <r>
    <n v="2038"/>
    <x v="355"/>
    <x v="7"/>
    <x v="3"/>
    <n v="60000"/>
    <x v="2"/>
    <x v="0"/>
    <x v="0"/>
    <x v="5"/>
    <s v="kmpl"/>
    <s v="55.2 bhp"/>
    <n v="5"/>
    <m/>
    <x v="558"/>
  </r>
  <r>
    <n v="2039"/>
    <x v="157"/>
    <x v="4"/>
    <x v="0"/>
    <n v="70600"/>
    <x v="2"/>
    <x v="0"/>
    <x v="0"/>
    <x v="53"/>
    <s v="kmpl"/>
    <s v="78.9 bhp"/>
    <n v="5"/>
    <m/>
    <x v="70"/>
  </r>
  <r>
    <n v="2040"/>
    <x v="1039"/>
    <x v="9"/>
    <x v="2"/>
    <n v="25000"/>
    <x v="2"/>
    <x v="1"/>
    <x v="1"/>
    <x v="236"/>
    <s v="kmpl"/>
    <s v="185 bhp"/>
    <n v="5"/>
    <m/>
    <x v="270"/>
  </r>
  <r>
    <n v="2041"/>
    <x v="1040"/>
    <x v="4"/>
    <x v="3"/>
    <n v="75000"/>
    <x v="1"/>
    <x v="0"/>
    <x v="0"/>
    <x v="192"/>
    <s v="kmpl"/>
    <s v="62.1 bhp"/>
    <n v="7"/>
    <s v="10.32 Lakh"/>
    <x v="479"/>
  </r>
  <r>
    <n v="2042"/>
    <x v="885"/>
    <x v="3"/>
    <x v="7"/>
    <n v="85071"/>
    <x v="1"/>
    <x v="1"/>
    <x v="0"/>
    <x v="56"/>
    <s v="kmpl"/>
    <s v="138.1 bhp"/>
    <n v="5"/>
    <m/>
    <x v="349"/>
  </r>
  <r>
    <n v="2043"/>
    <x v="449"/>
    <x v="10"/>
    <x v="1"/>
    <n v="40000"/>
    <x v="2"/>
    <x v="0"/>
    <x v="0"/>
    <x v="112"/>
    <s v="kmpl"/>
    <s v="81.80 bhp"/>
    <n v="5"/>
    <m/>
    <x v="343"/>
  </r>
  <r>
    <n v="2044"/>
    <x v="603"/>
    <x v="8"/>
    <x v="4"/>
    <n v="67000"/>
    <x v="1"/>
    <x v="1"/>
    <x v="0"/>
    <x v="46"/>
    <s v="kmpl"/>
    <s v="147.51 bhp"/>
    <n v="5"/>
    <m/>
    <x v="59"/>
  </r>
  <r>
    <n v="2045"/>
    <x v="1041"/>
    <x v="4"/>
    <x v="10"/>
    <n v="55000"/>
    <x v="1"/>
    <x v="0"/>
    <x v="1"/>
    <x v="49"/>
    <s v="kmpl"/>
    <s v="68 bhp"/>
    <n v="5"/>
    <m/>
    <x v="471"/>
  </r>
  <r>
    <n v="2046"/>
    <x v="649"/>
    <x v="0"/>
    <x v="11"/>
    <n v="62000"/>
    <x v="2"/>
    <x v="0"/>
    <x v="1"/>
    <x v="89"/>
    <s v="kmpl"/>
    <s v="104.68 bhp"/>
    <n v="5"/>
    <m/>
    <x v="160"/>
  </r>
  <r>
    <n v="2047"/>
    <x v="312"/>
    <x v="3"/>
    <x v="8"/>
    <n v="22526"/>
    <x v="2"/>
    <x v="1"/>
    <x v="0"/>
    <x v="50"/>
    <s v="kmpl"/>
    <s v="82 bhp"/>
    <n v="5"/>
    <m/>
    <x v="749"/>
  </r>
  <r>
    <n v="2048"/>
    <x v="1042"/>
    <x v="4"/>
    <x v="3"/>
    <n v="57788"/>
    <x v="2"/>
    <x v="1"/>
    <x v="0"/>
    <x v="338"/>
    <s v="kmpl"/>
    <s v="85.80 bhp"/>
    <n v="5"/>
    <m/>
    <x v="47"/>
  </r>
  <r>
    <n v="2049"/>
    <x v="1043"/>
    <x v="5"/>
    <x v="4"/>
    <n v="72000"/>
    <x v="1"/>
    <x v="0"/>
    <x v="0"/>
    <x v="226"/>
    <s v="kmpl"/>
    <s v="120 bhp"/>
    <n v="8"/>
    <m/>
    <x v="3"/>
  </r>
  <r>
    <n v="2050"/>
    <x v="1044"/>
    <x v="0"/>
    <x v="7"/>
    <n v="83128"/>
    <x v="1"/>
    <x v="0"/>
    <x v="0"/>
    <x v="125"/>
    <s v="kmpl"/>
    <s v="120 bhp"/>
    <n v="7"/>
    <m/>
    <x v="750"/>
  </r>
  <r>
    <n v="2051"/>
    <x v="39"/>
    <x v="2"/>
    <x v="2"/>
    <n v="75000"/>
    <x v="2"/>
    <x v="0"/>
    <x v="0"/>
    <x v="38"/>
    <s v="kmpl"/>
    <s v="46.3 bhp"/>
    <n v="5"/>
    <m/>
    <x v="75"/>
  </r>
  <r>
    <n v="2052"/>
    <x v="415"/>
    <x v="10"/>
    <x v="4"/>
    <n v="58000"/>
    <x v="1"/>
    <x v="0"/>
    <x v="1"/>
    <x v="28"/>
    <s v="kmpl"/>
    <s v="108.45 bhp"/>
    <n v="5"/>
    <m/>
    <x v="8"/>
  </r>
  <r>
    <n v="2053"/>
    <x v="1045"/>
    <x v="4"/>
    <x v="10"/>
    <n v="26000"/>
    <x v="1"/>
    <x v="0"/>
    <x v="0"/>
    <x v="14"/>
    <s v="kmpl"/>
    <s v="null bhp"/>
    <n v="6"/>
    <m/>
    <x v="368"/>
  </r>
  <r>
    <n v="2054"/>
    <x v="493"/>
    <x v="0"/>
    <x v="8"/>
    <n v="1000"/>
    <x v="2"/>
    <x v="0"/>
    <x v="0"/>
    <x v="234"/>
    <s v="kmpl"/>
    <s v="81.80 bhp"/>
    <n v="5"/>
    <s v="7.87 Lakh"/>
    <x v="751"/>
  </r>
  <r>
    <n v="2055"/>
    <x v="791"/>
    <x v="6"/>
    <x v="1"/>
    <n v="59751"/>
    <x v="1"/>
    <x v="0"/>
    <x v="0"/>
    <x v="85"/>
    <s v="kmpl"/>
    <s v="100.6 bhp"/>
    <n v="7"/>
    <m/>
    <x v="752"/>
  </r>
  <r>
    <n v="2056"/>
    <x v="1046"/>
    <x v="6"/>
    <x v="1"/>
    <n v="29966"/>
    <x v="1"/>
    <x v="1"/>
    <x v="1"/>
    <x v="257"/>
    <s v="kmpl"/>
    <s v="261.49 bhp"/>
    <n v="5"/>
    <s v="1.4 Cr"/>
    <x v="753"/>
  </r>
  <r>
    <n v="2057"/>
    <x v="1047"/>
    <x v="7"/>
    <x v="10"/>
    <n v="65000"/>
    <x v="1"/>
    <x v="0"/>
    <x v="1"/>
    <x v="221"/>
    <s v="kmpl"/>
    <s v="142 bhp"/>
    <n v="5"/>
    <m/>
    <x v="314"/>
  </r>
  <r>
    <n v="2058"/>
    <x v="1048"/>
    <x v="6"/>
    <x v="1"/>
    <n v="75863"/>
    <x v="1"/>
    <x v="0"/>
    <x v="0"/>
    <x v="28"/>
    <s v="kmpl"/>
    <s v="108.45 bhp"/>
    <n v="5"/>
    <m/>
    <x v="206"/>
  </r>
  <r>
    <n v="2059"/>
    <x v="809"/>
    <x v="0"/>
    <x v="4"/>
    <n v="54000"/>
    <x v="0"/>
    <x v="0"/>
    <x v="0"/>
    <x v="300"/>
    <s v="km/kg"/>
    <s v="67.04 bhp"/>
    <n v="5"/>
    <s v="5.58 Lakh"/>
    <x v="754"/>
  </r>
  <r>
    <n v="2060"/>
    <x v="1049"/>
    <x v="9"/>
    <x v="7"/>
    <n v="24000"/>
    <x v="1"/>
    <x v="1"/>
    <x v="0"/>
    <x v="47"/>
    <s v="kmpl"/>
    <s v="174.33 bhp"/>
    <n v="5"/>
    <m/>
    <x v="341"/>
  </r>
  <r>
    <n v="2061"/>
    <x v="1027"/>
    <x v="3"/>
    <x v="6"/>
    <n v="33218"/>
    <x v="1"/>
    <x v="0"/>
    <x v="0"/>
    <x v="162"/>
    <s v="kmpl"/>
    <s v="170 bhp"/>
    <n v="5"/>
    <s v="22.46 Lakh"/>
    <x v="755"/>
  </r>
  <r>
    <n v="2062"/>
    <x v="1050"/>
    <x v="7"/>
    <x v="1"/>
    <n v="33425"/>
    <x v="2"/>
    <x v="0"/>
    <x v="0"/>
    <x v="339"/>
    <s v="kmpl"/>
    <s v="105.5 bhp"/>
    <n v="5"/>
    <m/>
    <x v="2"/>
  </r>
  <r>
    <n v="2063"/>
    <x v="403"/>
    <x v="1"/>
    <x v="4"/>
    <n v="47000"/>
    <x v="2"/>
    <x v="0"/>
    <x v="0"/>
    <x v="69"/>
    <s v="kmpl"/>
    <s v="86.7 bhp"/>
    <n v="5"/>
    <m/>
    <x v="290"/>
  </r>
  <r>
    <n v="2064"/>
    <x v="1"/>
    <x v="2"/>
    <x v="1"/>
    <n v="41000"/>
    <x v="1"/>
    <x v="0"/>
    <x v="0"/>
    <x v="1"/>
    <s v="kmpl"/>
    <s v="126.2 bhp"/>
    <n v="5"/>
    <m/>
    <x v="756"/>
  </r>
  <r>
    <n v="2065"/>
    <x v="172"/>
    <x v="8"/>
    <x v="2"/>
    <n v="62000"/>
    <x v="2"/>
    <x v="0"/>
    <x v="0"/>
    <x v="124"/>
    <s v="kmpl"/>
    <s v="68.05 bhp"/>
    <n v="5"/>
    <m/>
    <x v="75"/>
  </r>
  <r>
    <n v="2066"/>
    <x v="1051"/>
    <x v="8"/>
    <x v="5"/>
    <n v="47035"/>
    <x v="1"/>
    <x v="0"/>
    <x v="0"/>
    <x v="329"/>
    <s v="kmpl"/>
    <s v="100 bhp"/>
    <n v="7"/>
    <m/>
    <x v="549"/>
  </r>
  <r>
    <n v="2067"/>
    <x v="436"/>
    <x v="1"/>
    <x v="11"/>
    <n v="56230"/>
    <x v="2"/>
    <x v="0"/>
    <x v="1"/>
    <x v="26"/>
    <s v="kmpl"/>
    <s v="85.8 bhp"/>
    <n v="5"/>
    <m/>
    <x v="471"/>
  </r>
  <r>
    <n v="2068"/>
    <x v="1052"/>
    <x v="2"/>
    <x v="9"/>
    <n v="55000"/>
    <x v="2"/>
    <x v="0"/>
    <x v="0"/>
    <x v="190"/>
    <s v="kmpl"/>
    <s v="94 bhp"/>
    <n v="5"/>
    <m/>
    <x v="81"/>
  </r>
  <r>
    <n v="2069"/>
    <x v="90"/>
    <x v="5"/>
    <x v="7"/>
    <n v="70669"/>
    <x v="1"/>
    <x v="0"/>
    <x v="0"/>
    <x v="63"/>
    <s v="kmpl"/>
    <s v="140 bhp"/>
    <n v="7"/>
    <m/>
    <x v="157"/>
  </r>
  <r>
    <n v="2070"/>
    <x v="26"/>
    <x v="1"/>
    <x v="3"/>
    <n v="69000"/>
    <x v="2"/>
    <x v="0"/>
    <x v="0"/>
    <x v="25"/>
    <s v="kmpl"/>
    <s v="67.1 bhp"/>
    <n v="5"/>
    <m/>
    <x v="75"/>
  </r>
  <r>
    <n v="2071"/>
    <x v="207"/>
    <x v="1"/>
    <x v="2"/>
    <n v="65000"/>
    <x v="2"/>
    <x v="0"/>
    <x v="1"/>
    <x v="101"/>
    <s v="kmpl"/>
    <s v="79.4 bhp"/>
    <n v="5"/>
    <m/>
    <x v="54"/>
  </r>
  <r>
    <n v="2072"/>
    <x v="32"/>
    <x v="0"/>
    <x v="10"/>
    <n v="30000"/>
    <x v="1"/>
    <x v="1"/>
    <x v="0"/>
    <x v="31"/>
    <s v="kmpl"/>
    <s v="179.5 bhp"/>
    <n v="5"/>
    <m/>
    <x v="496"/>
  </r>
  <r>
    <n v="2073"/>
    <x v="487"/>
    <x v="4"/>
    <x v="8"/>
    <n v="2000"/>
    <x v="1"/>
    <x v="1"/>
    <x v="0"/>
    <x v="232"/>
    <s v="kmpl"/>
    <s v="113.98 bhp"/>
    <n v="5"/>
    <s v="42.48 Lakh"/>
    <x v="560"/>
  </r>
  <r>
    <n v="2074"/>
    <x v="1053"/>
    <x v="1"/>
    <x v="2"/>
    <n v="24255"/>
    <x v="2"/>
    <x v="0"/>
    <x v="0"/>
    <x v="133"/>
    <s v="kmpl"/>
    <m/>
    <m/>
    <m/>
    <x v="360"/>
  </r>
  <r>
    <n v="2075"/>
    <x v="1054"/>
    <x v="2"/>
    <x v="1"/>
    <n v="40000"/>
    <x v="2"/>
    <x v="0"/>
    <x v="0"/>
    <x v="68"/>
    <s v="kmpl"/>
    <s v="88.7 bhp"/>
    <n v="5"/>
    <s v="7.69 Lakh"/>
    <x v="27"/>
  </r>
  <r>
    <n v="2076"/>
    <x v="894"/>
    <x v="7"/>
    <x v="7"/>
    <n v="40000"/>
    <x v="1"/>
    <x v="0"/>
    <x v="0"/>
    <x v="111"/>
    <s v="kmpl"/>
    <s v="98.6 bhp"/>
    <n v="5"/>
    <m/>
    <x v="80"/>
  </r>
  <r>
    <n v="2077"/>
    <x v="207"/>
    <x v="5"/>
    <x v="0"/>
    <n v="26000"/>
    <x v="2"/>
    <x v="0"/>
    <x v="0"/>
    <x v="101"/>
    <s v="kmpl"/>
    <s v="79.4 bhp"/>
    <n v="5"/>
    <m/>
    <x v="144"/>
  </r>
  <r>
    <n v="2078"/>
    <x v="64"/>
    <x v="5"/>
    <x v="2"/>
    <n v="105000"/>
    <x v="1"/>
    <x v="1"/>
    <x v="1"/>
    <x v="46"/>
    <s v="kmpl"/>
    <s v="140 bhp"/>
    <n v="5"/>
    <m/>
    <x v="59"/>
  </r>
  <r>
    <n v="2079"/>
    <x v="1055"/>
    <x v="7"/>
    <x v="1"/>
    <n v="2800"/>
    <x v="1"/>
    <x v="0"/>
    <x v="0"/>
    <x v="315"/>
    <s v="kmpl"/>
    <s v="99 bhp"/>
    <n v="5"/>
    <s v="9.4 Lakh"/>
    <x v="757"/>
  </r>
  <r>
    <n v="2080"/>
    <x v="1056"/>
    <x v="0"/>
    <x v="7"/>
    <n v="71000"/>
    <x v="1"/>
    <x v="1"/>
    <x v="1"/>
    <x v="340"/>
    <s v="kmpl"/>
    <s v="126.32 bhp"/>
    <n v="5"/>
    <m/>
    <x v="260"/>
  </r>
  <r>
    <n v="2081"/>
    <x v="429"/>
    <x v="0"/>
    <x v="1"/>
    <n v="32896"/>
    <x v="2"/>
    <x v="1"/>
    <x v="0"/>
    <x v="69"/>
    <s v="kmpl"/>
    <s v="117.3 bhp"/>
    <n v="5"/>
    <m/>
    <x v="165"/>
  </r>
  <r>
    <n v="2082"/>
    <x v="85"/>
    <x v="4"/>
    <x v="3"/>
    <n v="45000"/>
    <x v="2"/>
    <x v="0"/>
    <x v="0"/>
    <x v="53"/>
    <s v="kmpl"/>
    <s v="78.9 bhp"/>
    <n v="5"/>
    <m/>
    <x v="137"/>
  </r>
  <r>
    <n v="2083"/>
    <x v="1057"/>
    <x v="9"/>
    <x v="1"/>
    <n v="65000"/>
    <x v="1"/>
    <x v="1"/>
    <x v="1"/>
    <x v="341"/>
    <s v="kmpl"/>
    <s v="190 bhp"/>
    <n v="5"/>
    <m/>
    <x v="366"/>
  </r>
  <r>
    <n v="2084"/>
    <x v="603"/>
    <x v="0"/>
    <x v="4"/>
    <n v="45200"/>
    <x v="1"/>
    <x v="1"/>
    <x v="0"/>
    <x v="46"/>
    <s v="kmpl"/>
    <s v="147.51 bhp"/>
    <n v="5"/>
    <m/>
    <x v="55"/>
  </r>
  <r>
    <n v="2085"/>
    <x v="697"/>
    <x v="4"/>
    <x v="11"/>
    <n v="82167"/>
    <x v="2"/>
    <x v="1"/>
    <x v="0"/>
    <x v="274"/>
    <s v="kmpl"/>
    <s v="152 bhp"/>
    <n v="5"/>
    <m/>
    <x v="15"/>
  </r>
  <r>
    <n v="2086"/>
    <x v="159"/>
    <x v="3"/>
    <x v="5"/>
    <n v="37429"/>
    <x v="2"/>
    <x v="0"/>
    <x v="0"/>
    <x v="50"/>
    <s v="kmpl"/>
    <s v="81.86 bhp"/>
    <n v="5"/>
    <s v="8.1 Lakh"/>
    <x v="695"/>
  </r>
  <r>
    <n v="2087"/>
    <x v="502"/>
    <x v="4"/>
    <x v="5"/>
    <n v="46000"/>
    <x v="1"/>
    <x v="0"/>
    <x v="0"/>
    <x v="149"/>
    <s v="kmpl"/>
    <s v="88.5 bhp"/>
    <n v="5"/>
    <m/>
    <x v="184"/>
  </r>
  <r>
    <n v="2088"/>
    <x v="213"/>
    <x v="8"/>
    <x v="2"/>
    <n v="67031"/>
    <x v="2"/>
    <x v="0"/>
    <x v="0"/>
    <x v="146"/>
    <s v="kmpl"/>
    <s v="117.3 bhp"/>
    <n v="5"/>
    <s v="11.85 Lakh"/>
    <x v="27"/>
  </r>
  <r>
    <n v="2089"/>
    <x v="1058"/>
    <x v="0"/>
    <x v="4"/>
    <n v="30000"/>
    <x v="1"/>
    <x v="1"/>
    <x v="0"/>
    <x v="170"/>
    <s v="kmpl"/>
    <s v="313 bhp"/>
    <n v="4"/>
    <m/>
    <x v="135"/>
  </r>
  <r>
    <n v="2090"/>
    <x v="556"/>
    <x v="0"/>
    <x v="5"/>
    <n v="47691"/>
    <x v="2"/>
    <x v="1"/>
    <x v="0"/>
    <x v="165"/>
    <s v="kmpl"/>
    <s v="67.04 bhp"/>
    <n v="5"/>
    <s v="6.08 Lakh"/>
    <x v="758"/>
  </r>
  <r>
    <n v="2091"/>
    <x v="576"/>
    <x v="5"/>
    <x v="2"/>
    <n v="32531"/>
    <x v="1"/>
    <x v="1"/>
    <x v="1"/>
    <x v="253"/>
    <s v="kmpl"/>
    <s v="148 bhp"/>
    <n v="5"/>
    <m/>
    <x v="299"/>
  </r>
  <r>
    <n v="2092"/>
    <x v="81"/>
    <x v="4"/>
    <x v="4"/>
    <n v="71336"/>
    <x v="1"/>
    <x v="0"/>
    <x v="0"/>
    <x v="56"/>
    <s v="kmpl"/>
    <s v="68 bhp"/>
    <n v="5"/>
    <m/>
    <x v="170"/>
  </r>
  <r>
    <n v="2093"/>
    <x v="28"/>
    <x v="2"/>
    <x v="13"/>
    <n v="196000"/>
    <x v="1"/>
    <x v="0"/>
    <x v="0"/>
    <x v="27"/>
    <s v="kmpl"/>
    <s v="102 bhp"/>
    <n v="7"/>
    <m/>
    <x v="123"/>
  </r>
  <r>
    <n v="2094"/>
    <x v="1009"/>
    <x v="7"/>
    <x v="1"/>
    <n v="28193"/>
    <x v="1"/>
    <x v="0"/>
    <x v="0"/>
    <x v="17"/>
    <s v="kmpl"/>
    <s v="73.75 bhp"/>
    <n v="5"/>
    <s v="8.36 Lakh"/>
    <x v="90"/>
  </r>
  <r>
    <n v="2095"/>
    <x v="128"/>
    <x v="3"/>
    <x v="12"/>
    <n v="2526"/>
    <x v="2"/>
    <x v="1"/>
    <x v="0"/>
    <x v="97"/>
    <s v="kmpl"/>
    <s v="362.07 bhp"/>
    <n v="2"/>
    <s v="1.06 Cr"/>
    <x v="759"/>
  </r>
  <r>
    <n v="2096"/>
    <x v="1059"/>
    <x v="3"/>
    <x v="15"/>
    <n v="52146"/>
    <x v="2"/>
    <x v="0"/>
    <x v="0"/>
    <x v="14"/>
    <s v="kmpl"/>
    <m/>
    <m/>
    <m/>
    <x v="760"/>
  </r>
  <r>
    <n v="2097"/>
    <x v="386"/>
    <x v="4"/>
    <x v="4"/>
    <n v="85000"/>
    <x v="1"/>
    <x v="1"/>
    <x v="0"/>
    <x v="133"/>
    <s v="kmpl"/>
    <s v="194 bhp"/>
    <n v="5"/>
    <s v="71.15 Lakh"/>
    <x v="544"/>
  </r>
  <r>
    <n v="2098"/>
    <x v="826"/>
    <x v="10"/>
    <x v="1"/>
    <n v="20780"/>
    <x v="2"/>
    <x v="0"/>
    <x v="0"/>
    <x v="50"/>
    <s v="kmpl"/>
    <s v="81.86 bhp"/>
    <n v="5"/>
    <s v="6.82 Lakh"/>
    <x v="479"/>
  </r>
  <r>
    <n v="2099"/>
    <x v="410"/>
    <x v="0"/>
    <x v="7"/>
    <n v="43081"/>
    <x v="2"/>
    <x v="0"/>
    <x v="0"/>
    <x v="156"/>
    <s v="kmpl"/>
    <s v="117.3 bhp"/>
    <n v="7"/>
    <m/>
    <x v="90"/>
  </r>
  <r>
    <n v="2100"/>
    <x v="1060"/>
    <x v="0"/>
    <x v="0"/>
    <n v="35000"/>
    <x v="2"/>
    <x v="1"/>
    <x v="1"/>
    <x v="342"/>
    <s v="kmpl"/>
    <s v="550 bhp"/>
    <n v="5"/>
    <m/>
    <x v="149"/>
  </r>
  <r>
    <n v="2101"/>
    <x v="1061"/>
    <x v="7"/>
    <x v="4"/>
    <n v="36000"/>
    <x v="1"/>
    <x v="0"/>
    <x v="0"/>
    <x v="224"/>
    <s v="kmpl"/>
    <s v="100 bhp"/>
    <n v="7"/>
    <m/>
    <x v="88"/>
  </r>
  <r>
    <n v="2102"/>
    <x v="1062"/>
    <x v="0"/>
    <x v="9"/>
    <n v="67000"/>
    <x v="2"/>
    <x v="0"/>
    <x v="3"/>
    <x v="239"/>
    <s v="kmpl"/>
    <s v="125 bhp"/>
    <n v="5"/>
    <m/>
    <x v="313"/>
  </r>
  <r>
    <n v="2103"/>
    <x v="1063"/>
    <x v="0"/>
    <x v="5"/>
    <n v="34079"/>
    <x v="1"/>
    <x v="0"/>
    <x v="0"/>
    <x v="40"/>
    <s v="kmpl"/>
    <s v="77 bhp"/>
    <n v="6"/>
    <m/>
    <x v="115"/>
  </r>
  <r>
    <n v="2104"/>
    <x v="1064"/>
    <x v="3"/>
    <x v="0"/>
    <n v="77849"/>
    <x v="2"/>
    <x v="1"/>
    <x v="1"/>
    <x v="330"/>
    <s v="kmpl"/>
    <s v="215 bhp"/>
    <n v="5"/>
    <m/>
    <x v="761"/>
  </r>
  <r>
    <n v="2105"/>
    <x v="248"/>
    <x v="5"/>
    <x v="4"/>
    <n v="86000"/>
    <x v="2"/>
    <x v="0"/>
    <x v="0"/>
    <x v="160"/>
    <s v="kmpl"/>
    <s v="47.3 bhp"/>
    <n v="5"/>
    <m/>
    <x v="87"/>
  </r>
  <r>
    <n v="2106"/>
    <x v="339"/>
    <x v="1"/>
    <x v="1"/>
    <n v="110000"/>
    <x v="1"/>
    <x v="1"/>
    <x v="0"/>
    <x v="131"/>
    <s v="kmpl"/>
    <s v="174.33 bhp"/>
    <n v="5"/>
    <m/>
    <x v="140"/>
  </r>
  <r>
    <n v="2107"/>
    <x v="307"/>
    <x v="4"/>
    <x v="1"/>
    <n v="116000"/>
    <x v="1"/>
    <x v="0"/>
    <x v="1"/>
    <x v="132"/>
    <s v="kmpl"/>
    <s v="67.05 bhp"/>
    <n v="5"/>
    <m/>
    <x v="333"/>
  </r>
  <r>
    <n v="2108"/>
    <x v="90"/>
    <x v="3"/>
    <x v="5"/>
    <n v="41840"/>
    <x v="1"/>
    <x v="0"/>
    <x v="0"/>
    <x v="63"/>
    <s v="kmpl"/>
    <s v="140 bhp"/>
    <n v="7"/>
    <m/>
    <x v="762"/>
  </r>
  <r>
    <n v="2109"/>
    <x v="1065"/>
    <x v="4"/>
    <x v="1"/>
    <n v="19317"/>
    <x v="1"/>
    <x v="0"/>
    <x v="0"/>
    <x v="73"/>
    <s v="kmpl"/>
    <s v="168.7 bhp"/>
    <n v="7"/>
    <m/>
    <x v="259"/>
  </r>
  <r>
    <n v="2110"/>
    <x v="1066"/>
    <x v="1"/>
    <x v="7"/>
    <n v="41000"/>
    <x v="0"/>
    <x v="0"/>
    <x v="0"/>
    <x v="343"/>
    <s v="km/kg"/>
    <s v="55.23 bhp"/>
    <n v="5"/>
    <m/>
    <x v="72"/>
  </r>
  <r>
    <n v="2111"/>
    <x v="270"/>
    <x v="6"/>
    <x v="8"/>
    <n v="25601"/>
    <x v="1"/>
    <x v="1"/>
    <x v="0"/>
    <x v="115"/>
    <s v="kmpl"/>
    <s v="201.15 bhp"/>
    <n v="5"/>
    <s v="78.76 Lakh"/>
    <x v="763"/>
  </r>
  <r>
    <n v="2112"/>
    <x v="236"/>
    <x v="5"/>
    <x v="1"/>
    <n v="83950"/>
    <x v="1"/>
    <x v="0"/>
    <x v="0"/>
    <x v="1"/>
    <s v="kmpl"/>
    <s v="126.2 bhp"/>
    <n v="5"/>
    <m/>
    <x v="10"/>
  </r>
  <r>
    <n v="2113"/>
    <x v="253"/>
    <x v="1"/>
    <x v="3"/>
    <n v="60000"/>
    <x v="2"/>
    <x v="1"/>
    <x v="0"/>
    <x v="11"/>
    <s v="kmpl"/>
    <s v="118 bhp"/>
    <n v="5"/>
    <m/>
    <x v="44"/>
  </r>
  <r>
    <n v="2114"/>
    <x v="931"/>
    <x v="4"/>
    <x v="1"/>
    <n v="50000"/>
    <x v="1"/>
    <x v="1"/>
    <x v="0"/>
    <x v="47"/>
    <s v="kmpl"/>
    <s v="174.33 bhp"/>
    <n v="5"/>
    <m/>
    <x v="341"/>
  </r>
  <r>
    <n v="2115"/>
    <x v="1067"/>
    <x v="7"/>
    <x v="10"/>
    <n v="37000"/>
    <x v="2"/>
    <x v="0"/>
    <x v="0"/>
    <x v="156"/>
    <s v="kmpl"/>
    <s v="60 bhp"/>
    <n v="5"/>
    <m/>
    <x v="240"/>
  </r>
  <r>
    <n v="2116"/>
    <x v="39"/>
    <x v="4"/>
    <x v="2"/>
    <n v="76976"/>
    <x v="2"/>
    <x v="0"/>
    <x v="1"/>
    <x v="38"/>
    <s v="kmpl"/>
    <s v="46.3 bhp"/>
    <n v="5"/>
    <m/>
    <x v="93"/>
  </r>
  <r>
    <n v="2117"/>
    <x v="949"/>
    <x v="6"/>
    <x v="6"/>
    <n v="21684"/>
    <x v="2"/>
    <x v="1"/>
    <x v="0"/>
    <x v="123"/>
    <s v="kmpl"/>
    <s v="83.1 bhp"/>
    <n v="5"/>
    <m/>
    <x v="764"/>
  </r>
  <r>
    <n v="2118"/>
    <x v="469"/>
    <x v="8"/>
    <x v="1"/>
    <n v="62000"/>
    <x v="1"/>
    <x v="0"/>
    <x v="0"/>
    <x v="83"/>
    <s v="kmpl"/>
    <s v="140 bhp"/>
    <n v="7"/>
    <m/>
    <x v="747"/>
  </r>
  <r>
    <n v="2119"/>
    <x v="1068"/>
    <x v="0"/>
    <x v="9"/>
    <n v="1261"/>
    <x v="2"/>
    <x v="0"/>
    <x v="0"/>
    <x v="97"/>
    <s v="kmpl"/>
    <s v="94.68 bhp"/>
    <n v="5"/>
    <s v="8.12 Lakh"/>
    <x v="3"/>
  </r>
  <r>
    <n v="2120"/>
    <x v="1069"/>
    <x v="3"/>
    <x v="8"/>
    <n v="59450"/>
    <x v="2"/>
    <x v="0"/>
    <x v="0"/>
    <x v="101"/>
    <s v="kmpl"/>
    <s v="81.86 bhp"/>
    <n v="5"/>
    <s v="9.78 Lakh"/>
    <x v="273"/>
  </r>
  <r>
    <n v="2121"/>
    <x v="201"/>
    <x v="3"/>
    <x v="6"/>
    <n v="24465"/>
    <x v="1"/>
    <x v="1"/>
    <x v="0"/>
    <x v="99"/>
    <s v="kmpl"/>
    <s v="167.62 bhp"/>
    <n v="5"/>
    <m/>
    <x v="765"/>
  </r>
  <r>
    <n v="2122"/>
    <x v="907"/>
    <x v="8"/>
    <x v="7"/>
    <n v="55000"/>
    <x v="2"/>
    <x v="0"/>
    <x v="0"/>
    <x v="49"/>
    <s v="kmpl"/>
    <s v="117.3 bhp"/>
    <n v="5"/>
    <m/>
    <x v="766"/>
  </r>
  <r>
    <n v="2123"/>
    <x v="575"/>
    <x v="0"/>
    <x v="8"/>
    <n v="2000"/>
    <x v="2"/>
    <x v="0"/>
    <x v="0"/>
    <x v="158"/>
    <s v="kmpl"/>
    <s v="110.4 bhp"/>
    <n v="5"/>
    <m/>
    <x v="442"/>
  </r>
  <r>
    <n v="2124"/>
    <x v="1070"/>
    <x v="6"/>
    <x v="8"/>
    <n v="25040"/>
    <x v="2"/>
    <x v="0"/>
    <x v="0"/>
    <x v="123"/>
    <s v="kmpl"/>
    <s v="83.1 bhp"/>
    <n v="5"/>
    <m/>
    <x v="767"/>
  </r>
  <r>
    <n v="2125"/>
    <x v="241"/>
    <x v="9"/>
    <x v="11"/>
    <n v="84000"/>
    <x v="2"/>
    <x v="0"/>
    <x v="0"/>
    <x v="53"/>
    <s v="kmpl"/>
    <s v="78.9 bhp"/>
    <n v="5"/>
    <m/>
    <x v="54"/>
  </r>
  <r>
    <n v="2126"/>
    <x v="874"/>
    <x v="1"/>
    <x v="9"/>
    <n v="170428"/>
    <x v="1"/>
    <x v="0"/>
    <x v="1"/>
    <x v="27"/>
    <s v="kmpl"/>
    <s v="102 bhp"/>
    <n v="8"/>
    <m/>
    <x v="345"/>
  </r>
  <r>
    <n v="2127"/>
    <x v="1071"/>
    <x v="0"/>
    <x v="5"/>
    <n v="12573"/>
    <x v="2"/>
    <x v="0"/>
    <x v="0"/>
    <x v="123"/>
    <s v="kmpl"/>
    <s v="83.1 bhp"/>
    <n v="5"/>
    <s v="7.36 Lakh"/>
    <x v="333"/>
  </r>
  <r>
    <n v="2128"/>
    <x v="250"/>
    <x v="4"/>
    <x v="3"/>
    <n v="88000"/>
    <x v="1"/>
    <x v="1"/>
    <x v="0"/>
    <x v="161"/>
    <s v="kmpl"/>
    <s v="241.4 bhp"/>
    <n v="7"/>
    <m/>
    <x v="277"/>
  </r>
  <r>
    <n v="2129"/>
    <x v="1072"/>
    <x v="8"/>
    <x v="3"/>
    <n v="86000"/>
    <x v="1"/>
    <x v="1"/>
    <x v="1"/>
    <x v="304"/>
    <s v="kmpl"/>
    <s v="194.3 bhp"/>
    <n v="7"/>
    <m/>
    <x v="312"/>
  </r>
  <r>
    <n v="2130"/>
    <x v="786"/>
    <x v="3"/>
    <x v="3"/>
    <n v="51019"/>
    <x v="2"/>
    <x v="0"/>
    <x v="0"/>
    <x v="14"/>
    <s v="kmpl"/>
    <s v="null bhp"/>
    <n v="5"/>
    <m/>
    <x v="61"/>
  </r>
  <r>
    <n v="2131"/>
    <x v="1073"/>
    <x v="0"/>
    <x v="4"/>
    <n v="45000"/>
    <x v="2"/>
    <x v="0"/>
    <x v="0"/>
    <x v="72"/>
    <s v="kmpl"/>
    <s v="118 bhp"/>
    <n v="5"/>
    <m/>
    <x v="401"/>
  </r>
  <r>
    <n v="2132"/>
    <x v="1019"/>
    <x v="5"/>
    <x v="3"/>
    <n v="51000"/>
    <x v="1"/>
    <x v="0"/>
    <x v="0"/>
    <x v="91"/>
    <s v="kmpl"/>
    <s v="90 bhp"/>
    <n v="5"/>
    <m/>
    <x v="88"/>
  </r>
  <r>
    <n v="2133"/>
    <x v="1074"/>
    <x v="1"/>
    <x v="9"/>
    <n v="92000"/>
    <x v="1"/>
    <x v="0"/>
    <x v="0"/>
    <x v="221"/>
    <s v="kmpl"/>
    <s v="63 bhp"/>
    <n v="7"/>
    <m/>
    <x v="86"/>
  </r>
  <r>
    <n v="2134"/>
    <x v="1001"/>
    <x v="1"/>
    <x v="8"/>
    <n v="29000"/>
    <x v="1"/>
    <x v="1"/>
    <x v="0"/>
    <x v="121"/>
    <s v="kmpl"/>
    <s v="174.5 bhp"/>
    <n v="7"/>
    <s v="38.11 Lakh"/>
    <x v="768"/>
  </r>
  <r>
    <n v="2135"/>
    <x v="1064"/>
    <x v="9"/>
    <x v="10"/>
    <n v="70521"/>
    <x v="2"/>
    <x v="1"/>
    <x v="1"/>
    <x v="330"/>
    <s v="kmpl"/>
    <s v="215 bhp"/>
    <n v="5"/>
    <m/>
    <x v="769"/>
  </r>
  <r>
    <n v="2136"/>
    <x v="329"/>
    <x v="7"/>
    <x v="0"/>
    <n v="51000"/>
    <x v="1"/>
    <x v="1"/>
    <x v="0"/>
    <x v="185"/>
    <s v="kmpl"/>
    <s v="181 bhp"/>
    <n v="5"/>
    <m/>
    <x v="28"/>
  </r>
  <r>
    <n v="2137"/>
    <x v="199"/>
    <x v="4"/>
    <x v="3"/>
    <n v="52618"/>
    <x v="2"/>
    <x v="0"/>
    <x v="0"/>
    <x v="50"/>
    <s v="kmpl"/>
    <s v="67.1 bhp"/>
    <n v="5"/>
    <m/>
    <x v="242"/>
  </r>
  <r>
    <n v="2138"/>
    <x v="175"/>
    <x v="8"/>
    <x v="4"/>
    <n v="68000"/>
    <x v="1"/>
    <x v="0"/>
    <x v="0"/>
    <x v="126"/>
    <s v="kmpl"/>
    <s v="88.50 bhp"/>
    <n v="7"/>
    <s v="11.75 Lakh"/>
    <x v="34"/>
  </r>
  <r>
    <n v="2139"/>
    <x v="392"/>
    <x v="6"/>
    <x v="5"/>
    <n v="29022"/>
    <x v="1"/>
    <x v="1"/>
    <x v="1"/>
    <x v="204"/>
    <s v="kmpl"/>
    <s v="177 bhp"/>
    <n v="5"/>
    <m/>
    <x v="770"/>
  </r>
  <r>
    <n v="2140"/>
    <x v="67"/>
    <x v="2"/>
    <x v="8"/>
    <n v="80000"/>
    <x v="1"/>
    <x v="0"/>
    <x v="0"/>
    <x v="60"/>
    <s v="kmpl"/>
    <s v="88.5 bhp"/>
    <n v="7"/>
    <m/>
    <x v="77"/>
  </r>
  <r>
    <n v="2141"/>
    <x v="680"/>
    <x v="2"/>
    <x v="5"/>
    <n v="78000"/>
    <x v="1"/>
    <x v="0"/>
    <x v="1"/>
    <x v="58"/>
    <s v="kmpl"/>
    <s v="69.01 bhp"/>
    <n v="5"/>
    <m/>
    <x v="5"/>
  </r>
  <r>
    <n v="2142"/>
    <x v="265"/>
    <x v="1"/>
    <x v="3"/>
    <n v="100000"/>
    <x v="2"/>
    <x v="0"/>
    <x v="0"/>
    <x v="25"/>
    <s v="kmpl"/>
    <s v="67.1 bhp"/>
    <n v="5"/>
    <m/>
    <x v="185"/>
  </r>
  <r>
    <n v="2143"/>
    <x v="295"/>
    <x v="3"/>
    <x v="1"/>
    <n v="31412"/>
    <x v="2"/>
    <x v="0"/>
    <x v="0"/>
    <x v="5"/>
    <s v="kmpl"/>
    <s v="55.2 bhp"/>
    <n v="5"/>
    <m/>
    <x v="505"/>
  </r>
  <r>
    <n v="2144"/>
    <x v="955"/>
    <x v="0"/>
    <x v="0"/>
    <n v="78000"/>
    <x v="1"/>
    <x v="1"/>
    <x v="1"/>
    <x v="332"/>
    <s v="kmpl"/>
    <s v="153.86 bhp"/>
    <n v="7"/>
    <m/>
    <x v="771"/>
  </r>
  <r>
    <n v="2145"/>
    <x v="1075"/>
    <x v="4"/>
    <x v="6"/>
    <n v="14000"/>
    <x v="1"/>
    <x v="1"/>
    <x v="0"/>
    <x v="269"/>
    <s v="kmpl"/>
    <s v="158 bhp"/>
    <n v="7"/>
    <m/>
    <x v="772"/>
  </r>
  <r>
    <n v="2146"/>
    <x v="256"/>
    <x v="9"/>
    <x v="2"/>
    <n v="80000"/>
    <x v="1"/>
    <x v="0"/>
    <x v="0"/>
    <x v="8"/>
    <s v="kmpl"/>
    <s v="103.6 bhp"/>
    <n v="5"/>
    <m/>
    <x v="119"/>
  </r>
  <r>
    <n v="2147"/>
    <x v="1076"/>
    <x v="0"/>
    <x v="7"/>
    <n v="46738"/>
    <x v="2"/>
    <x v="1"/>
    <x v="0"/>
    <x v="298"/>
    <s v="kmpl"/>
    <s v="91.1 bhp"/>
    <n v="5"/>
    <m/>
    <x v="481"/>
  </r>
  <r>
    <n v="2148"/>
    <x v="295"/>
    <x v="3"/>
    <x v="4"/>
    <n v="54884"/>
    <x v="2"/>
    <x v="0"/>
    <x v="1"/>
    <x v="5"/>
    <s v="kmpl"/>
    <s v="55.2 bhp"/>
    <n v="5"/>
    <m/>
    <x v="685"/>
  </r>
  <r>
    <n v="2149"/>
    <x v="866"/>
    <x v="8"/>
    <x v="3"/>
    <n v="74500"/>
    <x v="1"/>
    <x v="1"/>
    <x v="1"/>
    <x v="193"/>
    <s v="kmpl"/>
    <s v="174.3 bhp"/>
    <n v="5"/>
    <m/>
    <x v="14"/>
  </r>
  <r>
    <n v="2150"/>
    <x v="1077"/>
    <x v="3"/>
    <x v="5"/>
    <n v="67472"/>
    <x v="1"/>
    <x v="0"/>
    <x v="0"/>
    <x v="83"/>
    <s v="kmpl"/>
    <s v="140 bhp"/>
    <n v="7"/>
    <m/>
    <x v="59"/>
  </r>
  <r>
    <n v="2151"/>
    <x v="52"/>
    <x v="4"/>
    <x v="4"/>
    <n v="84000"/>
    <x v="1"/>
    <x v="0"/>
    <x v="0"/>
    <x v="17"/>
    <s v="kmpl"/>
    <s v="74 bhp"/>
    <n v="5"/>
    <s v="8.44 Lakh"/>
    <x v="316"/>
  </r>
  <r>
    <n v="2152"/>
    <x v="82"/>
    <x v="7"/>
    <x v="2"/>
    <n v="77400"/>
    <x v="1"/>
    <x v="0"/>
    <x v="0"/>
    <x v="5"/>
    <s v="kmpl"/>
    <s v="73.9 bhp"/>
    <n v="5"/>
    <m/>
    <x v="54"/>
  </r>
  <r>
    <n v="2153"/>
    <x v="503"/>
    <x v="0"/>
    <x v="8"/>
    <n v="14470"/>
    <x v="1"/>
    <x v="1"/>
    <x v="0"/>
    <x v="237"/>
    <s v="kmpl"/>
    <s v="201.15 bhp"/>
    <n v="5"/>
    <m/>
    <x v="773"/>
  </r>
  <r>
    <n v="2154"/>
    <x v="415"/>
    <x v="7"/>
    <x v="7"/>
    <n v="52108"/>
    <x v="1"/>
    <x v="0"/>
    <x v="0"/>
    <x v="28"/>
    <s v="kmpl"/>
    <s v="108.45 bhp"/>
    <n v="5"/>
    <m/>
    <x v="690"/>
  </r>
  <r>
    <n v="2155"/>
    <x v="436"/>
    <x v="7"/>
    <x v="4"/>
    <n v="40000"/>
    <x v="2"/>
    <x v="0"/>
    <x v="0"/>
    <x v="229"/>
    <s v="kmpl"/>
    <s v="85.8 bhp"/>
    <n v="5"/>
    <m/>
    <x v="155"/>
  </r>
  <r>
    <n v="2156"/>
    <x v="110"/>
    <x v="5"/>
    <x v="7"/>
    <n v="105044"/>
    <x v="1"/>
    <x v="0"/>
    <x v="0"/>
    <x v="85"/>
    <s v="kmpl"/>
    <s v="100.6 bhp"/>
    <n v="7"/>
    <m/>
    <x v="180"/>
  </r>
  <r>
    <n v="2157"/>
    <x v="1078"/>
    <x v="8"/>
    <x v="5"/>
    <n v="24347"/>
    <x v="2"/>
    <x v="0"/>
    <x v="0"/>
    <x v="57"/>
    <s v="kmpl"/>
    <s v="121.3 bhp"/>
    <n v="5"/>
    <s v="16.06 Lakh"/>
    <x v="248"/>
  </r>
  <r>
    <n v="2158"/>
    <x v="738"/>
    <x v="10"/>
    <x v="7"/>
    <n v="58000"/>
    <x v="1"/>
    <x v="0"/>
    <x v="0"/>
    <x v="344"/>
    <s v="kmpl"/>
    <s v="88.73 bhp"/>
    <n v="5"/>
    <m/>
    <x v="2"/>
  </r>
  <r>
    <n v="2159"/>
    <x v="90"/>
    <x v="6"/>
    <x v="7"/>
    <n v="49663"/>
    <x v="1"/>
    <x v="0"/>
    <x v="0"/>
    <x v="63"/>
    <s v="kmpl"/>
    <s v="140 bhp"/>
    <n v="7"/>
    <m/>
    <x v="774"/>
  </r>
  <r>
    <n v="2160"/>
    <x v="561"/>
    <x v="0"/>
    <x v="8"/>
    <n v="17000"/>
    <x v="2"/>
    <x v="1"/>
    <x v="0"/>
    <x v="69"/>
    <s v="kmpl"/>
    <s v="117.3 bhp"/>
    <n v="5"/>
    <s v="15.29 Lakh"/>
    <x v="537"/>
  </r>
  <r>
    <n v="2161"/>
    <x v="446"/>
    <x v="6"/>
    <x v="5"/>
    <n v="13418"/>
    <x v="1"/>
    <x v="1"/>
    <x v="0"/>
    <x v="218"/>
    <s v="kmpl"/>
    <s v="187.7 bhp"/>
    <n v="5"/>
    <m/>
    <x v="775"/>
  </r>
  <r>
    <n v="2162"/>
    <x v="1041"/>
    <x v="1"/>
    <x v="11"/>
    <n v="117080"/>
    <x v="1"/>
    <x v="0"/>
    <x v="3"/>
    <x v="49"/>
    <s v="kmpl"/>
    <s v="68 bhp"/>
    <n v="5"/>
    <m/>
    <x v="50"/>
  </r>
  <r>
    <n v="2163"/>
    <x v="842"/>
    <x v="0"/>
    <x v="0"/>
    <n v="74000"/>
    <x v="2"/>
    <x v="1"/>
    <x v="0"/>
    <x v="88"/>
    <s v="kmpl"/>
    <s v="150 bhp"/>
    <n v="5"/>
    <m/>
    <x v="239"/>
  </r>
  <r>
    <n v="2164"/>
    <x v="1079"/>
    <x v="4"/>
    <x v="0"/>
    <n v="86514"/>
    <x v="1"/>
    <x v="0"/>
    <x v="0"/>
    <x v="49"/>
    <s v="kmpl"/>
    <s v="null bhp"/>
    <n v="5"/>
    <m/>
    <x v="24"/>
  </r>
  <r>
    <n v="2165"/>
    <x v="160"/>
    <x v="3"/>
    <x v="7"/>
    <n v="66882"/>
    <x v="1"/>
    <x v="1"/>
    <x v="0"/>
    <x v="74"/>
    <s v="kmpl"/>
    <s v="174.33 bhp"/>
    <n v="5"/>
    <m/>
    <x v="776"/>
  </r>
  <r>
    <n v="2166"/>
    <x v="274"/>
    <x v="6"/>
    <x v="7"/>
    <n v="41460"/>
    <x v="2"/>
    <x v="0"/>
    <x v="0"/>
    <x v="23"/>
    <s v="kmpl"/>
    <s v="86.8 bhp"/>
    <n v="5"/>
    <s v="6.63 Lakh"/>
    <x v="84"/>
  </r>
  <r>
    <n v="2167"/>
    <x v="253"/>
    <x v="0"/>
    <x v="2"/>
    <n v="57000"/>
    <x v="2"/>
    <x v="1"/>
    <x v="0"/>
    <x v="11"/>
    <s v="kmpl"/>
    <s v="118 bhp"/>
    <n v="5"/>
    <m/>
    <x v="279"/>
  </r>
  <r>
    <n v="2168"/>
    <x v="288"/>
    <x v="9"/>
    <x v="1"/>
    <n v="34010"/>
    <x v="2"/>
    <x v="0"/>
    <x v="3"/>
    <x v="164"/>
    <s v="kmpl"/>
    <s v="73.9 bhp"/>
    <n v="5"/>
    <m/>
    <x v="251"/>
  </r>
  <r>
    <n v="2169"/>
    <x v="1080"/>
    <x v="1"/>
    <x v="0"/>
    <n v="96813"/>
    <x v="1"/>
    <x v="0"/>
    <x v="1"/>
    <x v="92"/>
    <s v="kmpl"/>
    <s v="120 bhp"/>
    <n v="8"/>
    <m/>
    <x v="44"/>
  </r>
  <r>
    <n v="2170"/>
    <x v="483"/>
    <x v="0"/>
    <x v="2"/>
    <n v="84000"/>
    <x v="2"/>
    <x v="0"/>
    <x v="0"/>
    <x v="11"/>
    <s v="kmpl"/>
    <s v="116.3 bhp"/>
    <n v="5"/>
    <m/>
    <x v="72"/>
  </r>
  <r>
    <n v="2171"/>
    <x v="991"/>
    <x v="6"/>
    <x v="4"/>
    <n v="50004"/>
    <x v="2"/>
    <x v="0"/>
    <x v="0"/>
    <x v="89"/>
    <s v="kmpl"/>
    <s v="103.5 bhp"/>
    <n v="5"/>
    <m/>
    <x v="777"/>
  </r>
  <r>
    <n v="2172"/>
    <x v="437"/>
    <x v="3"/>
    <x v="5"/>
    <n v="67995"/>
    <x v="1"/>
    <x v="0"/>
    <x v="0"/>
    <x v="83"/>
    <s v="kmpl"/>
    <s v="140 bhp"/>
    <n v="7"/>
    <m/>
    <x v="515"/>
  </r>
  <r>
    <n v="2173"/>
    <x v="1081"/>
    <x v="2"/>
    <x v="3"/>
    <n v="55000"/>
    <x v="1"/>
    <x v="0"/>
    <x v="0"/>
    <x v="89"/>
    <s v="kmpl"/>
    <s v="105 bhp"/>
    <n v="5"/>
    <m/>
    <x v="312"/>
  </r>
  <r>
    <n v="2174"/>
    <x v="353"/>
    <x v="4"/>
    <x v="8"/>
    <n v="14900"/>
    <x v="2"/>
    <x v="1"/>
    <x v="0"/>
    <x v="123"/>
    <s v="kmpl"/>
    <s v="83.1 bhp"/>
    <n v="5"/>
    <m/>
    <x v="778"/>
  </r>
  <r>
    <n v="2175"/>
    <x v="522"/>
    <x v="5"/>
    <x v="4"/>
    <n v="70961"/>
    <x v="1"/>
    <x v="0"/>
    <x v="0"/>
    <x v="16"/>
    <s v="kmpl"/>
    <s v="98.6 bhp"/>
    <n v="5"/>
    <m/>
    <x v="27"/>
  </r>
  <r>
    <n v="2176"/>
    <x v="33"/>
    <x v="0"/>
    <x v="1"/>
    <n v="40194"/>
    <x v="2"/>
    <x v="0"/>
    <x v="0"/>
    <x v="51"/>
    <s v="kmpl"/>
    <s v="103.2 bhp"/>
    <n v="5"/>
    <m/>
    <x v="533"/>
  </r>
  <r>
    <n v="2177"/>
    <x v="248"/>
    <x v="4"/>
    <x v="1"/>
    <n v="96000"/>
    <x v="2"/>
    <x v="0"/>
    <x v="0"/>
    <x v="160"/>
    <s v="kmpl"/>
    <s v="47.3 bhp"/>
    <n v="5"/>
    <m/>
    <x v="54"/>
  </r>
  <r>
    <n v="2178"/>
    <x v="1082"/>
    <x v="0"/>
    <x v="8"/>
    <n v="35000"/>
    <x v="1"/>
    <x v="1"/>
    <x v="0"/>
    <x v="69"/>
    <s v="kmpl"/>
    <s v="255 bhp"/>
    <n v="7"/>
    <s v="1.27 Cr"/>
    <x v="779"/>
  </r>
  <r>
    <n v="2179"/>
    <x v="429"/>
    <x v="8"/>
    <x v="1"/>
    <n v="50000"/>
    <x v="2"/>
    <x v="1"/>
    <x v="0"/>
    <x v="69"/>
    <s v="kmpl"/>
    <s v="117.3 bhp"/>
    <n v="5"/>
    <m/>
    <x v="780"/>
  </r>
  <r>
    <n v="2180"/>
    <x v="1083"/>
    <x v="0"/>
    <x v="7"/>
    <n v="50000"/>
    <x v="1"/>
    <x v="0"/>
    <x v="0"/>
    <x v="28"/>
    <s v="kmpl"/>
    <s v="108.5 bhp"/>
    <n v="5"/>
    <m/>
    <x v="139"/>
  </r>
  <r>
    <n v="2181"/>
    <x v="39"/>
    <x v="0"/>
    <x v="11"/>
    <n v="26299"/>
    <x v="2"/>
    <x v="0"/>
    <x v="0"/>
    <x v="38"/>
    <s v="kmpl"/>
    <s v="46.3 bhp"/>
    <n v="5"/>
    <m/>
    <x v="263"/>
  </r>
  <r>
    <n v="2182"/>
    <x v="691"/>
    <x v="9"/>
    <x v="1"/>
    <n v="150386"/>
    <x v="1"/>
    <x v="0"/>
    <x v="0"/>
    <x v="271"/>
    <s v="kmpl"/>
    <s v="174.5 bhp"/>
    <n v="7"/>
    <s v="39.6 Lakh"/>
    <x v="141"/>
  </r>
  <r>
    <n v="2183"/>
    <x v="1019"/>
    <x v="7"/>
    <x v="3"/>
    <n v="60000"/>
    <x v="1"/>
    <x v="0"/>
    <x v="0"/>
    <x v="91"/>
    <s v="kmpl"/>
    <s v="90 bhp"/>
    <n v="5"/>
    <m/>
    <x v="659"/>
  </r>
  <r>
    <n v="2184"/>
    <x v="60"/>
    <x v="4"/>
    <x v="4"/>
    <n v="65000"/>
    <x v="1"/>
    <x v="0"/>
    <x v="0"/>
    <x v="56"/>
    <s v="kmpl"/>
    <s v="68 bhp"/>
    <n v="5"/>
    <m/>
    <x v="88"/>
  </r>
  <r>
    <n v="2185"/>
    <x v="35"/>
    <x v="10"/>
    <x v="8"/>
    <n v="80000"/>
    <x v="1"/>
    <x v="0"/>
    <x v="0"/>
    <x v="34"/>
    <s v="kmpl"/>
    <s v="88.5 bhp"/>
    <n v="5"/>
    <s v="10.91 Lakh"/>
    <x v="299"/>
  </r>
  <r>
    <n v="2186"/>
    <x v="171"/>
    <x v="2"/>
    <x v="3"/>
    <n v="92000"/>
    <x v="1"/>
    <x v="0"/>
    <x v="3"/>
    <x v="84"/>
    <s v="kmpl"/>
    <s v="126.32 bhp"/>
    <n v="5"/>
    <m/>
    <x v="27"/>
  </r>
  <r>
    <n v="2187"/>
    <x v="1084"/>
    <x v="0"/>
    <x v="5"/>
    <n v="13000"/>
    <x v="2"/>
    <x v="1"/>
    <x v="0"/>
    <x v="345"/>
    <s v="kmpl"/>
    <s v="152.88 bhp"/>
    <n v="5"/>
    <s v="25.75 Lakh"/>
    <x v="236"/>
  </r>
  <r>
    <n v="2188"/>
    <x v="82"/>
    <x v="3"/>
    <x v="4"/>
    <n v="73278"/>
    <x v="1"/>
    <x v="0"/>
    <x v="0"/>
    <x v="5"/>
    <s v="kmpl"/>
    <s v="73.9 bhp"/>
    <n v="5"/>
    <m/>
    <x v="602"/>
  </r>
  <r>
    <n v="2189"/>
    <x v="1085"/>
    <x v="0"/>
    <x v="2"/>
    <n v="38000"/>
    <x v="2"/>
    <x v="1"/>
    <x v="0"/>
    <x v="88"/>
    <s v="kmpl"/>
    <s v="132 bhp"/>
    <n v="5"/>
    <m/>
    <x v="336"/>
  </r>
  <r>
    <n v="2190"/>
    <x v="1086"/>
    <x v="6"/>
    <x v="5"/>
    <n v="46936"/>
    <x v="1"/>
    <x v="1"/>
    <x v="0"/>
    <x v="73"/>
    <s v="kmpl"/>
    <s v="204 bhp"/>
    <n v="5"/>
    <m/>
    <x v="781"/>
  </r>
  <r>
    <n v="2191"/>
    <x v="1087"/>
    <x v="5"/>
    <x v="1"/>
    <n v="55000"/>
    <x v="1"/>
    <x v="0"/>
    <x v="0"/>
    <x v="127"/>
    <s v="kmpl"/>
    <s v="83.8 bhp"/>
    <n v="5"/>
    <m/>
    <x v="139"/>
  </r>
  <r>
    <n v="2192"/>
    <x v="1088"/>
    <x v="0"/>
    <x v="7"/>
    <n v="19000"/>
    <x v="2"/>
    <x v="1"/>
    <x v="0"/>
    <x v="205"/>
    <s v="kmpl"/>
    <s v="86.7 bhp"/>
    <n v="5"/>
    <m/>
    <x v="119"/>
  </r>
  <r>
    <n v="2193"/>
    <x v="1089"/>
    <x v="3"/>
    <x v="5"/>
    <n v="42259"/>
    <x v="1"/>
    <x v="1"/>
    <x v="0"/>
    <x v="266"/>
    <s v="kmpl"/>
    <s v="181 bhp"/>
    <n v="5"/>
    <m/>
    <x v="782"/>
  </r>
  <r>
    <n v="2194"/>
    <x v="1090"/>
    <x v="0"/>
    <x v="2"/>
    <n v="14000"/>
    <x v="2"/>
    <x v="0"/>
    <x v="1"/>
    <x v="26"/>
    <s v="kmpl"/>
    <s v="85.8 bhp"/>
    <n v="5"/>
    <m/>
    <x v="242"/>
  </r>
  <r>
    <n v="2195"/>
    <x v="202"/>
    <x v="7"/>
    <x v="5"/>
    <n v="16956"/>
    <x v="2"/>
    <x v="0"/>
    <x v="0"/>
    <x v="143"/>
    <s v="kmpl"/>
    <s v="67.04 bhp"/>
    <n v="5"/>
    <s v="5.29 Lakh"/>
    <x v="47"/>
  </r>
  <r>
    <n v="2196"/>
    <x v="1091"/>
    <x v="3"/>
    <x v="8"/>
    <n v="15473"/>
    <x v="2"/>
    <x v="0"/>
    <x v="0"/>
    <x v="11"/>
    <s v="kmpl"/>
    <s v="34.2 bhp"/>
    <n v="5"/>
    <m/>
    <x v="783"/>
  </r>
  <r>
    <n v="2197"/>
    <x v="1092"/>
    <x v="8"/>
    <x v="2"/>
    <n v="75000"/>
    <x v="1"/>
    <x v="0"/>
    <x v="0"/>
    <x v="113"/>
    <s v="kmpl"/>
    <s v="88.8 bhp"/>
    <n v="5"/>
    <m/>
    <x v="54"/>
  </r>
  <r>
    <n v="2198"/>
    <x v="1093"/>
    <x v="10"/>
    <x v="4"/>
    <n v="96000"/>
    <x v="1"/>
    <x v="0"/>
    <x v="1"/>
    <x v="309"/>
    <s v="kmpl"/>
    <s v="90 bhp"/>
    <n v="5"/>
    <m/>
    <x v="6"/>
  </r>
  <r>
    <n v="2199"/>
    <x v="625"/>
    <x v="8"/>
    <x v="1"/>
    <n v="25000"/>
    <x v="2"/>
    <x v="1"/>
    <x v="0"/>
    <x v="264"/>
    <s v="kmpl"/>
    <s v="158.2 bhp"/>
    <n v="5"/>
    <m/>
    <x v="341"/>
  </r>
  <r>
    <n v="2200"/>
    <x v="202"/>
    <x v="0"/>
    <x v="0"/>
    <n v="38000"/>
    <x v="2"/>
    <x v="0"/>
    <x v="1"/>
    <x v="143"/>
    <s v="kmpl"/>
    <s v="67.04 bhp"/>
    <n v="5"/>
    <s v="5.61 Lakh"/>
    <x v="0"/>
  </r>
  <r>
    <n v="2201"/>
    <x v="1094"/>
    <x v="9"/>
    <x v="14"/>
    <n v="54000"/>
    <x v="1"/>
    <x v="1"/>
    <x v="0"/>
    <x v="180"/>
    <s v="kmpl"/>
    <s v="198.5 bhp"/>
    <n v="5"/>
    <m/>
    <x v="53"/>
  </r>
  <r>
    <n v="2202"/>
    <x v="1095"/>
    <x v="5"/>
    <x v="6"/>
    <n v="4131"/>
    <x v="2"/>
    <x v="1"/>
    <x v="0"/>
    <x v="123"/>
    <s v="kmpl"/>
    <s v="83.1 bhp"/>
    <n v="5"/>
    <m/>
    <x v="28"/>
  </r>
  <r>
    <n v="2203"/>
    <x v="224"/>
    <x v="4"/>
    <x v="5"/>
    <n v="31700"/>
    <x v="2"/>
    <x v="0"/>
    <x v="0"/>
    <x v="153"/>
    <s v="kmpl"/>
    <s v="88.7 bhp"/>
    <n v="5"/>
    <m/>
    <x v="419"/>
  </r>
  <r>
    <n v="2204"/>
    <x v="1096"/>
    <x v="1"/>
    <x v="8"/>
    <n v="66988"/>
    <x v="1"/>
    <x v="1"/>
    <x v="0"/>
    <x v="125"/>
    <s v="kmpl"/>
    <s v="120 bhp"/>
    <n v="7"/>
    <m/>
    <x v="53"/>
  </r>
  <r>
    <n v="2205"/>
    <x v="1097"/>
    <x v="0"/>
    <x v="7"/>
    <n v="54230"/>
    <x v="2"/>
    <x v="0"/>
    <x v="0"/>
    <x v="164"/>
    <s v="kmpl"/>
    <s v="74 bhp"/>
    <n v="5"/>
    <m/>
    <x v="2"/>
  </r>
  <r>
    <n v="2206"/>
    <x v="1098"/>
    <x v="7"/>
    <x v="1"/>
    <n v="35000"/>
    <x v="2"/>
    <x v="0"/>
    <x v="0"/>
    <x v="72"/>
    <s v="kmpl"/>
    <s v="80 bhp"/>
    <n v="5"/>
    <m/>
    <x v="229"/>
  </r>
  <r>
    <n v="2207"/>
    <x v="1099"/>
    <x v="0"/>
    <x v="0"/>
    <n v="62714"/>
    <x v="2"/>
    <x v="1"/>
    <x v="0"/>
    <x v="206"/>
    <s v="kmpl"/>
    <s v="164.7 bhp"/>
    <n v="5"/>
    <m/>
    <x v="2"/>
  </r>
  <r>
    <n v="2208"/>
    <x v="202"/>
    <x v="4"/>
    <x v="1"/>
    <n v="45295"/>
    <x v="2"/>
    <x v="0"/>
    <x v="0"/>
    <x v="50"/>
    <s v="kmpl"/>
    <s v="67.1 bhp"/>
    <n v="5"/>
    <m/>
    <x v="479"/>
  </r>
  <r>
    <n v="2209"/>
    <x v="1100"/>
    <x v="1"/>
    <x v="6"/>
    <n v="7000"/>
    <x v="1"/>
    <x v="1"/>
    <x v="0"/>
    <x v="235"/>
    <s v="kmpl"/>
    <s v="190 bhp"/>
    <n v="5"/>
    <m/>
    <x v="784"/>
  </r>
  <r>
    <n v="2210"/>
    <x v="526"/>
    <x v="2"/>
    <x v="5"/>
    <n v="57000"/>
    <x v="2"/>
    <x v="1"/>
    <x v="0"/>
    <x v="96"/>
    <s v="kmpl"/>
    <s v="67.1 bhp"/>
    <n v="5"/>
    <m/>
    <x v="229"/>
  </r>
  <r>
    <n v="2211"/>
    <x v="340"/>
    <x v="8"/>
    <x v="4"/>
    <n v="40100"/>
    <x v="1"/>
    <x v="1"/>
    <x v="0"/>
    <x v="19"/>
    <s v="kmpl"/>
    <s v="170 bhp"/>
    <n v="5"/>
    <m/>
    <x v="59"/>
  </r>
  <r>
    <n v="2212"/>
    <x v="308"/>
    <x v="8"/>
    <x v="4"/>
    <n v="56000"/>
    <x v="2"/>
    <x v="0"/>
    <x v="0"/>
    <x v="179"/>
    <s v="kmpl"/>
    <s v="47.3 bhp"/>
    <n v="5"/>
    <m/>
    <x v="75"/>
  </r>
  <r>
    <n v="2213"/>
    <x v="421"/>
    <x v="0"/>
    <x v="3"/>
    <n v="15000"/>
    <x v="2"/>
    <x v="0"/>
    <x v="0"/>
    <x v="101"/>
    <s v="kmpl"/>
    <s v="85.8 bhp"/>
    <n v="5"/>
    <m/>
    <x v="137"/>
  </r>
  <r>
    <n v="2214"/>
    <x v="1101"/>
    <x v="7"/>
    <x v="7"/>
    <n v="14000"/>
    <x v="2"/>
    <x v="0"/>
    <x v="0"/>
    <x v="2"/>
    <s v="kmpl"/>
    <s v="82.5 bhp"/>
    <n v="5"/>
    <m/>
    <x v="159"/>
  </r>
  <r>
    <n v="2215"/>
    <x v="708"/>
    <x v="10"/>
    <x v="10"/>
    <n v="68000"/>
    <x v="1"/>
    <x v="0"/>
    <x v="1"/>
    <x v="78"/>
    <s v="kmpl"/>
    <s v="90 bhp"/>
    <n v="5"/>
    <m/>
    <x v="84"/>
  </r>
  <r>
    <n v="2216"/>
    <x v="1102"/>
    <x v="8"/>
    <x v="3"/>
    <n v="83000"/>
    <x v="1"/>
    <x v="1"/>
    <x v="0"/>
    <x v="342"/>
    <s v="kmpl"/>
    <s v="163.2 bhp"/>
    <n v="5"/>
    <m/>
    <x v="29"/>
  </r>
  <r>
    <n v="2217"/>
    <x v="1103"/>
    <x v="6"/>
    <x v="4"/>
    <n v="81504"/>
    <x v="1"/>
    <x v="0"/>
    <x v="0"/>
    <x v="182"/>
    <s v="kmpl"/>
    <s v="87.2 bhp"/>
    <n v="5"/>
    <m/>
    <x v="785"/>
  </r>
  <r>
    <n v="2218"/>
    <x v="87"/>
    <x v="4"/>
    <x v="1"/>
    <n v="73500"/>
    <x v="1"/>
    <x v="0"/>
    <x v="0"/>
    <x v="73"/>
    <s v="kmpl"/>
    <s v="168.5 bhp"/>
    <n v="7"/>
    <m/>
    <x v="270"/>
  </r>
  <r>
    <n v="2219"/>
    <x v="1104"/>
    <x v="1"/>
    <x v="4"/>
    <n v="52900"/>
    <x v="2"/>
    <x v="1"/>
    <x v="0"/>
    <x v="139"/>
    <s v="kmpl"/>
    <s v="103.52 bhp"/>
    <n v="5"/>
    <m/>
    <x v="119"/>
  </r>
  <r>
    <n v="2220"/>
    <x v="1105"/>
    <x v="0"/>
    <x v="8"/>
    <n v="20000"/>
    <x v="2"/>
    <x v="1"/>
    <x v="0"/>
    <x v="66"/>
    <s v="kmpl"/>
    <s v="86.8 bhp"/>
    <n v="5"/>
    <s v="8.05 Lakh"/>
    <x v="16"/>
  </r>
  <r>
    <n v="2221"/>
    <x v="288"/>
    <x v="5"/>
    <x v="2"/>
    <n v="46000"/>
    <x v="2"/>
    <x v="0"/>
    <x v="0"/>
    <x v="164"/>
    <s v="kmpl"/>
    <s v="73.9 bhp"/>
    <n v="5"/>
    <m/>
    <x v="754"/>
  </r>
  <r>
    <n v="2222"/>
    <x v="288"/>
    <x v="8"/>
    <x v="0"/>
    <n v="65000"/>
    <x v="2"/>
    <x v="0"/>
    <x v="0"/>
    <x v="164"/>
    <s v="kmpl"/>
    <s v="73.9 bhp"/>
    <n v="5"/>
    <m/>
    <x v="471"/>
  </r>
  <r>
    <n v="2223"/>
    <x v="1106"/>
    <x v="1"/>
    <x v="9"/>
    <n v="42000"/>
    <x v="2"/>
    <x v="0"/>
    <x v="3"/>
    <x v="2"/>
    <s v="kmpl"/>
    <s v="67.1 bhp"/>
    <n v="5"/>
    <m/>
    <x v="67"/>
  </r>
  <r>
    <n v="2224"/>
    <x v="1107"/>
    <x v="6"/>
    <x v="5"/>
    <n v="36681"/>
    <x v="1"/>
    <x v="0"/>
    <x v="0"/>
    <x v="132"/>
    <s v="kmpl"/>
    <s v="67.06 bhp"/>
    <n v="5"/>
    <s v="8.82 Lakh"/>
    <x v="786"/>
  </r>
  <r>
    <n v="2225"/>
    <x v="90"/>
    <x v="10"/>
    <x v="7"/>
    <n v="67000"/>
    <x v="1"/>
    <x v="0"/>
    <x v="1"/>
    <x v="63"/>
    <s v="kmpl"/>
    <s v="140 bhp"/>
    <n v="7"/>
    <m/>
    <x v="177"/>
  </r>
  <r>
    <n v="2226"/>
    <x v="312"/>
    <x v="2"/>
    <x v="5"/>
    <n v="18000"/>
    <x v="2"/>
    <x v="1"/>
    <x v="0"/>
    <x v="50"/>
    <s v="kmpl"/>
    <s v="82 bhp"/>
    <n v="5"/>
    <m/>
    <x v="15"/>
  </r>
  <r>
    <n v="2227"/>
    <x v="89"/>
    <x v="6"/>
    <x v="1"/>
    <n v="56409"/>
    <x v="1"/>
    <x v="0"/>
    <x v="0"/>
    <x v="75"/>
    <s v="kmpl"/>
    <s v="89.84 bhp"/>
    <n v="5"/>
    <m/>
    <x v="787"/>
  </r>
  <r>
    <n v="2228"/>
    <x v="909"/>
    <x v="0"/>
    <x v="5"/>
    <n v="65263"/>
    <x v="0"/>
    <x v="0"/>
    <x v="0"/>
    <x v="26"/>
    <s v="km/kg"/>
    <s v="80.46 bhp"/>
    <n v="7"/>
    <m/>
    <x v="100"/>
  </r>
  <r>
    <n v="2229"/>
    <x v="266"/>
    <x v="3"/>
    <x v="6"/>
    <n v="20300"/>
    <x v="2"/>
    <x v="1"/>
    <x v="0"/>
    <x v="69"/>
    <s v="kmpl"/>
    <s v="117.3 bhp"/>
    <n v="5"/>
    <s v="17.38 Lakh"/>
    <x v="788"/>
  </r>
  <r>
    <n v="2230"/>
    <x v="293"/>
    <x v="7"/>
    <x v="0"/>
    <n v="45008"/>
    <x v="2"/>
    <x v="0"/>
    <x v="0"/>
    <x v="72"/>
    <s v="kmpl"/>
    <s v="118 bhp"/>
    <n v="5"/>
    <m/>
    <x v="159"/>
  </r>
  <r>
    <n v="2231"/>
    <x v="1108"/>
    <x v="6"/>
    <x v="8"/>
    <n v="21799"/>
    <x v="2"/>
    <x v="0"/>
    <x v="0"/>
    <x v="165"/>
    <s v="kmpl"/>
    <s v="67.04 bhp"/>
    <n v="5"/>
    <s v="5.69 Lakh"/>
    <x v="789"/>
  </r>
  <r>
    <n v="2232"/>
    <x v="557"/>
    <x v="1"/>
    <x v="2"/>
    <n v="57328"/>
    <x v="2"/>
    <x v="0"/>
    <x v="0"/>
    <x v="51"/>
    <s v="kmpl"/>
    <s v="103.6 bhp"/>
    <n v="5"/>
    <m/>
    <x v="608"/>
  </r>
  <r>
    <n v="2233"/>
    <x v="105"/>
    <x v="4"/>
    <x v="8"/>
    <n v="35358"/>
    <x v="1"/>
    <x v="1"/>
    <x v="0"/>
    <x v="7"/>
    <s v="kmpl"/>
    <s v="171.5 bhp"/>
    <n v="7"/>
    <s v="26.56 Lakh"/>
    <x v="790"/>
  </r>
  <r>
    <n v="2234"/>
    <x v="979"/>
    <x v="8"/>
    <x v="10"/>
    <n v="46946"/>
    <x v="2"/>
    <x v="0"/>
    <x v="1"/>
    <x v="23"/>
    <s v="kmpl"/>
    <s v="80 bhp"/>
    <n v="5"/>
    <m/>
    <x v="5"/>
  </r>
  <r>
    <n v="2235"/>
    <x v="82"/>
    <x v="7"/>
    <x v="3"/>
    <n v="39772"/>
    <x v="1"/>
    <x v="0"/>
    <x v="0"/>
    <x v="70"/>
    <s v="kmpl"/>
    <s v="73.94 bhp"/>
    <n v="5"/>
    <m/>
    <x v="23"/>
  </r>
  <r>
    <n v="2236"/>
    <x v="160"/>
    <x v="8"/>
    <x v="7"/>
    <n v="58000"/>
    <x v="1"/>
    <x v="1"/>
    <x v="0"/>
    <x v="74"/>
    <s v="kmpl"/>
    <s v="174.33 bhp"/>
    <n v="5"/>
    <m/>
    <x v="183"/>
  </r>
  <r>
    <n v="2237"/>
    <x v="939"/>
    <x v="9"/>
    <x v="7"/>
    <n v="52000"/>
    <x v="2"/>
    <x v="0"/>
    <x v="0"/>
    <x v="279"/>
    <s v="kmpl"/>
    <s v="102.57 bhp"/>
    <n v="5"/>
    <m/>
    <x v="16"/>
  </r>
  <r>
    <n v="2238"/>
    <x v="109"/>
    <x v="4"/>
    <x v="11"/>
    <n v="152000"/>
    <x v="2"/>
    <x v="0"/>
    <x v="1"/>
    <x v="15"/>
    <s v="kmpl"/>
    <s v="130 bhp"/>
    <n v="5"/>
    <m/>
    <x v="159"/>
  </r>
  <r>
    <n v="2239"/>
    <x v="1109"/>
    <x v="5"/>
    <x v="5"/>
    <n v="42700"/>
    <x v="2"/>
    <x v="0"/>
    <x v="0"/>
    <x v="281"/>
    <s v="kmpl"/>
    <s v="84 bhp"/>
    <n v="5"/>
    <s v="5.61 Lakh"/>
    <x v="47"/>
  </r>
  <r>
    <n v="2240"/>
    <x v="603"/>
    <x v="4"/>
    <x v="7"/>
    <n v="60000"/>
    <x v="1"/>
    <x v="1"/>
    <x v="0"/>
    <x v="46"/>
    <s v="kmpl"/>
    <s v="147.51 bhp"/>
    <n v="5"/>
    <m/>
    <x v="89"/>
  </r>
  <r>
    <n v="2241"/>
    <x v="436"/>
    <x v="3"/>
    <x v="1"/>
    <n v="33195"/>
    <x v="2"/>
    <x v="0"/>
    <x v="0"/>
    <x v="229"/>
    <s v="kmpl"/>
    <s v="85.8 bhp"/>
    <n v="5"/>
    <m/>
    <x v="661"/>
  </r>
  <r>
    <n v="2242"/>
    <x v="691"/>
    <x v="4"/>
    <x v="0"/>
    <n v="110000"/>
    <x v="1"/>
    <x v="0"/>
    <x v="0"/>
    <x v="271"/>
    <s v="kmpl"/>
    <s v="174.5 bhp"/>
    <n v="7"/>
    <s v="37.51 Lakh"/>
    <x v="791"/>
  </r>
  <r>
    <n v="2243"/>
    <x v="1110"/>
    <x v="0"/>
    <x v="5"/>
    <n v="52000"/>
    <x v="1"/>
    <x v="1"/>
    <x v="0"/>
    <x v="77"/>
    <s v="kmpl"/>
    <s v="203.2 bhp"/>
    <n v="5"/>
    <m/>
    <x v="235"/>
  </r>
  <r>
    <n v="2244"/>
    <x v="724"/>
    <x v="6"/>
    <x v="1"/>
    <n v="64399"/>
    <x v="1"/>
    <x v="0"/>
    <x v="0"/>
    <x v="91"/>
    <s v="kmpl"/>
    <s v="90 bhp"/>
    <n v="5"/>
    <m/>
    <x v="792"/>
  </r>
  <r>
    <n v="2245"/>
    <x v="1111"/>
    <x v="0"/>
    <x v="1"/>
    <n v="55000"/>
    <x v="2"/>
    <x v="0"/>
    <x v="0"/>
    <x v="113"/>
    <s v="kmpl"/>
    <s v="81.80 bhp"/>
    <n v="5"/>
    <s v="5.88 Lakh"/>
    <x v="207"/>
  </r>
  <r>
    <n v="2246"/>
    <x v="256"/>
    <x v="9"/>
    <x v="3"/>
    <n v="50000"/>
    <x v="1"/>
    <x v="0"/>
    <x v="0"/>
    <x v="8"/>
    <s v="kmpl"/>
    <s v="103.6 bhp"/>
    <n v="5"/>
    <m/>
    <x v="44"/>
  </r>
  <r>
    <n v="2247"/>
    <x v="436"/>
    <x v="7"/>
    <x v="7"/>
    <n v="33485"/>
    <x v="2"/>
    <x v="0"/>
    <x v="0"/>
    <x v="229"/>
    <s v="kmpl"/>
    <s v="85.8 bhp"/>
    <n v="5"/>
    <m/>
    <x v="793"/>
  </r>
  <r>
    <n v="2248"/>
    <x v="796"/>
    <x v="7"/>
    <x v="1"/>
    <n v="32000"/>
    <x v="1"/>
    <x v="0"/>
    <x v="0"/>
    <x v="112"/>
    <s v="kmpl"/>
    <s v="91.7 bhp"/>
    <n v="5"/>
    <m/>
    <x v="83"/>
  </r>
  <r>
    <n v="2249"/>
    <x v="293"/>
    <x v="9"/>
    <x v="10"/>
    <n v="71400"/>
    <x v="2"/>
    <x v="0"/>
    <x v="3"/>
    <x v="72"/>
    <s v="kmpl"/>
    <s v="118 bhp"/>
    <n v="5"/>
    <m/>
    <x v="82"/>
  </r>
  <r>
    <n v="2250"/>
    <x v="644"/>
    <x v="4"/>
    <x v="5"/>
    <n v="41713"/>
    <x v="1"/>
    <x v="0"/>
    <x v="0"/>
    <x v="1"/>
    <s v="kmpl"/>
    <s v="126.2 bhp"/>
    <n v="5"/>
    <m/>
    <x v="1"/>
  </r>
  <r>
    <n v="2251"/>
    <x v="1112"/>
    <x v="4"/>
    <x v="8"/>
    <n v="46000"/>
    <x v="1"/>
    <x v="0"/>
    <x v="0"/>
    <x v="346"/>
    <s v="kmpl"/>
    <s v="98.6 bhp"/>
    <n v="5"/>
    <s v="16.95 Lakh"/>
    <x v="794"/>
  </r>
  <r>
    <n v="2252"/>
    <x v="273"/>
    <x v="4"/>
    <x v="1"/>
    <n v="52950"/>
    <x v="2"/>
    <x v="0"/>
    <x v="0"/>
    <x v="33"/>
    <s v="kmpl"/>
    <s v="35 bhp"/>
    <n v="5"/>
    <m/>
    <x v="5"/>
  </r>
  <r>
    <n v="2253"/>
    <x v="1113"/>
    <x v="2"/>
    <x v="1"/>
    <n v="29500"/>
    <x v="2"/>
    <x v="0"/>
    <x v="0"/>
    <x v="112"/>
    <s v="kmpl"/>
    <s v="81.80 bhp"/>
    <n v="5"/>
    <m/>
    <x v="290"/>
  </r>
  <r>
    <n v="2254"/>
    <x v="1114"/>
    <x v="3"/>
    <x v="3"/>
    <n v="63888"/>
    <x v="1"/>
    <x v="1"/>
    <x v="0"/>
    <x v="33"/>
    <s v="kmpl"/>
    <s v="224 bhp"/>
    <n v="5"/>
    <m/>
    <x v="795"/>
  </r>
  <r>
    <n v="2255"/>
    <x v="308"/>
    <x v="10"/>
    <x v="5"/>
    <n v="60000"/>
    <x v="2"/>
    <x v="0"/>
    <x v="0"/>
    <x v="179"/>
    <s v="kmpl"/>
    <s v="47.3 bhp"/>
    <n v="5"/>
    <m/>
    <x v="81"/>
  </r>
  <r>
    <n v="2256"/>
    <x v="971"/>
    <x v="8"/>
    <x v="0"/>
    <n v="59196"/>
    <x v="2"/>
    <x v="0"/>
    <x v="1"/>
    <x v="297"/>
    <s v="kmpl"/>
    <s v="70 bhp"/>
    <n v="5"/>
    <m/>
    <x v="50"/>
  </r>
  <r>
    <n v="2257"/>
    <x v="1115"/>
    <x v="4"/>
    <x v="5"/>
    <n v="121362"/>
    <x v="1"/>
    <x v="0"/>
    <x v="0"/>
    <x v="55"/>
    <s v="kmpl"/>
    <s v="147.8 bhp"/>
    <n v="7"/>
    <m/>
    <x v="477"/>
  </r>
  <r>
    <n v="2258"/>
    <x v="258"/>
    <x v="0"/>
    <x v="4"/>
    <n v="78000"/>
    <x v="1"/>
    <x v="1"/>
    <x v="0"/>
    <x v="163"/>
    <s v="kmpl"/>
    <s v="177 bhp"/>
    <n v="5"/>
    <m/>
    <x v="378"/>
  </r>
  <r>
    <n v="2259"/>
    <x v="820"/>
    <x v="9"/>
    <x v="1"/>
    <n v="59000"/>
    <x v="1"/>
    <x v="1"/>
    <x v="0"/>
    <x v="304"/>
    <s v="kmpl"/>
    <s v="194.3 bhp"/>
    <n v="7"/>
    <m/>
    <x v="544"/>
  </r>
  <r>
    <n v="2260"/>
    <x v="166"/>
    <x v="10"/>
    <x v="3"/>
    <n v="95000"/>
    <x v="1"/>
    <x v="1"/>
    <x v="1"/>
    <x v="120"/>
    <s v="kmpl"/>
    <s v="190 bhp"/>
    <n v="5"/>
    <s v="63.71 Lakh"/>
    <x v="7"/>
  </r>
  <r>
    <n v="2261"/>
    <x v="281"/>
    <x v="4"/>
    <x v="0"/>
    <n v="84000"/>
    <x v="1"/>
    <x v="0"/>
    <x v="1"/>
    <x v="49"/>
    <s v="kmpl"/>
    <s v="68 bhp"/>
    <n v="5"/>
    <m/>
    <x v="87"/>
  </r>
  <r>
    <n v="2262"/>
    <x v="307"/>
    <x v="9"/>
    <x v="3"/>
    <n v="58253"/>
    <x v="1"/>
    <x v="0"/>
    <x v="1"/>
    <x v="132"/>
    <s v="kmpl"/>
    <s v="null bhp"/>
    <n v="5"/>
    <m/>
    <x v="80"/>
  </r>
  <r>
    <n v="2263"/>
    <x v="335"/>
    <x v="3"/>
    <x v="7"/>
    <n v="64557"/>
    <x v="1"/>
    <x v="1"/>
    <x v="1"/>
    <x v="13"/>
    <s v="kmpl"/>
    <s v="187.7 bhp"/>
    <n v="5"/>
    <m/>
    <x v="796"/>
  </r>
  <r>
    <n v="2264"/>
    <x v="1116"/>
    <x v="1"/>
    <x v="3"/>
    <n v="24500"/>
    <x v="2"/>
    <x v="0"/>
    <x v="1"/>
    <x v="249"/>
    <s v="kmpl"/>
    <m/>
    <m/>
    <m/>
    <x v="154"/>
  </r>
  <r>
    <n v="2265"/>
    <x v="334"/>
    <x v="7"/>
    <x v="10"/>
    <n v="68078"/>
    <x v="2"/>
    <x v="0"/>
    <x v="0"/>
    <x v="38"/>
    <s v="kmpl"/>
    <s v="46.3 bhp"/>
    <n v="5"/>
    <m/>
    <x v="797"/>
  </r>
  <r>
    <n v="2266"/>
    <x v="136"/>
    <x v="5"/>
    <x v="10"/>
    <n v="149706"/>
    <x v="1"/>
    <x v="0"/>
    <x v="0"/>
    <x v="100"/>
    <s v="kmpl"/>
    <s v="171 bhp"/>
    <n v="7"/>
    <m/>
    <x v="248"/>
  </r>
  <r>
    <n v="2267"/>
    <x v="1117"/>
    <x v="1"/>
    <x v="15"/>
    <n v="215750"/>
    <x v="1"/>
    <x v="0"/>
    <x v="1"/>
    <x v="14"/>
    <s v="kmpl"/>
    <s v="null bhp"/>
    <n v="10"/>
    <m/>
    <x v="6"/>
  </r>
  <r>
    <n v="2268"/>
    <x v="1118"/>
    <x v="0"/>
    <x v="4"/>
    <n v="25984"/>
    <x v="2"/>
    <x v="0"/>
    <x v="0"/>
    <x v="57"/>
    <s v="kmpl"/>
    <s v="110 bhp"/>
    <n v="5"/>
    <m/>
    <x v="156"/>
  </r>
  <r>
    <n v="2269"/>
    <x v="780"/>
    <x v="0"/>
    <x v="8"/>
    <n v="15544"/>
    <x v="2"/>
    <x v="0"/>
    <x v="0"/>
    <x v="123"/>
    <s v="kmpl"/>
    <s v="83.1 bhp"/>
    <n v="5"/>
    <m/>
    <x v="316"/>
  </r>
  <r>
    <n v="2270"/>
    <x v="987"/>
    <x v="0"/>
    <x v="1"/>
    <n v="34000"/>
    <x v="1"/>
    <x v="1"/>
    <x v="0"/>
    <x v="310"/>
    <s v="kmpl"/>
    <s v="112 bhp"/>
    <n v="5"/>
    <m/>
    <x v="270"/>
  </r>
  <r>
    <n v="2271"/>
    <x v="861"/>
    <x v="0"/>
    <x v="4"/>
    <n v="24000"/>
    <x v="2"/>
    <x v="1"/>
    <x v="0"/>
    <x v="189"/>
    <s v="kmpl"/>
    <s v="121.4 bhp"/>
    <n v="5"/>
    <m/>
    <x v="162"/>
  </r>
  <r>
    <n v="2272"/>
    <x v="60"/>
    <x v="1"/>
    <x v="2"/>
    <n v="95000"/>
    <x v="1"/>
    <x v="0"/>
    <x v="3"/>
    <x v="56"/>
    <s v="kmpl"/>
    <s v="68 bhp"/>
    <n v="5"/>
    <m/>
    <x v="5"/>
  </r>
  <r>
    <n v="2273"/>
    <x v="16"/>
    <x v="1"/>
    <x v="7"/>
    <n v="52000"/>
    <x v="1"/>
    <x v="0"/>
    <x v="1"/>
    <x v="16"/>
    <s v="kmpl"/>
    <s v="98.6 bhp"/>
    <n v="5"/>
    <m/>
    <x v="170"/>
  </r>
  <r>
    <n v="2274"/>
    <x v="415"/>
    <x v="1"/>
    <x v="3"/>
    <n v="135000"/>
    <x v="1"/>
    <x v="0"/>
    <x v="0"/>
    <x v="28"/>
    <s v="kmpl"/>
    <s v="108.45 bhp"/>
    <n v="5"/>
    <m/>
    <x v="15"/>
  </r>
  <r>
    <n v="2275"/>
    <x v="1010"/>
    <x v="8"/>
    <x v="8"/>
    <n v="39000"/>
    <x v="1"/>
    <x v="0"/>
    <x v="0"/>
    <x v="78"/>
    <s v="kmpl"/>
    <s v="98.96 bhp"/>
    <n v="5"/>
    <s v="11.47 Lakh"/>
    <x v="184"/>
  </r>
  <r>
    <n v="2276"/>
    <x v="1119"/>
    <x v="5"/>
    <x v="4"/>
    <n v="45306"/>
    <x v="1"/>
    <x v="1"/>
    <x v="1"/>
    <x v="287"/>
    <s v="kmpl"/>
    <s v="241 bhp"/>
    <n v="4"/>
    <m/>
    <x v="138"/>
  </r>
  <r>
    <n v="2277"/>
    <x v="691"/>
    <x v="0"/>
    <x v="0"/>
    <n v="140000"/>
    <x v="1"/>
    <x v="0"/>
    <x v="0"/>
    <x v="271"/>
    <s v="kmpl"/>
    <s v="174.5 bhp"/>
    <n v="7"/>
    <s v="37.46 Lakh"/>
    <x v="180"/>
  </r>
  <r>
    <n v="2278"/>
    <x v="1120"/>
    <x v="1"/>
    <x v="0"/>
    <n v="55000"/>
    <x v="3"/>
    <x v="0"/>
    <x v="1"/>
    <x v="347"/>
    <s v="km/kg"/>
    <s v="62.1 bhp"/>
    <n v="5"/>
    <m/>
    <x v="193"/>
  </r>
  <r>
    <n v="2279"/>
    <x v="31"/>
    <x v="6"/>
    <x v="1"/>
    <n v="67415"/>
    <x v="1"/>
    <x v="1"/>
    <x v="0"/>
    <x v="30"/>
    <s v="kmpl"/>
    <s v="184 bhp"/>
    <n v="7"/>
    <m/>
    <x v="798"/>
  </r>
  <r>
    <n v="2280"/>
    <x v="418"/>
    <x v="7"/>
    <x v="5"/>
    <n v="25562"/>
    <x v="2"/>
    <x v="0"/>
    <x v="0"/>
    <x v="165"/>
    <s v="kmpl"/>
    <s v="67.04 bhp"/>
    <n v="5"/>
    <m/>
    <x v="6"/>
  </r>
  <r>
    <n v="2281"/>
    <x v="966"/>
    <x v="5"/>
    <x v="5"/>
    <n v="30292"/>
    <x v="2"/>
    <x v="0"/>
    <x v="0"/>
    <x v="101"/>
    <s v="kmpl"/>
    <s v="81.83 bhp"/>
    <n v="5"/>
    <m/>
    <x v="357"/>
  </r>
  <r>
    <n v="2282"/>
    <x v="246"/>
    <x v="9"/>
    <x v="7"/>
    <n v="84056"/>
    <x v="2"/>
    <x v="0"/>
    <x v="0"/>
    <x v="158"/>
    <s v="kmpl"/>
    <s v="123.24 bhp"/>
    <n v="5"/>
    <m/>
    <x v="29"/>
  </r>
  <r>
    <n v="2283"/>
    <x v="1121"/>
    <x v="5"/>
    <x v="8"/>
    <n v="62691"/>
    <x v="1"/>
    <x v="0"/>
    <x v="0"/>
    <x v="348"/>
    <s v="kmpl"/>
    <s v="88.5 bhp"/>
    <n v="5"/>
    <m/>
    <x v="100"/>
  </r>
  <r>
    <n v="2284"/>
    <x v="49"/>
    <x v="1"/>
    <x v="4"/>
    <n v="87000"/>
    <x v="1"/>
    <x v="1"/>
    <x v="0"/>
    <x v="47"/>
    <s v="kmpl"/>
    <s v="174.33 bhp"/>
    <n v="5"/>
    <m/>
    <x v="287"/>
  </r>
  <r>
    <n v="2285"/>
    <x v="325"/>
    <x v="8"/>
    <x v="1"/>
    <n v="52513"/>
    <x v="2"/>
    <x v="0"/>
    <x v="0"/>
    <x v="69"/>
    <s v="kmpl"/>
    <s v="86.7 bhp"/>
    <n v="5"/>
    <m/>
    <x v="83"/>
  </r>
  <r>
    <n v="2286"/>
    <x v="549"/>
    <x v="6"/>
    <x v="5"/>
    <n v="43983"/>
    <x v="2"/>
    <x v="1"/>
    <x v="0"/>
    <x v="247"/>
    <s v="kmpl"/>
    <s v="110.4 bhp"/>
    <n v="5"/>
    <m/>
    <x v="799"/>
  </r>
  <r>
    <n v="2287"/>
    <x v="26"/>
    <x v="4"/>
    <x v="4"/>
    <n v="90121"/>
    <x v="2"/>
    <x v="0"/>
    <x v="0"/>
    <x v="25"/>
    <s v="kmpl"/>
    <s v="67.1 bhp"/>
    <n v="5"/>
    <m/>
    <x v="313"/>
  </r>
  <r>
    <n v="2288"/>
    <x v="600"/>
    <x v="9"/>
    <x v="2"/>
    <n v="50000"/>
    <x v="1"/>
    <x v="1"/>
    <x v="3"/>
    <x v="257"/>
    <s v="kmpl"/>
    <s v="241.38 bhp"/>
    <n v="5"/>
    <m/>
    <x v="544"/>
  </r>
  <r>
    <n v="2289"/>
    <x v="904"/>
    <x v="7"/>
    <x v="2"/>
    <n v="42500"/>
    <x v="1"/>
    <x v="1"/>
    <x v="0"/>
    <x v="316"/>
    <s v="kmpl"/>
    <s v="167.7 bhp"/>
    <n v="5"/>
    <m/>
    <x v="90"/>
  </r>
  <r>
    <n v="2290"/>
    <x v="52"/>
    <x v="6"/>
    <x v="5"/>
    <n v="62192"/>
    <x v="1"/>
    <x v="0"/>
    <x v="0"/>
    <x v="17"/>
    <s v="kmpl"/>
    <s v="74 bhp"/>
    <n v="5"/>
    <s v="7.88 Lakh"/>
    <x v="692"/>
  </r>
  <r>
    <n v="2291"/>
    <x v="1122"/>
    <x v="2"/>
    <x v="2"/>
    <n v="128000"/>
    <x v="1"/>
    <x v="0"/>
    <x v="3"/>
    <x v="216"/>
    <s v="kmpl"/>
    <s v="65 bhp"/>
    <n v="5"/>
    <m/>
    <x v="65"/>
  </r>
  <r>
    <n v="2292"/>
    <x v="1123"/>
    <x v="6"/>
    <x v="6"/>
    <n v="38394"/>
    <x v="2"/>
    <x v="0"/>
    <x v="0"/>
    <x v="10"/>
    <s v="kmpl"/>
    <s v="103.25 bhp"/>
    <n v="5"/>
    <s v="11.37 Lakh"/>
    <x v="800"/>
  </r>
  <r>
    <n v="2293"/>
    <x v="863"/>
    <x v="3"/>
    <x v="4"/>
    <n v="37287"/>
    <x v="2"/>
    <x v="0"/>
    <x v="0"/>
    <x v="111"/>
    <s v="kmpl"/>
    <s v="35 bhp"/>
    <n v="4"/>
    <m/>
    <x v="801"/>
  </r>
  <r>
    <n v="2294"/>
    <x v="253"/>
    <x v="8"/>
    <x v="2"/>
    <n v="60000"/>
    <x v="2"/>
    <x v="1"/>
    <x v="0"/>
    <x v="11"/>
    <s v="kmpl"/>
    <s v="118 bhp"/>
    <n v="5"/>
    <m/>
    <x v="80"/>
  </r>
  <r>
    <n v="2295"/>
    <x v="1124"/>
    <x v="3"/>
    <x v="8"/>
    <n v="39419"/>
    <x v="2"/>
    <x v="0"/>
    <x v="0"/>
    <x v="203"/>
    <s v="kmpl"/>
    <s v="86.8 bhp"/>
    <n v="5"/>
    <m/>
    <x v="251"/>
  </r>
  <r>
    <n v="2296"/>
    <x v="215"/>
    <x v="8"/>
    <x v="7"/>
    <n v="55000"/>
    <x v="1"/>
    <x v="0"/>
    <x v="0"/>
    <x v="117"/>
    <s v="kmpl"/>
    <s v="88.73 bhp"/>
    <n v="5"/>
    <m/>
    <x v="372"/>
  </r>
  <r>
    <n v="2297"/>
    <x v="575"/>
    <x v="0"/>
    <x v="5"/>
    <n v="7000"/>
    <x v="2"/>
    <x v="0"/>
    <x v="0"/>
    <x v="158"/>
    <s v="kmpl"/>
    <s v="110.4 bhp"/>
    <n v="5"/>
    <m/>
    <x v="179"/>
  </r>
  <r>
    <n v="2298"/>
    <x v="603"/>
    <x v="4"/>
    <x v="2"/>
    <n v="85000"/>
    <x v="1"/>
    <x v="1"/>
    <x v="0"/>
    <x v="46"/>
    <s v="kmpl"/>
    <s v="147.51 bhp"/>
    <n v="5"/>
    <m/>
    <x v="568"/>
  </r>
  <r>
    <n v="2299"/>
    <x v="1125"/>
    <x v="4"/>
    <x v="4"/>
    <n v="51000"/>
    <x v="1"/>
    <x v="1"/>
    <x v="1"/>
    <x v="98"/>
    <s v="kmpl"/>
    <s v="143 bhp"/>
    <n v="5"/>
    <m/>
    <x v="315"/>
  </r>
  <r>
    <n v="2300"/>
    <x v="1126"/>
    <x v="9"/>
    <x v="3"/>
    <n v="90000"/>
    <x v="1"/>
    <x v="0"/>
    <x v="1"/>
    <x v="276"/>
    <s v="kmpl"/>
    <s v="138.03 bhp"/>
    <n v="7"/>
    <m/>
    <x v="150"/>
  </r>
  <r>
    <n v="2301"/>
    <x v="1127"/>
    <x v="5"/>
    <x v="0"/>
    <n v="105000"/>
    <x v="1"/>
    <x v="0"/>
    <x v="1"/>
    <x v="92"/>
    <s v="kmpl"/>
    <s v="120 bhp"/>
    <n v="8"/>
    <m/>
    <x v="641"/>
  </r>
  <r>
    <n v="2302"/>
    <x v="351"/>
    <x v="3"/>
    <x v="8"/>
    <n v="36458"/>
    <x v="2"/>
    <x v="0"/>
    <x v="0"/>
    <x v="136"/>
    <s v="kmpl"/>
    <s v="121.3 bhp"/>
    <n v="5"/>
    <m/>
    <x v="802"/>
  </r>
  <r>
    <n v="2303"/>
    <x v="1128"/>
    <x v="2"/>
    <x v="13"/>
    <n v="109000"/>
    <x v="2"/>
    <x v="0"/>
    <x v="0"/>
    <x v="336"/>
    <s v="kmpl"/>
    <s v="100 bhp"/>
    <n v="5"/>
    <m/>
    <x v="144"/>
  </r>
  <r>
    <n v="2304"/>
    <x v="455"/>
    <x v="8"/>
    <x v="1"/>
    <n v="49000"/>
    <x v="1"/>
    <x v="1"/>
    <x v="0"/>
    <x v="147"/>
    <s v="kmpl"/>
    <s v="184 bhp"/>
    <n v="5"/>
    <m/>
    <x v="790"/>
  </r>
  <r>
    <n v="2305"/>
    <x v="1129"/>
    <x v="0"/>
    <x v="2"/>
    <n v="8000"/>
    <x v="2"/>
    <x v="1"/>
    <x v="0"/>
    <x v="266"/>
    <s v="kmpl"/>
    <s v="null bhp"/>
    <n v="2"/>
    <m/>
    <x v="564"/>
  </r>
  <r>
    <n v="2306"/>
    <x v="1130"/>
    <x v="4"/>
    <x v="0"/>
    <n v="45000"/>
    <x v="1"/>
    <x v="1"/>
    <x v="0"/>
    <x v="129"/>
    <s v="kmpl"/>
    <s v="241.4 bhp"/>
    <n v="6"/>
    <m/>
    <x v="455"/>
  </r>
  <r>
    <n v="2307"/>
    <x v="130"/>
    <x v="2"/>
    <x v="11"/>
    <n v="68000"/>
    <x v="2"/>
    <x v="0"/>
    <x v="3"/>
    <x v="38"/>
    <s v="kmpl"/>
    <s v="46.3 bhp"/>
    <n v="5"/>
    <m/>
    <x v="263"/>
  </r>
  <r>
    <n v="2308"/>
    <x v="1131"/>
    <x v="0"/>
    <x v="2"/>
    <n v="54000"/>
    <x v="2"/>
    <x v="1"/>
    <x v="0"/>
    <x v="216"/>
    <s v="kmpl"/>
    <s v="80 bhp"/>
    <n v="5"/>
    <m/>
    <x v="164"/>
  </r>
  <r>
    <n v="2309"/>
    <x v="43"/>
    <x v="8"/>
    <x v="5"/>
    <n v="28000"/>
    <x v="2"/>
    <x v="1"/>
    <x v="0"/>
    <x v="41"/>
    <s v="kmpl"/>
    <s v="149.92 bhp"/>
    <n v="5"/>
    <s v="21.77 Lakh"/>
    <x v="73"/>
  </r>
  <r>
    <n v="2310"/>
    <x v="435"/>
    <x v="8"/>
    <x v="5"/>
    <n v="38500"/>
    <x v="1"/>
    <x v="0"/>
    <x v="1"/>
    <x v="149"/>
    <s v="kmpl"/>
    <s v="88.5 bhp"/>
    <n v="5"/>
    <m/>
    <x v="595"/>
  </r>
  <r>
    <n v="2311"/>
    <x v="154"/>
    <x v="3"/>
    <x v="5"/>
    <n v="17738"/>
    <x v="1"/>
    <x v="1"/>
    <x v="0"/>
    <x v="114"/>
    <s v="kmpl"/>
    <s v="258 bhp"/>
    <n v="5"/>
    <m/>
    <x v="803"/>
  </r>
  <r>
    <n v="2312"/>
    <x v="1132"/>
    <x v="7"/>
    <x v="3"/>
    <n v="67132"/>
    <x v="1"/>
    <x v="0"/>
    <x v="0"/>
    <x v="349"/>
    <s v="kmpl"/>
    <s v="78 bhp"/>
    <n v="9"/>
    <m/>
    <x v="119"/>
  </r>
  <r>
    <n v="2313"/>
    <x v="1133"/>
    <x v="0"/>
    <x v="2"/>
    <n v="47000"/>
    <x v="1"/>
    <x v="0"/>
    <x v="0"/>
    <x v="270"/>
    <s v="kmpl"/>
    <s v="108.5 bhp"/>
    <n v="5"/>
    <s v="11.3 Lakh"/>
    <x v="72"/>
  </r>
  <r>
    <n v="2314"/>
    <x v="217"/>
    <x v="0"/>
    <x v="1"/>
    <n v="28005"/>
    <x v="2"/>
    <x v="0"/>
    <x v="0"/>
    <x v="49"/>
    <s v="kmpl"/>
    <s v="117.3 bhp"/>
    <n v="5"/>
    <m/>
    <x v="241"/>
  </r>
  <r>
    <n v="2315"/>
    <x v="229"/>
    <x v="7"/>
    <x v="8"/>
    <n v="13000"/>
    <x v="2"/>
    <x v="0"/>
    <x v="0"/>
    <x v="112"/>
    <s v="kmpl"/>
    <s v="81.80 bhp"/>
    <n v="5"/>
    <m/>
    <x v="83"/>
  </r>
  <r>
    <n v="2316"/>
    <x v="912"/>
    <x v="7"/>
    <x v="3"/>
    <n v="67000"/>
    <x v="1"/>
    <x v="0"/>
    <x v="0"/>
    <x v="177"/>
    <s v="kmpl"/>
    <s v="138.1 bhp"/>
    <n v="5"/>
    <m/>
    <x v="35"/>
  </r>
  <r>
    <n v="2317"/>
    <x v="966"/>
    <x v="8"/>
    <x v="1"/>
    <n v="50000"/>
    <x v="2"/>
    <x v="0"/>
    <x v="0"/>
    <x v="101"/>
    <s v="kmpl"/>
    <s v="81.83 bhp"/>
    <n v="5"/>
    <m/>
    <x v="251"/>
  </r>
  <r>
    <n v="2318"/>
    <x v="90"/>
    <x v="9"/>
    <x v="7"/>
    <n v="55000"/>
    <x v="1"/>
    <x v="0"/>
    <x v="0"/>
    <x v="63"/>
    <s v="kmpl"/>
    <s v="140 bhp"/>
    <n v="7"/>
    <m/>
    <x v="85"/>
  </r>
  <r>
    <n v="2319"/>
    <x v="1134"/>
    <x v="3"/>
    <x v="12"/>
    <n v="9312"/>
    <x v="1"/>
    <x v="1"/>
    <x v="0"/>
    <x v="69"/>
    <s v="kmpl"/>
    <s v="258 bhp"/>
    <n v="5"/>
    <s v="92.5 Lakh"/>
    <x v="804"/>
  </r>
  <r>
    <n v="2320"/>
    <x v="1135"/>
    <x v="7"/>
    <x v="1"/>
    <n v="30458"/>
    <x v="2"/>
    <x v="0"/>
    <x v="0"/>
    <x v="165"/>
    <s v="kmpl"/>
    <s v="67.04 bhp"/>
    <n v="5"/>
    <m/>
    <x v="514"/>
  </r>
  <r>
    <n v="2321"/>
    <x v="33"/>
    <x v="0"/>
    <x v="7"/>
    <n v="46000"/>
    <x v="2"/>
    <x v="0"/>
    <x v="0"/>
    <x v="51"/>
    <s v="kmpl"/>
    <s v="103.2 bhp"/>
    <n v="5"/>
    <m/>
    <x v="80"/>
  </r>
  <r>
    <n v="2322"/>
    <x v="1136"/>
    <x v="1"/>
    <x v="2"/>
    <n v="50000"/>
    <x v="2"/>
    <x v="0"/>
    <x v="1"/>
    <x v="228"/>
    <s v="kmpl"/>
    <s v="37.48 bhp"/>
    <n v="4"/>
    <m/>
    <x v="348"/>
  </r>
  <r>
    <n v="2323"/>
    <x v="1007"/>
    <x v="8"/>
    <x v="5"/>
    <n v="36676"/>
    <x v="0"/>
    <x v="0"/>
    <x v="0"/>
    <x v="58"/>
    <s v="km/kg"/>
    <s v="81.86 bhp"/>
    <n v="5"/>
    <m/>
    <x v="35"/>
  </r>
  <r>
    <n v="2324"/>
    <x v="528"/>
    <x v="2"/>
    <x v="7"/>
    <n v="72563"/>
    <x v="1"/>
    <x v="0"/>
    <x v="1"/>
    <x v="242"/>
    <s v="kmpl"/>
    <s v="98.59 bhp"/>
    <n v="5"/>
    <m/>
    <x v="35"/>
  </r>
  <r>
    <n v="2325"/>
    <x v="1137"/>
    <x v="1"/>
    <x v="1"/>
    <n v="67000"/>
    <x v="2"/>
    <x v="0"/>
    <x v="0"/>
    <x v="133"/>
    <s v="kmpl"/>
    <m/>
    <m/>
    <m/>
    <x v="204"/>
  </r>
  <r>
    <n v="2326"/>
    <x v="43"/>
    <x v="3"/>
    <x v="1"/>
    <n v="58239"/>
    <x v="2"/>
    <x v="1"/>
    <x v="0"/>
    <x v="41"/>
    <s v="kmpl"/>
    <s v="149.92 bhp"/>
    <n v="5"/>
    <s v="23.64 Lakh"/>
    <x v="805"/>
  </r>
  <r>
    <n v="2327"/>
    <x v="1138"/>
    <x v="3"/>
    <x v="1"/>
    <n v="57934"/>
    <x v="1"/>
    <x v="0"/>
    <x v="0"/>
    <x v="2"/>
    <s v="kmpl"/>
    <s v="73.74 bhp"/>
    <n v="8"/>
    <m/>
    <x v="44"/>
  </r>
  <r>
    <n v="2328"/>
    <x v="1139"/>
    <x v="2"/>
    <x v="8"/>
    <n v="6500000"/>
    <x v="1"/>
    <x v="1"/>
    <x v="0"/>
    <x v="225"/>
    <s v="kmpl"/>
    <s v="258 bhp"/>
    <n v="5"/>
    <m/>
    <x v="806"/>
  </r>
  <r>
    <n v="2329"/>
    <x v="442"/>
    <x v="5"/>
    <x v="1"/>
    <n v="63000"/>
    <x v="1"/>
    <x v="0"/>
    <x v="0"/>
    <x v="215"/>
    <s v="kmpl"/>
    <s v="88.8 bhp"/>
    <n v="5"/>
    <m/>
    <x v="789"/>
  </r>
  <r>
    <n v="2330"/>
    <x v="1140"/>
    <x v="0"/>
    <x v="3"/>
    <n v="27014"/>
    <x v="2"/>
    <x v="0"/>
    <x v="0"/>
    <x v="350"/>
    <s v="kmpl"/>
    <s v="75 bhp"/>
    <n v="5"/>
    <m/>
    <x v="807"/>
  </r>
  <r>
    <n v="2331"/>
    <x v="8"/>
    <x v="2"/>
    <x v="3"/>
    <n v="90906"/>
    <x v="1"/>
    <x v="0"/>
    <x v="0"/>
    <x v="8"/>
    <s v="kmpl"/>
    <s v="103.6 bhp"/>
    <n v="5"/>
    <m/>
    <x v="24"/>
  </r>
  <r>
    <n v="2332"/>
    <x v="31"/>
    <x v="4"/>
    <x v="4"/>
    <n v="61202"/>
    <x v="1"/>
    <x v="1"/>
    <x v="0"/>
    <x v="30"/>
    <s v="kmpl"/>
    <s v="184 bhp"/>
    <n v="7"/>
    <m/>
    <x v="59"/>
  </r>
  <r>
    <n v="2333"/>
    <x v="1141"/>
    <x v="0"/>
    <x v="7"/>
    <n v="51000"/>
    <x v="1"/>
    <x v="0"/>
    <x v="0"/>
    <x v="127"/>
    <s v="kmpl"/>
    <s v="83.14 bhp"/>
    <n v="5"/>
    <s v="15.06 Lakh"/>
    <x v="316"/>
  </r>
  <r>
    <n v="2334"/>
    <x v="1001"/>
    <x v="10"/>
    <x v="5"/>
    <n v="88008"/>
    <x v="1"/>
    <x v="1"/>
    <x v="1"/>
    <x v="121"/>
    <s v="kmpl"/>
    <s v="174.5 bhp"/>
    <n v="7"/>
    <s v="34.45 Lakh"/>
    <x v="732"/>
  </r>
  <r>
    <n v="2335"/>
    <x v="188"/>
    <x v="0"/>
    <x v="9"/>
    <n v="55000"/>
    <x v="2"/>
    <x v="0"/>
    <x v="1"/>
    <x v="133"/>
    <s v="kmpl"/>
    <m/>
    <m/>
    <m/>
    <x v="0"/>
  </r>
  <r>
    <n v="2336"/>
    <x v="289"/>
    <x v="5"/>
    <x v="15"/>
    <n v="160000"/>
    <x v="2"/>
    <x v="1"/>
    <x v="1"/>
    <x v="173"/>
    <s v="kmpl"/>
    <s v="125 bhp"/>
    <n v="5"/>
    <m/>
    <x v="144"/>
  </r>
  <r>
    <n v="2337"/>
    <x v="241"/>
    <x v="6"/>
    <x v="3"/>
    <n v="42591"/>
    <x v="2"/>
    <x v="0"/>
    <x v="0"/>
    <x v="53"/>
    <s v="kmpl"/>
    <s v="78.9 bhp"/>
    <n v="5"/>
    <m/>
    <x v="242"/>
  </r>
  <r>
    <n v="2338"/>
    <x v="96"/>
    <x v="9"/>
    <x v="3"/>
    <n v="67000"/>
    <x v="1"/>
    <x v="0"/>
    <x v="0"/>
    <x v="78"/>
    <s v="kmpl"/>
    <s v="90 bhp"/>
    <n v="5"/>
    <m/>
    <x v="2"/>
  </r>
  <r>
    <n v="2339"/>
    <x v="16"/>
    <x v="1"/>
    <x v="7"/>
    <n v="48000"/>
    <x v="1"/>
    <x v="0"/>
    <x v="1"/>
    <x v="16"/>
    <s v="kmpl"/>
    <s v="98.6 bhp"/>
    <n v="5"/>
    <m/>
    <x v="2"/>
  </r>
  <r>
    <n v="2340"/>
    <x v="104"/>
    <x v="5"/>
    <x v="7"/>
    <n v="97000"/>
    <x v="1"/>
    <x v="1"/>
    <x v="0"/>
    <x v="84"/>
    <s v="kmpl"/>
    <s v="126.32 bhp"/>
    <n v="5"/>
    <m/>
    <x v="299"/>
  </r>
  <r>
    <n v="2341"/>
    <x v="1021"/>
    <x v="0"/>
    <x v="6"/>
    <n v="10000"/>
    <x v="1"/>
    <x v="1"/>
    <x v="0"/>
    <x v="115"/>
    <s v="kmpl"/>
    <s v="136 bhp"/>
    <n v="5"/>
    <s v="41.94 Lakh"/>
    <x v="808"/>
  </r>
  <r>
    <n v="2342"/>
    <x v="920"/>
    <x v="3"/>
    <x v="1"/>
    <n v="56900"/>
    <x v="1"/>
    <x v="0"/>
    <x v="0"/>
    <x v="215"/>
    <s v="kmpl"/>
    <s v="88.8 bhp"/>
    <n v="5"/>
    <m/>
    <x v="170"/>
  </r>
  <r>
    <n v="2343"/>
    <x v="1142"/>
    <x v="4"/>
    <x v="13"/>
    <n v="74483"/>
    <x v="2"/>
    <x v="1"/>
    <x v="0"/>
    <x v="14"/>
    <s v="kmpl"/>
    <s v="null bhp"/>
    <n v="5"/>
    <m/>
    <x v="293"/>
  </r>
  <r>
    <n v="2344"/>
    <x v="1095"/>
    <x v="6"/>
    <x v="8"/>
    <n v="36152"/>
    <x v="2"/>
    <x v="1"/>
    <x v="0"/>
    <x v="123"/>
    <s v="kmpl"/>
    <s v="83.1 bhp"/>
    <n v="5"/>
    <m/>
    <x v="809"/>
  </r>
  <r>
    <n v="2345"/>
    <x v="52"/>
    <x v="4"/>
    <x v="7"/>
    <n v="85512"/>
    <x v="1"/>
    <x v="0"/>
    <x v="0"/>
    <x v="48"/>
    <s v="kmpl"/>
    <s v="74 bhp"/>
    <n v="5"/>
    <m/>
    <x v="333"/>
  </r>
  <r>
    <n v="2346"/>
    <x v="1143"/>
    <x v="2"/>
    <x v="4"/>
    <n v="234000"/>
    <x v="1"/>
    <x v="0"/>
    <x v="1"/>
    <x v="33"/>
    <s v="kmpl"/>
    <s v="95 bhp"/>
    <n v="8"/>
    <m/>
    <x v="6"/>
  </r>
  <r>
    <n v="2347"/>
    <x v="973"/>
    <x v="9"/>
    <x v="4"/>
    <n v="36000"/>
    <x v="1"/>
    <x v="0"/>
    <x v="1"/>
    <x v="75"/>
    <s v="kmpl"/>
    <s v="89.84 bhp"/>
    <n v="5"/>
    <m/>
    <x v="412"/>
  </r>
  <r>
    <n v="2348"/>
    <x v="90"/>
    <x v="8"/>
    <x v="1"/>
    <n v="36096"/>
    <x v="1"/>
    <x v="0"/>
    <x v="0"/>
    <x v="63"/>
    <s v="kmpl"/>
    <s v="140 bhp"/>
    <n v="7"/>
    <m/>
    <x v="40"/>
  </r>
  <r>
    <n v="2349"/>
    <x v="407"/>
    <x v="4"/>
    <x v="0"/>
    <n v="111111"/>
    <x v="2"/>
    <x v="0"/>
    <x v="1"/>
    <x v="101"/>
    <s v="kmpl"/>
    <s v="79.4 bhp"/>
    <n v="5"/>
    <m/>
    <x v="65"/>
  </r>
  <r>
    <n v="2350"/>
    <x v="536"/>
    <x v="9"/>
    <x v="3"/>
    <n v="73000"/>
    <x v="2"/>
    <x v="0"/>
    <x v="0"/>
    <x v="189"/>
    <s v="kmpl"/>
    <s v="121.3 bhp"/>
    <n v="5"/>
    <m/>
    <x v="44"/>
  </r>
  <r>
    <n v="2351"/>
    <x v="533"/>
    <x v="7"/>
    <x v="7"/>
    <n v="44300"/>
    <x v="2"/>
    <x v="0"/>
    <x v="1"/>
    <x v="50"/>
    <s v="kmpl"/>
    <s v="82 bhp"/>
    <n v="5"/>
    <m/>
    <x v="293"/>
  </r>
  <r>
    <n v="2352"/>
    <x v="415"/>
    <x v="9"/>
    <x v="7"/>
    <n v="74500"/>
    <x v="1"/>
    <x v="0"/>
    <x v="0"/>
    <x v="28"/>
    <s v="kmpl"/>
    <s v="108.45 bhp"/>
    <n v="5"/>
    <m/>
    <x v="696"/>
  </r>
  <r>
    <n v="2353"/>
    <x v="492"/>
    <x v="3"/>
    <x v="5"/>
    <n v="21495"/>
    <x v="2"/>
    <x v="0"/>
    <x v="0"/>
    <x v="229"/>
    <s v="kmpl"/>
    <s v="81.86 bhp"/>
    <n v="5"/>
    <m/>
    <x v="359"/>
  </r>
  <r>
    <n v="2354"/>
    <x v="241"/>
    <x v="8"/>
    <x v="3"/>
    <n v="59000"/>
    <x v="2"/>
    <x v="0"/>
    <x v="0"/>
    <x v="53"/>
    <s v="kmpl"/>
    <s v="78.9 bhp"/>
    <n v="5"/>
    <m/>
    <x v="23"/>
  </r>
  <r>
    <n v="2355"/>
    <x v="1144"/>
    <x v="8"/>
    <x v="5"/>
    <n v="23000"/>
    <x v="2"/>
    <x v="1"/>
    <x v="0"/>
    <x v="119"/>
    <s v="kmpl"/>
    <s v="183 bhp"/>
    <n v="5"/>
    <m/>
    <x v="341"/>
  </r>
  <r>
    <n v="2356"/>
    <x v="387"/>
    <x v="3"/>
    <x v="11"/>
    <n v="50135"/>
    <x v="1"/>
    <x v="0"/>
    <x v="0"/>
    <x v="57"/>
    <s v="kmpl"/>
    <s v="170 bhp"/>
    <n v="5"/>
    <m/>
    <x v="810"/>
  </r>
  <r>
    <n v="2357"/>
    <x v="1145"/>
    <x v="8"/>
    <x v="5"/>
    <n v="25000"/>
    <x v="2"/>
    <x v="1"/>
    <x v="0"/>
    <x v="51"/>
    <s v="kmpl"/>
    <s v="183 bhp"/>
    <n v="5"/>
    <m/>
    <x v="166"/>
  </r>
  <r>
    <n v="2358"/>
    <x v="471"/>
    <x v="7"/>
    <x v="4"/>
    <n v="47000"/>
    <x v="1"/>
    <x v="0"/>
    <x v="0"/>
    <x v="84"/>
    <s v="kmpl"/>
    <s v="126.32 bhp"/>
    <n v="5"/>
    <m/>
    <x v="191"/>
  </r>
  <r>
    <n v="2359"/>
    <x v="1146"/>
    <x v="2"/>
    <x v="5"/>
    <n v="150000"/>
    <x v="1"/>
    <x v="0"/>
    <x v="0"/>
    <x v="293"/>
    <s v="kmpl"/>
    <s v="93.7 bhp"/>
    <n v="9"/>
    <m/>
    <x v="2"/>
  </r>
  <r>
    <n v="2360"/>
    <x v="428"/>
    <x v="8"/>
    <x v="1"/>
    <n v="53503"/>
    <x v="1"/>
    <x v="0"/>
    <x v="0"/>
    <x v="219"/>
    <s v="kmpl"/>
    <s v="74 bhp"/>
    <n v="5"/>
    <m/>
    <x v="35"/>
  </r>
  <r>
    <n v="2361"/>
    <x v="241"/>
    <x v="10"/>
    <x v="7"/>
    <n v="47003"/>
    <x v="2"/>
    <x v="0"/>
    <x v="0"/>
    <x v="53"/>
    <s v="kmpl"/>
    <s v="78.9 bhp"/>
    <n v="5"/>
    <m/>
    <x v="563"/>
  </r>
  <r>
    <n v="2362"/>
    <x v="1147"/>
    <x v="8"/>
    <x v="7"/>
    <n v="80000"/>
    <x v="1"/>
    <x v="0"/>
    <x v="0"/>
    <x v="33"/>
    <s v="kmpl"/>
    <s v="138.1 bhp"/>
    <n v="7"/>
    <m/>
    <x v="3"/>
  </r>
  <r>
    <n v="2363"/>
    <x v="533"/>
    <x v="3"/>
    <x v="6"/>
    <n v="20492"/>
    <x v="2"/>
    <x v="0"/>
    <x v="0"/>
    <x v="50"/>
    <s v="kmpl"/>
    <s v="82 bhp"/>
    <n v="5"/>
    <m/>
    <x v="17"/>
  </r>
  <r>
    <n v="2364"/>
    <x v="204"/>
    <x v="2"/>
    <x v="3"/>
    <n v="17000"/>
    <x v="2"/>
    <x v="1"/>
    <x v="1"/>
    <x v="144"/>
    <s v="kmpl"/>
    <s v="189.08 bhp"/>
    <n v="4"/>
    <s v="44.28 Lakh"/>
    <x v="270"/>
  </r>
  <r>
    <n v="2365"/>
    <x v="1062"/>
    <x v="8"/>
    <x v="13"/>
    <n v="79000"/>
    <x v="2"/>
    <x v="0"/>
    <x v="1"/>
    <x v="239"/>
    <s v="kmpl"/>
    <s v="125 bhp"/>
    <n v="5"/>
    <m/>
    <x v="117"/>
  </r>
  <r>
    <n v="2366"/>
    <x v="1148"/>
    <x v="7"/>
    <x v="7"/>
    <n v="27000"/>
    <x v="2"/>
    <x v="0"/>
    <x v="0"/>
    <x v="42"/>
    <s v="kmpl"/>
    <s v="138.03 bhp"/>
    <n v="5"/>
    <m/>
    <x v="696"/>
  </r>
  <r>
    <n v="2367"/>
    <x v="1149"/>
    <x v="6"/>
    <x v="6"/>
    <n v="28786"/>
    <x v="2"/>
    <x v="0"/>
    <x v="0"/>
    <x v="351"/>
    <s v="kmpl"/>
    <s v="163.5 bhp"/>
    <n v="5"/>
    <m/>
    <x v="811"/>
  </r>
  <r>
    <n v="2368"/>
    <x v="1150"/>
    <x v="2"/>
    <x v="2"/>
    <n v="143354"/>
    <x v="1"/>
    <x v="0"/>
    <x v="1"/>
    <x v="83"/>
    <s v="kmpl"/>
    <s v="140 bhp"/>
    <n v="7"/>
    <m/>
    <x v="3"/>
  </r>
  <r>
    <n v="2369"/>
    <x v="1151"/>
    <x v="2"/>
    <x v="11"/>
    <n v="56000"/>
    <x v="2"/>
    <x v="0"/>
    <x v="1"/>
    <x v="284"/>
    <s v="kmpl"/>
    <s v="null bhp"/>
    <m/>
    <m/>
    <x v="144"/>
  </r>
  <r>
    <n v="2370"/>
    <x v="1152"/>
    <x v="0"/>
    <x v="4"/>
    <n v="21000"/>
    <x v="2"/>
    <x v="1"/>
    <x v="0"/>
    <x v="352"/>
    <s v="kmpl"/>
    <s v="189.08 bhp"/>
    <n v="4"/>
    <s v="39.57 Lakh"/>
    <x v="812"/>
  </r>
  <r>
    <n v="2371"/>
    <x v="809"/>
    <x v="1"/>
    <x v="7"/>
    <n v="29202"/>
    <x v="0"/>
    <x v="0"/>
    <x v="0"/>
    <x v="300"/>
    <s v="km/kg"/>
    <s v="67.04 bhp"/>
    <n v="5"/>
    <s v="5.54 Lakh"/>
    <x v="88"/>
  </r>
  <r>
    <n v="2372"/>
    <x v="82"/>
    <x v="5"/>
    <x v="10"/>
    <n v="73000"/>
    <x v="1"/>
    <x v="0"/>
    <x v="1"/>
    <x v="5"/>
    <s v="kmpl"/>
    <s v="73.9 bhp"/>
    <n v="5"/>
    <m/>
    <x v="5"/>
  </r>
  <r>
    <n v="2373"/>
    <x v="208"/>
    <x v="8"/>
    <x v="3"/>
    <n v="74000"/>
    <x v="1"/>
    <x v="0"/>
    <x v="1"/>
    <x v="37"/>
    <s v="kmpl"/>
    <s v="73.9 bhp"/>
    <n v="5"/>
    <m/>
    <x v="81"/>
  </r>
  <r>
    <n v="2374"/>
    <x v="177"/>
    <x v="6"/>
    <x v="2"/>
    <n v="65423"/>
    <x v="2"/>
    <x v="0"/>
    <x v="0"/>
    <x v="53"/>
    <s v="kmpl"/>
    <s v="78.9 bhp"/>
    <n v="5"/>
    <m/>
    <x v="813"/>
  </r>
  <r>
    <n v="2375"/>
    <x v="237"/>
    <x v="5"/>
    <x v="10"/>
    <n v="65000"/>
    <x v="2"/>
    <x v="0"/>
    <x v="1"/>
    <x v="97"/>
    <s v="kmpl"/>
    <s v="66.1 bhp"/>
    <n v="5"/>
    <m/>
    <x v="219"/>
  </r>
  <r>
    <n v="2376"/>
    <x v="0"/>
    <x v="4"/>
    <x v="4"/>
    <n v="83875"/>
    <x v="0"/>
    <x v="0"/>
    <x v="1"/>
    <x v="0"/>
    <s v="km/kg"/>
    <s v="58.16 bhp"/>
    <n v="5"/>
    <m/>
    <x v="154"/>
  </r>
  <r>
    <n v="2377"/>
    <x v="1153"/>
    <x v="4"/>
    <x v="7"/>
    <n v="55277"/>
    <x v="2"/>
    <x v="0"/>
    <x v="0"/>
    <x v="137"/>
    <s v="kmpl"/>
    <s v="67.04 bhp"/>
    <n v="5"/>
    <m/>
    <x v="88"/>
  </r>
  <r>
    <n v="2378"/>
    <x v="585"/>
    <x v="3"/>
    <x v="8"/>
    <n v="50808"/>
    <x v="1"/>
    <x v="0"/>
    <x v="1"/>
    <x v="254"/>
    <s v="kmpl"/>
    <s v="98.6 bhp"/>
    <n v="7"/>
    <m/>
    <x v="814"/>
  </r>
  <r>
    <n v="2379"/>
    <x v="355"/>
    <x v="5"/>
    <x v="8"/>
    <n v="52000"/>
    <x v="2"/>
    <x v="0"/>
    <x v="1"/>
    <x v="5"/>
    <s v="kmpl"/>
    <s v="55.2 bhp"/>
    <n v="5"/>
    <m/>
    <x v="6"/>
  </r>
  <r>
    <n v="2380"/>
    <x v="1154"/>
    <x v="0"/>
    <x v="8"/>
    <n v="32000"/>
    <x v="2"/>
    <x v="1"/>
    <x v="0"/>
    <x v="19"/>
    <s v="kmpl"/>
    <s v="103.52 bhp"/>
    <n v="5"/>
    <s v="13.7 Lakh"/>
    <x v="815"/>
  </r>
  <r>
    <n v="2381"/>
    <x v="730"/>
    <x v="8"/>
    <x v="8"/>
    <n v="25000"/>
    <x v="1"/>
    <x v="0"/>
    <x v="0"/>
    <x v="149"/>
    <s v="kmpl"/>
    <s v="88.5 bhp"/>
    <n v="5"/>
    <m/>
    <x v="816"/>
  </r>
  <r>
    <n v="2382"/>
    <x v="1110"/>
    <x v="3"/>
    <x v="5"/>
    <n v="23218"/>
    <x v="1"/>
    <x v="1"/>
    <x v="0"/>
    <x v="77"/>
    <s v="kmpl"/>
    <s v="203.2 bhp"/>
    <n v="5"/>
    <m/>
    <x v="817"/>
  </r>
  <r>
    <n v="2383"/>
    <x v="1155"/>
    <x v="1"/>
    <x v="0"/>
    <n v="84000"/>
    <x v="1"/>
    <x v="1"/>
    <x v="0"/>
    <x v="56"/>
    <s v="kmpl"/>
    <s v="138.1 bhp"/>
    <n v="5"/>
    <m/>
    <x v="80"/>
  </r>
  <r>
    <n v="2384"/>
    <x v="983"/>
    <x v="8"/>
    <x v="8"/>
    <n v="40000"/>
    <x v="1"/>
    <x v="0"/>
    <x v="0"/>
    <x v="34"/>
    <s v="kmpl"/>
    <s v="88.5 bhp"/>
    <n v="5"/>
    <m/>
    <x v="595"/>
  </r>
  <r>
    <n v="2385"/>
    <x v="1120"/>
    <x v="4"/>
    <x v="2"/>
    <n v="17000"/>
    <x v="3"/>
    <x v="0"/>
    <x v="0"/>
    <x v="347"/>
    <s v="km/kg"/>
    <s v="62.1 bhp"/>
    <n v="5"/>
    <m/>
    <x v="207"/>
  </r>
  <r>
    <n v="2386"/>
    <x v="509"/>
    <x v="7"/>
    <x v="7"/>
    <n v="25135"/>
    <x v="1"/>
    <x v="0"/>
    <x v="0"/>
    <x v="148"/>
    <s v="kmpl"/>
    <s v="70 bhp"/>
    <n v="5"/>
    <m/>
    <x v="68"/>
  </r>
  <r>
    <n v="2387"/>
    <x v="3"/>
    <x v="8"/>
    <x v="8"/>
    <n v="65000"/>
    <x v="1"/>
    <x v="0"/>
    <x v="0"/>
    <x v="126"/>
    <s v="kmpl"/>
    <s v="88.50 bhp"/>
    <n v="7"/>
    <s v="11.16 Lakh"/>
    <x v="708"/>
  </r>
  <r>
    <n v="2388"/>
    <x v="232"/>
    <x v="10"/>
    <x v="4"/>
    <n v="40000"/>
    <x v="2"/>
    <x v="0"/>
    <x v="0"/>
    <x v="72"/>
    <s v="kmpl"/>
    <s v="80 bhp"/>
    <n v="5"/>
    <m/>
    <x v="314"/>
  </r>
  <r>
    <n v="2389"/>
    <x v="125"/>
    <x v="3"/>
    <x v="6"/>
    <n v="24500"/>
    <x v="1"/>
    <x v="1"/>
    <x v="0"/>
    <x v="83"/>
    <s v="kmpl"/>
    <s v="140 bhp"/>
    <n v="7"/>
    <m/>
    <x v="818"/>
  </r>
  <r>
    <n v="2390"/>
    <x v="164"/>
    <x v="6"/>
    <x v="5"/>
    <n v="56674"/>
    <x v="2"/>
    <x v="1"/>
    <x v="0"/>
    <x v="119"/>
    <s v="kmpl"/>
    <s v="157.75 bhp"/>
    <n v="5"/>
    <m/>
    <x v="819"/>
  </r>
  <r>
    <n v="2391"/>
    <x v="124"/>
    <x v="6"/>
    <x v="5"/>
    <n v="51950"/>
    <x v="2"/>
    <x v="0"/>
    <x v="0"/>
    <x v="95"/>
    <s v="kmpl"/>
    <s v="91.1 bhp"/>
    <n v="5"/>
    <m/>
    <x v="29"/>
  </r>
  <r>
    <n v="2392"/>
    <x v="236"/>
    <x v="7"/>
    <x v="5"/>
    <n v="51000"/>
    <x v="1"/>
    <x v="0"/>
    <x v="0"/>
    <x v="1"/>
    <s v="kmpl"/>
    <s v="126.2 bhp"/>
    <n v="5"/>
    <m/>
    <x v="508"/>
  </r>
  <r>
    <n v="2393"/>
    <x v="307"/>
    <x v="2"/>
    <x v="3"/>
    <n v="150000"/>
    <x v="1"/>
    <x v="0"/>
    <x v="3"/>
    <x v="132"/>
    <s v="kmpl"/>
    <s v="null bhp"/>
    <n v="5"/>
    <m/>
    <x v="159"/>
  </r>
  <r>
    <n v="2394"/>
    <x v="249"/>
    <x v="2"/>
    <x v="11"/>
    <n v="114750"/>
    <x v="2"/>
    <x v="0"/>
    <x v="1"/>
    <x v="72"/>
    <s v="kmpl"/>
    <s v="118 bhp"/>
    <n v="5"/>
    <m/>
    <x v="25"/>
  </r>
  <r>
    <n v="2395"/>
    <x v="1156"/>
    <x v="4"/>
    <x v="5"/>
    <n v="107890"/>
    <x v="1"/>
    <x v="0"/>
    <x v="0"/>
    <x v="15"/>
    <s v="kmpl"/>
    <s v="157.7 bhp"/>
    <n v="7"/>
    <m/>
    <x v="340"/>
  </r>
  <r>
    <n v="2396"/>
    <x v="1157"/>
    <x v="1"/>
    <x v="3"/>
    <n v="64000"/>
    <x v="1"/>
    <x v="0"/>
    <x v="0"/>
    <x v="91"/>
    <s v="kmpl"/>
    <s v="90 bhp"/>
    <n v="5"/>
    <m/>
    <x v="24"/>
  </r>
  <r>
    <n v="2397"/>
    <x v="1158"/>
    <x v="7"/>
    <x v="5"/>
    <n v="21460"/>
    <x v="2"/>
    <x v="0"/>
    <x v="0"/>
    <x v="72"/>
    <s v="kmpl"/>
    <s v="121.36 bhp"/>
    <n v="5"/>
    <s v="9.47 Lakh"/>
    <x v="3"/>
  </r>
  <r>
    <n v="2398"/>
    <x v="232"/>
    <x v="3"/>
    <x v="1"/>
    <n v="29634"/>
    <x v="2"/>
    <x v="0"/>
    <x v="1"/>
    <x v="72"/>
    <s v="kmpl"/>
    <s v="80 bhp"/>
    <n v="5"/>
    <m/>
    <x v="3"/>
  </r>
  <r>
    <n v="2399"/>
    <x v="742"/>
    <x v="10"/>
    <x v="11"/>
    <n v="52000"/>
    <x v="2"/>
    <x v="0"/>
    <x v="0"/>
    <x v="133"/>
    <s v="kmpl"/>
    <s v="88.2 bhp"/>
    <n v="5"/>
    <m/>
    <x v="87"/>
  </r>
  <r>
    <n v="2400"/>
    <x v="1159"/>
    <x v="4"/>
    <x v="1"/>
    <n v="33000"/>
    <x v="2"/>
    <x v="1"/>
    <x v="0"/>
    <x v="97"/>
    <s v="kmpl"/>
    <s v="88.7 bhp"/>
    <n v="5"/>
    <s v="10.17 Lakh"/>
    <x v="106"/>
  </r>
  <r>
    <n v="2401"/>
    <x v="1160"/>
    <x v="6"/>
    <x v="7"/>
    <n v="89230"/>
    <x v="1"/>
    <x v="0"/>
    <x v="0"/>
    <x v="303"/>
    <s v="kmpl"/>
    <s v="200 bhp"/>
    <n v="7"/>
    <m/>
    <x v="820"/>
  </r>
  <r>
    <n v="2402"/>
    <x v="1070"/>
    <x v="8"/>
    <x v="5"/>
    <n v="27000"/>
    <x v="2"/>
    <x v="0"/>
    <x v="0"/>
    <x v="123"/>
    <s v="kmpl"/>
    <s v="83.1 bhp"/>
    <n v="5"/>
    <m/>
    <x v="139"/>
  </r>
  <r>
    <n v="2403"/>
    <x v="268"/>
    <x v="6"/>
    <x v="8"/>
    <n v="72524"/>
    <x v="1"/>
    <x v="1"/>
    <x v="1"/>
    <x v="115"/>
    <s v="kmpl"/>
    <s v="136 bhp"/>
    <n v="5"/>
    <m/>
    <x v="821"/>
  </r>
  <r>
    <n v="2404"/>
    <x v="55"/>
    <x v="4"/>
    <x v="5"/>
    <n v="73000"/>
    <x v="2"/>
    <x v="0"/>
    <x v="0"/>
    <x v="52"/>
    <s v="kmpl"/>
    <s v="53.3 bhp"/>
    <n v="5"/>
    <m/>
    <x v="242"/>
  </r>
  <r>
    <n v="2405"/>
    <x v="851"/>
    <x v="3"/>
    <x v="8"/>
    <n v="21740"/>
    <x v="2"/>
    <x v="0"/>
    <x v="0"/>
    <x v="203"/>
    <s v="kmpl"/>
    <s v="86.8 bhp"/>
    <n v="5"/>
    <m/>
    <x v="822"/>
  </r>
  <r>
    <n v="2406"/>
    <x v="87"/>
    <x v="5"/>
    <x v="1"/>
    <n v="59000"/>
    <x v="1"/>
    <x v="0"/>
    <x v="0"/>
    <x v="73"/>
    <s v="kmpl"/>
    <s v="168.5 bhp"/>
    <n v="7"/>
    <m/>
    <x v="141"/>
  </r>
  <r>
    <n v="2407"/>
    <x v="249"/>
    <x v="2"/>
    <x v="4"/>
    <n v="83432"/>
    <x v="2"/>
    <x v="0"/>
    <x v="0"/>
    <x v="72"/>
    <s v="kmpl"/>
    <s v="118 bhp"/>
    <n v="5"/>
    <m/>
    <x v="343"/>
  </r>
  <r>
    <n v="2408"/>
    <x v="1161"/>
    <x v="1"/>
    <x v="7"/>
    <n v="87200"/>
    <x v="1"/>
    <x v="0"/>
    <x v="0"/>
    <x v="125"/>
    <s v="kmpl"/>
    <s v="75 bhp"/>
    <n v="7"/>
    <m/>
    <x v="28"/>
  </r>
  <r>
    <n v="2409"/>
    <x v="20"/>
    <x v="4"/>
    <x v="3"/>
    <n v="88000"/>
    <x v="1"/>
    <x v="1"/>
    <x v="0"/>
    <x v="190"/>
    <s v="kmpl"/>
    <s v="170 bhp"/>
    <n v="5"/>
    <m/>
    <x v="14"/>
  </r>
  <r>
    <n v="2410"/>
    <x v="35"/>
    <x v="5"/>
    <x v="8"/>
    <n v="48324"/>
    <x v="1"/>
    <x v="0"/>
    <x v="0"/>
    <x v="34"/>
    <s v="kmpl"/>
    <s v="88.5 bhp"/>
    <n v="5"/>
    <s v="11.47 Lakh"/>
    <x v="157"/>
  </r>
  <r>
    <n v="2411"/>
    <x v="1162"/>
    <x v="8"/>
    <x v="2"/>
    <n v="51000"/>
    <x v="2"/>
    <x v="1"/>
    <x v="0"/>
    <x v="36"/>
    <s v="kmpl"/>
    <s v="186 bhp"/>
    <n v="5"/>
    <m/>
    <x v="30"/>
  </r>
  <r>
    <n v="2412"/>
    <x v="536"/>
    <x v="7"/>
    <x v="3"/>
    <n v="24000"/>
    <x v="2"/>
    <x v="0"/>
    <x v="1"/>
    <x v="189"/>
    <s v="kmpl"/>
    <s v="121.3 bhp"/>
    <n v="5"/>
    <m/>
    <x v="132"/>
  </r>
  <r>
    <n v="2413"/>
    <x v="1163"/>
    <x v="6"/>
    <x v="8"/>
    <n v="20773"/>
    <x v="1"/>
    <x v="0"/>
    <x v="0"/>
    <x v="148"/>
    <s v="kmpl"/>
    <s v="73.97 bhp"/>
    <n v="5"/>
    <s v="8.17 Lakh"/>
    <x v="823"/>
  </r>
  <r>
    <n v="2414"/>
    <x v="442"/>
    <x v="7"/>
    <x v="5"/>
    <n v="22000"/>
    <x v="1"/>
    <x v="0"/>
    <x v="0"/>
    <x v="215"/>
    <s v="kmpl"/>
    <s v="88 bhp"/>
    <n v="5"/>
    <s v="9.58 Lakh"/>
    <x v="745"/>
  </r>
  <r>
    <n v="2415"/>
    <x v="325"/>
    <x v="6"/>
    <x v="7"/>
    <n v="66355"/>
    <x v="2"/>
    <x v="0"/>
    <x v="0"/>
    <x v="69"/>
    <s v="kmpl"/>
    <s v="86.7 bhp"/>
    <n v="5"/>
    <m/>
    <x v="746"/>
  </r>
  <r>
    <n v="2416"/>
    <x v="697"/>
    <x v="1"/>
    <x v="9"/>
    <n v="115800"/>
    <x v="2"/>
    <x v="1"/>
    <x v="3"/>
    <x v="274"/>
    <s v="kmpl"/>
    <s v="152 bhp"/>
    <n v="5"/>
    <m/>
    <x v="82"/>
  </r>
  <r>
    <n v="2417"/>
    <x v="602"/>
    <x v="10"/>
    <x v="7"/>
    <n v="41125"/>
    <x v="2"/>
    <x v="0"/>
    <x v="0"/>
    <x v="199"/>
    <s v="kmpl"/>
    <s v="62.1 bhp"/>
    <n v="5"/>
    <m/>
    <x v="86"/>
  </r>
  <r>
    <n v="2418"/>
    <x v="116"/>
    <x v="3"/>
    <x v="8"/>
    <n v="43812"/>
    <x v="1"/>
    <x v="1"/>
    <x v="0"/>
    <x v="89"/>
    <s v="kmpl"/>
    <s v="107.3 bhp"/>
    <n v="5"/>
    <m/>
    <x v="824"/>
  </r>
  <r>
    <n v="2419"/>
    <x v="325"/>
    <x v="8"/>
    <x v="7"/>
    <n v="69876"/>
    <x v="2"/>
    <x v="0"/>
    <x v="0"/>
    <x v="69"/>
    <s v="kmpl"/>
    <s v="86.7 bhp"/>
    <n v="5"/>
    <m/>
    <x v="88"/>
  </r>
  <r>
    <n v="2420"/>
    <x v="457"/>
    <x v="1"/>
    <x v="7"/>
    <n v="102000"/>
    <x v="1"/>
    <x v="1"/>
    <x v="1"/>
    <x v="200"/>
    <s v="kmpl"/>
    <s v="168.5 bhp"/>
    <n v="7"/>
    <m/>
    <x v="51"/>
  </r>
  <r>
    <n v="2421"/>
    <x v="536"/>
    <x v="1"/>
    <x v="2"/>
    <n v="68000"/>
    <x v="2"/>
    <x v="0"/>
    <x v="0"/>
    <x v="189"/>
    <s v="kmpl"/>
    <s v="121.3 bhp"/>
    <n v="5"/>
    <m/>
    <x v="115"/>
  </r>
  <r>
    <n v="2422"/>
    <x v="1164"/>
    <x v="8"/>
    <x v="5"/>
    <n v="12000"/>
    <x v="1"/>
    <x v="1"/>
    <x v="0"/>
    <x v="226"/>
    <s v="kmpl"/>
    <s v="271.23 bhp"/>
    <n v="4"/>
    <m/>
    <x v="712"/>
  </r>
  <r>
    <n v="2423"/>
    <x v="20"/>
    <x v="0"/>
    <x v="4"/>
    <n v="25000"/>
    <x v="1"/>
    <x v="1"/>
    <x v="0"/>
    <x v="20"/>
    <s v="kmpl"/>
    <s v="190 bhp"/>
    <n v="5"/>
    <s v="47.87 Lakh"/>
    <x v="825"/>
  </r>
  <r>
    <n v="2424"/>
    <x v="1165"/>
    <x v="5"/>
    <x v="4"/>
    <n v="51873"/>
    <x v="1"/>
    <x v="0"/>
    <x v="0"/>
    <x v="91"/>
    <s v="kmpl"/>
    <s v="88.76 bhp"/>
    <n v="5"/>
    <m/>
    <x v="88"/>
  </r>
  <r>
    <n v="2425"/>
    <x v="1166"/>
    <x v="2"/>
    <x v="3"/>
    <n v="72500"/>
    <x v="1"/>
    <x v="0"/>
    <x v="0"/>
    <x v="23"/>
    <s v="kmpl"/>
    <s v="68 bhp"/>
    <n v="5"/>
    <m/>
    <x v="826"/>
  </r>
  <r>
    <n v="2426"/>
    <x v="34"/>
    <x v="1"/>
    <x v="9"/>
    <n v="83000"/>
    <x v="2"/>
    <x v="0"/>
    <x v="0"/>
    <x v="33"/>
    <s v="kmpl"/>
    <s v="64 bhp"/>
    <n v="5"/>
    <m/>
    <x v="193"/>
  </r>
  <r>
    <n v="2427"/>
    <x v="492"/>
    <x v="7"/>
    <x v="1"/>
    <n v="39871"/>
    <x v="2"/>
    <x v="0"/>
    <x v="0"/>
    <x v="229"/>
    <s v="kmpl"/>
    <s v="81.86 bhp"/>
    <n v="5"/>
    <m/>
    <x v="6"/>
  </r>
  <r>
    <n v="2428"/>
    <x v="597"/>
    <x v="2"/>
    <x v="1"/>
    <n v="82000"/>
    <x v="1"/>
    <x v="0"/>
    <x v="1"/>
    <x v="255"/>
    <s v="kmpl"/>
    <s v="118.3 bhp"/>
    <n v="7"/>
    <s v="11.67 Lakh"/>
    <x v="34"/>
  </r>
  <r>
    <n v="2429"/>
    <x v="201"/>
    <x v="3"/>
    <x v="6"/>
    <n v="23152"/>
    <x v="1"/>
    <x v="1"/>
    <x v="0"/>
    <x v="99"/>
    <s v="kmpl"/>
    <s v="167.62 bhp"/>
    <n v="5"/>
    <m/>
    <x v="827"/>
  </r>
  <r>
    <n v="2430"/>
    <x v="177"/>
    <x v="7"/>
    <x v="9"/>
    <n v="71600"/>
    <x v="2"/>
    <x v="0"/>
    <x v="1"/>
    <x v="53"/>
    <s v="kmpl"/>
    <s v="78.9 bhp"/>
    <n v="5"/>
    <m/>
    <x v="65"/>
  </r>
  <r>
    <n v="2431"/>
    <x v="136"/>
    <x v="0"/>
    <x v="0"/>
    <n v="122000"/>
    <x v="1"/>
    <x v="0"/>
    <x v="1"/>
    <x v="100"/>
    <s v="kmpl"/>
    <s v="171 bhp"/>
    <n v="7"/>
    <m/>
    <x v="828"/>
  </r>
  <r>
    <n v="2432"/>
    <x v="625"/>
    <x v="2"/>
    <x v="5"/>
    <n v="29277"/>
    <x v="2"/>
    <x v="1"/>
    <x v="0"/>
    <x v="264"/>
    <s v="kmpl"/>
    <s v="158.2 bhp"/>
    <n v="5"/>
    <m/>
    <x v="13"/>
  </r>
  <r>
    <n v="2433"/>
    <x v="81"/>
    <x v="7"/>
    <x v="2"/>
    <n v="60000"/>
    <x v="1"/>
    <x v="0"/>
    <x v="0"/>
    <x v="56"/>
    <s v="kmpl"/>
    <s v="68 bhp"/>
    <n v="5"/>
    <m/>
    <x v="50"/>
  </r>
  <r>
    <n v="2434"/>
    <x v="492"/>
    <x v="7"/>
    <x v="7"/>
    <n v="42000"/>
    <x v="2"/>
    <x v="0"/>
    <x v="0"/>
    <x v="229"/>
    <s v="kmpl"/>
    <s v="81.86 bhp"/>
    <n v="5"/>
    <m/>
    <x v="79"/>
  </r>
  <r>
    <n v="2435"/>
    <x v="966"/>
    <x v="6"/>
    <x v="5"/>
    <n v="61823"/>
    <x v="2"/>
    <x v="0"/>
    <x v="0"/>
    <x v="101"/>
    <s v="kmpl"/>
    <s v="81.83 bhp"/>
    <n v="5"/>
    <m/>
    <x v="829"/>
  </r>
  <r>
    <n v="2436"/>
    <x v="1167"/>
    <x v="5"/>
    <x v="3"/>
    <n v="53000"/>
    <x v="3"/>
    <x v="0"/>
    <x v="1"/>
    <x v="216"/>
    <s v="km/kg"/>
    <s v="68.05 bhp"/>
    <n v="5"/>
    <m/>
    <x v="23"/>
  </r>
  <r>
    <n v="2437"/>
    <x v="1066"/>
    <x v="2"/>
    <x v="1"/>
    <n v="75000"/>
    <x v="0"/>
    <x v="0"/>
    <x v="0"/>
    <x v="343"/>
    <s v="km/kg"/>
    <s v="55.23 bhp"/>
    <n v="5"/>
    <m/>
    <x v="72"/>
  </r>
  <r>
    <n v="2438"/>
    <x v="1009"/>
    <x v="4"/>
    <x v="2"/>
    <n v="110000"/>
    <x v="1"/>
    <x v="0"/>
    <x v="0"/>
    <x v="17"/>
    <s v="kmpl"/>
    <s v="73.75 bhp"/>
    <n v="5"/>
    <s v="9.14 Lakh"/>
    <x v="27"/>
  </r>
  <r>
    <n v="2439"/>
    <x v="249"/>
    <x v="7"/>
    <x v="0"/>
    <n v="38446"/>
    <x v="2"/>
    <x v="0"/>
    <x v="0"/>
    <x v="72"/>
    <s v="kmpl"/>
    <s v="118 bhp"/>
    <n v="5"/>
    <m/>
    <x v="593"/>
  </r>
  <r>
    <n v="2440"/>
    <x v="1168"/>
    <x v="8"/>
    <x v="8"/>
    <n v="33000"/>
    <x v="1"/>
    <x v="0"/>
    <x v="0"/>
    <x v="248"/>
    <s v="kmpl"/>
    <s v="74 bhp"/>
    <n v="5"/>
    <m/>
    <x v="441"/>
  </r>
  <r>
    <n v="2441"/>
    <x v="592"/>
    <x v="7"/>
    <x v="2"/>
    <n v="42118"/>
    <x v="2"/>
    <x v="0"/>
    <x v="0"/>
    <x v="249"/>
    <s v="kmpl"/>
    <s v="null bhp"/>
    <n v="5"/>
    <m/>
    <x v="807"/>
  </r>
  <r>
    <n v="2442"/>
    <x v="355"/>
    <x v="5"/>
    <x v="5"/>
    <n v="70000"/>
    <x v="2"/>
    <x v="0"/>
    <x v="0"/>
    <x v="5"/>
    <s v="kmpl"/>
    <s v="55.2 bhp"/>
    <n v="5"/>
    <m/>
    <x v="159"/>
  </r>
  <r>
    <n v="2443"/>
    <x v="442"/>
    <x v="8"/>
    <x v="3"/>
    <n v="68038"/>
    <x v="1"/>
    <x v="0"/>
    <x v="0"/>
    <x v="215"/>
    <s v="kmpl"/>
    <s v="88 bhp"/>
    <n v="5"/>
    <s v="9.96 Lakh"/>
    <x v="47"/>
  </r>
  <r>
    <n v="2444"/>
    <x v="849"/>
    <x v="3"/>
    <x v="7"/>
    <n v="55012"/>
    <x v="1"/>
    <x v="0"/>
    <x v="1"/>
    <x v="118"/>
    <s v="kmpl"/>
    <s v="57.6 bhp"/>
    <n v="5"/>
    <m/>
    <x v="115"/>
  </r>
  <r>
    <n v="2445"/>
    <x v="166"/>
    <x v="10"/>
    <x v="4"/>
    <n v="55000"/>
    <x v="1"/>
    <x v="1"/>
    <x v="0"/>
    <x v="120"/>
    <s v="kmpl"/>
    <s v="190 bhp"/>
    <n v="5"/>
    <s v="63.71 Lakh"/>
    <x v="830"/>
  </r>
  <r>
    <n v="2446"/>
    <x v="1169"/>
    <x v="0"/>
    <x v="8"/>
    <n v="25000"/>
    <x v="1"/>
    <x v="1"/>
    <x v="0"/>
    <x v="115"/>
    <s v="kmpl"/>
    <s v="170 bhp"/>
    <n v="5"/>
    <s v="64.14 Lakh"/>
    <x v="135"/>
  </r>
  <r>
    <n v="2447"/>
    <x v="127"/>
    <x v="3"/>
    <x v="2"/>
    <n v="46808"/>
    <x v="2"/>
    <x v="0"/>
    <x v="1"/>
    <x v="96"/>
    <s v="kmpl"/>
    <s v="67.1 bhp"/>
    <n v="5"/>
    <s v="4.7 Lakh"/>
    <x v="385"/>
  </r>
  <r>
    <n v="2448"/>
    <x v="782"/>
    <x v="3"/>
    <x v="1"/>
    <n v="65743"/>
    <x v="2"/>
    <x v="0"/>
    <x v="0"/>
    <x v="215"/>
    <s v="kmpl"/>
    <s v="81.86 bhp"/>
    <n v="5"/>
    <s v="7.85 Lakh"/>
    <x v="132"/>
  </r>
  <r>
    <n v="2449"/>
    <x v="172"/>
    <x v="3"/>
    <x v="4"/>
    <n v="64466"/>
    <x v="2"/>
    <x v="0"/>
    <x v="0"/>
    <x v="124"/>
    <s v="kmpl"/>
    <s v="68.05 bhp"/>
    <n v="5"/>
    <m/>
    <x v="673"/>
  </r>
  <r>
    <n v="2450"/>
    <x v="501"/>
    <x v="7"/>
    <x v="10"/>
    <n v="75648"/>
    <x v="1"/>
    <x v="0"/>
    <x v="0"/>
    <x v="15"/>
    <s v="kmpl"/>
    <s v="null bhp"/>
    <n v="5"/>
    <m/>
    <x v="831"/>
  </r>
  <r>
    <n v="2451"/>
    <x v="303"/>
    <x v="5"/>
    <x v="5"/>
    <n v="80000"/>
    <x v="1"/>
    <x v="0"/>
    <x v="0"/>
    <x v="159"/>
    <s v="kmpl"/>
    <s v="74 bhp"/>
    <n v="5"/>
    <m/>
    <x v="2"/>
  </r>
  <r>
    <n v="2452"/>
    <x v="1170"/>
    <x v="0"/>
    <x v="8"/>
    <n v="69000"/>
    <x v="1"/>
    <x v="0"/>
    <x v="0"/>
    <x v="39"/>
    <s v="kmpl"/>
    <s v="73.97 bhp"/>
    <n v="5"/>
    <m/>
    <x v="155"/>
  </r>
  <r>
    <n v="2453"/>
    <x v="1171"/>
    <x v="2"/>
    <x v="7"/>
    <n v="79200"/>
    <x v="1"/>
    <x v="0"/>
    <x v="0"/>
    <x v="353"/>
    <s v="kmpl"/>
    <s v="84.8 bhp"/>
    <n v="5"/>
    <m/>
    <x v="44"/>
  </r>
  <r>
    <n v="2454"/>
    <x v="1078"/>
    <x v="0"/>
    <x v="5"/>
    <n v="29477"/>
    <x v="2"/>
    <x v="0"/>
    <x v="0"/>
    <x v="57"/>
    <s v="kmpl"/>
    <s v="121.3 bhp"/>
    <n v="5"/>
    <s v="16.36 Lakh"/>
    <x v="747"/>
  </r>
  <r>
    <n v="2455"/>
    <x v="1001"/>
    <x v="8"/>
    <x v="8"/>
    <n v="40000"/>
    <x v="1"/>
    <x v="1"/>
    <x v="0"/>
    <x v="121"/>
    <s v="kmpl"/>
    <s v="174.5 bhp"/>
    <n v="7"/>
    <s v="37.38 Lakh"/>
    <x v="124"/>
  </r>
  <r>
    <n v="2456"/>
    <x v="370"/>
    <x v="1"/>
    <x v="7"/>
    <n v="25000"/>
    <x v="2"/>
    <x v="0"/>
    <x v="1"/>
    <x v="23"/>
    <s v="kmpl"/>
    <s v="85.80 bhp"/>
    <n v="5"/>
    <m/>
    <x v="6"/>
  </r>
  <r>
    <n v="2457"/>
    <x v="1172"/>
    <x v="8"/>
    <x v="7"/>
    <n v="67668"/>
    <x v="1"/>
    <x v="0"/>
    <x v="0"/>
    <x v="6"/>
    <s v="kmpl"/>
    <s v="63.12 bhp"/>
    <n v="5"/>
    <m/>
    <x v="207"/>
  </r>
  <r>
    <n v="2458"/>
    <x v="638"/>
    <x v="4"/>
    <x v="0"/>
    <n v="78000"/>
    <x v="2"/>
    <x v="0"/>
    <x v="0"/>
    <x v="26"/>
    <s v="kmpl"/>
    <s v="75 bhp"/>
    <n v="5"/>
    <m/>
    <x v="72"/>
  </r>
  <r>
    <n v="2459"/>
    <x v="1010"/>
    <x v="0"/>
    <x v="8"/>
    <n v="30000"/>
    <x v="1"/>
    <x v="0"/>
    <x v="0"/>
    <x v="78"/>
    <s v="kmpl"/>
    <s v="98.96 bhp"/>
    <n v="5"/>
    <s v="11.89 Lakh"/>
    <x v="615"/>
  </r>
  <r>
    <n v="2460"/>
    <x v="1173"/>
    <x v="7"/>
    <x v="1"/>
    <n v="70623"/>
    <x v="2"/>
    <x v="0"/>
    <x v="0"/>
    <x v="51"/>
    <s v="kmpl"/>
    <s v="103.6 bhp"/>
    <n v="5"/>
    <m/>
    <x v="48"/>
  </r>
  <r>
    <n v="2461"/>
    <x v="834"/>
    <x v="0"/>
    <x v="1"/>
    <n v="54000"/>
    <x v="1"/>
    <x v="0"/>
    <x v="1"/>
    <x v="28"/>
    <s v="kmpl"/>
    <s v="108.5 bhp"/>
    <n v="5"/>
    <m/>
    <x v="3"/>
  </r>
  <r>
    <n v="2462"/>
    <x v="1174"/>
    <x v="0"/>
    <x v="1"/>
    <n v="48000"/>
    <x v="1"/>
    <x v="1"/>
    <x v="0"/>
    <x v="131"/>
    <s v="kmpl"/>
    <s v="174.33 bhp"/>
    <n v="5"/>
    <m/>
    <x v="832"/>
  </r>
  <r>
    <n v="2463"/>
    <x v="760"/>
    <x v="8"/>
    <x v="3"/>
    <n v="62000"/>
    <x v="1"/>
    <x v="0"/>
    <x v="0"/>
    <x v="85"/>
    <s v="kmpl"/>
    <s v="100 bhp"/>
    <n v="7"/>
    <m/>
    <x v="28"/>
  </r>
  <r>
    <n v="2464"/>
    <x v="79"/>
    <x v="8"/>
    <x v="8"/>
    <n v="47000"/>
    <x v="2"/>
    <x v="0"/>
    <x v="1"/>
    <x v="68"/>
    <s v="kmpl"/>
    <s v="88.7 bhp"/>
    <n v="5"/>
    <s v="6.62 Lakh"/>
    <x v="2"/>
  </r>
  <r>
    <n v="2465"/>
    <x v="136"/>
    <x v="9"/>
    <x v="7"/>
    <n v="171000"/>
    <x v="1"/>
    <x v="0"/>
    <x v="0"/>
    <x v="100"/>
    <s v="kmpl"/>
    <s v="171 bhp"/>
    <n v="7"/>
    <m/>
    <x v="102"/>
  </r>
  <r>
    <n v="2466"/>
    <x v="884"/>
    <x v="1"/>
    <x v="3"/>
    <n v="108000"/>
    <x v="1"/>
    <x v="1"/>
    <x v="0"/>
    <x v="32"/>
    <s v="kmpl"/>
    <s v="184 bhp"/>
    <n v="5"/>
    <m/>
    <x v="7"/>
  </r>
  <r>
    <n v="2467"/>
    <x v="741"/>
    <x v="2"/>
    <x v="5"/>
    <n v="41000"/>
    <x v="1"/>
    <x v="0"/>
    <x v="0"/>
    <x v="75"/>
    <s v="kmpl"/>
    <s v="118 bhp"/>
    <n v="5"/>
    <m/>
    <x v="271"/>
  </r>
  <r>
    <n v="2468"/>
    <x v="249"/>
    <x v="1"/>
    <x v="3"/>
    <n v="66000"/>
    <x v="2"/>
    <x v="0"/>
    <x v="1"/>
    <x v="72"/>
    <s v="kmpl"/>
    <s v="118 bhp"/>
    <n v="5"/>
    <m/>
    <x v="80"/>
  </r>
  <r>
    <n v="2469"/>
    <x v="428"/>
    <x v="5"/>
    <x v="1"/>
    <n v="144000"/>
    <x v="1"/>
    <x v="0"/>
    <x v="0"/>
    <x v="219"/>
    <s v="kmpl"/>
    <s v="74 bhp"/>
    <n v="5"/>
    <m/>
    <x v="90"/>
  </r>
  <r>
    <n v="2470"/>
    <x v="588"/>
    <x v="6"/>
    <x v="8"/>
    <n v="23806"/>
    <x v="1"/>
    <x v="1"/>
    <x v="0"/>
    <x v="20"/>
    <s v="kmpl"/>
    <s v="190 bhp"/>
    <n v="5"/>
    <m/>
    <x v="136"/>
  </r>
  <r>
    <n v="2471"/>
    <x v="112"/>
    <x v="2"/>
    <x v="4"/>
    <n v="89000"/>
    <x v="2"/>
    <x v="1"/>
    <x v="1"/>
    <x v="320"/>
    <s v="kmpl"/>
    <s v="76 bhp"/>
    <n v="5"/>
    <m/>
    <x v="70"/>
  </r>
  <r>
    <n v="2472"/>
    <x v="1095"/>
    <x v="3"/>
    <x v="6"/>
    <n v="38852"/>
    <x v="2"/>
    <x v="1"/>
    <x v="0"/>
    <x v="123"/>
    <s v="kmpl"/>
    <s v="83.1 bhp"/>
    <n v="5"/>
    <m/>
    <x v="833"/>
  </r>
  <r>
    <n v="2473"/>
    <x v="1175"/>
    <x v="3"/>
    <x v="6"/>
    <n v="68737"/>
    <x v="1"/>
    <x v="0"/>
    <x v="0"/>
    <x v="348"/>
    <s v="kmpl"/>
    <s v="88.5 bhp"/>
    <n v="5"/>
    <m/>
    <x v="834"/>
  </r>
  <r>
    <n v="2474"/>
    <x v="1176"/>
    <x v="3"/>
    <x v="8"/>
    <n v="23106"/>
    <x v="1"/>
    <x v="1"/>
    <x v="0"/>
    <x v="115"/>
    <s v="kmpl"/>
    <s v="136 bhp"/>
    <n v="5"/>
    <m/>
    <x v="835"/>
  </r>
  <r>
    <n v="2475"/>
    <x v="606"/>
    <x v="8"/>
    <x v="1"/>
    <n v="31250"/>
    <x v="1"/>
    <x v="0"/>
    <x v="0"/>
    <x v="258"/>
    <s v="kmpl"/>
    <s v="98.6 bhp"/>
    <n v="7"/>
    <m/>
    <x v="139"/>
  </r>
  <r>
    <n v="2476"/>
    <x v="1177"/>
    <x v="8"/>
    <x v="7"/>
    <n v="77795"/>
    <x v="1"/>
    <x v="0"/>
    <x v="0"/>
    <x v="85"/>
    <s v="kmpl"/>
    <s v="100.6 bhp"/>
    <n v="8"/>
    <m/>
    <x v="312"/>
  </r>
  <r>
    <n v="2477"/>
    <x v="103"/>
    <x v="6"/>
    <x v="1"/>
    <n v="47759"/>
    <x v="1"/>
    <x v="1"/>
    <x v="0"/>
    <x v="82"/>
    <s v="kmpl"/>
    <s v="270.9 bhp"/>
    <n v="5"/>
    <m/>
    <x v="836"/>
  </r>
  <r>
    <n v="2478"/>
    <x v="1178"/>
    <x v="2"/>
    <x v="4"/>
    <n v="67620"/>
    <x v="2"/>
    <x v="0"/>
    <x v="1"/>
    <x v="208"/>
    <s v="kmpl"/>
    <s v="88.8 bhp"/>
    <n v="5"/>
    <m/>
    <x v="148"/>
  </r>
  <r>
    <n v="2479"/>
    <x v="849"/>
    <x v="6"/>
    <x v="4"/>
    <n v="44378"/>
    <x v="1"/>
    <x v="0"/>
    <x v="0"/>
    <x v="118"/>
    <s v="kmpl"/>
    <s v="57.6 bhp"/>
    <n v="5"/>
    <m/>
    <x v="43"/>
  </r>
  <r>
    <n v="2480"/>
    <x v="1179"/>
    <x v="8"/>
    <x v="3"/>
    <n v="64709"/>
    <x v="2"/>
    <x v="0"/>
    <x v="1"/>
    <x v="27"/>
    <s v="kmpl"/>
    <s v="177.6 bhp"/>
    <n v="5"/>
    <m/>
    <x v="3"/>
  </r>
  <r>
    <n v="2481"/>
    <x v="39"/>
    <x v="4"/>
    <x v="9"/>
    <n v="76161"/>
    <x v="2"/>
    <x v="0"/>
    <x v="0"/>
    <x v="38"/>
    <s v="kmpl"/>
    <s v="46.3 bhp"/>
    <n v="5"/>
    <m/>
    <x v="193"/>
  </r>
  <r>
    <n v="2482"/>
    <x v="464"/>
    <x v="9"/>
    <x v="4"/>
    <n v="58410"/>
    <x v="1"/>
    <x v="1"/>
    <x v="0"/>
    <x v="168"/>
    <s v="kmpl"/>
    <s v="141 bhp"/>
    <n v="5"/>
    <m/>
    <x v="59"/>
  </r>
  <r>
    <n v="2483"/>
    <x v="28"/>
    <x v="8"/>
    <x v="2"/>
    <n v="72000"/>
    <x v="1"/>
    <x v="0"/>
    <x v="0"/>
    <x v="27"/>
    <s v="kmpl"/>
    <s v="102 bhp"/>
    <n v="7"/>
    <m/>
    <x v="241"/>
  </r>
  <r>
    <n v="2484"/>
    <x v="1180"/>
    <x v="2"/>
    <x v="5"/>
    <n v="11000"/>
    <x v="1"/>
    <x v="1"/>
    <x v="0"/>
    <x v="47"/>
    <s v="kmpl"/>
    <s v="174.33 bhp"/>
    <n v="5"/>
    <m/>
    <x v="18"/>
  </r>
  <r>
    <n v="2485"/>
    <x v="181"/>
    <x v="6"/>
    <x v="8"/>
    <n v="45362"/>
    <x v="1"/>
    <x v="0"/>
    <x v="0"/>
    <x v="34"/>
    <s v="kmpl"/>
    <s v="88.5 bhp"/>
    <n v="5"/>
    <s v="11.75 Lakh"/>
    <x v="837"/>
  </r>
  <r>
    <n v="2486"/>
    <x v="53"/>
    <x v="6"/>
    <x v="5"/>
    <n v="59767"/>
    <x v="2"/>
    <x v="0"/>
    <x v="0"/>
    <x v="50"/>
    <s v="kmpl"/>
    <s v="82 bhp"/>
    <n v="5"/>
    <m/>
    <x v="838"/>
  </r>
  <r>
    <n v="2487"/>
    <x v="1181"/>
    <x v="2"/>
    <x v="18"/>
    <n v="70000"/>
    <x v="2"/>
    <x v="0"/>
    <x v="1"/>
    <x v="239"/>
    <s v="kmpl"/>
    <s v="125 bhp"/>
    <n v="5"/>
    <m/>
    <x v="500"/>
  </r>
  <r>
    <n v="2488"/>
    <x v="1182"/>
    <x v="3"/>
    <x v="12"/>
    <n v="14233"/>
    <x v="1"/>
    <x v="1"/>
    <x v="0"/>
    <x v="208"/>
    <s v="kmpl"/>
    <s v="153.86 bhp"/>
    <n v="7"/>
    <s v="22.74 Lakh"/>
    <x v="839"/>
  </r>
  <r>
    <n v="2489"/>
    <x v="1183"/>
    <x v="1"/>
    <x v="0"/>
    <n v="72000"/>
    <x v="2"/>
    <x v="0"/>
    <x v="1"/>
    <x v="72"/>
    <s v="kmpl"/>
    <s v="80 bhp"/>
    <n v="5"/>
    <m/>
    <x v="25"/>
  </r>
  <r>
    <n v="2490"/>
    <x v="336"/>
    <x v="0"/>
    <x v="7"/>
    <n v="11000"/>
    <x v="2"/>
    <x v="0"/>
    <x v="0"/>
    <x v="189"/>
    <s v="kmpl"/>
    <s v="121.3 bhp"/>
    <n v="5"/>
    <m/>
    <x v="162"/>
  </r>
  <r>
    <n v="2491"/>
    <x v="273"/>
    <x v="0"/>
    <x v="2"/>
    <n v="39000"/>
    <x v="2"/>
    <x v="0"/>
    <x v="0"/>
    <x v="33"/>
    <s v="kmpl"/>
    <s v="35 bhp"/>
    <n v="5"/>
    <m/>
    <x v="144"/>
  </r>
  <r>
    <n v="2492"/>
    <x v="822"/>
    <x v="6"/>
    <x v="12"/>
    <n v="19855"/>
    <x v="2"/>
    <x v="0"/>
    <x v="0"/>
    <x v="179"/>
    <s v="kmpl"/>
    <s v="47.3 bhp"/>
    <n v="5"/>
    <m/>
    <x v="82"/>
  </r>
  <r>
    <n v="2493"/>
    <x v="201"/>
    <x v="9"/>
    <x v="8"/>
    <n v="20149"/>
    <x v="1"/>
    <x v="1"/>
    <x v="0"/>
    <x v="99"/>
    <s v="kmpl"/>
    <s v="167.62 bhp"/>
    <n v="5"/>
    <m/>
    <x v="773"/>
  </r>
  <r>
    <n v="2494"/>
    <x v="705"/>
    <x v="5"/>
    <x v="2"/>
    <n v="70000"/>
    <x v="2"/>
    <x v="0"/>
    <x v="0"/>
    <x v="124"/>
    <s v="kmpl"/>
    <s v="68.05 bhp"/>
    <n v="5"/>
    <m/>
    <x v="93"/>
  </r>
  <r>
    <n v="2495"/>
    <x v="196"/>
    <x v="0"/>
    <x v="0"/>
    <n v="62004"/>
    <x v="2"/>
    <x v="1"/>
    <x v="1"/>
    <x v="140"/>
    <s v="kmpl"/>
    <s v="177.46 bhp"/>
    <n v="5"/>
    <s v="33.36 Lakh"/>
    <x v="68"/>
  </r>
  <r>
    <n v="2496"/>
    <x v="468"/>
    <x v="0"/>
    <x v="5"/>
    <n v="25500"/>
    <x v="1"/>
    <x v="1"/>
    <x v="0"/>
    <x v="113"/>
    <s v="kmpl"/>
    <s v="108.5 bhp"/>
    <n v="5"/>
    <s v="15.86 Lakh"/>
    <x v="496"/>
  </r>
  <r>
    <n v="2497"/>
    <x v="12"/>
    <x v="4"/>
    <x v="4"/>
    <n v="68800"/>
    <x v="1"/>
    <x v="0"/>
    <x v="0"/>
    <x v="49"/>
    <s v="kmpl"/>
    <s v="null bhp"/>
    <n v="5"/>
    <m/>
    <x v="35"/>
  </r>
  <r>
    <n v="2498"/>
    <x v="664"/>
    <x v="1"/>
    <x v="0"/>
    <n v="61700"/>
    <x v="2"/>
    <x v="0"/>
    <x v="0"/>
    <x v="110"/>
    <s v="kmpl"/>
    <s v="130.2 bhp"/>
    <n v="5"/>
    <m/>
    <x v="154"/>
  </r>
  <r>
    <n v="2499"/>
    <x v="424"/>
    <x v="3"/>
    <x v="0"/>
    <n v="59660"/>
    <x v="2"/>
    <x v="1"/>
    <x v="0"/>
    <x v="92"/>
    <s v="kmpl"/>
    <s v="154 bhp"/>
    <n v="5"/>
    <m/>
    <x v="305"/>
  </r>
  <r>
    <n v="2500"/>
    <x v="382"/>
    <x v="4"/>
    <x v="9"/>
    <n v="69775"/>
    <x v="2"/>
    <x v="0"/>
    <x v="1"/>
    <x v="199"/>
    <s v="kmpl"/>
    <s v="62.1 bhp"/>
    <n v="5"/>
    <m/>
    <x v="32"/>
  </r>
  <r>
    <n v="2501"/>
    <x v="12"/>
    <x v="4"/>
    <x v="5"/>
    <n v="51787"/>
    <x v="1"/>
    <x v="0"/>
    <x v="0"/>
    <x v="49"/>
    <s v="kmpl"/>
    <s v="null bhp"/>
    <n v="5"/>
    <m/>
    <x v="419"/>
  </r>
  <r>
    <n v="2502"/>
    <x v="1184"/>
    <x v="5"/>
    <x v="10"/>
    <n v="88000"/>
    <x v="2"/>
    <x v="1"/>
    <x v="0"/>
    <x v="303"/>
    <s v="kmpl"/>
    <s v="142 bhp"/>
    <n v="5"/>
    <m/>
    <x v="90"/>
  </r>
  <r>
    <n v="2503"/>
    <x v="3"/>
    <x v="7"/>
    <x v="7"/>
    <n v="47052"/>
    <x v="1"/>
    <x v="0"/>
    <x v="0"/>
    <x v="3"/>
    <s v="kmpl"/>
    <s v="88.76 bhp"/>
    <n v="7"/>
    <m/>
    <x v="16"/>
  </r>
  <r>
    <n v="2504"/>
    <x v="1185"/>
    <x v="6"/>
    <x v="1"/>
    <n v="69749"/>
    <x v="1"/>
    <x v="0"/>
    <x v="0"/>
    <x v="101"/>
    <s v="kmpl"/>
    <s v="67 bhp"/>
    <n v="5"/>
    <m/>
    <x v="840"/>
  </r>
  <r>
    <n v="2505"/>
    <x v="313"/>
    <x v="4"/>
    <x v="3"/>
    <n v="79000"/>
    <x v="1"/>
    <x v="1"/>
    <x v="0"/>
    <x v="161"/>
    <s v="kmpl"/>
    <s v="241.4 bhp"/>
    <n v="7"/>
    <m/>
    <x v="275"/>
  </r>
  <r>
    <n v="2506"/>
    <x v="931"/>
    <x v="3"/>
    <x v="5"/>
    <n v="39644"/>
    <x v="1"/>
    <x v="1"/>
    <x v="0"/>
    <x v="47"/>
    <s v="kmpl"/>
    <s v="174.33 bhp"/>
    <n v="5"/>
    <m/>
    <x v="841"/>
  </r>
  <r>
    <n v="2507"/>
    <x v="846"/>
    <x v="4"/>
    <x v="3"/>
    <n v="137800"/>
    <x v="1"/>
    <x v="0"/>
    <x v="0"/>
    <x v="9"/>
    <s v="kmpl"/>
    <s v="74 bhp"/>
    <n v="5"/>
    <m/>
    <x v="313"/>
  </r>
  <r>
    <n v="2508"/>
    <x v="1186"/>
    <x v="2"/>
    <x v="11"/>
    <n v="120000"/>
    <x v="1"/>
    <x v="0"/>
    <x v="1"/>
    <x v="241"/>
    <s v="kmpl"/>
    <s v="110 bhp"/>
    <n v="5"/>
    <m/>
    <x v="65"/>
  </r>
  <r>
    <n v="2509"/>
    <x v="386"/>
    <x v="0"/>
    <x v="6"/>
    <n v="11000"/>
    <x v="1"/>
    <x v="1"/>
    <x v="0"/>
    <x v="133"/>
    <s v="kmpl"/>
    <s v="194 bhp"/>
    <n v="5"/>
    <s v="70.55 Lakh"/>
    <x v="842"/>
  </r>
  <r>
    <n v="2510"/>
    <x v="108"/>
    <x v="0"/>
    <x v="7"/>
    <n v="18600"/>
    <x v="1"/>
    <x v="1"/>
    <x v="1"/>
    <x v="20"/>
    <s v="kmpl"/>
    <s v="190 bhp"/>
    <n v="5"/>
    <s v="54.43 Lakh"/>
    <x v="544"/>
  </r>
  <r>
    <n v="2511"/>
    <x v="1187"/>
    <x v="10"/>
    <x v="7"/>
    <n v="116905"/>
    <x v="1"/>
    <x v="0"/>
    <x v="0"/>
    <x v="148"/>
    <s v="kmpl"/>
    <s v="70 bhp"/>
    <n v="5"/>
    <m/>
    <x v="27"/>
  </r>
  <r>
    <n v="2512"/>
    <x v="287"/>
    <x v="3"/>
    <x v="2"/>
    <n v="32824"/>
    <x v="2"/>
    <x v="1"/>
    <x v="0"/>
    <x v="64"/>
    <s v="kmpl"/>
    <s v="78.9 bhp"/>
    <n v="5"/>
    <m/>
    <x v="843"/>
  </r>
  <r>
    <n v="2513"/>
    <x v="229"/>
    <x v="6"/>
    <x v="5"/>
    <n v="19148"/>
    <x v="2"/>
    <x v="0"/>
    <x v="0"/>
    <x v="133"/>
    <s v="kmpl"/>
    <s v="85 bhp"/>
    <n v="5"/>
    <m/>
    <x v="695"/>
  </r>
  <r>
    <n v="2514"/>
    <x v="382"/>
    <x v="7"/>
    <x v="0"/>
    <n v="35008"/>
    <x v="2"/>
    <x v="0"/>
    <x v="0"/>
    <x v="199"/>
    <s v="kmpl"/>
    <s v="62.1 bhp"/>
    <n v="5"/>
    <m/>
    <x v="844"/>
  </r>
  <r>
    <n v="2515"/>
    <x v="1188"/>
    <x v="8"/>
    <x v="4"/>
    <n v="21000"/>
    <x v="1"/>
    <x v="1"/>
    <x v="1"/>
    <x v="354"/>
    <s v="kmpl"/>
    <s v="313 bhp"/>
    <n v="4"/>
    <m/>
    <x v="218"/>
  </r>
  <r>
    <n v="2516"/>
    <x v="1189"/>
    <x v="0"/>
    <x v="7"/>
    <n v="53000"/>
    <x v="0"/>
    <x v="0"/>
    <x v="0"/>
    <x v="61"/>
    <s v="km/kg"/>
    <s v="85.7 bhp"/>
    <n v="5"/>
    <m/>
    <x v="198"/>
  </r>
  <r>
    <n v="2517"/>
    <x v="1050"/>
    <x v="9"/>
    <x v="5"/>
    <n v="36000"/>
    <x v="2"/>
    <x v="0"/>
    <x v="0"/>
    <x v="339"/>
    <s v="kmpl"/>
    <s v="105.5 bhp"/>
    <n v="5"/>
    <m/>
    <x v="299"/>
  </r>
  <r>
    <n v="2518"/>
    <x v="247"/>
    <x v="10"/>
    <x v="3"/>
    <n v="56121"/>
    <x v="1"/>
    <x v="0"/>
    <x v="0"/>
    <x v="159"/>
    <s v="kmpl"/>
    <s v="74 bhp"/>
    <n v="5"/>
    <m/>
    <x v="24"/>
  </r>
  <r>
    <n v="2519"/>
    <x v="52"/>
    <x v="1"/>
    <x v="6"/>
    <n v="30000"/>
    <x v="1"/>
    <x v="0"/>
    <x v="0"/>
    <x v="17"/>
    <s v="kmpl"/>
    <s v="74 bhp"/>
    <n v="5"/>
    <m/>
    <x v="3"/>
  </r>
  <r>
    <n v="2520"/>
    <x v="1190"/>
    <x v="6"/>
    <x v="5"/>
    <n v="31021"/>
    <x v="1"/>
    <x v="1"/>
    <x v="0"/>
    <x v="284"/>
    <s v="kmpl"/>
    <s v="141 bhp"/>
    <n v="5"/>
    <m/>
    <x v="845"/>
  </r>
  <r>
    <n v="2521"/>
    <x v="377"/>
    <x v="3"/>
    <x v="4"/>
    <n v="52600"/>
    <x v="1"/>
    <x v="0"/>
    <x v="0"/>
    <x v="283"/>
    <s v="kmpl"/>
    <s v="108.45 bhp"/>
    <n v="5"/>
    <m/>
    <x v="846"/>
  </r>
  <r>
    <n v="2522"/>
    <x v="1043"/>
    <x v="9"/>
    <x v="14"/>
    <n v="60000"/>
    <x v="1"/>
    <x v="0"/>
    <x v="0"/>
    <x v="226"/>
    <s v="kmpl"/>
    <s v="120 bhp"/>
    <n v="8"/>
    <m/>
    <x v="27"/>
  </r>
  <r>
    <n v="2523"/>
    <x v="494"/>
    <x v="10"/>
    <x v="5"/>
    <n v="44001"/>
    <x v="1"/>
    <x v="1"/>
    <x v="0"/>
    <x v="235"/>
    <s v="kmpl"/>
    <s v="190 bhp"/>
    <n v="5"/>
    <m/>
    <x v="847"/>
  </r>
  <r>
    <n v="2524"/>
    <x v="736"/>
    <x v="2"/>
    <x v="18"/>
    <n v="101000"/>
    <x v="2"/>
    <x v="0"/>
    <x v="3"/>
    <x v="156"/>
    <s v="kmpl"/>
    <s v="64 bhp"/>
    <n v="5"/>
    <m/>
    <x v="181"/>
  </r>
  <r>
    <n v="2525"/>
    <x v="34"/>
    <x v="4"/>
    <x v="9"/>
    <n v="84169"/>
    <x v="2"/>
    <x v="0"/>
    <x v="0"/>
    <x v="33"/>
    <s v="kmpl"/>
    <s v="64 bhp"/>
    <n v="5"/>
    <m/>
    <x v="313"/>
  </r>
  <r>
    <n v="2526"/>
    <x v="966"/>
    <x v="0"/>
    <x v="8"/>
    <n v="14001"/>
    <x v="2"/>
    <x v="0"/>
    <x v="0"/>
    <x v="101"/>
    <s v="kmpl"/>
    <s v="81.83 bhp"/>
    <n v="5"/>
    <m/>
    <x v="74"/>
  </r>
  <r>
    <n v="2527"/>
    <x v="1191"/>
    <x v="1"/>
    <x v="14"/>
    <n v="100000"/>
    <x v="0"/>
    <x v="0"/>
    <x v="3"/>
    <x v="72"/>
    <s v="km/kg"/>
    <s v="null bhp"/>
    <n v="5"/>
    <m/>
    <x v="263"/>
  </r>
  <r>
    <n v="2528"/>
    <x v="1192"/>
    <x v="8"/>
    <x v="5"/>
    <n v="59000"/>
    <x v="1"/>
    <x v="1"/>
    <x v="0"/>
    <x v="69"/>
    <s v="kmpl"/>
    <s v="255 bhp"/>
    <n v="7"/>
    <s v="1.13 Cr"/>
    <x v="848"/>
  </r>
  <r>
    <n v="2529"/>
    <x v="1193"/>
    <x v="4"/>
    <x v="10"/>
    <n v="29000"/>
    <x v="2"/>
    <x v="1"/>
    <x v="1"/>
    <x v="93"/>
    <s v="kmpl"/>
    <s v="178 bhp"/>
    <n v="5"/>
    <m/>
    <x v="53"/>
  </r>
  <r>
    <n v="2530"/>
    <x v="1194"/>
    <x v="6"/>
    <x v="7"/>
    <n v="64158"/>
    <x v="1"/>
    <x v="1"/>
    <x v="0"/>
    <x v="163"/>
    <s v="kmpl"/>
    <m/>
    <m/>
    <m/>
    <x v="849"/>
  </r>
  <r>
    <n v="2531"/>
    <x v="621"/>
    <x v="0"/>
    <x v="3"/>
    <n v="38800"/>
    <x v="1"/>
    <x v="0"/>
    <x v="0"/>
    <x v="263"/>
    <s v="kmpl"/>
    <s v="84.8 bhp"/>
    <n v="5"/>
    <m/>
    <x v="850"/>
  </r>
  <r>
    <n v="2532"/>
    <x v="1195"/>
    <x v="4"/>
    <x v="2"/>
    <n v="98000"/>
    <x v="1"/>
    <x v="1"/>
    <x v="0"/>
    <x v="161"/>
    <s v="kmpl"/>
    <s v="241.4 bhp"/>
    <n v="7"/>
    <m/>
    <x v="270"/>
  </r>
  <r>
    <n v="2533"/>
    <x v="659"/>
    <x v="3"/>
    <x v="8"/>
    <n v="20969"/>
    <x v="1"/>
    <x v="1"/>
    <x v="0"/>
    <x v="115"/>
    <s v="kmpl"/>
    <s v="136 bhp"/>
    <n v="5"/>
    <s v="45.36 Lakh"/>
    <x v="851"/>
  </r>
  <r>
    <n v="2534"/>
    <x v="478"/>
    <x v="7"/>
    <x v="6"/>
    <n v="2900"/>
    <x v="1"/>
    <x v="0"/>
    <x v="0"/>
    <x v="34"/>
    <s v="kmpl"/>
    <s v="88.5 bhp"/>
    <n v="5"/>
    <s v="10.13 Lakh"/>
    <x v="245"/>
  </r>
  <r>
    <n v="2535"/>
    <x v="628"/>
    <x v="4"/>
    <x v="5"/>
    <n v="69000"/>
    <x v="1"/>
    <x v="0"/>
    <x v="0"/>
    <x v="168"/>
    <s v="kmpl"/>
    <s v="73.9 bhp"/>
    <n v="5"/>
    <m/>
    <x v="852"/>
  </r>
  <r>
    <n v="2536"/>
    <x v="1196"/>
    <x v="3"/>
    <x v="6"/>
    <n v="5833"/>
    <x v="1"/>
    <x v="0"/>
    <x v="0"/>
    <x v="214"/>
    <s v="kmpl"/>
    <s v="108.4 bhp"/>
    <n v="5"/>
    <s v="14.22 Lakh"/>
    <x v="853"/>
  </r>
  <r>
    <n v="2537"/>
    <x v="903"/>
    <x v="3"/>
    <x v="5"/>
    <n v="28733"/>
    <x v="1"/>
    <x v="1"/>
    <x v="1"/>
    <x v="161"/>
    <s v="kmpl"/>
    <s v="241.4 bhp"/>
    <n v="7"/>
    <m/>
    <x v="854"/>
  </r>
  <r>
    <n v="2538"/>
    <x v="199"/>
    <x v="5"/>
    <x v="13"/>
    <n v="145000"/>
    <x v="2"/>
    <x v="0"/>
    <x v="0"/>
    <x v="50"/>
    <s v="kmpl"/>
    <s v="67.1 bhp"/>
    <n v="5"/>
    <m/>
    <x v="386"/>
  </r>
  <r>
    <n v="2539"/>
    <x v="452"/>
    <x v="1"/>
    <x v="7"/>
    <n v="71000"/>
    <x v="1"/>
    <x v="0"/>
    <x v="0"/>
    <x v="196"/>
    <s v="kmpl"/>
    <s v="98.6 bhp"/>
    <n v="5"/>
    <m/>
    <x v="750"/>
  </r>
  <r>
    <n v="2540"/>
    <x v="145"/>
    <x v="5"/>
    <x v="8"/>
    <n v="12000"/>
    <x v="2"/>
    <x v="0"/>
    <x v="0"/>
    <x v="5"/>
    <s v="kmpl"/>
    <s v="55.2 bhp"/>
    <n v="5"/>
    <m/>
    <x v="6"/>
  </r>
  <r>
    <n v="2541"/>
    <x v="754"/>
    <x v="6"/>
    <x v="6"/>
    <n v="21603"/>
    <x v="1"/>
    <x v="1"/>
    <x v="0"/>
    <x v="73"/>
    <s v="kmpl"/>
    <s v="265 bhp"/>
    <n v="5"/>
    <m/>
    <x v="855"/>
  </r>
  <r>
    <n v="2542"/>
    <x v="1197"/>
    <x v="9"/>
    <x v="2"/>
    <n v="65000"/>
    <x v="2"/>
    <x v="0"/>
    <x v="1"/>
    <x v="14"/>
    <s v="kmpl"/>
    <m/>
    <m/>
    <m/>
    <x v="360"/>
  </r>
  <r>
    <n v="2543"/>
    <x v="20"/>
    <x v="4"/>
    <x v="4"/>
    <n v="58000"/>
    <x v="1"/>
    <x v="1"/>
    <x v="0"/>
    <x v="190"/>
    <s v="kmpl"/>
    <s v="170 bhp"/>
    <n v="5"/>
    <m/>
    <x v="378"/>
  </r>
  <r>
    <n v="2544"/>
    <x v="1198"/>
    <x v="1"/>
    <x v="3"/>
    <n v="39000"/>
    <x v="2"/>
    <x v="1"/>
    <x v="1"/>
    <x v="92"/>
    <s v="kmpl"/>
    <s v="154 bhp"/>
    <n v="5"/>
    <m/>
    <x v="14"/>
  </r>
  <r>
    <n v="2545"/>
    <x v="1199"/>
    <x v="3"/>
    <x v="8"/>
    <n v="37712"/>
    <x v="1"/>
    <x v="0"/>
    <x v="0"/>
    <x v="128"/>
    <s v="kmpl"/>
    <s v="100 bhp"/>
    <n v="7"/>
    <s v="11.77 Lakh"/>
    <x v="856"/>
  </r>
  <r>
    <n v="2546"/>
    <x v="370"/>
    <x v="4"/>
    <x v="3"/>
    <n v="68000"/>
    <x v="2"/>
    <x v="0"/>
    <x v="0"/>
    <x v="23"/>
    <s v="kmpl"/>
    <s v="85.80 bhp"/>
    <n v="5"/>
    <m/>
    <x v="279"/>
  </r>
  <r>
    <n v="2547"/>
    <x v="1200"/>
    <x v="2"/>
    <x v="5"/>
    <n v="25000"/>
    <x v="1"/>
    <x v="1"/>
    <x v="0"/>
    <x v="355"/>
    <s v="kmpl"/>
    <s v="308.43 bhp"/>
    <n v="5"/>
    <m/>
    <x v="857"/>
  </r>
  <r>
    <n v="2548"/>
    <x v="207"/>
    <x v="7"/>
    <x v="0"/>
    <n v="30000"/>
    <x v="2"/>
    <x v="0"/>
    <x v="0"/>
    <x v="101"/>
    <s v="kmpl"/>
    <s v="79.4 bhp"/>
    <n v="5"/>
    <m/>
    <x v="112"/>
  </r>
  <r>
    <n v="2549"/>
    <x v="436"/>
    <x v="1"/>
    <x v="7"/>
    <n v="68218"/>
    <x v="2"/>
    <x v="0"/>
    <x v="0"/>
    <x v="229"/>
    <s v="kmpl"/>
    <s v="85.8 bhp"/>
    <n v="5"/>
    <m/>
    <x v="314"/>
  </r>
  <r>
    <n v="2550"/>
    <x v="175"/>
    <x v="8"/>
    <x v="7"/>
    <n v="52000"/>
    <x v="1"/>
    <x v="0"/>
    <x v="0"/>
    <x v="3"/>
    <s v="kmpl"/>
    <s v="88.8 bhp"/>
    <n v="7"/>
    <m/>
    <x v="162"/>
  </r>
  <r>
    <n v="2551"/>
    <x v="179"/>
    <x v="3"/>
    <x v="1"/>
    <n v="63591"/>
    <x v="1"/>
    <x v="0"/>
    <x v="0"/>
    <x v="18"/>
    <s v="kmpl"/>
    <s v="83.8 bhp"/>
    <n v="5"/>
    <m/>
    <x v="156"/>
  </r>
  <r>
    <n v="2552"/>
    <x v="1201"/>
    <x v="4"/>
    <x v="7"/>
    <n v="57937"/>
    <x v="2"/>
    <x v="1"/>
    <x v="0"/>
    <x v="205"/>
    <s v="kmpl"/>
    <s v="86.7 bhp"/>
    <n v="5"/>
    <m/>
    <x v="15"/>
  </r>
  <r>
    <n v="2553"/>
    <x v="1202"/>
    <x v="3"/>
    <x v="1"/>
    <n v="21979"/>
    <x v="1"/>
    <x v="1"/>
    <x v="0"/>
    <x v="47"/>
    <s v="kmpl"/>
    <s v="174.33 bhp"/>
    <n v="5"/>
    <m/>
    <x v="858"/>
  </r>
  <r>
    <n v="2554"/>
    <x v="1203"/>
    <x v="4"/>
    <x v="16"/>
    <n v="99000"/>
    <x v="1"/>
    <x v="0"/>
    <x v="1"/>
    <x v="153"/>
    <s v="kmpl"/>
    <s v="66 bhp"/>
    <n v="5"/>
    <m/>
    <x v="445"/>
  </r>
  <r>
    <n v="2555"/>
    <x v="1204"/>
    <x v="1"/>
    <x v="5"/>
    <n v="62000"/>
    <x v="1"/>
    <x v="0"/>
    <x v="0"/>
    <x v="16"/>
    <s v="kmpl"/>
    <s v="98.6 bhp"/>
    <n v="5"/>
    <m/>
    <x v="481"/>
  </r>
  <r>
    <n v="2556"/>
    <x v="1205"/>
    <x v="0"/>
    <x v="13"/>
    <n v="127001"/>
    <x v="1"/>
    <x v="0"/>
    <x v="0"/>
    <x v="27"/>
    <s v="kmpl"/>
    <s v="102 bhp"/>
    <n v="8"/>
    <m/>
    <x v="251"/>
  </r>
  <r>
    <n v="2557"/>
    <x v="295"/>
    <x v="4"/>
    <x v="4"/>
    <n v="84600"/>
    <x v="2"/>
    <x v="0"/>
    <x v="1"/>
    <x v="5"/>
    <s v="kmpl"/>
    <s v="55.2 bhp"/>
    <n v="5"/>
    <m/>
    <x v="54"/>
  </r>
  <r>
    <n v="2558"/>
    <x v="624"/>
    <x v="6"/>
    <x v="6"/>
    <n v="30953"/>
    <x v="2"/>
    <x v="0"/>
    <x v="0"/>
    <x v="75"/>
    <s v="kmpl"/>
    <s v="53.64 bhp"/>
    <n v="5"/>
    <s v="4.05 Lakh"/>
    <x v="61"/>
  </r>
  <r>
    <n v="2559"/>
    <x v="52"/>
    <x v="2"/>
    <x v="3"/>
    <n v="78000"/>
    <x v="1"/>
    <x v="0"/>
    <x v="0"/>
    <x v="48"/>
    <s v="kmpl"/>
    <s v="74 bhp"/>
    <n v="5"/>
    <m/>
    <x v="279"/>
  </r>
  <r>
    <n v="2560"/>
    <x v="1206"/>
    <x v="4"/>
    <x v="11"/>
    <n v="85000"/>
    <x v="1"/>
    <x v="0"/>
    <x v="0"/>
    <x v="356"/>
    <s v="kmpl"/>
    <s v="118.6 bhp"/>
    <n v="6"/>
    <m/>
    <x v="363"/>
  </r>
  <r>
    <n v="2561"/>
    <x v="1207"/>
    <x v="4"/>
    <x v="11"/>
    <n v="79000"/>
    <x v="1"/>
    <x v="1"/>
    <x v="0"/>
    <x v="151"/>
    <s v="kmpl"/>
    <s v="215 bhp"/>
    <n v="5"/>
    <m/>
    <x v="430"/>
  </r>
  <r>
    <n v="2562"/>
    <x v="457"/>
    <x v="8"/>
    <x v="7"/>
    <n v="79000"/>
    <x v="1"/>
    <x v="1"/>
    <x v="0"/>
    <x v="200"/>
    <s v="kmpl"/>
    <s v="168.5 bhp"/>
    <n v="7"/>
    <m/>
    <x v="183"/>
  </r>
  <r>
    <n v="2563"/>
    <x v="645"/>
    <x v="3"/>
    <x v="6"/>
    <n v="48188"/>
    <x v="1"/>
    <x v="0"/>
    <x v="0"/>
    <x v="268"/>
    <s v="kmpl"/>
    <s v="170 bhp"/>
    <n v="5"/>
    <s v="26.95 Lakh"/>
    <x v="859"/>
  </r>
  <r>
    <n v="2564"/>
    <x v="280"/>
    <x v="3"/>
    <x v="7"/>
    <n v="67557"/>
    <x v="1"/>
    <x v="0"/>
    <x v="0"/>
    <x v="159"/>
    <s v="kmpl"/>
    <s v="74 bhp"/>
    <n v="5"/>
    <m/>
    <x v="860"/>
  </r>
  <r>
    <n v="2565"/>
    <x v="171"/>
    <x v="8"/>
    <x v="2"/>
    <n v="103814"/>
    <x v="1"/>
    <x v="0"/>
    <x v="1"/>
    <x v="84"/>
    <s v="kmpl"/>
    <s v="126.32 bhp"/>
    <n v="5"/>
    <m/>
    <x v="2"/>
  </r>
  <r>
    <n v="2566"/>
    <x v="1208"/>
    <x v="7"/>
    <x v="7"/>
    <n v="45128"/>
    <x v="1"/>
    <x v="0"/>
    <x v="0"/>
    <x v="92"/>
    <s v="kmpl"/>
    <s v="120 bhp"/>
    <n v="8"/>
    <m/>
    <x v="29"/>
  </r>
  <r>
    <n v="2567"/>
    <x v="225"/>
    <x v="6"/>
    <x v="4"/>
    <n v="56075"/>
    <x v="2"/>
    <x v="0"/>
    <x v="0"/>
    <x v="124"/>
    <s v="kmpl"/>
    <s v="68.05 bhp"/>
    <n v="5"/>
    <m/>
    <x v="826"/>
  </r>
  <r>
    <n v="2568"/>
    <x v="700"/>
    <x v="4"/>
    <x v="2"/>
    <n v="166000"/>
    <x v="1"/>
    <x v="0"/>
    <x v="0"/>
    <x v="85"/>
    <s v="kmpl"/>
    <s v="100.6 bhp"/>
    <n v="8"/>
    <m/>
    <x v="20"/>
  </r>
  <r>
    <n v="2569"/>
    <x v="105"/>
    <x v="3"/>
    <x v="8"/>
    <n v="65367"/>
    <x v="1"/>
    <x v="1"/>
    <x v="0"/>
    <x v="7"/>
    <s v="kmpl"/>
    <s v="171.5 bhp"/>
    <n v="7"/>
    <s v="28.05 Lakh"/>
    <x v="861"/>
  </r>
  <r>
    <n v="2570"/>
    <x v="700"/>
    <x v="4"/>
    <x v="4"/>
    <n v="114708"/>
    <x v="1"/>
    <x v="0"/>
    <x v="0"/>
    <x v="85"/>
    <s v="kmpl"/>
    <s v="100 bhp"/>
    <n v="8"/>
    <m/>
    <x v="633"/>
  </r>
  <r>
    <n v="2571"/>
    <x v="247"/>
    <x v="6"/>
    <x v="1"/>
    <n v="35082"/>
    <x v="1"/>
    <x v="0"/>
    <x v="0"/>
    <x v="159"/>
    <s v="kmpl"/>
    <s v="74 bhp"/>
    <n v="5"/>
    <m/>
    <x v="862"/>
  </r>
  <r>
    <n v="2572"/>
    <x v="399"/>
    <x v="6"/>
    <x v="5"/>
    <n v="38593"/>
    <x v="1"/>
    <x v="1"/>
    <x v="0"/>
    <x v="189"/>
    <s v="kmpl"/>
    <s v="126.2 bhp"/>
    <n v="5"/>
    <m/>
    <x v="863"/>
  </r>
  <r>
    <n v="2573"/>
    <x v="874"/>
    <x v="0"/>
    <x v="11"/>
    <n v="70700"/>
    <x v="1"/>
    <x v="0"/>
    <x v="0"/>
    <x v="85"/>
    <s v="kmpl"/>
    <s v="100 bhp"/>
    <n v="8"/>
    <m/>
    <x v="119"/>
  </r>
  <r>
    <n v="2574"/>
    <x v="256"/>
    <x v="0"/>
    <x v="2"/>
    <n v="83000"/>
    <x v="1"/>
    <x v="0"/>
    <x v="1"/>
    <x v="8"/>
    <s v="kmpl"/>
    <s v="103.6 bhp"/>
    <n v="5"/>
    <m/>
    <x v="164"/>
  </r>
  <r>
    <n v="2575"/>
    <x v="1209"/>
    <x v="4"/>
    <x v="1"/>
    <n v="120000"/>
    <x v="1"/>
    <x v="0"/>
    <x v="0"/>
    <x v="110"/>
    <s v="kmpl"/>
    <s v="80 bhp"/>
    <n v="10"/>
    <m/>
    <x v="44"/>
  </r>
  <r>
    <n v="2576"/>
    <x v="31"/>
    <x v="6"/>
    <x v="7"/>
    <n v="91586"/>
    <x v="1"/>
    <x v="1"/>
    <x v="1"/>
    <x v="30"/>
    <s v="kmpl"/>
    <s v="184 bhp"/>
    <n v="7"/>
    <m/>
    <x v="864"/>
  </r>
  <r>
    <n v="2577"/>
    <x v="177"/>
    <x v="0"/>
    <x v="11"/>
    <n v="38235"/>
    <x v="2"/>
    <x v="0"/>
    <x v="0"/>
    <x v="53"/>
    <s v="kmpl"/>
    <s v="78.9 bhp"/>
    <n v="5"/>
    <m/>
    <x v="9"/>
  </r>
  <r>
    <n v="2578"/>
    <x v="85"/>
    <x v="7"/>
    <x v="2"/>
    <n v="37000"/>
    <x v="2"/>
    <x v="0"/>
    <x v="0"/>
    <x v="53"/>
    <s v="kmpl"/>
    <s v="78.9 bhp"/>
    <n v="5"/>
    <m/>
    <x v="313"/>
  </r>
  <r>
    <n v="2579"/>
    <x v="1210"/>
    <x v="0"/>
    <x v="13"/>
    <n v="50888"/>
    <x v="2"/>
    <x v="0"/>
    <x v="0"/>
    <x v="72"/>
    <s v="kmpl"/>
    <s v="null bhp"/>
    <n v="5"/>
    <m/>
    <x v="386"/>
  </r>
  <r>
    <n v="2580"/>
    <x v="325"/>
    <x v="9"/>
    <x v="4"/>
    <n v="44000"/>
    <x v="2"/>
    <x v="0"/>
    <x v="1"/>
    <x v="69"/>
    <s v="kmpl"/>
    <s v="86.7 bhp"/>
    <n v="5"/>
    <m/>
    <x v="191"/>
  </r>
  <r>
    <n v="2581"/>
    <x v="1211"/>
    <x v="1"/>
    <x v="5"/>
    <n v="54000"/>
    <x v="2"/>
    <x v="1"/>
    <x v="0"/>
    <x v="165"/>
    <s v="kmpl"/>
    <s v="67.04 bhp"/>
    <n v="5"/>
    <m/>
    <x v="2"/>
  </r>
  <r>
    <n v="2582"/>
    <x v="533"/>
    <x v="2"/>
    <x v="4"/>
    <n v="90000"/>
    <x v="2"/>
    <x v="0"/>
    <x v="0"/>
    <x v="50"/>
    <s v="kmpl"/>
    <s v="82 bhp"/>
    <n v="5"/>
    <m/>
    <x v="155"/>
  </r>
  <r>
    <n v="2583"/>
    <x v="280"/>
    <x v="7"/>
    <x v="1"/>
    <n v="35000"/>
    <x v="1"/>
    <x v="0"/>
    <x v="0"/>
    <x v="168"/>
    <s v="kmpl"/>
    <s v="73.9 bhp"/>
    <n v="5"/>
    <m/>
    <x v="119"/>
  </r>
  <r>
    <n v="2584"/>
    <x v="241"/>
    <x v="3"/>
    <x v="3"/>
    <n v="47324"/>
    <x v="2"/>
    <x v="0"/>
    <x v="1"/>
    <x v="53"/>
    <s v="kmpl"/>
    <s v="78.9 bhp"/>
    <n v="5"/>
    <m/>
    <x v="865"/>
  </r>
  <r>
    <n v="2585"/>
    <x v="456"/>
    <x v="0"/>
    <x v="3"/>
    <n v="65148"/>
    <x v="1"/>
    <x v="1"/>
    <x v="0"/>
    <x v="222"/>
    <s v="kmpl"/>
    <s v="177 bhp"/>
    <n v="5"/>
    <m/>
    <x v="355"/>
  </r>
  <r>
    <n v="2586"/>
    <x v="49"/>
    <x v="3"/>
    <x v="7"/>
    <n v="57773"/>
    <x v="1"/>
    <x v="1"/>
    <x v="1"/>
    <x v="47"/>
    <s v="kmpl"/>
    <s v="174.33 bhp"/>
    <n v="5"/>
    <m/>
    <x v="866"/>
  </r>
  <r>
    <n v="2587"/>
    <x v="470"/>
    <x v="9"/>
    <x v="7"/>
    <n v="87000"/>
    <x v="1"/>
    <x v="0"/>
    <x v="0"/>
    <x v="18"/>
    <s v="kmpl"/>
    <s v="83.8 bhp"/>
    <n v="5"/>
    <m/>
    <x v="139"/>
  </r>
  <r>
    <n v="2588"/>
    <x v="1212"/>
    <x v="2"/>
    <x v="9"/>
    <n v="179032"/>
    <x v="1"/>
    <x v="0"/>
    <x v="0"/>
    <x v="357"/>
    <s v="kmpl"/>
    <s v="199.3 bhp"/>
    <n v="7"/>
    <m/>
    <x v="100"/>
  </r>
  <r>
    <n v="2589"/>
    <x v="970"/>
    <x v="0"/>
    <x v="5"/>
    <n v="8000"/>
    <x v="2"/>
    <x v="1"/>
    <x v="0"/>
    <x v="143"/>
    <s v="kmpl"/>
    <s v="67 bhp"/>
    <n v="5"/>
    <s v="6.14 Lakh"/>
    <x v="290"/>
  </r>
  <r>
    <n v="2590"/>
    <x v="1213"/>
    <x v="4"/>
    <x v="9"/>
    <n v="77000"/>
    <x v="2"/>
    <x v="0"/>
    <x v="0"/>
    <x v="15"/>
    <s v="kmpl"/>
    <s v="130 bhp"/>
    <n v="5"/>
    <m/>
    <x v="54"/>
  </r>
  <r>
    <n v="2591"/>
    <x v="1214"/>
    <x v="1"/>
    <x v="5"/>
    <n v="20600"/>
    <x v="2"/>
    <x v="0"/>
    <x v="0"/>
    <x v="101"/>
    <s v="kmpl"/>
    <s v="81.83 bhp"/>
    <n v="5"/>
    <m/>
    <x v="15"/>
  </r>
  <r>
    <n v="2592"/>
    <x v="127"/>
    <x v="0"/>
    <x v="5"/>
    <n v="13198"/>
    <x v="2"/>
    <x v="0"/>
    <x v="0"/>
    <x v="96"/>
    <s v="kmpl"/>
    <s v="67.1 bhp"/>
    <n v="5"/>
    <s v="4.82 Lakh"/>
    <x v="360"/>
  </r>
  <r>
    <n v="2593"/>
    <x v="903"/>
    <x v="9"/>
    <x v="1"/>
    <n v="21000"/>
    <x v="1"/>
    <x v="1"/>
    <x v="1"/>
    <x v="161"/>
    <s v="kmpl"/>
    <s v="241.4 bhp"/>
    <n v="7"/>
    <m/>
    <x v="867"/>
  </r>
  <r>
    <n v="2594"/>
    <x v="1215"/>
    <x v="8"/>
    <x v="5"/>
    <n v="38000"/>
    <x v="2"/>
    <x v="0"/>
    <x v="0"/>
    <x v="101"/>
    <s v="kmpl"/>
    <s v="81.83 bhp"/>
    <n v="5"/>
    <m/>
    <x v="162"/>
  </r>
  <r>
    <n v="2595"/>
    <x v="1216"/>
    <x v="3"/>
    <x v="12"/>
    <n v="15379"/>
    <x v="2"/>
    <x v="1"/>
    <x v="0"/>
    <x v="281"/>
    <s v="kmpl"/>
    <s v="83.83 bhp"/>
    <n v="5"/>
    <s v="7.17 Lakh"/>
    <x v="868"/>
  </r>
  <r>
    <n v="2596"/>
    <x v="85"/>
    <x v="4"/>
    <x v="2"/>
    <n v="60000"/>
    <x v="2"/>
    <x v="0"/>
    <x v="0"/>
    <x v="53"/>
    <s v="kmpl"/>
    <s v="78.9 bhp"/>
    <n v="5"/>
    <m/>
    <x v="242"/>
  </r>
  <r>
    <n v="2597"/>
    <x v="500"/>
    <x v="1"/>
    <x v="9"/>
    <n v="70000"/>
    <x v="2"/>
    <x v="0"/>
    <x v="0"/>
    <x v="14"/>
    <s v="kmpl"/>
    <s v="null bhp"/>
    <n v="5"/>
    <m/>
    <x v="869"/>
  </r>
  <r>
    <n v="2598"/>
    <x v="190"/>
    <x v="9"/>
    <x v="4"/>
    <n v="75371"/>
    <x v="1"/>
    <x v="0"/>
    <x v="0"/>
    <x v="135"/>
    <s v="kmpl"/>
    <s v="83.8 bhp"/>
    <n v="5"/>
    <m/>
    <x v="605"/>
  </r>
  <r>
    <n v="2599"/>
    <x v="1217"/>
    <x v="9"/>
    <x v="7"/>
    <n v="60000"/>
    <x v="1"/>
    <x v="0"/>
    <x v="1"/>
    <x v="186"/>
    <s v="kmpl"/>
    <s v="138.03 bhp"/>
    <n v="5"/>
    <m/>
    <x v="343"/>
  </r>
  <r>
    <n v="2600"/>
    <x v="979"/>
    <x v="7"/>
    <x v="10"/>
    <n v="30675"/>
    <x v="2"/>
    <x v="0"/>
    <x v="0"/>
    <x v="23"/>
    <s v="kmpl"/>
    <s v="80 bhp"/>
    <n v="5"/>
    <m/>
    <x v="50"/>
  </r>
  <r>
    <n v="2601"/>
    <x v="280"/>
    <x v="7"/>
    <x v="4"/>
    <n v="22000"/>
    <x v="1"/>
    <x v="0"/>
    <x v="0"/>
    <x v="159"/>
    <s v="kmpl"/>
    <s v="74 bhp"/>
    <n v="5"/>
    <m/>
    <x v="2"/>
  </r>
  <r>
    <n v="2602"/>
    <x v="1218"/>
    <x v="1"/>
    <x v="1"/>
    <n v="55000"/>
    <x v="2"/>
    <x v="0"/>
    <x v="0"/>
    <x v="90"/>
    <s v="kmpl"/>
    <s v="55 bhp"/>
    <n v="5"/>
    <m/>
    <x v="870"/>
  </r>
  <r>
    <n v="2603"/>
    <x v="340"/>
    <x v="5"/>
    <x v="0"/>
    <n v="74213"/>
    <x v="1"/>
    <x v="1"/>
    <x v="0"/>
    <x v="19"/>
    <s v="kmpl"/>
    <s v="170 bhp"/>
    <n v="5"/>
    <m/>
    <x v="30"/>
  </r>
  <r>
    <n v="2604"/>
    <x v="204"/>
    <x v="0"/>
    <x v="5"/>
    <n v="15000"/>
    <x v="2"/>
    <x v="1"/>
    <x v="0"/>
    <x v="144"/>
    <s v="kmpl"/>
    <s v="189.08 bhp"/>
    <n v="4"/>
    <s v="44.28 Lakh"/>
    <x v="235"/>
  </r>
  <r>
    <n v="2605"/>
    <x v="1219"/>
    <x v="5"/>
    <x v="0"/>
    <n v="57000"/>
    <x v="2"/>
    <x v="0"/>
    <x v="0"/>
    <x v="111"/>
    <s v="kmpl"/>
    <s v="35 bhp"/>
    <n v="4"/>
    <m/>
    <x v="871"/>
  </r>
  <r>
    <n v="2606"/>
    <x v="1175"/>
    <x v="7"/>
    <x v="1"/>
    <n v="62144"/>
    <x v="1"/>
    <x v="0"/>
    <x v="1"/>
    <x v="348"/>
    <s v="kmpl"/>
    <s v="88.5 bhp"/>
    <n v="5"/>
    <m/>
    <x v="74"/>
  </r>
  <r>
    <n v="2607"/>
    <x v="117"/>
    <x v="1"/>
    <x v="8"/>
    <n v="50000"/>
    <x v="1"/>
    <x v="0"/>
    <x v="0"/>
    <x v="90"/>
    <s v="kmpl"/>
    <s v="126.2 bhp"/>
    <n v="5"/>
    <s v="15.72 Lakh"/>
    <x v="30"/>
  </r>
  <r>
    <n v="2608"/>
    <x v="355"/>
    <x v="5"/>
    <x v="1"/>
    <n v="38000"/>
    <x v="2"/>
    <x v="0"/>
    <x v="0"/>
    <x v="5"/>
    <s v="kmpl"/>
    <s v="55.2 bhp"/>
    <n v="5"/>
    <m/>
    <x v="25"/>
  </r>
  <r>
    <n v="2609"/>
    <x v="494"/>
    <x v="2"/>
    <x v="5"/>
    <n v="30000"/>
    <x v="1"/>
    <x v="1"/>
    <x v="1"/>
    <x v="235"/>
    <s v="kmpl"/>
    <s v="190 bhp"/>
    <n v="5"/>
    <m/>
    <x v="872"/>
  </r>
  <r>
    <n v="2610"/>
    <x v="147"/>
    <x v="6"/>
    <x v="5"/>
    <n v="38735"/>
    <x v="2"/>
    <x v="0"/>
    <x v="0"/>
    <x v="109"/>
    <s v="kmpl"/>
    <s v="86.8 bhp"/>
    <n v="5"/>
    <m/>
    <x v="873"/>
  </r>
  <r>
    <n v="2611"/>
    <x v="82"/>
    <x v="1"/>
    <x v="3"/>
    <n v="23598"/>
    <x v="1"/>
    <x v="0"/>
    <x v="0"/>
    <x v="70"/>
    <s v="kmpl"/>
    <s v="73.94 bhp"/>
    <n v="5"/>
    <m/>
    <x v="380"/>
  </r>
  <r>
    <n v="2612"/>
    <x v="479"/>
    <x v="2"/>
    <x v="7"/>
    <n v="70000"/>
    <x v="1"/>
    <x v="1"/>
    <x v="0"/>
    <x v="158"/>
    <s v="kmpl"/>
    <s v="184 bhp"/>
    <n v="5"/>
    <m/>
    <x v="874"/>
  </r>
  <r>
    <n v="2613"/>
    <x v="428"/>
    <x v="1"/>
    <x v="5"/>
    <n v="39000"/>
    <x v="1"/>
    <x v="0"/>
    <x v="0"/>
    <x v="219"/>
    <s v="kmpl"/>
    <s v="74 bhp"/>
    <n v="5"/>
    <m/>
    <x v="333"/>
  </r>
  <r>
    <n v="2614"/>
    <x v="280"/>
    <x v="4"/>
    <x v="4"/>
    <n v="84175"/>
    <x v="1"/>
    <x v="0"/>
    <x v="0"/>
    <x v="159"/>
    <s v="kmpl"/>
    <s v="74 bhp"/>
    <n v="5"/>
    <m/>
    <x v="549"/>
  </r>
  <r>
    <n v="2615"/>
    <x v="1220"/>
    <x v="7"/>
    <x v="4"/>
    <n v="45000"/>
    <x v="2"/>
    <x v="0"/>
    <x v="0"/>
    <x v="64"/>
    <s v="kmpl"/>
    <s v="97.6 bhp"/>
    <n v="5"/>
    <m/>
    <x v="471"/>
  </r>
  <r>
    <n v="2616"/>
    <x v="569"/>
    <x v="0"/>
    <x v="4"/>
    <n v="59302"/>
    <x v="1"/>
    <x v="1"/>
    <x v="0"/>
    <x v="358"/>
    <s v="kmpl"/>
    <s v="163.7 bhp"/>
    <n v="5"/>
    <m/>
    <x v="90"/>
  </r>
  <r>
    <n v="2617"/>
    <x v="539"/>
    <x v="10"/>
    <x v="3"/>
    <n v="55002"/>
    <x v="2"/>
    <x v="0"/>
    <x v="0"/>
    <x v="26"/>
    <s v="kmpl"/>
    <s v="85.8 bhp"/>
    <n v="5"/>
    <m/>
    <x v="24"/>
  </r>
  <r>
    <n v="2618"/>
    <x v="1221"/>
    <x v="5"/>
    <x v="11"/>
    <n v="128813"/>
    <x v="1"/>
    <x v="0"/>
    <x v="0"/>
    <x v="359"/>
    <s v="kmpl"/>
    <s v="69 bhp"/>
    <n v="5"/>
    <m/>
    <x v="144"/>
  </r>
  <r>
    <n v="2619"/>
    <x v="509"/>
    <x v="5"/>
    <x v="5"/>
    <n v="46522"/>
    <x v="1"/>
    <x v="0"/>
    <x v="0"/>
    <x v="148"/>
    <s v="kmpl"/>
    <s v="70 bhp"/>
    <n v="5"/>
    <m/>
    <x v="2"/>
  </r>
  <r>
    <n v="2620"/>
    <x v="9"/>
    <x v="1"/>
    <x v="7"/>
    <n v="180000"/>
    <x v="1"/>
    <x v="0"/>
    <x v="0"/>
    <x v="9"/>
    <s v="kmpl"/>
    <s v="74 bhp"/>
    <n v="5"/>
    <m/>
    <x v="54"/>
  </r>
  <r>
    <n v="2621"/>
    <x v="1222"/>
    <x v="2"/>
    <x v="13"/>
    <n v="89326"/>
    <x v="1"/>
    <x v="0"/>
    <x v="3"/>
    <x v="49"/>
    <s v="kmpl"/>
    <s v="68 bhp"/>
    <n v="5"/>
    <m/>
    <x v="362"/>
  </r>
  <r>
    <n v="2622"/>
    <x v="1087"/>
    <x v="1"/>
    <x v="5"/>
    <n v="54000"/>
    <x v="1"/>
    <x v="0"/>
    <x v="0"/>
    <x v="127"/>
    <s v="kmpl"/>
    <s v="83.8 bhp"/>
    <n v="5"/>
    <s v="11.27 Lakh"/>
    <x v="139"/>
  </r>
  <r>
    <n v="2623"/>
    <x v="1194"/>
    <x v="1"/>
    <x v="3"/>
    <n v="95000"/>
    <x v="1"/>
    <x v="1"/>
    <x v="1"/>
    <x v="163"/>
    <s v="kmpl"/>
    <m/>
    <m/>
    <m/>
    <x v="190"/>
  </r>
  <r>
    <n v="2624"/>
    <x v="1223"/>
    <x v="6"/>
    <x v="1"/>
    <n v="66337"/>
    <x v="1"/>
    <x v="0"/>
    <x v="0"/>
    <x v="148"/>
    <s v="kmpl"/>
    <s v="70 bhp"/>
    <n v="5"/>
    <m/>
    <x v="875"/>
  </r>
  <r>
    <n v="2625"/>
    <x v="147"/>
    <x v="9"/>
    <x v="3"/>
    <n v="60000"/>
    <x v="2"/>
    <x v="0"/>
    <x v="0"/>
    <x v="109"/>
    <s v="kmpl"/>
    <s v="86.8 bhp"/>
    <n v="5"/>
    <m/>
    <x v="72"/>
  </r>
  <r>
    <n v="2626"/>
    <x v="1224"/>
    <x v="7"/>
    <x v="0"/>
    <n v="38001"/>
    <x v="2"/>
    <x v="1"/>
    <x v="0"/>
    <x v="236"/>
    <s v="kmpl"/>
    <s v="163.2 bhp"/>
    <n v="5"/>
    <m/>
    <x v="126"/>
  </r>
  <r>
    <n v="2627"/>
    <x v="308"/>
    <x v="9"/>
    <x v="7"/>
    <n v="73000"/>
    <x v="2"/>
    <x v="0"/>
    <x v="1"/>
    <x v="179"/>
    <s v="kmpl"/>
    <s v="47.3 bhp"/>
    <n v="5"/>
    <m/>
    <x v="25"/>
  </r>
  <r>
    <n v="2628"/>
    <x v="1225"/>
    <x v="9"/>
    <x v="2"/>
    <n v="61000"/>
    <x v="2"/>
    <x v="0"/>
    <x v="1"/>
    <x v="76"/>
    <s v="kmpl"/>
    <s v="103.2 bhp"/>
    <n v="5"/>
    <m/>
    <x v="229"/>
  </r>
  <r>
    <n v="2629"/>
    <x v="175"/>
    <x v="4"/>
    <x v="4"/>
    <n v="120000"/>
    <x v="1"/>
    <x v="0"/>
    <x v="0"/>
    <x v="3"/>
    <s v="kmpl"/>
    <s v="88.8 bhp"/>
    <n v="7"/>
    <m/>
    <x v="99"/>
  </r>
  <r>
    <n v="2630"/>
    <x v="882"/>
    <x v="6"/>
    <x v="3"/>
    <n v="71787"/>
    <x v="2"/>
    <x v="0"/>
    <x v="0"/>
    <x v="121"/>
    <s v="kmpl"/>
    <s v="102.5 bhp"/>
    <n v="5"/>
    <m/>
    <x v="876"/>
  </r>
  <r>
    <n v="2631"/>
    <x v="1"/>
    <x v="3"/>
    <x v="5"/>
    <n v="11554"/>
    <x v="1"/>
    <x v="0"/>
    <x v="0"/>
    <x v="1"/>
    <s v="kmpl"/>
    <s v="126.2 bhp"/>
    <n v="5"/>
    <m/>
    <x v="877"/>
  </r>
  <r>
    <n v="2632"/>
    <x v="976"/>
    <x v="4"/>
    <x v="7"/>
    <n v="90000"/>
    <x v="1"/>
    <x v="0"/>
    <x v="0"/>
    <x v="259"/>
    <s v="kmpl"/>
    <s v="103.2 bhp"/>
    <n v="5"/>
    <m/>
    <x v="139"/>
  </r>
  <r>
    <n v="2633"/>
    <x v="907"/>
    <x v="7"/>
    <x v="7"/>
    <n v="48104"/>
    <x v="2"/>
    <x v="0"/>
    <x v="0"/>
    <x v="146"/>
    <s v="kmpl"/>
    <s v="117.3 bhp"/>
    <n v="5"/>
    <m/>
    <x v="690"/>
  </r>
  <r>
    <n v="2634"/>
    <x v="1226"/>
    <x v="1"/>
    <x v="14"/>
    <n v="91000"/>
    <x v="2"/>
    <x v="0"/>
    <x v="3"/>
    <x v="11"/>
    <s v="kmpl"/>
    <s v="83 bhp"/>
    <n v="5"/>
    <m/>
    <x v="257"/>
  </r>
  <r>
    <n v="2635"/>
    <x v="1210"/>
    <x v="6"/>
    <x v="9"/>
    <n v="58815"/>
    <x v="2"/>
    <x v="0"/>
    <x v="0"/>
    <x v="72"/>
    <s v="kmpl"/>
    <s v="null bhp"/>
    <n v="5"/>
    <m/>
    <x v="558"/>
  </r>
  <r>
    <n v="2636"/>
    <x v="312"/>
    <x v="3"/>
    <x v="1"/>
    <n v="33931"/>
    <x v="2"/>
    <x v="1"/>
    <x v="1"/>
    <x v="50"/>
    <s v="kmpl"/>
    <s v="82 bhp"/>
    <n v="5"/>
    <m/>
    <x v="878"/>
  </r>
  <r>
    <n v="2637"/>
    <x v="1227"/>
    <x v="3"/>
    <x v="12"/>
    <n v="13916"/>
    <x v="2"/>
    <x v="0"/>
    <x v="0"/>
    <x v="50"/>
    <s v="kmpl"/>
    <s v="81.86 bhp"/>
    <n v="5"/>
    <m/>
    <x v="879"/>
  </r>
  <r>
    <n v="2638"/>
    <x v="0"/>
    <x v="1"/>
    <x v="3"/>
    <n v="90400"/>
    <x v="0"/>
    <x v="0"/>
    <x v="0"/>
    <x v="267"/>
    <s v="km/kg"/>
    <s v="58.2 bhp"/>
    <n v="5"/>
    <m/>
    <x v="164"/>
  </r>
  <r>
    <n v="2639"/>
    <x v="53"/>
    <x v="5"/>
    <x v="1"/>
    <n v="14000"/>
    <x v="2"/>
    <x v="0"/>
    <x v="0"/>
    <x v="50"/>
    <s v="kmpl"/>
    <s v="82 bhp"/>
    <n v="5"/>
    <m/>
    <x v="150"/>
  </r>
  <r>
    <n v="2640"/>
    <x v="12"/>
    <x v="1"/>
    <x v="9"/>
    <n v="121000"/>
    <x v="1"/>
    <x v="0"/>
    <x v="1"/>
    <x v="49"/>
    <s v="kmpl"/>
    <s v="null bhp"/>
    <n v="5"/>
    <m/>
    <x v="5"/>
  </r>
  <r>
    <n v="2641"/>
    <x v="97"/>
    <x v="3"/>
    <x v="5"/>
    <n v="17560"/>
    <x v="2"/>
    <x v="0"/>
    <x v="0"/>
    <x v="101"/>
    <s v="kmpl"/>
    <s v="81.83 bhp"/>
    <n v="5"/>
    <m/>
    <x v="880"/>
  </r>
  <r>
    <n v="2642"/>
    <x v="179"/>
    <x v="1"/>
    <x v="5"/>
    <n v="60000"/>
    <x v="1"/>
    <x v="0"/>
    <x v="0"/>
    <x v="127"/>
    <s v="kmpl"/>
    <s v="83.8 bhp"/>
    <n v="5"/>
    <m/>
    <x v="299"/>
  </r>
  <r>
    <n v="2643"/>
    <x v="280"/>
    <x v="4"/>
    <x v="10"/>
    <n v="88096"/>
    <x v="1"/>
    <x v="0"/>
    <x v="1"/>
    <x v="168"/>
    <s v="kmpl"/>
    <s v="73.9 bhp"/>
    <n v="5"/>
    <m/>
    <x v="6"/>
  </r>
  <r>
    <n v="2644"/>
    <x v="874"/>
    <x v="1"/>
    <x v="11"/>
    <n v="178280"/>
    <x v="1"/>
    <x v="0"/>
    <x v="0"/>
    <x v="27"/>
    <s v="kmpl"/>
    <s v="102 bhp"/>
    <n v="8"/>
    <m/>
    <x v="343"/>
  </r>
  <r>
    <n v="2645"/>
    <x v="107"/>
    <x v="3"/>
    <x v="1"/>
    <n v="19963"/>
    <x v="2"/>
    <x v="0"/>
    <x v="1"/>
    <x v="39"/>
    <s v="kmpl"/>
    <s v="37.5 bhp"/>
    <n v="4"/>
    <m/>
    <x v="801"/>
  </r>
  <r>
    <n v="2646"/>
    <x v="1228"/>
    <x v="0"/>
    <x v="12"/>
    <n v="1000"/>
    <x v="2"/>
    <x v="0"/>
    <x v="0"/>
    <x v="235"/>
    <s v="kmpl"/>
    <s v="86.8 bhp"/>
    <n v="5"/>
    <m/>
    <x v="172"/>
  </r>
  <r>
    <n v="2647"/>
    <x v="368"/>
    <x v="5"/>
    <x v="8"/>
    <n v="8000"/>
    <x v="2"/>
    <x v="0"/>
    <x v="0"/>
    <x v="101"/>
    <s v="kmpl"/>
    <s v="81.83 bhp"/>
    <n v="5"/>
    <m/>
    <x v="100"/>
  </r>
  <r>
    <n v="2648"/>
    <x v="1229"/>
    <x v="1"/>
    <x v="5"/>
    <n v="9200"/>
    <x v="2"/>
    <x v="0"/>
    <x v="0"/>
    <x v="125"/>
    <s v="kmpl"/>
    <s v="117.3 bhp"/>
    <n v="7"/>
    <s v="13.58 Lakh"/>
    <x v="299"/>
  </r>
  <r>
    <n v="2649"/>
    <x v="189"/>
    <x v="4"/>
    <x v="1"/>
    <n v="29000"/>
    <x v="1"/>
    <x v="0"/>
    <x v="0"/>
    <x v="134"/>
    <s v="kmpl"/>
    <s v="98.6 bhp"/>
    <n v="5"/>
    <s v="9.09 Lakh"/>
    <x v="16"/>
  </r>
  <r>
    <n v="2650"/>
    <x v="236"/>
    <x v="0"/>
    <x v="8"/>
    <n v="27000"/>
    <x v="1"/>
    <x v="0"/>
    <x v="0"/>
    <x v="1"/>
    <s v="kmpl"/>
    <s v="126.2 bhp"/>
    <n v="5"/>
    <m/>
    <x v="794"/>
  </r>
  <r>
    <n v="2651"/>
    <x v="870"/>
    <x v="8"/>
    <x v="6"/>
    <n v="22900"/>
    <x v="2"/>
    <x v="0"/>
    <x v="0"/>
    <x v="123"/>
    <s v="kmpl"/>
    <s v="83.1 bhp"/>
    <n v="5"/>
    <m/>
    <x v="99"/>
  </r>
  <r>
    <n v="2652"/>
    <x v="1230"/>
    <x v="4"/>
    <x v="7"/>
    <n v="50000"/>
    <x v="1"/>
    <x v="1"/>
    <x v="0"/>
    <x v="193"/>
    <s v="kmpl"/>
    <s v="174.3 bhp"/>
    <n v="5"/>
    <m/>
    <x v="235"/>
  </r>
  <r>
    <n v="2653"/>
    <x v="1231"/>
    <x v="5"/>
    <x v="1"/>
    <n v="60207"/>
    <x v="1"/>
    <x v="0"/>
    <x v="0"/>
    <x v="16"/>
    <s v="kmpl"/>
    <s v="98.6 bhp"/>
    <n v="5"/>
    <m/>
    <x v="44"/>
  </r>
  <r>
    <n v="2654"/>
    <x v="310"/>
    <x v="3"/>
    <x v="0"/>
    <n v="101119"/>
    <x v="1"/>
    <x v="1"/>
    <x v="0"/>
    <x v="180"/>
    <s v="kmpl"/>
    <s v="235 bhp"/>
    <n v="5"/>
    <m/>
    <x v="881"/>
  </r>
  <r>
    <n v="2655"/>
    <x v="971"/>
    <x v="5"/>
    <x v="0"/>
    <n v="42000"/>
    <x v="2"/>
    <x v="0"/>
    <x v="0"/>
    <x v="297"/>
    <s v="kmpl"/>
    <s v="70 bhp"/>
    <n v="5"/>
    <m/>
    <x v="471"/>
  </r>
  <r>
    <n v="2656"/>
    <x v="202"/>
    <x v="1"/>
    <x v="16"/>
    <n v="93000"/>
    <x v="2"/>
    <x v="0"/>
    <x v="3"/>
    <x v="50"/>
    <s v="kmpl"/>
    <s v="67.1 bhp"/>
    <n v="5"/>
    <m/>
    <x v="240"/>
  </r>
  <r>
    <n v="2657"/>
    <x v="225"/>
    <x v="10"/>
    <x v="3"/>
    <n v="60000"/>
    <x v="2"/>
    <x v="0"/>
    <x v="1"/>
    <x v="124"/>
    <s v="kmpl"/>
    <s v="68.05 bhp"/>
    <n v="5"/>
    <m/>
    <x v="81"/>
  </r>
  <r>
    <n v="2658"/>
    <x v="1025"/>
    <x v="6"/>
    <x v="1"/>
    <n v="66122"/>
    <x v="1"/>
    <x v="1"/>
    <x v="0"/>
    <x v="106"/>
    <s v="kmpl"/>
    <s v="103.52 bhp"/>
    <n v="5"/>
    <m/>
    <x v="203"/>
  </r>
  <r>
    <n v="2659"/>
    <x v="1232"/>
    <x v="7"/>
    <x v="1"/>
    <n v="25100"/>
    <x v="1"/>
    <x v="1"/>
    <x v="0"/>
    <x v="360"/>
    <s v="kmpl"/>
    <s v="300 bhp"/>
    <n v="4"/>
    <m/>
    <x v="352"/>
  </r>
  <r>
    <n v="2660"/>
    <x v="1145"/>
    <x v="6"/>
    <x v="8"/>
    <n v="24733"/>
    <x v="2"/>
    <x v="1"/>
    <x v="0"/>
    <x v="51"/>
    <s v="kmpl"/>
    <s v="183 bhp"/>
    <n v="5"/>
    <m/>
    <x v="882"/>
  </r>
  <r>
    <n v="2661"/>
    <x v="1233"/>
    <x v="10"/>
    <x v="11"/>
    <n v="41000"/>
    <x v="2"/>
    <x v="1"/>
    <x v="1"/>
    <x v="351"/>
    <s v="kmpl"/>
    <s v="201 bhp"/>
    <n v="5"/>
    <m/>
    <x v="58"/>
  </r>
  <r>
    <n v="2662"/>
    <x v="1234"/>
    <x v="2"/>
    <x v="1"/>
    <n v="30000"/>
    <x v="2"/>
    <x v="0"/>
    <x v="0"/>
    <x v="95"/>
    <s v="kmpl"/>
    <s v="91.1 bhp"/>
    <n v="5"/>
    <m/>
    <x v="206"/>
  </r>
  <r>
    <n v="2663"/>
    <x v="379"/>
    <x v="7"/>
    <x v="4"/>
    <n v="36000"/>
    <x v="1"/>
    <x v="0"/>
    <x v="0"/>
    <x v="75"/>
    <s v="kmpl"/>
    <s v="89.84 bhp"/>
    <n v="5"/>
    <m/>
    <x v="314"/>
  </r>
  <r>
    <n v="2664"/>
    <x v="1235"/>
    <x v="4"/>
    <x v="8"/>
    <n v="40279"/>
    <x v="1"/>
    <x v="0"/>
    <x v="0"/>
    <x v="66"/>
    <s v="kmpl"/>
    <s v="70 bhp"/>
    <n v="7"/>
    <m/>
    <x v="299"/>
  </r>
  <r>
    <n v="2665"/>
    <x v="127"/>
    <x v="6"/>
    <x v="6"/>
    <n v="46805"/>
    <x v="2"/>
    <x v="0"/>
    <x v="0"/>
    <x v="96"/>
    <s v="kmpl"/>
    <s v="67.1 bhp"/>
    <n v="5"/>
    <s v="4.09 Lakh"/>
    <x v="883"/>
  </r>
  <r>
    <n v="2666"/>
    <x v="1236"/>
    <x v="0"/>
    <x v="1"/>
    <n v="60000"/>
    <x v="2"/>
    <x v="0"/>
    <x v="0"/>
    <x v="26"/>
    <s v="kmpl"/>
    <s v="85.8 bhp"/>
    <n v="5"/>
    <m/>
    <x v="285"/>
  </r>
  <r>
    <n v="2667"/>
    <x v="79"/>
    <x v="0"/>
    <x v="8"/>
    <n v="100000"/>
    <x v="2"/>
    <x v="0"/>
    <x v="0"/>
    <x v="68"/>
    <s v="kmpl"/>
    <s v="88.7 bhp"/>
    <n v="5"/>
    <s v="6.83 Lakh"/>
    <x v="24"/>
  </r>
  <r>
    <n v="2668"/>
    <x v="188"/>
    <x v="7"/>
    <x v="7"/>
    <n v="32986"/>
    <x v="2"/>
    <x v="0"/>
    <x v="0"/>
    <x v="133"/>
    <s v="kmpl"/>
    <m/>
    <m/>
    <m/>
    <x v="283"/>
  </r>
  <r>
    <n v="2669"/>
    <x v="534"/>
    <x v="3"/>
    <x v="6"/>
    <n v="51530"/>
    <x v="1"/>
    <x v="1"/>
    <x v="0"/>
    <x v="245"/>
    <s v="kmpl"/>
    <s v="197.2 bhp"/>
    <n v="7"/>
    <m/>
    <x v="884"/>
  </r>
  <r>
    <n v="2670"/>
    <x v="234"/>
    <x v="5"/>
    <x v="4"/>
    <n v="81456"/>
    <x v="1"/>
    <x v="0"/>
    <x v="0"/>
    <x v="57"/>
    <s v="kmpl"/>
    <s v="170 bhp"/>
    <n v="5"/>
    <m/>
    <x v="877"/>
  </r>
  <r>
    <n v="2671"/>
    <x v="287"/>
    <x v="10"/>
    <x v="3"/>
    <n v="37229"/>
    <x v="2"/>
    <x v="1"/>
    <x v="0"/>
    <x v="64"/>
    <s v="kmpl"/>
    <s v="78.9 bhp"/>
    <n v="5"/>
    <m/>
    <x v="443"/>
  </r>
  <r>
    <n v="2672"/>
    <x v="249"/>
    <x v="8"/>
    <x v="10"/>
    <n v="73200"/>
    <x v="2"/>
    <x v="0"/>
    <x v="0"/>
    <x v="72"/>
    <s v="kmpl"/>
    <s v="118 bhp"/>
    <n v="5"/>
    <m/>
    <x v="580"/>
  </r>
  <r>
    <n v="2673"/>
    <x v="599"/>
    <x v="10"/>
    <x v="1"/>
    <n v="71826"/>
    <x v="1"/>
    <x v="1"/>
    <x v="0"/>
    <x v="168"/>
    <s v="kmpl"/>
    <s v="141 bhp"/>
    <n v="5"/>
    <m/>
    <x v="287"/>
  </r>
  <r>
    <n v="2674"/>
    <x v="63"/>
    <x v="2"/>
    <x v="8"/>
    <n v="129000"/>
    <x v="1"/>
    <x v="0"/>
    <x v="0"/>
    <x v="58"/>
    <s v="kmpl"/>
    <s v="69 bhp"/>
    <n v="5"/>
    <m/>
    <x v="159"/>
  </r>
  <r>
    <n v="2675"/>
    <x v="1237"/>
    <x v="1"/>
    <x v="3"/>
    <n v="82000"/>
    <x v="2"/>
    <x v="0"/>
    <x v="0"/>
    <x v="50"/>
    <s v="kmpl"/>
    <s v="67.1 bhp"/>
    <n v="5"/>
    <m/>
    <x v="293"/>
  </r>
  <r>
    <n v="2676"/>
    <x v="236"/>
    <x v="6"/>
    <x v="8"/>
    <n v="40459"/>
    <x v="1"/>
    <x v="0"/>
    <x v="0"/>
    <x v="1"/>
    <s v="kmpl"/>
    <s v="126.2 bhp"/>
    <n v="5"/>
    <m/>
    <x v="489"/>
  </r>
  <r>
    <n v="2677"/>
    <x v="676"/>
    <x v="4"/>
    <x v="10"/>
    <n v="61964"/>
    <x v="2"/>
    <x v="0"/>
    <x v="0"/>
    <x v="97"/>
    <s v="kmpl"/>
    <s v="66.1 bhp"/>
    <n v="5"/>
    <m/>
    <x v="50"/>
  </r>
  <r>
    <n v="2678"/>
    <x v="199"/>
    <x v="6"/>
    <x v="2"/>
    <n v="15466"/>
    <x v="2"/>
    <x v="0"/>
    <x v="0"/>
    <x v="143"/>
    <s v="kmpl"/>
    <s v="67.04 bhp"/>
    <n v="5"/>
    <s v="5.04 Lakh"/>
    <x v="885"/>
  </r>
  <r>
    <n v="2679"/>
    <x v="1238"/>
    <x v="7"/>
    <x v="7"/>
    <n v="23000"/>
    <x v="2"/>
    <x v="0"/>
    <x v="0"/>
    <x v="156"/>
    <s v="kmpl"/>
    <s v="117.3 bhp"/>
    <n v="7"/>
    <m/>
    <x v="24"/>
  </r>
  <r>
    <n v="2680"/>
    <x v="177"/>
    <x v="3"/>
    <x v="3"/>
    <n v="43766"/>
    <x v="2"/>
    <x v="0"/>
    <x v="0"/>
    <x v="53"/>
    <s v="kmpl"/>
    <s v="78.9 bhp"/>
    <n v="5"/>
    <m/>
    <x v="479"/>
  </r>
  <r>
    <n v="2681"/>
    <x v="1239"/>
    <x v="4"/>
    <x v="0"/>
    <n v="54000"/>
    <x v="2"/>
    <x v="1"/>
    <x v="0"/>
    <x v="14"/>
    <s v="kmpl"/>
    <s v="262.6 bhp"/>
    <n v="5"/>
    <m/>
    <x v="3"/>
  </r>
  <r>
    <n v="2682"/>
    <x v="1240"/>
    <x v="3"/>
    <x v="6"/>
    <n v="18521"/>
    <x v="1"/>
    <x v="0"/>
    <x v="0"/>
    <x v="117"/>
    <s v="kmpl"/>
    <s v="88.73 bhp"/>
    <n v="5"/>
    <m/>
    <x v="800"/>
  </r>
  <r>
    <n v="2683"/>
    <x v="1241"/>
    <x v="4"/>
    <x v="8"/>
    <n v="26400"/>
    <x v="2"/>
    <x v="0"/>
    <x v="0"/>
    <x v="165"/>
    <s v="kmpl"/>
    <s v="67.04 bhp"/>
    <n v="5"/>
    <m/>
    <x v="576"/>
  </r>
  <r>
    <n v="2684"/>
    <x v="817"/>
    <x v="1"/>
    <x v="2"/>
    <n v="31900"/>
    <x v="2"/>
    <x v="0"/>
    <x v="0"/>
    <x v="239"/>
    <s v="kmpl"/>
    <s v="157.8 bhp"/>
    <n v="5"/>
    <m/>
    <x v="68"/>
  </r>
  <r>
    <n v="2685"/>
    <x v="1242"/>
    <x v="2"/>
    <x v="0"/>
    <n v="39000"/>
    <x v="1"/>
    <x v="0"/>
    <x v="0"/>
    <x v="56"/>
    <s v="kmpl"/>
    <s v="68 bhp"/>
    <n v="5"/>
    <m/>
    <x v="54"/>
  </r>
  <r>
    <n v="2686"/>
    <x v="670"/>
    <x v="4"/>
    <x v="5"/>
    <n v="45671"/>
    <x v="1"/>
    <x v="0"/>
    <x v="0"/>
    <x v="217"/>
    <s v="kmpl"/>
    <s v="98.6 bhp"/>
    <n v="5"/>
    <m/>
    <x v="177"/>
  </r>
  <r>
    <n v="2687"/>
    <x v="321"/>
    <x v="10"/>
    <x v="5"/>
    <n v="39500"/>
    <x v="1"/>
    <x v="1"/>
    <x v="0"/>
    <x v="89"/>
    <s v="kmpl"/>
    <s v="204 bhp"/>
    <n v="5"/>
    <m/>
    <x v="64"/>
  </r>
  <r>
    <n v="2688"/>
    <x v="268"/>
    <x v="2"/>
    <x v="1"/>
    <n v="54000"/>
    <x v="1"/>
    <x v="1"/>
    <x v="0"/>
    <x v="115"/>
    <s v="kmpl"/>
    <s v="136 bhp"/>
    <n v="5"/>
    <m/>
    <x v="874"/>
  </r>
  <r>
    <n v="2689"/>
    <x v="1243"/>
    <x v="2"/>
    <x v="3"/>
    <n v="20000"/>
    <x v="1"/>
    <x v="1"/>
    <x v="0"/>
    <x v="23"/>
    <s v="kmpl"/>
    <s v="163 bhp"/>
    <n v="5"/>
    <m/>
    <x v="336"/>
  </r>
  <r>
    <n v="2690"/>
    <x v="194"/>
    <x v="9"/>
    <x v="10"/>
    <n v="55000"/>
    <x v="1"/>
    <x v="1"/>
    <x v="0"/>
    <x v="138"/>
    <s v="kmpl"/>
    <s v="246.7 bhp"/>
    <n v="5"/>
    <m/>
    <x v="55"/>
  </r>
  <r>
    <n v="2691"/>
    <x v="104"/>
    <x v="7"/>
    <x v="7"/>
    <n v="48000"/>
    <x v="1"/>
    <x v="1"/>
    <x v="0"/>
    <x v="84"/>
    <s v="kmpl"/>
    <s v="126.32 bhp"/>
    <n v="5"/>
    <m/>
    <x v="557"/>
  </r>
  <r>
    <n v="2692"/>
    <x v="20"/>
    <x v="7"/>
    <x v="2"/>
    <n v="70000"/>
    <x v="1"/>
    <x v="1"/>
    <x v="0"/>
    <x v="20"/>
    <s v="kmpl"/>
    <s v="190 bhp"/>
    <n v="5"/>
    <s v="43.81 Lakh"/>
    <x v="769"/>
  </r>
  <r>
    <n v="2693"/>
    <x v="171"/>
    <x v="8"/>
    <x v="7"/>
    <n v="62000"/>
    <x v="1"/>
    <x v="0"/>
    <x v="0"/>
    <x v="84"/>
    <s v="kmpl"/>
    <s v="126.32 bhp"/>
    <n v="5"/>
    <m/>
    <x v="345"/>
  </r>
  <r>
    <n v="2694"/>
    <x v="202"/>
    <x v="6"/>
    <x v="7"/>
    <n v="41994"/>
    <x v="2"/>
    <x v="0"/>
    <x v="0"/>
    <x v="143"/>
    <s v="kmpl"/>
    <s v="67.04 bhp"/>
    <n v="5"/>
    <s v="5.12 Lakh"/>
    <x v="443"/>
  </r>
  <r>
    <n v="2695"/>
    <x v="210"/>
    <x v="4"/>
    <x v="0"/>
    <n v="108882"/>
    <x v="1"/>
    <x v="0"/>
    <x v="1"/>
    <x v="56"/>
    <s v="kmpl"/>
    <s v="68 bhp"/>
    <n v="5"/>
    <m/>
    <x v="471"/>
  </r>
  <r>
    <n v="2696"/>
    <x v="1244"/>
    <x v="3"/>
    <x v="8"/>
    <n v="24806"/>
    <x v="2"/>
    <x v="0"/>
    <x v="0"/>
    <x v="35"/>
    <s v="kmpl"/>
    <s v="82 bhp"/>
    <n v="6"/>
    <m/>
    <x v="12"/>
  </r>
  <r>
    <n v="2697"/>
    <x v="426"/>
    <x v="1"/>
    <x v="13"/>
    <n v="160000"/>
    <x v="1"/>
    <x v="0"/>
    <x v="0"/>
    <x v="72"/>
    <s v="kmpl"/>
    <s v="70 bhp"/>
    <n v="5"/>
    <m/>
    <x v="240"/>
  </r>
  <r>
    <n v="2698"/>
    <x v="1245"/>
    <x v="4"/>
    <x v="8"/>
    <n v="30000"/>
    <x v="1"/>
    <x v="1"/>
    <x v="0"/>
    <x v="329"/>
    <s v="kmpl"/>
    <s v="100 bhp"/>
    <n v="7"/>
    <m/>
    <x v="422"/>
  </r>
  <r>
    <n v="2699"/>
    <x v="374"/>
    <x v="9"/>
    <x v="1"/>
    <n v="51000"/>
    <x v="1"/>
    <x v="1"/>
    <x v="0"/>
    <x v="197"/>
    <s v="kmpl"/>
    <s v="181 bhp"/>
    <n v="5"/>
    <s v="48.64 Lakh"/>
    <x v="298"/>
  </r>
  <r>
    <n v="2700"/>
    <x v="1111"/>
    <x v="5"/>
    <x v="1"/>
    <n v="64876"/>
    <x v="2"/>
    <x v="0"/>
    <x v="0"/>
    <x v="113"/>
    <s v="kmpl"/>
    <s v="81.80 bhp"/>
    <n v="5"/>
    <s v="5.71 Lakh"/>
    <x v="6"/>
  </r>
  <r>
    <n v="2701"/>
    <x v="1246"/>
    <x v="6"/>
    <x v="5"/>
    <n v="70536"/>
    <x v="0"/>
    <x v="0"/>
    <x v="0"/>
    <x v="361"/>
    <s v="km/kg"/>
    <s v="58.33 bhp"/>
    <n v="5"/>
    <s v="5.87 Lakh"/>
    <x v="425"/>
  </r>
  <r>
    <n v="2702"/>
    <x v="181"/>
    <x v="3"/>
    <x v="8"/>
    <n v="25299"/>
    <x v="1"/>
    <x v="0"/>
    <x v="0"/>
    <x v="34"/>
    <s v="kmpl"/>
    <s v="88.5 bhp"/>
    <n v="5"/>
    <s v="12.56 Lakh"/>
    <x v="886"/>
  </r>
  <r>
    <n v="2703"/>
    <x v="1247"/>
    <x v="0"/>
    <x v="13"/>
    <n v="89869"/>
    <x v="1"/>
    <x v="0"/>
    <x v="0"/>
    <x v="13"/>
    <s v="kmpl"/>
    <s v="116.6 bhp"/>
    <n v="8"/>
    <m/>
    <x v="72"/>
  </r>
  <r>
    <n v="2704"/>
    <x v="1248"/>
    <x v="5"/>
    <x v="9"/>
    <n v="103515"/>
    <x v="1"/>
    <x v="0"/>
    <x v="3"/>
    <x v="201"/>
    <s v="kmpl"/>
    <s v="112 bhp"/>
    <n v="7"/>
    <m/>
    <x v="35"/>
  </r>
  <r>
    <n v="2705"/>
    <x v="382"/>
    <x v="4"/>
    <x v="11"/>
    <n v="68282"/>
    <x v="2"/>
    <x v="0"/>
    <x v="0"/>
    <x v="199"/>
    <s v="kmpl"/>
    <s v="62.1 bhp"/>
    <n v="5"/>
    <m/>
    <x v="50"/>
  </r>
  <r>
    <n v="2706"/>
    <x v="1249"/>
    <x v="6"/>
    <x v="7"/>
    <n v="60033"/>
    <x v="1"/>
    <x v="1"/>
    <x v="0"/>
    <x v="362"/>
    <s v="kmpl"/>
    <s v="250 bhp"/>
    <n v="4"/>
    <m/>
    <x v="887"/>
  </r>
  <r>
    <n v="2707"/>
    <x v="983"/>
    <x v="6"/>
    <x v="6"/>
    <n v="51921"/>
    <x v="1"/>
    <x v="0"/>
    <x v="0"/>
    <x v="34"/>
    <s v="kmpl"/>
    <s v="88.5 bhp"/>
    <n v="5"/>
    <m/>
    <x v="888"/>
  </r>
  <r>
    <n v="2708"/>
    <x v="280"/>
    <x v="0"/>
    <x v="8"/>
    <n v="18414"/>
    <x v="1"/>
    <x v="0"/>
    <x v="0"/>
    <x v="159"/>
    <s v="kmpl"/>
    <s v="74 bhp"/>
    <n v="5"/>
    <m/>
    <x v="106"/>
  </r>
  <r>
    <n v="2709"/>
    <x v="1250"/>
    <x v="6"/>
    <x v="5"/>
    <n v="40866"/>
    <x v="2"/>
    <x v="0"/>
    <x v="0"/>
    <x v="284"/>
    <s v="kmpl"/>
    <s v="86.76 bhp"/>
    <n v="5"/>
    <s v="8.16 Lakh"/>
    <x v="889"/>
  </r>
  <r>
    <n v="2710"/>
    <x v="446"/>
    <x v="1"/>
    <x v="7"/>
    <n v="55001"/>
    <x v="1"/>
    <x v="1"/>
    <x v="0"/>
    <x v="218"/>
    <s v="kmpl"/>
    <s v="187.7 bhp"/>
    <n v="5"/>
    <m/>
    <x v="768"/>
  </r>
  <r>
    <n v="2711"/>
    <x v="204"/>
    <x v="6"/>
    <x v="8"/>
    <n v="20469"/>
    <x v="2"/>
    <x v="1"/>
    <x v="0"/>
    <x v="144"/>
    <s v="kmpl"/>
    <s v="189.08 bhp"/>
    <n v="4"/>
    <s v="44.28 Lakh"/>
    <x v="890"/>
  </r>
  <r>
    <n v="2712"/>
    <x v="355"/>
    <x v="5"/>
    <x v="8"/>
    <n v="8500"/>
    <x v="2"/>
    <x v="0"/>
    <x v="0"/>
    <x v="5"/>
    <s v="kmpl"/>
    <s v="55.2 bhp"/>
    <n v="5"/>
    <m/>
    <x v="505"/>
  </r>
  <r>
    <n v="2713"/>
    <x v="600"/>
    <x v="10"/>
    <x v="11"/>
    <n v="45000"/>
    <x v="1"/>
    <x v="1"/>
    <x v="1"/>
    <x v="257"/>
    <s v="kmpl"/>
    <s v="241.38 bhp"/>
    <n v="5"/>
    <m/>
    <x v="30"/>
  </r>
  <r>
    <n v="2714"/>
    <x v="1251"/>
    <x v="1"/>
    <x v="5"/>
    <n v="6000"/>
    <x v="2"/>
    <x v="0"/>
    <x v="0"/>
    <x v="141"/>
    <s v="kmpl"/>
    <s v="81.86 bhp"/>
    <n v="5"/>
    <m/>
    <x v="106"/>
  </r>
  <r>
    <n v="2715"/>
    <x v="1252"/>
    <x v="2"/>
    <x v="6"/>
    <n v="11000"/>
    <x v="1"/>
    <x v="0"/>
    <x v="0"/>
    <x v="17"/>
    <s v="kmpl"/>
    <s v="74 bhp"/>
    <n v="5"/>
    <m/>
    <x v="299"/>
  </r>
  <r>
    <n v="2716"/>
    <x v="379"/>
    <x v="6"/>
    <x v="1"/>
    <n v="80064"/>
    <x v="1"/>
    <x v="0"/>
    <x v="0"/>
    <x v="75"/>
    <s v="kmpl"/>
    <s v="89.84 bhp"/>
    <n v="5"/>
    <m/>
    <x v="891"/>
  </r>
  <r>
    <n v="2717"/>
    <x v="1253"/>
    <x v="7"/>
    <x v="5"/>
    <n v="29930"/>
    <x v="2"/>
    <x v="0"/>
    <x v="0"/>
    <x v="50"/>
    <s v="kmpl"/>
    <s v="67.1 bhp"/>
    <n v="5"/>
    <m/>
    <x v="95"/>
  </r>
  <r>
    <n v="2718"/>
    <x v="976"/>
    <x v="0"/>
    <x v="4"/>
    <n v="49105"/>
    <x v="1"/>
    <x v="0"/>
    <x v="0"/>
    <x v="259"/>
    <s v="kmpl"/>
    <s v="103.2 bhp"/>
    <n v="5"/>
    <m/>
    <x v="279"/>
  </r>
  <r>
    <n v="2719"/>
    <x v="1254"/>
    <x v="7"/>
    <x v="3"/>
    <n v="55000"/>
    <x v="2"/>
    <x v="0"/>
    <x v="0"/>
    <x v="208"/>
    <s v="kmpl"/>
    <s v="88.7 bhp"/>
    <n v="5"/>
    <m/>
    <x v="514"/>
  </r>
  <r>
    <n v="2720"/>
    <x v="927"/>
    <x v="9"/>
    <x v="1"/>
    <n v="23000"/>
    <x v="2"/>
    <x v="0"/>
    <x v="0"/>
    <x v="153"/>
    <s v="kmpl"/>
    <s v="88.7 bhp"/>
    <n v="5"/>
    <m/>
    <x v="12"/>
  </r>
  <r>
    <n v="2721"/>
    <x v="1255"/>
    <x v="3"/>
    <x v="5"/>
    <n v="54727"/>
    <x v="1"/>
    <x v="0"/>
    <x v="0"/>
    <x v="215"/>
    <s v="kmpl"/>
    <s v="88.73 bhp"/>
    <n v="5"/>
    <m/>
    <x v="787"/>
  </r>
  <r>
    <n v="2722"/>
    <x v="591"/>
    <x v="6"/>
    <x v="6"/>
    <n v="31426"/>
    <x v="1"/>
    <x v="0"/>
    <x v="0"/>
    <x v="106"/>
    <s v="kmpl"/>
    <s v="108.62 bhp"/>
    <n v="5"/>
    <s v="9.72 Lakh"/>
    <x v="133"/>
  </r>
  <r>
    <n v="2723"/>
    <x v="840"/>
    <x v="6"/>
    <x v="1"/>
    <n v="53442"/>
    <x v="2"/>
    <x v="0"/>
    <x v="0"/>
    <x v="11"/>
    <s v="kmpl"/>
    <s v="116.3 bhp"/>
    <n v="5"/>
    <m/>
    <x v="99"/>
  </r>
  <r>
    <n v="2724"/>
    <x v="73"/>
    <x v="4"/>
    <x v="7"/>
    <n v="28000"/>
    <x v="2"/>
    <x v="1"/>
    <x v="0"/>
    <x v="66"/>
    <s v="kmpl"/>
    <s v="86.8 bhp"/>
    <n v="5"/>
    <m/>
    <x v="251"/>
  </r>
  <r>
    <n v="2725"/>
    <x v="1256"/>
    <x v="0"/>
    <x v="8"/>
    <n v="13412"/>
    <x v="2"/>
    <x v="1"/>
    <x v="0"/>
    <x v="139"/>
    <s v="kmpl"/>
    <s v="103.52 bhp"/>
    <n v="5"/>
    <m/>
    <x v="347"/>
  </r>
  <r>
    <n v="2726"/>
    <x v="1257"/>
    <x v="4"/>
    <x v="2"/>
    <n v="70000"/>
    <x v="1"/>
    <x v="0"/>
    <x v="0"/>
    <x v="11"/>
    <s v="kmpl"/>
    <s v="110 bhp"/>
    <n v="5"/>
    <m/>
    <x v="557"/>
  </r>
  <r>
    <n v="2727"/>
    <x v="1258"/>
    <x v="5"/>
    <x v="1"/>
    <n v="81310"/>
    <x v="1"/>
    <x v="0"/>
    <x v="0"/>
    <x v="363"/>
    <s v="kmpl"/>
    <s v="88.76 bhp"/>
    <n v="5"/>
    <m/>
    <x v="343"/>
  </r>
  <r>
    <n v="2728"/>
    <x v="1259"/>
    <x v="6"/>
    <x v="12"/>
    <n v="13574"/>
    <x v="2"/>
    <x v="1"/>
    <x v="0"/>
    <x v="123"/>
    <s v="kmpl"/>
    <s v="83.1 bhp"/>
    <n v="5"/>
    <s v="10.3 Lakh"/>
    <x v="309"/>
  </r>
  <r>
    <n v="2729"/>
    <x v="1260"/>
    <x v="0"/>
    <x v="11"/>
    <n v="75000"/>
    <x v="2"/>
    <x v="0"/>
    <x v="1"/>
    <x v="303"/>
    <s v="kmpl"/>
    <s v="158.8 bhp"/>
    <n v="5"/>
    <m/>
    <x v="88"/>
  </r>
  <r>
    <n v="2730"/>
    <x v="436"/>
    <x v="3"/>
    <x v="7"/>
    <n v="58310"/>
    <x v="2"/>
    <x v="0"/>
    <x v="1"/>
    <x v="229"/>
    <s v="kmpl"/>
    <s v="85.8 bhp"/>
    <n v="5"/>
    <m/>
    <x v="484"/>
  </r>
  <r>
    <n v="2731"/>
    <x v="280"/>
    <x v="1"/>
    <x v="10"/>
    <n v="90000"/>
    <x v="1"/>
    <x v="0"/>
    <x v="1"/>
    <x v="168"/>
    <s v="kmpl"/>
    <s v="73.9 bhp"/>
    <n v="5"/>
    <m/>
    <x v="159"/>
  </r>
  <r>
    <n v="2732"/>
    <x v="247"/>
    <x v="5"/>
    <x v="3"/>
    <n v="83000"/>
    <x v="1"/>
    <x v="0"/>
    <x v="0"/>
    <x v="159"/>
    <s v="kmpl"/>
    <s v="74 bhp"/>
    <n v="5"/>
    <m/>
    <x v="479"/>
  </r>
  <r>
    <n v="2733"/>
    <x v="539"/>
    <x v="5"/>
    <x v="8"/>
    <n v="37282"/>
    <x v="2"/>
    <x v="0"/>
    <x v="0"/>
    <x v="246"/>
    <s v="kmpl"/>
    <s v="83.14 bhp"/>
    <n v="5"/>
    <m/>
    <x v="29"/>
  </r>
  <r>
    <n v="2734"/>
    <x v="53"/>
    <x v="5"/>
    <x v="8"/>
    <n v="23000"/>
    <x v="2"/>
    <x v="0"/>
    <x v="0"/>
    <x v="50"/>
    <s v="kmpl"/>
    <s v="82 bhp"/>
    <n v="5"/>
    <m/>
    <x v="2"/>
  </r>
  <r>
    <n v="2735"/>
    <x v="1261"/>
    <x v="2"/>
    <x v="0"/>
    <n v="82000"/>
    <x v="1"/>
    <x v="0"/>
    <x v="0"/>
    <x v="49"/>
    <s v="kmpl"/>
    <s v="68 bhp"/>
    <n v="5"/>
    <m/>
    <x v="25"/>
  </r>
  <r>
    <n v="2736"/>
    <x v="1262"/>
    <x v="2"/>
    <x v="5"/>
    <n v="31000"/>
    <x v="1"/>
    <x v="0"/>
    <x v="0"/>
    <x v="228"/>
    <s v="kmpl"/>
    <s v="126.2 bhp"/>
    <n v="5"/>
    <m/>
    <x v="157"/>
  </r>
  <r>
    <n v="2737"/>
    <x v="1263"/>
    <x v="5"/>
    <x v="20"/>
    <n v="200000"/>
    <x v="2"/>
    <x v="0"/>
    <x v="0"/>
    <x v="188"/>
    <s v="kmpl"/>
    <m/>
    <m/>
    <m/>
    <x v="434"/>
  </r>
  <r>
    <n v="2738"/>
    <x v="210"/>
    <x v="8"/>
    <x v="7"/>
    <n v="45001"/>
    <x v="1"/>
    <x v="0"/>
    <x v="1"/>
    <x v="56"/>
    <s v="kmpl"/>
    <s v="68.05 bhp"/>
    <n v="5"/>
    <m/>
    <x v="228"/>
  </r>
  <r>
    <n v="2739"/>
    <x v="381"/>
    <x v="3"/>
    <x v="7"/>
    <n v="50446"/>
    <x v="1"/>
    <x v="0"/>
    <x v="0"/>
    <x v="174"/>
    <s v="kmpl"/>
    <s v="88.8 bhp"/>
    <n v="5"/>
    <m/>
    <x v="892"/>
  </r>
  <r>
    <n v="2740"/>
    <x v="438"/>
    <x v="10"/>
    <x v="10"/>
    <n v="89000"/>
    <x v="2"/>
    <x v="0"/>
    <x v="0"/>
    <x v="15"/>
    <s v="kmpl"/>
    <s v="130 bhp"/>
    <n v="5"/>
    <m/>
    <x v="24"/>
  </r>
  <r>
    <n v="2741"/>
    <x v="1264"/>
    <x v="10"/>
    <x v="9"/>
    <n v="72000"/>
    <x v="2"/>
    <x v="0"/>
    <x v="1"/>
    <x v="38"/>
    <s v="kmpl"/>
    <s v="46.3 bhp"/>
    <n v="5"/>
    <m/>
    <x v="263"/>
  </r>
  <r>
    <n v="2742"/>
    <x v="166"/>
    <x v="10"/>
    <x v="4"/>
    <n v="90000"/>
    <x v="1"/>
    <x v="1"/>
    <x v="0"/>
    <x v="120"/>
    <s v="kmpl"/>
    <s v="190 bhp"/>
    <n v="5"/>
    <s v="63.71 Lakh"/>
    <x v="378"/>
  </r>
  <r>
    <n v="2743"/>
    <x v="90"/>
    <x v="9"/>
    <x v="1"/>
    <n v="76000"/>
    <x v="1"/>
    <x v="0"/>
    <x v="1"/>
    <x v="83"/>
    <s v="kmpl"/>
    <s v="140 bhp"/>
    <n v="7"/>
    <m/>
    <x v="336"/>
  </r>
  <r>
    <n v="2744"/>
    <x v="82"/>
    <x v="4"/>
    <x v="3"/>
    <n v="78401"/>
    <x v="1"/>
    <x v="0"/>
    <x v="0"/>
    <x v="70"/>
    <s v="kmpl"/>
    <s v="73.94 bhp"/>
    <n v="5"/>
    <m/>
    <x v="88"/>
  </r>
  <r>
    <n v="2745"/>
    <x v="35"/>
    <x v="6"/>
    <x v="8"/>
    <n v="38426"/>
    <x v="1"/>
    <x v="0"/>
    <x v="0"/>
    <x v="34"/>
    <s v="kmpl"/>
    <s v="88.5 bhp"/>
    <n v="5"/>
    <s v="11.12 Lakh"/>
    <x v="893"/>
  </r>
  <r>
    <n v="2746"/>
    <x v="629"/>
    <x v="1"/>
    <x v="2"/>
    <n v="45000"/>
    <x v="2"/>
    <x v="0"/>
    <x v="0"/>
    <x v="63"/>
    <s v="kmpl"/>
    <s v="73 bhp"/>
    <n v="7"/>
    <s v="4.69 Lakh"/>
    <x v="50"/>
  </r>
  <r>
    <n v="2747"/>
    <x v="1236"/>
    <x v="0"/>
    <x v="3"/>
    <n v="83000"/>
    <x v="2"/>
    <x v="0"/>
    <x v="0"/>
    <x v="26"/>
    <s v="kmpl"/>
    <s v="85.8 bhp"/>
    <n v="5"/>
    <m/>
    <x v="72"/>
  </r>
  <r>
    <n v="2748"/>
    <x v="399"/>
    <x v="3"/>
    <x v="8"/>
    <n v="50170"/>
    <x v="1"/>
    <x v="1"/>
    <x v="0"/>
    <x v="189"/>
    <s v="kmpl"/>
    <s v="126.2 bhp"/>
    <n v="5"/>
    <m/>
    <x v="894"/>
  </r>
  <r>
    <n v="2749"/>
    <x v="199"/>
    <x v="0"/>
    <x v="0"/>
    <n v="37822"/>
    <x v="2"/>
    <x v="0"/>
    <x v="0"/>
    <x v="143"/>
    <s v="kmpl"/>
    <s v="67.04 bhp"/>
    <n v="5"/>
    <s v="5.04 Lakh"/>
    <x v="5"/>
  </r>
  <r>
    <n v="2750"/>
    <x v="1265"/>
    <x v="7"/>
    <x v="1"/>
    <n v="33517"/>
    <x v="1"/>
    <x v="0"/>
    <x v="0"/>
    <x v="195"/>
    <s v="kmpl"/>
    <s v="47 bhp"/>
    <n v="5"/>
    <m/>
    <x v="207"/>
  </r>
  <r>
    <n v="2751"/>
    <x v="1072"/>
    <x v="8"/>
    <x v="7"/>
    <n v="110000"/>
    <x v="1"/>
    <x v="1"/>
    <x v="0"/>
    <x v="304"/>
    <s v="kmpl"/>
    <s v="194.3 bhp"/>
    <n v="7"/>
    <m/>
    <x v="794"/>
  </r>
  <r>
    <n v="2752"/>
    <x v="1266"/>
    <x v="7"/>
    <x v="8"/>
    <n v="60000"/>
    <x v="2"/>
    <x v="0"/>
    <x v="0"/>
    <x v="5"/>
    <s v="kmpl"/>
    <s v="55.2 bhp"/>
    <n v="5"/>
    <m/>
    <x v="54"/>
  </r>
  <r>
    <n v="2753"/>
    <x v="966"/>
    <x v="8"/>
    <x v="4"/>
    <n v="92408"/>
    <x v="2"/>
    <x v="0"/>
    <x v="0"/>
    <x v="23"/>
    <s v="kmpl"/>
    <s v="82.85 bhp"/>
    <n v="5"/>
    <m/>
    <x v="137"/>
  </r>
  <r>
    <n v="2754"/>
    <x v="252"/>
    <x v="9"/>
    <x v="7"/>
    <n v="45000"/>
    <x v="2"/>
    <x v="0"/>
    <x v="0"/>
    <x v="162"/>
    <s v="kmpl"/>
    <s v="121.3 bhp"/>
    <n v="5"/>
    <m/>
    <x v="100"/>
  </r>
  <r>
    <n v="2755"/>
    <x v="813"/>
    <x v="6"/>
    <x v="4"/>
    <n v="33793"/>
    <x v="2"/>
    <x v="0"/>
    <x v="0"/>
    <x v="302"/>
    <s v="kmpl"/>
    <s v="86.8 bhp"/>
    <n v="5"/>
    <m/>
    <x v="269"/>
  </r>
  <r>
    <n v="2756"/>
    <x v="151"/>
    <x v="6"/>
    <x v="8"/>
    <n v="26327"/>
    <x v="2"/>
    <x v="0"/>
    <x v="0"/>
    <x v="112"/>
    <s v="kmpl"/>
    <s v="81.80 bhp"/>
    <n v="5"/>
    <m/>
    <x v="895"/>
  </r>
  <r>
    <n v="2757"/>
    <x v="201"/>
    <x v="3"/>
    <x v="6"/>
    <n v="20604"/>
    <x v="1"/>
    <x v="1"/>
    <x v="0"/>
    <x v="99"/>
    <s v="kmpl"/>
    <s v="167.62 bhp"/>
    <n v="5"/>
    <m/>
    <x v="896"/>
  </r>
  <r>
    <n v="2758"/>
    <x v="1267"/>
    <x v="3"/>
    <x v="6"/>
    <n v="61386"/>
    <x v="1"/>
    <x v="0"/>
    <x v="0"/>
    <x v="12"/>
    <s v="kmpl"/>
    <s v="74 bhp"/>
    <n v="5"/>
    <m/>
    <x v="578"/>
  </r>
  <r>
    <n v="2759"/>
    <x v="1268"/>
    <x v="8"/>
    <x v="6"/>
    <n v="11500"/>
    <x v="1"/>
    <x v="1"/>
    <x v="0"/>
    <x v="17"/>
    <s v="kmpl"/>
    <s v="74 bhp"/>
    <n v="5"/>
    <m/>
    <x v="100"/>
  </r>
  <r>
    <n v="2760"/>
    <x v="849"/>
    <x v="2"/>
    <x v="3"/>
    <n v="58000"/>
    <x v="1"/>
    <x v="0"/>
    <x v="0"/>
    <x v="118"/>
    <s v="kmpl"/>
    <s v="57.6 bhp"/>
    <n v="5"/>
    <m/>
    <x v="75"/>
  </r>
  <r>
    <n v="2761"/>
    <x v="164"/>
    <x v="8"/>
    <x v="7"/>
    <n v="38000"/>
    <x v="2"/>
    <x v="1"/>
    <x v="0"/>
    <x v="119"/>
    <s v="kmpl"/>
    <s v="157.75 bhp"/>
    <n v="5"/>
    <m/>
    <x v="537"/>
  </r>
  <r>
    <n v="2762"/>
    <x v="19"/>
    <x v="9"/>
    <x v="3"/>
    <n v="49000"/>
    <x v="1"/>
    <x v="1"/>
    <x v="1"/>
    <x v="19"/>
    <s v="kmpl"/>
    <s v="167.62 bhp"/>
    <n v="5"/>
    <m/>
    <x v="91"/>
  </r>
  <r>
    <n v="2763"/>
    <x v="893"/>
    <x v="3"/>
    <x v="8"/>
    <n v="72202"/>
    <x v="1"/>
    <x v="0"/>
    <x v="0"/>
    <x v="55"/>
    <s v="kmpl"/>
    <s v="147.8 bhp"/>
    <n v="8"/>
    <s v="24.01 Lakh"/>
    <x v="897"/>
  </r>
  <r>
    <n v="2764"/>
    <x v="241"/>
    <x v="7"/>
    <x v="5"/>
    <n v="7000"/>
    <x v="2"/>
    <x v="0"/>
    <x v="0"/>
    <x v="53"/>
    <s v="kmpl"/>
    <s v="78.9 bhp"/>
    <n v="5"/>
    <m/>
    <x v="47"/>
  </r>
  <r>
    <n v="2765"/>
    <x v="1231"/>
    <x v="10"/>
    <x v="7"/>
    <n v="20000"/>
    <x v="1"/>
    <x v="0"/>
    <x v="1"/>
    <x v="16"/>
    <s v="kmpl"/>
    <s v="98.6 bhp"/>
    <n v="5"/>
    <m/>
    <x v="2"/>
  </r>
  <r>
    <n v="2766"/>
    <x v="1165"/>
    <x v="4"/>
    <x v="8"/>
    <n v="14061"/>
    <x v="1"/>
    <x v="0"/>
    <x v="0"/>
    <x v="91"/>
    <s v="kmpl"/>
    <s v="88.76 bhp"/>
    <n v="5"/>
    <m/>
    <x v="361"/>
  </r>
  <r>
    <n v="2767"/>
    <x v="233"/>
    <x v="3"/>
    <x v="6"/>
    <n v="30706"/>
    <x v="1"/>
    <x v="1"/>
    <x v="0"/>
    <x v="155"/>
    <s v="kmpl"/>
    <s v="254.79 bhp"/>
    <n v="5"/>
    <s v="95.13 Lakh"/>
    <x v="898"/>
  </r>
  <r>
    <n v="2768"/>
    <x v="1269"/>
    <x v="7"/>
    <x v="2"/>
    <n v="51387"/>
    <x v="1"/>
    <x v="0"/>
    <x v="0"/>
    <x v="92"/>
    <s v="kmpl"/>
    <s v="120 bhp"/>
    <n v="7"/>
    <m/>
    <x v="44"/>
  </r>
  <r>
    <n v="2769"/>
    <x v="1270"/>
    <x v="9"/>
    <x v="13"/>
    <n v="44000"/>
    <x v="2"/>
    <x v="0"/>
    <x v="1"/>
    <x v="114"/>
    <s v="kmpl"/>
    <s v="83 bhp"/>
    <n v="5"/>
    <m/>
    <x v="0"/>
  </r>
  <r>
    <n v="2770"/>
    <x v="170"/>
    <x v="0"/>
    <x v="5"/>
    <n v="12208"/>
    <x v="2"/>
    <x v="0"/>
    <x v="0"/>
    <x v="123"/>
    <s v="kmpl"/>
    <s v="83.1 bhp"/>
    <n v="5"/>
    <s v="8.78 Lakh"/>
    <x v="29"/>
  </r>
  <r>
    <n v="2771"/>
    <x v="825"/>
    <x v="2"/>
    <x v="2"/>
    <n v="55000"/>
    <x v="1"/>
    <x v="0"/>
    <x v="0"/>
    <x v="306"/>
    <s v="kmpl"/>
    <s v="123.7 bhp"/>
    <n v="5"/>
    <m/>
    <x v="84"/>
  </r>
  <r>
    <n v="2772"/>
    <x v="252"/>
    <x v="0"/>
    <x v="2"/>
    <n v="61600"/>
    <x v="2"/>
    <x v="0"/>
    <x v="0"/>
    <x v="162"/>
    <s v="kmpl"/>
    <s v="121.3 bhp"/>
    <n v="5"/>
    <m/>
    <x v="148"/>
  </r>
  <r>
    <n v="2773"/>
    <x v="293"/>
    <x v="4"/>
    <x v="5"/>
    <n v="28414"/>
    <x v="2"/>
    <x v="0"/>
    <x v="0"/>
    <x v="72"/>
    <s v="kmpl"/>
    <s v="118 bhp"/>
    <n v="5"/>
    <m/>
    <x v="575"/>
  </r>
  <r>
    <n v="2774"/>
    <x v="596"/>
    <x v="0"/>
    <x v="8"/>
    <n v="27853"/>
    <x v="2"/>
    <x v="1"/>
    <x v="0"/>
    <x v="224"/>
    <s v="kmpl"/>
    <s v="103.5 bhp"/>
    <n v="5"/>
    <s v="11.26 Lakh"/>
    <x v="20"/>
  </r>
  <r>
    <n v="2775"/>
    <x v="1271"/>
    <x v="9"/>
    <x v="4"/>
    <n v="55116"/>
    <x v="2"/>
    <x v="0"/>
    <x v="0"/>
    <x v="109"/>
    <s v="kmpl"/>
    <s v="86.8 bhp"/>
    <n v="5"/>
    <m/>
    <x v="899"/>
  </r>
  <r>
    <n v="2776"/>
    <x v="280"/>
    <x v="10"/>
    <x v="8"/>
    <n v="26000"/>
    <x v="1"/>
    <x v="0"/>
    <x v="0"/>
    <x v="219"/>
    <s v="kmpl"/>
    <s v="74 bhp"/>
    <n v="5"/>
    <m/>
    <x v="100"/>
  </r>
  <r>
    <n v="2777"/>
    <x v="1073"/>
    <x v="1"/>
    <x v="3"/>
    <n v="45496"/>
    <x v="2"/>
    <x v="0"/>
    <x v="0"/>
    <x v="72"/>
    <s v="kmpl"/>
    <s v="118 bhp"/>
    <n v="5"/>
    <m/>
    <x v="119"/>
  </r>
  <r>
    <n v="2778"/>
    <x v="31"/>
    <x v="1"/>
    <x v="4"/>
    <n v="76000"/>
    <x v="1"/>
    <x v="1"/>
    <x v="1"/>
    <x v="30"/>
    <s v="kmpl"/>
    <s v="184 bhp"/>
    <n v="7"/>
    <m/>
    <x v="900"/>
  </r>
  <r>
    <n v="2779"/>
    <x v="1272"/>
    <x v="1"/>
    <x v="7"/>
    <n v="136000"/>
    <x v="2"/>
    <x v="0"/>
    <x v="0"/>
    <x v="151"/>
    <s v="kmpl"/>
    <s v="157.75 bhp"/>
    <n v="5"/>
    <m/>
    <x v="312"/>
  </r>
  <r>
    <n v="2780"/>
    <x v="1197"/>
    <x v="1"/>
    <x v="10"/>
    <n v="100000"/>
    <x v="2"/>
    <x v="0"/>
    <x v="0"/>
    <x v="14"/>
    <s v="kmpl"/>
    <m/>
    <m/>
    <m/>
    <x v="112"/>
  </r>
  <r>
    <n v="2781"/>
    <x v="39"/>
    <x v="7"/>
    <x v="0"/>
    <n v="38127"/>
    <x v="2"/>
    <x v="0"/>
    <x v="0"/>
    <x v="38"/>
    <s v="kmpl"/>
    <s v="46.3 bhp"/>
    <n v="5"/>
    <m/>
    <x v="362"/>
  </r>
  <r>
    <n v="2782"/>
    <x v="687"/>
    <x v="5"/>
    <x v="7"/>
    <n v="82450"/>
    <x v="1"/>
    <x v="0"/>
    <x v="0"/>
    <x v="78"/>
    <s v="kmpl"/>
    <s v="90 bhp"/>
    <n v="5"/>
    <m/>
    <x v="406"/>
  </r>
  <r>
    <n v="2783"/>
    <x v="1273"/>
    <x v="3"/>
    <x v="7"/>
    <n v="62497"/>
    <x v="2"/>
    <x v="0"/>
    <x v="0"/>
    <x v="57"/>
    <s v="kmpl"/>
    <s v="110 bhp"/>
    <n v="5"/>
    <m/>
    <x v="706"/>
  </r>
  <r>
    <n v="2784"/>
    <x v="6"/>
    <x v="4"/>
    <x v="2"/>
    <n v="86732"/>
    <x v="1"/>
    <x v="0"/>
    <x v="0"/>
    <x v="6"/>
    <s v="kmpl"/>
    <s v="63.1 bhp"/>
    <n v="5"/>
    <m/>
    <x v="47"/>
  </r>
  <r>
    <n v="2785"/>
    <x v="1271"/>
    <x v="6"/>
    <x v="5"/>
    <n v="27969"/>
    <x v="2"/>
    <x v="0"/>
    <x v="0"/>
    <x v="109"/>
    <s v="kmpl"/>
    <s v="86.8 bhp"/>
    <n v="5"/>
    <m/>
    <x v="901"/>
  </r>
  <r>
    <n v="2786"/>
    <x v="31"/>
    <x v="8"/>
    <x v="4"/>
    <n v="66372"/>
    <x v="1"/>
    <x v="1"/>
    <x v="0"/>
    <x v="30"/>
    <s v="kmpl"/>
    <s v="184 bhp"/>
    <n v="7"/>
    <m/>
    <x v="58"/>
  </r>
  <r>
    <n v="2787"/>
    <x v="1274"/>
    <x v="3"/>
    <x v="4"/>
    <n v="73525"/>
    <x v="1"/>
    <x v="1"/>
    <x v="0"/>
    <x v="301"/>
    <s v="kmpl"/>
    <s v="258 bhp"/>
    <n v="5"/>
    <m/>
    <x v="902"/>
  </r>
  <r>
    <n v="2788"/>
    <x v="826"/>
    <x v="6"/>
    <x v="6"/>
    <n v="20689"/>
    <x v="2"/>
    <x v="0"/>
    <x v="0"/>
    <x v="50"/>
    <s v="kmpl"/>
    <s v="81.86 bhp"/>
    <n v="5"/>
    <s v="6.68 Lakh"/>
    <x v="903"/>
  </r>
  <r>
    <n v="2789"/>
    <x v="653"/>
    <x v="3"/>
    <x v="6"/>
    <n v="25093"/>
    <x v="2"/>
    <x v="0"/>
    <x v="0"/>
    <x v="123"/>
    <s v="kmpl"/>
    <s v="83.1 bhp"/>
    <n v="5"/>
    <m/>
    <x v="904"/>
  </r>
  <r>
    <n v="2790"/>
    <x v="942"/>
    <x v="3"/>
    <x v="5"/>
    <n v="49176"/>
    <x v="1"/>
    <x v="0"/>
    <x v="0"/>
    <x v="326"/>
    <s v="kmpl"/>
    <s v="112 bhp"/>
    <n v="8"/>
    <m/>
    <x v="905"/>
  </r>
  <r>
    <n v="2791"/>
    <x v="1275"/>
    <x v="8"/>
    <x v="3"/>
    <n v="87510"/>
    <x v="1"/>
    <x v="0"/>
    <x v="0"/>
    <x v="364"/>
    <s v="kmpl"/>
    <s v="78 bhp"/>
    <n v="5"/>
    <m/>
    <x v="566"/>
  </r>
  <r>
    <n v="2792"/>
    <x v="23"/>
    <x v="3"/>
    <x v="3"/>
    <n v="38214"/>
    <x v="2"/>
    <x v="0"/>
    <x v="1"/>
    <x v="23"/>
    <s v="kmpl"/>
    <s v="80 bhp"/>
    <n v="5"/>
    <m/>
    <x v="850"/>
  </r>
  <r>
    <n v="2793"/>
    <x v="1276"/>
    <x v="6"/>
    <x v="4"/>
    <n v="48986"/>
    <x v="1"/>
    <x v="0"/>
    <x v="0"/>
    <x v="226"/>
    <s v="kmpl"/>
    <s v="107.2 bhp"/>
    <n v="6"/>
    <m/>
    <x v="906"/>
  </r>
  <r>
    <n v="2794"/>
    <x v="814"/>
    <x v="1"/>
    <x v="2"/>
    <n v="88000"/>
    <x v="2"/>
    <x v="1"/>
    <x v="0"/>
    <x v="29"/>
    <s v="kmpl"/>
    <s v="138.1 bhp"/>
    <n v="5"/>
    <m/>
    <x v="419"/>
  </r>
  <r>
    <n v="2795"/>
    <x v="1277"/>
    <x v="1"/>
    <x v="1"/>
    <n v="69002"/>
    <x v="1"/>
    <x v="1"/>
    <x v="0"/>
    <x v="225"/>
    <s v="kmpl"/>
    <s v="258 bhp"/>
    <n v="5"/>
    <m/>
    <x v="907"/>
  </r>
  <r>
    <n v="2796"/>
    <x v="1064"/>
    <x v="1"/>
    <x v="2"/>
    <n v="43706"/>
    <x v="2"/>
    <x v="1"/>
    <x v="0"/>
    <x v="330"/>
    <s v="kmpl"/>
    <s v="215 bhp"/>
    <n v="5"/>
    <m/>
    <x v="157"/>
  </r>
  <r>
    <n v="2797"/>
    <x v="399"/>
    <x v="3"/>
    <x v="5"/>
    <n v="58671"/>
    <x v="1"/>
    <x v="1"/>
    <x v="0"/>
    <x v="189"/>
    <s v="kmpl"/>
    <s v="126.2 bhp"/>
    <n v="5"/>
    <m/>
    <x v="877"/>
  </r>
  <r>
    <n v="2798"/>
    <x v="1278"/>
    <x v="3"/>
    <x v="8"/>
    <n v="49404"/>
    <x v="1"/>
    <x v="0"/>
    <x v="0"/>
    <x v="329"/>
    <s v="kmpl"/>
    <s v="100 bhp"/>
    <n v="7"/>
    <m/>
    <x v="908"/>
  </r>
  <r>
    <n v="2799"/>
    <x v="766"/>
    <x v="8"/>
    <x v="0"/>
    <n v="72000"/>
    <x v="1"/>
    <x v="0"/>
    <x v="0"/>
    <x v="92"/>
    <s v="kmpl"/>
    <s v="120 bhp"/>
    <n v="8"/>
    <m/>
    <x v="279"/>
  </r>
  <r>
    <n v="2800"/>
    <x v="55"/>
    <x v="0"/>
    <x v="5"/>
    <n v="24000"/>
    <x v="2"/>
    <x v="0"/>
    <x v="0"/>
    <x v="52"/>
    <s v="kmpl"/>
    <s v="53.3 bhp"/>
    <n v="5"/>
    <m/>
    <x v="207"/>
  </r>
  <r>
    <n v="2801"/>
    <x v="1279"/>
    <x v="3"/>
    <x v="8"/>
    <n v="53285"/>
    <x v="2"/>
    <x v="1"/>
    <x v="0"/>
    <x v="143"/>
    <s v="kmpl"/>
    <s v="67 bhp"/>
    <n v="5"/>
    <s v="5.42 Lakh"/>
    <x v="201"/>
  </r>
  <r>
    <n v="2802"/>
    <x v="229"/>
    <x v="1"/>
    <x v="8"/>
    <n v="12000"/>
    <x v="2"/>
    <x v="0"/>
    <x v="0"/>
    <x v="133"/>
    <s v="kmpl"/>
    <s v="85 bhp"/>
    <n v="5"/>
    <m/>
    <x v="44"/>
  </r>
  <r>
    <n v="2803"/>
    <x v="251"/>
    <x v="7"/>
    <x v="3"/>
    <n v="45000"/>
    <x v="1"/>
    <x v="1"/>
    <x v="0"/>
    <x v="72"/>
    <s v="kmpl"/>
    <s v="105 bhp"/>
    <n v="5"/>
    <m/>
    <x v="368"/>
  </r>
  <r>
    <n v="2804"/>
    <x v="822"/>
    <x v="3"/>
    <x v="6"/>
    <n v="26234"/>
    <x v="2"/>
    <x v="0"/>
    <x v="0"/>
    <x v="179"/>
    <s v="kmpl"/>
    <s v="47.3 bhp"/>
    <n v="5"/>
    <m/>
    <x v="338"/>
  </r>
  <r>
    <n v="2805"/>
    <x v="421"/>
    <x v="8"/>
    <x v="7"/>
    <n v="55000"/>
    <x v="2"/>
    <x v="0"/>
    <x v="0"/>
    <x v="101"/>
    <s v="kmpl"/>
    <s v="85.8 bhp"/>
    <n v="5"/>
    <m/>
    <x v="148"/>
  </r>
  <r>
    <n v="2806"/>
    <x v="96"/>
    <x v="1"/>
    <x v="3"/>
    <n v="90000"/>
    <x v="1"/>
    <x v="0"/>
    <x v="0"/>
    <x v="78"/>
    <s v="kmpl"/>
    <s v="90 bhp"/>
    <n v="5"/>
    <m/>
    <x v="909"/>
  </r>
  <r>
    <n v="2807"/>
    <x v="1174"/>
    <x v="0"/>
    <x v="1"/>
    <n v="48000"/>
    <x v="1"/>
    <x v="1"/>
    <x v="0"/>
    <x v="131"/>
    <s v="kmpl"/>
    <s v="174.33 bhp"/>
    <n v="5"/>
    <m/>
    <x v="369"/>
  </r>
  <r>
    <n v="2808"/>
    <x v="233"/>
    <x v="0"/>
    <x v="8"/>
    <n v="19863"/>
    <x v="1"/>
    <x v="1"/>
    <x v="0"/>
    <x v="155"/>
    <s v="kmpl"/>
    <s v="254.79 bhp"/>
    <n v="5"/>
    <s v="91.23 Lakh"/>
    <x v="910"/>
  </r>
  <r>
    <n v="2809"/>
    <x v="225"/>
    <x v="0"/>
    <x v="0"/>
    <n v="55000"/>
    <x v="2"/>
    <x v="0"/>
    <x v="1"/>
    <x v="124"/>
    <s v="kmpl"/>
    <s v="68.05 bhp"/>
    <n v="5"/>
    <m/>
    <x v="597"/>
  </r>
  <r>
    <n v="2810"/>
    <x v="594"/>
    <x v="7"/>
    <x v="5"/>
    <n v="4800"/>
    <x v="2"/>
    <x v="0"/>
    <x v="0"/>
    <x v="137"/>
    <s v="kmpl"/>
    <s v="67.04 bhp"/>
    <n v="5"/>
    <m/>
    <x v="47"/>
  </r>
  <r>
    <n v="2811"/>
    <x v="217"/>
    <x v="6"/>
    <x v="8"/>
    <n v="38607"/>
    <x v="2"/>
    <x v="0"/>
    <x v="1"/>
    <x v="49"/>
    <s v="kmpl"/>
    <s v="117.3 bhp"/>
    <n v="5"/>
    <m/>
    <x v="911"/>
  </r>
  <r>
    <n v="2812"/>
    <x v="826"/>
    <x v="0"/>
    <x v="6"/>
    <n v="3958"/>
    <x v="2"/>
    <x v="0"/>
    <x v="0"/>
    <x v="50"/>
    <s v="kmpl"/>
    <s v="81.86 bhp"/>
    <n v="5"/>
    <s v="7.14 Lakh"/>
    <x v="533"/>
  </r>
  <r>
    <n v="2813"/>
    <x v="613"/>
    <x v="5"/>
    <x v="7"/>
    <n v="74000"/>
    <x v="1"/>
    <x v="0"/>
    <x v="1"/>
    <x v="196"/>
    <s v="kmpl"/>
    <s v="98.6 bhp"/>
    <n v="5"/>
    <m/>
    <x v="538"/>
  </r>
  <r>
    <n v="2814"/>
    <x v="436"/>
    <x v="0"/>
    <x v="10"/>
    <n v="54540"/>
    <x v="2"/>
    <x v="0"/>
    <x v="3"/>
    <x v="26"/>
    <s v="kmpl"/>
    <s v="85.8 bhp"/>
    <n v="5"/>
    <m/>
    <x v="81"/>
  </r>
  <r>
    <n v="2815"/>
    <x v="539"/>
    <x v="8"/>
    <x v="1"/>
    <n v="58400"/>
    <x v="2"/>
    <x v="0"/>
    <x v="0"/>
    <x v="26"/>
    <s v="kmpl"/>
    <s v="85.8 bhp"/>
    <n v="5"/>
    <m/>
    <x v="44"/>
  </r>
  <r>
    <n v="2816"/>
    <x v="90"/>
    <x v="6"/>
    <x v="4"/>
    <n v="73648"/>
    <x v="1"/>
    <x v="0"/>
    <x v="0"/>
    <x v="63"/>
    <s v="kmpl"/>
    <s v="140 bhp"/>
    <n v="7"/>
    <m/>
    <x v="912"/>
  </r>
  <r>
    <n v="2817"/>
    <x v="502"/>
    <x v="5"/>
    <x v="5"/>
    <n v="83000"/>
    <x v="1"/>
    <x v="0"/>
    <x v="0"/>
    <x v="149"/>
    <s v="kmpl"/>
    <s v="88.5 bhp"/>
    <n v="5"/>
    <m/>
    <x v="241"/>
  </r>
  <r>
    <n v="2818"/>
    <x v="471"/>
    <x v="6"/>
    <x v="5"/>
    <n v="16159"/>
    <x v="1"/>
    <x v="0"/>
    <x v="0"/>
    <x v="84"/>
    <s v="kmpl"/>
    <s v="126.32 bhp"/>
    <n v="5"/>
    <m/>
    <x v="384"/>
  </r>
  <r>
    <n v="2819"/>
    <x v="222"/>
    <x v="0"/>
    <x v="14"/>
    <n v="150000"/>
    <x v="1"/>
    <x v="0"/>
    <x v="0"/>
    <x v="151"/>
    <s v="kmpl"/>
    <s v="82 bhp"/>
    <n v="5"/>
    <m/>
    <x v="101"/>
  </r>
  <r>
    <n v="2820"/>
    <x v="147"/>
    <x v="0"/>
    <x v="7"/>
    <n v="22100"/>
    <x v="2"/>
    <x v="0"/>
    <x v="0"/>
    <x v="109"/>
    <s v="kmpl"/>
    <s v="86.8 bhp"/>
    <n v="5"/>
    <m/>
    <x v="155"/>
  </r>
  <r>
    <n v="2821"/>
    <x v="197"/>
    <x v="3"/>
    <x v="8"/>
    <n v="35043"/>
    <x v="2"/>
    <x v="0"/>
    <x v="0"/>
    <x v="141"/>
    <s v="kmpl"/>
    <s v="81.86 bhp"/>
    <n v="5"/>
    <m/>
    <x v="913"/>
  </r>
  <r>
    <n v="2822"/>
    <x v="679"/>
    <x v="1"/>
    <x v="6"/>
    <n v="24000"/>
    <x v="1"/>
    <x v="1"/>
    <x v="0"/>
    <x v="158"/>
    <s v="kmpl"/>
    <s v="184 bhp"/>
    <n v="5"/>
    <m/>
    <x v="18"/>
  </r>
  <r>
    <n v="2823"/>
    <x v="922"/>
    <x v="2"/>
    <x v="1"/>
    <n v="480000"/>
    <x v="1"/>
    <x v="1"/>
    <x v="0"/>
    <x v="322"/>
    <s v="kmpl"/>
    <s v="138.03 bhp"/>
    <n v="5"/>
    <m/>
    <x v="292"/>
  </r>
  <r>
    <n v="2824"/>
    <x v="95"/>
    <x v="2"/>
    <x v="2"/>
    <n v="70000"/>
    <x v="2"/>
    <x v="0"/>
    <x v="1"/>
    <x v="77"/>
    <s v="kmpl"/>
    <s v="103.5 bhp"/>
    <n v="5"/>
    <m/>
    <x v="311"/>
  </r>
  <r>
    <n v="2825"/>
    <x v="229"/>
    <x v="1"/>
    <x v="1"/>
    <n v="13769"/>
    <x v="2"/>
    <x v="0"/>
    <x v="1"/>
    <x v="133"/>
    <s v="kmpl"/>
    <s v="85 bhp"/>
    <n v="5"/>
    <m/>
    <x v="914"/>
  </r>
  <r>
    <n v="2826"/>
    <x v="415"/>
    <x v="7"/>
    <x v="4"/>
    <n v="58000"/>
    <x v="1"/>
    <x v="0"/>
    <x v="0"/>
    <x v="28"/>
    <s v="kmpl"/>
    <s v="108.45 bhp"/>
    <n v="5"/>
    <m/>
    <x v="576"/>
  </r>
  <r>
    <n v="2827"/>
    <x v="1280"/>
    <x v="4"/>
    <x v="10"/>
    <n v="58000"/>
    <x v="1"/>
    <x v="1"/>
    <x v="0"/>
    <x v="341"/>
    <s v="kmpl"/>
    <s v="190 bhp"/>
    <n v="5"/>
    <s v="69.59 Lakh"/>
    <x v="915"/>
  </r>
  <r>
    <n v="2828"/>
    <x v="731"/>
    <x v="3"/>
    <x v="6"/>
    <n v="18705"/>
    <x v="1"/>
    <x v="0"/>
    <x v="0"/>
    <x v="150"/>
    <s v="kmpl"/>
    <s v="91.72 bhp"/>
    <n v="5"/>
    <m/>
    <x v="916"/>
  </r>
  <r>
    <n v="2829"/>
    <x v="1281"/>
    <x v="8"/>
    <x v="4"/>
    <n v="32378"/>
    <x v="2"/>
    <x v="0"/>
    <x v="0"/>
    <x v="137"/>
    <s v="kmpl"/>
    <s v="67.04 bhp"/>
    <n v="5"/>
    <m/>
    <x v="70"/>
  </r>
  <r>
    <n v="2830"/>
    <x v="1282"/>
    <x v="7"/>
    <x v="4"/>
    <n v="45000"/>
    <x v="1"/>
    <x v="0"/>
    <x v="0"/>
    <x v="61"/>
    <s v="kmpl"/>
    <s v="76.9 bhp"/>
    <n v="5"/>
    <m/>
    <x v="159"/>
  </r>
  <r>
    <n v="2831"/>
    <x v="90"/>
    <x v="3"/>
    <x v="1"/>
    <n v="36836"/>
    <x v="1"/>
    <x v="0"/>
    <x v="0"/>
    <x v="63"/>
    <s v="kmpl"/>
    <s v="140 bhp"/>
    <n v="7"/>
    <m/>
    <x v="461"/>
  </r>
  <r>
    <n v="2832"/>
    <x v="1283"/>
    <x v="6"/>
    <x v="5"/>
    <n v="54199"/>
    <x v="1"/>
    <x v="0"/>
    <x v="0"/>
    <x v="78"/>
    <s v="kmpl"/>
    <s v="88.8 bhp"/>
    <n v="5"/>
    <m/>
    <x v="35"/>
  </r>
  <r>
    <n v="2833"/>
    <x v="1284"/>
    <x v="6"/>
    <x v="8"/>
    <n v="36935"/>
    <x v="1"/>
    <x v="1"/>
    <x v="0"/>
    <x v="341"/>
    <s v="kmpl"/>
    <s v="190 bhp"/>
    <n v="5"/>
    <m/>
    <x v="917"/>
  </r>
  <r>
    <n v="2834"/>
    <x v="12"/>
    <x v="2"/>
    <x v="1"/>
    <n v="23000"/>
    <x v="1"/>
    <x v="0"/>
    <x v="0"/>
    <x v="12"/>
    <s v="kmpl"/>
    <s v="74 bhp"/>
    <n v="5"/>
    <m/>
    <x v="139"/>
  </r>
  <r>
    <n v="2835"/>
    <x v="494"/>
    <x v="9"/>
    <x v="1"/>
    <n v="14000"/>
    <x v="1"/>
    <x v="1"/>
    <x v="0"/>
    <x v="235"/>
    <s v="kmpl"/>
    <s v="190 bhp"/>
    <n v="5"/>
    <m/>
    <x v="235"/>
  </r>
  <r>
    <n v="2836"/>
    <x v="680"/>
    <x v="2"/>
    <x v="1"/>
    <n v="100073"/>
    <x v="1"/>
    <x v="0"/>
    <x v="1"/>
    <x v="58"/>
    <s v="kmpl"/>
    <s v="69.01 bhp"/>
    <n v="5"/>
    <m/>
    <x v="65"/>
  </r>
  <r>
    <n v="2837"/>
    <x v="90"/>
    <x v="6"/>
    <x v="1"/>
    <n v="59182"/>
    <x v="1"/>
    <x v="0"/>
    <x v="0"/>
    <x v="63"/>
    <s v="kmpl"/>
    <s v="140 bhp"/>
    <n v="7"/>
    <m/>
    <x v="918"/>
  </r>
  <r>
    <n v="2838"/>
    <x v="762"/>
    <x v="6"/>
    <x v="5"/>
    <n v="72132"/>
    <x v="1"/>
    <x v="1"/>
    <x v="1"/>
    <x v="161"/>
    <s v="kmpl"/>
    <s v="241.4 bhp"/>
    <n v="7"/>
    <m/>
    <x v="275"/>
  </r>
  <r>
    <n v="2839"/>
    <x v="258"/>
    <x v="4"/>
    <x v="10"/>
    <n v="79000"/>
    <x v="1"/>
    <x v="1"/>
    <x v="0"/>
    <x v="163"/>
    <s v="kmpl"/>
    <s v="177 bhp"/>
    <n v="5"/>
    <m/>
    <x v="14"/>
  </r>
  <r>
    <n v="2840"/>
    <x v="252"/>
    <x v="3"/>
    <x v="4"/>
    <n v="66930"/>
    <x v="2"/>
    <x v="0"/>
    <x v="0"/>
    <x v="162"/>
    <s v="kmpl"/>
    <s v="121.3 bhp"/>
    <n v="5"/>
    <m/>
    <x v="227"/>
  </r>
  <r>
    <n v="2841"/>
    <x v="820"/>
    <x v="1"/>
    <x v="1"/>
    <n v="100000"/>
    <x v="1"/>
    <x v="1"/>
    <x v="1"/>
    <x v="304"/>
    <s v="kmpl"/>
    <s v="194.3 bhp"/>
    <n v="7"/>
    <m/>
    <x v="59"/>
  </r>
  <r>
    <n v="2842"/>
    <x v="1197"/>
    <x v="9"/>
    <x v="3"/>
    <n v="43000"/>
    <x v="2"/>
    <x v="0"/>
    <x v="0"/>
    <x v="14"/>
    <s v="kmpl"/>
    <m/>
    <m/>
    <m/>
    <x v="72"/>
  </r>
  <r>
    <n v="2843"/>
    <x v="192"/>
    <x v="6"/>
    <x v="6"/>
    <n v="27413"/>
    <x v="2"/>
    <x v="1"/>
    <x v="0"/>
    <x v="137"/>
    <s v="kmpl"/>
    <s v="67 bhp"/>
    <n v="5"/>
    <m/>
    <x v="919"/>
  </r>
  <r>
    <n v="2844"/>
    <x v="1285"/>
    <x v="1"/>
    <x v="9"/>
    <n v="90000"/>
    <x v="2"/>
    <x v="0"/>
    <x v="1"/>
    <x v="156"/>
    <s v="kmpl"/>
    <s v="64 bhp"/>
    <n v="5"/>
    <m/>
    <x v="920"/>
  </r>
  <r>
    <n v="2845"/>
    <x v="966"/>
    <x v="7"/>
    <x v="4"/>
    <n v="40300"/>
    <x v="2"/>
    <x v="0"/>
    <x v="0"/>
    <x v="23"/>
    <s v="kmpl"/>
    <s v="82.85 bhp"/>
    <n v="5"/>
    <m/>
    <x v="70"/>
  </r>
  <r>
    <n v="2846"/>
    <x v="164"/>
    <x v="6"/>
    <x v="2"/>
    <n v="73783"/>
    <x v="2"/>
    <x v="1"/>
    <x v="1"/>
    <x v="119"/>
    <s v="kmpl"/>
    <s v="157.75 bhp"/>
    <n v="5"/>
    <m/>
    <x v="688"/>
  </r>
  <r>
    <n v="2847"/>
    <x v="1286"/>
    <x v="1"/>
    <x v="14"/>
    <n v="86000"/>
    <x v="2"/>
    <x v="0"/>
    <x v="1"/>
    <x v="114"/>
    <s v="kmpl"/>
    <s v="83 bhp"/>
    <n v="5"/>
    <m/>
    <x v="649"/>
  </r>
  <r>
    <n v="2848"/>
    <x v="118"/>
    <x v="8"/>
    <x v="7"/>
    <n v="65694"/>
    <x v="2"/>
    <x v="0"/>
    <x v="0"/>
    <x v="50"/>
    <s v="kmpl"/>
    <s v="67.1 bhp"/>
    <n v="5"/>
    <m/>
    <x v="72"/>
  </r>
  <r>
    <n v="2849"/>
    <x v="1287"/>
    <x v="7"/>
    <x v="1"/>
    <n v="23000"/>
    <x v="2"/>
    <x v="0"/>
    <x v="0"/>
    <x v="11"/>
    <s v="kmpl"/>
    <s v="34.2 bhp"/>
    <n v="5"/>
    <m/>
    <x v="144"/>
  </r>
  <r>
    <n v="2850"/>
    <x v="157"/>
    <x v="0"/>
    <x v="3"/>
    <n v="51000"/>
    <x v="2"/>
    <x v="0"/>
    <x v="0"/>
    <x v="53"/>
    <s v="kmpl"/>
    <s v="78.9 bhp"/>
    <n v="5"/>
    <m/>
    <x v="23"/>
  </r>
  <r>
    <n v="2851"/>
    <x v="614"/>
    <x v="6"/>
    <x v="6"/>
    <n v="18335"/>
    <x v="2"/>
    <x v="0"/>
    <x v="0"/>
    <x v="260"/>
    <s v="kmpl"/>
    <s v="67 bhp"/>
    <n v="5"/>
    <s v="4.61 Lakh"/>
    <x v="2"/>
  </r>
  <r>
    <n v="2852"/>
    <x v="1288"/>
    <x v="9"/>
    <x v="7"/>
    <n v="36000"/>
    <x v="1"/>
    <x v="1"/>
    <x v="0"/>
    <x v="89"/>
    <s v="kmpl"/>
    <s v="107.3 bhp"/>
    <n v="5"/>
    <m/>
    <x v="921"/>
  </r>
  <r>
    <n v="2853"/>
    <x v="596"/>
    <x v="0"/>
    <x v="8"/>
    <n v="25000"/>
    <x v="2"/>
    <x v="1"/>
    <x v="0"/>
    <x v="224"/>
    <s v="kmpl"/>
    <s v="103.5 bhp"/>
    <n v="5"/>
    <s v="11.26 Lakh"/>
    <x v="28"/>
  </r>
  <r>
    <n v="2854"/>
    <x v="1289"/>
    <x v="9"/>
    <x v="9"/>
    <n v="81000"/>
    <x v="1"/>
    <x v="0"/>
    <x v="3"/>
    <x v="92"/>
    <s v="kmpl"/>
    <s v="120 bhp"/>
    <n v="8"/>
    <m/>
    <x v="191"/>
  </r>
  <r>
    <n v="2855"/>
    <x v="1001"/>
    <x v="6"/>
    <x v="12"/>
    <n v="21719"/>
    <x v="1"/>
    <x v="1"/>
    <x v="0"/>
    <x v="121"/>
    <s v="kmpl"/>
    <s v="174.5 bhp"/>
    <n v="7"/>
    <s v="37.38 Lakh"/>
    <x v="922"/>
  </r>
  <r>
    <n v="2856"/>
    <x v="163"/>
    <x v="3"/>
    <x v="4"/>
    <n v="75421"/>
    <x v="1"/>
    <x v="0"/>
    <x v="0"/>
    <x v="118"/>
    <s v="kmpl"/>
    <s v="56.3 bhp"/>
    <n v="5"/>
    <m/>
    <x v="883"/>
  </r>
  <r>
    <n v="2857"/>
    <x v="1290"/>
    <x v="8"/>
    <x v="0"/>
    <n v="80000"/>
    <x v="1"/>
    <x v="0"/>
    <x v="0"/>
    <x v="27"/>
    <s v="kmpl"/>
    <s v="102 bhp"/>
    <n v="8"/>
    <m/>
    <x v="119"/>
  </r>
  <r>
    <n v="2858"/>
    <x v="436"/>
    <x v="6"/>
    <x v="6"/>
    <n v="10671"/>
    <x v="2"/>
    <x v="0"/>
    <x v="0"/>
    <x v="246"/>
    <s v="kmpl"/>
    <s v="83.14 bhp"/>
    <n v="5"/>
    <m/>
    <x v="423"/>
  </r>
  <r>
    <n v="2859"/>
    <x v="961"/>
    <x v="4"/>
    <x v="6"/>
    <n v="4126"/>
    <x v="2"/>
    <x v="0"/>
    <x v="0"/>
    <x v="260"/>
    <s v="kmpl"/>
    <s v="67 bhp"/>
    <n v="5"/>
    <s v="5.3 Lakh"/>
    <x v="285"/>
  </r>
  <r>
    <n v="2860"/>
    <x v="1291"/>
    <x v="4"/>
    <x v="8"/>
    <n v="98500"/>
    <x v="1"/>
    <x v="0"/>
    <x v="0"/>
    <x v="157"/>
    <s v="kmpl"/>
    <s v="74 bhp"/>
    <n v="5"/>
    <s v="7.97 Lakh"/>
    <x v="3"/>
  </r>
  <r>
    <n v="2861"/>
    <x v="533"/>
    <x v="3"/>
    <x v="5"/>
    <n v="61578"/>
    <x v="2"/>
    <x v="0"/>
    <x v="0"/>
    <x v="50"/>
    <s v="kmpl"/>
    <s v="82 bhp"/>
    <n v="5"/>
    <m/>
    <x v="538"/>
  </r>
  <r>
    <n v="2862"/>
    <x v="976"/>
    <x v="10"/>
    <x v="7"/>
    <n v="54000"/>
    <x v="1"/>
    <x v="0"/>
    <x v="0"/>
    <x v="259"/>
    <s v="kmpl"/>
    <s v="103.2 bhp"/>
    <n v="5"/>
    <m/>
    <x v="314"/>
  </r>
  <r>
    <n v="2863"/>
    <x v="627"/>
    <x v="3"/>
    <x v="4"/>
    <n v="70998"/>
    <x v="1"/>
    <x v="1"/>
    <x v="0"/>
    <x v="74"/>
    <s v="kmpl"/>
    <s v="174.33 bhp"/>
    <n v="5"/>
    <m/>
    <x v="923"/>
  </r>
  <r>
    <n v="2864"/>
    <x v="1292"/>
    <x v="7"/>
    <x v="1"/>
    <n v="40082"/>
    <x v="1"/>
    <x v="0"/>
    <x v="0"/>
    <x v="168"/>
    <s v="kmpl"/>
    <s v="73.9 bhp"/>
    <n v="5"/>
    <m/>
    <x v="660"/>
  </r>
  <r>
    <n v="2865"/>
    <x v="1293"/>
    <x v="6"/>
    <x v="3"/>
    <n v="50619"/>
    <x v="2"/>
    <x v="0"/>
    <x v="0"/>
    <x v="69"/>
    <s v="kmpl"/>
    <s v="62 bhp"/>
    <n v="5"/>
    <m/>
    <x v="65"/>
  </r>
  <r>
    <n v="2866"/>
    <x v="20"/>
    <x v="3"/>
    <x v="10"/>
    <n v="103905"/>
    <x v="1"/>
    <x v="1"/>
    <x v="0"/>
    <x v="20"/>
    <s v="kmpl"/>
    <s v="190 bhp"/>
    <n v="5"/>
    <s v="43.31 Lakh"/>
    <x v="924"/>
  </r>
  <r>
    <n v="2867"/>
    <x v="355"/>
    <x v="6"/>
    <x v="6"/>
    <n v="15334"/>
    <x v="2"/>
    <x v="0"/>
    <x v="0"/>
    <x v="5"/>
    <s v="kmpl"/>
    <s v="55.2 bhp"/>
    <n v="5"/>
    <m/>
    <x v="685"/>
  </r>
  <r>
    <n v="2868"/>
    <x v="280"/>
    <x v="4"/>
    <x v="4"/>
    <n v="69000"/>
    <x v="1"/>
    <x v="0"/>
    <x v="0"/>
    <x v="159"/>
    <s v="kmpl"/>
    <s v="74 bhp"/>
    <n v="5"/>
    <m/>
    <x v="74"/>
  </r>
  <r>
    <n v="2869"/>
    <x v="1255"/>
    <x v="4"/>
    <x v="7"/>
    <n v="75160"/>
    <x v="1"/>
    <x v="0"/>
    <x v="0"/>
    <x v="215"/>
    <s v="kmpl"/>
    <s v="88.5 bhp"/>
    <n v="5"/>
    <m/>
    <x v="345"/>
  </r>
  <r>
    <n v="2870"/>
    <x v="969"/>
    <x v="3"/>
    <x v="7"/>
    <n v="44753"/>
    <x v="2"/>
    <x v="0"/>
    <x v="0"/>
    <x v="69"/>
    <s v="kmpl"/>
    <s v="86.7 bhp"/>
    <n v="5"/>
    <m/>
    <x v="469"/>
  </r>
  <r>
    <n v="2871"/>
    <x v="24"/>
    <x v="6"/>
    <x v="3"/>
    <n v="53024"/>
    <x v="2"/>
    <x v="1"/>
    <x v="0"/>
    <x v="24"/>
    <s v="kmpl"/>
    <s v="103.6 bhp"/>
    <n v="5"/>
    <m/>
    <x v="338"/>
  </r>
  <r>
    <n v="2872"/>
    <x v="1281"/>
    <x v="7"/>
    <x v="7"/>
    <n v="23840"/>
    <x v="2"/>
    <x v="0"/>
    <x v="0"/>
    <x v="137"/>
    <s v="kmpl"/>
    <s v="67.04 bhp"/>
    <n v="5"/>
    <m/>
    <x v="159"/>
  </r>
  <r>
    <n v="2873"/>
    <x v="442"/>
    <x v="4"/>
    <x v="7"/>
    <n v="81298"/>
    <x v="1"/>
    <x v="0"/>
    <x v="0"/>
    <x v="215"/>
    <s v="kmpl"/>
    <s v="88.8 bhp"/>
    <n v="5"/>
    <m/>
    <x v="139"/>
  </r>
  <r>
    <n v="2874"/>
    <x v="288"/>
    <x v="5"/>
    <x v="1"/>
    <n v="59000"/>
    <x v="2"/>
    <x v="0"/>
    <x v="1"/>
    <x v="164"/>
    <s v="kmpl"/>
    <s v="73.9 bhp"/>
    <n v="5"/>
    <m/>
    <x v="314"/>
  </r>
  <r>
    <n v="2875"/>
    <x v="91"/>
    <x v="6"/>
    <x v="5"/>
    <n v="51806"/>
    <x v="1"/>
    <x v="0"/>
    <x v="0"/>
    <x v="16"/>
    <s v="kmpl"/>
    <s v="98.6 bhp"/>
    <n v="5"/>
    <m/>
    <x v="15"/>
  </r>
  <r>
    <n v="2876"/>
    <x v="1294"/>
    <x v="8"/>
    <x v="7"/>
    <n v="56000"/>
    <x v="1"/>
    <x v="1"/>
    <x v="0"/>
    <x v="67"/>
    <s v="kmpl"/>
    <s v="187.74 bhp"/>
    <n v="5"/>
    <s v="59.38 Lakh"/>
    <x v="89"/>
  </r>
  <r>
    <n v="2877"/>
    <x v="1295"/>
    <x v="6"/>
    <x v="12"/>
    <n v="29279"/>
    <x v="1"/>
    <x v="0"/>
    <x v="0"/>
    <x v="179"/>
    <s v="kmpl"/>
    <s v="69 bhp"/>
    <n v="5"/>
    <m/>
    <x v="905"/>
  </r>
  <r>
    <n v="2878"/>
    <x v="468"/>
    <x v="6"/>
    <x v="8"/>
    <n v="33550"/>
    <x v="1"/>
    <x v="1"/>
    <x v="0"/>
    <x v="113"/>
    <s v="kmpl"/>
    <s v="108.5 bhp"/>
    <n v="5"/>
    <s v="15.86 Lakh"/>
    <x v="307"/>
  </r>
  <r>
    <n v="2879"/>
    <x v="1294"/>
    <x v="4"/>
    <x v="7"/>
    <n v="62000"/>
    <x v="1"/>
    <x v="1"/>
    <x v="0"/>
    <x v="67"/>
    <s v="kmpl"/>
    <s v="187.74 bhp"/>
    <n v="5"/>
    <s v="67.1 Lakh"/>
    <x v="341"/>
  </r>
  <r>
    <n v="2880"/>
    <x v="1083"/>
    <x v="4"/>
    <x v="7"/>
    <n v="66000"/>
    <x v="1"/>
    <x v="0"/>
    <x v="0"/>
    <x v="28"/>
    <s v="kmpl"/>
    <s v="108.5 bhp"/>
    <n v="5"/>
    <m/>
    <x v="172"/>
  </r>
  <r>
    <n v="2881"/>
    <x v="1025"/>
    <x v="3"/>
    <x v="5"/>
    <n v="46630"/>
    <x v="1"/>
    <x v="1"/>
    <x v="0"/>
    <x v="106"/>
    <s v="kmpl"/>
    <s v="103.52 bhp"/>
    <n v="5"/>
    <m/>
    <x v="925"/>
  </r>
  <r>
    <n v="2882"/>
    <x v="1296"/>
    <x v="4"/>
    <x v="5"/>
    <n v="72566"/>
    <x v="1"/>
    <x v="0"/>
    <x v="0"/>
    <x v="277"/>
    <s v="kmpl"/>
    <s v="99 bhp"/>
    <n v="5"/>
    <m/>
    <x v="570"/>
  </r>
  <r>
    <n v="2883"/>
    <x v="1297"/>
    <x v="1"/>
    <x v="2"/>
    <n v="51482"/>
    <x v="1"/>
    <x v="0"/>
    <x v="0"/>
    <x v="365"/>
    <s v="kmpl"/>
    <s v="70 bhp"/>
    <n v="8"/>
    <m/>
    <x v="54"/>
  </r>
  <r>
    <n v="2884"/>
    <x v="19"/>
    <x v="2"/>
    <x v="2"/>
    <n v="90000"/>
    <x v="1"/>
    <x v="1"/>
    <x v="0"/>
    <x v="19"/>
    <s v="kmpl"/>
    <s v="167.62 bhp"/>
    <n v="5"/>
    <m/>
    <x v="73"/>
  </r>
  <r>
    <n v="2885"/>
    <x v="87"/>
    <x v="5"/>
    <x v="7"/>
    <n v="69000"/>
    <x v="1"/>
    <x v="0"/>
    <x v="1"/>
    <x v="73"/>
    <s v="kmpl"/>
    <s v="168.5 bhp"/>
    <n v="7"/>
    <m/>
    <x v="97"/>
  </r>
  <r>
    <n v="2886"/>
    <x v="293"/>
    <x v="8"/>
    <x v="2"/>
    <n v="90000"/>
    <x v="2"/>
    <x v="0"/>
    <x v="1"/>
    <x v="72"/>
    <s v="kmpl"/>
    <s v="118 bhp"/>
    <n v="5"/>
    <m/>
    <x v="229"/>
  </r>
  <r>
    <n v="2887"/>
    <x v="182"/>
    <x v="0"/>
    <x v="1"/>
    <n v="39000"/>
    <x v="2"/>
    <x v="0"/>
    <x v="0"/>
    <x v="101"/>
    <s v="kmpl"/>
    <s v="81.83 bhp"/>
    <n v="5"/>
    <m/>
    <x v="44"/>
  </r>
  <r>
    <n v="2888"/>
    <x v="272"/>
    <x v="4"/>
    <x v="3"/>
    <n v="110000"/>
    <x v="1"/>
    <x v="0"/>
    <x v="1"/>
    <x v="8"/>
    <s v="kmpl"/>
    <s v="103.6 bhp"/>
    <n v="5"/>
    <m/>
    <x v="137"/>
  </r>
  <r>
    <n v="2889"/>
    <x v="1298"/>
    <x v="6"/>
    <x v="2"/>
    <n v="68022"/>
    <x v="1"/>
    <x v="0"/>
    <x v="0"/>
    <x v="151"/>
    <s v="kmpl"/>
    <s v="141 bhp"/>
    <n v="7"/>
    <m/>
    <x v="895"/>
  </r>
  <r>
    <n v="2890"/>
    <x v="701"/>
    <x v="3"/>
    <x v="6"/>
    <n v="27852"/>
    <x v="2"/>
    <x v="1"/>
    <x v="0"/>
    <x v="110"/>
    <s v="kmpl"/>
    <s v="121.36 bhp"/>
    <n v="5"/>
    <s v="14.1 Lakh"/>
    <x v="926"/>
  </r>
  <r>
    <n v="2891"/>
    <x v="12"/>
    <x v="9"/>
    <x v="4"/>
    <n v="58291"/>
    <x v="1"/>
    <x v="0"/>
    <x v="0"/>
    <x v="49"/>
    <s v="kmpl"/>
    <s v="null bhp"/>
    <n v="5"/>
    <m/>
    <x v="35"/>
  </r>
  <r>
    <n v="2892"/>
    <x v="656"/>
    <x v="3"/>
    <x v="2"/>
    <n v="68439"/>
    <x v="1"/>
    <x v="0"/>
    <x v="0"/>
    <x v="78"/>
    <s v="kmpl"/>
    <s v="90 bhp"/>
    <n v="5"/>
    <m/>
    <x v="927"/>
  </r>
  <r>
    <n v="2893"/>
    <x v="853"/>
    <x v="8"/>
    <x v="2"/>
    <n v="150000"/>
    <x v="1"/>
    <x v="0"/>
    <x v="0"/>
    <x v="85"/>
    <s v="kmpl"/>
    <s v="100.6 bhp"/>
    <n v="8"/>
    <m/>
    <x v="549"/>
  </r>
  <r>
    <n v="2894"/>
    <x v="1299"/>
    <x v="0"/>
    <x v="6"/>
    <n v="14000"/>
    <x v="1"/>
    <x v="0"/>
    <x v="0"/>
    <x v="113"/>
    <s v="kmpl"/>
    <s v="108.5 bhp"/>
    <n v="5"/>
    <s v="12.22 Lakh"/>
    <x v="26"/>
  </r>
  <r>
    <n v="2895"/>
    <x v="60"/>
    <x v="4"/>
    <x v="3"/>
    <n v="71558"/>
    <x v="1"/>
    <x v="0"/>
    <x v="0"/>
    <x v="56"/>
    <s v="kmpl"/>
    <s v="68.05 bhp"/>
    <n v="5"/>
    <m/>
    <x v="46"/>
  </r>
  <r>
    <n v="2896"/>
    <x v="1232"/>
    <x v="8"/>
    <x v="4"/>
    <n v="48000"/>
    <x v="1"/>
    <x v="1"/>
    <x v="1"/>
    <x v="360"/>
    <s v="kmpl"/>
    <s v="300 bhp"/>
    <n v="4"/>
    <m/>
    <x v="928"/>
  </r>
  <r>
    <n v="2897"/>
    <x v="399"/>
    <x v="5"/>
    <x v="1"/>
    <n v="65800"/>
    <x v="1"/>
    <x v="1"/>
    <x v="0"/>
    <x v="189"/>
    <s v="kmpl"/>
    <s v="126.2 bhp"/>
    <n v="5"/>
    <m/>
    <x v="1"/>
  </r>
  <r>
    <n v="2898"/>
    <x v="64"/>
    <x v="4"/>
    <x v="7"/>
    <n v="53000"/>
    <x v="1"/>
    <x v="1"/>
    <x v="0"/>
    <x v="46"/>
    <s v="kmpl"/>
    <s v="140 bhp"/>
    <n v="5"/>
    <m/>
    <x v="340"/>
  </r>
  <r>
    <n v="2899"/>
    <x v="70"/>
    <x v="7"/>
    <x v="8"/>
    <n v="14600"/>
    <x v="1"/>
    <x v="0"/>
    <x v="0"/>
    <x v="83"/>
    <s v="kmpl"/>
    <s v="140 bhp"/>
    <n v="7"/>
    <m/>
    <x v="59"/>
  </r>
  <r>
    <n v="2900"/>
    <x v="1300"/>
    <x v="5"/>
    <x v="8"/>
    <n v="34429"/>
    <x v="1"/>
    <x v="1"/>
    <x v="0"/>
    <x v="178"/>
    <s v="kmpl"/>
    <s v="174.57 bhp"/>
    <n v="7"/>
    <s v="33.68 Lakh"/>
    <x v="97"/>
  </r>
  <r>
    <n v="2901"/>
    <x v="280"/>
    <x v="8"/>
    <x v="7"/>
    <n v="52000"/>
    <x v="1"/>
    <x v="0"/>
    <x v="0"/>
    <x v="159"/>
    <s v="kmpl"/>
    <s v="74 bhp"/>
    <n v="5"/>
    <m/>
    <x v="90"/>
  </r>
  <r>
    <n v="2902"/>
    <x v="514"/>
    <x v="7"/>
    <x v="1"/>
    <n v="25470"/>
    <x v="2"/>
    <x v="0"/>
    <x v="0"/>
    <x v="95"/>
    <s v="kmpl"/>
    <s v="91.1 bhp"/>
    <n v="5"/>
    <m/>
    <x v="343"/>
  </r>
  <r>
    <n v="2903"/>
    <x v="355"/>
    <x v="1"/>
    <x v="4"/>
    <n v="22000"/>
    <x v="2"/>
    <x v="0"/>
    <x v="0"/>
    <x v="5"/>
    <s v="kmpl"/>
    <s v="55.2 bhp"/>
    <n v="5"/>
    <m/>
    <x v="110"/>
  </r>
  <r>
    <n v="2904"/>
    <x v="420"/>
    <x v="2"/>
    <x v="9"/>
    <n v="75000"/>
    <x v="1"/>
    <x v="1"/>
    <x v="0"/>
    <x v="180"/>
    <s v="kmpl"/>
    <s v="198.5 bhp"/>
    <n v="5"/>
    <m/>
    <x v="248"/>
  </r>
  <r>
    <n v="2905"/>
    <x v="258"/>
    <x v="1"/>
    <x v="2"/>
    <n v="95995"/>
    <x v="1"/>
    <x v="1"/>
    <x v="0"/>
    <x v="163"/>
    <s v="kmpl"/>
    <s v="177 bhp"/>
    <n v="5"/>
    <m/>
    <x v="287"/>
  </r>
  <r>
    <n v="2906"/>
    <x v="911"/>
    <x v="5"/>
    <x v="8"/>
    <n v="26877"/>
    <x v="1"/>
    <x v="0"/>
    <x v="0"/>
    <x v="148"/>
    <s v="kmpl"/>
    <s v="73.97 bhp"/>
    <n v="5"/>
    <m/>
    <x v="74"/>
  </r>
  <r>
    <n v="2907"/>
    <x v="1164"/>
    <x v="4"/>
    <x v="1"/>
    <n v="26000"/>
    <x v="1"/>
    <x v="1"/>
    <x v="0"/>
    <x v="366"/>
    <s v="kmpl"/>
    <s v="301.73 bhp"/>
    <n v="5"/>
    <m/>
    <x v="352"/>
  </r>
  <r>
    <n v="2908"/>
    <x v="1301"/>
    <x v="2"/>
    <x v="9"/>
    <n v="140000"/>
    <x v="1"/>
    <x v="0"/>
    <x v="1"/>
    <x v="49"/>
    <s v="kmpl"/>
    <s v="75 bhp"/>
    <n v="5"/>
    <m/>
    <x v="65"/>
  </r>
  <r>
    <n v="2909"/>
    <x v="382"/>
    <x v="4"/>
    <x v="11"/>
    <n v="95291"/>
    <x v="2"/>
    <x v="0"/>
    <x v="0"/>
    <x v="199"/>
    <s v="kmpl"/>
    <s v="62.1 bhp"/>
    <n v="5"/>
    <m/>
    <x v="293"/>
  </r>
  <r>
    <n v="2910"/>
    <x v="570"/>
    <x v="4"/>
    <x v="10"/>
    <n v="135000"/>
    <x v="1"/>
    <x v="0"/>
    <x v="1"/>
    <x v="27"/>
    <s v="kmpl"/>
    <s v="102 bhp"/>
    <n v="8"/>
    <m/>
    <x v="422"/>
  </r>
  <r>
    <n v="2911"/>
    <x v="966"/>
    <x v="7"/>
    <x v="1"/>
    <n v="32000"/>
    <x v="2"/>
    <x v="0"/>
    <x v="0"/>
    <x v="101"/>
    <s v="kmpl"/>
    <s v="81.83 bhp"/>
    <n v="5"/>
    <m/>
    <x v="285"/>
  </r>
  <r>
    <n v="2912"/>
    <x v="420"/>
    <x v="0"/>
    <x v="11"/>
    <n v="68333"/>
    <x v="1"/>
    <x v="1"/>
    <x v="1"/>
    <x v="180"/>
    <s v="kmpl"/>
    <s v="198.5 bhp"/>
    <n v="5"/>
    <m/>
    <x v="126"/>
  </r>
  <r>
    <n v="2913"/>
    <x v="81"/>
    <x v="2"/>
    <x v="2"/>
    <n v="72000"/>
    <x v="1"/>
    <x v="0"/>
    <x v="0"/>
    <x v="56"/>
    <s v="kmpl"/>
    <s v="68 bhp"/>
    <n v="5"/>
    <m/>
    <x v="164"/>
  </r>
  <r>
    <n v="2914"/>
    <x v="771"/>
    <x v="10"/>
    <x v="3"/>
    <n v="52100"/>
    <x v="1"/>
    <x v="0"/>
    <x v="0"/>
    <x v="182"/>
    <s v="kmpl"/>
    <s v="86.79 bhp"/>
    <n v="5"/>
    <s v="19.27 Lakh"/>
    <x v="139"/>
  </r>
  <r>
    <n v="2915"/>
    <x v="826"/>
    <x v="5"/>
    <x v="6"/>
    <n v="10000"/>
    <x v="2"/>
    <x v="0"/>
    <x v="0"/>
    <x v="50"/>
    <s v="kmpl"/>
    <s v="81.86 bhp"/>
    <n v="5"/>
    <s v="6.96 Lakh"/>
    <x v="406"/>
  </r>
  <r>
    <n v="2916"/>
    <x v="645"/>
    <x v="3"/>
    <x v="12"/>
    <n v="6261"/>
    <x v="1"/>
    <x v="0"/>
    <x v="0"/>
    <x v="268"/>
    <s v="kmpl"/>
    <s v="170 bhp"/>
    <n v="5"/>
    <s v="26.95 Lakh"/>
    <x v="929"/>
  </r>
  <r>
    <n v="2917"/>
    <x v="1302"/>
    <x v="3"/>
    <x v="12"/>
    <n v="3906"/>
    <x v="2"/>
    <x v="1"/>
    <x v="0"/>
    <x v="234"/>
    <s v="kmpl"/>
    <s v="81.80 bhp"/>
    <n v="5"/>
    <s v="7.96 Lakh"/>
    <x v="908"/>
  </r>
  <r>
    <n v="2918"/>
    <x v="136"/>
    <x v="1"/>
    <x v="7"/>
    <n v="55960"/>
    <x v="1"/>
    <x v="0"/>
    <x v="0"/>
    <x v="100"/>
    <s v="kmpl"/>
    <s v="171 bhp"/>
    <n v="7"/>
    <m/>
    <x v="701"/>
  </r>
  <r>
    <n v="2919"/>
    <x v="256"/>
    <x v="5"/>
    <x v="4"/>
    <n v="144000"/>
    <x v="1"/>
    <x v="0"/>
    <x v="0"/>
    <x v="8"/>
    <s v="kmpl"/>
    <s v="103.6 bhp"/>
    <n v="5"/>
    <m/>
    <x v="99"/>
  </r>
  <r>
    <n v="2920"/>
    <x v="755"/>
    <x v="0"/>
    <x v="8"/>
    <n v="38000"/>
    <x v="1"/>
    <x v="0"/>
    <x v="0"/>
    <x v="55"/>
    <s v="kmpl"/>
    <s v="147.8 bhp"/>
    <n v="7"/>
    <s v="23.06 Lakh"/>
    <x v="930"/>
  </r>
  <r>
    <n v="2921"/>
    <x v="1303"/>
    <x v="5"/>
    <x v="4"/>
    <n v="51000"/>
    <x v="1"/>
    <x v="0"/>
    <x v="0"/>
    <x v="56"/>
    <s v="kmpl"/>
    <s v="68.1 bhp"/>
    <n v="5"/>
    <m/>
    <x v="54"/>
  </r>
  <r>
    <n v="2922"/>
    <x v="1304"/>
    <x v="4"/>
    <x v="1"/>
    <n v="150000"/>
    <x v="1"/>
    <x v="0"/>
    <x v="0"/>
    <x v="132"/>
    <s v="kmpl"/>
    <s v="67.05 bhp"/>
    <n v="5"/>
    <s v="9.58 Lakh"/>
    <x v="3"/>
  </r>
  <r>
    <n v="2923"/>
    <x v="1305"/>
    <x v="0"/>
    <x v="6"/>
    <n v="2500"/>
    <x v="1"/>
    <x v="0"/>
    <x v="0"/>
    <x v="272"/>
    <s v="kmpl"/>
    <s v="63 bhp"/>
    <n v="7"/>
    <m/>
    <x v="20"/>
  </r>
  <r>
    <n v="2924"/>
    <x v="271"/>
    <x v="6"/>
    <x v="6"/>
    <n v="41661"/>
    <x v="1"/>
    <x v="1"/>
    <x v="0"/>
    <x v="13"/>
    <s v="kmpl"/>
    <s v="187.7 bhp"/>
    <n v="5"/>
    <m/>
    <x v="931"/>
  </r>
  <r>
    <n v="2925"/>
    <x v="497"/>
    <x v="8"/>
    <x v="2"/>
    <n v="64000"/>
    <x v="1"/>
    <x v="1"/>
    <x v="0"/>
    <x v="185"/>
    <s v="kmpl"/>
    <s v="181 bhp"/>
    <n v="5"/>
    <m/>
    <x v="58"/>
  </r>
  <r>
    <n v="2926"/>
    <x v="554"/>
    <x v="9"/>
    <x v="11"/>
    <n v="80000"/>
    <x v="2"/>
    <x v="0"/>
    <x v="1"/>
    <x v="190"/>
    <s v="kmpl"/>
    <s v="94 bhp"/>
    <n v="5"/>
    <m/>
    <x v="445"/>
  </r>
  <r>
    <n v="2927"/>
    <x v="1211"/>
    <x v="5"/>
    <x v="5"/>
    <n v="30000"/>
    <x v="2"/>
    <x v="1"/>
    <x v="1"/>
    <x v="165"/>
    <s v="kmpl"/>
    <s v="67.04 bhp"/>
    <n v="5"/>
    <m/>
    <x v="24"/>
  </r>
  <r>
    <n v="2928"/>
    <x v="446"/>
    <x v="2"/>
    <x v="7"/>
    <n v="43000"/>
    <x v="1"/>
    <x v="1"/>
    <x v="1"/>
    <x v="218"/>
    <s v="kmpl"/>
    <s v="187.7 bhp"/>
    <n v="5"/>
    <m/>
    <x v="121"/>
  </r>
  <r>
    <n v="2929"/>
    <x v="32"/>
    <x v="9"/>
    <x v="4"/>
    <n v="90000"/>
    <x v="1"/>
    <x v="1"/>
    <x v="1"/>
    <x v="31"/>
    <s v="kmpl"/>
    <s v="179.5 bhp"/>
    <n v="5"/>
    <m/>
    <x v="732"/>
  </r>
  <r>
    <n v="2930"/>
    <x v="6"/>
    <x v="4"/>
    <x v="2"/>
    <n v="123880"/>
    <x v="1"/>
    <x v="0"/>
    <x v="0"/>
    <x v="6"/>
    <s v="kmpl"/>
    <s v="63.1 bhp"/>
    <n v="5"/>
    <m/>
    <x v="46"/>
  </r>
  <r>
    <n v="2931"/>
    <x v="325"/>
    <x v="5"/>
    <x v="1"/>
    <n v="42000"/>
    <x v="2"/>
    <x v="0"/>
    <x v="1"/>
    <x v="69"/>
    <s v="kmpl"/>
    <s v="86.7 bhp"/>
    <n v="5"/>
    <m/>
    <x v="479"/>
  </r>
  <r>
    <n v="2932"/>
    <x v="391"/>
    <x v="2"/>
    <x v="3"/>
    <n v="79824"/>
    <x v="1"/>
    <x v="0"/>
    <x v="0"/>
    <x v="127"/>
    <s v="kmpl"/>
    <s v="83.8 bhp"/>
    <n v="5"/>
    <m/>
    <x v="90"/>
  </r>
  <r>
    <n v="2933"/>
    <x v="700"/>
    <x v="5"/>
    <x v="1"/>
    <n v="75000"/>
    <x v="1"/>
    <x v="0"/>
    <x v="0"/>
    <x v="85"/>
    <s v="kmpl"/>
    <s v="100.6 bhp"/>
    <n v="8"/>
    <m/>
    <x v="66"/>
  </r>
  <r>
    <n v="2934"/>
    <x v="969"/>
    <x v="10"/>
    <x v="7"/>
    <n v="72411"/>
    <x v="2"/>
    <x v="0"/>
    <x v="0"/>
    <x v="69"/>
    <s v="kmpl"/>
    <s v="86.7 bhp"/>
    <n v="5"/>
    <m/>
    <x v="24"/>
  </r>
  <r>
    <n v="2935"/>
    <x v="1306"/>
    <x v="8"/>
    <x v="3"/>
    <n v="63000"/>
    <x v="1"/>
    <x v="1"/>
    <x v="0"/>
    <x v="80"/>
    <s v="kmpl"/>
    <s v="204 bhp"/>
    <n v="5"/>
    <m/>
    <x v="932"/>
  </r>
  <r>
    <n v="2936"/>
    <x v="592"/>
    <x v="2"/>
    <x v="1"/>
    <n v="53713"/>
    <x v="2"/>
    <x v="0"/>
    <x v="0"/>
    <x v="81"/>
    <s v="kmpl"/>
    <s v="78.9 bhp"/>
    <n v="5"/>
    <m/>
    <x v="148"/>
  </r>
  <r>
    <n v="2937"/>
    <x v="7"/>
    <x v="8"/>
    <x v="8"/>
    <n v="18000"/>
    <x v="1"/>
    <x v="1"/>
    <x v="0"/>
    <x v="7"/>
    <s v="kmpl"/>
    <s v="171.5 bhp"/>
    <n v="8"/>
    <s v="20.8 Lakh"/>
    <x v="832"/>
  </r>
  <r>
    <n v="2938"/>
    <x v="1307"/>
    <x v="9"/>
    <x v="4"/>
    <n v="51000"/>
    <x v="1"/>
    <x v="0"/>
    <x v="0"/>
    <x v="57"/>
    <s v="kmpl"/>
    <s v="170 bhp"/>
    <n v="5"/>
    <m/>
    <x v="183"/>
  </r>
  <r>
    <n v="2939"/>
    <x v="742"/>
    <x v="2"/>
    <x v="11"/>
    <n v="86700"/>
    <x v="2"/>
    <x v="0"/>
    <x v="1"/>
    <x v="133"/>
    <s v="kmpl"/>
    <s v="88.2 bhp"/>
    <n v="5"/>
    <m/>
    <x v="471"/>
  </r>
  <r>
    <n v="2940"/>
    <x v="831"/>
    <x v="7"/>
    <x v="5"/>
    <n v="29000"/>
    <x v="1"/>
    <x v="0"/>
    <x v="0"/>
    <x v="248"/>
    <s v="kmpl"/>
    <s v="74 bhp"/>
    <n v="5"/>
    <m/>
    <x v="139"/>
  </r>
  <r>
    <n v="2941"/>
    <x v="1308"/>
    <x v="4"/>
    <x v="7"/>
    <n v="56000"/>
    <x v="3"/>
    <x v="0"/>
    <x v="0"/>
    <x v="347"/>
    <s v="km/kg"/>
    <s v="62.1 bhp"/>
    <n v="5"/>
    <m/>
    <x v="242"/>
  </r>
  <r>
    <n v="2942"/>
    <x v="269"/>
    <x v="0"/>
    <x v="1"/>
    <n v="33000"/>
    <x v="2"/>
    <x v="1"/>
    <x v="0"/>
    <x v="165"/>
    <s v="kmpl"/>
    <s v="67.04 bhp"/>
    <n v="5"/>
    <m/>
    <x v="48"/>
  </r>
  <r>
    <n v="2943"/>
    <x v="152"/>
    <x v="6"/>
    <x v="7"/>
    <n v="64394"/>
    <x v="1"/>
    <x v="0"/>
    <x v="0"/>
    <x v="75"/>
    <s v="kmpl"/>
    <s v="89.84 bhp"/>
    <n v="5"/>
    <m/>
    <x v="260"/>
  </r>
  <r>
    <n v="2944"/>
    <x v="1309"/>
    <x v="4"/>
    <x v="0"/>
    <n v="76000"/>
    <x v="1"/>
    <x v="0"/>
    <x v="0"/>
    <x v="305"/>
    <s v="kmpl"/>
    <s v="90 bhp"/>
    <n v="5"/>
    <m/>
    <x v="86"/>
  </r>
  <r>
    <n v="2945"/>
    <x v="1310"/>
    <x v="0"/>
    <x v="5"/>
    <n v="48719"/>
    <x v="1"/>
    <x v="0"/>
    <x v="0"/>
    <x v="217"/>
    <s v="kmpl"/>
    <s v="98.6 bhp"/>
    <n v="5"/>
    <m/>
    <x v="123"/>
  </r>
  <r>
    <n v="2946"/>
    <x v="90"/>
    <x v="3"/>
    <x v="5"/>
    <n v="59711"/>
    <x v="1"/>
    <x v="0"/>
    <x v="0"/>
    <x v="63"/>
    <s v="kmpl"/>
    <s v="140 bhp"/>
    <n v="7"/>
    <m/>
    <x v="489"/>
  </r>
  <r>
    <n v="2947"/>
    <x v="395"/>
    <x v="4"/>
    <x v="3"/>
    <n v="83000"/>
    <x v="1"/>
    <x v="0"/>
    <x v="0"/>
    <x v="6"/>
    <s v="kmpl"/>
    <s v="63.1 bhp"/>
    <n v="5"/>
    <m/>
    <x v="115"/>
  </r>
  <r>
    <n v="2948"/>
    <x v="201"/>
    <x v="3"/>
    <x v="6"/>
    <n v="10714"/>
    <x v="1"/>
    <x v="1"/>
    <x v="0"/>
    <x v="99"/>
    <s v="kmpl"/>
    <s v="167.62 bhp"/>
    <n v="5"/>
    <m/>
    <x v="933"/>
  </r>
  <r>
    <n v="2949"/>
    <x v="1311"/>
    <x v="4"/>
    <x v="0"/>
    <n v="127510"/>
    <x v="1"/>
    <x v="0"/>
    <x v="1"/>
    <x v="97"/>
    <s v="kmpl"/>
    <s v="90 bhp"/>
    <n v="5"/>
    <m/>
    <x v="225"/>
  </r>
  <r>
    <n v="2950"/>
    <x v="52"/>
    <x v="7"/>
    <x v="7"/>
    <n v="35010"/>
    <x v="1"/>
    <x v="0"/>
    <x v="0"/>
    <x v="48"/>
    <s v="kmpl"/>
    <s v="74 bhp"/>
    <n v="5"/>
    <m/>
    <x v="6"/>
  </r>
  <r>
    <n v="2951"/>
    <x v="1090"/>
    <x v="5"/>
    <x v="3"/>
    <n v="75451"/>
    <x v="2"/>
    <x v="0"/>
    <x v="0"/>
    <x v="26"/>
    <s v="kmpl"/>
    <s v="85.8 bhp"/>
    <n v="5"/>
    <m/>
    <x v="934"/>
  </r>
  <r>
    <n v="2952"/>
    <x v="1312"/>
    <x v="1"/>
    <x v="1"/>
    <n v="83000"/>
    <x v="1"/>
    <x v="0"/>
    <x v="0"/>
    <x v="359"/>
    <s v="kmpl"/>
    <s v="69.01 bhp"/>
    <n v="5"/>
    <m/>
    <x v="86"/>
  </r>
  <r>
    <n v="2953"/>
    <x v="16"/>
    <x v="7"/>
    <x v="4"/>
    <n v="38755"/>
    <x v="1"/>
    <x v="0"/>
    <x v="0"/>
    <x v="16"/>
    <s v="kmpl"/>
    <s v="98.6 bhp"/>
    <n v="5"/>
    <m/>
    <x v="242"/>
  </r>
  <r>
    <n v="2954"/>
    <x v="229"/>
    <x v="8"/>
    <x v="5"/>
    <n v="30000"/>
    <x v="2"/>
    <x v="0"/>
    <x v="0"/>
    <x v="112"/>
    <s v="kmpl"/>
    <s v="81.80 bhp"/>
    <n v="5"/>
    <m/>
    <x v="35"/>
  </r>
  <r>
    <n v="2955"/>
    <x v="175"/>
    <x v="2"/>
    <x v="3"/>
    <n v="40000"/>
    <x v="1"/>
    <x v="0"/>
    <x v="0"/>
    <x v="3"/>
    <s v="kmpl"/>
    <s v="88.8 bhp"/>
    <n v="7"/>
    <m/>
    <x v="99"/>
  </r>
  <r>
    <n v="2956"/>
    <x v="1313"/>
    <x v="7"/>
    <x v="7"/>
    <n v="19500"/>
    <x v="2"/>
    <x v="0"/>
    <x v="1"/>
    <x v="50"/>
    <s v="kmpl"/>
    <s v="82 bhp"/>
    <n v="5"/>
    <m/>
    <x v="23"/>
  </r>
  <r>
    <n v="2957"/>
    <x v="1314"/>
    <x v="10"/>
    <x v="5"/>
    <n v="41000"/>
    <x v="2"/>
    <x v="0"/>
    <x v="0"/>
    <x v="367"/>
    <s v="kmpl"/>
    <s v="67.04 bhp"/>
    <n v="5"/>
    <s v="6.78 Lakh"/>
    <x v="24"/>
  </r>
  <r>
    <n v="2958"/>
    <x v="699"/>
    <x v="9"/>
    <x v="7"/>
    <n v="30000"/>
    <x v="2"/>
    <x v="0"/>
    <x v="1"/>
    <x v="50"/>
    <s v="kmpl"/>
    <s v="82 bhp"/>
    <n v="5"/>
    <m/>
    <x v="314"/>
  </r>
  <r>
    <n v="2959"/>
    <x v="1315"/>
    <x v="4"/>
    <x v="8"/>
    <n v="37000"/>
    <x v="1"/>
    <x v="0"/>
    <x v="0"/>
    <x v="162"/>
    <s v="kmpl"/>
    <s v="170 bhp"/>
    <n v="5"/>
    <s v="19.91 Lakh"/>
    <x v="935"/>
  </r>
  <r>
    <n v="2960"/>
    <x v="208"/>
    <x v="8"/>
    <x v="7"/>
    <n v="62000"/>
    <x v="1"/>
    <x v="0"/>
    <x v="1"/>
    <x v="37"/>
    <s v="kmpl"/>
    <s v="73.9 bhp"/>
    <n v="5"/>
    <m/>
    <x v="24"/>
  </r>
  <r>
    <n v="2961"/>
    <x v="1088"/>
    <x v="1"/>
    <x v="1"/>
    <n v="42023"/>
    <x v="2"/>
    <x v="1"/>
    <x v="0"/>
    <x v="205"/>
    <s v="kmpl"/>
    <s v="86.7 bhp"/>
    <n v="5"/>
    <m/>
    <x v="936"/>
  </r>
  <r>
    <n v="2962"/>
    <x v="1316"/>
    <x v="7"/>
    <x v="3"/>
    <n v="51001"/>
    <x v="1"/>
    <x v="1"/>
    <x v="0"/>
    <x v="32"/>
    <s v="kmpl"/>
    <s v="184 bhp"/>
    <n v="5"/>
    <m/>
    <x v="315"/>
  </r>
  <r>
    <n v="2963"/>
    <x v="108"/>
    <x v="6"/>
    <x v="8"/>
    <n v="55389"/>
    <x v="1"/>
    <x v="1"/>
    <x v="0"/>
    <x v="158"/>
    <s v="kmpl"/>
    <s v="184 bhp"/>
    <n v="5"/>
    <m/>
    <x v="937"/>
  </r>
  <r>
    <n v="2964"/>
    <x v="1317"/>
    <x v="6"/>
    <x v="7"/>
    <n v="46728"/>
    <x v="2"/>
    <x v="1"/>
    <x v="0"/>
    <x v="297"/>
    <s v="kmpl"/>
    <s v="116.3 bhp"/>
    <n v="5"/>
    <m/>
    <x v="227"/>
  </r>
  <r>
    <n v="2965"/>
    <x v="1318"/>
    <x v="6"/>
    <x v="7"/>
    <n v="58995"/>
    <x v="1"/>
    <x v="0"/>
    <x v="0"/>
    <x v="368"/>
    <s v="kmpl"/>
    <s v="162 bhp"/>
    <n v="7"/>
    <m/>
    <x v="353"/>
  </r>
  <r>
    <n v="2966"/>
    <x v="428"/>
    <x v="8"/>
    <x v="1"/>
    <n v="37857"/>
    <x v="1"/>
    <x v="0"/>
    <x v="0"/>
    <x v="219"/>
    <s v="kmpl"/>
    <s v="74 bhp"/>
    <n v="5"/>
    <m/>
    <x v="34"/>
  </r>
  <r>
    <n v="2967"/>
    <x v="12"/>
    <x v="5"/>
    <x v="7"/>
    <n v="71000"/>
    <x v="1"/>
    <x v="0"/>
    <x v="0"/>
    <x v="12"/>
    <s v="kmpl"/>
    <s v="74 bhp"/>
    <n v="5"/>
    <m/>
    <x v="285"/>
  </r>
  <r>
    <n v="2968"/>
    <x v="813"/>
    <x v="1"/>
    <x v="3"/>
    <n v="49024"/>
    <x v="2"/>
    <x v="0"/>
    <x v="0"/>
    <x v="302"/>
    <s v="kmpl"/>
    <s v="86.8 bhp"/>
    <n v="5"/>
    <m/>
    <x v="293"/>
  </r>
  <r>
    <n v="2969"/>
    <x v="53"/>
    <x v="0"/>
    <x v="5"/>
    <n v="10770"/>
    <x v="2"/>
    <x v="0"/>
    <x v="0"/>
    <x v="50"/>
    <s v="kmpl"/>
    <s v="82 bhp"/>
    <n v="5"/>
    <m/>
    <x v="119"/>
  </r>
  <r>
    <n v="2970"/>
    <x v="1319"/>
    <x v="1"/>
    <x v="8"/>
    <n v="72000"/>
    <x v="1"/>
    <x v="0"/>
    <x v="0"/>
    <x v="157"/>
    <s v="kmpl"/>
    <s v="74 bhp"/>
    <n v="5"/>
    <s v="8.93 Lakh"/>
    <x v="35"/>
  </r>
  <r>
    <n v="2971"/>
    <x v="355"/>
    <x v="5"/>
    <x v="1"/>
    <n v="91000"/>
    <x v="2"/>
    <x v="0"/>
    <x v="0"/>
    <x v="5"/>
    <s v="kmpl"/>
    <s v="55.2 bhp"/>
    <n v="5"/>
    <m/>
    <x v="54"/>
  </r>
  <r>
    <n v="2972"/>
    <x v="454"/>
    <x v="0"/>
    <x v="8"/>
    <n v="14000"/>
    <x v="2"/>
    <x v="0"/>
    <x v="0"/>
    <x v="101"/>
    <s v="kmpl"/>
    <s v="81.83 bhp"/>
    <n v="5"/>
    <m/>
    <x v="162"/>
  </r>
  <r>
    <n v="2973"/>
    <x v="1320"/>
    <x v="8"/>
    <x v="7"/>
    <n v="48000"/>
    <x v="1"/>
    <x v="1"/>
    <x v="1"/>
    <x v="266"/>
    <s v="kmpl"/>
    <s v="181 bhp"/>
    <n v="5"/>
    <m/>
    <x v="477"/>
  </r>
  <r>
    <n v="2974"/>
    <x v="89"/>
    <x v="8"/>
    <x v="7"/>
    <n v="75136"/>
    <x v="1"/>
    <x v="0"/>
    <x v="0"/>
    <x v="75"/>
    <s v="kmpl"/>
    <s v="89.84 bhp"/>
    <n v="5"/>
    <m/>
    <x v="227"/>
  </r>
  <r>
    <n v="2975"/>
    <x v="370"/>
    <x v="4"/>
    <x v="7"/>
    <n v="32500"/>
    <x v="2"/>
    <x v="0"/>
    <x v="1"/>
    <x v="5"/>
    <s v="kmpl"/>
    <s v="85.80 bhp"/>
    <n v="5"/>
    <m/>
    <x v="850"/>
  </r>
  <r>
    <n v="2976"/>
    <x v="1019"/>
    <x v="4"/>
    <x v="0"/>
    <n v="94500"/>
    <x v="1"/>
    <x v="0"/>
    <x v="1"/>
    <x v="91"/>
    <s v="kmpl"/>
    <s v="90 bhp"/>
    <n v="5"/>
    <m/>
    <x v="207"/>
  </r>
  <r>
    <n v="2977"/>
    <x v="617"/>
    <x v="4"/>
    <x v="4"/>
    <n v="34900"/>
    <x v="2"/>
    <x v="0"/>
    <x v="0"/>
    <x v="90"/>
    <s v="kmpl"/>
    <s v="81.80 bhp"/>
    <n v="5"/>
    <s v="7.97 Lakh"/>
    <x v="690"/>
  </r>
  <r>
    <n v="2978"/>
    <x v="1321"/>
    <x v="3"/>
    <x v="0"/>
    <n v="42400"/>
    <x v="2"/>
    <x v="1"/>
    <x v="3"/>
    <x v="369"/>
    <s v="kmpl"/>
    <s v="394.3 bhp"/>
    <n v="4"/>
    <m/>
    <x v="938"/>
  </r>
  <r>
    <n v="2979"/>
    <x v="726"/>
    <x v="5"/>
    <x v="1"/>
    <n v="50000"/>
    <x v="1"/>
    <x v="0"/>
    <x v="0"/>
    <x v="49"/>
    <s v="kmpl"/>
    <s v="75 bhp"/>
    <n v="5"/>
    <m/>
    <x v="345"/>
  </r>
  <r>
    <n v="2980"/>
    <x v="147"/>
    <x v="7"/>
    <x v="7"/>
    <n v="35000"/>
    <x v="2"/>
    <x v="0"/>
    <x v="0"/>
    <x v="109"/>
    <s v="kmpl"/>
    <s v="86.8 bhp"/>
    <n v="5"/>
    <m/>
    <x v="23"/>
  </r>
  <r>
    <n v="2981"/>
    <x v="407"/>
    <x v="9"/>
    <x v="3"/>
    <n v="37000"/>
    <x v="2"/>
    <x v="0"/>
    <x v="1"/>
    <x v="101"/>
    <s v="kmpl"/>
    <s v="79.4 bhp"/>
    <n v="5"/>
    <m/>
    <x v="5"/>
  </r>
  <r>
    <n v="2982"/>
    <x v="365"/>
    <x v="3"/>
    <x v="6"/>
    <n v="32807"/>
    <x v="2"/>
    <x v="1"/>
    <x v="0"/>
    <x v="73"/>
    <s v="kmpl"/>
    <s v="121.3 bhp"/>
    <n v="5"/>
    <m/>
    <x v="939"/>
  </r>
  <r>
    <n v="2983"/>
    <x v="282"/>
    <x v="1"/>
    <x v="11"/>
    <n v="119000"/>
    <x v="2"/>
    <x v="0"/>
    <x v="1"/>
    <x v="169"/>
    <s v="kmpl"/>
    <s v="78 bhp"/>
    <n v="5"/>
    <m/>
    <x v="50"/>
  </r>
  <r>
    <n v="2984"/>
    <x v="531"/>
    <x v="0"/>
    <x v="5"/>
    <n v="12000"/>
    <x v="2"/>
    <x v="0"/>
    <x v="0"/>
    <x v="23"/>
    <s v="kmpl"/>
    <s v="85.80 bhp"/>
    <n v="5"/>
    <m/>
    <x v="137"/>
  </r>
  <r>
    <n v="2985"/>
    <x v="1322"/>
    <x v="8"/>
    <x v="5"/>
    <n v="46727"/>
    <x v="1"/>
    <x v="0"/>
    <x v="0"/>
    <x v="242"/>
    <s v="kmpl"/>
    <s v="98.59 bhp"/>
    <n v="5"/>
    <m/>
    <x v="106"/>
  </r>
  <r>
    <n v="2986"/>
    <x v="20"/>
    <x v="4"/>
    <x v="0"/>
    <n v="73336"/>
    <x v="1"/>
    <x v="1"/>
    <x v="0"/>
    <x v="190"/>
    <s v="kmpl"/>
    <s v="170 bhp"/>
    <n v="5"/>
    <m/>
    <x v="940"/>
  </r>
  <r>
    <n v="2987"/>
    <x v="336"/>
    <x v="0"/>
    <x v="7"/>
    <n v="9000"/>
    <x v="2"/>
    <x v="0"/>
    <x v="1"/>
    <x v="189"/>
    <s v="kmpl"/>
    <s v="121.3 bhp"/>
    <n v="5"/>
    <m/>
    <x v="44"/>
  </r>
  <r>
    <n v="2988"/>
    <x v="1290"/>
    <x v="2"/>
    <x v="14"/>
    <n v="240000"/>
    <x v="1"/>
    <x v="0"/>
    <x v="2"/>
    <x v="27"/>
    <s v="kmpl"/>
    <s v="102 bhp"/>
    <n v="8"/>
    <m/>
    <x v="557"/>
  </r>
  <r>
    <n v="2989"/>
    <x v="199"/>
    <x v="0"/>
    <x v="7"/>
    <n v="25422"/>
    <x v="2"/>
    <x v="0"/>
    <x v="0"/>
    <x v="143"/>
    <s v="kmpl"/>
    <s v="67.04 bhp"/>
    <n v="5"/>
    <s v="5.04 Lakh"/>
    <x v="72"/>
  </r>
  <r>
    <n v="2990"/>
    <x v="3"/>
    <x v="0"/>
    <x v="6"/>
    <n v="14000"/>
    <x v="1"/>
    <x v="0"/>
    <x v="0"/>
    <x v="126"/>
    <s v="kmpl"/>
    <s v="88.50 bhp"/>
    <n v="7"/>
    <s v="11.66 Lakh"/>
    <x v="353"/>
  </r>
  <r>
    <n v="2991"/>
    <x v="130"/>
    <x v="4"/>
    <x v="11"/>
    <n v="66000"/>
    <x v="2"/>
    <x v="0"/>
    <x v="0"/>
    <x v="38"/>
    <s v="kmpl"/>
    <s v="46.3 bhp"/>
    <n v="5"/>
    <m/>
    <x v="500"/>
  </r>
  <r>
    <n v="2992"/>
    <x v="237"/>
    <x v="6"/>
    <x v="0"/>
    <n v="55324"/>
    <x v="2"/>
    <x v="0"/>
    <x v="0"/>
    <x v="97"/>
    <s v="kmpl"/>
    <s v="66.1 bhp"/>
    <n v="5"/>
    <m/>
    <x v="941"/>
  </r>
  <r>
    <n v="2993"/>
    <x v="310"/>
    <x v="9"/>
    <x v="10"/>
    <n v="90000"/>
    <x v="1"/>
    <x v="1"/>
    <x v="0"/>
    <x v="180"/>
    <s v="kmpl"/>
    <s v="235 bhp"/>
    <n v="5"/>
    <m/>
    <x v="236"/>
  </r>
  <r>
    <n v="2994"/>
    <x v="1323"/>
    <x v="7"/>
    <x v="8"/>
    <n v="43000"/>
    <x v="2"/>
    <x v="0"/>
    <x v="0"/>
    <x v="35"/>
    <s v="kmpl"/>
    <s v="82 bhp"/>
    <n v="5"/>
    <s v="7.35 Lakh"/>
    <x v="2"/>
  </r>
  <r>
    <n v="2995"/>
    <x v="728"/>
    <x v="9"/>
    <x v="11"/>
    <n v="58483"/>
    <x v="2"/>
    <x v="1"/>
    <x v="1"/>
    <x v="216"/>
    <s v="kmpl"/>
    <s v="80 bhp"/>
    <n v="5"/>
    <m/>
    <x v="154"/>
  </r>
  <r>
    <n v="2996"/>
    <x v="367"/>
    <x v="1"/>
    <x v="9"/>
    <n v="93000"/>
    <x v="2"/>
    <x v="1"/>
    <x v="1"/>
    <x v="121"/>
    <s v="kmpl"/>
    <s v="130 bhp"/>
    <n v="5"/>
    <m/>
    <x v="110"/>
  </r>
  <r>
    <n v="2997"/>
    <x v="85"/>
    <x v="4"/>
    <x v="0"/>
    <n v="50000"/>
    <x v="2"/>
    <x v="0"/>
    <x v="0"/>
    <x v="53"/>
    <s v="kmpl"/>
    <s v="78.9 bhp"/>
    <n v="5"/>
    <m/>
    <x v="159"/>
  </r>
  <r>
    <n v="2998"/>
    <x v="516"/>
    <x v="10"/>
    <x v="7"/>
    <n v="78616"/>
    <x v="1"/>
    <x v="1"/>
    <x v="1"/>
    <x v="19"/>
    <s v="kmpl"/>
    <s v="170 bhp"/>
    <n v="5"/>
    <m/>
    <x v="287"/>
  </r>
  <r>
    <n v="2999"/>
    <x v="416"/>
    <x v="1"/>
    <x v="2"/>
    <n v="37000"/>
    <x v="2"/>
    <x v="0"/>
    <x v="0"/>
    <x v="208"/>
    <s v="kmpl"/>
    <s v="88.73 bhp"/>
    <n v="5"/>
    <m/>
    <x v="70"/>
  </r>
  <r>
    <n v="3000"/>
    <x v="1324"/>
    <x v="7"/>
    <x v="0"/>
    <n v="54801"/>
    <x v="2"/>
    <x v="0"/>
    <x v="0"/>
    <x v="72"/>
    <s v="kmpl"/>
    <s v="118 bhp"/>
    <n v="5"/>
    <m/>
    <x v="54"/>
  </r>
  <r>
    <n v="3001"/>
    <x v="280"/>
    <x v="9"/>
    <x v="7"/>
    <n v="29000"/>
    <x v="1"/>
    <x v="0"/>
    <x v="0"/>
    <x v="159"/>
    <s v="kmpl"/>
    <s v="74 bhp"/>
    <n v="5"/>
    <m/>
    <x v="74"/>
  </r>
  <r>
    <n v="3002"/>
    <x v="421"/>
    <x v="1"/>
    <x v="0"/>
    <n v="68000"/>
    <x v="2"/>
    <x v="0"/>
    <x v="0"/>
    <x v="90"/>
    <s v="kmpl"/>
    <s v="81.80 bhp"/>
    <n v="5"/>
    <s v="6.99 Lakh"/>
    <x v="70"/>
  </r>
  <r>
    <n v="3003"/>
    <x v="1325"/>
    <x v="7"/>
    <x v="7"/>
    <n v="58000"/>
    <x v="2"/>
    <x v="0"/>
    <x v="0"/>
    <x v="189"/>
    <s v="kmpl"/>
    <s v="121.3 bhp"/>
    <n v="5"/>
    <m/>
    <x v="942"/>
  </r>
  <r>
    <n v="3004"/>
    <x v="82"/>
    <x v="1"/>
    <x v="3"/>
    <n v="64290"/>
    <x v="1"/>
    <x v="0"/>
    <x v="0"/>
    <x v="70"/>
    <s v="kmpl"/>
    <s v="73.94 bhp"/>
    <n v="5"/>
    <m/>
    <x v="137"/>
  </r>
  <r>
    <n v="3005"/>
    <x v="87"/>
    <x v="0"/>
    <x v="1"/>
    <n v="31000"/>
    <x v="1"/>
    <x v="0"/>
    <x v="0"/>
    <x v="73"/>
    <s v="kmpl"/>
    <s v="168.5 bhp"/>
    <n v="7"/>
    <m/>
    <x v="943"/>
  </r>
  <r>
    <n v="3006"/>
    <x v="447"/>
    <x v="1"/>
    <x v="6"/>
    <n v="16039"/>
    <x v="1"/>
    <x v="0"/>
    <x v="0"/>
    <x v="162"/>
    <s v="kmpl"/>
    <s v="170 bhp"/>
    <n v="5"/>
    <s v="23.89 Lakh"/>
    <x v="183"/>
  </r>
  <r>
    <n v="3007"/>
    <x v="182"/>
    <x v="4"/>
    <x v="8"/>
    <n v="19860"/>
    <x v="2"/>
    <x v="0"/>
    <x v="0"/>
    <x v="101"/>
    <s v="kmpl"/>
    <s v="81.83 bhp"/>
    <n v="5"/>
    <m/>
    <x v="549"/>
  </r>
  <r>
    <n v="3008"/>
    <x v="0"/>
    <x v="8"/>
    <x v="7"/>
    <n v="48500"/>
    <x v="0"/>
    <x v="0"/>
    <x v="1"/>
    <x v="0"/>
    <s v="km/kg"/>
    <s v="58.16 bhp"/>
    <n v="5"/>
    <m/>
    <x v="23"/>
  </r>
  <r>
    <n v="3009"/>
    <x v="1326"/>
    <x v="5"/>
    <x v="3"/>
    <n v="75391"/>
    <x v="1"/>
    <x v="0"/>
    <x v="0"/>
    <x v="276"/>
    <s v="kmpl"/>
    <s v="138 bhp"/>
    <n v="7"/>
    <m/>
    <x v="68"/>
  </r>
  <r>
    <n v="3010"/>
    <x v="428"/>
    <x v="5"/>
    <x v="11"/>
    <n v="78000"/>
    <x v="1"/>
    <x v="0"/>
    <x v="1"/>
    <x v="168"/>
    <s v="kmpl"/>
    <s v="73.9 bhp"/>
    <n v="5"/>
    <m/>
    <x v="293"/>
  </r>
  <r>
    <n v="3011"/>
    <x v="1327"/>
    <x v="7"/>
    <x v="5"/>
    <n v="78000"/>
    <x v="1"/>
    <x v="0"/>
    <x v="0"/>
    <x v="58"/>
    <s v="kmpl"/>
    <s v="69.01 bhp"/>
    <n v="5"/>
    <m/>
    <x v="293"/>
  </r>
  <r>
    <n v="3012"/>
    <x v="50"/>
    <x v="4"/>
    <x v="5"/>
    <n v="52000"/>
    <x v="1"/>
    <x v="0"/>
    <x v="0"/>
    <x v="17"/>
    <s v="kmpl"/>
    <s v="74 bhp"/>
    <n v="5"/>
    <s v="7.27 Lakh"/>
    <x v="162"/>
  </r>
  <r>
    <n v="3013"/>
    <x v="269"/>
    <x v="7"/>
    <x v="5"/>
    <n v="30000"/>
    <x v="2"/>
    <x v="1"/>
    <x v="0"/>
    <x v="165"/>
    <s v="kmpl"/>
    <s v="67.04 bhp"/>
    <n v="5"/>
    <m/>
    <x v="566"/>
  </r>
  <r>
    <n v="3014"/>
    <x v="472"/>
    <x v="3"/>
    <x v="5"/>
    <n v="19254"/>
    <x v="1"/>
    <x v="1"/>
    <x v="0"/>
    <x v="227"/>
    <s v="kmpl"/>
    <s v="258 bhp"/>
    <n v="5"/>
    <m/>
    <x v="944"/>
  </r>
  <r>
    <n v="3015"/>
    <x v="520"/>
    <x v="3"/>
    <x v="1"/>
    <n v="29651"/>
    <x v="2"/>
    <x v="0"/>
    <x v="0"/>
    <x v="164"/>
    <s v="kmpl"/>
    <s v="74 bhp"/>
    <n v="5"/>
    <m/>
    <x v="945"/>
  </r>
  <r>
    <n v="3016"/>
    <x v="1126"/>
    <x v="9"/>
    <x v="2"/>
    <n v="80000"/>
    <x v="1"/>
    <x v="0"/>
    <x v="0"/>
    <x v="276"/>
    <s v="kmpl"/>
    <s v="138.03 bhp"/>
    <n v="7"/>
    <m/>
    <x v="2"/>
  </r>
  <r>
    <n v="3017"/>
    <x v="1328"/>
    <x v="7"/>
    <x v="6"/>
    <n v="2971"/>
    <x v="2"/>
    <x v="1"/>
    <x v="0"/>
    <x v="221"/>
    <s v="kmpl"/>
    <s v="181 bhp"/>
    <n v="4"/>
    <m/>
    <x v="946"/>
  </r>
  <r>
    <n v="3018"/>
    <x v="971"/>
    <x v="7"/>
    <x v="1"/>
    <n v="21400"/>
    <x v="2"/>
    <x v="0"/>
    <x v="0"/>
    <x v="297"/>
    <s v="kmpl"/>
    <s v="70 bhp"/>
    <n v="5"/>
    <m/>
    <x v="27"/>
  </r>
  <r>
    <n v="3019"/>
    <x v="149"/>
    <x v="10"/>
    <x v="1"/>
    <n v="77000"/>
    <x v="1"/>
    <x v="0"/>
    <x v="0"/>
    <x v="111"/>
    <s v="kmpl"/>
    <s v="98.6 bhp"/>
    <n v="5"/>
    <m/>
    <x v="31"/>
  </r>
  <r>
    <n v="3020"/>
    <x v="1248"/>
    <x v="8"/>
    <x v="13"/>
    <n v="80000"/>
    <x v="1"/>
    <x v="0"/>
    <x v="1"/>
    <x v="201"/>
    <s v="kmpl"/>
    <s v="112 bhp"/>
    <n v="7"/>
    <m/>
    <x v="0"/>
  </r>
  <r>
    <n v="3021"/>
    <x v="1329"/>
    <x v="8"/>
    <x v="4"/>
    <n v="81755"/>
    <x v="1"/>
    <x v="0"/>
    <x v="0"/>
    <x v="56"/>
    <s v="kmpl"/>
    <s v="108.5 bhp"/>
    <n v="5"/>
    <m/>
    <x v="119"/>
  </r>
  <r>
    <n v="3022"/>
    <x v="136"/>
    <x v="4"/>
    <x v="5"/>
    <n v="99593"/>
    <x v="1"/>
    <x v="0"/>
    <x v="0"/>
    <x v="100"/>
    <s v="kmpl"/>
    <s v="171 bhp"/>
    <n v="7"/>
    <m/>
    <x v="21"/>
  </r>
  <r>
    <n v="3023"/>
    <x v="171"/>
    <x v="4"/>
    <x v="7"/>
    <n v="39791"/>
    <x v="1"/>
    <x v="0"/>
    <x v="0"/>
    <x v="84"/>
    <s v="kmpl"/>
    <s v="126.32 bhp"/>
    <n v="5"/>
    <m/>
    <x v="947"/>
  </r>
  <r>
    <n v="3024"/>
    <x v="437"/>
    <x v="4"/>
    <x v="1"/>
    <n v="113000"/>
    <x v="1"/>
    <x v="0"/>
    <x v="0"/>
    <x v="63"/>
    <s v="kmpl"/>
    <s v="140 bhp"/>
    <n v="7"/>
    <m/>
    <x v="453"/>
  </r>
  <r>
    <n v="3025"/>
    <x v="55"/>
    <x v="0"/>
    <x v="8"/>
    <n v="24000"/>
    <x v="2"/>
    <x v="0"/>
    <x v="0"/>
    <x v="52"/>
    <s v="kmpl"/>
    <s v="53.3 bhp"/>
    <n v="5"/>
    <m/>
    <x v="6"/>
  </r>
  <r>
    <n v="3026"/>
    <x v="97"/>
    <x v="9"/>
    <x v="1"/>
    <n v="39000"/>
    <x v="2"/>
    <x v="0"/>
    <x v="1"/>
    <x v="101"/>
    <s v="kmpl"/>
    <s v="81.83 bhp"/>
    <n v="5"/>
    <m/>
    <x v="357"/>
  </r>
  <r>
    <n v="3027"/>
    <x v="1317"/>
    <x v="9"/>
    <x v="3"/>
    <n v="37000"/>
    <x v="2"/>
    <x v="1"/>
    <x v="0"/>
    <x v="297"/>
    <s v="kmpl"/>
    <s v="116.3 bhp"/>
    <n v="5"/>
    <m/>
    <x v="29"/>
  </r>
  <r>
    <n v="3028"/>
    <x v="582"/>
    <x v="3"/>
    <x v="8"/>
    <n v="61108"/>
    <x v="1"/>
    <x v="1"/>
    <x v="0"/>
    <x v="245"/>
    <s v="kmpl"/>
    <s v="197 bhp"/>
    <n v="7"/>
    <m/>
    <x v="948"/>
  </r>
  <r>
    <n v="3029"/>
    <x v="164"/>
    <x v="6"/>
    <x v="5"/>
    <n v="61648"/>
    <x v="2"/>
    <x v="1"/>
    <x v="0"/>
    <x v="119"/>
    <s v="kmpl"/>
    <s v="157.75 bhp"/>
    <n v="5"/>
    <m/>
    <x v="949"/>
  </r>
  <r>
    <n v="3030"/>
    <x v="1026"/>
    <x v="0"/>
    <x v="3"/>
    <n v="37000"/>
    <x v="1"/>
    <x v="1"/>
    <x v="3"/>
    <x v="20"/>
    <s v="kmpl"/>
    <s v="190 bhp"/>
    <n v="5"/>
    <m/>
    <x v="14"/>
  </r>
  <r>
    <n v="3031"/>
    <x v="909"/>
    <x v="0"/>
    <x v="4"/>
    <n v="53000"/>
    <x v="0"/>
    <x v="0"/>
    <x v="0"/>
    <x v="370"/>
    <s v="km/kg"/>
    <s v="80.9 bhp"/>
    <n v="7"/>
    <m/>
    <x v="333"/>
  </r>
  <r>
    <n v="3032"/>
    <x v="328"/>
    <x v="5"/>
    <x v="4"/>
    <n v="65000"/>
    <x v="1"/>
    <x v="0"/>
    <x v="0"/>
    <x v="70"/>
    <s v="kmpl"/>
    <s v="73.94 bhp"/>
    <n v="5"/>
    <m/>
    <x v="68"/>
  </r>
  <r>
    <n v="3033"/>
    <x v="500"/>
    <x v="5"/>
    <x v="14"/>
    <n v="120000"/>
    <x v="2"/>
    <x v="0"/>
    <x v="0"/>
    <x v="14"/>
    <s v="kmpl"/>
    <s v="null bhp"/>
    <n v="5"/>
    <m/>
    <x v="386"/>
  </r>
  <r>
    <n v="3034"/>
    <x v="136"/>
    <x v="5"/>
    <x v="2"/>
    <n v="148009"/>
    <x v="1"/>
    <x v="0"/>
    <x v="1"/>
    <x v="100"/>
    <s v="kmpl"/>
    <s v="171 bhp"/>
    <n v="7"/>
    <m/>
    <x v="355"/>
  </r>
  <r>
    <n v="3035"/>
    <x v="797"/>
    <x v="0"/>
    <x v="10"/>
    <n v="53001"/>
    <x v="2"/>
    <x v="0"/>
    <x v="0"/>
    <x v="133"/>
    <s v="kmpl"/>
    <s v="88.2 bhp"/>
    <n v="5"/>
    <m/>
    <x v="9"/>
  </r>
  <r>
    <n v="3036"/>
    <x v="1330"/>
    <x v="0"/>
    <x v="6"/>
    <n v="22345"/>
    <x v="2"/>
    <x v="0"/>
    <x v="0"/>
    <x v="285"/>
    <s v="kmpl"/>
    <s v="84 bhp"/>
    <n v="5"/>
    <m/>
    <x v="251"/>
  </r>
  <r>
    <n v="3037"/>
    <x v="429"/>
    <x v="8"/>
    <x v="1"/>
    <n v="50000"/>
    <x v="2"/>
    <x v="1"/>
    <x v="0"/>
    <x v="69"/>
    <s v="kmpl"/>
    <s v="117.3 bhp"/>
    <n v="5"/>
    <m/>
    <x v="20"/>
  </r>
  <r>
    <n v="3038"/>
    <x v="20"/>
    <x v="4"/>
    <x v="4"/>
    <n v="48183"/>
    <x v="1"/>
    <x v="1"/>
    <x v="0"/>
    <x v="190"/>
    <s v="kmpl"/>
    <s v="170 bhp"/>
    <n v="5"/>
    <m/>
    <x v="950"/>
  </r>
  <r>
    <n v="3039"/>
    <x v="1331"/>
    <x v="4"/>
    <x v="0"/>
    <n v="93000"/>
    <x v="1"/>
    <x v="1"/>
    <x v="1"/>
    <x v="183"/>
    <s v="kmpl"/>
    <s v="203 bhp"/>
    <n v="5"/>
    <m/>
    <x v="7"/>
  </r>
  <r>
    <n v="3040"/>
    <x v="52"/>
    <x v="6"/>
    <x v="1"/>
    <n v="53500"/>
    <x v="1"/>
    <x v="0"/>
    <x v="0"/>
    <x v="17"/>
    <s v="kmpl"/>
    <s v="74 bhp"/>
    <n v="5"/>
    <s v="7.88 Lakh"/>
    <x v="951"/>
  </r>
  <r>
    <n v="3041"/>
    <x v="401"/>
    <x v="8"/>
    <x v="7"/>
    <n v="17585"/>
    <x v="2"/>
    <x v="0"/>
    <x v="0"/>
    <x v="167"/>
    <s v="kmpl"/>
    <s v="93.7 bhp"/>
    <n v="7"/>
    <m/>
    <x v="412"/>
  </r>
  <r>
    <n v="3042"/>
    <x v="536"/>
    <x v="7"/>
    <x v="2"/>
    <n v="36226"/>
    <x v="2"/>
    <x v="0"/>
    <x v="0"/>
    <x v="189"/>
    <s v="kmpl"/>
    <s v="121.3 bhp"/>
    <n v="5"/>
    <m/>
    <x v="154"/>
  </r>
  <r>
    <n v="3043"/>
    <x v="1332"/>
    <x v="3"/>
    <x v="12"/>
    <n v="25899"/>
    <x v="1"/>
    <x v="1"/>
    <x v="0"/>
    <x v="371"/>
    <s v="kmpl"/>
    <s v="147.5 bhp"/>
    <n v="5"/>
    <m/>
    <x v="952"/>
  </r>
  <r>
    <n v="3044"/>
    <x v="673"/>
    <x v="7"/>
    <x v="10"/>
    <n v="60170"/>
    <x v="2"/>
    <x v="0"/>
    <x v="0"/>
    <x v="14"/>
    <s v="kmpl"/>
    <s v="62 bhp"/>
    <n v="5"/>
    <m/>
    <x v="386"/>
  </r>
  <r>
    <n v="3045"/>
    <x v="155"/>
    <x v="4"/>
    <x v="8"/>
    <n v="11200"/>
    <x v="1"/>
    <x v="1"/>
    <x v="0"/>
    <x v="99"/>
    <s v="kmpl"/>
    <s v="167.62 bhp"/>
    <n v="5"/>
    <m/>
    <x v="953"/>
  </r>
  <r>
    <n v="3046"/>
    <x v="157"/>
    <x v="6"/>
    <x v="8"/>
    <n v="49045"/>
    <x v="2"/>
    <x v="0"/>
    <x v="0"/>
    <x v="53"/>
    <s v="kmpl"/>
    <s v="78.9 bhp"/>
    <n v="5"/>
    <m/>
    <x v="954"/>
  </r>
  <r>
    <n v="3047"/>
    <x v="208"/>
    <x v="7"/>
    <x v="3"/>
    <n v="45000"/>
    <x v="1"/>
    <x v="0"/>
    <x v="0"/>
    <x v="37"/>
    <s v="kmpl"/>
    <s v="73.9 bhp"/>
    <n v="5"/>
    <m/>
    <x v="514"/>
  </r>
  <r>
    <n v="3048"/>
    <x v="983"/>
    <x v="8"/>
    <x v="8"/>
    <n v="40000"/>
    <x v="1"/>
    <x v="0"/>
    <x v="0"/>
    <x v="34"/>
    <s v="kmpl"/>
    <s v="88.5 bhp"/>
    <n v="5"/>
    <m/>
    <x v="133"/>
  </r>
  <r>
    <n v="3049"/>
    <x v="179"/>
    <x v="0"/>
    <x v="5"/>
    <n v="36600"/>
    <x v="1"/>
    <x v="0"/>
    <x v="0"/>
    <x v="127"/>
    <s v="kmpl"/>
    <s v="83.8 bhp"/>
    <n v="5"/>
    <m/>
    <x v="947"/>
  </r>
  <r>
    <n v="3050"/>
    <x v="294"/>
    <x v="5"/>
    <x v="10"/>
    <n v="117000"/>
    <x v="1"/>
    <x v="0"/>
    <x v="0"/>
    <x v="69"/>
    <s v="kmpl"/>
    <s v="75 bhp"/>
    <n v="5"/>
    <m/>
    <x v="542"/>
  </r>
  <r>
    <n v="3051"/>
    <x v="690"/>
    <x v="8"/>
    <x v="5"/>
    <n v="16000"/>
    <x v="1"/>
    <x v="1"/>
    <x v="0"/>
    <x v="173"/>
    <s v="kmpl"/>
    <s v="254.8 bhp"/>
    <n v="7"/>
    <m/>
    <x v="286"/>
  </r>
  <r>
    <n v="3052"/>
    <x v="612"/>
    <x v="0"/>
    <x v="5"/>
    <n v="50000"/>
    <x v="1"/>
    <x v="0"/>
    <x v="0"/>
    <x v="39"/>
    <s v="kmpl"/>
    <s v="73.97 bhp"/>
    <n v="5"/>
    <s v="8.84 Lakh"/>
    <x v="6"/>
  </r>
  <r>
    <n v="3053"/>
    <x v="1333"/>
    <x v="4"/>
    <x v="11"/>
    <n v="150000"/>
    <x v="1"/>
    <x v="0"/>
    <x v="0"/>
    <x v="241"/>
    <s v="kmpl"/>
    <s v="110 bhp"/>
    <n v="5"/>
    <m/>
    <x v="159"/>
  </r>
  <r>
    <n v="3054"/>
    <x v="336"/>
    <x v="0"/>
    <x v="7"/>
    <n v="11000"/>
    <x v="2"/>
    <x v="0"/>
    <x v="0"/>
    <x v="189"/>
    <s v="kmpl"/>
    <s v="121.3 bhp"/>
    <n v="5"/>
    <m/>
    <x v="481"/>
  </r>
  <r>
    <n v="3055"/>
    <x v="837"/>
    <x v="9"/>
    <x v="0"/>
    <n v="102016"/>
    <x v="2"/>
    <x v="0"/>
    <x v="0"/>
    <x v="297"/>
    <s v="kmpl"/>
    <s v="70 bhp"/>
    <n v="5"/>
    <m/>
    <x v="50"/>
  </r>
  <r>
    <n v="3056"/>
    <x v="1267"/>
    <x v="2"/>
    <x v="5"/>
    <n v="38000"/>
    <x v="1"/>
    <x v="0"/>
    <x v="0"/>
    <x v="12"/>
    <s v="kmpl"/>
    <s v="74 bhp"/>
    <n v="5"/>
    <m/>
    <x v="162"/>
  </r>
  <r>
    <n v="3057"/>
    <x v="1172"/>
    <x v="4"/>
    <x v="4"/>
    <n v="71491"/>
    <x v="1"/>
    <x v="0"/>
    <x v="0"/>
    <x v="6"/>
    <s v="kmpl"/>
    <s v="63.12 bhp"/>
    <n v="5"/>
    <m/>
    <x v="251"/>
  </r>
  <r>
    <n v="3058"/>
    <x v="520"/>
    <x v="9"/>
    <x v="1"/>
    <n v="46354"/>
    <x v="2"/>
    <x v="0"/>
    <x v="1"/>
    <x v="164"/>
    <s v="kmpl"/>
    <s v="74 bhp"/>
    <n v="5"/>
    <m/>
    <x v="690"/>
  </r>
  <r>
    <n v="3059"/>
    <x v="108"/>
    <x v="8"/>
    <x v="12"/>
    <n v="87000"/>
    <x v="1"/>
    <x v="1"/>
    <x v="0"/>
    <x v="20"/>
    <s v="kmpl"/>
    <s v="190 bhp"/>
    <n v="5"/>
    <s v="52.46 Lakh"/>
    <x v="955"/>
  </r>
  <r>
    <n v="3060"/>
    <x v="1334"/>
    <x v="10"/>
    <x v="1"/>
    <n v="20765"/>
    <x v="2"/>
    <x v="0"/>
    <x v="0"/>
    <x v="89"/>
    <s v="kmpl"/>
    <s v="103.52 bhp"/>
    <n v="5"/>
    <m/>
    <x v="123"/>
  </r>
  <r>
    <n v="3061"/>
    <x v="1335"/>
    <x v="10"/>
    <x v="14"/>
    <n v="58000"/>
    <x v="2"/>
    <x v="0"/>
    <x v="1"/>
    <x v="14"/>
    <s v="kmpl"/>
    <s v="null bhp"/>
    <n v="5"/>
    <m/>
    <x v="737"/>
  </r>
  <r>
    <n v="3062"/>
    <x v="313"/>
    <x v="3"/>
    <x v="7"/>
    <n v="51076"/>
    <x v="1"/>
    <x v="1"/>
    <x v="0"/>
    <x v="161"/>
    <s v="kmpl"/>
    <s v="241.4 bhp"/>
    <n v="7"/>
    <m/>
    <x v="956"/>
  </r>
  <r>
    <n v="3063"/>
    <x v="1336"/>
    <x v="5"/>
    <x v="5"/>
    <n v="84085"/>
    <x v="1"/>
    <x v="0"/>
    <x v="0"/>
    <x v="348"/>
    <s v="kmpl"/>
    <s v="88.5 bhp"/>
    <n v="5"/>
    <m/>
    <x v="179"/>
  </r>
  <r>
    <n v="3064"/>
    <x v="613"/>
    <x v="7"/>
    <x v="7"/>
    <n v="55000"/>
    <x v="1"/>
    <x v="0"/>
    <x v="0"/>
    <x v="196"/>
    <s v="kmpl"/>
    <s v="98.6 bhp"/>
    <n v="5"/>
    <m/>
    <x v="16"/>
  </r>
  <r>
    <n v="3065"/>
    <x v="1337"/>
    <x v="0"/>
    <x v="0"/>
    <n v="73000"/>
    <x v="2"/>
    <x v="1"/>
    <x v="0"/>
    <x v="211"/>
    <s v="kmpl"/>
    <s v="272 bhp"/>
    <n v="5"/>
    <m/>
    <x v="687"/>
  </r>
  <r>
    <n v="3066"/>
    <x v="1338"/>
    <x v="1"/>
    <x v="3"/>
    <n v="50001"/>
    <x v="1"/>
    <x v="1"/>
    <x v="0"/>
    <x v="372"/>
    <s v="kmpl"/>
    <s v="241.38 bhp"/>
    <n v="5"/>
    <m/>
    <x v="366"/>
  </r>
  <r>
    <n v="3067"/>
    <x v="597"/>
    <x v="3"/>
    <x v="5"/>
    <n v="93166"/>
    <x v="1"/>
    <x v="0"/>
    <x v="1"/>
    <x v="255"/>
    <s v="kmpl"/>
    <s v="118.3 bhp"/>
    <n v="7"/>
    <s v="11.67 Lakh"/>
    <x v="406"/>
  </r>
  <r>
    <n v="3068"/>
    <x v="1339"/>
    <x v="6"/>
    <x v="13"/>
    <n v="99583"/>
    <x v="2"/>
    <x v="1"/>
    <x v="3"/>
    <x v="188"/>
    <s v="kmpl"/>
    <s v="100 bhp"/>
    <n v="5"/>
    <m/>
    <x v="724"/>
  </r>
  <r>
    <n v="3069"/>
    <x v="405"/>
    <x v="0"/>
    <x v="0"/>
    <n v="72000"/>
    <x v="2"/>
    <x v="0"/>
    <x v="0"/>
    <x v="205"/>
    <s v="kmpl"/>
    <s v="103.3 bhp"/>
    <n v="5"/>
    <m/>
    <x v="471"/>
  </r>
  <r>
    <n v="3070"/>
    <x v="30"/>
    <x v="1"/>
    <x v="10"/>
    <n v="70000"/>
    <x v="2"/>
    <x v="0"/>
    <x v="3"/>
    <x v="29"/>
    <s v="kmpl"/>
    <s v="138.1 bhp"/>
    <n v="5"/>
    <m/>
    <x v="159"/>
  </r>
  <r>
    <n v="3071"/>
    <x v="24"/>
    <x v="1"/>
    <x v="3"/>
    <n v="61000"/>
    <x v="2"/>
    <x v="1"/>
    <x v="1"/>
    <x v="24"/>
    <s v="kmpl"/>
    <s v="103.6 bhp"/>
    <n v="5"/>
    <m/>
    <x v="68"/>
  </r>
  <r>
    <n v="3072"/>
    <x v="355"/>
    <x v="1"/>
    <x v="1"/>
    <n v="66510"/>
    <x v="2"/>
    <x v="0"/>
    <x v="0"/>
    <x v="5"/>
    <s v="kmpl"/>
    <s v="55.2 bhp"/>
    <n v="5"/>
    <m/>
    <x v="154"/>
  </r>
  <r>
    <n v="3073"/>
    <x v="1340"/>
    <x v="4"/>
    <x v="2"/>
    <n v="84062"/>
    <x v="1"/>
    <x v="0"/>
    <x v="0"/>
    <x v="56"/>
    <s v="kmpl"/>
    <s v="108.5 bhp"/>
    <n v="5"/>
    <m/>
    <x v="333"/>
  </r>
  <r>
    <n v="3074"/>
    <x v="52"/>
    <x v="4"/>
    <x v="3"/>
    <n v="80799"/>
    <x v="1"/>
    <x v="0"/>
    <x v="0"/>
    <x v="48"/>
    <s v="kmpl"/>
    <s v="74 bhp"/>
    <n v="5"/>
    <m/>
    <x v="314"/>
  </r>
  <r>
    <n v="3075"/>
    <x v="769"/>
    <x v="7"/>
    <x v="6"/>
    <n v="5000"/>
    <x v="2"/>
    <x v="1"/>
    <x v="0"/>
    <x v="42"/>
    <s v="kmpl"/>
    <s v="138.03 bhp"/>
    <n v="5"/>
    <s v="22.37 Lakh"/>
    <x v="957"/>
  </r>
  <r>
    <n v="3076"/>
    <x v="700"/>
    <x v="4"/>
    <x v="4"/>
    <n v="92000"/>
    <x v="1"/>
    <x v="0"/>
    <x v="0"/>
    <x v="85"/>
    <s v="kmpl"/>
    <s v="100 bhp"/>
    <n v="8"/>
    <m/>
    <x v="1"/>
  </r>
  <r>
    <n v="3077"/>
    <x v="1341"/>
    <x v="4"/>
    <x v="8"/>
    <n v="53000"/>
    <x v="1"/>
    <x v="0"/>
    <x v="0"/>
    <x v="373"/>
    <s v="kmpl"/>
    <s v="69 bhp"/>
    <n v="5"/>
    <m/>
    <x v="35"/>
  </r>
  <r>
    <n v="3078"/>
    <x v="1342"/>
    <x v="0"/>
    <x v="1"/>
    <n v="39822"/>
    <x v="2"/>
    <x v="0"/>
    <x v="0"/>
    <x v="374"/>
    <s v="kmpl"/>
    <s v="103.52 bhp"/>
    <n v="5"/>
    <s v="12.02 Lakh"/>
    <x v="958"/>
  </r>
  <r>
    <n v="3079"/>
    <x v="582"/>
    <x v="0"/>
    <x v="5"/>
    <n v="29000"/>
    <x v="1"/>
    <x v="1"/>
    <x v="0"/>
    <x v="245"/>
    <s v="kmpl"/>
    <s v="197 bhp"/>
    <n v="7"/>
    <m/>
    <x v="959"/>
  </r>
  <r>
    <n v="3080"/>
    <x v="1343"/>
    <x v="6"/>
    <x v="8"/>
    <n v="24214"/>
    <x v="2"/>
    <x v="0"/>
    <x v="1"/>
    <x v="52"/>
    <s v="kmpl"/>
    <s v="53.3 bhp"/>
    <n v="5"/>
    <s v="3.95 Lakh"/>
    <x v="960"/>
  </r>
  <r>
    <n v="3081"/>
    <x v="937"/>
    <x v="1"/>
    <x v="3"/>
    <n v="75000"/>
    <x v="1"/>
    <x v="0"/>
    <x v="0"/>
    <x v="78"/>
    <s v="kmpl"/>
    <s v="90 bhp"/>
    <n v="5"/>
    <m/>
    <x v="27"/>
  </r>
  <r>
    <n v="3082"/>
    <x v="178"/>
    <x v="2"/>
    <x v="3"/>
    <n v="77216"/>
    <x v="1"/>
    <x v="0"/>
    <x v="1"/>
    <x v="26"/>
    <s v="kmpl"/>
    <s v="106 bhp"/>
    <n v="5"/>
    <m/>
    <x v="2"/>
  </r>
  <r>
    <n v="3083"/>
    <x v="725"/>
    <x v="6"/>
    <x v="4"/>
    <n v="74290"/>
    <x v="1"/>
    <x v="0"/>
    <x v="0"/>
    <x v="182"/>
    <s v="kmpl"/>
    <s v="87.2 bhp"/>
    <n v="5"/>
    <m/>
    <x v="961"/>
  </r>
  <r>
    <n v="3084"/>
    <x v="1344"/>
    <x v="8"/>
    <x v="1"/>
    <n v="61000"/>
    <x v="1"/>
    <x v="0"/>
    <x v="0"/>
    <x v="125"/>
    <s v="kmpl"/>
    <s v="120 bhp"/>
    <n v="8"/>
    <m/>
    <x v="312"/>
  </r>
  <r>
    <n v="3085"/>
    <x v="866"/>
    <x v="2"/>
    <x v="4"/>
    <n v="44000"/>
    <x v="1"/>
    <x v="1"/>
    <x v="0"/>
    <x v="193"/>
    <s v="kmpl"/>
    <s v="174.3 bhp"/>
    <n v="5"/>
    <m/>
    <x v="550"/>
  </r>
  <r>
    <n v="3086"/>
    <x v="1345"/>
    <x v="3"/>
    <x v="7"/>
    <n v="74041"/>
    <x v="1"/>
    <x v="0"/>
    <x v="0"/>
    <x v="2"/>
    <s v="kmpl"/>
    <s v="73.8 bhp"/>
    <n v="8"/>
    <m/>
    <x v="962"/>
  </r>
  <r>
    <n v="3087"/>
    <x v="20"/>
    <x v="3"/>
    <x v="4"/>
    <n v="85846"/>
    <x v="1"/>
    <x v="1"/>
    <x v="0"/>
    <x v="20"/>
    <s v="kmpl"/>
    <s v="190 bhp"/>
    <n v="5"/>
    <s v="48.79 Lakh"/>
    <x v="963"/>
  </r>
  <r>
    <n v="3088"/>
    <x v="621"/>
    <x v="8"/>
    <x v="3"/>
    <n v="52000"/>
    <x v="1"/>
    <x v="0"/>
    <x v="0"/>
    <x v="263"/>
    <s v="kmpl"/>
    <s v="84.8 bhp"/>
    <n v="5"/>
    <m/>
    <x v="6"/>
  </r>
  <r>
    <n v="3089"/>
    <x v="481"/>
    <x v="0"/>
    <x v="0"/>
    <n v="47000"/>
    <x v="2"/>
    <x v="0"/>
    <x v="1"/>
    <x v="27"/>
    <s v="kmpl"/>
    <s v="177.6 bhp"/>
    <n v="5"/>
    <m/>
    <x v="6"/>
  </r>
  <r>
    <n v="3090"/>
    <x v="1257"/>
    <x v="9"/>
    <x v="0"/>
    <n v="72010"/>
    <x v="1"/>
    <x v="0"/>
    <x v="0"/>
    <x v="11"/>
    <s v="kmpl"/>
    <s v="110 bhp"/>
    <n v="5"/>
    <m/>
    <x v="80"/>
  </r>
  <r>
    <n v="3091"/>
    <x v="681"/>
    <x v="5"/>
    <x v="1"/>
    <n v="15000"/>
    <x v="2"/>
    <x v="0"/>
    <x v="0"/>
    <x v="11"/>
    <s v="kmpl"/>
    <s v="34.2 bhp"/>
    <n v="8"/>
    <m/>
    <x v="5"/>
  </r>
  <r>
    <n v="3092"/>
    <x v="907"/>
    <x v="7"/>
    <x v="1"/>
    <n v="480000"/>
    <x v="2"/>
    <x v="0"/>
    <x v="0"/>
    <x v="146"/>
    <s v="kmpl"/>
    <s v="117.3 bhp"/>
    <n v="5"/>
    <m/>
    <x v="35"/>
  </r>
  <r>
    <n v="3093"/>
    <x v="1346"/>
    <x v="7"/>
    <x v="3"/>
    <n v="24720"/>
    <x v="1"/>
    <x v="1"/>
    <x v="1"/>
    <x v="14"/>
    <s v="kmpl"/>
    <s v="241.4 bhp"/>
    <n v="5"/>
    <m/>
    <x v="18"/>
  </r>
  <r>
    <n v="3094"/>
    <x v="1347"/>
    <x v="2"/>
    <x v="9"/>
    <n v="75000"/>
    <x v="2"/>
    <x v="0"/>
    <x v="1"/>
    <x v="116"/>
    <s v="kmpl"/>
    <s v="68 bhp"/>
    <n v="5"/>
    <m/>
    <x v="65"/>
  </r>
  <r>
    <n v="3095"/>
    <x v="593"/>
    <x v="0"/>
    <x v="1"/>
    <n v="57000"/>
    <x v="1"/>
    <x v="0"/>
    <x v="0"/>
    <x v="117"/>
    <s v="kmpl"/>
    <s v="88.73 bhp"/>
    <n v="5"/>
    <m/>
    <x v="412"/>
  </r>
  <r>
    <n v="3096"/>
    <x v="169"/>
    <x v="6"/>
    <x v="1"/>
    <n v="41057"/>
    <x v="1"/>
    <x v="1"/>
    <x v="0"/>
    <x v="73"/>
    <s v="kmpl"/>
    <s v="201.1 bhp"/>
    <n v="5"/>
    <m/>
    <x v="964"/>
  </r>
  <r>
    <n v="3097"/>
    <x v="0"/>
    <x v="1"/>
    <x v="3"/>
    <n v="92000"/>
    <x v="0"/>
    <x v="0"/>
    <x v="1"/>
    <x v="267"/>
    <s v="km/kg"/>
    <s v="58.2 bhp"/>
    <n v="5"/>
    <m/>
    <x v="159"/>
  </r>
  <r>
    <n v="3098"/>
    <x v="1348"/>
    <x v="2"/>
    <x v="5"/>
    <n v="20000"/>
    <x v="1"/>
    <x v="0"/>
    <x v="0"/>
    <x v="242"/>
    <s v="kmpl"/>
    <s v="98.59 bhp"/>
    <n v="5"/>
    <m/>
    <x v="133"/>
  </r>
  <r>
    <n v="3099"/>
    <x v="23"/>
    <x v="0"/>
    <x v="2"/>
    <n v="52359"/>
    <x v="2"/>
    <x v="0"/>
    <x v="0"/>
    <x v="23"/>
    <s v="kmpl"/>
    <s v="80 bhp"/>
    <n v="5"/>
    <m/>
    <x v="72"/>
  </r>
  <r>
    <n v="3100"/>
    <x v="217"/>
    <x v="8"/>
    <x v="5"/>
    <n v="17000"/>
    <x v="2"/>
    <x v="0"/>
    <x v="1"/>
    <x v="49"/>
    <s v="kmpl"/>
    <s v="117.3 bhp"/>
    <n v="5"/>
    <m/>
    <x v="20"/>
  </r>
  <r>
    <n v="3101"/>
    <x v="6"/>
    <x v="7"/>
    <x v="2"/>
    <n v="39002"/>
    <x v="1"/>
    <x v="0"/>
    <x v="0"/>
    <x v="6"/>
    <s v="kmpl"/>
    <s v="63.1 bhp"/>
    <n v="5"/>
    <m/>
    <x v="23"/>
  </r>
  <r>
    <n v="3102"/>
    <x v="210"/>
    <x v="1"/>
    <x v="0"/>
    <n v="129986"/>
    <x v="1"/>
    <x v="0"/>
    <x v="1"/>
    <x v="56"/>
    <s v="kmpl"/>
    <s v="68 bhp"/>
    <n v="5"/>
    <m/>
    <x v="242"/>
  </r>
  <r>
    <n v="3103"/>
    <x v="827"/>
    <x v="7"/>
    <x v="4"/>
    <n v="45000"/>
    <x v="2"/>
    <x v="0"/>
    <x v="0"/>
    <x v="307"/>
    <s v="kmpl"/>
    <s v="75 bhp"/>
    <n v="5"/>
    <m/>
    <x v="0"/>
  </r>
  <r>
    <n v="3104"/>
    <x v="12"/>
    <x v="7"/>
    <x v="4"/>
    <n v="41300"/>
    <x v="1"/>
    <x v="0"/>
    <x v="0"/>
    <x v="49"/>
    <s v="kmpl"/>
    <s v="null bhp"/>
    <n v="5"/>
    <m/>
    <x v="965"/>
  </r>
  <r>
    <n v="3105"/>
    <x v="481"/>
    <x v="10"/>
    <x v="10"/>
    <n v="82002"/>
    <x v="2"/>
    <x v="0"/>
    <x v="1"/>
    <x v="27"/>
    <s v="kmpl"/>
    <s v="177.6 bhp"/>
    <n v="5"/>
    <m/>
    <x v="74"/>
  </r>
  <r>
    <n v="3106"/>
    <x v="164"/>
    <x v="0"/>
    <x v="0"/>
    <n v="67000"/>
    <x v="2"/>
    <x v="1"/>
    <x v="0"/>
    <x v="119"/>
    <s v="kmpl"/>
    <s v="157.75 bhp"/>
    <n v="5"/>
    <m/>
    <x v="204"/>
  </r>
  <r>
    <n v="3107"/>
    <x v="273"/>
    <x v="4"/>
    <x v="8"/>
    <n v="21260"/>
    <x v="2"/>
    <x v="0"/>
    <x v="0"/>
    <x v="33"/>
    <s v="kmpl"/>
    <s v="35 bhp"/>
    <n v="5"/>
    <m/>
    <x v="164"/>
  </r>
  <r>
    <n v="3108"/>
    <x v="254"/>
    <x v="10"/>
    <x v="3"/>
    <n v="55362"/>
    <x v="1"/>
    <x v="0"/>
    <x v="0"/>
    <x v="91"/>
    <s v="kmpl"/>
    <s v="88.8 bhp"/>
    <n v="5"/>
    <m/>
    <x v="24"/>
  </r>
  <r>
    <n v="3109"/>
    <x v="399"/>
    <x v="2"/>
    <x v="8"/>
    <n v="13000"/>
    <x v="1"/>
    <x v="1"/>
    <x v="0"/>
    <x v="189"/>
    <s v="kmpl"/>
    <s v="126.2 bhp"/>
    <n v="5"/>
    <m/>
    <x v="59"/>
  </r>
  <r>
    <n v="3110"/>
    <x v="12"/>
    <x v="6"/>
    <x v="5"/>
    <n v="45725"/>
    <x v="1"/>
    <x v="0"/>
    <x v="0"/>
    <x v="12"/>
    <s v="kmpl"/>
    <s v="74 bhp"/>
    <n v="5"/>
    <m/>
    <x v="771"/>
  </r>
  <r>
    <n v="3111"/>
    <x v="51"/>
    <x v="5"/>
    <x v="7"/>
    <n v="105000"/>
    <x v="1"/>
    <x v="0"/>
    <x v="0"/>
    <x v="12"/>
    <s v="kmpl"/>
    <s v="74 bhp"/>
    <n v="5"/>
    <m/>
    <x v="43"/>
  </r>
  <r>
    <n v="3112"/>
    <x v="874"/>
    <x v="4"/>
    <x v="10"/>
    <n v="156056"/>
    <x v="1"/>
    <x v="0"/>
    <x v="0"/>
    <x v="27"/>
    <s v="kmpl"/>
    <s v="102 bhp"/>
    <n v="8"/>
    <m/>
    <x v="126"/>
  </r>
  <r>
    <n v="3113"/>
    <x v="319"/>
    <x v="0"/>
    <x v="5"/>
    <n v="135000"/>
    <x v="1"/>
    <x v="0"/>
    <x v="0"/>
    <x v="45"/>
    <s v="kmpl"/>
    <s v="71 bhp"/>
    <n v="5"/>
    <m/>
    <x v="148"/>
  </r>
  <r>
    <n v="3114"/>
    <x v="1349"/>
    <x v="8"/>
    <x v="5"/>
    <n v="67000"/>
    <x v="1"/>
    <x v="0"/>
    <x v="0"/>
    <x v="3"/>
    <s v="kmpl"/>
    <s v="88.7 bhp"/>
    <n v="7"/>
    <m/>
    <x v="29"/>
  </r>
  <r>
    <n v="3115"/>
    <x v="534"/>
    <x v="5"/>
    <x v="5"/>
    <n v="90000"/>
    <x v="1"/>
    <x v="1"/>
    <x v="0"/>
    <x v="245"/>
    <s v="kmpl"/>
    <s v="197.2 bhp"/>
    <n v="7"/>
    <m/>
    <x v="166"/>
  </r>
  <r>
    <n v="3116"/>
    <x v="1240"/>
    <x v="3"/>
    <x v="12"/>
    <n v="32251"/>
    <x v="1"/>
    <x v="0"/>
    <x v="0"/>
    <x v="117"/>
    <s v="kmpl"/>
    <s v="88.73 bhp"/>
    <n v="5"/>
    <m/>
    <x v="966"/>
  </r>
  <r>
    <n v="3117"/>
    <x v="1350"/>
    <x v="0"/>
    <x v="10"/>
    <n v="47000"/>
    <x v="2"/>
    <x v="0"/>
    <x v="0"/>
    <x v="97"/>
    <s v="kmpl"/>
    <s v="67.1 bhp"/>
    <n v="5"/>
    <m/>
    <x v="399"/>
  </r>
  <r>
    <n v="3118"/>
    <x v="82"/>
    <x v="0"/>
    <x v="2"/>
    <n v="75308"/>
    <x v="1"/>
    <x v="0"/>
    <x v="1"/>
    <x v="5"/>
    <s v="kmpl"/>
    <s v="73.9 bhp"/>
    <n v="5"/>
    <m/>
    <x v="70"/>
  </r>
  <r>
    <n v="3119"/>
    <x v="1351"/>
    <x v="6"/>
    <x v="6"/>
    <n v="44202"/>
    <x v="0"/>
    <x v="0"/>
    <x v="0"/>
    <x v="375"/>
    <s v="km/kg"/>
    <s v="58.2 bhp"/>
    <n v="4"/>
    <s v="4.66 Lakh"/>
    <x v="27"/>
  </r>
  <r>
    <n v="3120"/>
    <x v="249"/>
    <x v="0"/>
    <x v="7"/>
    <n v="58000"/>
    <x v="2"/>
    <x v="0"/>
    <x v="0"/>
    <x v="72"/>
    <s v="kmpl"/>
    <s v="118 bhp"/>
    <n v="5"/>
    <m/>
    <x v="889"/>
  </r>
  <r>
    <n v="3121"/>
    <x v="539"/>
    <x v="0"/>
    <x v="10"/>
    <n v="60000"/>
    <x v="2"/>
    <x v="0"/>
    <x v="0"/>
    <x v="26"/>
    <s v="kmpl"/>
    <s v="85.8 bhp"/>
    <n v="5"/>
    <m/>
    <x v="103"/>
  </r>
  <r>
    <n v="3122"/>
    <x v="455"/>
    <x v="4"/>
    <x v="7"/>
    <n v="45000"/>
    <x v="1"/>
    <x v="1"/>
    <x v="0"/>
    <x v="147"/>
    <s v="kmpl"/>
    <s v="184 bhp"/>
    <n v="5"/>
    <m/>
    <x v="812"/>
  </r>
  <r>
    <n v="3123"/>
    <x v="1352"/>
    <x v="0"/>
    <x v="0"/>
    <n v="41195"/>
    <x v="2"/>
    <x v="0"/>
    <x v="0"/>
    <x v="89"/>
    <s v="kmpl"/>
    <s v="90 bhp"/>
    <n v="5"/>
    <m/>
    <x v="694"/>
  </r>
  <r>
    <n v="3124"/>
    <x v="469"/>
    <x v="2"/>
    <x v="5"/>
    <n v="89000"/>
    <x v="1"/>
    <x v="0"/>
    <x v="0"/>
    <x v="83"/>
    <s v="kmpl"/>
    <s v="140 bhp"/>
    <n v="7"/>
    <m/>
    <x v="55"/>
  </r>
  <r>
    <n v="3125"/>
    <x v="287"/>
    <x v="9"/>
    <x v="10"/>
    <n v="60510"/>
    <x v="2"/>
    <x v="1"/>
    <x v="1"/>
    <x v="64"/>
    <s v="kmpl"/>
    <s v="78.9 bhp"/>
    <n v="5"/>
    <m/>
    <x v="207"/>
  </r>
  <r>
    <n v="3126"/>
    <x v="780"/>
    <x v="0"/>
    <x v="5"/>
    <n v="8500"/>
    <x v="2"/>
    <x v="0"/>
    <x v="0"/>
    <x v="123"/>
    <s v="kmpl"/>
    <s v="83.1 bhp"/>
    <n v="5"/>
    <m/>
    <x v="690"/>
  </r>
  <r>
    <n v="3127"/>
    <x v="181"/>
    <x v="6"/>
    <x v="8"/>
    <n v="35981"/>
    <x v="1"/>
    <x v="0"/>
    <x v="0"/>
    <x v="34"/>
    <s v="kmpl"/>
    <s v="88.5 bhp"/>
    <n v="5"/>
    <s v="11.29 Lakh"/>
    <x v="309"/>
  </r>
  <r>
    <n v="3128"/>
    <x v="837"/>
    <x v="0"/>
    <x v="3"/>
    <n v="23152"/>
    <x v="2"/>
    <x v="0"/>
    <x v="0"/>
    <x v="297"/>
    <s v="kmpl"/>
    <s v="70.02 bhp"/>
    <n v="5"/>
    <m/>
    <x v="128"/>
  </r>
  <r>
    <n v="3129"/>
    <x v="809"/>
    <x v="8"/>
    <x v="7"/>
    <n v="74663"/>
    <x v="0"/>
    <x v="0"/>
    <x v="0"/>
    <x v="300"/>
    <s v="km/kg"/>
    <s v="67.04 bhp"/>
    <n v="5"/>
    <s v="5.35 Lakh"/>
    <x v="72"/>
  </r>
  <r>
    <n v="3130"/>
    <x v="1353"/>
    <x v="0"/>
    <x v="7"/>
    <n v="61529"/>
    <x v="2"/>
    <x v="1"/>
    <x v="0"/>
    <x v="376"/>
    <s v="kmpl"/>
    <s v="103.5 bhp"/>
    <n v="5"/>
    <m/>
    <x v="316"/>
  </r>
  <r>
    <n v="3131"/>
    <x v="1354"/>
    <x v="10"/>
    <x v="0"/>
    <n v="91596"/>
    <x v="1"/>
    <x v="0"/>
    <x v="0"/>
    <x v="293"/>
    <s v="kmpl"/>
    <s v="93.7 bhp"/>
    <n v="7"/>
    <m/>
    <x v="32"/>
  </r>
  <r>
    <n v="3132"/>
    <x v="1355"/>
    <x v="6"/>
    <x v="12"/>
    <n v="14298"/>
    <x v="2"/>
    <x v="1"/>
    <x v="0"/>
    <x v="377"/>
    <s v="kmpl"/>
    <s v="340 bhp"/>
    <n v="5"/>
    <s v="1.36 Cr"/>
    <x v="967"/>
  </r>
  <r>
    <n v="3133"/>
    <x v="280"/>
    <x v="4"/>
    <x v="4"/>
    <n v="83327"/>
    <x v="1"/>
    <x v="0"/>
    <x v="0"/>
    <x v="168"/>
    <s v="kmpl"/>
    <s v="73.9 bhp"/>
    <n v="5"/>
    <m/>
    <x v="333"/>
  </r>
  <r>
    <n v="3134"/>
    <x v="1356"/>
    <x v="4"/>
    <x v="8"/>
    <n v="22857"/>
    <x v="2"/>
    <x v="0"/>
    <x v="0"/>
    <x v="76"/>
    <s v="kmpl"/>
    <s v="74 bhp"/>
    <n v="5"/>
    <m/>
    <x v="179"/>
  </r>
  <r>
    <n v="3135"/>
    <x v="536"/>
    <x v="2"/>
    <x v="4"/>
    <n v="34620"/>
    <x v="2"/>
    <x v="0"/>
    <x v="1"/>
    <x v="189"/>
    <s v="kmpl"/>
    <s v="121.3 bhp"/>
    <n v="5"/>
    <m/>
    <x v="156"/>
  </r>
  <r>
    <n v="3136"/>
    <x v="705"/>
    <x v="9"/>
    <x v="0"/>
    <n v="56000"/>
    <x v="2"/>
    <x v="0"/>
    <x v="0"/>
    <x v="124"/>
    <s v="kmpl"/>
    <s v="68.05 bhp"/>
    <n v="5"/>
    <m/>
    <x v="23"/>
  </r>
  <r>
    <n v="3137"/>
    <x v="1086"/>
    <x v="2"/>
    <x v="7"/>
    <n v="81000"/>
    <x v="1"/>
    <x v="1"/>
    <x v="0"/>
    <x v="73"/>
    <s v="kmpl"/>
    <s v="204 bhp"/>
    <n v="5"/>
    <m/>
    <x v="398"/>
  </r>
  <r>
    <n v="3138"/>
    <x v="1357"/>
    <x v="5"/>
    <x v="21"/>
    <n v="95150"/>
    <x v="2"/>
    <x v="0"/>
    <x v="3"/>
    <x v="156"/>
    <s v="kmpl"/>
    <s v="60 bhp"/>
    <n v="5"/>
    <m/>
    <x v="649"/>
  </r>
  <r>
    <n v="3139"/>
    <x v="241"/>
    <x v="3"/>
    <x v="4"/>
    <n v="32776"/>
    <x v="2"/>
    <x v="0"/>
    <x v="0"/>
    <x v="53"/>
    <s v="kmpl"/>
    <s v="78.9 bhp"/>
    <n v="5"/>
    <m/>
    <x v="968"/>
  </r>
  <r>
    <n v="3140"/>
    <x v="16"/>
    <x v="3"/>
    <x v="5"/>
    <n v="51587"/>
    <x v="1"/>
    <x v="0"/>
    <x v="0"/>
    <x v="16"/>
    <s v="kmpl"/>
    <s v="98.6 bhp"/>
    <n v="5"/>
    <m/>
    <x v="612"/>
  </r>
  <r>
    <n v="3141"/>
    <x v="1358"/>
    <x v="5"/>
    <x v="5"/>
    <n v="36000"/>
    <x v="1"/>
    <x v="0"/>
    <x v="0"/>
    <x v="233"/>
    <s v="kmpl"/>
    <s v="148 bhp"/>
    <n v="7"/>
    <m/>
    <x v="53"/>
  </r>
  <r>
    <n v="3142"/>
    <x v="1359"/>
    <x v="0"/>
    <x v="1"/>
    <n v="22000"/>
    <x v="2"/>
    <x v="0"/>
    <x v="0"/>
    <x v="23"/>
    <s v="kmpl"/>
    <s v="86.8 bhp"/>
    <n v="5"/>
    <s v="6.23 Lakh"/>
    <x v="84"/>
  </r>
  <r>
    <n v="3143"/>
    <x v="525"/>
    <x v="6"/>
    <x v="0"/>
    <n v="30754"/>
    <x v="2"/>
    <x v="0"/>
    <x v="0"/>
    <x v="72"/>
    <s v="kmpl"/>
    <s v="80 bhp"/>
    <n v="5"/>
    <m/>
    <x v="965"/>
  </r>
  <r>
    <n v="3144"/>
    <x v="1360"/>
    <x v="3"/>
    <x v="6"/>
    <n v="37109"/>
    <x v="2"/>
    <x v="0"/>
    <x v="0"/>
    <x v="227"/>
    <s v="kmpl"/>
    <s v="120.33 bhp"/>
    <n v="5"/>
    <m/>
    <x v="969"/>
  </r>
  <r>
    <n v="3145"/>
    <x v="1361"/>
    <x v="7"/>
    <x v="0"/>
    <n v="45000"/>
    <x v="2"/>
    <x v="0"/>
    <x v="0"/>
    <x v="378"/>
    <s v="kmpl"/>
    <s v="88.8 bhp"/>
    <n v="5"/>
    <m/>
    <x v="558"/>
  </r>
  <r>
    <n v="3146"/>
    <x v="53"/>
    <x v="3"/>
    <x v="8"/>
    <n v="33284"/>
    <x v="2"/>
    <x v="0"/>
    <x v="0"/>
    <x v="50"/>
    <s v="kmpl"/>
    <s v="82 bhp"/>
    <n v="5"/>
    <m/>
    <x v="766"/>
  </r>
  <r>
    <n v="3147"/>
    <x v="338"/>
    <x v="3"/>
    <x v="5"/>
    <n v="55115"/>
    <x v="1"/>
    <x v="1"/>
    <x v="0"/>
    <x v="82"/>
    <s v="kmpl"/>
    <s v="270.9 bhp"/>
    <n v="5"/>
    <m/>
    <x v="970"/>
  </r>
  <r>
    <n v="3148"/>
    <x v="446"/>
    <x v="7"/>
    <x v="7"/>
    <n v="18000"/>
    <x v="1"/>
    <x v="1"/>
    <x v="0"/>
    <x v="218"/>
    <s v="kmpl"/>
    <s v="187.7 bhp"/>
    <n v="5"/>
    <m/>
    <x v="971"/>
  </r>
  <r>
    <n v="3149"/>
    <x v="90"/>
    <x v="3"/>
    <x v="4"/>
    <n v="130790"/>
    <x v="1"/>
    <x v="0"/>
    <x v="0"/>
    <x v="83"/>
    <s v="kmpl"/>
    <s v="140 bhp"/>
    <n v="7"/>
    <m/>
    <x v="972"/>
  </r>
  <r>
    <n v="3150"/>
    <x v="1362"/>
    <x v="8"/>
    <x v="1"/>
    <n v="16607"/>
    <x v="1"/>
    <x v="0"/>
    <x v="0"/>
    <x v="75"/>
    <s v="kmpl"/>
    <s v="118 bhp"/>
    <n v="5"/>
    <m/>
    <x v="708"/>
  </r>
  <r>
    <n v="3151"/>
    <x v="49"/>
    <x v="3"/>
    <x v="1"/>
    <n v="32205"/>
    <x v="1"/>
    <x v="1"/>
    <x v="0"/>
    <x v="47"/>
    <s v="kmpl"/>
    <s v="174.33 bhp"/>
    <n v="5"/>
    <m/>
    <x v="973"/>
  </r>
  <r>
    <n v="3152"/>
    <x v="415"/>
    <x v="8"/>
    <x v="4"/>
    <n v="67000"/>
    <x v="1"/>
    <x v="0"/>
    <x v="0"/>
    <x v="28"/>
    <s v="kmpl"/>
    <s v="108.45 bhp"/>
    <n v="5"/>
    <m/>
    <x v="119"/>
  </r>
  <r>
    <n v="3153"/>
    <x v="436"/>
    <x v="3"/>
    <x v="7"/>
    <n v="57676"/>
    <x v="2"/>
    <x v="0"/>
    <x v="0"/>
    <x v="229"/>
    <s v="kmpl"/>
    <s v="85.8 bhp"/>
    <n v="5"/>
    <m/>
    <x v="605"/>
  </r>
  <r>
    <n v="3154"/>
    <x v="264"/>
    <x v="0"/>
    <x v="3"/>
    <n v="41000"/>
    <x v="2"/>
    <x v="0"/>
    <x v="0"/>
    <x v="164"/>
    <s v="kmpl"/>
    <s v="73.9 bhp"/>
    <n v="5"/>
    <m/>
    <x v="207"/>
  </r>
  <r>
    <n v="3155"/>
    <x v="466"/>
    <x v="5"/>
    <x v="3"/>
    <n v="65000"/>
    <x v="2"/>
    <x v="0"/>
    <x v="0"/>
    <x v="38"/>
    <s v="kmpl"/>
    <s v="35 bhp"/>
    <n v="8"/>
    <m/>
    <x v="362"/>
  </r>
  <r>
    <n v="3156"/>
    <x v="838"/>
    <x v="3"/>
    <x v="12"/>
    <n v="12153"/>
    <x v="2"/>
    <x v="1"/>
    <x v="0"/>
    <x v="50"/>
    <s v="kmpl"/>
    <s v="81.86 bhp"/>
    <n v="5"/>
    <s v="7.98 Lakh"/>
    <x v="652"/>
  </r>
  <r>
    <n v="3157"/>
    <x v="107"/>
    <x v="4"/>
    <x v="7"/>
    <n v="16810"/>
    <x v="2"/>
    <x v="0"/>
    <x v="0"/>
    <x v="39"/>
    <s v="kmpl"/>
    <s v="37.5 bhp"/>
    <n v="4"/>
    <m/>
    <x v="112"/>
  </r>
  <r>
    <n v="3158"/>
    <x v="1363"/>
    <x v="6"/>
    <x v="8"/>
    <n v="61221"/>
    <x v="2"/>
    <x v="1"/>
    <x v="0"/>
    <x v="379"/>
    <s v="kmpl"/>
    <s v="147.51 bhp"/>
    <n v="5"/>
    <s v="47.16 Lakh"/>
    <x v="974"/>
  </r>
  <r>
    <n v="3159"/>
    <x v="520"/>
    <x v="0"/>
    <x v="1"/>
    <n v="22000"/>
    <x v="2"/>
    <x v="0"/>
    <x v="0"/>
    <x v="164"/>
    <s v="kmpl"/>
    <s v="74 bhp"/>
    <n v="5"/>
    <m/>
    <x v="119"/>
  </r>
  <r>
    <n v="3160"/>
    <x v="248"/>
    <x v="2"/>
    <x v="1"/>
    <n v="63714"/>
    <x v="2"/>
    <x v="0"/>
    <x v="0"/>
    <x v="160"/>
    <s v="kmpl"/>
    <s v="47.3 bhp"/>
    <n v="5"/>
    <m/>
    <x v="103"/>
  </r>
  <r>
    <n v="3161"/>
    <x v="487"/>
    <x v="6"/>
    <x v="12"/>
    <n v="14857"/>
    <x v="1"/>
    <x v="1"/>
    <x v="0"/>
    <x v="232"/>
    <s v="kmpl"/>
    <s v="113.98 bhp"/>
    <n v="5"/>
    <s v="41.98 Lakh"/>
    <x v="975"/>
  </r>
  <r>
    <n v="3162"/>
    <x v="4"/>
    <x v="8"/>
    <x v="3"/>
    <n v="69000"/>
    <x v="1"/>
    <x v="1"/>
    <x v="1"/>
    <x v="4"/>
    <s v="kmpl"/>
    <s v="140.8 bhp"/>
    <n v="5"/>
    <m/>
    <x v="747"/>
  </r>
  <r>
    <n v="3163"/>
    <x v="1364"/>
    <x v="3"/>
    <x v="12"/>
    <n v="14648"/>
    <x v="1"/>
    <x v="0"/>
    <x v="0"/>
    <x v="269"/>
    <s v="kmpl"/>
    <s v="158 bhp"/>
    <n v="7"/>
    <s v="35.29 Lakh"/>
    <x v="976"/>
  </r>
  <r>
    <n v="3164"/>
    <x v="1118"/>
    <x v="4"/>
    <x v="4"/>
    <n v="100000"/>
    <x v="2"/>
    <x v="0"/>
    <x v="1"/>
    <x v="57"/>
    <s v="kmpl"/>
    <s v="110 bhp"/>
    <n v="5"/>
    <m/>
    <x v="139"/>
  </r>
  <r>
    <n v="3165"/>
    <x v="230"/>
    <x v="5"/>
    <x v="5"/>
    <n v="22000"/>
    <x v="2"/>
    <x v="0"/>
    <x v="0"/>
    <x v="50"/>
    <s v="kmpl"/>
    <s v="82 bhp"/>
    <n v="5"/>
    <m/>
    <x v="24"/>
  </r>
  <r>
    <n v="3166"/>
    <x v="1365"/>
    <x v="0"/>
    <x v="7"/>
    <n v="10000"/>
    <x v="2"/>
    <x v="0"/>
    <x v="0"/>
    <x v="2"/>
    <s v="kmpl"/>
    <s v="82.4 bhp"/>
    <n v="5"/>
    <m/>
    <x v="44"/>
  </r>
  <r>
    <n v="3167"/>
    <x v="1366"/>
    <x v="7"/>
    <x v="1"/>
    <n v="107000"/>
    <x v="2"/>
    <x v="0"/>
    <x v="0"/>
    <x v="246"/>
    <s v="kmpl"/>
    <s v="83.14 bhp"/>
    <n v="5"/>
    <m/>
    <x v="27"/>
  </r>
  <r>
    <n v="3168"/>
    <x v="844"/>
    <x v="6"/>
    <x v="8"/>
    <n v="48198"/>
    <x v="2"/>
    <x v="0"/>
    <x v="0"/>
    <x v="68"/>
    <s v="kmpl"/>
    <s v="88.7 bhp"/>
    <n v="5"/>
    <s v="7.63 Lakh"/>
    <x v="83"/>
  </r>
  <r>
    <n v="3169"/>
    <x v="133"/>
    <x v="8"/>
    <x v="1"/>
    <n v="15000"/>
    <x v="1"/>
    <x v="1"/>
    <x v="0"/>
    <x v="99"/>
    <s v="kmpl"/>
    <s v="170 bhp"/>
    <n v="5"/>
    <m/>
    <x v="262"/>
  </r>
  <r>
    <n v="3170"/>
    <x v="562"/>
    <x v="3"/>
    <x v="7"/>
    <n v="80073"/>
    <x v="1"/>
    <x v="0"/>
    <x v="0"/>
    <x v="156"/>
    <s v="kmpl"/>
    <s v="163.7 bhp"/>
    <n v="5"/>
    <m/>
    <x v="130"/>
  </r>
  <r>
    <n v="3171"/>
    <x v="82"/>
    <x v="4"/>
    <x v="4"/>
    <n v="85388"/>
    <x v="1"/>
    <x v="0"/>
    <x v="0"/>
    <x v="5"/>
    <s v="kmpl"/>
    <s v="73.9 bhp"/>
    <n v="5"/>
    <m/>
    <x v="88"/>
  </r>
  <r>
    <n v="3172"/>
    <x v="1227"/>
    <x v="5"/>
    <x v="8"/>
    <n v="14700"/>
    <x v="2"/>
    <x v="0"/>
    <x v="0"/>
    <x v="50"/>
    <s v="kmpl"/>
    <s v="81.86 bhp"/>
    <n v="5"/>
    <m/>
    <x v="12"/>
  </r>
  <r>
    <n v="3173"/>
    <x v="1367"/>
    <x v="1"/>
    <x v="3"/>
    <n v="150000"/>
    <x v="1"/>
    <x v="0"/>
    <x v="3"/>
    <x v="17"/>
    <s v="kmpl"/>
    <s v="73.75 bhp"/>
    <n v="5"/>
    <s v="7.91 Lakh"/>
    <x v="50"/>
  </r>
  <r>
    <n v="3174"/>
    <x v="171"/>
    <x v="7"/>
    <x v="2"/>
    <n v="34994"/>
    <x v="1"/>
    <x v="0"/>
    <x v="0"/>
    <x v="84"/>
    <s v="kmpl"/>
    <s v="126.32 bhp"/>
    <n v="5"/>
    <m/>
    <x v="88"/>
  </r>
  <r>
    <n v="3175"/>
    <x v="338"/>
    <x v="3"/>
    <x v="7"/>
    <n v="82536"/>
    <x v="1"/>
    <x v="1"/>
    <x v="0"/>
    <x v="82"/>
    <s v="kmpl"/>
    <s v="270.9 bhp"/>
    <n v="5"/>
    <m/>
    <x v="977"/>
  </r>
  <r>
    <n v="3176"/>
    <x v="164"/>
    <x v="8"/>
    <x v="4"/>
    <n v="82000"/>
    <x v="2"/>
    <x v="1"/>
    <x v="0"/>
    <x v="119"/>
    <s v="kmpl"/>
    <s v="157.75 bhp"/>
    <n v="5"/>
    <m/>
    <x v="106"/>
  </r>
  <r>
    <n v="3177"/>
    <x v="199"/>
    <x v="1"/>
    <x v="13"/>
    <n v="52000"/>
    <x v="2"/>
    <x v="0"/>
    <x v="1"/>
    <x v="50"/>
    <s v="kmpl"/>
    <s v="67.1 bhp"/>
    <n v="5"/>
    <m/>
    <x v="65"/>
  </r>
  <r>
    <n v="3178"/>
    <x v="643"/>
    <x v="0"/>
    <x v="2"/>
    <n v="20000"/>
    <x v="2"/>
    <x v="0"/>
    <x v="0"/>
    <x v="164"/>
    <s v="kmpl"/>
    <s v="73.9 bhp"/>
    <n v="5"/>
    <m/>
    <x v="6"/>
  </r>
  <r>
    <n v="3179"/>
    <x v="757"/>
    <x v="4"/>
    <x v="2"/>
    <n v="55000"/>
    <x v="2"/>
    <x v="0"/>
    <x v="0"/>
    <x v="110"/>
    <s v="kmpl"/>
    <s v="130.2 bhp"/>
    <n v="5"/>
    <m/>
    <x v="35"/>
  </r>
  <r>
    <n v="3180"/>
    <x v="1368"/>
    <x v="10"/>
    <x v="1"/>
    <n v="47001"/>
    <x v="0"/>
    <x v="0"/>
    <x v="0"/>
    <x v="56"/>
    <s v="km/kg"/>
    <s v="63 bhp"/>
    <n v="5"/>
    <s v="5.36 Lakh"/>
    <x v="978"/>
  </r>
  <r>
    <n v="3181"/>
    <x v="202"/>
    <x v="2"/>
    <x v="7"/>
    <n v="52000"/>
    <x v="2"/>
    <x v="0"/>
    <x v="0"/>
    <x v="143"/>
    <s v="kmpl"/>
    <s v="67.04 bhp"/>
    <n v="5"/>
    <s v="5.51 Lakh"/>
    <x v="79"/>
  </r>
  <r>
    <n v="3182"/>
    <x v="280"/>
    <x v="7"/>
    <x v="4"/>
    <n v="43284"/>
    <x v="1"/>
    <x v="0"/>
    <x v="0"/>
    <x v="159"/>
    <s v="kmpl"/>
    <s v="74 bhp"/>
    <n v="5"/>
    <m/>
    <x v="2"/>
  </r>
  <r>
    <n v="3183"/>
    <x v="365"/>
    <x v="3"/>
    <x v="6"/>
    <n v="23875"/>
    <x v="2"/>
    <x v="1"/>
    <x v="0"/>
    <x v="73"/>
    <s v="kmpl"/>
    <s v="121.3 bhp"/>
    <n v="5"/>
    <m/>
    <x v="979"/>
  </r>
  <r>
    <n v="3184"/>
    <x v="533"/>
    <x v="9"/>
    <x v="5"/>
    <n v="51866"/>
    <x v="2"/>
    <x v="0"/>
    <x v="0"/>
    <x v="50"/>
    <s v="kmpl"/>
    <s v="82 bhp"/>
    <n v="5"/>
    <m/>
    <x v="44"/>
  </r>
  <r>
    <n v="3185"/>
    <x v="395"/>
    <x v="0"/>
    <x v="4"/>
    <n v="69000"/>
    <x v="1"/>
    <x v="0"/>
    <x v="0"/>
    <x v="6"/>
    <s v="kmpl"/>
    <s v="63.1 bhp"/>
    <n v="5"/>
    <m/>
    <x v="159"/>
  </r>
  <r>
    <n v="3186"/>
    <x v="159"/>
    <x v="3"/>
    <x v="8"/>
    <n v="62788"/>
    <x v="2"/>
    <x v="0"/>
    <x v="0"/>
    <x v="50"/>
    <s v="kmpl"/>
    <s v="81.86 bhp"/>
    <n v="5"/>
    <s v="8.1 Lakh"/>
    <x v="980"/>
  </r>
  <r>
    <n v="3187"/>
    <x v="256"/>
    <x v="2"/>
    <x v="4"/>
    <n v="150000"/>
    <x v="1"/>
    <x v="0"/>
    <x v="0"/>
    <x v="8"/>
    <s v="kmpl"/>
    <s v="103.6 bhp"/>
    <n v="5"/>
    <m/>
    <x v="35"/>
  </r>
  <r>
    <n v="3188"/>
    <x v="457"/>
    <x v="6"/>
    <x v="1"/>
    <n v="47566"/>
    <x v="1"/>
    <x v="1"/>
    <x v="0"/>
    <x v="200"/>
    <s v="kmpl"/>
    <s v="168.5 bhp"/>
    <n v="7"/>
    <m/>
    <x v="209"/>
  </r>
  <r>
    <n v="3189"/>
    <x v="1369"/>
    <x v="2"/>
    <x v="16"/>
    <n v="67000"/>
    <x v="2"/>
    <x v="0"/>
    <x v="3"/>
    <x v="14"/>
    <s v="kmpl"/>
    <s v="null bhp"/>
    <n v="5"/>
    <m/>
    <x v="263"/>
  </r>
  <r>
    <n v="3190"/>
    <x v="211"/>
    <x v="1"/>
    <x v="6"/>
    <n v="20300"/>
    <x v="1"/>
    <x v="1"/>
    <x v="0"/>
    <x v="7"/>
    <s v="kmpl"/>
    <s v="171.5 bhp"/>
    <n v="7"/>
    <s v="20.97 Lakh"/>
    <x v="190"/>
  </r>
  <r>
    <n v="3191"/>
    <x v="573"/>
    <x v="1"/>
    <x v="1"/>
    <n v="48300"/>
    <x v="1"/>
    <x v="1"/>
    <x v="0"/>
    <x v="56"/>
    <s v="kmpl"/>
    <s v="107.3 bhp"/>
    <n v="5"/>
    <m/>
    <x v="7"/>
  </r>
  <r>
    <n v="3192"/>
    <x v="364"/>
    <x v="1"/>
    <x v="4"/>
    <n v="30000"/>
    <x v="2"/>
    <x v="0"/>
    <x v="0"/>
    <x v="5"/>
    <s v="kmpl"/>
    <s v="55.2 bhp"/>
    <n v="5"/>
    <m/>
    <x v="75"/>
  </r>
  <r>
    <n v="3193"/>
    <x v="650"/>
    <x v="9"/>
    <x v="3"/>
    <n v="36000"/>
    <x v="1"/>
    <x v="0"/>
    <x v="1"/>
    <x v="75"/>
    <s v="kmpl"/>
    <s v="126.24 bhp"/>
    <n v="5"/>
    <m/>
    <x v="100"/>
  </r>
  <r>
    <n v="3194"/>
    <x v="898"/>
    <x v="6"/>
    <x v="1"/>
    <n v="27641"/>
    <x v="1"/>
    <x v="1"/>
    <x v="1"/>
    <x v="232"/>
    <s v="kmpl"/>
    <s v="113.98 bhp"/>
    <n v="4"/>
    <s v="34.89 Lakh"/>
    <x v="981"/>
  </r>
  <r>
    <n v="3195"/>
    <x v="238"/>
    <x v="9"/>
    <x v="1"/>
    <n v="60000"/>
    <x v="1"/>
    <x v="0"/>
    <x v="0"/>
    <x v="65"/>
    <s v="kmpl"/>
    <s v="108.45 bhp"/>
    <n v="5"/>
    <m/>
    <x v="442"/>
  </r>
  <r>
    <n v="3196"/>
    <x v="582"/>
    <x v="2"/>
    <x v="12"/>
    <n v="9000"/>
    <x v="1"/>
    <x v="1"/>
    <x v="0"/>
    <x v="245"/>
    <s v="kmpl"/>
    <s v="197 bhp"/>
    <n v="7"/>
    <m/>
    <x v="982"/>
  </r>
  <r>
    <n v="3197"/>
    <x v="1370"/>
    <x v="8"/>
    <x v="7"/>
    <n v="60750"/>
    <x v="2"/>
    <x v="0"/>
    <x v="0"/>
    <x v="42"/>
    <s v="kmpl"/>
    <s v="138.03 bhp"/>
    <n v="5"/>
    <m/>
    <x v="58"/>
  </r>
  <r>
    <n v="3198"/>
    <x v="1371"/>
    <x v="8"/>
    <x v="6"/>
    <n v="9000"/>
    <x v="1"/>
    <x v="0"/>
    <x v="0"/>
    <x v="33"/>
    <s v="kmpl"/>
    <s v="155 bhp"/>
    <n v="7"/>
    <s v="16.4 Lakh"/>
    <x v="292"/>
  </r>
  <r>
    <n v="3199"/>
    <x v="1372"/>
    <x v="7"/>
    <x v="3"/>
    <n v="41100"/>
    <x v="1"/>
    <x v="1"/>
    <x v="0"/>
    <x v="257"/>
    <s v="kmpl"/>
    <s v="261.49 bhp"/>
    <n v="5"/>
    <s v="1.66 Cr"/>
    <x v="121"/>
  </r>
  <r>
    <n v="3200"/>
    <x v="1285"/>
    <x v="10"/>
    <x v="15"/>
    <n v="60000"/>
    <x v="2"/>
    <x v="0"/>
    <x v="1"/>
    <x v="156"/>
    <s v="kmpl"/>
    <s v="64 bhp"/>
    <n v="5"/>
    <m/>
    <x v="225"/>
  </r>
  <r>
    <n v="3201"/>
    <x v="907"/>
    <x v="6"/>
    <x v="8"/>
    <n v="38424"/>
    <x v="2"/>
    <x v="0"/>
    <x v="0"/>
    <x v="49"/>
    <s v="kmpl"/>
    <s v="117.3 bhp"/>
    <n v="5"/>
    <m/>
    <x v="983"/>
  </r>
  <r>
    <n v="3202"/>
    <x v="52"/>
    <x v="8"/>
    <x v="7"/>
    <n v="50000"/>
    <x v="1"/>
    <x v="0"/>
    <x v="0"/>
    <x v="48"/>
    <s v="kmpl"/>
    <s v="74 bhp"/>
    <n v="5"/>
    <m/>
    <x v="479"/>
  </r>
  <r>
    <n v="3203"/>
    <x v="561"/>
    <x v="0"/>
    <x v="1"/>
    <n v="19000"/>
    <x v="2"/>
    <x v="1"/>
    <x v="0"/>
    <x v="69"/>
    <s v="kmpl"/>
    <s v="117.3 bhp"/>
    <n v="5"/>
    <s v="15.29 Lakh"/>
    <x v="496"/>
  </r>
  <r>
    <n v="3204"/>
    <x v="3"/>
    <x v="6"/>
    <x v="1"/>
    <n v="58734"/>
    <x v="1"/>
    <x v="0"/>
    <x v="0"/>
    <x v="3"/>
    <s v="kmpl"/>
    <s v="88.76 bhp"/>
    <n v="7"/>
    <m/>
    <x v="984"/>
  </r>
  <r>
    <n v="3205"/>
    <x v="415"/>
    <x v="3"/>
    <x v="5"/>
    <n v="65257"/>
    <x v="1"/>
    <x v="0"/>
    <x v="0"/>
    <x v="28"/>
    <s v="kmpl"/>
    <s v="108.45 bhp"/>
    <n v="5"/>
    <m/>
    <x v="349"/>
  </r>
  <r>
    <n v="3206"/>
    <x v="280"/>
    <x v="5"/>
    <x v="0"/>
    <n v="130000"/>
    <x v="1"/>
    <x v="0"/>
    <x v="1"/>
    <x v="168"/>
    <s v="kmpl"/>
    <s v="73.9 bhp"/>
    <n v="5"/>
    <m/>
    <x v="27"/>
  </r>
  <r>
    <n v="3207"/>
    <x v="82"/>
    <x v="4"/>
    <x v="2"/>
    <n v="79000"/>
    <x v="1"/>
    <x v="0"/>
    <x v="0"/>
    <x v="70"/>
    <s v="kmpl"/>
    <s v="73.94 bhp"/>
    <n v="5"/>
    <m/>
    <x v="137"/>
  </r>
  <r>
    <n v="3208"/>
    <x v="70"/>
    <x v="2"/>
    <x v="4"/>
    <n v="78000"/>
    <x v="1"/>
    <x v="0"/>
    <x v="0"/>
    <x v="63"/>
    <s v="kmpl"/>
    <s v="140 bhp"/>
    <n v="7"/>
    <m/>
    <x v="180"/>
  </r>
  <r>
    <n v="3209"/>
    <x v="147"/>
    <x v="6"/>
    <x v="1"/>
    <n v="49133"/>
    <x v="2"/>
    <x v="0"/>
    <x v="0"/>
    <x v="109"/>
    <s v="kmpl"/>
    <s v="86.8 bhp"/>
    <n v="5"/>
    <m/>
    <x v="985"/>
  </r>
  <r>
    <n v="3210"/>
    <x v="538"/>
    <x v="3"/>
    <x v="5"/>
    <n v="22769"/>
    <x v="1"/>
    <x v="1"/>
    <x v="0"/>
    <x v="14"/>
    <s v="kmpl"/>
    <s v="165 bhp"/>
    <n v="5"/>
    <m/>
    <x v="986"/>
  </r>
  <r>
    <n v="3211"/>
    <x v="296"/>
    <x v="3"/>
    <x v="7"/>
    <n v="54448"/>
    <x v="1"/>
    <x v="0"/>
    <x v="0"/>
    <x v="175"/>
    <s v="kmpl"/>
    <s v="88.8 bhp"/>
    <n v="5"/>
    <m/>
    <x v="115"/>
  </r>
  <r>
    <n v="3212"/>
    <x v="28"/>
    <x v="4"/>
    <x v="7"/>
    <n v="158793"/>
    <x v="1"/>
    <x v="0"/>
    <x v="0"/>
    <x v="27"/>
    <s v="kmpl"/>
    <s v="102 bhp"/>
    <n v="7"/>
    <m/>
    <x v="691"/>
  </r>
  <r>
    <n v="3213"/>
    <x v="421"/>
    <x v="8"/>
    <x v="1"/>
    <n v="62088"/>
    <x v="2"/>
    <x v="0"/>
    <x v="0"/>
    <x v="101"/>
    <s v="kmpl"/>
    <s v="85.8 bhp"/>
    <n v="5"/>
    <m/>
    <x v="290"/>
  </r>
  <r>
    <n v="3214"/>
    <x v="1325"/>
    <x v="7"/>
    <x v="3"/>
    <n v="14800"/>
    <x v="2"/>
    <x v="0"/>
    <x v="0"/>
    <x v="189"/>
    <s v="kmpl"/>
    <s v="121.3 bhp"/>
    <n v="5"/>
    <m/>
    <x v="279"/>
  </r>
  <r>
    <n v="3215"/>
    <x v="410"/>
    <x v="7"/>
    <x v="1"/>
    <n v="26000"/>
    <x v="2"/>
    <x v="0"/>
    <x v="0"/>
    <x v="156"/>
    <s v="kmpl"/>
    <s v="117.3 bhp"/>
    <n v="7"/>
    <m/>
    <x v="24"/>
  </r>
  <r>
    <n v="3216"/>
    <x v="325"/>
    <x v="0"/>
    <x v="8"/>
    <n v="32005"/>
    <x v="2"/>
    <x v="0"/>
    <x v="0"/>
    <x v="69"/>
    <s v="kmpl"/>
    <s v="86.7 bhp"/>
    <n v="5"/>
    <m/>
    <x v="24"/>
  </r>
  <r>
    <n v="3217"/>
    <x v="561"/>
    <x v="5"/>
    <x v="8"/>
    <n v="35000"/>
    <x v="2"/>
    <x v="1"/>
    <x v="0"/>
    <x v="69"/>
    <s v="kmpl"/>
    <s v="117.3 bhp"/>
    <n v="5"/>
    <s v="14.67 Lakh"/>
    <x v="271"/>
  </r>
  <r>
    <n v="3218"/>
    <x v="174"/>
    <x v="1"/>
    <x v="1"/>
    <n v="52000"/>
    <x v="1"/>
    <x v="1"/>
    <x v="0"/>
    <x v="13"/>
    <s v="kmpl"/>
    <s v="187.7 bhp"/>
    <n v="5"/>
    <m/>
    <x v="946"/>
  </r>
  <r>
    <n v="3219"/>
    <x v="213"/>
    <x v="0"/>
    <x v="8"/>
    <n v="11000"/>
    <x v="2"/>
    <x v="0"/>
    <x v="0"/>
    <x v="146"/>
    <s v="kmpl"/>
    <s v="117.3 bhp"/>
    <n v="5"/>
    <s v="12.57 Lakh"/>
    <x v="126"/>
  </r>
  <r>
    <n v="3220"/>
    <x v="1373"/>
    <x v="5"/>
    <x v="11"/>
    <n v="62000"/>
    <x v="2"/>
    <x v="1"/>
    <x v="0"/>
    <x v="356"/>
    <s v="kmpl"/>
    <s v="231.1 bhp"/>
    <n v="5"/>
    <m/>
    <x v="99"/>
  </r>
  <r>
    <n v="3221"/>
    <x v="519"/>
    <x v="2"/>
    <x v="16"/>
    <n v="65134"/>
    <x v="2"/>
    <x v="0"/>
    <x v="3"/>
    <x v="178"/>
    <s v="kmpl"/>
    <s v="70 bhp"/>
    <n v="5"/>
    <m/>
    <x v="257"/>
  </r>
  <r>
    <n v="3222"/>
    <x v="87"/>
    <x v="8"/>
    <x v="4"/>
    <n v="71000"/>
    <x v="1"/>
    <x v="0"/>
    <x v="0"/>
    <x v="73"/>
    <s v="kmpl"/>
    <s v="168.5 bhp"/>
    <n v="7"/>
    <m/>
    <x v="553"/>
  </r>
  <r>
    <n v="3223"/>
    <x v="237"/>
    <x v="4"/>
    <x v="11"/>
    <n v="51366"/>
    <x v="2"/>
    <x v="0"/>
    <x v="0"/>
    <x v="97"/>
    <s v="kmpl"/>
    <s v="66.1 bhp"/>
    <n v="5"/>
    <m/>
    <x v="50"/>
  </r>
  <r>
    <n v="3224"/>
    <x v="1015"/>
    <x v="7"/>
    <x v="5"/>
    <n v="46300"/>
    <x v="1"/>
    <x v="0"/>
    <x v="0"/>
    <x v="166"/>
    <s v="kmpl"/>
    <s v="83.1 bhp"/>
    <n v="7"/>
    <m/>
    <x v="34"/>
  </r>
  <r>
    <n v="3225"/>
    <x v="1317"/>
    <x v="3"/>
    <x v="3"/>
    <n v="60908"/>
    <x v="2"/>
    <x v="1"/>
    <x v="1"/>
    <x v="297"/>
    <s v="kmpl"/>
    <s v="116.3 bhp"/>
    <n v="5"/>
    <m/>
    <x v="822"/>
  </r>
  <r>
    <n v="3226"/>
    <x v="1374"/>
    <x v="2"/>
    <x v="3"/>
    <n v="93450"/>
    <x v="1"/>
    <x v="0"/>
    <x v="1"/>
    <x v="380"/>
    <s v="kmpl"/>
    <s v="63.12 bhp"/>
    <n v="5"/>
    <s v="9.48 Lakh"/>
    <x v="54"/>
  </r>
  <r>
    <n v="3227"/>
    <x v="1056"/>
    <x v="4"/>
    <x v="2"/>
    <n v="104000"/>
    <x v="1"/>
    <x v="1"/>
    <x v="0"/>
    <x v="340"/>
    <s v="kmpl"/>
    <s v="126.32 bhp"/>
    <n v="5"/>
    <m/>
    <x v="74"/>
  </r>
  <r>
    <n v="3228"/>
    <x v="1375"/>
    <x v="1"/>
    <x v="18"/>
    <n v="52000"/>
    <x v="2"/>
    <x v="0"/>
    <x v="0"/>
    <x v="133"/>
    <s v="kmpl"/>
    <s v="37 bhp"/>
    <n v="4"/>
    <m/>
    <x v="871"/>
  </r>
  <r>
    <n v="3229"/>
    <x v="70"/>
    <x v="3"/>
    <x v="1"/>
    <n v="42999"/>
    <x v="1"/>
    <x v="0"/>
    <x v="0"/>
    <x v="63"/>
    <s v="kmpl"/>
    <s v="140 bhp"/>
    <n v="7"/>
    <m/>
    <x v="987"/>
  </r>
  <r>
    <n v="3230"/>
    <x v="1092"/>
    <x v="8"/>
    <x v="7"/>
    <n v="90000"/>
    <x v="1"/>
    <x v="0"/>
    <x v="0"/>
    <x v="113"/>
    <s v="kmpl"/>
    <s v="88.8 bhp"/>
    <n v="5"/>
    <m/>
    <x v="2"/>
  </r>
  <r>
    <n v="3231"/>
    <x v="255"/>
    <x v="9"/>
    <x v="4"/>
    <n v="72000"/>
    <x v="2"/>
    <x v="1"/>
    <x v="0"/>
    <x v="89"/>
    <s v="kmpl"/>
    <s v="98.6 bhp"/>
    <n v="5"/>
    <m/>
    <x v="119"/>
  </r>
  <r>
    <n v="3232"/>
    <x v="236"/>
    <x v="3"/>
    <x v="12"/>
    <n v="54321"/>
    <x v="1"/>
    <x v="0"/>
    <x v="0"/>
    <x v="1"/>
    <s v="kmpl"/>
    <s v="126.2 bhp"/>
    <n v="5"/>
    <m/>
    <x v="410"/>
  </r>
  <r>
    <n v="3233"/>
    <x v="169"/>
    <x v="6"/>
    <x v="1"/>
    <n v="59630"/>
    <x v="1"/>
    <x v="1"/>
    <x v="0"/>
    <x v="73"/>
    <s v="kmpl"/>
    <s v="201.1 bhp"/>
    <n v="5"/>
    <m/>
    <x v="988"/>
  </r>
  <r>
    <n v="3234"/>
    <x v="457"/>
    <x v="4"/>
    <x v="4"/>
    <n v="116000"/>
    <x v="1"/>
    <x v="1"/>
    <x v="1"/>
    <x v="200"/>
    <s v="kmpl"/>
    <s v="168.5 bhp"/>
    <n v="7"/>
    <m/>
    <x v="91"/>
  </r>
  <r>
    <n v="3235"/>
    <x v="1320"/>
    <x v="10"/>
    <x v="1"/>
    <n v="34000"/>
    <x v="1"/>
    <x v="1"/>
    <x v="0"/>
    <x v="266"/>
    <s v="kmpl"/>
    <s v="181 bhp"/>
    <n v="5"/>
    <m/>
    <x v="97"/>
  </r>
  <r>
    <n v="3236"/>
    <x v="320"/>
    <x v="8"/>
    <x v="2"/>
    <n v="70000"/>
    <x v="1"/>
    <x v="1"/>
    <x v="0"/>
    <x v="183"/>
    <s v="kmpl"/>
    <s v="203 bhp"/>
    <n v="5"/>
    <m/>
    <x v="292"/>
  </r>
  <r>
    <n v="3237"/>
    <x v="1376"/>
    <x v="2"/>
    <x v="0"/>
    <n v="80000"/>
    <x v="2"/>
    <x v="0"/>
    <x v="0"/>
    <x v="273"/>
    <s v="kmpl"/>
    <s v="180 bhp"/>
    <n v="5"/>
    <m/>
    <x v="48"/>
  </r>
  <r>
    <n v="3238"/>
    <x v="16"/>
    <x v="1"/>
    <x v="1"/>
    <n v="110000"/>
    <x v="1"/>
    <x v="0"/>
    <x v="0"/>
    <x v="16"/>
    <s v="kmpl"/>
    <s v="98.6 bhp"/>
    <n v="5"/>
    <m/>
    <x v="83"/>
  </r>
  <r>
    <n v="3239"/>
    <x v="1377"/>
    <x v="10"/>
    <x v="4"/>
    <n v="56454"/>
    <x v="1"/>
    <x v="0"/>
    <x v="0"/>
    <x v="17"/>
    <s v="kmpl"/>
    <s v="73.75 bhp"/>
    <n v="5"/>
    <s v="8.95 Lakh"/>
    <x v="83"/>
  </r>
  <r>
    <n v="3240"/>
    <x v="722"/>
    <x v="7"/>
    <x v="4"/>
    <n v="60000"/>
    <x v="2"/>
    <x v="0"/>
    <x v="0"/>
    <x v="101"/>
    <s v="kmpl"/>
    <s v="85.8 bhp"/>
    <n v="5"/>
    <m/>
    <x v="360"/>
  </r>
  <r>
    <n v="3241"/>
    <x v="1378"/>
    <x v="8"/>
    <x v="4"/>
    <n v="56000"/>
    <x v="2"/>
    <x v="1"/>
    <x v="0"/>
    <x v="29"/>
    <s v="kmpl"/>
    <s v="138.1 bhp"/>
    <n v="5"/>
    <m/>
    <x v="20"/>
  </r>
  <r>
    <n v="3242"/>
    <x v="1379"/>
    <x v="9"/>
    <x v="3"/>
    <n v="63000"/>
    <x v="1"/>
    <x v="1"/>
    <x v="1"/>
    <x v="381"/>
    <s v="kmpl"/>
    <s v="335.3 bhp"/>
    <n v="5"/>
    <m/>
    <x v="806"/>
  </r>
  <r>
    <n v="3243"/>
    <x v="52"/>
    <x v="2"/>
    <x v="3"/>
    <n v="63000"/>
    <x v="1"/>
    <x v="0"/>
    <x v="0"/>
    <x v="48"/>
    <s v="kmpl"/>
    <s v="74 bhp"/>
    <n v="5"/>
    <m/>
    <x v="2"/>
  </r>
  <r>
    <n v="3244"/>
    <x v="1380"/>
    <x v="7"/>
    <x v="8"/>
    <n v="15050"/>
    <x v="1"/>
    <x v="0"/>
    <x v="0"/>
    <x v="268"/>
    <s v="kmpl"/>
    <s v="170 bhp"/>
    <n v="5"/>
    <s v="23.19 Lakh"/>
    <x v="7"/>
  </r>
  <r>
    <n v="3245"/>
    <x v="229"/>
    <x v="0"/>
    <x v="5"/>
    <n v="29401"/>
    <x v="2"/>
    <x v="0"/>
    <x v="0"/>
    <x v="112"/>
    <s v="kmpl"/>
    <s v="81.80 bhp"/>
    <n v="5"/>
    <m/>
    <x v="371"/>
  </r>
  <r>
    <n v="3246"/>
    <x v="927"/>
    <x v="6"/>
    <x v="5"/>
    <n v="25238"/>
    <x v="2"/>
    <x v="0"/>
    <x v="0"/>
    <x v="153"/>
    <s v="kmpl"/>
    <s v="88.7 bhp"/>
    <n v="5"/>
    <m/>
    <x v="132"/>
  </r>
  <r>
    <n v="3247"/>
    <x v="307"/>
    <x v="2"/>
    <x v="2"/>
    <n v="79000"/>
    <x v="1"/>
    <x v="0"/>
    <x v="0"/>
    <x v="132"/>
    <s v="kmpl"/>
    <s v="null bhp"/>
    <n v="5"/>
    <m/>
    <x v="989"/>
  </r>
  <r>
    <n v="3248"/>
    <x v="264"/>
    <x v="6"/>
    <x v="2"/>
    <n v="58752"/>
    <x v="2"/>
    <x v="0"/>
    <x v="0"/>
    <x v="164"/>
    <s v="kmpl"/>
    <s v="73.9 bhp"/>
    <n v="5"/>
    <m/>
    <x v="171"/>
  </r>
  <r>
    <n v="3249"/>
    <x v="883"/>
    <x v="8"/>
    <x v="2"/>
    <n v="62000"/>
    <x v="2"/>
    <x v="1"/>
    <x v="0"/>
    <x v="121"/>
    <s v="kmpl"/>
    <s v="130 bhp"/>
    <n v="5"/>
    <m/>
    <x v="68"/>
  </r>
  <r>
    <n v="3250"/>
    <x v="1381"/>
    <x v="9"/>
    <x v="4"/>
    <n v="132000"/>
    <x v="2"/>
    <x v="0"/>
    <x v="0"/>
    <x v="250"/>
    <s v="kmpl"/>
    <s v="88.73 bhp"/>
    <n v="5"/>
    <m/>
    <x v="204"/>
  </r>
  <r>
    <n v="3251"/>
    <x v="336"/>
    <x v="2"/>
    <x v="5"/>
    <n v="51000"/>
    <x v="2"/>
    <x v="0"/>
    <x v="0"/>
    <x v="189"/>
    <s v="kmpl"/>
    <s v="121.3 bhp"/>
    <n v="5"/>
    <m/>
    <x v="139"/>
  </r>
  <r>
    <n v="3252"/>
    <x v="1290"/>
    <x v="4"/>
    <x v="10"/>
    <n v="185200"/>
    <x v="1"/>
    <x v="0"/>
    <x v="0"/>
    <x v="27"/>
    <s v="kmpl"/>
    <s v="102 bhp"/>
    <n v="8"/>
    <m/>
    <x v="106"/>
  </r>
  <r>
    <n v="3253"/>
    <x v="741"/>
    <x v="3"/>
    <x v="5"/>
    <n v="61717"/>
    <x v="1"/>
    <x v="0"/>
    <x v="0"/>
    <x v="75"/>
    <s v="kmpl"/>
    <s v="118 bhp"/>
    <n v="5"/>
    <m/>
    <x v="990"/>
  </r>
  <r>
    <n v="3254"/>
    <x v="1382"/>
    <x v="7"/>
    <x v="6"/>
    <n v="8896"/>
    <x v="2"/>
    <x v="0"/>
    <x v="0"/>
    <x v="97"/>
    <s v="kmpl"/>
    <s v="94.68 bhp"/>
    <n v="5"/>
    <s v="8.24 Lakh"/>
    <x v="991"/>
  </r>
  <r>
    <n v="3255"/>
    <x v="1070"/>
    <x v="8"/>
    <x v="5"/>
    <n v="17000"/>
    <x v="2"/>
    <x v="0"/>
    <x v="0"/>
    <x v="123"/>
    <s v="kmpl"/>
    <s v="83.1 bhp"/>
    <n v="5"/>
    <m/>
    <x v="179"/>
  </r>
  <r>
    <n v="3256"/>
    <x v="2"/>
    <x v="0"/>
    <x v="5"/>
    <n v="31378"/>
    <x v="2"/>
    <x v="0"/>
    <x v="0"/>
    <x v="2"/>
    <s v="kmpl"/>
    <s v="88.7 bhp"/>
    <n v="5"/>
    <s v="8.71 Lakh"/>
    <x v="343"/>
  </r>
  <r>
    <n v="3257"/>
    <x v="601"/>
    <x v="1"/>
    <x v="4"/>
    <n v="114000"/>
    <x v="1"/>
    <x v="1"/>
    <x v="0"/>
    <x v="84"/>
    <s v="kmpl"/>
    <s v="126.3 bhp"/>
    <n v="5"/>
    <m/>
    <x v="29"/>
  </r>
  <r>
    <n v="3258"/>
    <x v="198"/>
    <x v="10"/>
    <x v="7"/>
    <n v="81000"/>
    <x v="1"/>
    <x v="0"/>
    <x v="0"/>
    <x v="16"/>
    <s v="kmpl"/>
    <s v="98.6 bhp"/>
    <n v="5"/>
    <m/>
    <x v="170"/>
  </r>
  <r>
    <n v="3259"/>
    <x v="1383"/>
    <x v="0"/>
    <x v="8"/>
    <n v="31000"/>
    <x v="1"/>
    <x v="1"/>
    <x v="0"/>
    <x v="382"/>
    <s v="kmpl"/>
    <s v="147.51 bhp"/>
    <n v="5"/>
    <s v="44.75 Lakh"/>
    <x v="13"/>
  </r>
  <r>
    <n v="3260"/>
    <x v="1384"/>
    <x v="0"/>
    <x v="7"/>
    <n v="35000"/>
    <x v="2"/>
    <x v="0"/>
    <x v="0"/>
    <x v="89"/>
    <s v="kmpl"/>
    <s v="103.52 bhp"/>
    <n v="5"/>
    <m/>
    <x v="2"/>
  </r>
  <r>
    <n v="3261"/>
    <x v="49"/>
    <x v="7"/>
    <x v="4"/>
    <n v="60001"/>
    <x v="1"/>
    <x v="1"/>
    <x v="0"/>
    <x v="47"/>
    <s v="kmpl"/>
    <s v="174.33 bhp"/>
    <n v="5"/>
    <m/>
    <x v="59"/>
  </r>
  <r>
    <n v="3262"/>
    <x v="280"/>
    <x v="5"/>
    <x v="7"/>
    <n v="75074"/>
    <x v="1"/>
    <x v="0"/>
    <x v="0"/>
    <x v="159"/>
    <s v="kmpl"/>
    <s v="74 bhp"/>
    <n v="5"/>
    <m/>
    <x v="90"/>
  </r>
  <r>
    <n v="3263"/>
    <x v="9"/>
    <x v="7"/>
    <x v="3"/>
    <n v="80000"/>
    <x v="1"/>
    <x v="0"/>
    <x v="1"/>
    <x v="9"/>
    <s v="kmpl"/>
    <s v="74 bhp"/>
    <n v="5"/>
    <m/>
    <x v="263"/>
  </r>
  <r>
    <n v="3264"/>
    <x v="700"/>
    <x v="5"/>
    <x v="13"/>
    <n v="147350"/>
    <x v="1"/>
    <x v="0"/>
    <x v="1"/>
    <x v="85"/>
    <s v="kmpl"/>
    <s v="100.6 bhp"/>
    <n v="8"/>
    <m/>
    <x v="251"/>
  </r>
  <r>
    <n v="3265"/>
    <x v="1385"/>
    <x v="4"/>
    <x v="4"/>
    <n v="60000"/>
    <x v="1"/>
    <x v="0"/>
    <x v="0"/>
    <x v="65"/>
    <s v="kmpl"/>
    <s v="108.45 bhp"/>
    <n v="5"/>
    <m/>
    <x v="100"/>
  </r>
  <r>
    <n v="3266"/>
    <x v="1386"/>
    <x v="7"/>
    <x v="1"/>
    <n v="7501"/>
    <x v="2"/>
    <x v="1"/>
    <x v="0"/>
    <x v="252"/>
    <s v="kmpl"/>
    <s v="333 bhp"/>
    <n v="4"/>
    <s v="87.57 Lakh"/>
    <x v="634"/>
  </r>
  <r>
    <n v="3267"/>
    <x v="16"/>
    <x v="8"/>
    <x v="1"/>
    <n v="58000"/>
    <x v="1"/>
    <x v="0"/>
    <x v="0"/>
    <x v="16"/>
    <s v="kmpl"/>
    <s v="98.6 bhp"/>
    <n v="5"/>
    <m/>
    <x v="80"/>
  </r>
  <r>
    <n v="3268"/>
    <x v="233"/>
    <x v="3"/>
    <x v="6"/>
    <n v="29277"/>
    <x v="1"/>
    <x v="1"/>
    <x v="0"/>
    <x v="155"/>
    <s v="kmpl"/>
    <s v="254.79 bhp"/>
    <n v="5"/>
    <s v="95.13 Lakh"/>
    <x v="992"/>
  </r>
  <r>
    <n v="3269"/>
    <x v="82"/>
    <x v="6"/>
    <x v="1"/>
    <n v="57034"/>
    <x v="1"/>
    <x v="0"/>
    <x v="0"/>
    <x v="70"/>
    <s v="kmpl"/>
    <s v="73.94 bhp"/>
    <n v="5"/>
    <m/>
    <x v="364"/>
  </r>
  <r>
    <n v="3270"/>
    <x v="502"/>
    <x v="6"/>
    <x v="5"/>
    <n v="40810"/>
    <x v="1"/>
    <x v="0"/>
    <x v="0"/>
    <x v="149"/>
    <s v="kmpl"/>
    <s v="88.5 bhp"/>
    <n v="5"/>
    <m/>
    <x v="133"/>
  </r>
  <r>
    <n v="3271"/>
    <x v="673"/>
    <x v="9"/>
    <x v="11"/>
    <n v="35268"/>
    <x v="2"/>
    <x v="0"/>
    <x v="1"/>
    <x v="14"/>
    <s v="kmpl"/>
    <s v="62 bhp"/>
    <n v="5"/>
    <m/>
    <x v="993"/>
  </r>
  <r>
    <n v="3272"/>
    <x v="1194"/>
    <x v="0"/>
    <x v="11"/>
    <n v="81000"/>
    <x v="1"/>
    <x v="1"/>
    <x v="1"/>
    <x v="163"/>
    <s v="kmpl"/>
    <m/>
    <m/>
    <m/>
    <x v="58"/>
  </r>
  <r>
    <n v="3273"/>
    <x v="1387"/>
    <x v="3"/>
    <x v="6"/>
    <n v="34630"/>
    <x v="2"/>
    <x v="1"/>
    <x v="0"/>
    <x v="123"/>
    <s v="kmpl"/>
    <s v="83.1 bhp"/>
    <n v="5"/>
    <s v="8.57 Lakh"/>
    <x v="628"/>
  </r>
  <r>
    <n v="3274"/>
    <x v="1388"/>
    <x v="4"/>
    <x v="3"/>
    <n v="45122"/>
    <x v="1"/>
    <x v="0"/>
    <x v="0"/>
    <x v="309"/>
    <s v="kmpl"/>
    <s v="88.7 bhp"/>
    <n v="5"/>
    <m/>
    <x v="3"/>
  </r>
  <r>
    <n v="3275"/>
    <x v="90"/>
    <x v="2"/>
    <x v="2"/>
    <n v="126000"/>
    <x v="1"/>
    <x v="0"/>
    <x v="3"/>
    <x v="83"/>
    <s v="kmpl"/>
    <s v="140 bhp"/>
    <n v="7"/>
    <m/>
    <x v="206"/>
  </r>
  <r>
    <n v="3276"/>
    <x v="39"/>
    <x v="5"/>
    <x v="10"/>
    <n v="63000"/>
    <x v="2"/>
    <x v="0"/>
    <x v="0"/>
    <x v="38"/>
    <s v="kmpl"/>
    <s v="46.3 bhp"/>
    <n v="5"/>
    <m/>
    <x v="144"/>
  </r>
  <r>
    <n v="3277"/>
    <x v="898"/>
    <x v="6"/>
    <x v="5"/>
    <n v="32298"/>
    <x v="1"/>
    <x v="1"/>
    <x v="0"/>
    <x v="232"/>
    <s v="kmpl"/>
    <s v="113.98 bhp"/>
    <n v="4"/>
    <s v="35 Lakh"/>
    <x v="994"/>
  </r>
  <r>
    <n v="3278"/>
    <x v="70"/>
    <x v="6"/>
    <x v="7"/>
    <n v="63288"/>
    <x v="1"/>
    <x v="0"/>
    <x v="0"/>
    <x v="63"/>
    <s v="kmpl"/>
    <s v="140 bhp"/>
    <n v="7"/>
    <m/>
    <x v="432"/>
  </r>
  <r>
    <n v="3279"/>
    <x v="382"/>
    <x v="3"/>
    <x v="3"/>
    <n v="43337"/>
    <x v="2"/>
    <x v="0"/>
    <x v="0"/>
    <x v="199"/>
    <s v="kmpl"/>
    <s v="62.1 bhp"/>
    <n v="5"/>
    <m/>
    <x v="171"/>
  </r>
  <r>
    <n v="3280"/>
    <x v="52"/>
    <x v="6"/>
    <x v="1"/>
    <n v="46561"/>
    <x v="1"/>
    <x v="0"/>
    <x v="0"/>
    <x v="48"/>
    <s v="kmpl"/>
    <s v="74 bhp"/>
    <n v="5"/>
    <m/>
    <x v="469"/>
  </r>
  <r>
    <n v="3281"/>
    <x v="573"/>
    <x v="8"/>
    <x v="4"/>
    <n v="34000"/>
    <x v="1"/>
    <x v="1"/>
    <x v="1"/>
    <x v="56"/>
    <s v="kmpl"/>
    <s v="107.3 bhp"/>
    <n v="5"/>
    <m/>
    <x v="248"/>
  </r>
  <r>
    <n v="3282"/>
    <x v="55"/>
    <x v="4"/>
    <x v="5"/>
    <n v="48000"/>
    <x v="2"/>
    <x v="0"/>
    <x v="0"/>
    <x v="52"/>
    <s v="kmpl"/>
    <s v="53.3 bhp"/>
    <n v="5"/>
    <m/>
    <x v="229"/>
  </r>
  <r>
    <n v="3283"/>
    <x v="52"/>
    <x v="6"/>
    <x v="4"/>
    <n v="56263"/>
    <x v="1"/>
    <x v="0"/>
    <x v="0"/>
    <x v="48"/>
    <s v="kmpl"/>
    <s v="74 bhp"/>
    <n v="5"/>
    <m/>
    <x v="995"/>
  </r>
  <r>
    <n v="3284"/>
    <x v="1357"/>
    <x v="4"/>
    <x v="14"/>
    <n v="84060"/>
    <x v="2"/>
    <x v="0"/>
    <x v="1"/>
    <x v="156"/>
    <s v="kmpl"/>
    <s v="60 bhp"/>
    <n v="5"/>
    <m/>
    <x v="36"/>
  </r>
  <r>
    <n v="3285"/>
    <x v="1389"/>
    <x v="0"/>
    <x v="5"/>
    <n v="9000"/>
    <x v="2"/>
    <x v="1"/>
    <x v="0"/>
    <x v="50"/>
    <s v="kmpl"/>
    <s v="82 bhp"/>
    <n v="5"/>
    <m/>
    <x v="260"/>
  </r>
  <r>
    <n v="3286"/>
    <x v="1390"/>
    <x v="5"/>
    <x v="3"/>
    <n v="79000"/>
    <x v="1"/>
    <x v="0"/>
    <x v="0"/>
    <x v="174"/>
    <s v="kmpl"/>
    <s v="88.8 bhp"/>
    <n v="5"/>
    <m/>
    <x v="593"/>
  </r>
  <r>
    <n v="3287"/>
    <x v="1077"/>
    <x v="1"/>
    <x v="1"/>
    <n v="87900"/>
    <x v="1"/>
    <x v="0"/>
    <x v="0"/>
    <x v="83"/>
    <s v="kmpl"/>
    <s v="140 bhp"/>
    <n v="7"/>
    <m/>
    <x v="996"/>
  </r>
  <r>
    <n v="3288"/>
    <x v="1236"/>
    <x v="8"/>
    <x v="0"/>
    <n v="72425"/>
    <x v="2"/>
    <x v="0"/>
    <x v="1"/>
    <x v="26"/>
    <s v="kmpl"/>
    <s v="85.8 bhp"/>
    <n v="5"/>
    <m/>
    <x v="103"/>
  </r>
  <r>
    <n v="3289"/>
    <x v="374"/>
    <x v="9"/>
    <x v="1"/>
    <n v="38000"/>
    <x v="1"/>
    <x v="1"/>
    <x v="0"/>
    <x v="131"/>
    <s v="kmpl"/>
    <s v="174.33 bhp"/>
    <n v="5"/>
    <m/>
    <x v="366"/>
  </r>
  <r>
    <n v="3290"/>
    <x v="75"/>
    <x v="4"/>
    <x v="11"/>
    <n v="83000"/>
    <x v="1"/>
    <x v="0"/>
    <x v="1"/>
    <x v="49"/>
    <s v="kmpl"/>
    <s v="null bhp"/>
    <n v="5"/>
    <m/>
    <x v="471"/>
  </r>
  <r>
    <n v="3291"/>
    <x v="516"/>
    <x v="4"/>
    <x v="0"/>
    <n v="107000"/>
    <x v="1"/>
    <x v="1"/>
    <x v="0"/>
    <x v="19"/>
    <s v="kmpl"/>
    <s v="170 bhp"/>
    <n v="5"/>
    <m/>
    <x v="409"/>
  </r>
  <r>
    <n v="3292"/>
    <x v="429"/>
    <x v="8"/>
    <x v="1"/>
    <n v="51000"/>
    <x v="2"/>
    <x v="1"/>
    <x v="0"/>
    <x v="69"/>
    <s v="kmpl"/>
    <s v="117.3 bhp"/>
    <n v="5"/>
    <m/>
    <x v="133"/>
  </r>
  <r>
    <n v="3293"/>
    <x v="1391"/>
    <x v="1"/>
    <x v="0"/>
    <n v="140000"/>
    <x v="1"/>
    <x v="0"/>
    <x v="3"/>
    <x v="27"/>
    <s v="kmpl"/>
    <s v="102 bhp"/>
    <n v="7"/>
    <m/>
    <x v="123"/>
  </r>
  <r>
    <n v="3294"/>
    <x v="207"/>
    <x v="1"/>
    <x v="2"/>
    <n v="48000"/>
    <x v="2"/>
    <x v="0"/>
    <x v="1"/>
    <x v="101"/>
    <s v="kmpl"/>
    <s v="79.4 bhp"/>
    <n v="5"/>
    <m/>
    <x v="185"/>
  </r>
  <r>
    <n v="3295"/>
    <x v="0"/>
    <x v="8"/>
    <x v="4"/>
    <n v="62000"/>
    <x v="0"/>
    <x v="0"/>
    <x v="0"/>
    <x v="0"/>
    <s v="km/kg"/>
    <s v="58.16 bhp"/>
    <n v="5"/>
    <m/>
    <x v="70"/>
  </r>
  <r>
    <n v="3296"/>
    <x v="999"/>
    <x v="0"/>
    <x v="1"/>
    <n v="31000"/>
    <x v="2"/>
    <x v="0"/>
    <x v="0"/>
    <x v="153"/>
    <s v="kmpl"/>
    <s v="88.7 bhp"/>
    <n v="5"/>
    <m/>
    <x v="314"/>
  </r>
  <r>
    <n v="3297"/>
    <x v="1392"/>
    <x v="5"/>
    <x v="0"/>
    <n v="75055"/>
    <x v="2"/>
    <x v="0"/>
    <x v="0"/>
    <x v="272"/>
    <s v="kmpl"/>
    <s v="75 bhp"/>
    <n v="5"/>
    <m/>
    <x v="50"/>
  </r>
  <r>
    <n v="3298"/>
    <x v="1076"/>
    <x v="3"/>
    <x v="8"/>
    <n v="51210"/>
    <x v="2"/>
    <x v="1"/>
    <x v="0"/>
    <x v="298"/>
    <s v="kmpl"/>
    <s v="91.1 bhp"/>
    <n v="5"/>
    <m/>
    <x v="713"/>
  </r>
  <r>
    <n v="3299"/>
    <x v="457"/>
    <x v="0"/>
    <x v="3"/>
    <n v="87000"/>
    <x v="1"/>
    <x v="1"/>
    <x v="0"/>
    <x v="200"/>
    <s v="kmpl"/>
    <s v="168.5 bhp"/>
    <n v="7"/>
    <m/>
    <x v="14"/>
  </r>
  <r>
    <n v="3300"/>
    <x v="1393"/>
    <x v="7"/>
    <x v="6"/>
    <n v="17000"/>
    <x v="1"/>
    <x v="0"/>
    <x v="0"/>
    <x v="315"/>
    <s v="kmpl"/>
    <s v="99 bhp"/>
    <n v="5"/>
    <s v="7.56 Lakh"/>
    <x v="316"/>
  </r>
  <r>
    <n v="3301"/>
    <x v="175"/>
    <x v="5"/>
    <x v="7"/>
    <n v="57000"/>
    <x v="1"/>
    <x v="0"/>
    <x v="0"/>
    <x v="3"/>
    <s v="kmpl"/>
    <s v="88.8 bhp"/>
    <n v="7"/>
    <m/>
    <x v="99"/>
  </r>
  <r>
    <n v="3302"/>
    <x v="248"/>
    <x v="4"/>
    <x v="5"/>
    <n v="9370"/>
    <x v="2"/>
    <x v="0"/>
    <x v="0"/>
    <x v="160"/>
    <s v="kmpl"/>
    <s v="47.3 bhp"/>
    <n v="5"/>
    <m/>
    <x v="154"/>
  </r>
  <r>
    <n v="3303"/>
    <x v="156"/>
    <x v="2"/>
    <x v="4"/>
    <n v="53226"/>
    <x v="2"/>
    <x v="0"/>
    <x v="0"/>
    <x v="109"/>
    <s v="kmpl"/>
    <s v="86.8 bhp"/>
    <n v="5"/>
    <m/>
    <x v="46"/>
  </r>
  <r>
    <n v="3304"/>
    <x v="1394"/>
    <x v="4"/>
    <x v="0"/>
    <n v="120000"/>
    <x v="1"/>
    <x v="0"/>
    <x v="1"/>
    <x v="76"/>
    <s v="kmpl"/>
    <s v="110 bhp"/>
    <n v="5"/>
    <m/>
    <x v="6"/>
  </r>
  <r>
    <n v="3305"/>
    <x v="176"/>
    <x v="5"/>
    <x v="9"/>
    <n v="75055"/>
    <x v="2"/>
    <x v="0"/>
    <x v="0"/>
    <x v="27"/>
    <s v="kmpl"/>
    <s v="100 bhp"/>
    <n v="5"/>
    <m/>
    <x v="293"/>
  </r>
  <r>
    <n v="3306"/>
    <x v="236"/>
    <x v="3"/>
    <x v="8"/>
    <n v="37247"/>
    <x v="1"/>
    <x v="0"/>
    <x v="0"/>
    <x v="1"/>
    <s v="kmpl"/>
    <s v="126.2 bhp"/>
    <n v="5"/>
    <m/>
    <x v="997"/>
  </r>
  <r>
    <n v="3307"/>
    <x v="439"/>
    <x v="8"/>
    <x v="4"/>
    <n v="64000"/>
    <x v="1"/>
    <x v="0"/>
    <x v="0"/>
    <x v="132"/>
    <s v="kmpl"/>
    <s v="67.06 bhp"/>
    <n v="5"/>
    <m/>
    <x v="207"/>
  </r>
  <r>
    <n v="3308"/>
    <x v="1395"/>
    <x v="0"/>
    <x v="7"/>
    <n v="12000"/>
    <x v="2"/>
    <x v="0"/>
    <x v="0"/>
    <x v="383"/>
    <s v="kmpl"/>
    <s v="198.25 bhp"/>
    <n v="5"/>
    <m/>
    <x v="355"/>
  </r>
  <r>
    <n v="3309"/>
    <x v="1"/>
    <x v="1"/>
    <x v="8"/>
    <n v="40158"/>
    <x v="1"/>
    <x v="0"/>
    <x v="0"/>
    <x v="1"/>
    <s v="kmpl"/>
    <s v="126.2 bhp"/>
    <n v="5"/>
    <m/>
    <x v="192"/>
  </r>
  <r>
    <n v="3310"/>
    <x v="927"/>
    <x v="2"/>
    <x v="8"/>
    <n v="11000"/>
    <x v="2"/>
    <x v="0"/>
    <x v="0"/>
    <x v="153"/>
    <s v="kmpl"/>
    <s v="88.7 bhp"/>
    <n v="5"/>
    <m/>
    <x v="29"/>
  </r>
  <r>
    <n v="3311"/>
    <x v="8"/>
    <x v="2"/>
    <x v="7"/>
    <n v="70010"/>
    <x v="1"/>
    <x v="0"/>
    <x v="0"/>
    <x v="8"/>
    <s v="kmpl"/>
    <s v="103.6 bhp"/>
    <n v="5"/>
    <m/>
    <x v="90"/>
  </r>
  <r>
    <n v="3312"/>
    <x v="437"/>
    <x v="0"/>
    <x v="1"/>
    <n v="82000"/>
    <x v="1"/>
    <x v="0"/>
    <x v="0"/>
    <x v="83"/>
    <s v="kmpl"/>
    <s v="140 bhp"/>
    <n v="7"/>
    <m/>
    <x v="245"/>
  </r>
  <r>
    <n v="3313"/>
    <x v="1278"/>
    <x v="6"/>
    <x v="8"/>
    <n v="57259"/>
    <x v="1"/>
    <x v="0"/>
    <x v="0"/>
    <x v="329"/>
    <s v="kmpl"/>
    <s v="100 bhp"/>
    <n v="7"/>
    <m/>
    <x v="998"/>
  </r>
  <r>
    <n v="3314"/>
    <x v="1184"/>
    <x v="9"/>
    <x v="0"/>
    <n v="84000"/>
    <x v="2"/>
    <x v="1"/>
    <x v="1"/>
    <x v="303"/>
    <s v="kmpl"/>
    <s v="142 bhp"/>
    <n v="5"/>
    <m/>
    <x v="139"/>
  </r>
  <r>
    <n v="3315"/>
    <x v="3"/>
    <x v="1"/>
    <x v="3"/>
    <n v="168000"/>
    <x v="1"/>
    <x v="0"/>
    <x v="0"/>
    <x v="3"/>
    <s v="kmpl"/>
    <s v="88.76 bhp"/>
    <n v="7"/>
    <m/>
    <x v="2"/>
  </r>
  <r>
    <n v="3316"/>
    <x v="1318"/>
    <x v="4"/>
    <x v="3"/>
    <n v="73670"/>
    <x v="1"/>
    <x v="0"/>
    <x v="0"/>
    <x v="368"/>
    <s v="kmpl"/>
    <s v="162 bhp"/>
    <n v="7"/>
    <m/>
    <x v="1"/>
  </r>
  <r>
    <n v="3317"/>
    <x v="457"/>
    <x v="8"/>
    <x v="7"/>
    <n v="89540"/>
    <x v="1"/>
    <x v="1"/>
    <x v="0"/>
    <x v="200"/>
    <s v="kmpl"/>
    <s v="168.5 bhp"/>
    <n v="7"/>
    <m/>
    <x v="969"/>
  </r>
  <r>
    <n v="3318"/>
    <x v="175"/>
    <x v="4"/>
    <x v="5"/>
    <n v="85423"/>
    <x v="1"/>
    <x v="0"/>
    <x v="0"/>
    <x v="3"/>
    <s v="kmpl"/>
    <s v="88.8 bhp"/>
    <n v="7"/>
    <m/>
    <x v="245"/>
  </r>
  <r>
    <n v="3319"/>
    <x v="905"/>
    <x v="1"/>
    <x v="4"/>
    <n v="48823"/>
    <x v="1"/>
    <x v="1"/>
    <x v="0"/>
    <x v="284"/>
    <s v="kmpl"/>
    <s v="126.24 bhp"/>
    <n v="5"/>
    <m/>
    <x v="126"/>
  </r>
  <r>
    <n v="3320"/>
    <x v="157"/>
    <x v="7"/>
    <x v="2"/>
    <n v="35082"/>
    <x v="2"/>
    <x v="0"/>
    <x v="0"/>
    <x v="53"/>
    <s v="kmpl"/>
    <s v="78.9 bhp"/>
    <n v="5"/>
    <m/>
    <x v="724"/>
  </r>
  <r>
    <n v="3321"/>
    <x v="1091"/>
    <x v="5"/>
    <x v="3"/>
    <n v="126000"/>
    <x v="2"/>
    <x v="0"/>
    <x v="0"/>
    <x v="11"/>
    <s v="kmpl"/>
    <s v="34.2 bhp"/>
    <n v="5"/>
    <m/>
    <x v="112"/>
  </r>
  <r>
    <n v="3322"/>
    <x v="1201"/>
    <x v="8"/>
    <x v="5"/>
    <n v="19000"/>
    <x v="2"/>
    <x v="1"/>
    <x v="0"/>
    <x v="205"/>
    <s v="kmpl"/>
    <s v="86.7 bhp"/>
    <n v="5"/>
    <m/>
    <x v="123"/>
  </r>
  <r>
    <n v="3323"/>
    <x v="883"/>
    <x v="0"/>
    <x v="9"/>
    <n v="69000"/>
    <x v="2"/>
    <x v="1"/>
    <x v="1"/>
    <x v="121"/>
    <s v="kmpl"/>
    <s v="130 bhp"/>
    <n v="5"/>
    <m/>
    <x v="50"/>
  </r>
  <r>
    <n v="3324"/>
    <x v="659"/>
    <x v="6"/>
    <x v="12"/>
    <n v="29836"/>
    <x v="1"/>
    <x v="1"/>
    <x v="0"/>
    <x v="115"/>
    <s v="kmpl"/>
    <s v="136 bhp"/>
    <n v="5"/>
    <s v="43.07 Lakh"/>
    <x v="841"/>
  </r>
  <r>
    <n v="3325"/>
    <x v="1396"/>
    <x v="10"/>
    <x v="0"/>
    <n v="48002"/>
    <x v="2"/>
    <x v="0"/>
    <x v="1"/>
    <x v="240"/>
    <s v="kmpl"/>
    <s v="157.8 bhp"/>
    <n v="5"/>
    <m/>
    <x v="29"/>
  </r>
  <r>
    <n v="3326"/>
    <x v="502"/>
    <x v="10"/>
    <x v="1"/>
    <n v="52324"/>
    <x v="1"/>
    <x v="0"/>
    <x v="0"/>
    <x v="149"/>
    <s v="kmpl"/>
    <s v="88.5 bhp"/>
    <n v="5"/>
    <m/>
    <x v="123"/>
  </r>
  <r>
    <n v="3327"/>
    <x v="89"/>
    <x v="8"/>
    <x v="4"/>
    <n v="65000"/>
    <x v="1"/>
    <x v="0"/>
    <x v="0"/>
    <x v="75"/>
    <s v="kmpl"/>
    <s v="89.84 bhp"/>
    <n v="5"/>
    <m/>
    <x v="557"/>
  </r>
  <r>
    <n v="3328"/>
    <x v="1397"/>
    <x v="0"/>
    <x v="10"/>
    <n v="66000"/>
    <x v="1"/>
    <x v="1"/>
    <x v="1"/>
    <x v="384"/>
    <s v="kmpl"/>
    <s v="224.34 bhp"/>
    <n v="5"/>
    <m/>
    <x v="180"/>
  </r>
  <r>
    <n v="3329"/>
    <x v="509"/>
    <x v="4"/>
    <x v="5"/>
    <n v="75700"/>
    <x v="1"/>
    <x v="0"/>
    <x v="0"/>
    <x v="148"/>
    <s v="kmpl"/>
    <s v="70 bhp"/>
    <n v="5"/>
    <m/>
    <x v="345"/>
  </r>
  <r>
    <n v="3330"/>
    <x v="1398"/>
    <x v="9"/>
    <x v="4"/>
    <n v="43000"/>
    <x v="1"/>
    <x v="0"/>
    <x v="0"/>
    <x v="150"/>
    <s v="kmpl"/>
    <s v="105 bhp"/>
    <n v="5"/>
    <m/>
    <x v="162"/>
  </r>
  <r>
    <n v="3331"/>
    <x v="163"/>
    <x v="6"/>
    <x v="3"/>
    <n v="42706"/>
    <x v="1"/>
    <x v="0"/>
    <x v="0"/>
    <x v="118"/>
    <s v="kmpl"/>
    <s v="56.3 bhp"/>
    <n v="5"/>
    <m/>
    <x v="471"/>
  </r>
  <r>
    <n v="3332"/>
    <x v="1399"/>
    <x v="0"/>
    <x v="4"/>
    <n v="35000"/>
    <x v="1"/>
    <x v="0"/>
    <x v="0"/>
    <x v="224"/>
    <s v="kmpl"/>
    <s v="100 bhp"/>
    <n v="7"/>
    <m/>
    <x v="566"/>
  </r>
  <r>
    <n v="3333"/>
    <x v="1400"/>
    <x v="4"/>
    <x v="2"/>
    <n v="54348"/>
    <x v="2"/>
    <x v="1"/>
    <x v="0"/>
    <x v="216"/>
    <s v="kmpl"/>
    <s v="80 bhp"/>
    <n v="5"/>
    <m/>
    <x v="27"/>
  </r>
  <r>
    <n v="3334"/>
    <x v="1401"/>
    <x v="8"/>
    <x v="4"/>
    <n v="84000"/>
    <x v="1"/>
    <x v="0"/>
    <x v="0"/>
    <x v="132"/>
    <s v="kmpl"/>
    <s v="67.04 bhp"/>
    <n v="5"/>
    <s v="7.83 Lakh"/>
    <x v="43"/>
  </r>
  <r>
    <n v="3335"/>
    <x v="814"/>
    <x v="0"/>
    <x v="0"/>
    <n v="63298"/>
    <x v="2"/>
    <x v="1"/>
    <x v="0"/>
    <x v="29"/>
    <s v="kmpl"/>
    <s v="138.1 bhp"/>
    <n v="5"/>
    <m/>
    <x v="84"/>
  </r>
  <r>
    <n v="3336"/>
    <x v="157"/>
    <x v="5"/>
    <x v="4"/>
    <n v="75049"/>
    <x v="2"/>
    <x v="0"/>
    <x v="1"/>
    <x v="53"/>
    <s v="kmpl"/>
    <s v="78.9 bhp"/>
    <n v="5"/>
    <m/>
    <x v="159"/>
  </r>
  <r>
    <n v="3337"/>
    <x v="1402"/>
    <x v="6"/>
    <x v="6"/>
    <n v="24237"/>
    <x v="2"/>
    <x v="0"/>
    <x v="0"/>
    <x v="203"/>
    <s v="kmpl"/>
    <s v="86.8 bhp"/>
    <n v="5"/>
    <m/>
    <x v="206"/>
  </r>
  <r>
    <n v="3338"/>
    <x v="967"/>
    <x v="3"/>
    <x v="5"/>
    <n v="22767"/>
    <x v="2"/>
    <x v="0"/>
    <x v="0"/>
    <x v="23"/>
    <s v="kmpl"/>
    <s v="85.80 bhp"/>
    <n v="5"/>
    <m/>
    <x v="829"/>
  </r>
  <r>
    <n v="3339"/>
    <x v="255"/>
    <x v="9"/>
    <x v="3"/>
    <n v="58000"/>
    <x v="2"/>
    <x v="1"/>
    <x v="1"/>
    <x v="89"/>
    <s v="kmpl"/>
    <s v="98.6 bhp"/>
    <n v="5"/>
    <m/>
    <x v="279"/>
  </r>
  <r>
    <n v="3340"/>
    <x v="428"/>
    <x v="1"/>
    <x v="8"/>
    <n v="57000"/>
    <x v="1"/>
    <x v="0"/>
    <x v="0"/>
    <x v="219"/>
    <s v="kmpl"/>
    <s v="74 bhp"/>
    <n v="5"/>
    <m/>
    <x v="24"/>
  </r>
  <r>
    <n v="3341"/>
    <x v="1403"/>
    <x v="6"/>
    <x v="0"/>
    <n v="50161"/>
    <x v="2"/>
    <x v="1"/>
    <x v="0"/>
    <x v="385"/>
    <s v="kmpl"/>
    <s v="402 bhp"/>
    <n v="5"/>
    <m/>
    <x v="999"/>
  </r>
  <r>
    <n v="3342"/>
    <x v="1362"/>
    <x v="7"/>
    <x v="5"/>
    <n v="45000"/>
    <x v="1"/>
    <x v="0"/>
    <x v="0"/>
    <x v="75"/>
    <s v="kmpl"/>
    <s v="118 bhp"/>
    <n v="5"/>
    <m/>
    <x v="99"/>
  </r>
  <r>
    <n v="3343"/>
    <x v="408"/>
    <x v="3"/>
    <x v="8"/>
    <n v="68319"/>
    <x v="1"/>
    <x v="1"/>
    <x v="0"/>
    <x v="200"/>
    <s v="kmpl"/>
    <s v="168.5 bhp"/>
    <n v="7"/>
    <m/>
    <x v="1000"/>
  </r>
  <r>
    <n v="3344"/>
    <x v="1404"/>
    <x v="6"/>
    <x v="8"/>
    <n v="30711"/>
    <x v="2"/>
    <x v="0"/>
    <x v="0"/>
    <x v="285"/>
    <s v="kmpl"/>
    <s v="68.05 bhp"/>
    <n v="5"/>
    <m/>
    <x v="80"/>
  </r>
  <r>
    <n v="3345"/>
    <x v="1019"/>
    <x v="7"/>
    <x v="2"/>
    <n v="38277"/>
    <x v="1"/>
    <x v="0"/>
    <x v="0"/>
    <x v="91"/>
    <s v="kmpl"/>
    <s v="90 bhp"/>
    <n v="5"/>
    <m/>
    <x v="471"/>
  </r>
  <r>
    <n v="3346"/>
    <x v="256"/>
    <x v="1"/>
    <x v="3"/>
    <n v="115000"/>
    <x v="1"/>
    <x v="0"/>
    <x v="1"/>
    <x v="8"/>
    <s v="kmpl"/>
    <s v="103.6 bhp"/>
    <n v="5"/>
    <m/>
    <x v="1001"/>
  </r>
  <r>
    <n v="3347"/>
    <x v="302"/>
    <x v="3"/>
    <x v="8"/>
    <n v="46849"/>
    <x v="2"/>
    <x v="1"/>
    <x v="0"/>
    <x v="23"/>
    <s v="kmpl"/>
    <s v="83.14 bhp"/>
    <n v="5"/>
    <m/>
    <x v="465"/>
  </r>
  <r>
    <n v="3348"/>
    <x v="724"/>
    <x v="10"/>
    <x v="7"/>
    <n v="64000"/>
    <x v="1"/>
    <x v="0"/>
    <x v="0"/>
    <x v="91"/>
    <s v="kmpl"/>
    <s v="90 bhp"/>
    <n v="5"/>
    <m/>
    <x v="24"/>
  </r>
  <r>
    <n v="3349"/>
    <x v="1331"/>
    <x v="1"/>
    <x v="0"/>
    <n v="130923"/>
    <x v="1"/>
    <x v="1"/>
    <x v="0"/>
    <x v="183"/>
    <s v="kmpl"/>
    <s v="203 bhp"/>
    <n v="5"/>
    <m/>
    <x v="1"/>
  </r>
  <r>
    <n v="3350"/>
    <x v="53"/>
    <x v="2"/>
    <x v="1"/>
    <n v="15000"/>
    <x v="2"/>
    <x v="0"/>
    <x v="0"/>
    <x v="50"/>
    <s v="kmpl"/>
    <s v="82 bhp"/>
    <n v="5"/>
    <m/>
    <x v="314"/>
  </r>
  <r>
    <n v="3351"/>
    <x v="96"/>
    <x v="0"/>
    <x v="7"/>
    <n v="32720"/>
    <x v="1"/>
    <x v="0"/>
    <x v="0"/>
    <x v="78"/>
    <s v="kmpl"/>
    <s v="90 bhp"/>
    <n v="5"/>
    <m/>
    <x v="2"/>
  </r>
  <r>
    <n v="3352"/>
    <x v="55"/>
    <x v="5"/>
    <x v="5"/>
    <n v="12500"/>
    <x v="2"/>
    <x v="0"/>
    <x v="0"/>
    <x v="52"/>
    <s v="kmpl"/>
    <s v="53.3 bhp"/>
    <n v="5"/>
    <m/>
    <x v="159"/>
  </r>
  <r>
    <n v="3353"/>
    <x v="1405"/>
    <x v="2"/>
    <x v="1"/>
    <n v="59800"/>
    <x v="2"/>
    <x v="1"/>
    <x v="0"/>
    <x v="336"/>
    <s v="kmpl"/>
    <s v="82 bhp"/>
    <n v="5"/>
    <m/>
    <x v="333"/>
  </r>
  <r>
    <n v="3354"/>
    <x v="557"/>
    <x v="1"/>
    <x v="2"/>
    <n v="54211"/>
    <x v="2"/>
    <x v="0"/>
    <x v="0"/>
    <x v="51"/>
    <s v="kmpl"/>
    <s v="103.6 bhp"/>
    <n v="5"/>
    <m/>
    <x v="1002"/>
  </r>
  <r>
    <n v="3355"/>
    <x v="569"/>
    <x v="6"/>
    <x v="1"/>
    <n v="62242"/>
    <x v="1"/>
    <x v="1"/>
    <x v="0"/>
    <x v="358"/>
    <s v="kmpl"/>
    <s v="163.7 bhp"/>
    <n v="5"/>
    <m/>
    <x v="1003"/>
  </r>
  <r>
    <n v="3356"/>
    <x v="1083"/>
    <x v="0"/>
    <x v="1"/>
    <n v="54000"/>
    <x v="1"/>
    <x v="0"/>
    <x v="1"/>
    <x v="28"/>
    <s v="kmpl"/>
    <s v="108.5 bhp"/>
    <n v="5"/>
    <m/>
    <x v="74"/>
  </r>
  <r>
    <n v="3357"/>
    <x v="171"/>
    <x v="4"/>
    <x v="3"/>
    <n v="65000"/>
    <x v="1"/>
    <x v="0"/>
    <x v="0"/>
    <x v="84"/>
    <s v="kmpl"/>
    <s v="126.32 bhp"/>
    <n v="5"/>
    <m/>
    <x v="132"/>
  </r>
  <r>
    <n v="3358"/>
    <x v="556"/>
    <x v="2"/>
    <x v="1"/>
    <n v="55000"/>
    <x v="2"/>
    <x v="1"/>
    <x v="0"/>
    <x v="165"/>
    <s v="kmpl"/>
    <s v="67.04 bhp"/>
    <n v="5"/>
    <s v="6 Lakh"/>
    <x v="6"/>
  </r>
  <r>
    <n v="3359"/>
    <x v="199"/>
    <x v="1"/>
    <x v="0"/>
    <n v="71000"/>
    <x v="2"/>
    <x v="0"/>
    <x v="0"/>
    <x v="50"/>
    <s v="kmpl"/>
    <s v="67.1 bhp"/>
    <n v="5"/>
    <m/>
    <x v="65"/>
  </r>
  <r>
    <n v="3360"/>
    <x v="254"/>
    <x v="2"/>
    <x v="3"/>
    <n v="70000"/>
    <x v="1"/>
    <x v="0"/>
    <x v="0"/>
    <x v="91"/>
    <s v="kmpl"/>
    <s v="88.8 bhp"/>
    <n v="5"/>
    <m/>
    <x v="27"/>
  </r>
  <r>
    <n v="3361"/>
    <x v="1224"/>
    <x v="0"/>
    <x v="2"/>
    <n v="53000"/>
    <x v="2"/>
    <x v="1"/>
    <x v="0"/>
    <x v="236"/>
    <s v="kmpl"/>
    <s v="163.2 bhp"/>
    <n v="5"/>
    <m/>
    <x v="312"/>
  </r>
  <r>
    <n v="3362"/>
    <x v="218"/>
    <x v="0"/>
    <x v="4"/>
    <n v="43000"/>
    <x v="1"/>
    <x v="1"/>
    <x v="0"/>
    <x v="147"/>
    <s v="kmpl"/>
    <s v="184 bhp"/>
    <n v="5"/>
    <m/>
    <x v="7"/>
  </r>
  <r>
    <n v="3363"/>
    <x v="1406"/>
    <x v="0"/>
    <x v="1"/>
    <n v="54000"/>
    <x v="2"/>
    <x v="1"/>
    <x v="0"/>
    <x v="139"/>
    <s v="kmpl"/>
    <s v="103.52 bhp"/>
    <n v="5"/>
    <m/>
    <x v="1004"/>
  </r>
  <r>
    <n v="3364"/>
    <x v="177"/>
    <x v="10"/>
    <x v="7"/>
    <n v="51000"/>
    <x v="2"/>
    <x v="0"/>
    <x v="0"/>
    <x v="53"/>
    <s v="kmpl"/>
    <s v="78.9 bhp"/>
    <n v="5"/>
    <m/>
    <x v="68"/>
  </r>
  <r>
    <n v="3365"/>
    <x v="1407"/>
    <x v="4"/>
    <x v="9"/>
    <n v="78000"/>
    <x v="1"/>
    <x v="0"/>
    <x v="1"/>
    <x v="226"/>
    <s v="kmpl"/>
    <s v="107.2 bhp"/>
    <n v="6"/>
    <m/>
    <x v="132"/>
  </r>
  <r>
    <n v="3366"/>
    <x v="894"/>
    <x v="0"/>
    <x v="7"/>
    <n v="25000"/>
    <x v="1"/>
    <x v="0"/>
    <x v="0"/>
    <x v="111"/>
    <s v="kmpl"/>
    <s v="98.6 bhp"/>
    <n v="5"/>
    <m/>
    <x v="227"/>
  </r>
  <r>
    <n v="3367"/>
    <x v="26"/>
    <x v="1"/>
    <x v="3"/>
    <n v="12600"/>
    <x v="2"/>
    <x v="0"/>
    <x v="0"/>
    <x v="25"/>
    <s v="kmpl"/>
    <s v="67.1 bhp"/>
    <n v="5"/>
    <m/>
    <x v="471"/>
  </r>
  <r>
    <n v="3368"/>
    <x v="1301"/>
    <x v="1"/>
    <x v="10"/>
    <n v="80000"/>
    <x v="1"/>
    <x v="0"/>
    <x v="2"/>
    <x v="49"/>
    <s v="kmpl"/>
    <s v="75 bhp"/>
    <n v="5"/>
    <m/>
    <x v="93"/>
  </r>
  <r>
    <n v="3369"/>
    <x v="230"/>
    <x v="7"/>
    <x v="5"/>
    <n v="21000"/>
    <x v="2"/>
    <x v="0"/>
    <x v="0"/>
    <x v="50"/>
    <s v="kmpl"/>
    <s v="82 bhp"/>
    <n v="5"/>
    <m/>
    <x v="68"/>
  </r>
  <r>
    <n v="3370"/>
    <x v="837"/>
    <x v="0"/>
    <x v="2"/>
    <n v="32000"/>
    <x v="2"/>
    <x v="0"/>
    <x v="1"/>
    <x v="297"/>
    <s v="kmpl"/>
    <s v="70 bhp"/>
    <n v="5"/>
    <m/>
    <x v="93"/>
  </r>
  <r>
    <n v="3371"/>
    <x v="347"/>
    <x v="9"/>
    <x v="1"/>
    <n v="50000"/>
    <x v="2"/>
    <x v="0"/>
    <x v="0"/>
    <x v="50"/>
    <s v="kmpl"/>
    <s v="81.86 bhp"/>
    <n v="5"/>
    <m/>
    <x v="119"/>
  </r>
  <r>
    <n v="3372"/>
    <x v="1408"/>
    <x v="0"/>
    <x v="0"/>
    <n v="47500"/>
    <x v="2"/>
    <x v="0"/>
    <x v="0"/>
    <x v="205"/>
    <s v="kmpl"/>
    <s v="103.3 bhp"/>
    <n v="5"/>
    <m/>
    <x v="103"/>
  </r>
  <r>
    <n v="3373"/>
    <x v="1409"/>
    <x v="0"/>
    <x v="8"/>
    <n v="7500"/>
    <x v="2"/>
    <x v="0"/>
    <x v="0"/>
    <x v="146"/>
    <s v="kmpl"/>
    <s v="117.3 bhp"/>
    <n v="5"/>
    <s v="13.76 Lakh"/>
    <x v="1005"/>
  </r>
  <r>
    <n v="3374"/>
    <x v="733"/>
    <x v="5"/>
    <x v="5"/>
    <n v="68163"/>
    <x v="1"/>
    <x v="1"/>
    <x v="0"/>
    <x v="283"/>
    <s v="kmpl"/>
    <s v="108.45 bhp"/>
    <n v="5"/>
    <s v="14.11 Lakh"/>
    <x v="165"/>
  </r>
  <r>
    <n v="3375"/>
    <x v="16"/>
    <x v="10"/>
    <x v="7"/>
    <n v="61000"/>
    <x v="1"/>
    <x v="0"/>
    <x v="0"/>
    <x v="16"/>
    <s v="kmpl"/>
    <s v="98.6 bhp"/>
    <n v="5"/>
    <m/>
    <x v="191"/>
  </r>
  <r>
    <n v="3376"/>
    <x v="216"/>
    <x v="5"/>
    <x v="1"/>
    <n v="100000"/>
    <x v="1"/>
    <x v="0"/>
    <x v="1"/>
    <x v="85"/>
    <s v="kmpl"/>
    <s v="100.6 bhp"/>
    <n v="7"/>
    <m/>
    <x v="336"/>
  </r>
  <r>
    <n v="3377"/>
    <x v="497"/>
    <x v="0"/>
    <x v="10"/>
    <n v="61500"/>
    <x v="1"/>
    <x v="1"/>
    <x v="1"/>
    <x v="185"/>
    <s v="kmpl"/>
    <s v="181 bhp"/>
    <n v="5"/>
    <m/>
    <x v="126"/>
  </r>
  <r>
    <n v="3378"/>
    <x v="1410"/>
    <x v="6"/>
    <x v="8"/>
    <n v="42883"/>
    <x v="2"/>
    <x v="0"/>
    <x v="0"/>
    <x v="124"/>
    <s v="kmpl"/>
    <s v="68.05 bhp"/>
    <n v="5"/>
    <m/>
    <x v="1006"/>
  </r>
  <r>
    <n v="3379"/>
    <x v="1411"/>
    <x v="5"/>
    <x v="3"/>
    <n v="97000"/>
    <x v="1"/>
    <x v="0"/>
    <x v="1"/>
    <x v="18"/>
    <s v="kmpl"/>
    <s v="83.8 bhp"/>
    <n v="5"/>
    <m/>
    <x v="24"/>
  </r>
  <r>
    <n v="3380"/>
    <x v="636"/>
    <x v="9"/>
    <x v="0"/>
    <n v="39525"/>
    <x v="2"/>
    <x v="1"/>
    <x v="0"/>
    <x v="173"/>
    <s v="kmpl"/>
    <s v="170 bhp"/>
    <n v="5"/>
    <m/>
    <x v="353"/>
  </r>
  <r>
    <n v="3381"/>
    <x v="292"/>
    <x v="6"/>
    <x v="8"/>
    <n v="35384"/>
    <x v="1"/>
    <x v="0"/>
    <x v="0"/>
    <x v="34"/>
    <s v="kmpl"/>
    <s v="88.5 bhp"/>
    <n v="5"/>
    <s v="9.12 Lakh"/>
    <x v="966"/>
  </r>
  <r>
    <n v="3382"/>
    <x v="1412"/>
    <x v="4"/>
    <x v="0"/>
    <n v="46000"/>
    <x v="1"/>
    <x v="1"/>
    <x v="0"/>
    <x v="138"/>
    <s v="kmpl"/>
    <s v="261 bhp"/>
    <n v="7"/>
    <m/>
    <x v="18"/>
  </r>
  <r>
    <n v="3383"/>
    <x v="1010"/>
    <x v="3"/>
    <x v="6"/>
    <n v="32189"/>
    <x v="1"/>
    <x v="0"/>
    <x v="0"/>
    <x v="78"/>
    <s v="kmpl"/>
    <s v="98.96 bhp"/>
    <n v="5"/>
    <s v="11.2 Lakh"/>
    <x v="353"/>
  </r>
  <r>
    <n v="3384"/>
    <x v="1413"/>
    <x v="2"/>
    <x v="5"/>
    <n v="27000"/>
    <x v="1"/>
    <x v="1"/>
    <x v="0"/>
    <x v="340"/>
    <s v="kmpl"/>
    <s v="126.2 bhp"/>
    <n v="5"/>
    <m/>
    <x v="778"/>
  </r>
  <r>
    <n v="3385"/>
    <x v="520"/>
    <x v="3"/>
    <x v="6"/>
    <n v="22734"/>
    <x v="2"/>
    <x v="0"/>
    <x v="0"/>
    <x v="164"/>
    <s v="kmpl"/>
    <s v="74 bhp"/>
    <n v="5"/>
    <m/>
    <x v="273"/>
  </r>
  <r>
    <n v="3386"/>
    <x v="377"/>
    <x v="0"/>
    <x v="7"/>
    <n v="58002"/>
    <x v="1"/>
    <x v="0"/>
    <x v="0"/>
    <x v="65"/>
    <s v="kmpl"/>
    <s v="108.45 bhp"/>
    <n v="5"/>
    <m/>
    <x v="74"/>
  </r>
  <r>
    <n v="3387"/>
    <x v="1414"/>
    <x v="2"/>
    <x v="3"/>
    <n v="31500"/>
    <x v="2"/>
    <x v="1"/>
    <x v="0"/>
    <x v="66"/>
    <s v="kmpl"/>
    <s v="86.8 bhp"/>
    <n v="5"/>
    <m/>
    <x v="290"/>
  </r>
  <r>
    <n v="3388"/>
    <x v="389"/>
    <x v="3"/>
    <x v="8"/>
    <n v="30933"/>
    <x v="2"/>
    <x v="0"/>
    <x v="0"/>
    <x v="203"/>
    <s v="kmpl"/>
    <s v="86.8 bhp"/>
    <n v="5"/>
    <m/>
    <x v="766"/>
  </r>
  <r>
    <n v="3389"/>
    <x v="74"/>
    <x v="7"/>
    <x v="3"/>
    <n v="27090"/>
    <x v="1"/>
    <x v="1"/>
    <x v="0"/>
    <x v="67"/>
    <s v="kmpl"/>
    <s v="187.74 bhp"/>
    <n v="5"/>
    <m/>
    <x v="51"/>
  </r>
  <r>
    <n v="3390"/>
    <x v="460"/>
    <x v="0"/>
    <x v="1"/>
    <n v="29500"/>
    <x v="1"/>
    <x v="1"/>
    <x v="0"/>
    <x v="225"/>
    <s v="kmpl"/>
    <s v="258 bhp"/>
    <n v="7"/>
    <m/>
    <x v="564"/>
  </r>
  <r>
    <n v="3391"/>
    <x v="1415"/>
    <x v="1"/>
    <x v="4"/>
    <n v="45000"/>
    <x v="2"/>
    <x v="0"/>
    <x v="0"/>
    <x v="53"/>
    <s v="kmpl"/>
    <s v="78.9 bhp"/>
    <n v="5"/>
    <m/>
    <x v="155"/>
  </r>
  <r>
    <n v="3392"/>
    <x v="368"/>
    <x v="4"/>
    <x v="6"/>
    <n v="11691"/>
    <x v="2"/>
    <x v="0"/>
    <x v="0"/>
    <x v="101"/>
    <s v="kmpl"/>
    <s v="81.83 bhp"/>
    <n v="5"/>
    <m/>
    <x v="165"/>
  </r>
  <r>
    <n v="3393"/>
    <x v="1416"/>
    <x v="4"/>
    <x v="13"/>
    <n v="121000"/>
    <x v="1"/>
    <x v="0"/>
    <x v="1"/>
    <x v="59"/>
    <s v="kmpl"/>
    <s v="90 bhp"/>
    <n v="5"/>
    <m/>
    <x v="54"/>
  </r>
  <r>
    <n v="3394"/>
    <x v="93"/>
    <x v="4"/>
    <x v="0"/>
    <n v="118077"/>
    <x v="1"/>
    <x v="0"/>
    <x v="0"/>
    <x v="76"/>
    <s v="kmpl"/>
    <s v="110 bhp"/>
    <n v="5"/>
    <m/>
    <x v="43"/>
  </r>
  <r>
    <n v="3395"/>
    <x v="678"/>
    <x v="2"/>
    <x v="3"/>
    <n v="36300"/>
    <x v="2"/>
    <x v="1"/>
    <x v="3"/>
    <x v="162"/>
    <s v="kmpl"/>
    <s v="121.4 bhp"/>
    <n v="5"/>
    <m/>
    <x v="100"/>
  </r>
  <r>
    <n v="3396"/>
    <x v="1417"/>
    <x v="0"/>
    <x v="14"/>
    <n v="90000"/>
    <x v="2"/>
    <x v="0"/>
    <x v="1"/>
    <x v="114"/>
    <s v="kmpl"/>
    <s v="61 bhp"/>
    <n v="5"/>
    <m/>
    <x v="185"/>
  </r>
  <r>
    <n v="3397"/>
    <x v="210"/>
    <x v="2"/>
    <x v="0"/>
    <n v="78000"/>
    <x v="1"/>
    <x v="0"/>
    <x v="0"/>
    <x v="56"/>
    <s v="kmpl"/>
    <s v="68 bhp"/>
    <n v="5"/>
    <m/>
    <x v="50"/>
  </r>
  <r>
    <n v="3398"/>
    <x v="419"/>
    <x v="0"/>
    <x v="1"/>
    <n v="42000"/>
    <x v="1"/>
    <x v="1"/>
    <x v="0"/>
    <x v="74"/>
    <s v="kmpl"/>
    <s v="174.33 bhp"/>
    <n v="5"/>
    <m/>
    <x v="1007"/>
  </r>
  <r>
    <n v="3399"/>
    <x v="520"/>
    <x v="0"/>
    <x v="1"/>
    <n v="27000"/>
    <x v="2"/>
    <x v="0"/>
    <x v="0"/>
    <x v="164"/>
    <s v="kmpl"/>
    <s v="74 bhp"/>
    <n v="5"/>
    <m/>
    <x v="191"/>
  </r>
  <r>
    <n v="3400"/>
    <x v="218"/>
    <x v="7"/>
    <x v="3"/>
    <n v="22000"/>
    <x v="1"/>
    <x v="1"/>
    <x v="0"/>
    <x v="147"/>
    <s v="kmpl"/>
    <s v="184 bhp"/>
    <n v="5"/>
    <m/>
    <x v="30"/>
  </r>
  <r>
    <n v="3401"/>
    <x v="907"/>
    <x v="7"/>
    <x v="7"/>
    <n v="49000"/>
    <x v="2"/>
    <x v="0"/>
    <x v="0"/>
    <x v="146"/>
    <s v="kmpl"/>
    <s v="117.3 bhp"/>
    <n v="5"/>
    <m/>
    <x v="119"/>
  </r>
  <r>
    <n v="3402"/>
    <x v="1418"/>
    <x v="4"/>
    <x v="3"/>
    <n v="42600"/>
    <x v="1"/>
    <x v="0"/>
    <x v="0"/>
    <x v="78"/>
    <s v="kmpl"/>
    <s v="90 bhp"/>
    <n v="5"/>
    <m/>
    <x v="576"/>
  </r>
  <r>
    <n v="3403"/>
    <x v="132"/>
    <x v="3"/>
    <x v="6"/>
    <n v="12794"/>
    <x v="2"/>
    <x v="1"/>
    <x v="0"/>
    <x v="97"/>
    <s v="kmpl"/>
    <s v="88.7 bhp"/>
    <n v="5"/>
    <m/>
    <x v="624"/>
  </r>
  <r>
    <n v="3404"/>
    <x v="188"/>
    <x v="5"/>
    <x v="13"/>
    <n v="125000"/>
    <x v="2"/>
    <x v="0"/>
    <x v="2"/>
    <x v="133"/>
    <s v="kmpl"/>
    <m/>
    <m/>
    <m/>
    <x v="5"/>
  </r>
  <r>
    <n v="3405"/>
    <x v="697"/>
    <x v="4"/>
    <x v="7"/>
    <n v="88046"/>
    <x v="2"/>
    <x v="1"/>
    <x v="0"/>
    <x v="274"/>
    <s v="kmpl"/>
    <s v="152 bhp"/>
    <n v="5"/>
    <m/>
    <x v="1008"/>
  </r>
  <r>
    <n v="3406"/>
    <x v="573"/>
    <x v="9"/>
    <x v="7"/>
    <n v="8000"/>
    <x v="1"/>
    <x v="1"/>
    <x v="1"/>
    <x v="56"/>
    <s v="kmpl"/>
    <s v="107.3 bhp"/>
    <n v="5"/>
    <m/>
    <x v="518"/>
  </r>
  <r>
    <n v="3407"/>
    <x v="1419"/>
    <x v="3"/>
    <x v="6"/>
    <n v="82739"/>
    <x v="1"/>
    <x v="1"/>
    <x v="0"/>
    <x v="83"/>
    <s v="kmpl"/>
    <s v="140 bhp"/>
    <n v="7"/>
    <m/>
    <x v="1009"/>
  </r>
  <r>
    <n v="3408"/>
    <x v="1420"/>
    <x v="9"/>
    <x v="13"/>
    <n v="193000"/>
    <x v="1"/>
    <x v="0"/>
    <x v="3"/>
    <x v="221"/>
    <s v="kmpl"/>
    <s v="63 bhp"/>
    <n v="7"/>
    <m/>
    <x v="54"/>
  </r>
  <r>
    <n v="3409"/>
    <x v="1421"/>
    <x v="0"/>
    <x v="4"/>
    <n v="7000"/>
    <x v="2"/>
    <x v="1"/>
    <x v="0"/>
    <x v="386"/>
    <s v="kmpl"/>
    <s v="99.6 bhp"/>
    <n v="5"/>
    <m/>
    <x v="137"/>
  </r>
  <r>
    <n v="3410"/>
    <x v="1422"/>
    <x v="10"/>
    <x v="3"/>
    <n v="60000"/>
    <x v="1"/>
    <x v="1"/>
    <x v="1"/>
    <x v="290"/>
    <s v="kmpl"/>
    <s v="187.74 bhp"/>
    <n v="5"/>
    <m/>
    <x v="21"/>
  </r>
  <r>
    <n v="3411"/>
    <x v="658"/>
    <x v="1"/>
    <x v="8"/>
    <n v="38000"/>
    <x v="2"/>
    <x v="0"/>
    <x v="0"/>
    <x v="160"/>
    <s v="kmpl"/>
    <s v="47.3 bhp"/>
    <n v="5"/>
    <m/>
    <x v="71"/>
  </r>
  <r>
    <n v="3412"/>
    <x v="416"/>
    <x v="6"/>
    <x v="4"/>
    <n v="56344"/>
    <x v="2"/>
    <x v="0"/>
    <x v="0"/>
    <x v="208"/>
    <s v="kmpl"/>
    <s v="88.73 bhp"/>
    <n v="5"/>
    <m/>
    <x v="492"/>
  </r>
  <r>
    <n v="3413"/>
    <x v="488"/>
    <x v="0"/>
    <x v="7"/>
    <n v="17858"/>
    <x v="2"/>
    <x v="0"/>
    <x v="0"/>
    <x v="72"/>
    <s v="kmpl"/>
    <s v="80 bhp"/>
    <n v="5"/>
    <m/>
    <x v="1010"/>
  </r>
  <r>
    <n v="3414"/>
    <x v="241"/>
    <x v="4"/>
    <x v="3"/>
    <n v="53000"/>
    <x v="2"/>
    <x v="0"/>
    <x v="0"/>
    <x v="53"/>
    <s v="kmpl"/>
    <s v="78.9 bhp"/>
    <n v="5"/>
    <m/>
    <x v="242"/>
  </r>
  <r>
    <n v="3415"/>
    <x v="12"/>
    <x v="6"/>
    <x v="5"/>
    <n v="67906"/>
    <x v="1"/>
    <x v="0"/>
    <x v="0"/>
    <x v="12"/>
    <s v="kmpl"/>
    <s v="74 bhp"/>
    <n v="5"/>
    <m/>
    <x v="681"/>
  </r>
  <r>
    <n v="3416"/>
    <x v="145"/>
    <x v="4"/>
    <x v="1"/>
    <n v="19000"/>
    <x v="2"/>
    <x v="0"/>
    <x v="0"/>
    <x v="5"/>
    <s v="kmpl"/>
    <s v="55.2 bhp"/>
    <n v="5"/>
    <m/>
    <x v="159"/>
  </r>
  <r>
    <n v="3417"/>
    <x v="20"/>
    <x v="0"/>
    <x v="0"/>
    <n v="67000"/>
    <x v="1"/>
    <x v="1"/>
    <x v="1"/>
    <x v="20"/>
    <s v="kmpl"/>
    <s v="190 bhp"/>
    <n v="5"/>
    <s v="47.87 Lakh"/>
    <x v="353"/>
  </r>
  <r>
    <n v="3418"/>
    <x v="1423"/>
    <x v="8"/>
    <x v="2"/>
    <n v="80000"/>
    <x v="1"/>
    <x v="0"/>
    <x v="0"/>
    <x v="387"/>
    <s v="kmpl"/>
    <s v="70 bhp"/>
    <n v="5"/>
    <m/>
    <x v="263"/>
  </r>
  <r>
    <n v="3419"/>
    <x v="248"/>
    <x v="8"/>
    <x v="1"/>
    <n v="61000"/>
    <x v="2"/>
    <x v="0"/>
    <x v="0"/>
    <x v="160"/>
    <s v="kmpl"/>
    <s v="47.3 bhp"/>
    <n v="5"/>
    <m/>
    <x v="93"/>
  </r>
  <r>
    <n v="3420"/>
    <x v="92"/>
    <x v="1"/>
    <x v="0"/>
    <n v="39000"/>
    <x v="1"/>
    <x v="0"/>
    <x v="0"/>
    <x v="37"/>
    <s v="kmpl"/>
    <s v="73.9 bhp"/>
    <n v="5"/>
    <m/>
    <x v="754"/>
  </r>
  <r>
    <n v="3421"/>
    <x v="465"/>
    <x v="10"/>
    <x v="7"/>
    <n v="59000"/>
    <x v="2"/>
    <x v="1"/>
    <x v="0"/>
    <x v="42"/>
    <s v="kmpl"/>
    <s v="138.03 bhp"/>
    <n v="5"/>
    <m/>
    <x v="30"/>
  </r>
  <r>
    <n v="3422"/>
    <x v="382"/>
    <x v="4"/>
    <x v="11"/>
    <n v="80931"/>
    <x v="2"/>
    <x v="0"/>
    <x v="0"/>
    <x v="199"/>
    <s v="kmpl"/>
    <s v="62.1 bhp"/>
    <n v="5"/>
    <m/>
    <x v="293"/>
  </r>
  <r>
    <n v="3423"/>
    <x v="449"/>
    <x v="7"/>
    <x v="5"/>
    <n v="34000"/>
    <x v="2"/>
    <x v="0"/>
    <x v="0"/>
    <x v="112"/>
    <s v="kmpl"/>
    <s v="81.80 bhp"/>
    <n v="5"/>
    <m/>
    <x v="251"/>
  </r>
  <r>
    <n v="3424"/>
    <x v="1000"/>
    <x v="4"/>
    <x v="4"/>
    <n v="130000"/>
    <x v="1"/>
    <x v="0"/>
    <x v="0"/>
    <x v="263"/>
    <s v="kmpl"/>
    <s v="84.8 bhp"/>
    <n v="5"/>
    <m/>
    <x v="119"/>
  </r>
  <r>
    <n v="3425"/>
    <x v="35"/>
    <x v="3"/>
    <x v="6"/>
    <n v="52380"/>
    <x v="1"/>
    <x v="0"/>
    <x v="0"/>
    <x v="34"/>
    <s v="kmpl"/>
    <s v="88.5 bhp"/>
    <n v="5"/>
    <s v="12.47 Lakh"/>
    <x v="657"/>
  </r>
  <r>
    <n v="3426"/>
    <x v="1424"/>
    <x v="7"/>
    <x v="2"/>
    <n v="44000"/>
    <x v="2"/>
    <x v="0"/>
    <x v="0"/>
    <x v="272"/>
    <s v="kmpl"/>
    <s v="75 bhp"/>
    <n v="5"/>
    <m/>
    <x v="81"/>
  </r>
  <r>
    <n v="3427"/>
    <x v="210"/>
    <x v="4"/>
    <x v="1"/>
    <n v="84000"/>
    <x v="1"/>
    <x v="0"/>
    <x v="0"/>
    <x v="56"/>
    <s v="kmpl"/>
    <s v="68.05 bhp"/>
    <n v="5"/>
    <m/>
    <x v="82"/>
  </r>
  <r>
    <n v="3428"/>
    <x v="1425"/>
    <x v="6"/>
    <x v="8"/>
    <n v="41697"/>
    <x v="2"/>
    <x v="1"/>
    <x v="0"/>
    <x v="151"/>
    <s v="kmpl"/>
    <s v="141.1 bhp"/>
    <n v="5"/>
    <m/>
    <x v="1011"/>
  </r>
  <r>
    <n v="3429"/>
    <x v="834"/>
    <x v="1"/>
    <x v="7"/>
    <n v="163000"/>
    <x v="1"/>
    <x v="0"/>
    <x v="0"/>
    <x v="28"/>
    <s v="kmpl"/>
    <s v="108.5 bhp"/>
    <n v="5"/>
    <m/>
    <x v="35"/>
  </r>
  <r>
    <n v="3430"/>
    <x v="102"/>
    <x v="2"/>
    <x v="2"/>
    <n v="42000"/>
    <x v="2"/>
    <x v="0"/>
    <x v="1"/>
    <x v="81"/>
    <s v="kmpl"/>
    <s v="78.9 bhp"/>
    <n v="5"/>
    <s v="6.51 Lakh"/>
    <x v="68"/>
  </r>
  <r>
    <n v="3431"/>
    <x v="162"/>
    <x v="5"/>
    <x v="4"/>
    <n v="129000"/>
    <x v="1"/>
    <x v="0"/>
    <x v="3"/>
    <x v="230"/>
    <s v="kmpl"/>
    <s v="88.76 bhp"/>
    <n v="5"/>
    <m/>
    <x v="909"/>
  </r>
  <r>
    <n v="3432"/>
    <x v="1426"/>
    <x v="2"/>
    <x v="1"/>
    <n v="32200"/>
    <x v="2"/>
    <x v="0"/>
    <x v="1"/>
    <x v="203"/>
    <s v="kmpl"/>
    <s v="86.8 bhp"/>
    <n v="5"/>
    <m/>
    <x v="24"/>
  </r>
  <r>
    <n v="3433"/>
    <x v="1407"/>
    <x v="0"/>
    <x v="15"/>
    <n v="129000"/>
    <x v="1"/>
    <x v="0"/>
    <x v="0"/>
    <x v="226"/>
    <s v="kmpl"/>
    <s v="107.2 bhp"/>
    <n v="6"/>
    <m/>
    <x v="79"/>
  </r>
  <r>
    <n v="3434"/>
    <x v="49"/>
    <x v="9"/>
    <x v="7"/>
    <n v="40000"/>
    <x v="1"/>
    <x v="1"/>
    <x v="0"/>
    <x v="47"/>
    <s v="kmpl"/>
    <s v="174.33 bhp"/>
    <n v="5"/>
    <m/>
    <x v="732"/>
  </r>
  <r>
    <n v="3435"/>
    <x v="1427"/>
    <x v="8"/>
    <x v="13"/>
    <n v="150000"/>
    <x v="2"/>
    <x v="0"/>
    <x v="0"/>
    <x v="31"/>
    <s v="kmpl"/>
    <s v="132 bhp"/>
    <n v="8"/>
    <m/>
    <x v="2"/>
  </r>
  <r>
    <n v="3436"/>
    <x v="925"/>
    <x v="5"/>
    <x v="9"/>
    <n v="140000"/>
    <x v="2"/>
    <x v="0"/>
    <x v="0"/>
    <x v="77"/>
    <s v="kmpl"/>
    <s v="74.9 bhp"/>
    <n v="5"/>
    <m/>
    <x v="541"/>
  </r>
  <r>
    <n v="3437"/>
    <x v="1286"/>
    <x v="4"/>
    <x v="13"/>
    <n v="63181"/>
    <x v="2"/>
    <x v="0"/>
    <x v="0"/>
    <x v="114"/>
    <s v="kmpl"/>
    <s v="83 bhp"/>
    <n v="5"/>
    <m/>
    <x v="32"/>
  </r>
  <r>
    <n v="3438"/>
    <x v="16"/>
    <x v="7"/>
    <x v="4"/>
    <n v="39575"/>
    <x v="1"/>
    <x v="0"/>
    <x v="0"/>
    <x v="16"/>
    <s v="kmpl"/>
    <s v="98.6 bhp"/>
    <n v="5"/>
    <m/>
    <x v="72"/>
  </r>
  <r>
    <n v="3439"/>
    <x v="1079"/>
    <x v="1"/>
    <x v="0"/>
    <n v="63600"/>
    <x v="1"/>
    <x v="0"/>
    <x v="1"/>
    <x v="49"/>
    <s v="kmpl"/>
    <s v="null bhp"/>
    <n v="5"/>
    <m/>
    <x v="207"/>
  </r>
  <r>
    <n v="3440"/>
    <x v="89"/>
    <x v="3"/>
    <x v="7"/>
    <n v="70374"/>
    <x v="1"/>
    <x v="0"/>
    <x v="0"/>
    <x v="75"/>
    <s v="kmpl"/>
    <s v="89.84 bhp"/>
    <n v="5"/>
    <m/>
    <x v="991"/>
  </r>
  <r>
    <n v="3441"/>
    <x v="1255"/>
    <x v="7"/>
    <x v="1"/>
    <n v="26256"/>
    <x v="1"/>
    <x v="0"/>
    <x v="0"/>
    <x v="215"/>
    <s v="kmpl"/>
    <s v="88.5 bhp"/>
    <n v="5"/>
    <m/>
    <x v="24"/>
  </r>
  <r>
    <n v="3442"/>
    <x v="1428"/>
    <x v="8"/>
    <x v="5"/>
    <n v="13460"/>
    <x v="2"/>
    <x v="0"/>
    <x v="0"/>
    <x v="101"/>
    <s v="kmpl"/>
    <s v="81.86 bhp"/>
    <n v="5"/>
    <m/>
    <x v="419"/>
  </r>
  <r>
    <n v="3443"/>
    <x v="570"/>
    <x v="2"/>
    <x v="2"/>
    <n v="122000"/>
    <x v="1"/>
    <x v="0"/>
    <x v="1"/>
    <x v="27"/>
    <s v="kmpl"/>
    <s v="102 bhp"/>
    <n v="8"/>
    <m/>
    <x v="180"/>
  </r>
  <r>
    <n v="3444"/>
    <x v="1110"/>
    <x v="7"/>
    <x v="1"/>
    <n v="58589"/>
    <x v="1"/>
    <x v="1"/>
    <x v="0"/>
    <x v="77"/>
    <s v="kmpl"/>
    <s v="203.2 bhp"/>
    <n v="5"/>
    <m/>
    <x v="699"/>
  </r>
  <r>
    <n v="3445"/>
    <x v="1285"/>
    <x v="5"/>
    <x v="14"/>
    <n v="115000"/>
    <x v="2"/>
    <x v="0"/>
    <x v="1"/>
    <x v="156"/>
    <s v="kmpl"/>
    <s v="64 bhp"/>
    <n v="5"/>
    <m/>
    <x v="524"/>
  </r>
  <r>
    <n v="3446"/>
    <x v="662"/>
    <x v="1"/>
    <x v="5"/>
    <n v="75000"/>
    <x v="1"/>
    <x v="1"/>
    <x v="0"/>
    <x v="269"/>
    <s v="kmpl"/>
    <s v="158 bhp"/>
    <n v="7"/>
    <m/>
    <x v="89"/>
  </r>
  <r>
    <n v="3447"/>
    <x v="1428"/>
    <x v="5"/>
    <x v="5"/>
    <n v="30292"/>
    <x v="2"/>
    <x v="0"/>
    <x v="0"/>
    <x v="101"/>
    <s v="kmpl"/>
    <s v="81.86 bhp"/>
    <n v="5"/>
    <m/>
    <x v="481"/>
  </r>
  <r>
    <n v="3448"/>
    <x v="27"/>
    <x v="10"/>
    <x v="8"/>
    <n v="32248"/>
    <x v="2"/>
    <x v="0"/>
    <x v="0"/>
    <x v="26"/>
    <s v="kmpl"/>
    <s v="88.7 bhp"/>
    <n v="5"/>
    <s v="10.32 Lakh"/>
    <x v="20"/>
  </r>
  <r>
    <n v="3449"/>
    <x v="643"/>
    <x v="9"/>
    <x v="4"/>
    <n v="74000"/>
    <x v="2"/>
    <x v="0"/>
    <x v="0"/>
    <x v="164"/>
    <s v="kmpl"/>
    <s v="73.9 bhp"/>
    <n v="5"/>
    <m/>
    <x v="83"/>
  </r>
  <r>
    <n v="3450"/>
    <x v="759"/>
    <x v="0"/>
    <x v="7"/>
    <n v="56100"/>
    <x v="2"/>
    <x v="0"/>
    <x v="0"/>
    <x v="119"/>
    <s v="kmpl"/>
    <s v="153.86 bhp"/>
    <n v="5"/>
    <m/>
    <x v="349"/>
  </r>
  <r>
    <n v="3451"/>
    <x v="159"/>
    <x v="9"/>
    <x v="7"/>
    <n v="61325"/>
    <x v="2"/>
    <x v="0"/>
    <x v="0"/>
    <x v="50"/>
    <s v="kmpl"/>
    <s v="81.86 bhp"/>
    <n v="5"/>
    <s v="8.1 Lakh"/>
    <x v="279"/>
  </r>
  <r>
    <n v="3452"/>
    <x v="436"/>
    <x v="7"/>
    <x v="7"/>
    <n v="33000"/>
    <x v="2"/>
    <x v="0"/>
    <x v="0"/>
    <x v="229"/>
    <s v="kmpl"/>
    <s v="85.8 bhp"/>
    <n v="5"/>
    <m/>
    <x v="48"/>
  </r>
  <r>
    <n v="3453"/>
    <x v="1429"/>
    <x v="3"/>
    <x v="5"/>
    <n v="18090"/>
    <x v="1"/>
    <x v="1"/>
    <x v="0"/>
    <x v="76"/>
    <s v="kmpl"/>
    <s v="258 bhp"/>
    <n v="5"/>
    <m/>
    <x v="1012"/>
  </r>
  <r>
    <n v="3454"/>
    <x v="152"/>
    <x v="6"/>
    <x v="7"/>
    <n v="71390"/>
    <x v="1"/>
    <x v="0"/>
    <x v="0"/>
    <x v="75"/>
    <s v="kmpl"/>
    <s v="89.84 bhp"/>
    <n v="5"/>
    <m/>
    <x v="612"/>
  </r>
  <r>
    <n v="3455"/>
    <x v="0"/>
    <x v="0"/>
    <x v="7"/>
    <n v="41000"/>
    <x v="0"/>
    <x v="0"/>
    <x v="0"/>
    <x v="267"/>
    <s v="km/kg"/>
    <s v="58.2 bhp"/>
    <n v="5"/>
    <m/>
    <x v="6"/>
  </r>
  <r>
    <n v="3456"/>
    <x v="149"/>
    <x v="10"/>
    <x v="5"/>
    <n v="67000"/>
    <x v="1"/>
    <x v="0"/>
    <x v="0"/>
    <x v="111"/>
    <s v="kmpl"/>
    <s v="98.6 bhp"/>
    <n v="5"/>
    <m/>
    <x v="106"/>
  </r>
  <r>
    <n v="3457"/>
    <x v="426"/>
    <x v="2"/>
    <x v="11"/>
    <n v="99000"/>
    <x v="1"/>
    <x v="0"/>
    <x v="1"/>
    <x v="72"/>
    <s v="kmpl"/>
    <s v="70 bhp"/>
    <n v="5"/>
    <m/>
    <x v="112"/>
  </r>
  <r>
    <n v="3458"/>
    <x v="377"/>
    <x v="1"/>
    <x v="7"/>
    <n v="142000"/>
    <x v="1"/>
    <x v="0"/>
    <x v="1"/>
    <x v="28"/>
    <s v="kmpl"/>
    <s v="108.45 bhp"/>
    <n v="5"/>
    <m/>
    <x v="3"/>
  </r>
  <r>
    <n v="3459"/>
    <x v="241"/>
    <x v="2"/>
    <x v="0"/>
    <n v="26966"/>
    <x v="2"/>
    <x v="0"/>
    <x v="0"/>
    <x v="53"/>
    <s v="kmpl"/>
    <s v="78.9 bhp"/>
    <n v="5"/>
    <m/>
    <x v="159"/>
  </r>
  <r>
    <n v="3460"/>
    <x v="927"/>
    <x v="0"/>
    <x v="1"/>
    <n v="27628"/>
    <x v="2"/>
    <x v="0"/>
    <x v="0"/>
    <x v="153"/>
    <s v="kmpl"/>
    <s v="88.7 bhp"/>
    <n v="5"/>
    <m/>
    <x v="251"/>
  </r>
  <r>
    <n v="3461"/>
    <x v="581"/>
    <x v="4"/>
    <x v="5"/>
    <n v="82497"/>
    <x v="1"/>
    <x v="0"/>
    <x v="0"/>
    <x v="21"/>
    <s v="kmpl"/>
    <s v="88.5 bhp"/>
    <n v="5"/>
    <m/>
    <x v="615"/>
  </r>
  <r>
    <n v="3462"/>
    <x v="1430"/>
    <x v="0"/>
    <x v="9"/>
    <n v="86000"/>
    <x v="2"/>
    <x v="0"/>
    <x v="3"/>
    <x v="342"/>
    <s v="kmpl"/>
    <s v="144 bhp"/>
    <n v="5"/>
    <m/>
    <x v="32"/>
  </r>
  <r>
    <n v="3463"/>
    <x v="288"/>
    <x v="3"/>
    <x v="5"/>
    <n v="26981"/>
    <x v="2"/>
    <x v="0"/>
    <x v="0"/>
    <x v="164"/>
    <s v="kmpl"/>
    <s v="73.9 bhp"/>
    <n v="5"/>
    <m/>
    <x v="359"/>
  </r>
  <r>
    <n v="3464"/>
    <x v="82"/>
    <x v="4"/>
    <x v="0"/>
    <n v="110471"/>
    <x v="1"/>
    <x v="0"/>
    <x v="0"/>
    <x v="5"/>
    <s v="kmpl"/>
    <s v="73.9 bhp"/>
    <n v="5"/>
    <m/>
    <x v="6"/>
  </r>
  <r>
    <n v="3465"/>
    <x v="735"/>
    <x v="5"/>
    <x v="7"/>
    <n v="69000"/>
    <x v="2"/>
    <x v="0"/>
    <x v="0"/>
    <x v="284"/>
    <s v="kmpl"/>
    <s v="88.76 bhp"/>
    <n v="5"/>
    <s v="7.52 Lakh"/>
    <x v="2"/>
  </r>
  <r>
    <n v="3466"/>
    <x v="368"/>
    <x v="4"/>
    <x v="8"/>
    <n v="12000"/>
    <x v="2"/>
    <x v="0"/>
    <x v="0"/>
    <x v="101"/>
    <s v="kmpl"/>
    <s v="81.83 bhp"/>
    <n v="5"/>
    <m/>
    <x v="28"/>
  </r>
  <r>
    <n v="3467"/>
    <x v="179"/>
    <x v="4"/>
    <x v="7"/>
    <n v="77500"/>
    <x v="1"/>
    <x v="0"/>
    <x v="0"/>
    <x v="18"/>
    <s v="kmpl"/>
    <s v="83.8 bhp"/>
    <n v="5"/>
    <m/>
    <x v="367"/>
  </r>
  <r>
    <n v="3468"/>
    <x v="230"/>
    <x v="6"/>
    <x v="7"/>
    <n v="48031"/>
    <x v="2"/>
    <x v="0"/>
    <x v="0"/>
    <x v="50"/>
    <s v="kmpl"/>
    <s v="82 bhp"/>
    <n v="5"/>
    <m/>
    <x v="1013"/>
  </r>
  <r>
    <n v="3469"/>
    <x v="497"/>
    <x v="2"/>
    <x v="11"/>
    <n v="170000"/>
    <x v="1"/>
    <x v="1"/>
    <x v="3"/>
    <x v="185"/>
    <s v="kmpl"/>
    <s v="181 bhp"/>
    <n v="5"/>
    <m/>
    <x v="349"/>
  </r>
  <r>
    <n v="3470"/>
    <x v="973"/>
    <x v="0"/>
    <x v="7"/>
    <n v="69565"/>
    <x v="1"/>
    <x v="0"/>
    <x v="0"/>
    <x v="75"/>
    <s v="kmpl"/>
    <s v="89.84 bhp"/>
    <n v="5"/>
    <m/>
    <x v="533"/>
  </r>
  <r>
    <n v="3471"/>
    <x v="468"/>
    <x v="4"/>
    <x v="5"/>
    <n v="45492"/>
    <x v="1"/>
    <x v="1"/>
    <x v="0"/>
    <x v="113"/>
    <s v="kmpl"/>
    <s v="108.5 bhp"/>
    <n v="5"/>
    <s v="15.68 Lakh"/>
    <x v="769"/>
  </r>
  <r>
    <n v="3472"/>
    <x v="886"/>
    <x v="2"/>
    <x v="2"/>
    <n v="85000"/>
    <x v="2"/>
    <x v="1"/>
    <x v="1"/>
    <x v="93"/>
    <s v="kmpl"/>
    <s v="177.6 bhp"/>
    <n v="5"/>
    <m/>
    <x v="100"/>
  </r>
  <r>
    <n v="3473"/>
    <x v="530"/>
    <x v="4"/>
    <x v="11"/>
    <n v="55902"/>
    <x v="2"/>
    <x v="0"/>
    <x v="0"/>
    <x v="243"/>
    <s v="kmpl"/>
    <s v="92.7 bhp"/>
    <n v="5"/>
    <m/>
    <x v="185"/>
  </r>
  <r>
    <n v="3474"/>
    <x v="1356"/>
    <x v="4"/>
    <x v="8"/>
    <n v="18500"/>
    <x v="2"/>
    <x v="0"/>
    <x v="0"/>
    <x v="76"/>
    <s v="kmpl"/>
    <s v="74 bhp"/>
    <n v="5"/>
    <m/>
    <x v="123"/>
  </r>
  <r>
    <n v="3475"/>
    <x v="1431"/>
    <x v="4"/>
    <x v="1"/>
    <n v="129750"/>
    <x v="1"/>
    <x v="0"/>
    <x v="1"/>
    <x v="293"/>
    <s v="kmpl"/>
    <s v="93.7 bhp"/>
    <n v="7"/>
    <m/>
    <x v="172"/>
  </r>
  <r>
    <n v="3476"/>
    <x v="728"/>
    <x v="4"/>
    <x v="10"/>
    <n v="50902"/>
    <x v="2"/>
    <x v="1"/>
    <x v="0"/>
    <x v="216"/>
    <s v="kmpl"/>
    <s v="80 bhp"/>
    <n v="5"/>
    <m/>
    <x v="159"/>
  </r>
  <r>
    <n v="3477"/>
    <x v="70"/>
    <x v="3"/>
    <x v="1"/>
    <n v="84725"/>
    <x v="1"/>
    <x v="0"/>
    <x v="0"/>
    <x v="63"/>
    <s v="kmpl"/>
    <s v="140 bhp"/>
    <n v="7"/>
    <m/>
    <x v="537"/>
  </r>
  <r>
    <n v="3478"/>
    <x v="650"/>
    <x v="0"/>
    <x v="4"/>
    <n v="40000"/>
    <x v="1"/>
    <x v="0"/>
    <x v="1"/>
    <x v="75"/>
    <s v="kmpl"/>
    <s v="126.24 bhp"/>
    <n v="5"/>
    <m/>
    <x v="549"/>
  </r>
  <r>
    <n v="3479"/>
    <x v="1432"/>
    <x v="0"/>
    <x v="0"/>
    <n v="60000"/>
    <x v="2"/>
    <x v="0"/>
    <x v="3"/>
    <x v="139"/>
    <s v="kmpl"/>
    <s v="160 bhp"/>
    <n v="5"/>
    <m/>
    <x v="6"/>
  </r>
  <r>
    <n v="3480"/>
    <x v="826"/>
    <x v="3"/>
    <x v="7"/>
    <n v="33496"/>
    <x v="2"/>
    <x v="0"/>
    <x v="0"/>
    <x v="50"/>
    <s v="kmpl"/>
    <s v="81.86 bhp"/>
    <n v="5"/>
    <s v="7.45 Lakh"/>
    <x v="44"/>
  </r>
  <r>
    <n v="3481"/>
    <x v="182"/>
    <x v="0"/>
    <x v="1"/>
    <n v="25000"/>
    <x v="2"/>
    <x v="0"/>
    <x v="0"/>
    <x v="101"/>
    <s v="kmpl"/>
    <s v="81.83 bhp"/>
    <n v="5"/>
    <m/>
    <x v="316"/>
  </r>
  <r>
    <n v="3482"/>
    <x v="1345"/>
    <x v="10"/>
    <x v="4"/>
    <n v="71000"/>
    <x v="1"/>
    <x v="0"/>
    <x v="0"/>
    <x v="2"/>
    <s v="kmpl"/>
    <s v="73.8 bhp"/>
    <n v="8"/>
    <m/>
    <x v="72"/>
  </r>
  <r>
    <n v="3483"/>
    <x v="1433"/>
    <x v="3"/>
    <x v="1"/>
    <n v="20826"/>
    <x v="2"/>
    <x v="1"/>
    <x v="0"/>
    <x v="139"/>
    <s v="kmpl"/>
    <s v="103.6 bhp"/>
    <n v="5"/>
    <m/>
    <x v="1014"/>
  </r>
  <r>
    <n v="3484"/>
    <x v="236"/>
    <x v="1"/>
    <x v="5"/>
    <n v="42244"/>
    <x v="1"/>
    <x v="0"/>
    <x v="0"/>
    <x v="1"/>
    <s v="kmpl"/>
    <s v="126.2 bhp"/>
    <n v="5"/>
    <m/>
    <x v="336"/>
  </r>
  <r>
    <n v="3485"/>
    <x v="663"/>
    <x v="5"/>
    <x v="4"/>
    <n v="98598"/>
    <x v="1"/>
    <x v="0"/>
    <x v="0"/>
    <x v="118"/>
    <s v="kmpl"/>
    <s v="57.6 bhp"/>
    <n v="5"/>
    <m/>
    <x v="362"/>
  </r>
  <r>
    <n v="3486"/>
    <x v="136"/>
    <x v="8"/>
    <x v="2"/>
    <n v="62100"/>
    <x v="1"/>
    <x v="0"/>
    <x v="0"/>
    <x v="100"/>
    <s v="kmpl"/>
    <s v="171 bhp"/>
    <n v="7"/>
    <m/>
    <x v="180"/>
  </r>
  <r>
    <n v="3487"/>
    <x v="1215"/>
    <x v="3"/>
    <x v="5"/>
    <n v="44238"/>
    <x v="2"/>
    <x v="0"/>
    <x v="0"/>
    <x v="101"/>
    <s v="kmpl"/>
    <s v="81.83 bhp"/>
    <n v="5"/>
    <m/>
    <x v="1015"/>
  </r>
  <r>
    <n v="3488"/>
    <x v="1195"/>
    <x v="3"/>
    <x v="3"/>
    <n v="91743"/>
    <x v="1"/>
    <x v="1"/>
    <x v="0"/>
    <x v="161"/>
    <s v="kmpl"/>
    <s v="241.4 bhp"/>
    <n v="7"/>
    <m/>
    <x v="1016"/>
  </r>
  <r>
    <n v="3489"/>
    <x v="1232"/>
    <x v="9"/>
    <x v="4"/>
    <n v="19828"/>
    <x v="1"/>
    <x v="1"/>
    <x v="1"/>
    <x v="360"/>
    <s v="kmpl"/>
    <s v="300 bhp"/>
    <n v="4"/>
    <m/>
    <x v="352"/>
  </r>
  <r>
    <n v="3490"/>
    <x v="257"/>
    <x v="4"/>
    <x v="5"/>
    <n v="36891"/>
    <x v="2"/>
    <x v="0"/>
    <x v="0"/>
    <x v="49"/>
    <s v="kmpl"/>
    <s v="117.3 bhp"/>
    <n v="5"/>
    <m/>
    <x v="305"/>
  </r>
  <r>
    <n v="3491"/>
    <x v="1434"/>
    <x v="4"/>
    <x v="3"/>
    <n v="90049"/>
    <x v="1"/>
    <x v="0"/>
    <x v="0"/>
    <x v="224"/>
    <s v="kmpl"/>
    <s v="100 bhp"/>
    <n v="7"/>
    <m/>
    <x v="82"/>
  </r>
  <r>
    <n v="3492"/>
    <x v="64"/>
    <x v="10"/>
    <x v="3"/>
    <n v="74002"/>
    <x v="1"/>
    <x v="1"/>
    <x v="0"/>
    <x v="46"/>
    <s v="kmpl"/>
    <s v="140 bhp"/>
    <n v="5"/>
    <m/>
    <x v="183"/>
  </r>
  <r>
    <n v="3493"/>
    <x v="1435"/>
    <x v="7"/>
    <x v="4"/>
    <n v="41000"/>
    <x v="2"/>
    <x v="1"/>
    <x v="0"/>
    <x v="388"/>
    <s v="kmpl"/>
    <s v="198.25 bhp"/>
    <n v="5"/>
    <m/>
    <x v="3"/>
  </r>
  <r>
    <n v="3494"/>
    <x v="171"/>
    <x v="4"/>
    <x v="3"/>
    <n v="83678"/>
    <x v="1"/>
    <x v="0"/>
    <x v="0"/>
    <x v="84"/>
    <s v="kmpl"/>
    <s v="126.32 bhp"/>
    <n v="5"/>
    <m/>
    <x v="44"/>
  </r>
  <r>
    <n v="3495"/>
    <x v="118"/>
    <x v="1"/>
    <x v="0"/>
    <n v="91000"/>
    <x v="2"/>
    <x v="0"/>
    <x v="0"/>
    <x v="50"/>
    <s v="kmpl"/>
    <s v="67.1 bhp"/>
    <n v="5"/>
    <m/>
    <x v="293"/>
  </r>
  <r>
    <n v="3496"/>
    <x v="1436"/>
    <x v="5"/>
    <x v="5"/>
    <n v="50000"/>
    <x v="1"/>
    <x v="0"/>
    <x v="0"/>
    <x v="60"/>
    <s v="kmpl"/>
    <s v="88.5 bhp"/>
    <n v="7"/>
    <m/>
    <x v="516"/>
  </r>
  <r>
    <n v="3497"/>
    <x v="1437"/>
    <x v="8"/>
    <x v="1"/>
    <n v="58000"/>
    <x v="1"/>
    <x v="0"/>
    <x v="0"/>
    <x v="45"/>
    <s v="kmpl"/>
    <s v="71.01 bhp"/>
    <n v="5"/>
    <m/>
    <x v="251"/>
  </r>
  <r>
    <n v="3498"/>
    <x v="52"/>
    <x v="5"/>
    <x v="3"/>
    <n v="80000"/>
    <x v="1"/>
    <x v="0"/>
    <x v="0"/>
    <x v="48"/>
    <s v="kmpl"/>
    <s v="74 bhp"/>
    <n v="5"/>
    <m/>
    <x v="24"/>
  </r>
  <r>
    <n v="3499"/>
    <x v="437"/>
    <x v="6"/>
    <x v="8"/>
    <n v="41290"/>
    <x v="1"/>
    <x v="0"/>
    <x v="1"/>
    <x v="83"/>
    <s v="kmpl"/>
    <s v="140 bhp"/>
    <n v="7"/>
    <m/>
    <x v="1017"/>
  </r>
  <r>
    <n v="3500"/>
    <x v="166"/>
    <x v="8"/>
    <x v="4"/>
    <n v="65000"/>
    <x v="1"/>
    <x v="1"/>
    <x v="0"/>
    <x v="120"/>
    <s v="kmpl"/>
    <s v="190 bhp"/>
    <n v="5"/>
    <s v="67.87 Lakh"/>
    <x v="1018"/>
  </r>
  <r>
    <n v="3501"/>
    <x v="862"/>
    <x v="9"/>
    <x v="5"/>
    <n v="16471"/>
    <x v="2"/>
    <x v="0"/>
    <x v="1"/>
    <x v="42"/>
    <s v="kmpl"/>
    <s v="138.03 bhp"/>
    <n v="5"/>
    <s v="20.48 Lakh"/>
    <x v="30"/>
  </r>
  <r>
    <n v="3502"/>
    <x v="162"/>
    <x v="1"/>
    <x v="1"/>
    <n v="54339"/>
    <x v="1"/>
    <x v="0"/>
    <x v="1"/>
    <x v="117"/>
    <s v="kmpl"/>
    <s v="88.73 bhp"/>
    <n v="5"/>
    <m/>
    <x v="3"/>
  </r>
  <r>
    <n v="3503"/>
    <x v="1244"/>
    <x v="4"/>
    <x v="5"/>
    <n v="24025"/>
    <x v="2"/>
    <x v="0"/>
    <x v="0"/>
    <x v="35"/>
    <s v="kmpl"/>
    <s v="82 bhp"/>
    <n v="6"/>
    <m/>
    <x v="170"/>
  </r>
  <r>
    <n v="3504"/>
    <x v="308"/>
    <x v="7"/>
    <x v="4"/>
    <n v="24027"/>
    <x v="2"/>
    <x v="0"/>
    <x v="0"/>
    <x v="179"/>
    <s v="kmpl"/>
    <s v="47.3 bhp"/>
    <n v="5"/>
    <m/>
    <x v="1019"/>
  </r>
  <r>
    <n v="3505"/>
    <x v="944"/>
    <x v="4"/>
    <x v="0"/>
    <n v="59270"/>
    <x v="2"/>
    <x v="0"/>
    <x v="0"/>
    <x v="328"/>
    <s v="kmpl"/>
    <s v="67 bhp"/>
    <n v="5"/>
    <m/>
    <x v="110"/>
  </r>
  <r>
    <n v="3506"/>
    <x v="94"/>
    <x v="7"/>
    <x v="3"/>
    <n v="40000"/>
    <x v="2"/>
    <x v="0"/>
    <x v="0"/>
    <x v="50"/>
    <s v="kmpl"/>
    <s v="67.1 bhp"/>
    <n v="5"/>
    <m/>
    <x v="5"/>
  </r>
  <r>
    <n v="3507"/>
    <x v="1438"/>
    <x v="9"/>
    <x v="3"/>
    <n v="155566"/>
    <x v="1"/>
    <x v="0"/>
    <x v="1"/>
    <x v="356"/>
    <s v="kmpl"/>
    <s v="118.6 bhp"/>
    <n v="6"/>
    <m/>
    <x v="624"/>
  </r>
  <r>
    <n v="3508"/>
    <x v="1439"/>
    <x v="2"/>
    <x v="4"/>
    <n v="42320"/>
    <x v="2"/>
    <x v="0"/>
    <x v="0"/>
    <x v="109"/>
    <s v="kmpl"/>
    <s v="86.8 bhp"/>
    <n v="5"/>
    <m/>
    <x v="164"/>
  </r>
  <r>
    <n v="3509"/>
    <x v="1440"/>
    <x v="3"/>
    <x v="8"/>
    <n v="24153"/>
    <x v="1"/>
    <x v="0"/>
    <x v="1"/>
    <x v="117"/>
    <s v="kmpl"/>
    <s v="88.73 bhp"/>
    <n v="5"/>
    <m/>
    <x v="800"/>
  </r>
  <r>
    <n v="3510"/>
    <x v="365"/>
    <x v="0"/>
    <x v="5"/>
    <n v="27000"/>
    <x v="2"/>
    <x v="1"/>
    <x v="0"/>
    <x v="73"/>
    <s v="kmpl"/>
    <s v="121.3 bhp"/>
    <n v="5"/>
    <m/>
    <x v="591"/>
  </r>
  <r>
    <n v="3511"/>
    <x v="598"/>
    <x v="4"/>
    <x v="3"/>
    <n v="92000"/>
    <x v="0"/>
    <x v="0"/>
    <x v="1"/>
    <x v="256"/>
    <s v="km/kg"/>
    <s v="38.4 bhp"/>
    <n v="5"/>
    <m/>
    <x v="75"/>
  </r>
  <r>
    <n v="3512"/>
    <x v="1441"/>
    <x v="6"/>
    <x v="8"/>
    <n v="61795"/>
    <x v="2"/>
    <x v="0"/>
    <x v="0"/>
    <x v="49"/>
    <s v="kmpl"/>
    <s v="86.7 bhp"/>
    <n v="5"/>
    <m/>
    <x v="454"/>
  </r>
  <r>
    <n v="3513"/>
    <x v="1442"/>
    <x v="2"/>
    <x v="5"/>
    <n v="13500"/>
    <x v="2"/>
    <x v="0"/>
    <x v="0"/>
    <x v="35"/>
    <s v="kmpl"/>
    <s v="82 bhp"/>
    <n v="6"/>
    <m/>
    <x v="68"/>
  </r>
  <r>
    <n v="3514"/>
    <x v="561"/>
    <x v="1"/>
    <x v="6"/>
    <n v="4500"/>
    <x v="2"/>
    <x v="1"/>
    <x v="0"/>
    <x v="69"/>
    <s v="kmpl"/>
    <s v="117.3 bhp"/>
    <n v="5"/>
    <s v="15.17 Lakh"/>
    <x v="1"/>
  </r>
  <r>
    <n v="3515"/>
    <x v="125"/>
    <x v="0"/>
    <x v="8"/>
    <n v="23000"/>
    <x v="1"/>
    <x v="1"/>
    <x v="0"/>
    <x v="83"/>
    <s v="kmpl"/>
    <s v="140 bhp"/>
    <n v="7"/>
    <m/>
    <x v="287"/>
  </r>
  <r>
    <n v="3516"/>
    <x v="363"/>
    <x v="1"/>
    <x v="2"/>
    <n v="65400"/>
    <x v="2"/>
    <x v="0"/>
    <x v="0"/>
    <x v="14"/>
    <s v="kmpl"/>
    <s v="null bhp"/>
    <n v="5"/>
    <m/>
    <x v="75"/>
  </r>
  <r>
    <n v="3517"/>
    <x v="340"/>
    <x v="0"/>
    <x v="4"/>
    <n v="80578"/>
    <x v="1"/>
    <x v="1"/>
    <x v="1"/>
    <x v="19"/>
    <s v="kmpl"/>
    <s v="170 bhp"/>
    <n v="5"/>
    <m/>
    <x v="59"/>
  </r>
  <r>
    <n v="3518"/>
    <x v="733"/>
    <x v="3"/>
    <x v="8"/>
    <n v="42646"/>
    <x v="1"/>
    <x v="1"/>
    <x v="0"/>
    <x v="283"/>
    <s v="kmpl"/>
    <s v="108.45 bhp"/>
    <n v="5"/>
    <s v="15.05 Lakh"/>
    <x v="339"/>
  </r>
  <r>
    <n v="3519"/>
    <x v="1443"/>
    <x v="9"/>
    <x v="7"/>
    <n v="30000"/>
    <x v="2"/>
    <x v="0"/>
    <x v="1"/>
    <x v="164"/>
    <s v="kmpl"/>
    <s v="74 bhp"/>
    <n v="5"/>
    <m/>
    <x v="90"/>
  </r>
  <r>
    <n v="3520"/>
    <x v="1194"/>
    <x v="8"/>
    <x v="3"/>
    <n v="90000"/>
    <x v="1"/>
    <x v="1"/>
    <x v="0"/>
    <x v="163"/>
    <s v="kmpl"/>
    <m/>
    <m/>
    <m/>
    <x v="59"/>
  </r>
  <r>
    <n v="3521"/>
    <x v="327"/>
    <x v="9"/>
    <x v="10"/>
    <n v="98000"/>
    <x v="1"/>
    <x v="1"/>
    <x v="1"/>
    <x v="15"/>
    <s v="kmpl"/>
    <s v="282 bhp"/>
    <n v="5"/>
    <m/>
    <x v="341"/>
  </r>
  <r>
    <n v="3522"/>
    <x v="1197"/>
    <x v="6"/>
    <x v="3"/>
    <n v="66400"/>
    <x v="2"/>
    <x v="0"/>
    <x v="0"/>
    <x v="14"/>
    <s v="kmpl"/>
    <m/>
    <m/>
    <m/>
    <x v="447"/>
  </r>
  <r>
    <n v="3523"/>
    <x v="1444"/>
    <x v="4"/>
    <x v="3"/>
    <n v="50000"/>
    <x v="1"/>
    <x v="1"/>
    <x v="0"/>
    <x v="121"/>
    <s v="kmpl"/>
    <s v="271.23 bhp"/>
    <n v="4"/>
    <m/>
    <x v="135"/>
  </r>
  <r>
    <n v="3524"/>
    <x v="52"/>
    <x v="5"/>
    <x v="1"/>
    <n v="63310"/>
    <x v="1"/>
    <x v="0"/>
    <x v="0"/>
    <x v="17"/>
    <s v="kmpl"/>
    <s v="74 bhp"/>
    <n v="5"/>
    <s v="8.13 Lakh"/>
    <x v="557"/>
  </r>
  <r>
    <n v="3525"/>
    <x v="16"/>
    <x v="8"/>
    <x v="7"/>
    <n v="66000"/>
    <x v="1"/>
    <x v="0"/>
    <x v="0"/>
    <x v="16"/>
    <s v="kmpl"/>
    <s v="98.6 bhp"/>
    <n v="5"/>
    <m/>
    <x v="6"/>
  </r>
  <r>
    <n v="3526"/>
    <x v="497"/>
    <x v="10"/>
    <x v="2"/>
    <n v="74000"/>
    <x v="1"/>
    <x v="1"/>
    <x v="1"/>
    <x v="185"/>
    <s v="kmpl"/>
    <s v="181 bhp"/>
    <n v="5"/>
    <m/>
    <x v="1"/>
  </r>
  <r>
    <n v="3527"/>
    <x v="1445"/>
    <x v="4"/>
    <x v="3"/>
    <n v="93000"/>
    <x v="1"/>
    <x v="0"/>
    <x v="0"/>
    <x v="309"/>
    <s v="kmpl"/>
    <s v="88.7 bhp"/>
    <n v="5"/>
    <m/>
    <x v="533"/>
  </r>
  <r>
    <n v="3528"/>
    <x v="504"/>
    <x v="8"/>
    <x v="1"/>
    <n v="70000"/>
    <x v="1"/>
    <x v="1"/>
    <x v="0"/>
    <x v="100"/>
    <s v="kmpl"/>
    <s v="169 bhp"/>
    <n v="7"/>
    <m/>
    <x v="1020"/>
  </r>
  <r>
    <n v="3529"/>
    <x v="421"/>
    <x v="10"/>
    <x v="3"/>
    <n v="48772"/>
    <x v="2"/>
    <x v="0"/>
    <x v="0"/>
    <x v="101"/>
    <s v="kmpl"/>
    <s v="85.8 bhp"/>
    <n v="5"/>
    <m/>
    <x v="92"/>
  </r>
  <r>
    <n v="3530"/>
    <x v="407"/>
    <x v="2"/>
    <x v="0"/>
    <n v="66000"/>
    <x v="2"/>
    <x v="0"/>
    <x v="0"/>
    <x v="101"/>
    <s v="kmpl"/>
    <s v="79.4 bhp"/>
    <n v="5"/>
    <m/>
    <x v="807"/>
  </r>
  <r>
    <n v="3531"/>
    <x v="1446"/>
    <x v="3"/>
    <x v="8"/>
    <n v="27417"/>
    <x v="2"/>
    <x v="1"/>
    <x v="0"/>
    <x v="50"/>
    <s v="kmpl"/>
    <s v="82 bhp"/>
    <n v="5"/>
    <m/>
    <x v="145"/>
  </r>
  <r>
    <n v="3532"/>
    <x v="837"/>
    <x v="3"/>
    <x v="2"/>
    <n v="51593"/>
    <x v="2"/>
    <x v="0"/>
    <x v="1"/>
    <x v="297"/>
    <s v="kmpl"/>
    <s v="70 bhp"/>
    <n v="5"/>
    <m/>
    <x v="1021"/>
  </r>
  <r>
    <n v="3533"/>
    <x v="1447"/>
    <x v="0"/>
    <x v="11"/>
    <n v="86340"/>
    <x v="2"/>
    <x v="1"/>
    <x v="1"/>
    <x v="389"/>
    <s v="kmpl"/>
    <s v="null bhp"/>
    <n v="5"/>
    <m/>
    <x v="72"/>
  </r>
  <r>
    <n v="3534"/>
    <x v="742"/>
    <x v="1"/>
    <x v="0"/>
    <n v="75000"/>
    <x v="2"/>
    <x v="0"/>
    <x v="0"/>
    <x v="133"/>
    <s v="kmpl"/>
    <s v="88.2 bhp"/>
    <n v="5"/>
    <m/>
    <x v="23"/>
  </r>
  <r>
    <n v="3535"/>
    <x v="931"/>
    <x v="3"/>
    <x v="5"/>
    <n v="39237"/>
    <x v="1"/>
    <x v="1"/>
    <x v="0"/>
    <x v="47"/>
    <s v="kmpl"/>
    <s v="174.33 bhp"/>
    <n v="5"/>
    <m/>
    <x v="1022"/>
  </r>
  <r>
    <n v="3536"/>
    <x v="483"/>
    <x v="6"/>
    <x v="6"/>
    <n v="11966"/>
    <x v="2"/>
    <x v="0"/>
    <x v="0"/>
    <x v="11"/>
    <s v="kmpl"/>
    <s v="116.3 bhp"/>
    <n v="5"/>
    <m/>
    <x v="1023"/>
  </r>
  <r>
    <n v="3537"/>
    <x v="2"/>
    <x v="4"/>
    <x v="1"/>
    <n v="37000"/>
    <x v="2"/>
    <x v="0"/>
    <x v="0"/>
    <x v="2"/>
    <s v="kmpl"/>
    <s v="88.7 bhp"/>
    <n v="5"/>
    <s v="8.79 Lakh"/>
    <x v="357"/>
  </r>
  <r>
    <n v="3538"/>
    <x v="442"/>
    <x v="2"/>
    <x v="7"/>
    <n v="70920"/>
    <x v="1"/>
    <x v="0"/>
    <x v="0"/>
    <x v="215"/>
    <s v="kmpl"/>
    <s v="88.8 bhp"/>
    <n v="5"/>
    <m/>
    <x v="119"/>
  </r>
  <r>
    <n v="3539"/>
    <x v="1141"/>
    <x v="4"/>
    <x v="4"/>
    <n v="65280"/>
    <x v="1"/>
    <x v="0"/>
    <x v="0"/>
    <x v="127"/>
    <s v="kmpl"/>
    <s v="83.14 bhp"/>
    <n v="5"/>
    <s v="14.72 Lakh"/>
    <x v="333"/>
  </r>
  <r>
    <n v="3540"/>
    <x v="1448"/>
    <x v="4"/>
    <x v="5"/>
    <n v="62000"/>
    <x v="1"/>
    <x v="1"/>
    <x v="0"/>
    <x v="390"/>
    <s v="kmpl"/>
    <s v="187.7 bhp"/>
    <n v="7"/>
    <m/>
    <x v="1024"/>
  </r>
  <r>
    <n v="3541"/>
    <x v="42"/>
    <x v="6"/>
    <x v="7"/>
    <n v="44525"/>
    <x v="2"/>
    <x v="0"/>
    <x v="0"/>
    <x v="23"/>
    <s v="kmpl"/>
    <s v="82.9 bhp"/>
    <n v="5"/>
    <m/>
    <x v="83"/>
  </r>
  <r>
    <n v="3542"/>
    <x v="1324"/>
    <x v="5"/>
    <x v="10"/>
    <n v="86863"/>
    <x v="2"/>
    <x v="0"/>
    <x v="0"/>
    <x v="72"/>
    <s v="kmpl"/>
    <s v="118 bhp"/>
    <n v="5"/>
    <m/>
    <x v="47"/>
  </r>
  <r>
    <n v="3543"/>
    <x v="1077"/>
    <x v="4"/>
    <x v="1"/>
    <n v="102626"/>
    <x v="1"/>
    <x v="0"/>
    <x v="0"/>
    <x v="83"/>
    <s v="kmpl"/>
    <s v="140 bhp"/>
    <n v="7"/>
    <m/>
    <x v="295"/>
  </r>
  <r>
    <n v="3544"/>
    <x v="1380"/>
    <x v="5"/>
    <x v="8"/>
    <n v="45000"/>
    <x v="1"/>
    <x v="0"/>
    <x v="0"/>
    <x v="268"/>
    <s v="kmpl"/>
    <s v="170 bhp"/>
    <n v="5"/>
    <s v="25.54 Lakh"/>
    <x v="97"/>
  </r>
  <r>
    <n v="3545"/>
    <x v="1077"/>
    <x v="5"/>
    <x v="8"/>
    <n v="22000"/>
    <x v="1"/>
    <x v="0"/>
    <x v="0"/>
    <x v="83"/>
    <s v="kmpl"/>
    <s v="140 bhp"/>
    <n v="7"/>
    <m/>
    <x v="477"/>
  </r>
  <r>
    <n v="3546"/>
    <x v="1449"/>
    <x v="3"/>
    <x v="2"/>
    <n v="108905"/>
    <x v="1"/>
    <x v="1"/>
    <x v="1"/>
    <x v="323"/>
    <s v="kmpl"/>
    <s v="120 bhp"/>
    <n v="8"/>
    <m/>
    <x v="424"/>
  </r>
  <r>
    <n v="3547"/>
    <x v="1450"/>
    <x v="7"/>
    <x v="5"/>
    <n v="12800"/>
    <x v="2"/>
    <x v="0"/>
    <x v="0"/>
    <x v="391"/>
    <s v="kmpl"/>
    <s v="67 bhp"/>
    <n v="7"/>
    <m/>
    <x v="72"/>
  </r>
  <r>
    <n v="3548"/>
    <x v="1451"/>
    <x v="7"/>
    <x v="5"/>
    <n v="32000"/>
    <x v="1"/>
    <x v="0"/>
    <x v="0"/>
    <x v="125"/>
    <s v="kmpl"/>
    <s v="120 bhp"/>
    <n v="7"/>
    <m/>
    <x v="349"/>
  </r>
  <r>
    <n v="3549"/>
    <x v="1088"/>
    <x v="0"/>
    <x v="7"/>
    <n v="39000"/>
    <x v="2"/>
    <x v="1"/>
    <x v="0"/>
    <x v="205"/>
    <s v="kmpl"/>
    <s v="86.7 bhp"/>
    <n v="5"/>
    <m/>
    <x v="80"/>
  </r>
  <r>
    <n v="3550"/>
    <x v="1112"/>
    <x v="1"/>
    <x v="8"/>
    <n v="42000"/>
    <x v="1"/>
    <x v="0"/>
    <x v="0"/>
    <x v="346"/>
    <s v="kmpl"/>
    <s v="98.6 bhp"/>
    <n v="5"/>
    <s v="16.84 Lakh"/>
    <x v="336"/>
  </r>
  <r>
    <n v="3551"/>
    <x v="702"/>
    <x v="2"/>
    <x v="11"/>
    <n v="73000"/>
    <x v="2"/>
    <x v="0"/>
    <x v="0"/>
    <x v="24"/>
    <s v="kmpl"/>
    <s v="65 bhp"/>
    <n v="5"/>
    <m/>
    <x v="257"/>
  </r>
  <r>
    <n v="3552"/>
    <x v="1163"/>
    <x v="2"/>
    <x v="6"/>
    <n v="48000"/>
    <x v="1"/>
    <x v="0"/>
    <x v="0"/>
    <x v="148"/>
    <s v="kmpl"/>
    <s v="73.97 bhp"/>
    <n v="5"/>
    <s v="8.28 Lakh"/>
    <x v="162"/>
  </r>
  <r>
    <n v="3553"/>
    <x v="785"/>
    <x v="1"/>
    <x v="1"/>
    <n v="18000"/>
    <x v="0"/>
    <x v="0"/>
    <x v="0"/>
    <x v="296"/>
    <s v="km/kg"/>
    <s v="40.3 bhp"/>
    <n v="4"/>
    <m/>
    <x v="159"/>
  </r>
  <r>
    <n v="3554"/>
    <x v="1452"/>
    <x v="7"/>
    <x v="7"/>
    <n v="19000"/>
    <x v="2"/>
    <x v="0"/>
    <x v="0"/>
    <x v="339"/>
    <s v="kmpl"/>
    <s v="105.5 bhp"/>
    <n v="5"/>
    <m/>
    <x v="90"/>
  </r>
  <r>
    <n v="3555"/>
    <x v="755"/>
    <x v="3"/>
    <x v="12"/>
    <n v="33598"/>
    <x v="1"/>
    <x v="0"/>
    <x v="0"/>
    <x v="55"/>
    <s v="kmpl"/>
    <s v="147.8 bhp"/>
    <n v="7"/>
    <s v="23.94 Lakh"/>
    <x v="1025"/>
  </r>
  <r>
    <n v="3556"/>
    <x v="218"/>
    <x v="5"/>
    <x v="3"/>
    <n v="63000"/>
    <x v="1"/>
    <x v="1"/>
    <x v="0"/>
    <x v="147"/>
    <s v="kmpl"/>
    <s v="184 bhp"/>
    <n v="5"/>
    <m/>
    <x v="55"/>
  </r>
  <r>
    <n v="3557"/>
    <x v="922"/>
    <x v="2"/>
    <x v="1"/>
    <n v="48000"/>
    <x v="1"/>
    <x v="1"/>
    <x v="0"/>
    <x v="322"/>
    <s v="kmpl"/>
    <s v="138.03 bhp"/>
    <n v="5"/>
    <m/>
    <x v="55"/>
  </r>
  <r>
    <n v="3558"/>
    <x v="81"/>
    <x v="8"/>
    <x v="7"/>
    <n v="66000"/>
    <x v="1"/>
    <x v="0"/>
    <x v="0"/>
    <x v="56"/>
    <s v="kmpl"/>
    <s v="68.05 bhp"/>
    <n v="5"/>
    <m/>
    <x v="1021"/>
  </r>
  <r>
    <n v="3559"/>
    <x v="31"/>
    <x v="10"/>
    <x v="4"/>
    <n v="80000"/>
    <x v="1"/>
    <x v="1"/>
    <x v="1"/>
    <x v="30"/>
    <s v="kmpl"/>
    <s v="184 bhp"/>
    <n v="7"/>
    <m/>
    <x v="312"/>
  </r>
  <r>
    <n v="3560"/>
    <x v="557"/>
    <x v="2"/>
    <x v="2"/>
    <n v="37000"/>
    <x v="2"/>
    <x v="0"/>
    <x v="0"/>
    <x v="51"/>
    <s v="kmpl"/>
    <s v="103.6 bhp"/>
    <n v="5"/>
    <m/>
    <x v="285"/>
  </r>
  <r>
    <n v="3561"/>
    <x v="1453"/>
    <x v="6"/>
    <x v="5"/>
    <n v="35058"/>
    <x v="2"/>
    <x v="0"/>
    <x v="0"/>
    <x v="89"/>
    <s v="kmpl"/>
    <s v="103.52 bhp"/>
    <n v="5"/>
    <m/>
    <x v="1026"/>
  </r>
  <r>
    <n v="3562"/>
    <x v="288"/>
    <x v="8"/>
    <x v="3"/>
    <n v="52000"/>
    <x v="2"/>
    <x v="0"/>
    <x v="0"/>
    <x v="164"/>
    <s v="kmpl"/>
    <s v="73.9 bhp"/>
    <n v="5"/>
    <m/>
    <x v="207"/>
  </r>
  <r>
    <n v="3563"/>
    <x v="1454"/>
    <x v="4"/>
    <x v="1"/>
    <n v="61313"/>
    <x v="1"/>
    <x v="0"/>
    <x v="0"/>
    <x v="21"/>
    <s v="kmpl"/>
    <s v="88.5 bhp"/>
    <n v="5"/>
    <m/>
    <x v="363"/>
  </r>
  <r>
    <n v="3564"/>
    <x v="30"/>
    <x v="7"/>
    <x v="10"/>
    <n v="45000"/>
    <x v="2"/>
    <x v="0"/>
    <x v="1"/>
    <x v="29"/>
    <s v="kmpl"/>
    <s v="138.1 bhp"/>
    <n v="5"/>
    <m/>
    <x v="46"/>
  </r>
  <r>
    <n v="3565"/>
    <x v="175"/>
    <x v="9"/>
    <x v="1"/>
    <n v="74000"/>
    <x v="1"/>
    <x v="0"/>
    <x v="0"/>
    <x v="3"/>
    <s v="kmpl"/>
    <s v="88.8 bhp"/>
    <n v="7"/>
    <m/>
    <x v="245"/>
  </r>
  <r>
    <n v="3566"/>
    <x v="1131"/>
    <x v="4"/>
    <x v="4"/>
    <n v="89000"/>
    <x v="2"/>
    <x v="1"/>
    <x v="0"/>
    <x v="216"/>
    <s v="kmpl"/>
    <s v="80 bhp"/>
    <n v="5"/>
    <m/>
    <x v="1027"/>
  </r>
  <r>
    <n v="3567"/>
    <x v="659"/>
    <x v="6"/>
    <x v="12"/>
    <n v="13414"/>
    <x v="1"/>
    <x v="1"/>
    <x v="0"/>
    <x v="115"/>
    <s v="kmpl"/>
    <s v="136 bhp"/>
    <n v="5"/>
    <s v="43.07 Lakh"/>
    <x v="1028"/>
  </r>
  <r>
    <n v="3568"/>
    <x v="1128"/>
    <x v="5"/>
    <x v="13"/>
    <n v="95000"/>
    <x v="2"/>
    <x v="0"/>
    <x v="1"/>
    <x v="336"/>
    <s v="kmpl"/>
    <s v="100 bhp"/>
    <n v="5"/>
    <m/>
    <x v="160"/>
  </r>
  <r>
    <n v="3569"/>
    <x v="1455"/>
    <x v="5"/>
    <x v="6"/>
    <n v="15900"/>
    <x v="2"/>
    <x v="0"/>
    <x v="0"/>
    <x v="35"/>
    <s v="kmpl"/>
    <s v="82 bhp"/>
    <n v="6"/>
    <s v="7.88 Lakh"/>
    <x v="123"/>
  </r>
  <r>
    <n v="3570"/>
    <x v="136"/>
    <x v="8"/>
    <x v="2"/>
    <n v="151000"/>
    <x v="1"/>
    <x v="0"/>
    <x v="0"/>
    <x v="100"/>
    <s v="kmpl"/>
    <s v="171 bhp"/>
    <n v="7"/>
    <m/>
    <x v="1029"/>
  </r>
  <r>
    <n v="3571"/>
    <x v="293"/>
    <x v="9"/>
    <x v="2"/>
    <n v="65000"/>
    <x v="2"/>
    <x v="0"/>
    <x v="0"/>
    <x v="72"/>
    <s v="kmpl"/>
    <s v="118 bhp"/>
    <n v="5"/>
    <m/>
    <x v="8"/>
  </r>
  <r>
    <n v="3572"/>
    <x v="1294"/>
    <x v="3"/>
    <x v="8"/>
    <n v="36824"/>
    <x v="1"/>
    <x v="1"/>
    <x v="0"/>
    <x v="67"/>
    <s v="kmpl"/>
    <s v="187.74 bhp"/>
    <n v="5"/>
    <s v="69.37 Lakh"/>
    <x v="1030"/>
  </r>
  <r>
    <n v="3573"/>
    <x v="81"/>
    <x v="3"/>
    <x v="4"/>
    <n v="65287"/>
    <x v="1"/>
    <x v="0"/>
    <x v="0"/>
    <x v="56"/>
    <s v="kmpl"/>
    <s v="68.05 bhp"/>
    <n v="5"/>
    <m/>
    <x v="80"/>
  </r>
  <r>
    <n v="3574"/>
    <x v="314"/>
    <x v="7"/>
    <x v="7"/>
    <n v="52000"/>
    <x v="1"/>
    <x v="1"/>
    <x v="0"/>
    <x v="115"/>
    <s v="kmpl"/>
    <s v="136 bhp"/>
    <n v="5"/>
    <m/>
    <x v="378"/>
  </r>
  <r>
    <n v="3575"/>
    <x v="925"/>
    <x v="4"/>
    <x v="9"/>
    <n v="33000"/>
    <x v="2"/>
    <x v="0"/>
    <x v="0"/>
    <x v="77"/>
    <s v="kmpl"/>
    <s v="74.9 bhp"/>
    <n v="5"/>
    <m/>
    <x v="0"/>
  </r>
  <r>
    <n v="3576"/>
    <x v="1456"/>
    <x v="4"/>
    <x v="5"/>
    <n v="71000"/>
    <x v="1"/>
    <x v="0"/>
    <x v="0"/>
    <x v="277"/>
    <s v="kmpl"/>
    <s v="99 bhp"/>
    <n v="5"/>
    <m/>
    <x v="557"/>
  </r>
  <r>
    <n v="3577"/>
    <x v="905"/>
    <x v="8"/>
    <x v="4"/>
    <n v="71000"/>
    <x v="1"/>
    <x v="1"/>
    <x v="0"/>
    <x v="75"/>
    <s v="kmpl"/>
    <s v="126.2 bhp"/>
    <n v="5"/>
    <m/>
    <x v="172"/>
  </r>
  <r>
    <n v="3578"/>
    <x v="1457"/>
    <x v="7"/>
    <x v="5"/>
    <n v="20000"/>
    <x v="2"/>
    <x v="1"/>
    <x v="0"/>
    <x v="123"/>
    <s v="kmpl"/>
    <s v="83.1 bhp"/>
    <n v="5"/>
    <s v="9.04 Lakh"/>
    <x v="1031"/>
  </r>
  <r>
    <n v="3579"/>
    <x v="1458"/>
    <x v="4"/>
    <x v="0"/>
    <n v="71000"/>
    <x v="2"/>
    <x v="0"/>
    <x v="0"/>
    <x v="133"/>
    <s v="kmpl"/>
    <s v="85 bhp"/>
    <n v="5"/>
    <m/>
    <x v="46"/>
  </r>
  <r>
    <n v="3580"/>
    <x v="1459"/>
    <x v="4"/>
    <x v="0"/>
    <n v="29000"/>
    <x v="1"/>
    <x v="1"/>
    <x v="0"/>
    <x v="213"/>
    <s v="kmpl"/>
    <s v="271.72 bhp"/>
    <n v="4"/>
    <m/>
    <x v="149"/>
  </r>
  <r>
    <n v="3581"/>
    <x v="141"/>
    <x v="10"/>
    <x v="5"/>
    <n v="27000"/>
    <x v="1"/>
    <x v="1"/>
    <x v="0"/>
    <x v="104"/>
    <s v="kmpl"/>
    <s v="190 bhp"/>
    <n v="5"/>
    <s v="55.07 Lakh"/>
    <x v="235"/>
  </r>
  <r>
    <n v="3582"/>
    <x v="888"/>
    <x v="2"/>
    <x v="8"/>
    <n v="19000"/>
    <x v="1"/>
    <x v="1"/>
    <x v="0"/>
    <x v="17"/>
    <s v="kmpl"/>
    <s v="73.75 bhp"/>
    <n v="5"/>
    <s v="10.97 Lakh"/>
    <x v="165"/>
  </r>
  <r>
    <n v="3583"/>
    <x v="336"/>
    <x v="0"/>
    <x v="2"/>
    <n v="58000"/>
    <x v="2"/>
    <x v="0"/>
    <x v="1"/>
    <x v="189"/>
    <s v="kmpl"/>
    <s v="121.3 bhp"/>
    <n v="5"/>
    <m/>
    <x v="27"/>
  </r>
  <r>
    <n v="3584"/>
    <x v="1027"/>
    <x v="6"/>
    <x v="6"/>
    <n v="42203"/>
    <x v="1"/>
    <x v="0"/>
    <x v="0"/>
    <x v="162"/>
    <s v="kmpl"/>
    <s v="170 bhp"/>
    <n v="5"/>
    <s v="21.72 Lakh"/>
    <x v="1032"/>
  </r>
  <r>
    <n v="3585"/>
    <x v="1460"/>
    <x v="4"/>
    <x v="10"/>
    <n v="94000"/>
    <x v="1"/>
    <x v="1"/>
    <x v="0"/>
    <x v="332"/>
    <s v="kmpl"/>
    <s v="142 bhp"/>
    <n v="5"/>
    <m/>
    <x v="90"/>
  </r>
  <r>
    <n v="3586"/>
    <x v="360"/>
    <x v="8"/>
    <x v="4"/>
    <n v="52000"/>
    <x v="0"/>
    <x v="0"/>
    <x v="1"/>
    <x v="63"/>
    <s v="km/kg"/>
    <s v="73 bhp"/>
    <n v="5"/>
    <m/>
    <x v="110"/>
  </r>
  <r>
    <n v="3587"/>
    <x v="1299"/>
    <x v="7"/>
    <x v="6"/>
    <n v="4900"/>
    <x v="1"/>
    <x v="0"/>
    <x v="0"/>
    <x v="113"/>
    <s v="kmpl"/>
    <s v="108.5 bhp"/>
    <n v="5"/>
    <s v="11.47 Lakh"/>
    <x v="1033"/>
  </r>
  <r>
    <n v="3588"/>
    <x v="355"/>
    <x v="5"/>
    <x v="4"/>
    <n v="70000"/>
    <x v="2"/>
    <x v="0"/>
    <x v="0"/>
    <x v="5"/>
    <s v="kmpl"/>
    <s v="55.2 bhp"/>
    <n v="5"/>
    <m/>
    <x v="185"/>
  </r>
  <r>
    <n v="3589"/>
    <x v="501"/>
    <x v="4"/>
    <x v="14"/>
    <n v="100000"/>
    <x v="1"/>
    <x v="0"/>
    <x v="1"/>
    <x v="15"/>
    <s v="kmpl"/>
    <s v="null bhp"/>
    <n v="5"/>
    <m/>
    <x v="67"/>
  </r>
  <r>
    <n v="3590"/>
    <x v="472"/>
    <x v="6"/>
    <x v="1"/>
    <n v="65266"/>
    <x v="1"/>
    <x v="1"/>
    <x v="0"/>
    <x v="227"/>
    <s v="kmpl"/>
    <s v="258 bhp"/>
    <n v="5"/>
    <m/>
    <x v="1034"/>
  </r>
  <r>
    <n v="3591"/>
    <x v="3"/>
    <x v="8"/>
    <x v="7"/>
    <n v="54569"/>
    <x v="1"/>
    <x v="0"/>
    <x v="0"/>
    <x v="3"/>
    <s v="kmpl"/>
    <s v="88.76 bhp"/>
    <n v="7"/>
    <m/>
    <x v="16"/>
  </r>
  <r>
    <n v="3592"/>
    <x v="969"/>
    <x v="6"/>
    <x v="1"/>
    <n v="51361"/>
    <x v="2"/>
    <x v="0"/>
    <x v="0"/>
    <x v="69"/>
    <s v="kmpl"/>
    <s v="86.7 bhp"/>
    <n v="5"/>
    <m/>
    <x v="469"/>
  </r>
  <r>
    <n v="3593"/>
    <x v="1461"/>
    <x v="5"/>
    <x v="9"/>
    <n v="125000"/>
    <x v="2"/>
    <x v="0"/>
    <x v="3"/>
    <x v="116"/>
    <s v="kmpl"/>
    <s v="68 bhp"/>
    <n v="5"/>
    <m/>
    <x v="144"/>
  </r>
  <r>
    <n v="3594"/>
    <x v="109"/>
    <x v="9"/>
    <x v="11"/>
    <n v="66000"/>
    <x v="2"/>
    <x v="0"/>
    <x v="3"/>
    <x v="15"/>
    <s v="kmpl"/>
    <s v="130 bhp"/>
    <n v="5"/>
    <m/>
    <x v="72"/>
  </r>
  <r>
    <n v="3595"/>
    <x v="1462"/>
    <x v="4"/>
    <x v="9"/>
    <n v="65047"/>
    <x v="3"/>
    <x v="0"/>
    <x v="0"/>
    <x v="156"/>
    <s v="km/kg"/>
    <s v="57.5 bhp"/>
    <n v="5"/>
    <m/>
    <x v="9"/>
  </r>
  <r>
    <n v="3596"/>
    <x v="175"/>
    <x v="8"/>
    <x v="7"/>
    <n v="22281"/>
    <x v="1"/>
    <x v="0"/>
    <x v="0"/>
    <x v="3"/>
    <s v="kmpl"/>
    <s v="88.8 bhp"/>
    <n v="7"/>
    <m/>
    <x v="139"/>
  </r>
  <r>
    <n v="3597"/>
    <x v="509"/>
    <x v="8"/>
    <x v="4"/>
    <n v="63210"/>
    <x v="1"/>
    <x v="0"/>
    <x v="0"/>
    <x v="148"/>
    <s v="kmpl"/>
    <s v="70 bhp"/>
    <n v="5"/>
    <m/>
    <x v="1035"/>
  </r>
  <r>
    <n v="3598"/>
    <x v="1463"/>
    <x v="1"/>
    <x v="6"/>
    <n v="31000"/>
    <x v="2"/>
    <x v="0"/>
    <x v="0"/>
    <x v="215"/>
    <s v="kmpl"/>
    <s v="81.86 bhp"/>
    <n v="5"/>
    <m/>
    <x v="35"/>
  </r>
  <r>
    <n v="3599"/>
    <x v="225"/>
    <x v="10"/>
    <x v="11"/>
    <n v="60000"/>
    <x v="2"/>
    <x v="0"/>
    <x v="0"/>
    <x v="124"/>
    <s v="kmpl"/>
    <s v="68.05 bhp"/>
    <n v="5"/>
    <m/>
    <x v="558"/>
  </r>
  <r>
    <n v="3600"/>
    <x v="325"/>
    <x v="0"/>
    <x v="8"/>
    <n v="32006"/>
    <x v="2"/>
    <x v="0"/>
    <x v="0"/>
    <x v="69"/>
    <s v="kmpl"/>
    <s v="86.7 bhp"/>
    <n v="5"/>
    <m/>
    <x v="24"/>
  </r>
  <r>
    <n v="3601"/>
    <x v="32"/>
    <x v="10"/>
    <x v="10"/>
    <n v="78000"/>
    <x v="1"/>
    <x v="1"/>
    <x v="0"/>
    <x v="31"/>
    <s v="kmpl"/>
    <s v="179.5 bhp"/>
    <n v="5"/>
    <m/>
    <x v="299"/>
  </r>
  <r>
    <n v="3602"/>
    <x v="262"/>
    <x v="0"/>
    <x v="2"/>
    <n v="9489"/>
    <x v="2"/>
    <x v="0"/>
    <x v="0"/>
    <x v="53"/>
    <s v="kmpl"/>
    <s v="78.9 bhp"/>
    <n v="5"/>
    <m/>
    <x v="154"/>
  </r>
  <r>
    <n v="3603"/>
    <x v="677"/>
    <x v="1"/>
    <x v="6"/>
    <n v="5000"/>
    <x v="2"/>
    <x v="0"/>
    <x v="0"/>
    <x v="52"/>
    <s v="kmpl"/>
    <s v="53.3 bhp"/>
    <n v="5"/>
    <s v="4.9 Lakh"/>
    <x v="6"/>
  </r>
  <r>
    <n v="3604"/>
    <x v="4"/>
    <x v="5"/>
    <x v="3"/>
    <n v="60000"/>
    <x v="1"/>
    <x v="1"/>
    <x v="1"/>
    <x v="4"/>
    <s v="kmpl"/>
    <s v="140.8 bhp"/>
    <n v="5"/>
    <m/>
    <x v="477"/>
  </r>
  <r>
    <n v="3605"/>
    <x v="1464"/>
    <x v="5"/>
    <x v="1"/>
    <n v="50000"/>
    <x v="2"/>
    <x v="0"/>
    <x v="0"/>
    <x v="160"/>
    <s v="kmpl"/>
    <s v="47.3 bhp"/>
    <n v="5"/>
    <m/>
    <x v="25"/>
  </r>
  <r>
    <n v="3606"/>
    <x v="322"/>
    <x v="8"/>
    <x v="1"/>
    <n v="53000"/>
    <x v="2"/>
    <x v="0"/>
    <x v="0"/>
    <x v="49"/>
    <s v="kmpl"/>
    <s v="117.3 bhp"/>
    <n v="5"/>
    <m/>
    <x v="549"/>
  </r>
  <r>
    <n v="3607"/>
    <x v="193"/>
    <x v="8"/>
    <x v="2"/>
    <n v="64000"/>
    <x v="2"/>
    <x v="1"/>
    <x v="1"/>
    <x v="36"/>
    <s v="kmpl"/>
    <s v="186 bhp"/>
    <n v="5"/>
    <m/>
    <x v="1"/>
  </r>
  <r>
    <n v="3608"/>
    <x v="941"/>
    <x v="3"/>
    <x v="8"/>
    <n v="43827"/>
    <x v="1"/>
    <x v="1"/>
    <x v="0"/>
    <x v="294"/>
    <s v="kmpl"/>
    <s v="241.4 bhp"/>
    <n v="5"/>
    <m/>
    <x v="1036"/>
  </r>
  <r>
    <n v="3609"/>
    <x v="1443"/>
    <x v="1"/>
    <x v="2"/>
    <n v="36431"/>
    <x v="2"/>
    <x v="0"/>
    <x v="0"/>
    <x v="76"/>
    <s v="kmpl"/>
    <s v="74 bhp"/>
    <n v="5"/>
    <m/>
    <x v="86"/>
  </r>
  <r>
    <n v="3610"/>
    <x v="68"/>
    <x v="0"/>
    <x v="8"/>
    <n v="35000"/>
    <x v="1"/>
    <x v="0"/>
    <x v="0"/>
    <x v="392"/>
    <s v="kmpl"/>
    <s v="88.7 bhp"/>
    <n v="5"/>
    <m/>
    <x v="26"/>
  </r>
  <r>
    <n v="3611"/>
    <x v="293"/>
    <x v="6"/>
    <x v="2"/>
    <n v="94832"/>
    <x v="2"/>
    <x v="0"/>
    <x v="0"/>
    <x v="72"/>
    <s v="kmpl"/>
    <s v="118 bhp"/>
    <n v="5"/>
    <m/>
    <x v="843"/>
  </r>
  <r>
    <n v="3612"/>
    <x v="249"/>
    <x v="3"/>
    <x v="3"/>
    <n v="88381"/>
    <x v="2"/>
    <x v="0"/>
    <x v="0"/>
    <x v="72"/>
    <s v="kmpl"/>
    <s v="118 bhp"/>
    <n v="5"/>
    <m/>
    <x v="90"/>
  </r>
  <r>
    <n v="3613"/>
    <x v="1362"/>
    <x v="7"/>
    <x v="5"/>
    <n v="45194"/>
    <x v="1"/>
    <x v="0"/>
    <x v="0"/>
    <x v="75"/>
    <s v="kmpl"/>
    <s v="118 bhp"/>
    <n v="5"/>
    <m/>
    <x v="28"/>
  </r>
  <r>
    <n v="3614"/>
    <x v="1408"/>
    <x v="0"/>
    <x v="0"/>
    <n v="66000"/>
    <x v="2"/>
    <x v="0"/>
    <x v="1"/>
    <x v="393"/>
    <s v="kmpl"/>
    <s v="103.2 bhp"/>
    <n v="5"/>
    <m/>
    <x v="1037"/>
  </r>
  <r>
    <n v="3615"/>
    <x v="280"/>
    <x v="7"/>
    <x v="7"/>
    <n v="38578"/>
    <x v="1"/>
    <x v="0"/>
    <x v="0"/>
    <x v="159"/>
    <s v="kmpl"/>
    <s v="74 bhp"/>
    <n v="5"/>
    <m/>
    <x v="673"/>
  </r>
  <r>
    <n v="3616"/>
    <x v="175"/>
    <x v="2"/>
    <x v="1"/>
    <n v="40000"/>
    <x v="1"/>
    <x v="0"/>
    <x v="0"/>
    <x v="3"/>
    <s v="kmpl"/>
    <s v="88.8 bhp"/>
    <n v="7"/>
    <m/>
    <x v="20"/>
  </r>
  <r>
    <n v="3617"/>
    <x v="454"/>
    <x v="3"/>
    <x v="6"/>
    <n v="20632"/>
    <x v="2"/>
    <x v="0"/>
    <x v="0"/>
    <x v="101"/>
    <s v="kmpl"/>
    <s v="81.83 bhp"/>
    <n v="5"/>
    <m/>
    <x v="799"/>
  </r>
  <r>
    <n v="3618"/>
    <x v="380"/>
    <x v="4"/>
    <x v="7"/>
    <n v="73042"/>
    <x v="1"/>
    <x v="0"/>
    <x v="0"/>
    <x v="148"/>
    <s v="kmpl"/>
    <s v="70 bhp"/>
    <n v="5"/>
    <m/>
    <x v="48"/>
  </r>
  <r>
    <n v="3619"/>
    <x v="907"/>
    <x v="8"/>
    <x v="7"/>
    <n v="54257"/>
    <x v="2"/>
    <x v="0"/>
    <x v="0"/>
    <x v="146"/>
    <s v="kmpl"/>
    <s v="117.3 bhp"/>
    <n v="5"/>
    <m/>
    <x v="123"/>
  </r>
  <r>
    <n v="3620"/>
    <x v="1465"/>
    <x v="4"/>
    <x v="4"/>
    <n v="93000"/>
    <x v="1"/>
    <x v="0"/>
    <x v="0"/>
    <x v="150"/>
    <s v="kmpl"/>
    <s v="103.5 bhp"/>
    <n v="5"/>
    <m/>
    <x v="35"/>
  </r>
  <r>
    <n v="3621"/>
    <x v="1094"/>
    <x v="4"/>
    <x v="14"/>
    <n v="102000"/>
    <x v="1"/>
    <x v="1"/>
    <x v="1"/>
    <x v="180"/>
    <s v="kmpl"/>
    <s v="198.5 bhp"/>
    <n v="5"/>
    <m/>
    <x v="83"/>
  </r>
  <r>
    <n v="3622"/>
    <x v="820"/>
    <x v="3"/>
    <x v="5"/>
    <n v="28881"/>
    <x v="1"/>
    <x v="1"/>
    <x v="0"/>
    <x v="304"/>
    <s v="kmpl"/>
    <s v="194.3 bhp"/>
    <n v="7"/>
    <m/>
    <x v="1038"/>
  </r>
  <r>
    <n v="3623"/>
    <x v="39"/>
    <x v="4"/>
    <x v="9"/>
    <n v="52195"/>
    <x v="2"/>
    <x v="0"/>
    <x v="0"/>
    <x v="38"/>
    <s v="kmpl"/>
    <s v="46.3 bhp"/>
    <n v="5"/>
    <m/>
    <x v="0"/>
  </r>
  <r>
    <n v="3624"/>
    <x v="1466"/>
    <x v="3"/>
    <x v="6"/>
    <n v="20422"/>
    <x v="1"/>
    <x v="0"/>
    <x v="0"/>
    <x v="31"/>
    <s v="kmpl"/>
    <s v="134 bhp"/>
    <n v="5"/>
    <m/>
    <x v="1039"/>
  </r>
  <r>
    <n v="3625"/>
    <x v="1467"/>
    <x v="7"/>
    <x v="3"/>
    <n v="38000"/>
    <x v="1"/>
    <x v="0"/>
    <x v="0"/>
    <x v="394"/>
    <s v="kmpl"/>
    <s v="88.7 bhp"/>
    <n v="5"/>
    <m/>
    <x v="170"/>
  </r>
  <r>
    <n v="3626"/>
    <x v="81"/>
    <x v="3"/>
    <x v="1"/>
    <n v="92885"/>
    <x v="1"/>
    <x v="0"/>
    <x v="0"/>
    <x v="56"/>
    <s v="kmpl"/>
    <s v="68 bhp"/>
    <n v="5"/>
    <m/>
    <x v="1040"/>
  </r>
  <r>
    <n v="3627"/>
    <x v="249"/>
    <x v="1"/>
    <x v="0"/>
    <n v="43000"/>
    <x v="2"/>
    <x v="0"/>
    <x v="1"/>
    <x v="72"/>
    <s v="kmpl"/>
    <s v="118 bhp"/>
    <n v="5"/>
    <m/>
    <x v="199"/>
  </r>
  <r>
    <n v="3628"/>
    <x v="1079"/>
    <x v="3"/>
    <x v="5"/>
    <n v="70478"/>
    <x v="1"/>
    <x v="0"/>
    <x v="0"/>
    <x v="49"/>
    <s v="kmpl"/>
    <s v="null bhp"/>
    <n v="5"/>
    <m/>
    <x v="226"/>
  </r>
  <r>
    <n v="3629"/>
    <x v="1262"/>
    <x v="8"/>
    <x v="1"/>
    <n v="57000"/>
    <x v="1"/>
    <x v="0"/>
    <x v="0"/>
    <x v="228"/>
    <s v="kmpl"/>
    <s v="126.2 bhp"/>
    <n v="5"/>
    <m/>
    <x v="367"/>
  </r>
  <r>
    <n v="3630"/>
    <x v="365"/>
    <x v="3"/>
    <x v="6"/>
    <n v="32434"/>
    <x v="2"/>
    <x v="1"/>
    <x v="0"/>
    <x v="73"/>
    <s v="kmpl"/>
    <s v="121.3 bhp"/>
    <n v="5"/>
    <m/>
    <x v="554"/>
  </r>
  <r>
    <n v="3631"/>
    <x v="379"/>
    <x v="4"/>
    <x v="8"/>
    <n v="32000"/>
    <x v="1"/>
    <x v="0"/>
    <x v="0"/>
    <x v="75"/>
    <s v="kmpl"/>
    <s v="89.84 bhp"/>
    <n v="5"/>
    <m/>
    <x v="312"/>
  </r>
  <r>
    <n v="3632"/>
    <x v="1119"/>
    <x v="8"/>
    <x v="2"/>
    <n v="59000"/>
    <x v="1"/>
    <x v="1"/>
    <x v="0"/>
    <x v="287"/>
    <s v="kmpl"/>
    <s v="241 bhp"/>
    <n v="4"/>
    <m/>
    <x v="1041"/>
  </r>
  <r>
    <n v="3633"/>
    <x v="494"/>
    <x v="3"/>
    <x v="5"/>
    <n v="76467"/>
    <x v="1"/>
    <x v="1"/>
    <x v="0"/>
    <x v="235"/>
    <s v="kmpl"/>
    <s v="190 bhp"/>
    <n v="5"/>
    <m/>
    <x v="1042"/>
  </r>
  <r>
    <n v="3634"/>
    <x v="1468"/>
    <x v="4"/>
    <x v="5"/>
    <n v="100000"/>
    <x v="1"/>
    <x v="0"/>
    <x v="0"/>
    <x v="277"/>
    <s v="kmpl"/>
    <s v="99 bhp"/>
    <n v="5"/>
    <m/>
    <x v="557"/>
  </r>
  <r>
    <n v="3635"/>
    <x v="1469"/>
    <x v="1"/>
    <x v="4"/>
    <n v="37086"/>
    <x v="2"/>
    <x v="1"/>
    <x v="0"/>
    <x v="72"/>
    <s v="kmpl"/>
    <s v="121.3 bhp"/>
    <n v="5"/>
    <m/>
    <x v="676"/>
  </r>
  <r>
    <n v="3636"/>
    <x v="1033"/>
    <x v="5"/>
    <x v="0"/>
    <n v="135000"/>
    <x v="1"/>
    <x v="0"/>
    <x v="0"/>
    <x v="178"/>
    <s v="kmpl"/>
    <s v="68 bhp"/>
    <n v="5"/>
    <m/>
    <x v="112"/>
  </r>
  <r>
    <n v="3637"/>
    <x v="627"/>
    <x v="6"/>
    <x v="7"/>
    <n v="54862"/>
    <x v="1"/>
    <x v="1"/>
    <x v="0"/>
    <x v="74"/>
    <s v="kmpl"/>
    <s v="174.33 bhp"/>
    <n v="5"/>
    <m/>
    <x v="1043"/>
  </r>
  <r>
    <n v="3638"/>
    <x v="1470"/>
    <x v="4"/>
    <x v="0"/>
    <n v="67758"/>
    <x v="2"/>
    <x v="0"/>
    <x v="0"/>
    <x v="88"/>
    <s v="kmpl"/>
    <s v="null bhp"/>
    <n v="5"/>
    <m/>
    <x v="312"/>
  </r>
  <r>
    <n v="3639"/>
    <x v="1471"/>
    <x v="1"/>
    <x v="3"/>
    <n v="56200"/>
    <x v="2"/>
    <x v="1"/>
    <x v="0"/>
    <x v="89"/>
    <s v="kmpl"/>
    <s v="98.6 bhp"/>
    <n v="5"/>
    <m/>
    <x v="43"/>
  </r>
  <r>
    <n v="3640"/>
    <x v="691"/>
    <x v="6"/>
    <x v="2"/>
    <n v="169006"/>
    <x v="1"/>
    <x v="0"/>
    <x v="0"/>
    <x v="271"/>
    <s v="kmpl"/>
    <s v="174.5 bhp"/>
    <n v="7"/>
    <s v="36.69 Lakh"/>
    <x v="1044"/>
  </r>
  <r>
    <n v="3641"/>
    <x v="55"/>
    <x v="9"/>
    <x v="5"/>
    <n v="20229"/>
    <x v="2"/>
    <x v="0"/>
    <x v="0"/>
    <x v="52"/>
    <s v="kmpl"/>
    <s v="53.3 bhp"/>
    <n v="5"/>
    <m/>
    <x v="6"/>
  </r>
  <r>
    <n v="3642"/>
    <x v="1293"/>
    <x v="2"/>
    <x v="11"/>
    <n v="62000"/>
    <x v="2"/>
    <x v="0"/>
    <x v="3"/>
    <x v="69"/>
    <s v="kmpl"/>
    <s v="62 bhp"/>
    <n v="5"/>
    <m/>
    <x v="542"/>
  </r>
  <r>
    <n v="3643"/>
    <x v="323"/>
    <x v="4"/>
    <x v="2"/>
    <n v="51500"/>
    <x v="2"/>
    <x v="0"/>
    <x v="1"/>
    <x v="76"/>
    <s v="kmpl"/>
    <s v="103.2 bhp"/>
    <n v="5"/>
    <m/>
    <x v="110"/>
  </r>
  <r>
    <n v="3644"/>
    <x v="679"/>
    <x v="4"/>
    <x v="3"/>
    <n v="69000"/>
    <x v="1"/>
    <x v="1"/>
    <x v="0"/>
    <x v="158"/>
    <s v="kmpl"/>
    <s v="184 bhp"/>
    <n v="5"/>
    <m/>
    <x v="183"/>
  </r>
  <r>
    <n v="3645"/>
    <x v="500"/>
    <x v="9"/>
    <x v="15"/>
    <n v="167000"/>
    <x v="2"/>
    <x v="0"/>
    <x v="0"/>
    <x v="14"/>
    <s v="kmpl"/>
    <s v="null bhp"/>
    <n v="5"/>
    <m/>
    <x v="205"/>
  </r>
  <r>
    <n v="3646"/>
    <x v="280"/>
    <x v="4"/>
    <x v="1"/>
    <n v="62476"/>
    <x v="1"/>
    <x v="0"/>
    <x v="0"/>
    <x v="219"/>
    <s v="kmpl"/>
    <s v="74 bhp"/>
    <n v="5"/>
    <m/>
    <x v="696"/>
  </r>
  <r>
    <n v="3647"/>
    <x v="1170"/>
    <x v="5"/>
    <x v="8"/>
    <n v="60500"/>
    <x v="1"/>
    <x v="0"/>
    <x v="0"/>
    <x v="39"/>
    <s v="kmpl"/>
    <s v="73.97 bhp"/>
    <n v="5"/>
    <m/>
    <x v="690"/>
  </r>
  <r>
    <n v="3648"/>
    <x v="1159"/>
    <x v="0"/>
    <x v="8"/>
    <n v="17978"/>
    <x v="2"/>
    <x v="1"/>
    <x v="0"/>
    <x v="97"/>
    <s v="kmpl"/>
    <s v="88.7 bhp"/>
    <n v="5"/>
    <s v="10.1 Lakh"/>
    <x v="549"/>
  </r>
  <r>
    <n v="3649"/>
    <x v="426"/>
    <x v="5"/>
    <x v="11"/>
    <n v="300000"/>
    <x v="1"/>
    <x v="0"/>
    <x v="0"/>
    <x v="72"/>
    <s v="kmpl"/>
    <s v="70 bhp"/>
    <n v="5"/>
    <m/>
    <x v="240"/>
  </r>
  <r>
    <n v="3650"/>
    <x v="304"/>
    <x v="2"/>
    <x v="4"/>
    <n v="123000"/>
    <x v="1"/>
    <x v="0"/>
    <x v="1"/>
    <x v="49"/>
    <s v="kmpl"/>
    <s v="67 bhp"/>
    <n v="5"/>
    <m/>
    <x v="80"/>
  </r>
  <r>
    <n v="3651"/>
    <x v="1472"/>
    <x v="7"/>
    <x v="5"/>
    <n v="45296"/>
    <x v="1"/>
    <x v="0"/>
    <x v="0"/>
    <x v="196"/>
    <s v="kmpl"/>
    <s v="88.5 bhp"/>
    <n v="5"/>
    <s v="12.53 Lakh"/>
    <x v="368"/>
  </r>
  <r>
    <n v="3652"/>
    <x v="1473"/>
    <x v="3"/>
    <x v="11"/>
    <n v="77325"/>
    <x v="2"/>
    <x v="0"/>
    <x v="0"/>
    <x v="297"/>
    <s v="kmpl"/>
    <s v="104.68 bhp"/>
    <n v="5"/>
    <m/>
    <x v="377"/>
  </r>
  <r>
    <n v="3653"/>
    <x v="1095"/>
    <x v="6"/>
    <x v="6"/>
    <n v="25858"/>
    <x v="2"/>
    <x v="1"/>
    <x v="0"/>
    <x v="123"/>
    <s v="kmpl"/>
    <s v="83.1 bhp"/>
    <n v="5"/>
    <m/>
    <x v="651"/>
  </r>
  <r>
    <n v="3654"/>
    <x v="328"/>
    <x v="9"/>
    <x v="5"/>
    <n v="120000"/>
    <x v="1"/>
    <x v="0"/>
    <x v="0"/>
    <x v="70"/>
    <s v="kmpl"/>
    <s v="73.94 bhp"/>
    <n v="5"/>
    <m/>
    <x v="137"/>
  </r>
  <r>
    <n v="3655"/>
    <x v="905"/>
    <x v="10"/>
    <x v="5"/>
    <n v="22000"/>
    <x v="1"/>
    <x v="1"/>
    <x v="0"/>
    <x v="284"/>
    <s v="kmpl"/>
    <s v="126.24 bhp"/>
    <n v="5"/>
    <m/>
    <x v="477"/>
  </r>
  <r>
    <n v="3656"/>
    <x v="1293"/>
    <x v="7"/>
    <x v="3"/>
    <n v="11000"/>
    <x v="2"/>
    <x v="0"/>
    <x v="0"/>
    <x v="76"/>
    <s v="kmpl"/>
    <s v="62.1 bhp"/>
    <n v="5"/>
    <m/>
    <x v="225"/>
  </r>
  <r>
    <n v="3657"/>
    <x v="454"/>
    <x v="0"/>
    <x v="8"/>
    <n v="3900"/>
    <x v="2"/>
    <x v="0"/>
    <x v="0"/>
    <x v="101"/>
    <s v="kmpl"/>
    <s v="81.83 bhp"/>
    <n v="5"/>
    <m/>
    <x v="419"/>
  </r>
  <r>
    <n v="3658"/>
    <x v="319"/>
    <x v="4"/>
    <x v="5"/>
    <n v="106092"/>
    <x v="1"/>
    <x v="0"/>
    <x v="0"/>
    <x v="45"/>
    <s v="kmpl"/>
    <s v="71 bhp"/>
    <n v="5"/>
    <m/>
    <x v="279"/>
  </r>
  <r>
    <n v="3659"/>
    <x v="132"/>
    <x v="8"/>
    <x v="1"/>
    <n v="27000"/>
    <x v="2"/>
    <x v="1"/>
    <x v="0"/>
    <x v="97"/>
    <s v="kmpl"/>
    <s v="88.7 bhp"/>
    <n v="5"/>
    <m/>
    <x v="162"/>
  </r>
  <r>
    <n v="3660"/>
    <x v="147"/>
    <x v="10"/>
    <x v="4"/>
    <n v="11000"/>
    <x v="2"/>
    <x v="0"/>
    <x v="0"/>
    <x v="109"/>
    <s v="kmpl"/>
    <s v="86.8 bhp"/>
    <n v="5"/>
    <m/>
    <x v="88"/>
  </r>
  <r>
    <n v="3661"/>
    <x v="169"/>
    <x v="3"/>
    <x v="5"/>
    <n v="39753"/>
    <x v="1"/>
    <x v="1"/>
    <x v="0"/>
    <x v="73"/>
    <s v="kmpl"/>
    <s v="201.1 bhp"/>
    <n v="5"/>
    <m/>
    <x v="1045"/>
  </r>
  <r>
    <n v="3662"/>
    <x v="718"/>
    <x v="1"/>
    <x v="8"/>
    <n v="39800"/>
    <x v="1"/>
    <x v="0"/>
    <x v="0"/>
    <x v="208"/>
    <s v="kmpl"/>
    <s v="153.86 bhp"/>
    <n v="7"/>
    <s v="20.87 Lakh"/>
    <x v="877"/>
  </r>
  <r>
    <n v="3663"/>
    <x v="319"/>
    <x v="1"/>
    <x v="8"/>
    <n v="73000"/>
    <x v="1"/>
    <x v="0"/>
    <x v="0"/>
    <x v="45"/>
    <s v="kmpl"/>
    <s v="71 bhp"/>
    <n v="5"/>
    <m/>
    <x v="2"/>
  </r>
  <r>
    <n v="3664"/>
    <x v="89"/>
    <x v="1"/>
    <x v="1"/>
    <n v="55000"/>
    <x v="1"/>
    <x v="0"/>
    <x v="0"/>
    <x v="75"/>
    <s v="kmpl"/>
    <s v="89.84 bhp"/>
    <n v="5"/>
    <m/>
    <x v="100"/>
  </r>
  <r>
    <n v="3665"/>
    <x v="119"/>
    <x v="3"/>
    <x v="8"/>
    <n v="18351"/>
    <x v="2"/>
    <x v="1"/>
    <x v="0"/>
    <x v="91"/>
    <s v="kmpl"/>
    <s v="37.48 bhp"/>
    <n v="4"/>
    <m/>
    <x v="443"/>
  </r>
  <r>
    <n v="3666"/>
    <x v="1474"/>
    <x v="1"/>
    <x v="4"/>
    <n v="45000"/>
    <x v="2"/>
    <x v="0"/>
    <x v="1"/>
    <x v="109"/>
    <s v="kmpl"/>
    <s v="86.8 bhp"/>
    <n v="5"/>
    <m/>
    <x v="72"/>
  </r>
  <r>
    <n v="3667"/>
    <x v="1436"/>
    <x v="4"/>
    <x v="5"/>
    <n v="112200"/>
    <x v="1"/>
    <x v="0"/>
    <x v="0"/>
    <x v="60"/>
    <s v="kmpl"/>
    <s v="88.5 bhp"/>
    <n v="7"/>
    <m/>
    <x v="816"/>
  </r>
  <r>
    <n v="3668"/>
    <x v="85"/>
    <x v="9"/>
    <x v="0"/>
    <n v="29000"/>
    <x v="2"/>
    <x v="0"/>
    <x v="0"/>
    <x v="53"/>
    <s v="kmpl"/>
    <s v="78.9 bhp"/>
    <n v="5"/>
    <m/>
    <x v="79"/>
  </r>
  <r>
    <n v="3669"/>
    <x v="86"/>
    <x v="4"/>
    <x v="9"/>
    <n v="57309"/>
    <x v="2"/>
    <x v="0"/>
    <x v="0"/>
    <x v="72"/>
    <s v="kmpl"/>
    <s v="null bhp"/>
    <n v="5"/>
    <m/>
    <x v="75"/>
  </r>
  <r>
    <n v="3670"/>
    <x v="469"/>
    <x v="0"/>
    <x v="1"/>
    <n v="53392"/>
    <x v="1"/>
    <x v="0"/>
    <x v="0"/>
    <x v="83"/>
    <s v="kmpl"/>
    <s v="140 bhp"/>
    <n v="7"/>
    <m/>
    <x v="1046"/>
  </r>
  <r>
    <n v="3671"/>
    <x v="256"/>
    <x v="4"/>
    <x v="0"/>
    <n v="71000"/>
    <x v="1"/>
    <x v="0"/>
    <x v="0"/>
    <x v="8"/>
    <s v="kmpl"/>
    <s v="103.6 bhp"/>
    <n v="5"/>
    <m/>
    <x v="24"/>
  </r>
  <r>
    <n v="3672"/>
    <x v="1475"/>
    <x v="4"/>
    <x v="7"/>
    <n v="93000"/>
    <x v="1"/>
    <x v="0"/>
    <x v="0"/>
    <x v="33"/>
    <s v="kmpl"/>
    <s v="138.1 bhp"/>
    <n v="7"/>
    <m/>
    <x v="20"/>
  </r>
  <r>
    <n v="3673"/>
    <x v="1376"/>
    <x v="4"/>
    <x v="0"/>
    <n v="119000"/>
    <x v="2"/>
    <x v="0"/>
    <x v="0"/>
    <x v="273"/>
    <s v="kmpl"/>
    <s v="180 bhp"/>
    <n v="5"/>
    <m/>
    <x v="162"/>
  </r>
  <r>
    <n v="3674"/>
    <x v="629"/>
    <x v="3"/>
    <x v="5"/>
    <n v="42225"/>
    <x v="2"/>
    <x v="0"/>
    <x v="0"/>
    <x v="63"/>
    <s v="kmpl"/>
    <s v="73 bhp"/>
    <n v="7"/>
    <s v="4.98 Lakh"/>
    <x v="479"/>
  </r>
  <r>
    <n v="3675"/>
    <x v="52"/>
    <x v="10"/>
    <x v="3"/>
    <n v="65000"/>
    <x v="1"/>
    <x v="0"/>
    <x v="0"/>
    <x v="48"/>
    <s v="kmpl"/>
    <s v="74 bhp"/>
    <n v="5"/>
    <m/>
    <x v="88"/>
  </r>
  <r>
    <n v="3676"/>
    <x v="1095"/>
    <x v="1"/>
    <x v="5"/>
    <n v="27809"/>
    <x v="2"/>
    <x v="1"/>
    <x v="0"/>
    <x v="123"/>
    <s v="kmpl"/>
    <s v="83.1 bhp"/>
    <n v="5"/>
    <m/>
    <x v="1047"/>
  </r>
  <r>
    <n v="3677"/>
    <x v="90"/>
    <x v="3"/>
    <x v="1"/>
    <n v="65100"/>
    <x v="1"/>
    <x v="0"/>
    <x v="0"/>
    <x v="63"/>
    <s v="kmpl"/>
    <s v="140 bhp"/>
    <n v="7"/>
    <m/>
    <x v="306"/>
  </r>
  <r>
    <n v="3678"/>
    <x v="477"/>
    <x v="2"/>
    <x v="7"/>
    <n v="51000"/>
    <x v="2"/>
    <x v="0"/>
    <x v="0"/>
    <x v="229"/>
    <s v="kmpl"/>
    <s v="82 bhp"/>
    <n v="5"/>
    <m/>
    <x v="43"/>
  </r>
  <r>
    <n v="3679"/>
    <x v="155"/>
    <x v="4"/>
    <x v="8"/>
    <n v="10000"/>
    <x v="1"/>
    <x v="1"/>
    <x v="0"/>
    <x v="99"/>
    <s v="kmpl"/>
    <s v="167.62 bhp"/>
    <n v="5"/>
    <m/>
    <x v="376"/>
  </r>
  <r>
    <n v="3680"/>
    <x v="523"/>
    <x v="7"/>
    <x v="2"/>
    <n v="54895"/>
    <x v="2"/>
    <x v="0"/>
    <x v="0"/>
    <x v="240"/>
    <s v="kmpl"/>
    <s v="160 bhp"/>
    <n v="5"/>
    <m/>
    <x v="100"/>
  </r>
  <r>
    <n v="3681"/>
    <x v="1255"/>
    <x v="4"/>
    <x v="1"/>
    <n v="80768"/>
    <x v="1"/>
    <x v="0"/>
    <x v="0"/>
    <x v="215"/>
    <s v="kmpl"/>
    <s v="88.73 bhp"/>
    <n v="5"/>
    <m/>
    <x v="345"/>
  </r>
  <r>
    <n v="3682"/>
    <x v="807"/>
    <x v="6"/>
    <x v="12"/>
    <n v="12076"/>
    <x v="2"/>
    <x v="0"/>
    <x v="0"/>
    <x v="234"/>
    <s v="kmpl"/>
    <s v="81.80 bhp"/>
    <n v="5"/>
    <s v="5.9 Lakh"/>
    <x v="44"/>
  </r>
  <r>
    <n v="3683"/>
    <x v="12"/>
    <x v="2"/>
    <x v="5"/>
    <n v="49000"/>
    <x v="1"/>
    <x v="0"/>
    <x v="0"/>
    <x v="12"/>
    <s v="kmpl"/>
    <s v="74 bhp"/>
    <n v="5"/>
    <m/>
    <x v="343"/>
  </r>
  <r>
    <n v="3684"/>
    <x v="322"/>
    <x v="0"/>
    <x v="1"/>
    <n v="42366"/>
    <x v="2"/>
    <x v="0"/>
    <x v="0"/>
    <x v="49"/>
    <s v="kmpl"/>
    <s v="117.3 bhp"/>
    <n v="5"/>
    <m/>
    <x v="28"/>
  </r>
  <r>
    <n v="3685"/>
    <x v="1476"/>
    <x v="10"/>
    <x v="0"/>
    <n v="68000"/>
    <x v="1"/>
    <x v="1"/>
    <x v="0"/>
    <x v="100"/>
    <s v="kmpl"/>
    <s v="235 bhp"/>
    <n v="5"/>
    <m/>
    <x v="190"/>
  </r>
  <r>
    <n v="3686"/>
    <x v="178"/>
    <x v="4"/>
    <x v="11"/>
    <n v="122397"/>
    <x v="1"/>
    <x v="0"/>
    <x v="0"/>
    <x v="26"/>
    <s v="kmpl"/>
    <s v="106 bhp"/>
    <n v="5"/>
    <m/>
    <x v="279"/>
  </r>
  <r>
    <n v="3687"/>
    <x v="596"/>
    <x v="3"/>
    <x v="8"/>
    <n v="50534"/>
    <x v="2"/>
    <x v="1"/>
    <x v="0"/>
    <x v="224"/>
    <s v="kmpl"/>
    <s v="103.5 bhp"/>
    <n v="5"/>
    <s v="11.66 Lakh"/>
    <x v="619"/>
  </r>
  <r>
    <n v="3688"/>
    <x v="179"/>
    <x v="10"/>
    <x v="7"/>
    <n v="55300"/>
    <x v="1"/>
    <x v="0"/>
    <x v="0"/>
    <x v="127"/>
    <s v="kmpl"/>
    <s v="83.8 bhp"/>
    <n v="5"/>
    <m/>
    <x v="119"/>
  </r>
  <r>
    <n v="3689"/>
    <x v="830"/>
    <x v="4"/>
    <x v="11"/>
    <n v="73095"/>
    <x v="2"/>
    <x v="1"/>
    <x v="0"/>
    <x v="11"/>
    <s v="kmpl"/>
    <s v="118 bhp"/>
    <n v="5"/>
    <m/>
    <x v="82"/>
  </r>
  <r>
    <n v="3690"/>
    <x v="256"/>
    <x v="10"/>
    <x v="2"/>
    <n v="51100"/>
    <x v="1"/>
    <x v="0"/>
    <x v="0"/>
    <x v="8"/>
    <s v="kmpl"/>
    <s v="103.6 bhp"/>
    <n v="5"/>
    <m/>
    <x v="229"/>
  </r>
  <r>
    <n v="3691"/>
    <x v="53"/>
    <x v="1"/>
    <x v="5"/>
    <n v="13436"/>
    <x v="2"/>
    <x v="0"/>
    <x v="1"/>
    <x v="50"/>
    <s v="kmpl"/>
    <s v="82 bhp"/>
    <n v="5"/>
    <m/>
    <x v="204"/>
  </r>
  <r>
    <n v="3692"/>
    <x v="1477"/>
    <x v="1"/>
    <x v="11"/>
    <n v="76000"/>
    <x v="2"/>
    <x v="0"/>
    <x v="1"/>
    <x v="116"/>
    <s v="kmpl"/>
    <s v="68 bhp"/>
    <n v="5"/>
    <m/>
    <x v="1048"/>
  </r>
  <r>
    <n v="3693"/>
    <x v="47"/>
    <x v="0"/>
    <x v="5"/>
    <n v="63141"/>
    <x v="1"/>
    <x v="0"/>
    <x v="1"/>
    <x v="45"/>
    <s v="kmpl"/>
    <s v="71 bhp"/>
    <n v="5"/>
    <m/>
    <x v="2"/>
  </r>
  <r>
    <n v="3694"/>
    <x v="198"/>
    <x v="4"/>
    <x v="7"/>
    <n v="74885"/>
    <x v="1"/>
    <x v="0"/>
    <x v="0"/>
    <x v="16"/>
    <s v="kmpl"/>
    <s v="98.6 bhp"/>
    <n v="5"/>
    <m/>
    <x v="15"/>
  </r>
  <r>
    <n v="3695"/>
    <x v="429"/>
    <x v="4"/>
    <x v="5"/>
    <n v="14000"/>
    <x v="2"/>
    <x v="1"/>
    <x v="0"/>
    <x v="69"/>
    <s v="kmpl"/>
    <s v="117.3 bhp"/>
    <n v="5"/>
    <m/>
    <x v="30"/>
  </r>
  <r>
    <n v="3696"/>
    <x v="1478"/>
    <x v="1"/>
    <x v="3"/>
    <n v="56000"/>
    <x v="1"/>
    <x v="0"/>
    <x v="1"/>
    <x v="112"/>
    <s v="kmpl"/>
    <s v="108.5 bhp"/>
    <n v="5"/>
    <m/>
    <x v="6"/>
  </r>
  <r>
    <n v="3697"/>
    <x v="166"/>
    <x v="10"/>
    <x v="0"/>
    <n v="46000"/>
    <x v="1"/>
    <x v="1"/>
    <x v="0"/>
    <x v="120"/>
    <s v="kmpl"/>
    <s v="190 bhp"/>
    <n v="5"/>
    <s v="63.71 Lakh"/>
    <x v="51"/>
  </r>
  <r>
    <n v="3698"/>
    <x v="405"/>
    <x v="0"/>
    <x v="3"/>
    <n v="51800"/>
    <x v="2"/>
    <x v="0"/>
    <x v="0"/>
    <x v="205"/>
    <s v="kmpl"/>
    <s v="103.3 bhp"/>
    <n v="5"/>
    <m/>
    <x v="88"/>
  </r>
  <r>
    <n v="3699"/>
    <x v="65"/>
    <x v="4"/>
    <x v="9"/>
    <n v="81000"/>
    <x v="2"/>
    <x v="1"/>
    <x v="0"/>
    <x v="59"/>
    <s v="kmpl"/>
    <s v="78 bhp"/>
    <n v="5"/>
    <m/>
    <x v="72"/>
  </r>
  <r>
    <n v="3700"/>
    <x v="651"/>
    <x v="6"/>
    <x v="6"/>
    <n v="17370"/>
    <x v="2"/>
    <x v="0"/>
    <x v="0"/>
    <x v="72"/>
    <s v="kmpl"/>
    <s v="73.75 bhp"/>
    <n v="5"/>
    <m/>
    <x v="766"/>
  </r>
  <r>
    <n v="3701"/>
    <x v="651"/>
    <x v="4"/>
    <x v="5"/>
    <n v="18456"/>
    <x v="2"/>
    <x v="0"/>
    <x v="0"/>
    <x v="72"/>
    <s v="kmpl"/>
    <s v="73.75 bhp"/>
    <n v="5"/>
    <m/>
    <x v="74"/>
  </r>
  <r>
    <n v="3702"/>
    <x v="64"/>
    <x v="8"/>
    <x v="0"/>
    <n v="59000"/>
    <x v="1"/>
    <x v="1"/>
    <x v="0"/>
    <x v="46"/>
    <s v="kmpl"/>
    <s v="140 bhp"/>
    <n v="5"/>
    <m/>
    <x v="53"/>
  </r>
  <r>
    <n v="3703"/>
    <x v="202"/>
    <x v="0"/>
    <x v="13"/>
    <n v="141537"/>
    <x v="2"/>
    <x v="0"/>
    <x v="1"/>
    <x v="50"/>
    <s v="kmpl"/>
    <s v="67.1 bhp"/>
    <n v="5"/>
    <m/>
    <x v="473"/>
  </r>
  <r>
    <n v="3704"/>
    <x v="1056"/>
    <x v="8"/>
    <x v="4"/>
    <n v="51000"/>
    <x v="1"/>
    <x v="1"/>
    <x v="0"/>
    <x v="340"/>
    <s v="kmpl"/>
    <s v="126.32 bhp"/>
    <n v="5"/>
    <m/>
    <x v="372"/>
  </r>
  <r>
    <n v="3705"/>
    <x v="467"/>
    <x v="3"/>
    <x v="12"/>
    <n v="29311"/>
    <x v="1"/>
    <x v="1"/>
    <x v="0"/>
    <x v="115"/>
    <s v="kmpl"/>
    <s v="170 bhp"/>
    <n v="5"/>
    <s v="64.57 Lakh"/>
    <x v="1049"/>
  </r>
  <r>
    <n v="3706"/>
    <x v="141"/>
    <x v="0"/>
    <x v="5"/>
    <n v="31000"/>
    <x v="1"/>
    <x v="1"/>
    <x v="0"/>
    <x v="104"/>
    <s v="kmpl"/>
    <s v="190 bhp"/>
    <n v="5"/>
    <s v="60.88 Lakh"/>
    <x v="1050"/>
  </r>
  <r>
    <n v="3707"/>
    <x v="1479"/>
    <x v="0"/>
    <x v="7"/>
    <n v="80000"/>
    <x v="1"/>
    <x v="0"/>
    <x v="1"/>
    <x v="254"/>
    <s v="kmpl"/>
    <s v="98.6 bhp"/>
    <n v="7"/>
    <m/>
    <x v="34"/>
  </r>
  <r>
    <n v="3708"/>
    <x v="399"/>
    <x v="4"/>
    <x v="5"/>
    <n v="33000"/>
    <x v="1"/>
    <x v="1"/>
    <x v="0"/>
    <x v="189"/>
    <s v="kmpl"/>
    <s v="126.2 bhp"/>
    <n v="5"/>
    <m/>
    <x v="59"/>
  </r>
  <r>
    <n v="3709"/>
    <x v="249"/>
    <x v="4"/>
    <x v="2"/>
    <n v="71556"/>
    <x v="2"/>
    <x v="0"/>
    <x v="0"/>
    <x v="72"/>
    <s v="kmpl"/>
    <s v="118 bhp"/>
    <n v="5"/>
    <m/>
    <x v="44"/>
  </r>
  <r>
    <n v="3710"/>
    <x v="1222"/>
    <x v="9"/>
    <x v="2"/>
    <n v="85000"/>
    <x v="1"/>
    <x v="0"/>
    <x v="0"/>
    <x v="49"/>
    <s v="kmpl"/>
    <s v="68 bhp"/>
    <n v="5"/>
    <m/>
    <x v="242"/>
  </r>
  <r>
    <n v="3711"/>
    <x v="428"/>
    <x v="2"/>
    <x v="5"/>
    <n v="91000"/>
    <x v="1"/>
    <x v="0"/>
    <x v="0"/>
    <x v="219"/>
    <s v="kmpl"/>
    <s v="74 bhp"/>
    <n v="5"/>
    <m/>
    <x v="2"/>
  </r>
  <r>
    <n v="3712"/>
    <x v="1086"/>
    <x v="3"/>
    <x v="1"/>
    <n v="73187"/>
    <x v="1"/>
    <x v="1"/>
    <x v="0"/>
    <x v="73"/>
    <s v="kmpl"/>
    <s v="204 bhp"/>
    <n v="5"/>
    <m/>
    <x v="1051"/>
  </r>
  <r>
    <n v="3713"/>
    <x v="1480"/>
    <x v="5"/>
    <x v="10"/>
    <n v="232000"/>
    <x v="1"/>
    <x v="0"/>
    <x v="0"/>
    <x v="100"/>
    <s v="kmpl"/>
    <s v="147.9 bhp"/>
    <n v="7"/>
    <m/>
    <x v="6"/>
  </r>
  <r>
    <n v="3714"/>
    <x v="28"/>
    <x v="9"/>
    <x v="9"/>
    <n v="127079"/>
    <x v="1"/>
    <x v="0"/>
    <x v="0"/>
    <x v="27"/>
    <s v="kmpl"/>
    <s v="102 bhp"/>
    <n v="7"/>
    <m/>
    <x v="368"/>
  </r>
  <r>
    <n v="3715"/>
    <x v="1061"/>
    <x v="6"/>
    <x v="7"/>
    <n v="58816"/>
    <x v="1"/>
    <x v="0"/>
    <x v="0"/>
    <x v="224"/>
    <s v="kmpl"/>
    <s v="100 bhp"/>
    <n v="7"/>
    <m/>
    <x v="79"/>
  </r>
  <r>
    <n v="3716"/>
    <x v="217"/>
    <x v="6"/>
    <x v="1"/>
    <n v="63818"/>
    <x v="2"/>
    <x v="0"/>
    <x v="0"/>
    <x v="146"/>
    <s v="kmpl"/>
    <s v="117.3 bhp"/>
    <n v="5"/>
    <m/>
    <x v="548"/>
  </r>
  <r>
    <n v="3717"/>
    <x v="49"/>
    <x v="7"/>
    <x v="7"/>
    <n v="40000"/>
    <x v="1"/>
    <x v="1"/>
    <x v="0"/>
    <x v="47"/>
    <s v="kmpl"/>
    <s v="174.33 bhp"/>
    <n v="5"/>
    <m/>
    <x v="7"/>
  </r>
  <r>
    <n v="3718"/>
    <x v="208"/>
    <x v="8"/>
    <x v="4"/>
    <n v="77445"/>
    <x v="1"/>
    <x v="0"/>
    <x v="0"/>
    <x v="37"/>
    <s v="kmpl"/>
    <s v="73.9 bhp"/>
    <n v="5"/>
    <m/>
    <x v="68"/>
  </r>
  <r>
    <n v="3719"/>
    <x v="701"/>
    <x v="1"/>
    <x v="8"/>
    <n v="14000"/>
    <x v="2"/>
    <x v="1"/>
    <x v="0"/>
    <x v="110"/>
    <s v="kmpl"/>
    <s v="121.36 bhp"/>
    <n v="5"/>
    <s v="13.23 Lakh"/>
    <x v="727"/>
  </r>
  <r>
    <n v="3720"/>
    <x v="607"/>
    <x v="7"/>
    <x v="3"/>
    <n v="85122"/>
    <x v="1"/>
    <x v="0"/>
    <x v="0"/>
    <x v="85"/>
    <s v="kmpl"/>
    <s v="100 bhp"/>
    <n v="7"/>
    <m/>
    <x v="422"/>
  </r>
  <r>
    <n v="3721"/>
    <x v="788"/>
    <x v="5"/>
    <x v="14"/>
    <n v="123000"/>
    <x v="2"/>
    <x v="0"/>
    <x v="3"/>
    <x v="73"/>
    <s v="kmpl"/>
    <s v="100 bhp"/>
    <n v="5"/>
    <m/>
    <x v="542"/>
  </r>
  <r>
    <n v="3722"/>
    <x v="1189"/>
    <x v="6"/>
    <x v="1"/>
    <n v="61000"/>
    <x v="0"/>
    <x v="0"/>
    <x v="0"/>
    <x v="61"/>
    <s v="km/kg"/>
    <s v="85.7 bhp"/>
    <n v="5"/>
    <m/>
    <x v="212"/>
  </r>
  <r>
    <n v="3723"/>
    <x v="1481"/>
    <x v="2"/>
    <x v="1"/>
    <n v="63714"/>
    <x v="2"/>
    <x v="0"/>
    <x v="0"/>
    <x v="179"/>
    <s v="kmpl"/>
    <s v="47.3 bhp"/>
    <n v="5"/>
    <m/>
    <x v="103"/>
  </r>
  <r>
    <n v="3724"/>
    <x v="1397"/>
    <x v="1"/>
    <x v="10"/>
    <n v="53000"/>
    <x v="1"/>
    <x v="1"/>
    <x v="0"/>
    <x v="384"/>
    <s v="kmpl"/>
    <s v="224.34 bhp"/>
    <n v="5"/>
    <m/>
    <x v="192"/>
  </r>
  <r>
    <n v="3725"/>
    <x v="428"/>
    <x v="7"/>
    <x v="8"/>
    <n v="60000"/>
    <x v="1"/>
    <x v="0"/>
    <x v="0"/>
    <x v="219"/>
    <s v="kmpl"/>
    <s v="74 bhp"/>
    <n v="5"/>
    <m/>
    <x v="159"/>
  </r>
  <r>
    <n v="3726"/>
    <x v="181"/>
    <x v="10"/>
    <x v="8"/>
    <n v="33000"/>
    <x v="1"/>
    <x v="0"/>
    <x v="0"/>
    <x v="34"/>
    <s v="kmpl"/>
    <s v="88.5 bhp"/>
    <n v="5"/>
    <s v="11.06 Lakh"/>
    <x v="353"/>
  </r>
  <r>
    <n v="3727"/>
    <x v="1482"/>
    <x v="0"/>
    <x v="4"/>
    <n v="31000"/>
    <x v="1"/>
    <x v="1"/>
    <x v="0"/>
    <x v="190"/>
    <s v="kmpl"/>
    <s v="215 bhp"/>
    <n v="5"/>
    <m/>
    <x v="930"/>
  </r>
  <r>
    <n v="3728"/>
    <x v="457"/>
    <x v="8"/>
    <x v="7"/>
    <n v="79000"/>
    <x v="1"/>
    <x v="1"/>
    <x v="0"/>
    <x v="200"/>
    <s v="kmpl"/>
    <s v="168.5 bhp"/>
    <n v="7"/>
    <m/>
    <x v="832"/>
  </r>
  <r>
    <n v="3729"/>
    <x v="1418"/>
    <x v="6"/>
    <x v="4"/>
    <n v="67914"/>
    <x v="1"/>
    <x v="0"/>
    <x v="0"/>
    <x v="78"/>
    <s v="kmpl"/>
    <s v="90 bhp"/>
    <n v="5"/>
    <m/>
    <x v="79"/>
  </r>
  <r>
    <n v="3730"/>
    <x v="931"/>
    <x v="9"/>
    <x v="1"/>
    <n v="58970"/>
    <x v="1"/>
    <x v="1"/>
    <x v="0"/>
    <x v="47"/>
    <s v="kmpl"/>
    <s v="174.33 bhp"/>
    <n v="5"/>
    <m/>
    <x v="1052"/>
  </r>
  <r>
    <n v="3731"/>
    <x v="72"/>
    <x v="0"/>
    <x v="4"/>
    <n v="60000"/>
    <x v="1"/>
    <x v="0"/>
    <x v="1"/>
    <x v="65"/>
    <s v="kmpl"/>
    <s v="108.5 bhp"/>
    <n v="5"/>
    <s v="17.21 Lakh"/>
    <x v="260"/>
  </r>
  <r>
    <n v="3732"/>
    <x v="1483"/>
    <x v="3"/>
    <x v="8"/>
    <n v="35225"/>
    <x v="2"/>
    <x v="1"/>
    <x v="0"/>
    <x v="165"/>
    <s v="kmpl"/>
    <s v="67.04 bhp"/>
    <n v="5"/>
    <s v="6.56 Lakh"/>
    <x v="90"/>
  </r>
  <r>
    <n v="3733"/>
    <x v="1484"/>
    <x v="8"/>
    <x v="14"/>
    <n v="69496"/>
    <x v="2"/>
    <x v="0"/>
    <x v="0"/>
    <x v="231"/>
    <s v="kmpl"/>
    <s v="null bhp"/>
    <n v="5"/>
    <m/>
    <x v="542"/>
  </r>
  <r>
    <n v="3734"/>
    <x v="287"/>
    <x v="8"/>
    <x v="3"/>
    <n v="62282"/>
    <x v="2"/>
    <x v="1"/>
    <x v="0"/>
    <x v="64"/>
    <s v="kmpl"/>
    <s v="78.9 bhp"/>
    <n v="5"/>
    <m/>
    <x v="164"/>
  </r>
  <r>
    <n v="3735"/>
    <x v="20"/>
    <x v="4"/>
    <x v="0"/>
    <n v="80000"/>
    <x v="1"/>
    <x v="1"/>
    <x v="0"/>
    <x v="20"/>
    <s v="kmpl"/>
    <s v="190 bhp"/>
    <n v="5"/>
    <s v="47.2 Lakh"/>
    <x v="1053"/>
  </r>
  <r>
    <n v="3736"/>
    <x v="53"/>
    <x v="6"/>
    <x v="6"/>
    <n v="43698"/>
    <x v="2"/>
    <x v="0"/>
    <x v="0"/>
    <x v="50"/>
    <s v="kmpl"/>
    <s v="82 bhp"/>
    <n v="5"/>
    <m/>
    <x v="333"/>
  </r>
  <r>
    <n v="3737"/>
    <x v="1446"/>
    <x v="3"/>
    <x v="8"/>
    <n v="28052"/>
    <x v="2"/>
    <x v="1"/>
    <x v="0"/>
    <x v="50"/>
    <s v="kmpl"/>
    <s v="82 bhp"/>
    <n v="5"/>
    <m/>
    <x v="809"/>
  </r>
  <r>
    <n v="3738"/>
    <x v="826"/>
    <x v="3"/>
    <x v="5"/>
    <n v="29091"/>
    <x v="2"/>
    <x v="0"/>
    <x v="0"/>
    <x v="50"/>
    <s v="kmpl"/>
    <s v="81.86 bhp"/>
    <n v="5"/>
    <s v="6.82 Lakh"/>
    <x v="1054"/>
  </r>
  <r>
    <n v="3739"/>
    <x v="1443"/>
    <x v="8"/>
    <x v="4"/>
    <n v="63000"/>
    <x v="2"/>
    <x v="0"/>
    <x v="0"/>
    <x v="164"/>
    <s v="kmpl"/>
    <s v="74 bhp"/>
    <n v="5"/>
    <m/>
    <x v="46"/>
  </r>
  <r>
    <n v="3740"/>
    <x v="1485"/>
    <x v="4"/>
    <x v="9"/>
    <n v="91000"/>
    <x v="2"/>
    <x v="0"/>
    <x v="1"/>
    <x v="169"/>
    <s v="kmpl"/>
    <s v="78 bhp"/>
    <n v="5"/>
    <m/>
    <x v="159"/>
  </r>
  <r>
    <n v="3741"/>
    <x v="314"/>
    <x v="4"/>
    <x v="7"/>
    <n v="30000"/>
    <x v="1"/>
    <x v="1"/>
    <x v="0"/>
    <x v="115"/>
    <s v="kmpl"/>
    <s v="136 bhp"/>
    <n v="5"/>
    <m/>
    <x v="166"/>
  </r>
  <r>
    <n v="3742"/>
    <x v="273"/>
    <x v="4"/>
    <x v="8"/>
    <n v="24571"/>
    <x v="2"/>
    <x v="0"/>
    <x v="0"/>
    <x v="33"/>
    <s v="kmpl"/>
    <s v="35 bhp"/>
    <n v="5"/>
    <m/>
    <x v="164"/>
  </r>
  <r>
    <n v="3743"/>
    <x v="943"/>
    <x v="9"/>
    <x v="7"/>
    <n v="45000"/>
    <x v="2"/>
    <x v="1"/>
    <x v="0"/>
    <x v="327"/>
    <s v="kmpl"/>
    <s v="121.3 bhp"/>
    <n v="5"/>
    <m/>
    <x v="100"/>
  </r>
  <r>
    <n v="3744"/>
    <x v="248"/>
    <x v="4"/>
    <x v="1"/>
    <n v="24617"/>
    <x v="2"/>
    <x v="0"/>
    <x v="0"/>
    <x v="160"/>
    <s v="kmpl"/>
    <s v="47.3 bhp"/>
    <n v="5"/>
    <m/>
    <x v="1055"/>
  </r>
  <r>
    <n v="3745"/>
    <x v="181"/>
    <x v="3"/>
    <x v="8"/>
    <n v="26927"/>
    <x v="1"/>
    <x v="0"/>
    <x v="0"/>
    <x v="34"/>
    <s v="kmpl"/>
    <s v="88.5 bhp"/>
    <n v="5"/>
    <s v="12.56 Lakh"/>
    <x v="1056"/>
  </r>
  <r>
    <n v="3746"/>
    <x v="90"/>
    <x v="6"/>
    <x v="4"/>
    <n v="87736"/>
    <x v="1"/>
    <x v="0"/>
    <x v="0"/>
    <x v="63"/>
    <s v="kmpl"/>
    <s v="140 bhp"/>
    <n v="7"/>
    <m/>
    <x v="1057"/>
  </r>
  <r>
    <n v="3747"/>
    <x v="478"/>
    <x v="8"/>
    <x v="5"/>
    <n v="35299"/>
    <x v="1"/>
    <x v="0"/>
    <x v="0"/>
    <x v="34"/>
    <s v="kmpl"/>
    <s v="88.5 bhp"/>
    <n v="5"/>
    <s v="10.14 Lakh"/>
    <x v="299"/>
  </r>
  <r>
    <n v="3748"/>
    <x v="454"/>
    <x v="6"/>
    <x v="8"/>
    <n v="51612"/>
    <x v="2"/>
    <x v="0"/>
    <x v="0"/>
    <x v="101"/>
    <s v="kmpl"/>
    <s v="81.83 bhp"/>
    <n v="5"/>
    <m/>
    <x v="130"/>
  </r>
  <r>
    <n v="3749"/>
    <x v="1486"/>
    <x v="0"/>
    <x v="21"/>
    <n v="55300"/>
    <x v="1"/>
    <x v="1"/>
    <x v="0"/>
    <x v="252"/>
    <s v="kmpl"/>
    <s v="157.7 bhp"/>
    <n v="5"/>
    <m/>
    <x v="88"/>
  </r>
  <r>
    <n v="3750"/>
    <x v="39"/>
    <x v="4"/>
    <x v="10"/>
    <n v="65090"/>
    <x v="2"/>
    <x v="0"/>
    <x v="0"/>
    <x v="38"/>
    <s v="kmpl"/>
    <s v="46.3 bhp"/>
    <n v="5"/>
    <m/>
    <x v="93"/>
  </r>
  <r>
    <n v="3751"/>
    <x v="325"/>
    <x v="7"/>
    <x v="4"/>
    <n v="40000"/>
    <x v="2"/>
    <x v="0"/>
    <x v="0"/>
    <x v="69"/>
    <s v="kmpl"/>
    <s v="86.7 bhp"/>
    <n v="5"/>
    <m/>
    <x v="72"/>
  </r>
  <r>
    <n v="3752"/>
    <x v="1487"/>
    <x v="6"/>
    <x v="1"/>
    <n v="38467"/>
    <x v="1"/>
    <x v="1"/>
    <x v="0"/>
    <x v="311"/>
    <s v="kmpl"/>
    <s v="255 bhp"/>
    <n v="5"/>
    <s v="1.6 Cr"/>
    <x v="1058"/>
  </r>
  <r>
    <n v="3753"/>
    <x v="380"/>
    <x v="0"/>
    <x v="4"/>
    <n v="71904"/>
    <x v="1"/>
    <x v="0"/>
    <x v="0"/>
    <x v="148"/>
    <s v="kmpl"/>
    <s v="70 bhp"/>
    <n v="5"/>
    <m/>
    <x v="1059"/>
  </r>
  <r>
    <n v="3754"/>
    <x v="438"/>
    <x v="0"/>
    <x v="11"/>
    <n v="87000"/>
    <x v="2"/>
    <x v="0"/>
    <x v="0"/>
    <x v="15"/>
    <s v="kmpl"/>
    <s v="130 bhp"/>
    <n v="5"/>
    <m/>
    <x v="5"/>
  </r>
  <r>
    <n v="3755"/>
    <x v="380"/>
    <x v="2"/>
    <x v="7"/>
    <n v="33000"/>
    <x v="1"/>
    <x v="0"/>
    <x v="1"/>
    <x v="148"/>
    <s v="kmpl"/>
    <s v="70 bhp"/>
    <n v="5"/>
    <m/>
    <x v="850"/>
  </r>
  <r>
    <n v="3756"/>
    <x v="1488"/>
    <x v="5"/>
    <x v="10"/>
    <n v="22100"/>
    <x v="2"/>
    <x v="0"/>
    <x v="1"/>
    <x v="133"/>
    <s v="kmpl"/>
    <s v="37 bhp"/>
    <n v="4"/>
    <m/>
    <x v="257"/>
  </r>
  <r>
    <n v="3757"/>
    <x v="1489"/>
    <x v="4"/>
    <x v="7"/>
    <n v="59589"/>
    <x v="1"/>
    <x v="0"/>
    <x v="0"/>
    <x v="132"/>
    <s v="kmpl"/>
    <s v="67.1 bhp"/>
    <n v="5"/>
    <m/>
    <x v="12"/>
  </r>
  <r>
    <n v="3758"/>
    <x v="724"/>
    <x v="8"/>
    <x v="1"/>
    <n v="44000"/>
    <x v="1"/>
    <x v="0"/>
    <x v="0"/>
    <x v="117"/>
    <s v="kmpl"/>
    <s v="88.73 bhp"/>
    <n v="5"/>
    <m/>
    <x v="156"/>
  </r>
  <r>
    <n v="3759"/>
    <x v="127"/>
    <x v="0"/>
    <x v="8"/>
    <n v="12000"/>
    <x v="2"/>
    <x v="0"/>
    <x v="0"/>
    <x v="96"/>
    <s v="kmpl"/>
    <s v="67.1 bhp"/>
    <n v="5"/>
    <s v="4.82 Lakh"/>
    <x v="72"/>
  </r>
  <r>
    <n v="3760"/>
    <x v="218"/>
    <x v="1"/>
    <x v="3"/>
    <n v="66000"/>
    <x v="1"/>
    <x v="1"/>
    <x v="1"/>
    <x v="147"/>
    <s v="kmpl"/>
    <s v="184 bhp"/>
    <n v="5"/>
    <m/>
    <x v="30"/>
  </r>
  <r>
    <n v="3761"/>
    <x v="269"/>
    <x v="1"/>
    <x v="5"/>
    <n v="38009"/>
    <x v="2"/>
    <x v="1"/>
    <x v="0"/>
    <x v="165"/>
    <s v="kmpl"/>
    <s v="67.04 bhp"/>
    <n v="5"/>
    <m/>
    <x v="24"/>
  </r>
  <r>
    <n v="3762"/>
    <x v="164"/>
    <x v="0"/>
    <x v="10"/>
    <n v="35000"/>
    <x v="2"/>
    <x v="1"/>
    <x v="1"/>
    <x v="119"/>
    <s v="kmpl"/>
    <s v="157.75 bhp"/>
    <n v="5"/>
    <m/>
    <x v="80"/>
  </r>
  <r>
    <n v="3763"/>
    <x v="1037"/>
    <x v="1"/>
    <x v="10"/>
    <n v="70000"/>
    <x v="1"/>
    <x v="0"/>
    <x v="0"/>
    <x v="33"/>
    <s v="kmpl"/>
    <s v="112 bhp"/>
    <n v="7"/>
    <m/>
    <x v="23"/>
  </r>
  <r>
    <n v="3764"/>
    <x v="90"/>
    <x v="8"/>
    <x v="7"/>
    <n v="86000"/>
    <x v="1"/>
    <x v="0"/>
    <x v="0"/>
    <x v="63"/>
    <s v="kmpl"/>
    <s v="140 bhp"/>
    <n v="7"/>
    <m/>
    <x v="595"/>
  </r>
  <r>
    <n v="3765"/>
    <x v="436"/>
    <x v="1"/>
    <x v="5"/>
    <n v="32000"/>
    <x v="2"/>
    <x v="0"/>
    <x v="0"/>
    <x v="229"/>
    <s v="kmpl"/>
    <s v="85.8 bhp"/>
    <n v="5"/>
    <m/>
    <x v="1060"/>
  </r>
  <r>
    <n v="3766"/>
    <x v="843"/>
    <x v="0"/>
    <x v="8"/>
    <n v="15000"/>
    <x v="2"/>
    <x v="0"/>
    <x v="0"/>
    <x v="158"/>
    <s v="kmpl"/>
    <s v="123.24 bhp"/>
    <n v="5"/>
    <m/>
    <x v="299"/>
  </r>
  <r>
    <n v="3767"/>
    <x v="725"/>
    <x v="3"/>
    <x v="7"/>
    <n v="69918"/>
    <x v="1"/>
    <x v="0"/>
    <x v="0"/>
    <x v="182"/>
    <s v="kmpl"/>
    <s v="87.2 bhp"/>
    <n v="5"/>
    <m/>
    <x v="437"/>
  </r>
  <r>
    <n v="3768"/>
    <x v="1490"/>
    <x v="1"/>
    <x v="3"/>
    <n v="39000"/>
    <x v="2"/>
    <x v="0"/>
    <x v="0"/>
    <x v="23"/>
    <s v="kmpl"/>
    <s v="80 bhp"/>
    <n v="5"/>
    <m/>
    <x v="25"/>
  </r>
  <r>
    <n v="3769"/>
    <x v="693"/>
    <x v="0"/>
    <x v="6"/>
    <n v="1011"/>
    <x v="1"/>
    <x v="0"/>
    <x v="0"/>
    <x v="191"/>
    <s v="kmpl"/>
    <s v="108.45 bhp"/>
    <n v="5"/>
    <m/>
    <x v="55"/>
  </r>
  <r>
    <n v="3770"/>
    <x v="420"/>
    <x v="4"/>
    <x v="10"/>
    <n v="85000"/>
    <x v="1"/>
    <x v="1"/>
    <x v="0"/>
    <x v="180"/>
    <s v="kmpl"/>
    <s v="198.5 bhp"/>
    <n v="5"/>
    <m/>
    <x v="727"/>
  </r>
  <r>
    <n v="3771"/>
    <x v="1491"/>
    <x v="2"/>
    <x v="8"/>
    <n v="46663"/>
    <x v="2"/>
    <x v="0"/>
    <x v="0"/>
    <x v="5"/>
    <s v="kmpl"/>
    <s v="100 bhp"/>
    <n v="5"/>
    <m/>
    <x v="549"/>
  </r>
  <r>
    <n v="3772"/>
    <x v="1492"/>
    <x v="2"/>
    <x v="1"/>
    <n v="27000"/>
    <x v="2"/>
    <x v="1"/>
    <x v="0"/>
    <x v="386"/>
    <s v="kmpl"/>
    <s v="99.6 bhp"/>
    <n v="5"/>
    <m/>
    <x v="29"/>
  </r>
  <r>
    <n v="3773"/>
    <x v="312"/>
    <x v="2"/>
    <x v="1"/>
    <n v="15000"/>
    <x v="2"/>
    <x v="1"/>
    <x v="0"/>
    <x v="50"/>
    <s v="kmpl"/>
    <s v="82 bhp"/>
    <n v="5"/>
    <m/>
    <x v="44"/>
  </r>
  <r>
    <n v="3774"/>
    <x v="10"/>
    <x v="6"/>
    <x v="6"/>
    <n v="10575"/>
    <x v="2"/>
    <x v="0"/>
    <x v="0"/>
    <x v="10"/>
    <s v="kmpl"/>
    <s v="103.25 bhp"/>
    <n v="5"/>
    <s v="11.11 Lakh"/>
    <x v="800"/>
  </r>
  <r>
    <n v="3775"/>
    <x v="477"/>
    <x v="5"/>
    <x v="7"/>
    <n v="12500"/>
    <x v="2"/>
    <x v="0"/>
    <x v="0"/>
    <x v="229"/>
    <s v="kmpl"/>
    <s v="82 bhp"/>
    <n v="5"/>
    <m/>
    <x v="290"/>
  </r>
  <r>
    <n v="3776"/>
    <x v="471"/>
    <x v="10"/>
    <x v="3"/>
    <n v="52000"/>
    <x v="1"/>
    <x v="0"/>
    <x v="0"/>
    <x v="84"/>
    <s v="kmpl"/>
    <s v="126.32 bhp"/>
    <n v="5"/>
    <m/>
    <x v="139"/>
  </r>
  <r>
    <n v="3777"/>
    <x v="1111"/>
    <x v="6"/>
    <x v="1"/>
    <n v="49818"/>
    <x v="2"/>
    <x v="0"/>
    <x v="0"/>
    <x v="113"/>
    <s v="kmpl"/>
    <s v="81.80 bhp"/>
    <n v="5"/>
    <s v="5.44 Lakh"/>
    <x v="909"/>
  </r>
  <r>
    <n v="3778"/>
    <x v="1257"/>
    <x v="4"/>
    <x v="11"/>
    <n v="90000"/>
    <x v="1"/>
    <x v="0"/>
    <x v="1"/>
    <x v="11"/>
    <s v="kmpl"/>
    <s v="110 bhp"/>
    <n v="5"/>
    <m/>
    <x v="50"/>
  </r>
  <r>
    <n v="3779"/>
    <x v="592"/>
    <x v="6"/>
    <x v="1"/>
    <n v="52207"/>
    <x v="2"/>
    <x v="0"/>
    <x v="0"/>
    <x v="81"/>
    <s v="kmpl"/>
    <s v="78.9 bhp"/>
    <n v="5"/>
    <m/>
    <x v="1061"/>
  </r>
  <r>
    <n v="3780"/>
    <x v="1493"/>
    <x v="1"/>
    <x v="4"/>
    <n v="167362"/>
    <x v="1"/>
    <x v="0"/>
    <x v="0"/>
    <x v="326"/>
    <s v="kmpl"/>
    <s v="112 bhp"/>
    <n v="7"/>
    <m/>
    <x v="27"/>
  </r>
  <r>
    <n v="3781"/>
    <x v="439"/>
    <x v="3"/>
    <x v="1"/>
    <n v="49894"/>
    <x v="1"/>
    <x v="0"/>
    <x v="0"/>
    <x v="132"/>
    <s v="kmpl"/>
    <s v="67.06 bhp"/>
    <n v="5"/>
    <m/>
    <x v="612"/>
  </r>
  <r>
    <n v="3782"/>
    <x v="1305"/>
    <x v="6"/>
    <x v="12"/>
    <n v="13024"/>
    <x v="1"/>
    <x v="0"/>
    <x v="0"/>
    <x v="272"/>
    <s v="kmpl"/>
    <s v="63 bhp"/>
    <n v="7"/>
    <m/>
    <x v="1062"/>
  </r>
  <r>
    <n v="3783"/>
    <x v="1494"/>
    <x v="1"/>
    <x v="0"/>
    <n v="128000"/>
    <x v="1"/>
    <x v="0"/>
    <x v="1"/>
    <x v="395"/>
    <s v="kmpl"/>
    <s v="147.6 bhp"/>
    <n v="5"/>
    <m/>
    <x v="132"/>
  </r>
  <r>
    <n v="3784"/>
    <x v="105"/>
    <x v="6"/>
    <x v="8"/>
    <n v="26023"/>
    <x v="1"/>
    <x v="1"/>
    <x v="0"/>
    <x v="7"/>
    <s v="kmpl"/>
    <s v="171.5 bhp"/>
    <n v="7"/>
    <s v="26.55 Lakh"/>
    <x v="1063"/>
  </r>
  <r>
    <n v="3785"/>
    <x v="1495"/>
    <x v="8"/>
    <x v="5"/>
    <n v="42784"/>
    <x v="1"/>
    <x v="0"/>
    <x v="0"/>
    <x v="392"/>
    <s v="kmpl"/>
    <s v="88.7 bhp"/>
    <n v="5"/>
    <m/>
    <x v="1064"/>
  </r>
  <r>
    <n v="3786"/>
    <x v="52"/>
    <x v="1"/>
    <x v="7"/>
    <n v="115000"/>
    <x v="1"/>
    <x v="0"/>
    <x v="0"/>
    <x v="17"/>
    <s v="kmpl"/>
    <s v="74 bhp"/>
    <n v="5"/>
    <s v="8.26 Lakh"/>
    <x v="2"/>
  </r>
  <r>
    <n v="3787"/>
    <x v="1496"/>
    <x v="6"/>
    <x v="12"/>
    <n v="30529"/>
    <x v="1"/>
    <x v="0"/>
    <x v="0"/>
    <x v="228"/>
    <s v="kmpl"/>
    <s v="126.2 bhp"/>
    <n v="5"/>
    <m/>
    <x v="1065"/>
  </r>
  <r>
    <n v="3788"/>
    <x v="130"/>
    <x v="6"/>
    <x v="3"/>
    <n v="14814"/>
    <x v="2"/>
    <x v="0"/>
    <x v="1"/>
    <x v="38"/>
    <s v="kmpl"/>
    <s v="46.3 bhp"/>
    <n v="5"/>
    <m/>
    <x v="487"/>
  </r>
  <r>
    <n v="3789"/>
    <x v="21"/>
    <x v="10"/>
    <x v="5"/>
    <n v="58000"/>
    <x v="1"/>
    <x v="0"/>
    <x v="0"/>
    <x v="21"/>
    <s v="kmpl"/>
    <s v="88.5 bhp"/>
    <n v="5"/>
    <m/>
    <x v="133"/>
  </r>
  <r>
    <n v="3790"/>
    <x v="723"/>
    <x v="4"/>
    <x v="2"/>
    <n v="68128"/>
    <x v="2"/>
    <x v="0"/>
    <x v="0"/>
    <x v="5"/>
    <s v="kmpl"/>
    <s v="55.2 bhp"/>
    <n v="5"/>
    <m/>
    <x v="293"/>
  </r>
  <r>
    <n v="3791"/>
    <x v="715"/>
    <x v="4"/>
    <x v="4"/>
    <n v="63220"/>
    <x v="2"/>
    <x v="0"/>
    <x v="0"/>
    <x v="279"/>
    <s v="kmpl"/>
    <s v="102.5 bhp"/>
    <n v="5"/>
    <m/>
    <x v="139"/>
  </r>
  <r>
    <n v="3792"/>
    <x v="723"/>
    <x v="4"/>
    <x v="5"/>
    <n v="30000"/>
    <x v="2"/>
    <x v="0"/>
    <x v="0"/>
    <x v="5"/>
    <s v="kmpl"/>
    <s v="55.2 bhp"/>
    <n v="5"/>
    <m/>
    <x v="72"/>
  </r>
  <r>
    <n v="3793"/>
    <x v="891"/>
    <x v="9"/>
    <x v="8"/>
    <n v="27768"/>
    <x v="1"/>
    <x v="0"/>
    <x v="0"/>
    <x v="312"/>
    <s v="kmpl"/>
    <s v="88.7 bhp"/>
    <n v="5"/>
    <s v="10.06 Lakh"/>
    <x v="406"/>
  </r>
  <r>
    <n v="3794"/>
    <x v="590"/>
    <x v="4"/>
    <x v="7"/>
    <n v="53000"/>
    <x v="1"/>
    <x v="1"/>
    <x v="1"/>
    <x v="183"/>
    <s v="kmpl"/>
    <s v="203 bhp"/>
    <n v="5"/>
    <m/>
    <x v="366"/>
  </r>
  <r>
    <n v="3795"/>
    <x v="866"/>
    <x v="3"/>
    <x v="7"/>
    <n v="87652"/>
    <x v="1"/>
    <x v="1"/>
    <x v="1"/>
    <x v="193"/>
    <s v="kmpl"/>
    <s v="174.3 bhp"/>
    <n v="5"/>
    <m/>
    <x v="253"/>
  </r>
  <r>
    <n v="3796"/>
    <x v="1497"/>
    <x v="2"/>
    <x v="11"/>
    <n v="94873"/>
    <x v="2"/>
    <x v="0"/>
    <x v="1"/>
    <x v="114"/>
    <s v="kmpl"/>
    <s v="101 bhp"/>
    <n v="5"/>
    <m/>
    <x v="32"/>
  </r>
  <r>
    <n v="3797"/>
    <x v="479"/>
    <x v="0"/>
    <x v="1"/>
    <n v="56000"/>
    <x v="1"/>
    <x v="1"/>
    <x v="0"/>
    <x v="158"/>
    <s v="kmpl"/>
    <s v="184 bhp"/>
    <n v="5"/>
    <m/>
    <x v="398"/>
  </r>
  <r>
    <n v="3798"/>
    <x v="1491"/>
    <x v="6"/>
    <x v="6"/>
    <n v="18678"/>
    <x v="2"/>
    <x v="0"/>
    <x v="0"/>
    <x v="5"/>
    <s v="kmpl"/>
    <s v="100 bhp"/>
    <n v="5"/>
    <m/>
    <x v="1066"/>
  </r>
  <r>
    <n v="3799"/>
    <x v="1331"/>
    <x v="8"/>
    <x v="7"/>
    <n v="30000"/>
    <x v="1"/>
    <x v="1"/>
    <x v="0"/>
    <x v="183"/>
    <s v="kmpl"/>
    <s v="203 bhp"/>
    <n v="5"/>
    <m/>
    <x v="166"/>
  </r>
  <r>
    <n v="3800"/>
    <x v="1498"/>
    <x v="0"/>
    <x v="3"/>
    <n v="129000"/>
    <x v="1"/>
    <x v="1"/>
    <x v="0"/>
    <x v="27"/>
    <s v="kmpl"/>
    <s v="null bhp"/>
    <m/>
    <m/>
    <x v="99"/>
  </r>
  <r>
    <n v="3801"/>
    <x v="85"/>
    <x v="4"/>
    <x v="4"/>
    <n v="59000"/>
    <x v="2"/>
    <x v="0"/>
    <x v="0"/>
    <x v="53"/>
    <s v="kmpl"/>
    <s v="78.9 bhp"/>
    <n v="5"/>
    <m/>
    <x v="79"/>
  </r>
  <r>
    <n v="3802"/>
    <x v="699"/>
    <x v="0"/>
    <x v="8"/>
    <n v="13000"/>
    <x v="2"/>
    <x v="0"/>
    <x v="0"/>
    <x v="50"/>
    <s v="kmpl"/>
    <s v="82 bhp"/>
    <n v="5"/>
    <m/>
    <x v="475"/>
  </r>
  <r>
    <n v="3803"/>
    <x v="147"/>
    <x v="6"/>
    <x v="7"/>
    <n v="74325"/>
    <x v="2"/>
    <x v="0"/>
    <x v="0"/>
    <x v="109"/>
    <s v="kmpl"/>
    <s v="86.8 bhp"/>
    <n v="5"/>
    <m/>
    <x v="377"/>
  </r>
  <r>
    <n v="3804"/>
    <x v="1165"/>
    <x v="7"/>
    <x v="1"/>
    <n v="45000"/>
    <x v="1"/>
    <x v="0"/>
    <x v="0"/>
    <x v="91"/>
    <s v="kmpl"/>
    <s v="88.76 bhp"/>
    <n v="5"/>
    <m/>
    <x v="79"/>
  </r>
  <r>
    <n v="3805"/>
    <x v="643"/>
    <x v="1"/>
    <x v="4"/>
    <n v="57000"/>
    <x v="2"/>
    <x v="0"/>
    <x v="0"/>
    <x v="164"/>
    <s v="kmpl"/>
    <s v="73.9 bhp"/>
    <n v="5"/>
    <m/>
    <x v="68"/>
  </r>
  <r>
    <n v="3806"/>
    <x v="788"/>
    <x v="1"/>
    <x v="20"/>
    <n v="125943"/>
    <x v="2"/>
    <x v="0"/>
    <x v="1"/>
    <x v="73"/>
    <s v="kmpl"/>
    <s v="100 bhp"/>
    <n v="5"/>
    <m/>
    <x v="146"/>
  </r>
  <r>
    <n v="3807"/>
    <x v="1499"/>
    <x v="8"/>
    <x v="11"/>
    <n v="80000"/>
    <x v="1"/>
    <x v="0"/>
    <x v="0"/>
    <x v="153"/>
    <s v="kmpl"/>
    <s v="66 bhp"/>
    <n v="5"/>
    <m/>
    <x v="313"/>
  </r>
  <r>
    <n v="3808"/>
    <x v="1500"/>
    <x v="4"/>
    <x v="0"/>
    <n v="154000"/>
    <x v="1"/>
    <x v="0"/>
    <x v="0"/>
    <x v="151"/>
    <s v="kmpl"/>
    <s v="141 bhp"/>
    <n v="7"/>
    <m/>
    <x v="363"/>
  </r>
  <r>
    <n v="3809"/>
    <x v="562"/>
    <x v="9"/>
    <x v="4"/>
    <n v="62000"/>
    <x v="1"/>
    <x v="0"/>
    <x v="1"/>
    <x v="249"/>
    <s v="kmpl"/>
    <s v="147.9 bhp"/>
    <n v="5"/>
    <m/>
    <x v="29"/>
  </r>
  <r>
    <n v="3810"/>
    <x v="1501"/>
    <x v="7"/>
    <x v="4"/>
    <n v="27000"/>
    <x v="2"/>
    <x v="1"/>
    <x v="0"/>
    <x v="33"/>
    <s v="kmpl"/>
    <m/>
    <m/>
    <m/>
    <x v="409"/>
  </r>
  <r>
    <n v="3811"/>
    <x v="934"/>
    <x v="7"/>
    <x v="7"/>
    <n v="45000"/>
    <x v="1"/>
    <x v="0"/>
    <x v="0"/>
    <x v="254"/>
    <s v="kmpl"/>
    <s v="98.6 bhp"/>
    <n v="7"/>
    <m/>
    <x v="35"/>
  </r>
  <r>
    <n v="3812"/>
    <x v="3"/>
    <x v="1"/>
    <x v="3"/>
    <n v="105000"/>
    <x v="1"/>
    <x v="0"/>
    <x v="1"/>
    <x v="3"/>
    <s v="kmpl"/>
    <s v="88.76 bhp"/>
    <n v="7"/>
    <m/>
    <x v="343"/>
  </r>
  <r>
    <n v="3813"/>
    <x v="53"/>
    <x v="0"/>
    <x v="4"/>
    <n v="26000"/>
    <x v="2"/>
    <x v="0"/>
    <x v="0"/>
    <x v="50"/>
    <s v="kmpl"/>
    <s v="82 bhp"/>
    <n v="5"/>
    <m/>
    <x v="68"/>
  </r>
  <r>
    <n v="3814"/>
    <x v="103"/>
    <x v="0"/>
    <x v="7"/>
    <n v="30900"/>
    <x v="1"/>
    <x v="1"/>
    <x v="0"/>
    <x v="82"/>
    <s v="kmpl"/>
    <s v="270.9 bhp"/>
    <n v="5"/>
    <m/>
    <x v="64"/>
  </r>
  <r>
    <n v="3815"/>
    <x v="403"/>
    <x v="2"/>
    <x v="7"/>
    <n v="48000"/>
    <x v="2"/>
    <x v="0"/>
    <x v="0"/>
    <x v="69"/>
    <s v="kmpl"/>
    <s v="86.7 bhp"/>
    <n v="5"/>
    <m/>
    <x v="119"/>
  </r>
  <r>
    <n v="3816"/>
    <x v="32"/>
    <x v="1"/>
    <x v="2"/>
    <n v="112719"/>
    <x v="1"/>
    <x v="1"/>
    <x v="0"/>
    <x v="31"/>
    <s v="kmpl"/>
    <s v="179.5 bhp"/>
    <n v="5"/>
    <m/>
    <x v="30"/>
  </r>
  <r>
    <n v="3817"/>
    <x v="454"/>
    <x v="2"/>
    <x v="8"/>
    <n v="5000"/>
    <x v="2"/>
    <x v="0"/>
    <x v="0"/>
    <x v="101"/>
    <s v="kmpl"/>
    <s v="81.83 bhp"/>
    <n v="5"/>
    <m/>
    <x v="549"/>
  </r>
  <r>
    <n v="3818"/>
    <x v="1502"/>
    <x v="0"/>
    <x v="5"/>
    <n v="16000"/>
    <x v="2"/>
    <x v="0"/>
    <x v="0"/>
    <x v="72"/>
    <s v="kmpl"/>
    <s v="73.75 bhp"/>
    <n v="5"/>
    <m/>
    <x v="15"/>
  </r>
  <r>
    <n v="3819"/>
    <x v="1503"/>
    <x v="5"/>
    <x v="2"/>
    <n v="63000"/>
    <x v="2"/>
    <x v="1"/>
    <x v="0"/>
    <x v="239"/>
    <s v="kmpl"/>
    <s v="135.1 bhp"/>
    <n v="5"/>
    <m/>
    <x v="119"/>
  </r>
  <r>
    <n v="3820"/>
    <x v="127"/>
    <x v="2"/>
    <x v="2"/>
    <n v="28300"/>
    <x v="2"/>
    <x v="0"/>
    <x v="0"/>
    <x v="96"/>
    <s v="kmpl"/>
    <s v="67.1 bhp"/>
    <n v="5"/>
    <s v="4.5 Lakh"/>
    <x v="93"/>
  </r>
  <r>
    <n v="3821"/>
    <x v="1504"/>
    <x v="5"/>
    <x v="14"/>
    <n v="49000"/>
    <x v="2"/>
    <x v="0"/>
    <x v="0"/>
    <x v="38"/>
    <s v="kmpl"/>
    <s v="46.3 bhp"/>
    <n v="5"/>
    <m/>
    <x v="541"/>
  </r>
  <r>
    <n v="3822"/>
    <x v="94"/>
    <x v="7"/>
    <x v="5"/>
    <n v="12501"/>
    <x v="2"/>
    <x v="0"/>
    <x v="0"/>
    <x v="137"/>
    <s v="kmpl"/>
    <s v="67.04 bhp"/>
    <n v="5"/>
    <m/>
    <x v="6"/>
  </r>
  <r>
    <n v="3823"/>
    <x v="1505"/>
    <x v="6"/>
    <x v="5"/>
    <n v="56628"/>
    <x v="1"/>
    <x v="0"/>
    <x v="0"/>
    <x v="112"/>
    <s v="kmpl"/>
    <s v="92 bhp"/>
    <n v="5"/>
    <m/>
    <x v="406"/>
  </r>
  <r>
    <n v="3824"/>
    <x v="628"/>
    <x v="1"/>
    <x v="0"/>
    <n v="105000"/>
    <x v="1"/>
    <x v="0"/>
    <x v="0"/>
    <x v="168"/>
    <s v="kmpl"/>
    <s v="73.9 bhp"/>
    <n v="5"/>
    <m/>
    <x v="360"/>
  </r>
  <r>
    <n v="3825"/>
    <x v="1000"/>
    <x v="1"/>
    <x v="5"/>
    <n v="52126"/>
    <x v="1"/>
    <x v="0"/>
    <x v="0"/>
    <x v="263"/>
    <s v="kmpl"/>
    <s v="84.8 bhp"/>
    <n v="5"/>
    <m/>
    <x v="3"/>
  </r>
  <r>
    <n v="3826"/>
    <x v="979"/>
    <x v="7"/>
    <x v="0"/>
    <n v="38000"/>
    <x v="2"/>
    <x v="0"/>
    <x v="0"/>
    <x v="23"/>
    <s v="kmpl"/>
    <s v="80 bhp"/>
    <n v="5"/>
    <m/>
    <x v="1067"/>
  </r>
  <r>
    <n v="3827"/>
    <x v="542"/>
    <x v="9"/>
    <x v="5"/>
    <n v="50000"/>
    <x v="2"/>
    <x v="0"/>
    <x v="0"/>
    <x v="229"/>
    <s v="kmpl"/>
    <s v="82 bhp"/>
    <n v="5"/>
    <m/>
    <x v="54"/>
  </r>
  <r>
    <n v="3828"/>
    <x v="199"/>
    <x v="6"/>
    <x v="1"/>
    <n v="50230"/>
    <x v="2"/>
    <x v="0"/>
    <x v="0"/>
    <x v="50"/>
    <s v="kmpl"/>
    <s v="67.1 bhp"/>
    <n v="5"/>
    <m/>
    <x v="174"/>
  </r>
  <r>
    <n v="3829"/>
    <x v="90"/>
    <x v="10"/>
    <x v="7"/>
    <n v="31000"/>
    <x v="1"/>
    <x v="0"/>
    <x v="0"/>
    <x v="63"/>
    <s v="kmpl"/>
    <s v="140 bhp"/>
    <n v="7"/>
    <m/>
    <x v="312"/>
  </r>
  <r>
    <n v="3830"/>
    <x v="457"/>
    <x v="8"/>
    <x v="7"/>
    <n v="79000"/>
    <x v="1"/>
    <x v="1"/>
    <x v="0"/>
    <x v="200"/>
    <s v="kmpl"/>
    <s v="168.5 bhp"/>
    <n v="7"/>
    <m/>
    <x v="236"/>
  </r>
  <r>
    <n v="3831"/>
    <x v="1385"/>
    <x v="8"/>
    <x v="3"/>
    <n v="130000"/>
    <x v="1"/>
    <x v="0"/>
    <x v="0"/>
    <x v="65"/>
    <s v="kmpl"/>
    <s v="108.45 bhp"/>
    <n v="5"/>
    <m/>
    <x v="68"/>
  </r>
  <r>
    <n v="3832"/>
    <x v="382"/>
    <x v="2"/>
    <x v="0"/>
    <n v="115000"/>
    <x v="2"/>
    <x v="0"/>
    <x v="1"/>
    <x v="199"/>
    <s v="kmpl"/>
    <s v="62.1 bhp"/>
    <n v="5"/>
    <m/>
    <x v="144"/>
  </r>
  <r>
    <n v="3833"/>
    <x v="336"/>
    <x v="1"/>
    <x v="4"/>
    <n v="41500"/>
    <x v="2"/>
    <x v="0"/>
    <x v="1"/>
    <x v="189"/>
    <s v="kmpl"/>
    <s v="121.3 bhp"/>
    <n v="5"/>
    <m/>
    <x v="35"/>
  </r>
  <r>
    <n v="3834"/>
    <x v="456"/>
    <x v="1"/>
    <x v="7"/>
    <n v="54385"/>
    <x v="1"/>
    <x v="1"/>
    <x v="1"/>
    <x v="222"/>
    <s v="kmpl"/>
    <s v="177 bhp"/>
    <n v="5"/>
    <m/>
    <x v="315"/>
  </r>
  <r>
    <n v="3835"/>
    <x v="883"/>
    <x v="6"/>
    <x v="2"/>
    <n v="56361"/>
    <x v="2"/>
    <x v="1"/>
    <x v="0"/>
    <x v="121"/>
    <s v="kmpl"/>
    <s v="130 bhp"/>
    <n v="5"/>
    <m/>
    <x v="364"/>
  </r>
  <r>
    <n v="3836"/>
    <x v="349"/>
    <x v="8"/>
    <x v="6"/>
    <n v="22000"/>
    <x v="2"/>
    <x v="1"/>
    <x v="0"/>
    <x v="77"/>
    <s v="kmpl"/>
    <s v="187.74 bhp"/>
    <n v="5"/>
    <s v="56.97 Lakh"/>
    <x v="427"/>
  </r>
  <r>
    <n v="3837"/>
    <x v="118"/>
    <x v="7"/>
    <x v="8"/>
    <n v="8000"/>
    <x v="2"/>
    <x v="0"/>
    <x v="0"/>
    <x v="137"/>
    <s v="kmpl"/>
    <s v="67.04 bhp"/>
    <n v="5"/>
    <m/>
    <x v="159"/>
  </r>
  <r>
    <n v="3838"/>
    <x v="181"/>
    <x v="3"/>
    <x v="6"/>
    <n v="28741"/>
    <x v="1"/>
    <x v="0"/>
    <x v="0"/>
    <x v="34"/>
    <s v="kmpl"/>
    <s v="88.5 bhp"/>
    <n v="5"/>
    <s v="12.56 Lakh"/>
    <x v="248"/>
  </r>
  <r>
    <n v="3839"/>
    <x v="1506"/>
    <x v="1"/>
    <x v="3"/>
    <n v="117236"/>
    <x v="1"/>
    <x v="1"/>
    <x v="1"/>
    <x v="138"/>
    <s v="kmpl"/>
    <s v="190 bhp"/>
    <n v="7"/>
    <m/>
    <x v="402"/>
  </r>
  <r>
    <n v="3840"/>
    <x v="1507"/>
    <x v="1"/>
    <x v="5"/>
    <n v="30500"/>
    <x v="1"/>
    <x v="1"/>
    <x v="0"/>
    <x v="219"/>
    <s v="kmpl"/>
    <s v="74 bhp"/>
    <n v="5"/>
    <m/>
    <x v="708"/>
  </r>
  <r>
    <n v="3841"/>
    <x v="1508"/>
    <x v="7"/>
    <x v="6"/>
    <n v="5000"/>
    <x v="2"/>
    <x v="0"/>
    <x v="0"/>
    <x v="72"/>
    <s v="kmpl"/>
    <s v="121.3 bhp"/>
    <n v="5"/>
    <s v="11.19 Lakh"/>
    <x v="516"/>
  </r>
  <r>
    <n v="3842"/>
    <x v="1509"/>
    <x v="4"/>
    <x v="5"/>
    <n v="42000"/>
    <x v="1"/>
    <x v="0"/>
    <x v="0"/>
    <x v="126"/>
    <s v="kmpl"/>
    <s v="88.50 bhp"/>
    <n v="7"/>
    <s v="13.33 Lakh"/>
    <x v="26"/>
  </r>
  <r>
    <n v="3843"/>
    <x v="344"/>
    <x v="0"/>
    <x v="0"/>
    <n v="32773"/>
    <x v="2"/>
    <x v="0"/>
    <x v="0"/>
    <x v="190"/>
    <s v="kmpl"/>
    <s v="94 bhp"/>
    <n v="5"/>
    <m/>
    <x v="219"/>
  </r>
  <r>
    <n v="3844"/>
    <x v="232"/>
    <x v="7"/>
    <x v="5"/>
    <n v="19008"/>
    <x v="2"/>
    <x v="0"/>
    <x v="0"/>
    <x v="72"/>
    <s v="kmpl"/>
    <s v="80 bhp"/>
    <n v="5"/>
    <m/>
    <x v="90"/>
  </r>
  <r>
    <n v="3845"/>
    <x v="1508"/>
    <x v="6"/>
    <x v="3"/>
    <n v="32542"/>
    <x v="2"/>
    <x v="0"/>
    <x v="0"/>
    <x v="72"/>
    <s v="kmpl"/>
    <s v="121.3 bhp"/>
    <n v="5"/>
    <s v="11.67 Lakh"/>
    <x v="237"/>
  </r>
  <r>
    <n v="3846"/>
    <x v="334"/>
    <x v="4"/>
    <x v="0"/>
    <n v="94753"/>
    <x v="2"/>
    <x v="0"/>
    <x v="0"/>
    <x v="38"/>
    <s v="kmpl"/>
    <s v="46.3 bhp"/>
    <n v="5"/>
    <m/>
    <x v="9"/>
  </r>
  <r>
    <n v="3847"/>
    <x v="120"/>
    <x v="10"/>
    <x v="2"/>
    <n v="70000"/>
    <x v="1"/>
    <x v="0"/>
    <x v="1"/>
    <x v="92"/>
    <s v="kmpl"/>
    <s v="120 bhp"/>
    <n v="8"/>
    <m/>
    <x v="750"/>
  </r>
  <r>
    <n v="3848"/>
    <x v="199"/>
    <x v="8"/>
    <x v="3"/>
    <n v="68347"/>
    <x v="2"/>
    <x v="0"/>
    <x v="0"/>
    <x v="50"/>
    <s v="kmpl"/>
    <s v="67.1 bhp"/>
    <n v="5"/>
    <m/>
    <x v="110"/>
  </r>
  <r>
    <n v="3849"/>
    <x v="232"/>
    <x v="10"/>
    <x v="2"/>
    <n v="72000"/>
    <x v="2"/>
    <x v="0"/>
    <x v="1"/>
    <x v="72"/>
    <s v="kmpl"/>
    <s v="80 bhp"/>
    <n v="5"/>
    <m/>
    <x v="72"/>
  </r>
  <r>
    <n v="3850"/>
    <x v="82"/>
    <x v="4"/>
    <x v="0"/>
    <n v="75014"/>
    <x v="1"/>
    <x v="0"/>
    <x v="0"/>
    <x v="5"/>
    <s v="kmpl"/>
    <s v="73.9 bhp"/>
    <n v="5"/>
    <m/>
    <x v="43"/>
  </r>
  <r>
    <n v="3851"/>
    <x v="576"/>
    <x v="8"/>
    <x v="4"/>
    <n v="65000"/>
    <x v="1"/>
    <x v="1"/>
    <x v="1"/>
    <x v="253"/>
    <s v="kmpl"/>
    <s v="148 bhp"/>
    <n v="5"/>
    <m/>
    <x v="100"/>
  </r>
  <r>
    <n v="3852"/>
    <x v="20"/>
    <x v="6"/>
    <x v="3"/>
    <n v="55598"/>
    <x v="1"/>
    <x v="1"/>
    <x v="0"/>
    <x v="20"/>
    <s v="kmpl"/>
    <s v="190 bhp"/>
    <n v="5"/>
    <s v="47.87 Lakh"/>
    <x v="30"/>
  </r>
  <r>
    <n v="3853"/>
    <x v="156"/>
    <x v="1"/>
    <x v="4"/>
    <n v="50000"/>
    <x v="2"/>
    <x v="0"/>
    <x v="0"/>
    <x v="109"/>
    <s v="kmpl"/>
    <s v="86.8 bhp"/>
    <n v="5"/>
    <m/>
    <x v="72"/>
  </r>
  <r>
    <n v="3854"/>
    <x v="1510"/>
    <x v="2"/>
    <x v="18"/>
    <n v="44200"/>
    <x v="2"/>
    <x v="0"/>
    <x v="1"/>
    <x v="93"/>
    <s v="kmpl"/>
    <s v="134 bhp"/>
    <n v="5"/>
    <m/>
    <x v="144"/>
  </r>
  <r>
    <n v="3855"/>
    <x v="280"/>
    <x v="5"/>
    <x v="7"/>
    <n v="65000"/>
    <x v="1"/>
    <x v="0"/>
    <x v="0"/>
    <x v="168"/>
    <s v="kmpl"/>
    <s v="73.9 bhp"/>
    <n v="5"/>
    <m/>
    <x v="1068"/>
  </r>
  <r>
    <n v="3856"/>
    <x v="70"/>
    <x v="4"/>
    <x v="4"/>
    <n v="49000"/>
    <x v="1"/>
    <x v="0"/>
    <x v="0"/>
    <x v="83"/>
    <s v="kmpl"/>
    <s v="140 bhp"/>
    <n v="7"/>
    <m/>
    <x v="157"/>
  </r>
  <r>
    <n v="3857"/>
    <x v="1511"/>
    <x v="7"/>
    <x v="5"/>
    <n v="7200"/>
    <x v="2"/>
    <x v="0"/>
    <x v="0"/>
    <x v="124"/>
    <s v="kmpl"/>
    <s v="68.05 bhp"/>
    <n v="5"/>
    <m/>
    <x v="793"/>
  </r>
  <r>
    <n v="3858"/>
    <x v="1234"/>
    <x v="6"/>
    <x v="5"/>
    <n v="43152"/>
    <x v="2"/>
    <x v="0"/>
    <x v="0"/>
    <x v="95"/>
    <s v="kmpl"/>
    <s v="91.1 bhp"/>
    <n v="5"/>
    <m/>
    <x v="503"/>
  </r>
  <r>
    <n v="3859"/>
    <x v="570"/>
    <x v="1"/>
    <x v="4"/>
    <n v="112000"/>
    <x v="1"/>
    <x v="0"/>
    <x v="0"/>
    <x v="27"/>
    <s v="kmpl"/>
    <s v="102 bhp"/>
    <n v="8"/>
    <m/>
    <x v="336"/>
  </r>
  <r>
    <n v="3860"/>
    <x v="53"/>
    <x v="3"/>
    <x v="8"/>
    <n v="23540"/>
    <x v="2"/>
    <x v="0"/>
    <x v="0"/>
    <x v="50"/>
    <s v="kmpl"/>
    <s v="82 bhp"/>
    <n v="5"/>
    <m/>
    <x v="606"/>
  </r>
  <r>
    <n v="3861"/>
    <x v="1512"/>
    <x v="3"/>
    <x v="11"/>
    <n v="82160"/>
    <x v="1"/>
    <x v="0"/>
    <x v="0"/>
    <x v="306"/>
    <s v="kmpl"/>
    <s v="123.7 bhp"/>
    <n v="5"/>
    <m/>
    <x v="1069"/>
  </r>
  <r>
    <n v="3862"/>
    <x v="1318"/>
    <x v="1"/>
    <x v="4"/>
    <n v="57000"/>
    <x v="1"/>
    <x v="0"/>
    <x v="0"/>
    <x v="368"/>
    <s v="kmpl"/>
    <s v="162 bhp"/>
    <n v="7"/>
    <m/>
    <x v="1070"/>
  </r>
  <r>
    <n v="3863"/>
    <x v="90"/>
    <x v="3"/>
    <x v="1"/>
    <n v="39335"/>
    <x v="1"/>
    <x v="0"/>
    <x v="0"/>
    <x v="63"/>
    <s v="kmpl"/>
    <s v="140 bhp"/>
    <n v="7"/>
    <m/>
    <x v="1071"/>
  </r>
  <r>
    <n v="3864"/>
    <x v="907"/>
    <x v="9"/>
    <x v="7"/>
    <n v="62000"/>
    <x v="2"/>
    <x v="0"/>
    <x v="1"/>
    <x v="146"/>
    <s v="kmpl"/>
    <s v="117.3 bhp"/>
    <n v="5"/>
    <m/>
    <x v="28"/>
  </r>
  <r>
    <n v="3865"/>
    <x v="379"/>
    <x v="8"/>
    <x v="7"/>
    <n v="60000"/>
    <x v="1"/>
    <x v="0"/>
    <x v="0"/>
    <x v="75"/>
    <s v="kmpl"/>
    <s v="89.84 bhp"/>
    <n v="5"/>
    <m/>
    <x v="44"/>
  </r>
  <r>
    <n v="3866"/>
    <x v="966"/>
    <x v="7"/>
    <x v="1"/>
    <n v="35000"/>
    <x v="2"/>
    <x v="0"/>
    <x v="0"/>
    <x v="101"/>
    <s v="kmpl"/>
    <s v="81.83 bhp"/>
    <n v="5"/>
    <m/>
    <x v="1072"/>
  </r>
  <r>
    <n v="3867"/>
    <x v="659"/>
    <x v="6"/>
    <x v="5"/>
    <n v="32345"/>
    <x v="1"/>
    <x v="1"/>
    <x v="0"/>
    <x v="115"/>
    <s v="kmpl"/>
    <s v="136 bhp"/>
    <n v="5"/>
    <m/>
    <x v="1073"/>
  </r>
  <r>
    <n v="3868"/>
    <x v="1218"/>
    <x v="10"/>
    <x v="7"/>
    <n v="47000"/>
    <x v="2"/>
    <x v="0"/>
    <x v="0"/>
    <x v="90"/>
    <s v="kmpl"/>
    <s v="55 bhp"/>
    <n v="5"/>
    <m/>
    <x v="81"/>
  </r>
  <r>
    <n v="3869"/>
    <x v="785"/>
    <x v="8"/>
    <x v="3"/>
    <n v="65537"/>
    <x v="0"/>
    <x v="0"/>
    <x v="1"/>
    <x v="296"/>
    <s v="km/kg"/>
    <s v="40.3 bhp"/>
    <n v="4"/>
    <m/>
    <x v="75"/>
  </r>
  <r>
    <n v="3870"/>
    <x v="950"/>
    <x v="8"/>
    <x v="2"/>
    <n v="36000"/>
    <x v="2"/>
    <x v="0"/>
    <x v="0"/>
    <x v="208"/>
    <s v="kmpl"/>
    <s v="88.7 bhp"/>
    <n v="5"/>
    <m/>
    <x v="242"/>
  </r>
  <r>
    <n v="3871"/>
    <x v="303"/>
    <x v="2"/>
    <x v="5"/>
    <n v="75000"/>
    <x v="1"/>
    <x v="0"/>
    <x v="0"/>
    <x v="159"/>
    <s v="kmpl"/>
    <s v="74 bhp"/>
    <n v="5"/>
    <m/>
    <x v="24"/>
  </r>
  <r>
    <n v="3872"/>
    <x v="39"/>
    <x v="7"/>
    <x v="11"/>
    <n v="38000"/>
    <x v="2"/>
    <x v="0"/>
    <x v="0"/>
    <x v="38"/>
    <s v="kmpl"/>
    <s v="46.3 bhp"/>
    <n v="5"/>
    <m/>
    <x v="542"/>
  </r>
  <r>
    <n v="3873"/>
    <x v="1513"/>
    <x v="2"/>
    <x v="1"/>
    <n v="57818"/>
    <x v="2"/>
    <x v="0"/>
    <x v="0"/>
    <x v="165"/>
    <s v="kmpl"/>
    <s v="67.04 bhp"/>
    <n v="5"/>
    <m/>
    <x v="479"/>
  </r>
  <r>
    <n v="3874"/>
    <x v="89"/>
    <x v="4"/>
    <x v="1"/>
    <n v="45000"/>
    <x v="1"/>
    <x v="0"/>
    <x v="0"/>
    <x v="75"/>
    <s v="kmpl"/>
    <s v="89.84 bhp"/>
    <n v="5"/>
    <m/>
    <x v="165"/>
  </r>
  <r>
    <n v="3875"/>
    <x v="1514"/>
    <x v="5"/>
    <x v="1"/>
    <n v="75055"/>
    <x v="1"/>
    <x v="0"/>
    <x v="0"/>
    <x v="28"/>
    <s v="kmpl"/>
    <s v="108.5 bhp"/>
    <n v="5"/>
    <m/>
    <x v="139"/>
  </r>
  <r>
    <n v="3876"/>
    <x v="1515"/>
    <x v="8"/>
    <x v="10"/>
    <n v="65462"/>
    <x v="2"/>
    <x v="1"/>
    <x v="3"/>
    <x v="303"/>
    <s v="kmpl"/>
    <s v="142 bhp"/>
    <n v="5"/>
    <m/>
    <x v="6"/>
  </r>
  <r>
    <n v="3877"/>
    <x v="1301"/>
    <x v="4"/>
    <x v="11"/>
    <n v="76206"/>
    <x v="1"/>
    <x v="0"/>
    <x v="0"/>
    <x v="49"/>
    <s v="kmpl"/>
    <s v="75 bhp"/>
    <n v="5"/>
    <m/>
    <x v="24"/>
  </r>
  <r>
    <n v="3878"/>
    <x v="125"/>
    <x v="6"/>
    <x v="6"/>
    <n v="25948"/>
    <x v="1"/>
    <x v="1"/>
    <x v="0"/>
    <x v="83"/>
    <s v="kmpl"/>
    <s v="140 bhp"/>
    <n v="7"/>
    <m/>
    <x v="1074"/>
  </r>
  <r>
    <n v="3879"/>
    <x v="224"/>
    <x v="0"/>
    <x v="5"/>
    <n v="28500"/>
    <x v="2"/>
    <x v="0"/>
    <x v="0"/>
    <x v="153"/>
    <s v="kmpl"/>
    <s v="88.7 bhp"/>
    <n v="5"/>
    <m/>
    <x v="162"/>
  </r>
  <r>
    <n v="3880"/>
    <x v="217"/>
    <x v="0"/>
    <x v="1"/>
    <n v="28004"/>
    <x v="2"/>
    <x v="0"/>
    <x v="0"/>
    <x v="49"/>
    <s v="kmpl"/>
    <s v="117.3 bhp"/>
    <n v="5"/>
    <m/>
    <x v="241"/>
  </r>
  <r>
    <n v="3881"/>
    <x v="1516"/>
    <x v="7"/>
    <x v="2"/>
    <n v="25000"/>
    <x v="2"/>
    <x v="0"/>
    <x v="1"/>
    <x v="328"/>
    <s v="kmpl"/>
    <s v="67 bhp"/>
    <n v="5"/>
    <m/>
    <x v="36"/>
  </r>
  <r>
    <n v="3882"/>
    <x v="1151"/>
    <x v="7"/>
    <x v="0"/>
    <n v="40000"/>
    <x v="2"/>
    <x v="0"/>
    <x v="1"/>
    <x v="284"/>
    <s v="kmpl"/>
    <s v="null bhp"/>
    <m/>
    <m/>
    <x v="54"/>
  </r>
  <r>
    <n v="3883"/>
    <x v="423"/>
    <x v="1"/>
    <x v="4"/>
    <n v="82543"/>
    <x v="2"/>
    <x v="0"/>
    <x v="0"/>
    <x v="167"/>
    <s v="kmpl"/>
    <s v="93.7 bhp"/>
    <n v="7"/>
    <m/>
    <x v="44"/>
  </r>
  <r>
    <n v="3884"/>
    <x v="827"/>
    <x v="2"/>
    <x v="4"/>
    <n v="30000"/>
    <x v="2"/>
    <x v="0"/>
    <x v="0"/>
    <x v="307"/>
    <s v="kmpl"/>
    <s v="75 bhp"/>
    <n v="5"/>
    <m/>
    <x v="72"/>
  </r>
  <r>
    <n v="3885"/>
    <x v="293"/>
    <x v="4"/>
    <x v="0"/>
    <n v="27800"/>
    <x v="2"/>
    <x v="0"/>
    <x v="0"/>
    <x v="72"/>
    <s v="kmpl"/>
    <s v="118 bhp"/>
    <n v="5"/>
    <m/>
    <x v="35"/>
  </r>
  <r>
    <n v="3886"/>
    <x v="1254"/>
    <x v="3"/>
    <x v="5"/>
    <n v="33415"/>
    <x v="2"/>
    <x v="0"/>
    <x v="0"/>
    <x v="250"/>
    <s v="kmpl"/>
    <s v="88.73 bhp"/>
    <n v="5"/>
    <m/>
    <x v="265"/>
  </r>
  <r>
    <n v="3887"/>
    <x v="108"/>
    <x v="0"/>
    <x v="4"/>
    <n v="38000"/>
    <x v="1"/>
    <x v="1"/>
    <x v="0"/>
    <x v="158"/>
    <s v="kmpl"/>
    <s v="184 bhp"/>
    <n v="5"/>
    <m/>
    <x v="378"/>
  </r>
  <r>
    <n v="3888"/>
    <x v="927"/>
    <x v="6"/>
    <x v="8"/>
    <n v="41981"/>
    <x v="2"/>
    <x v="0"/>
    <x v="0"/>
    <x v="153"/>
    <s v="kmpl"/>
    <s v="88.7 bhp"/>
    <n v="5"/>
    <m/>
    <x v="829"/>
  </r>
  <r>
    <n v="3889"/>
    <x v="1009"/>
    <x v="5"/>
    <x v="4"/>
    <n v="77084"/>
    <x v="1"/>
    <x v="0"/>
    <x v="0"/>
    <x v="17"/>
    <s v="kmpl"/>
    <s v="73.75 bhp"/>
    <n v="5"/>
    <s v="8.75 Lakh"/>
    <x v="251"/>
  </r>
  <r>
    <n v="3890"/>
    <x v="1465"/>
    <x v="4"/>
    <x v="4"/>
    <n v="71803"/>
    <x v="1"/>
    <x v="0"/>
    <x v="0"/>
    <x v="150"/>
    <s v="kmpl"/>
    <s v="103.5 bhp"/>
    <n v="5"/>
    <m/>
    <x v="74"/>
  </r>
  <r>
    <n v="3891"/>
    <x v="437"/>
    <x v="7"/>
    <x v="4"/>
    <n v="73314"/>
    <x v="1"/>
    <x v="0"/>
    <x v="0"/>
    <x v="63"/>
    <s v="kmpl"/>
    <s v="140 bhp"/>
    <n v="7"/>
    <m/>
    <x v="367"/>
  </r>
  <r>
    <n v="3892"/>
    <x v="312"/>
    <x v="3"/>
    <x v="1"/>
    <n v="69053"/>
    <x v="2"/>
    <x v="1"/>
    <x v="0"/>
    <x v="50"/>
    <s v="kmpl"/>
    <s v="82 bhp"/>
    <n v="5"/>
    <m/>
    <x v="571"/>
  </r>
  <r>
    <n v="3893"/>
    <x v="293"/>
    <x v="8"/>
    <x v="10"/>
    <n v="79782"/>
    <x v="2"/>
    <x v="0"/>
    <x v="1"/>
    <x v="72"/>
    <s v="kmpl"/>
    <s v="118 bhp"/>
    <n v="5"/>
    <m/>
    <x v="110"/>
  </r>
  <r>
    <n v="3894"/>
    <x v="1391"/>
    <x v="4"/>
    <x v="0"/>
    <n v="250000"/>
    <x v="1"/>
    <x v="0"/>
    <x v="1"/>
    <x v="27"/>
    <s v="kmpl"/>
    <s v="102 bhp"/>
    <n v="7"/>
    <m/>
    <x v="139"/>
  </r>
  <r>
    <n v="3895"/>
    <x v="90"/>
    <x v="1"/>
    <x v="2"/>
    <n v="90000"/>
    <x v="1"/>
    <x v="0"/>
    <x v="1"/>
    <x v="63"/>
    <s v="kmpl"/>
    <s v="140 bhp"/>
    <n v="7"/>
    <m/>
    <x v="481"/>
  </r>
  <r>
    <n v="3896"/>
    <x v="280"/>
    <x v="4"/>
    <x v="0"/>
    <n v="130000"/>
    <x v="1"/>
    <x v="0"/>
    <x v="0"/>
    <x v="168"/>
    <s v="kmpl"/>
    <s v="73.9 bhp"/>
    <n v="5"/>
    <m/>
    <x v="43"/>
  </r>
  <r>
    <n v="3897"/>
    <x v="557"/>
    <x v="1"/>
    <x v="4"/>
    <n v="65000"/>
    <x v="2"/>
    <x v="0"/>
    <x v="1"/>
    <x v="51"/>
    <s v="kmpl"/>
    <s v="103.6 bhp"/>
    <n v="5"/>
    <m/>
    <x v="2"/>
  </r>
  <r>
    <n v="3898"/>
    <x v="307"/>
    <x v="3"/>
    <x v="4"/>
    <n v="46496"/>
    <x v="1"/>
    <x v="0"/>
    <x v="0"/>
    <x v="132"/>
    <s v="kmpl"/>
    <s v="null bhp"/>
    <n v="5"/>
    <m/>
    <x v="1060"/>
  </r>
  <r>
    <n v="3899"/>
    <x v="603"/>
    <x v="9"/>
    <x v="4"/>
    <n v="76000"/>
    <x v="1"/>
    <x v="1"/>
    <x v="1"/>
    <x v="46"/>
    <s v="kmpl"/>
    <s v="147.51 bhp"/>
    <n v="5"/>
    <m/>
    <x v="832"/>
  </r>
  <r>
    <n v="3900"/>
    <x v="1517"/>
    <x v="10"/>
    <x v="3"/>
    <n v="28002"/>
    <x v="2"/>
    <x v="0"/>
    <x v="0"/>
    <x v="167"/>
    <s v="kmpl"/>
    <s v="93.7 bhp"/>
    <n v="7"/>
    <m/>
    <x v="74"/>
  </r>
  <r>
    <n v="3901"/>
    <x v="1518"/>
    <x v="0"/>
    <x v="0"/>
    <n v="63000"/>
    <x v="0"/>
    <x v="0"/>
    <x v="1"/>
    <x v="29"/>
    <s v="km/kg"/>
    <s v="138 bhp"/>
    <n v="5"/>
    <m/>
    <x v="95"/>
  </r>
  <r>
    <n v="3902"/>
    <x v="315"/>
    <x v="5"/>
    <x v="0"/>
    <n v="70000"/>
    <x v="2"/>
    <x v="0"/>
    <x v="1"/>
    <x v="133"/>
    <s v="kmpl"/>
    <s v="37 bhp"/>
    <n v="4"/>
    <m/>
    <x v="541"/>
  </r>
  <r>
    <n v="3903"/>
    <x v="293"/>
    <x v="4"/>
    <x v="2"/>
    <n v="66276"/>
    <x v="2"/>
    <x v="0"/>
    <x v="0"/>
    <x v="72"/>
    <s v="kmpl"/>
    <s v="118 bhp"/>
    <n v="5"/>
    <m/>
    <x v="44"/>
  </r>
  <r>
    <n v="3904"/>
    <x v="436"/>
    <x v="7"/>
    <x v="7"/>
    <n v="45000"/>
    <x v="2"/>
    <x v="0"/>
    <x v="0"/>
    <x v="229"/>
    <s v="kmpl"/>
    <s v="85.8 bhp"/>
    <n v="5"/>
    <m/>
    <x v="48"/>
  </r>
  <r>
    <n v="3905"/>
    <x v="625"/>
    <x v="8"/>
    <x v="7"/>
    <n v="67000"/>
    <x v="2"/>
    <x v="1"/>
    <x v="0"/>
    <x v="264"/>
    <s v="kmpl"/>
    <s v="158.2 bhp"/>
    <n v="5"/>
    <m/>
    <x v="369"/>
  </r>
  <r>
    <n v="3906"/>
    <x v="509"/>
    <x v="7"/>
    <x v="7"/>
    <n v="43068"/>
    <x v="1"/>
    <x v="0"/>
    <x v="0"/>
    <x v="148"/>
    <s v="kmpl"/>
    <s v="70 bhp"/>
    <n v="5"/>
    <m/>
    <x v="6"/>
  </r>
  <r>
    <n v="3907"/>
    <x v="7"/>
    <x v="2"/>
    <x v="5"/>
    <n v="40000"/>
    <x v="1"/>
    <x v="1"/>
    <x v="0"/>
    <x v="7"/>
    <s v="kmpl"/>
    <s v="171.5 bhp"/>
    <n v="8"/>
    <s v="21.1 Lakh"/>
    <x v="1075"/>
  </r>
  <r>
    <n v="3908"/>
    <x v="177"/>
    <x v="3"/>
    <x v="2"/>
    <n v="50436"/>
    <x v="2"/>
    <x v="0"/>
    <x v="0"/>
    <x v="53"/>
    <s v="kmpl"/>
    <s v="78.9 bhp"/>
    <n v="5"/>
    <m/>
    <x v="137"/>
  </r>
  <r>
    <n v="3909"/>
    <x v="312"/>
    <x v="9"/>
    <x v="7"/>
    <n v="21000"/>
    <x v="2"/>
    <x v="1"/>
    <x v="0"/>
    <x v="50"/>
    <s v="kmpl"/>
    <s v="82 bhp"/>
    <n v="5"/>
    <m/>
    <x v="15"/>
  </r>
  <r>
    <n v="3910"/>
    <x v="647"/>
    <x v="0"/>
    <x v="6"/>
    <n v="2000"/>
    <x v="1"/>
    <x v="0"/>
    <x v="0"/>
    <x v="248"/>
    <s v="kmpl"/>
    <s v="74 bhp"/>
    <n v="5"/>
    <s v="10.28 Lakh"/>
    <x v="516"/>
  </r>
  <r>
    <n v="3911"/>
    <x v="196"/>
    <x v="0"/>
    <x v="5"/>
    <n v="14500"/>
    <x v="2"/>
    <x v="1"/>
    <x v="0"/>
    <x v="140"/>
    <s v="kmpl"/>
    <s v="177.46 bhp"/>
    <n v="5"/>
    <s v="33.36 Lakh"/>
    <x v="94"/>
  </r>
  <r>
    <n v="3912"/>
    <x v="340"/>
    <x v="4"/>
    <x v="0"/>
    <n v="68782"/>
    <x v="1"/>
    <x v="1"/>
    <x v="0"/>
    <x v="19"/>
    <s v="kmpl"/>
    <s v="170 bhp"/>
    <n v="5"/>
    <m/>
    <x v="1"/>
  </r>
  <r>
    <n v="3913"/>
    <x v="82"/>
    <x v="7"/>
    <x v="2"/>
    <n v="35888"/>
    <x v="1"/>
    <x v="0"/>
    <x v="0"/>
    <x v="5"/>
    <s v="kmpl"/>
    <s v="73.9 bhp"/>
    <n v="5"/>
    <m/>
    <x v="466"/>
  </r>
  <r>
    <n v="3914"/>
    <x v="303"/>
    <x v="7"/>
    <x v="1"/>
    <n v="168205"/>
    <x v="1"/>
    <x v="0"/>
    <x v="0"/>
    <x v="159"/>
    <s v="kmpl"/>
    <s v="74 bhp"/>
    <n v="5"/>
    <m/>
    <x v="27"/>
  </r>
  <r>
    <n v="3915"/>
    <x v="664"/>
    <x v="0"/>
    <x v="3"/>
    <n v="47000"/>
    <x v="2"/>
    <x v="0"/>
    <x v="0"/>
    <x v="110"/>
    <s v="kmpl"/>
    <s v="130.2 bhp"/>
    <n v="5"/>
    <m/>
    <x v="84"/>
  </r>
  <r>
    <n v="3916"/>
    <x v="67"/>
    <x v="4"/>
    <x v="1"/>
    <n v="93700"/>
    <x v="1"/>
    <x v="0"/>
    <x v="0"/>
    <x v="60"/>
    <s v="kmpl"/>
    <s v="88.5 bhp"/>
    <n v="7"/>
    <m/>
    <x v="595"/>
  </r>
  <r>
    <n v="3917"/>
    <x v="650"/>
    <x v="7"/>
    <x v="7"/>
    <n v="45000"/>
    <x v="1"/>
    <x v="0"/>
    <x v="0"/>
    <x v="75"/>
    <s v="kmpl"/>
    <s v="126.24 bhp"/>
    <n v="5"/>
    <m/>
    <x v="99"/>
  </r>
  <r>
    <n v="3918"/>
    <x v="457"/>
    <x v="4"/>
    <x v="5"/>
    <n v="55547"/>
    <x v="1"/>
    <x v="1"/>
    <x v="0"/>
    <x v="200"/>
    <s v="kmpl"/>
    <s v="168.5 bhp"/>
    <n v="7"/>
    <m/>
    <x v="1076"/>
  </r>
  <r>
    <n v="3919"/>
    <x v="596"/>
    <x v="8"/>
    <x v="4"/>
    <n v="69000"/>
    <x v="2"/>
    <x v="1"/>
    <x v="0"/>
    <x v="224"/>
    <s v="kmpl"/>
    <s v="103.6 bhp"/>
    <n v="5"/>
    <m/>
    <x v="2"/>
  </r>
  <r>
    <n v="3920"/>
    <x v="402"/>
    <x v="1"/>
    <x v="14"/>
    <n v="88000"/>
    <x v="1"/>
    <x v="0"/>
    <x v="3"/>
    <x v="153"/>
    <s v="kmpl"/>
    <s v="66 bhp"/>
    <n v="5"/>
    <m/>
    <x v="36"/>
  </r>
  <r>
    <n v="3921"/>
    <x v="920"/>
    <x v="8"/>
    <x v="7"/>
    <n v="32400"/>
    <x v="1"/>
    <x v="0"/>
    <x v="0"/>
    <x v="215"/>
    <s v="kmpl"/>
    <s v="88.8 bhp"/>
    <n v="5"/>
    <m/>
    <x v="84"/>
  </r>
  <r>
    <n v="3922"/>
    <x v="602"/>
    <x v="1"/>
    <x v="3"/>
    <n v="79000"/>
    <x v="2"/>
    <x v="0"/>
    <x v="1"/>
    <x v="199"/>
    <s v="kmpl"/>
    <s v="62.1 bhp"/>
    <n v="5"/>
    <m/>
    <x v="112"/>
  </r>
  <r>
    <n v="3923"/>
    <x v="344"/>
    <x v="4"/>
    <x v="15"/>
    <n v="110000"/>
    <x v="2"/>
    <x v="0"/>
    <x v="0"/>
    <x v="190"/>
    <s v="kmpl"/>
    <s v="94 bhp"/>
    <n v="5"/>
    <m/>
    <x v="1077"/>
  </r>
  <r>
    <n v="3924"/>
    <x v="295"/>
    <x v="3"/>
    <x v="7"/>
    <n v="45407"/>
    <x v="2"/>
    <x v="0"/>
    <x v="1"/>
    <x v="5"/>
    <s v="kmpl"/>
    <s v="55.2 bhp"/>
    <n v="5"/>
    <m/>
    <x v="608"/>
  </r>
  <r>
    <n v="3925"/>
    <x v="28"/>
    <x v="4"/>
    <x v="2"/>
    <n v="136490"/>
    <x v="1"/>
    <x v="0"/>
    <x v="0"/>
    <x v="27"/>
    <s v="kmpl"/>
    <s v="102 bhp"/>
    <n v="7"/>
    <m/>
    <x v="85"/>
  </r>
  <r>
    <n v="3926"/>
    <x v="1519"/>
    <x v="0"/>
    <x v="8"/>
    <n v="19000"/>
    <x v="1"/>
    <x v="0"/>
    <x v="0"/>
    <x v="396"/>
    <s v="kmpl"/>
    <s v="74 bhp"/>
    <n v="5"/>
    <m/>
    <x v="878"/>
  </r>
  <r>
    <n v="3927"/>
    <x v="1123"/>
    <x v="0"/>
    <x v="8"/>
    <n v="19416"/>
    <x v="2"/>
    <x v="0"/>
    <x v="0"/>
    <x v="10"/>
    <s v="kmpl"/>
    <s v="103.25 bhp"/>
    <n v="5"/>
    <s v="11.56 Lakh"/>
    <x v="20"/>
  </r>
  <r>
    <n v="3928"/>
    <x v="436"/>
    <x v="0"/>
    <x v="3"/>
    <n v="15500"/>
    <x v="2"/>
    <x v="0"/>
    <x v="0"/>
    <x v="26"/>
    <s v="kmpl"/>
    <s v="85.8 bhp"/>
    <n v="5"/>
    <m/>
    <x v="68"/>
  </r>
  <r>
    <n v="3929"/>
    <x v="429"/>
    <x v="4"/>
    <x v="8"/>
    <n v="12538"/>
    <x v="2"/>
    <x v="1"/>
    <x v="0"/>
    <x v="69"/>
    <s v="kmpl"/>
    <s v="117.3 bhp"/>
    <n v="5"/>
    <m/>
    <x v="1"/>
  </r>
  <r>
    <n v="3930"/>
    <x v="1079"/>
    <x v="9"/>
    <x v="1"/>
    <n v="62588"/>
    <x v="1"/>
    <x v="0"/>
    <x v="0"/>
    <x v="49"/>
    <s v="kmpl"/>
    <s v="null bhp"/>
    <n v="5"/>
    <m/>
    <x v="162"/>
  </r>
  <r>
    <n v="3931"/>
    <x v="147"/>
    <x v="8"/>
    <x v="1"/>
    <n v="44328"/>
    <x v="2"/>
    <x v="0"/>
    <x v="0"/>
    <x v="109"/>
    <s v="kmpl"/>
    <s v="86.8 bhp"/>
    <n v="5"/>
    <m/>
    <x v="82"/>
  </r>
  <r>
    <n v="3932"/>
    <x v="439"/>
    <x v="8"/>
    <x v="7"/>
    <n v="63000"/>
    <x v="1"/>
    <x v="0"/>
    <x v="0"/>
    <x v="132"/>
    <s v="kmpl"/>
    <s v="67.04 bhp"/>
    <n v="5"/>
    <m/>
    <x v="191"/>
  </r>
  <r>
    <n v="3933"/>
    <x v="669"/>
    <x v="4"/>
    <x v="1"/>
    <n v="100000"/>
    <x v="1"/>
    <x v="1"/>
    <x v="0"/>
    <x v="15"/>
    <s v="kmpl"/>
    <s v="215 bhp"/>
    <n v="5"/>
    <m/>
    <x v="550"/>
  </r>
  <r>
    <n v="3934"/>
    <x v="1520"/>
    <x v="7"/>
    <x v="1"/>
    <n v="103000"/>
    <x v="2"/>
    <x v="0"/>
    <x v="0"/>
    <x v="130"/>
    <s v="kmpl"/>
    <s v="64.08 bhp"/>
    <n v="5"/>
    <m/>
    <x v="159"/>
  </r>
  <r>
    <n v="3935"/>
    <x v="105"/>
    <x v="1"/>
    <x v="5"/>
    <n v="50296"/>
    <x v="1"/>
    <x v="1"/>
    <x v="1"/>
    <x v="7"/>
    <s v="kmpl"/>
    <s v="171.5 bhp"/>
    <n v="7"/>
    <s v="27.07 Lakh"/>
    <x v="140"/>
  </r>
  <r>
    <n v="3936"/>
    <x v="256"/>
    <x v="1"/>
    <x v="4"/>
    <n v="95500"/>
    <x v="1"/>
    <x v="0"/>
    <x v="0"/>
    <x v="8"/>
    <s v="kmpl"/>
    <s v="103.6 bhp"/>
    <n v="5"/>
    <m/>
    <x v="35"/>
  </r>
  <r>
    <n v="3937"/>
    <x v="379"/>
    <x v="1"/>
    <x v="7"/>
    <n v="72100"/>
    <x v="1"/>
    <x v="0"/>
    <x v="0"/>
    <x v="75"/>
    <s v="kmpl"/>
    <s v="89.84 bhp"/>
    <n v="5"/>
    <m/>
    <x v="260"/>
  </r>
  <r>
    <n v="3938"/>
    <x v="202"/>
    <x v="0"/>
    <x v="0"/>
    <n v="19119"/>
    <x v="2"/>
    <x v="0"/>
    <x v="0"/>
    <x v="50"/>
    <s v="kmpl"/>
    <s v="67.1 bhp"/>
    <n v="5"/>
    <m/>
    <x v="86"/>
  </r>
  <r>
    <n v="3939"/>
    <x v="1521"/>
    <x v="0"/>
    <x v="13"/>
    <n v="30000"/>
    <x v="2"/>
    <x v="0"/>
    <x v="0"/>
    <x v="73"/>
    <s v="kmpl"/>
    <s v="210 bhp"/>
    <n v="5"/>
    <m/>
    <x v="180"/>
  </r>
  <r>
    <n v="3940"/>
    <x v="442"/>
    <x v="4"/>
    <x v="1"/>
    <n v="75600"/>
    <x v="1"/>
    <x v="0"/>
    <x v="0"/>
    <x v="215"/>
    <s v="kmpl"/>
    <s v="88.8 bhp"/>
    <n v="5"/>
    <m/>
    <x v="333"/>
  </r>
  <r>
    <n v="3941"/>
    <x v="740"/>
    <x v="1"/>
    <x v="9"/>
    <n v="137000"/>
    <x v="2"/>
    <x v="0"/>
    <x v="1"/>
    <x v="114"/>
    <s v="kmpl"/>
    <s v="65.3 bhp"/>
    <n v="5"/>
    <m/>
    <x v="181"/>
  </r>
  <r>
    <n v="3942"/>
    <x v="869"/>
    <x v="5"/>
    <x v="16"/>
    <n v="53500"/>
    <x v="2"/>
    <x v="0"/>
    <x v="1"/>
    <x v="133"/>
    <s v="kmpl"/>
    <s v="37 bhp"/>
    <n v="4"/>
    <m/>
    <x v="1078"/>
  </r>
  <r>
    <n v="3943"/>
    <x v="1027"/>
    <x v="6"/>
    <x v="6"/>
    <n v="26101"/>
    <x v="1"/>
    <x v="0"/>
    <x v="0"/>
    <x v="162"/>
    <s v="kmpl"/>
    <s v="170 bhp"/>
    <n v="5"/>
    <s v="21.38 Lakh"/>
    <x v="874"/>
  </r>
  <r>
    <n v="3944"/>
    <x v="1522"/>
    <x v="1"/>
    <x v="5"/>
    <n v="7000"/>
    <x v="2"/>
    <x v="0"/>
    <x v="0"/>
    <x v="96"/>
    <s v="kmpl"/>
    <s v="67.1 bhp"/>
    <n v="5"/>
    <s v="4.36 Lakh"/>
    <x v="159"/>
  </r>
  <r>
    <n v="3945"/>
    <x v="599"/>
    <x v="9"/>
    <x v="4"/>
    <n v="50000"/>
    <x v="1"/>
    <x v="1"/>
    <x v="0"/>
    <x v="168"/>
    <s v="kmpl"/>
    <s v="141 bhp"/>
    <n v="5"/>
    <m/>
    <x v="14"/>
  </r>
  <r>
    <n v="3946"/>
    <x v="685"/>
    <x v="4"/>
    <x v="5"/>
    <n v="30000"/>
    <x v="1"/>
    <x v="0"/>
    <x v="0"/>
    <x v="219"/>
    <s v="kmpl"/>
    <s v="74 bhp"/>
    <n v="5"/>
    <m/>
    <x v="3"/>
  </r>
  <r>
    <n v="3947"/>
    <x v="730"/>
    <x v="0"/>
    <x v="5"/>
    <n v="38151"/>
    <x v="1"/>
    <x v="0"/>
    <x v="0"/>
    <x v="149"/>
    <s v="kmpl"/>
    <s v="88.5 bhp"/>
    <n v="5"/>
    <m/>
    <x v="708"/>
  </r>
  <r>
    <n v="3948"/>
    <x v="234"/>
    <x v="5"/>
    <x v="10"/>
    <n v="116000"/>
    <x v="1"/>
    <x v="0"/>
    <x v="1"/>
    <x v="57"/>
    <s v="kmpl"/>
    <s v="170 bhp"/>
    <n v="5"/>
    <m/>
    <x v="126"/>
  </r>
  <r>
    <n v="3949"/>
    <x v="81"/>
    <x v="7"/>
    <x v="4"/>
    <n v="22000"/>
    <x v="1"/>
    <x v="0"/>
    <x v="0"/>
    <x v="56"/>
    <s v="kmpl"/>
    <s v="68 bhp"/>
    <n v="5"/>
    <m/>
    <x v="50"/>
  </r>
  <r>
    <n v="3950"/>
    <x v="737"/>
    <x v="8"/>
    <x v="0"/>
    <n v="60000"/>
    <x v="2"/>
    <x v="1"/>
    <x v="1"/>
    <x v="29"/>
    <s v="kmpl"/>
    <s v="138.1 bhp"/>
    <n v="5"/>
    <m/>
    <x v="83"/>
  </r>
  <r>
    <n v="3951"/>
    <x v="741"/>
    <x v="0"/>
    <x v="5"/>
    <n v="38000"/>
    <x v="1"/>
    <x v="0"/>
    <x v="0"/>
    <x v="75"/>
    <s v="kmpl"/>
    <s v="118 bhp"/>
    <n v="5"/>
    <m/>
    <x v="595"/>
  </r>
  <r>
    <n v="3952"/>
    <x v="837"/>
    <x v="3"/>
    <x v="2"/>
    <n v="51928"/>
    <x v="2"/>
    <x v="0"/>
    <x v="0"/>
    <x v="297"/>
    <s v="kmpl"/>
    <s v="70 bhp"/>
    <n v="5"/>
    <m/>
    <x v="960"/>
  </r>
  <r>
    <n v="3953"/>
    <x v="1523"/>
    <x v="0"/>
    <x v="6"/>
    <n v="3000"/>
    <x v="2"/>
    <x v="1"/>
    <x v="0"/>
    <x v="97"/>
    <s v="kmpl"/>
    <s v="88.7 bhp"/>
    <n v="5"/>
    <s v="10.81 Lakh"/>
    <x v="20"/>
  </r>
  <r>
    <n v="3954"/>
    <x v="610"/>
    <x v="1"/>
    <x v="13"/>
    <n v="67196"/>
    <x v="2"/>
    <x v="0"/>
    <x v="0"/>
    <x v="156"/>
    <s v="kmpl"/>
    <s v="60 bhp"/>
    <n v="5"/>
    <m/>
    <x v="36"/>
  </r>
  <r>
    <n v="3955"/>
    <x v="136"/>
    <x v="9"/>
    <x v="3"/>
    <n v="100000"/>
    <x v="1"/>
    <x v="0"/>
    <x v="3"/>
    <x v="100"/>
    <s v="kmpl"/>
    <s v="171 bhp"/>
    <n v="7"/>
    <m/>
    <x v="477"/>
  </r>
  <r>
    <n v="3956"/>
    <x v="1175"/>
    <x v="5"/>
    <x v="1"/>
    <n v="65218"/>
    <x v="1"/>
    <x v="0"/>
    <x v="0"/>
    <x v="348"/>
    <s v="kmpl"/>
    <s v="88.5 bhp"/>
    <n v="5"/>
    <m/>
    <x v="361"/>
  </r>
  <r>
    <n v="3957"/>
    <x v="55"/>
    <x v="6"/>
    <x v="5"/>
    <n v="53886"/>
    <x v="2"/>
    <x v="0"/>
    <x v="0"/>
    <x v="52"/>
    <s v="kmpl"/>
    <s v="53.3 bhp"/>
    <n v="5"/>
    <m/>
    <x v="1079"/>
  </r>
  <r>
    <n v="3958"/>
    <x v="728"/>
    <x v="3"/>
    <x v="2"/>
    <n v="50058"/>
    <x v="2"/>
    <x v="1"/>
    <x v="0"/>
    <x v="216"/>
    <s v="kmpl"/>
    <s v="80 bhp"/>
    <n v="5"/>
    <m/>
    <x v="1080"/>
  </r>
  <r>
    <n v="3959"/>
    <x v="1524"/>
    <x v="1"/>
    <x v="5"/>
    <n v="64000"/>
    <x v="2"/>
    <x v="1"/>
    <x v="0"/>
    <x v="165"/>
    <s v="kmpl"/>
    <s v="67.04 bhp"/>
    <n v="5"/>
    <m/>
    <x v="148"/>
  </r>
  <r>
    <n v="3960"/>
    <x v="68"/>
    <x v="6"/>
    <x v="6"/>
    <n v="41641"/>
    <x v="1"/>
    <x v="0"/>
    <x v="0"/>
    <x v="392"/>
    <s v="kmpl"/>
    <s v="88.7 bhp"/>
    <n v="5"/>
    <m/>
    <x v="1081"/>
  </r>
  <r>
    <n v="3961"/>
    <x v="1310"/>
    <x v="4"/>
    <x v="5"/>
    <n v="44345"/>
    <x v="1"/>
    <x v="0"/>
    <x v="0"/>
    <x v="217"/>
    <s v="kmpl"/>
    <s v="98.6 bhp"/>
    <n v="5"/>
    <m/>
    <x v="481"/>
  </r>
  <r>
    <n v="3962"/>
    <x v="249"/>
    <x v="7"/>
    <x v="2"/>
    <n v="45501"/>
    <x v="2"/>
    <x v="0"/>
    <x v="0"/>
    <x v="72"/>
    <s v="kmpl"/>
    <s v="118 bhp"/>
    <n v="5"/>
    <m/>
    <x v="207"/>
  </r>
  <r>
    <n v="3963"/>
    <x v="1525"/>
    <x v="2"/>
    <x v="20"/>
    <n v="104000"/>
    <x v="2"/>
    <x v="0"/>
    <x v="3"/>
    <x v="119"/>
    <s v="kmpl"/>
    <s v="85.8 bhp"/>
    <n v="5"/>
    <m/>
    <x v="240"/>
  </r>
  <r>
    <n v="3964"/>
    <x v="1526"/>
    <x v="3"/>
    <x v="3"/>
    <n v="50297"/>
    <x v="2"/>
    <x v="0"/>
    <x v="0"/>
    <x v="64"/>
    <s v="kmpl"/>
    <s v="97.6 bhp"/>
    <n v="5"/>
    <s v="8.55 Lakh"/>
    <x v="1082"/>
  </r>
  <r>
    <n v="3965"/>
    <x v="886"/>
    <x v="0"/>
    <x v="2"/>
    <n v="87000"/>
    <x v="2"/>
    <x v="1"/>
    <x v="0"/>
    <x v="93"/>
    <s v="kmpl"/>
    <s v="177.6 bhp"/>
    <n v="5"/>
    <m/>
    <x v="15"/>
  </r>
  <r>
    <n v="3966"/>
    <x v="90"/>
    <x v="0"/>
    <x v="5"/>
    <n v="120000"/>
    <x v="1"/>
    <x v="0"/>
    <x v="0"/>
    <x v="63"/>
    <s v="kmpl"/>
    <s v="140 bhp"/>
    <n v="7"/>
    <m/>
    <x v="336"/>
  </r>
  <r>
    <n v="3967"/>
    <x v="214"/>
    <x v="0"/>
    <x v="6"/>
    <n v="17000"/>
    <x v="2"/>
    <x v="0"/>
    <x v="0"/>
    <x v="101"/>
    <s v="kmpl"/>
    <s v="81.83 bhp"/>
    <n v="5"/>
    <m/>
    <x v="139"/>
  </r>
  <r>
    <n v="3968"/>
    <x v="1527"/>
    <x v="2"/>
    <x v="7"/>
    <n v="100000"/>
    <x v="1"/>
    <x v="0"/>
    <x v="0"/>
    <x v="6"/>
    <s v="kmpl"/>
    <s v="63.1 bhp"/>
    <n v="5"/>
    <m/>
    <x v="159"/>
  </r>
  <r>
    <n v="3969"/>
    <x v="1076"/>
    <x v="6"/>
    <x v="1"/>
    <n v="50979"/>
    <x v="2"/>
    <x v="1"/>
    <x v="0"/>
    <x v="298"/>
    <s v="kmpl"/>
    <s v="91.1 bhp"/>
    <n v="5"/>
    <m/>
    <x v="179"/>
  </r>
  <r>
    <n v="3970"/>
    <x v="272"/>
    <x v="2"/>
    <x v="2"/>
    <n v="41000"/>
    <x v="1"/>
    <x v="0"/>
    <x v="0"/>
    <x v="8"/>
    <s v="kmpl"/>
    <s v="103.6 bhp"/>
    <n v="5"/>
    <m/>
    <x v="27"/>
  </r>
  <r>
    <n v="3971"/>
    <x v="525"/>
    <x v="2"/>
    <x v="2"/>
    <n v="24000"/>
    <x v="2"/>
    <x v="0"/>
    <x v="0"/>
    <x v="72"/>
    <s v="kmpl"/>
    <s v="80 bhp"/>
    <n v="5"/>
    <m/>
    <x v="24"/>
  </r>
  <r>
    <n v="3972"/>
    <x v="30"/>
    <x v="4"/>
    <x v="11"/>
    <n v="44738"/>
    <x v="2"/>
    <x v="0"/>
    <x v="0"/>
    <x v="29"/>
    <s v="kmpl"/>
    <s v="138.1 bhp"/>
    <n v="5"/>
    <m/>
    <x v="557"/>
  </r>
  <r>
    <n v="3973"/>
    <x v="613"/>
    <x v="7"/>
    <x v="7"/>
    <n v="37298"/>
    <x v="1"/>
    <x v="0"/>
    <x v="0"/>
    <x v="196"/>
    <s v="kmpl"/>
    <s v="98.6 bhp"/>
    <n v="5"/>
    <m/>
    <x v="314"/>
  </r>
  <r>
    <n v="3974"/>
    <x v="229"/>
    <x v="1"/>
    <x v="7"/>
    <n v="42000"/>
    <x v="2"/>
    <x v="0"/>
    <x v="1"/>
    <x v="112"/>
    <s v="kmpl"/>
    <s v="81.80 bhp"/>
    <n v="5"/>
    <m/>
    <x v="47"/>
  </r>
  <r>
    <n v="3975"/>
    <x v="590"/>
    <x v="1"/>
    <x v="5"/>
    <n v="45000"/>
    <x v="1"/>
    <x v="1"/>
    <x v="0"/>
    <x v="183"/>
    <s v="kmpl"/>
    <s v="203 bhp"/>
    <n v="5"/>
    <m/>
    <x v="560"/>
  </r>
  <r>
    <n v="3976"/>
    <x v="150"/>
    <x v="0"/>
    <x v="1"/>
    <n v="102000"/>
    <x v="1"/>
    <x v="0"/>
    <x v="0"/>
    <x v="85"/>
    <s v="kmpl"/>
    <s v="100.6 bhp"/>
    <n v="7"/>
    <m/>
    <x v="20"/>
  </r>
  <r>
    <n v="3977"/>
    <x v="797"/>
    <x v="1"/>
    <x v="2"/>
    <n v="70000"/>
    <x v="2"/>
    <x v="0"/>
    <x v="0"/>
    <x v="133"/>
    <s v="kmpl"/>
    <s v="88.2 bhp"/>
    <n v="5"/>
    <m/>
    <x v="67"/>
  </r>
  <r>
    <n v="3978"/>
    <x v="201"/>
    <x v="3"/>
    <x v="6"/>
    <n v="27467"/>
    <x v="1"/>
    <x v="1"/>
    <x v="0"/>
    <x v="99"/>
    <s v="kmpl"/>
    <s v="167.62 bhp"/>
    <n v="5"/>
    <m/>
    <x v="1083"/>
  </r>
  <r>
    <n v="3979"/>
    <x v="533"/>
    <x v="7"/>
    <x v="1"/>
    <n v="15305"/>
    <x v="2"/>
    <x v="0"/>
    <x v="0"/>
    <x v="50"/>
    <s v="kmpl"/>
    <s v="82 bhp"/>
    <n v="5"/>
    <m/>
    <x v="68"/>
  </r>
  <r>
    <n v="3980"/>
    <x v="118"/>
    <x v="0"/>
    <x v="0"/>
    <n v="70000"/>
    <x v="2"/>
    <x v="0"/>
    <x v="0"/>
    <x v="50"/>
    <s v="kmpl"/>
    <s v="67.1 bhp"/>
    <n v="5"/>
    <m/>
    <x v="75"/>
  </r>
  <r>
    <n v="3981"/>
    <x v="528"/>
    <x v="4"/>
    <x v="5"/>
    <n v="36778"/>
    <x v="1"/>
    <x v="0"/>
    <x v="0"/>
    <x v="242"/>
    <s v="kmpl"/>
    <s v="98.59 bhp"/>
    <n v="5"/>
    <m/>
    <x v="1084"/>
  </r>
  <r>
    <n v="3982"/>
    <x v="1443"/>
    <x v="3"/>
    <x v="1"/>
    <n v="25845"/>
    <x v="2"/>
    <x v="0"/>
    <x v="0"/>
    <x v="164"/>
    <s v="kmpl"/>
    <s v="74 bhp"/>
    <n v="5"/>
    <m/>
    <x v="766"/>
  </r>
  <r>
    <n v="3983"/>
    <x v="1528"/>
    <x v="6"/>
    <x v="6"/>
    <n v="33858"/>
    <x v="2"/>
    <x v="1"/>
    <x v="0"/>
    <x v="189"/>
    <s v="kmpl"/>
    <s v="121.3 bhp"/>
    <n v="5"/>
    <m/>
    <x v="1085"/>
  </r>
  <r>
    <n v="3984"/>
    <x v="1529"/>
    <x v="10"/>
    <x v="8"/>
    <n v="12000"/>
    <x v="2"/>
    <x v="1"/>
    <x v="1"/>
    <x v="397"/>
    <s v="kmpl"/>
    <s v="67 bhp"/>
    <n v="5"/>
    <m/>
    <x v="72"/>
  </r>
  <r>
    <n v="3985"/>
    <x v="1414"/>
    <x v="3"/>
    <x v="4"/>
    <n v="33709"/>
    <x v="2"/>
    <x v="1"/>
    <x v="0"/>
    <x v="66"/>
    <s v="kmpl"/>
    <s v="86.8 bhp"/>
    <n v="5"/>
    <m/>
    <x v="314"/>
  </r>
  <r>
    <n v="3986"/>
    <x v="1402"/>
    <x v="6"/>
    <x v="6"/>
    <n v="32709"/>
    <x v="2"/>
    <x v="0"/>
    <x v="0"/>
    <x v="203"/>
    <s v="kmpl"/>
    <s v="86.8 bhp"/>
    <n v="5"/>
    <m/>
    <x v="63"/>
  </r>
  <r>
    <n v="3987"/>
    <x v="136"/>
    <x v="9"/>
    <x v="7"/>
    <n v="72000"/>
    <x v="1"/>
    <x v="0"/>
    <x v="1"/>
    <x v="100"/>
    <s v="kmpl"/>
    <s v="171 bhp"/>
    <n v="7"/>
    <m/>
    <x v="183"/>
  </r>
  <r>
    <n v="3988"/>
    <x v="634"/>
    <x v="10"/>
    <x v="4"/>
    <n v="31000"/>
    <x v="1"/>
    <x v="0"/>
    <x v="0"/>
    <x v="58"/>
    <s v="kmpl"/>
    <s v="69.01 bhp"/>
    <n v="5"/>
    <m/>
    <x v="86"/>
  </r>
  <r>
    <n v="3989"/>
    <x v="1530"/>
    <x v="2"/>
    <x v="5"/>
    <n v="70000"/>
    <x v="1"/>
    <x v="0"/>
    <x v="0"/>
    <x v="277"/>
    <s v="kmpl"/>
    <s v="99 bhp"/>
    <n v="5"/>
    <m/>
    <x v="150"/>
  </r>
  <r>
    <n v="3990"/>
    <x v="280"/>
    <x v="5"/>
    <x v="7"/>
    <n v="61000"/>
    <x v="1"/>
    <x v="0"/>
    <x v="0"/>
    <x v="159"/>
    <s v="kmpl"/>
    <s v="74 bhp"/>
    <n v="5"/>
    <m/>
    <x v="156"/>
  </r>
  <r>
    <n v="3991"/>
    <x v="1531"/>
    <x v="1"/>
    <x v="2"/>
    <n v="72000"/>
    <x v="1"/>
    <x v="0"/>
    <x v="0"/>
    <x v="6"/>
    <s v="kmpl"/>
    <s v="63.1 bhp"/>
    <n v="5"/>
    <m/>
    <x v="293"/>
  </r>
  <r>
    <n v="3992"/>
    <x v="1532"/>
    <x v="8"/>
    <x v="5"/>
    <n v="49000"/>
    <x v="1"/>
    <x v="1"/>
    <x v="0"/>
    <x v="168"/>
    <s v="kmpl"/>
    <s v="141 bhp"/>
    <n v="5"/>
    <m/>
    <x v="1086"/>
  </r>
  <r>
    <n v="3993"/>
    <x v="922"/>
    <x v="4"/>
    <x v="7"/>
    <n v="42939"/>
    <x v="1"/>
    <x v="1"/>
    <x v="0"/>
    <x v="322"/>
    <s v="kmpl"/>
    <s v="138.03 bhp"/>
    <n v="5"/>
    <m/>
    <x v="461"/>
  </r>
  <r>
    <n v="3994"/>
    <x v="903"/>
    <x v="3"/>
    <x v="5"/>
    <n v="32545"/>
    <x v="1"/>
    <x v="1"/>
    <x v="0"/>
    <x v="161"/>
    <s v="kmpl"/>
    <s v="241.4 bhp"/>
    <n v="7"/>
    <m/>
    <x v="1087"/>
  </r>
  <r>
    <n v="3995"/>
    <x v="232"/>
    <x v="1"/>
    <x v="2"/>
    <n v="54000"/>
    <x v="2"/>
    <x v="0"/>
    <x v="0"/>
    <x v="72"/>
    <s v="kmpl"/>
    <s v="80 bhp"/>
    <n v="5"/>
    <m/>
    <x v="242"/>
  </r>
  <r>
    <n v="3996"/>
    <x v="544"/>
    <x v="8"/>
    <x v="3"/>
    <n v="76000"/>
    <x v="1"/>
    <x v="1"/>
    <x v="0"/>
    <x v="185"/>
    <s v="kmpl"/>
    <s v="181 bhp"/>
    <n v="4"/>
    <m/>
    <x v="245"/>
  </r>
  <r>
    <n v="3997"/>
    <x v="1533"/>
    <x v="7"/>
    <x v="1"/>
    <n v="27000"/>
    <x v="1"/>
    <x v="0"/>
    <x v="0"/>
    <x v="363"/>
    <s v="kmpl"/>
    <s v="88.73 bhp"/>
    <n v="5"/>
    <m/>
    <x v="16"/>
  </r>
  <r>
    <n v="3998"/>
    <x v="568"/>
    <x v="2"/>
    <x v="14"/>
    <n v="120000"/>
    <x v="1"/>
    <x v="0"/>
    <x v="1"/>
    <x v="13"/>
    <s v="kmpl"/>
    <s v="116.6 bhp"/>
    <n v="8"/>
    <m/>
    <x v="164"/>
  </r>
  <r>
    <n v="3999"/>
    <x v="1534"/>
    <x v="4"/>
    <x v="3"/>
    <n v="125000"/>
    <x v="2"/>
    <x v="1"/>
    <x v="0"/>
    <x v="226"/>
    <s v="kmpl"/>
    <s v="null bhp"/>
    <n v="0"/>
    <m/>
    <x v="190"/>
  </r>
  <r>
    <n v="4000"/>
    <x v="210"/>
    <x v="7"/>
    <x v="2"/>
    <n v="37000"/>
    <x v="1"/>
    <x v="0"/>
    <x v="0"/>
    <x v="56"/>
    <s v="kmpl"/>
    <s v="68.05 bhp"/>
    <n v="5"/>
    <m/>
    <x v="185"/>
  </r>
  <r>
    <n v="4001"/>
    <x v="1535"/>
    <x v="0"/>
    <x v="3"/>
    <n v="42000"/>
    <x v="2"/>
    <x v="0"/>
    <x v="0"/>
    <x v="398"/>
    <s v="kmpl"/>
    <s v="180 bhp"/>
    <n v="5"/>
    <m/>
    <x v="123"/>
  </r>
  <r>
    <n v="4002"/>
    <x v="215"/>
    <x v="9"/>
    <x v="4"/>
    <n v="60000"/>
    <x v="1"/>
    <x v="0"/>
    <x v="0"/>
    <x v="91"/>
    <s v="kmpl"/>
    <s v="88.76 bhp"/>
    <n v="5"/>
    <m/>
    <x v="260"/>
  </r>
  <r>
    <n v="4003"/>
    <x v="446"/>
    <x v="0"/>
    <x v="6"/>
    <n v="3000"/>
    <x v="1"/>
    <x v="1"/>
    <x v="0"/>
    <x v="218"/>
    <s v="kmpl"/>
    <s v="187.7 bhp"/>
    <n v="5"/>
    <m/>
    <x v="867"/>
  </r>
  <r>
    <n v="4004"/>
    <x v="678"/>
    <x v="0"/>
    <x v="4"/>
    <n v="44000"/>
    <x v="2"/>
    <x v="1"/>
    <x v="0"/>
    <x v="162"/>
    <s v="kmpl"/>
    <s v="121.4 bhp"/>
    <n v="5"/>
    <m/>
    <x v="12"/>
  </r>
  <r>
    <n v="4005"/>
    <x v="322"/>
    <x v="7"/>
    <x v="7"/>
    <n v="37000"/>
    <x v="2"/>
    <x v="0"/>
    <x v="0"/>
    <x v="146"/>
    <s v="kmpl"/>
    <s v="117.3 bhp"/>
    <n v="5"/>
    <m/>
    <x v="419"/>
  </r>
  <r>
    <n v="4006"/>
    <x v="1536"/>
    <x v="0"/>
    <x v="3"/>
    <n v="50000"/>
    <x v="2"/>
    <x v="0"/>
    <x v="0"/>
    <x v="23"/>
    <s v="kmpl"/>
    <s v="82.85 bhp"/>
    <n v="5"/>
    <m/>
    <x v="115"/>
  </r>
  <r>
    <n v="4007"/>
    <x v="147"/>
    <x v="2"/>
    <x v="4"/>
    <n v="58581"/>
    <x v="2"/>
    <x v="0"/>
    <x v="0"/>
    <x v="109"/>
    <s v="kmpl"/>
    <s v="86.8 bhp"/>
    <n v="5"/>
    <m/>
    <x v="566"/>
  </r>
  <r>
    <n v="4008"/>
    <x v="215"/>
    <x v="7"/>
    <x v="4"/>
    <n v="25500"/>
    <x v="1"/>
    <x v="0"/>
    <x v="0"/>
    <x v="91"/>
    <s v="kmpl"/>
    <s v="88.76 bhp"/>
    <n v="5"/>
    <m/>
    <x v="155"/>
  </r>
  <r>
    <n v="4009"/>
    <x v="1149"/>
    <x v="0"/>
    <x v="8"/>
    <n v="25000"/>
    <x v="2"/>
    <x v="0"/>
    <x v="0"/>
    <x v="351"/>
    <s v="kmpl"/>
    <s v="163.5 bhp"/>
    <n v="5"/>
    <m/>
    <x v="157"/>
  </r>
  <r>
    <n v="4010"/>
    <x v="237"/>
    <x v="4"/>
    <x v="2"/>
    <n v="53766"/>
    <x v="2"/>
    <x v="0"/>
    <x v="0"/>
    <x v="97"/>
    <s v="kmpl"/>
    <s v="66.1 bhp"/>
    <n v="5"/>
    <m/>
    <x v="86"/>
  </r>
  <r>
    <n v="4011"/>
    <x v="1537"/>
    <x v="1"/>
    <x v="2"/>
    <n v="45271"/>
    <x v="1"/>
    <x v="0"/>
    <x v="0"/>
    <x v="285"/>
    <s v="kmpl"/>
    <m/>
    <m/>
    <m/>
    <x v="110"/>
  </r>
  <r>
    <n v="4012"/>
    <x v="39"/>
    <x v="2"/>
    <x v="13"/>
    <n v="68000"/>
    <x v="2"/>
    <x v="0"/>
    <x v="0"/>
    <x v="38"/>
    <s v="kmpl"/>
    <s v="46.3 bhp"/>
    <n v="5"/>
    <m/>
    <x v="144"/>
  </r>
  <r>
    <n v="4013"/>
    <x v="469"/>
    <x v="5"/>
    <x v="8"/>
    <n v="40000"/>
    <x v="1"/>
    <x v="0"/>
    <x v="0"/>
    <x v="83"/>
    <s v="kmpl"/>
    <s v="140 bhp"/>
    <n v="7"/>
    <m/>
    <x v="1088"/>
  </r>
  <r>
    <n v="4014"/>
    <x v="1538"/>
    <x v="4"/>
    <x v="4"/>
    <n v="73212"/>
    <x v="1"/>
    <x v="0"/>
    <x v="0"/>
    <x v="48"/>
    <s v="kmpl"/>
    <s v="74 bhp"/>
    <n v="5"/>
    <m/>
    <x v="8"/>
  </r>
  <r>
    <n v="4015"/>
    <x v="218"/>
    <x v="0"/>
    <x v="7"/>
    <n v="69000"/>
    <x v="1"/>
    <x v="1"/>
    <x v="0"/>
    <x v="147"/>
    <s v="kmpl"/>
    <s v="184 bhp"/>
    <n v="5"/>
    <m/>
    <x v="921"/>
  </r>
  <r>
    <n v="4016"/>
    <x v="1539"/>
    <x v="0"/>
    <x v="9"/>
    <n v="61932"/>
    <x v="1"/>
    <x v="1"/>
    <x v="1"/>
    <x v="139"/>
    <s v="kmpl"/>
    <s v="140 bhp"/>
    <n v="5"/>
    <m/>
    <x v="899"/>
  </r>
  <r>
    <n v="4017"/>
    <x v="884"/>
    <x v="9"/>
    <x v="3"/>
    <n v="52000"/>
    <x v="1"/>
    <x v="1"/>
    <x v="0"/>
    <x v="32"/>
    <s v="kmpl"/>
    <s v="184 bhp"/>
    <n v="5"/>
    <m/>
    <x v="89"/>
  </r>
  <r>
    <n v="4018"/>
    <x v="370"/>
    <x v="7"/>
    <x v="2"/>
    <n v="150000"/>
    <x v="2"/>
    <x v="0"/>
    <x v="0"/>
    <x v="23"/>
    <s v="kmpl"/>
    <s v="85.80 bhp"/>
    <n v="5"/>
    <m/>
    <x v="54"/>
  </r>
  <r>
    <n v="4019"/>
    <x v="215"/>
    <x v="5"/>
    <x v="4"/>
    <n v="70933"/>
    <x v="1"/>
    <x v="0"/>
    <x v="1"/>
    <x v="91"/>
    <s v="kmpl"/>
    <s v="88.76 bhp"/>
    <n v="5"/>
    <m/>
    <x v="88"/>
  </r>
  <r>
    <n v="4020"/>
    <x v="12"/>
    <x v="7"/>
    <x v="4"/>
    <n v="115195"/>
    <x v="1"/>
    <x v="0"/>
    <x v="0"/>
    <x v="12"/>
    <s v="kmpl"/>
    <s v="74 bhp"/>
    <n v="5"/>
    <m/>
    <x v="43"/>
  </r>
  <r>
    <n v="4021"/>
    <x v="855"/>
    <x v="8"/>
    <x v="2"/>
    <n v="62148"/>
    <x v="2"/>
    <x v="0"/>
    <x v="0"/>
    <x v="93"/>
    <s v="kmpl"/>
    <s v="178 bhp"/>
    <n v="5"/>
    <m/>
    <x v="1084"/>
  </r>
  <r>
    <n v="4022"/>
    <x v="984"/>
    <x v="2"/>
    <x v="10"/>
    <n v="32000"/>
    <x v="2"/>
    <x v="0"/>
    <x v="1"/>
    <x v="42"/>
    <s v="kmpl"/>
    <s v="138.03 bhp"/>
    <n v="5"/>
    <s v="22.66 Lakh"/>
    <x v="251"/>
  </r>
  <r>
    <n v="4023"/>
    <x v="471"/>
    <x v="7"/>
    <x v="7"/>
    <n v="58000"/>
    <x v="1"/>
    <x v="0"/>
    <x v="0"/>
    <x v="84"/>
    <s v="kmpl"/>
    <s v="126.32 bhp"/>
    <n v="5"/>
    <m/>
    <x v="74"/>
  </r>
  <r>
    <n v="4024"/>
    <x v="415"/>
    <x v="6"/>
    <x v="7"/>
    <n v="68598"/>
    <x v="1"/>
    <x v="0"/>
    <x v="0"/>
    <x v="28"/>
    <s v="kmpl"/>
    <s v="108.45 bhp"/>
    <n v="5"/>
    <m/>
    <x v="584"/>
  </r>
  <r>
    <n v="4025"/>
    <x v="1301"/>
    <x v="2"/>
    <x v="0"/>
    <n v="84072"/>
    <x v="1"/>
    <x v="0"/>
    <x v="0"/>
    <x v="49"/>
    <s v="kmpl"/>
    <s v="75 bhp"/>
    <n v="5"/>
    <m/>
    <x v="79"/>
  </r>
  <r>
    <n v="4026"/>
    <x v="127"/>
    <x v="5"/>
    <x v="5"/>
    <n v="51264"/>
    <x v="2"/>
    <x v="0"/>
    <x v="0"/>
    <x v="96"/>
    <s v="kmpl"/>
    <s v="67.1 bhp"/>
    <n v="5"/>
    <s v="4.24 Lakh"/>
    <x v="242"/>
  </r>
  <r>
    <n v="4027"/>
    <x v="365"/>
    <x v="3"/>
    <x v="8"/>
    <n v="21363"/>
    <x v="2"/>
    <x v="1"/>
    <x v="0"/>
    <x v="73"/>
    <s v="kmpl"/>
    <s v="121.3 bhp"/>
    <n v="5"/>
    <m/>
    <x v="118"/>
  </r>
  <r>
    <n v="4028"/>
    <x v="1540"/>
    <x v="8"/>
    <x v="5"/>
    <n v="40000"/>
    <x v="2"/>
    <x v="1"/>
    <x v="0"/>
    <x v="51"/>
    <s v="kmpl"/>
    <s v="183 bhp"/>
    <n v="5"/>
    <s v="41.02 Lakh"/>
    <x v="259"/>
  </r>
  <r>
    <n v="4029"/>
    <x v="1541"/>
    <x v="7"/>
    <x v="1"/>
    <n v="35000"/>
    <x v="2"/>
    <x v="1"/>
    <x v="0"/>
    <x v="274"/>
    <s v="kmpl"/>
    <s v="152 bhp"/>
    <n v="5"/>
    <m/>
    <x v="1089"/>
  </r>
  <r>
    <n v="4030"/>
    <x v="973"/>
    <x v="4"/>
    <x v="7"/>
    <n v="55000"/>
    <x v="1"/>
    <x v="0"/>
    <x v="0"/>
    <x v="75"/>
    <s v="kmpl"/>
    <s v="89.84 bhp"/>
    <n v="5"/>
    <m/>
    <x v="3"/>
  </r>
  <r>
    <n v="4031"/>
    <x v="537"/>
    <x v="3"/>
    <x v="5"/>
    <n v="43252"/>
    <x v="1"/>
    <x v="1"/>
    <x v="0"/>
    <x v="73"/>
    <s v="kmpl"/>
    <s v="204 bhp"/>
    <n v="5"/>
    <m/>
    <x v="1090"/>
  </r>
  <r>
    <n v="4032"/>
    <x v="380"/>
    <x v="8"/>
    <x v="7"/>
    <n v="42000"/>
    <x v="1"/>
    <x v="0"/>
    <x v="0"/>
    <x v="148"/>
    <s v="kmpl"/>
    <s v="70 bhp"/>
    <n v="5"/>
    <m/>
    <x v="6"/>
  </r>
  <r>
    <n v="4033"/>
    <x v="1461"/>
    <x v="4"/>
    <x v="13"/>
    <n v="69000"/>
    <x v="2"/>
    <x v="0"/>
    <x v="0"/>
    <x v="116"/>
    <s v="kmpl"/>
    <s v="68 bhp"/>
    <n v="5"/>
    <m/>
    <x v="93"/>
  </r>
  <r>
    <n v="4034"/>
    <x v="876"/>
    <x v="7"/>
    <x v="6"/>
    <n v="14000"/>
    <x v="1"/>
    <x v="1"/>
    <x v="0"/>
    <x v="208"/>
    <s v="kmpl"/>
    <s v="126.2 bhp"/>
    <n v="5"/>
    <s v="17 Lakh"/>
    <x v="129"/>
  </r>
  <r>
    <n v="4035"/>
    <x v="676"/>
    <x v="8"/>
    <x v="0"/>
    <n v="70000"/>
    <x v="2"/>
    <x v="0"/>
    <x v="0"/>
    <x v="97"/>
    <s v="kmpl"/>
    <s v="66.1 bhp"/>
    <n v="5"/>
    <m/>
    <x v="65"/>
  </r>
  <r>
    <n v="4036"/>
    <x v="328"/>
    <x v="6"/>
    <x v="1"/>
    <n v="35314"/>
    <x v="1"/>
    <x v="0"/>
    <x v="0"/>
    <x v="70"/>
    <s v="kmpl"/>
    <s v="73.94 bhp"/>
    <n v="5"/>
    <m/>
    <x v="1006"/>
  </r>
  <r>
    <n v="4037"/>
    <x v="907"/>
    <x v="6"/>
    <x v="8"/>
    <n v="38691"/>
    <x v="2"/>
    <x v="0"/>
    <x v="0"/>
    <x v="49"/>
    <s v="kmpl"/>
    <s v="117.3 bhp"/>
    <n v="5"/>
    <m/>
    <x v="1091"/>
  </r>
  <r>
    <n v="4038"/>
    <x v="760"/>
    <x v="3"/>
    <x v="8"/>
    <n v="72717"/>
    <x v="1"/>
    <x v="0"/>
    <x v="0"/>
    <x v="85"/>
    <s v="kmpl"/>
    <s v="100.6 bhp"/>
    <n v="7"/>
    <m/>
    <x v="1092"/>
  </r>
  <r>
    <n v="4039"/>
    <x v="1542"/>
    <x v="0"/>
    <x v="2"/>
    <n v="82000"/>
    <x v="2"/>
    <x v="1"/>
    <x v="1"/>
    <x v="138"/>
    <s v="kmpl"/>
    <s v="272 bhp"/>
    <n v="7"/>
    <m/>
    <x v="1093"/>
  </r>
  <r>
    <n v="4040"/>
    <x v="138"/>
    <x v="0"/>
    <x v="1"/>
    <n v="44000"/>
    <x v="1"/>
    <x v="0"/>
    <x v="0"/>
    <x v="102"/>
    <s v="kmpl"/>
    <s v="103.52 bhp"/>
    <n v="5"/>
    <m/>
    <x v="74"/>
  </r>
  <r>
    <n v="4041"/>
    <x v="1118"/>
    <x v="0"/>
    <x v="8"/>
    <n v="27000"/>
    <x v="2"/>
    <x v="0"/>
    <x v="0"/>
    <x v="57"/>
    <s v="kmpl"/>
    <s v="110 bhp"/>
    <n v="5"/>
    <m/>
    <x v="816"/>
  </r>
  <r>
    <n v="4042"/>
    <x v="269"/>
    <x v="2"/>
    <x v="7"/>
    <n v="18500"/>
    <x v="2"/>
    <x v="1"/>
    <x v="0"/>
    <x v="165"/>
    <s v="kmpl"/>
    <s v="67.04 bhp"/>
    <n v="5"/>
    <m/>
    <x v="84"/>
  </r>
  <r>
    <n v="4043"/>
    <x v="557"/>
    <x v="0"/>
    <x v="7"/>
    <n v="45000"/>
    <x v="2"/>
    <x v="0"/>
    <x v="0"/>
    <x v="51"/>
    <s v="kmpl"/>
    <s v="103.6 bhp"/>
    <n v="5"/>
    <m/>
    <x v="285"/>
  </r>
  <r>
    <n v="4044"/>
    <x v="669"/>
    <x v="10"/>
    <x v="2"/>
    <n v="173000"/>
    <x v="1"/>
    <x v="1"/>
    <x v="0"/>
    <x v="15"/>
    <s v="kmpl"/>
    <s v="215 bhp"/>
    <n v="5"/>
    <m/>
    <x v="336"/>
  </r>
  <r>
    <n v="4045"/>
    <x v="1543"/>
    <x v="10"/>
    <x v="8"/>
    <n v="42000"/>
    <x v="1"/>
    <x v="0"/>
    <x v="0"/>
    <x v="132"/>
    <s v="kmpl"/>
    <s v="67.04 bhp"/>
    <n v="5"/>
    <m/>
    <x v="123"/>
  </r>
  <r>
    <n v="4046"/>
    <x v="1544"/>
    <x v="5"/>
    <x v="3"/>
    <n v="90000"/>
    <x v="1"/>
    <x v="0"/>
    <x v="0"/>
    <x v="109"/>
    <s v="kmpl"/>
    <s v="70 bhp"/>
    <n v="5"/>
    <m/>
    <x v="54"/>
  </r>
  <r>
    <n v="4047"/>
    <x v="429"/>
    <x v="1"/>
    <x v="7"/>
    <n v="82329"/>
    <x v="2"/>
    <x v="1"/>
    <x v="0"/>
    <x v="69"/>
    <s v="kmpl"/>
    <s v="117.3 bhp"/>
    <n v="5"/>
    <m/>
    <x v="100"/>
  </r>
  <r>
    <n v="4048"/>
    <x v="293"/>
    <x v="8"/>
    <x v="0"/>
    <n v="80302"/>
    <x v="2"/>
    <x v="0"/>
    <x v="0"/>
    <x v="72"/>
    <s v="kmpl"/>
    <s v="118 bhp"/>
    <n v="5"/>
    <m/>
    <x v="6"/>
  </r>
  <r>
    <n v="4049"/>
    <x v="1545"/>
    <x v="4"/>
    <x v="14"/>
    <n v="105000"/>
    <x v="1"/>
    <x v="0"/>
    <x v="0"/>
    <x v="153"/>
    <s v="kmpl"/>
    <s v="66 bhp"/>
    <n v="5"/>
    <m/>
    <x v="558"/>
  </r>
  <r>
    <n v="4050"/>
    <x v="773"/>
    <x v="7"/>
    <x v="10"/>
    <n v="60000"/>
    <x v="2"/>
    <x v="0"/>
    <x v="0"/>
    <x v="29"/>
    <s v="kmpl"/>
    <s v="138 bhp"/>
    <n v="5"/>
    <m/>
    <x v="50"/>
  </r>
  <r>
    <n v="4051"/>
    <x v="416"/>
    <x v="8"/>
    <x v="7"/>
    <n v="70000"/>
    <x v="2"/>
    <x v="0"/>
    <x v="0"/>
    <x v="250"/>
    <s v="kmpl"/>
    <s v="88.73 bhp"/>
    <n v="5"/>
    <m/>
    <x v="72"/>
  </r>
  <r>
    <n v="4052"/>
    <x v="218"/>
    <x v="9"/>
    <x v="5"/>
    <n v="45000"/>
    <x v="1"/>
    <x v="1"/>
    <x v="0"/>
    <x v="147"/>
    <s v="kmpl"/>
    <s v="184 bhp"/>
    <n v="5"/>
    <m/>
    <x v="262"/>
  </r>
  <r>
    <n v="4053"/>
    <x v="65"/>
    <x v="7"/>
    <x v="13"/>
    <n v="44000"/>
    <x v="2"/>
    <x v="1"/>
    <x v="0"/>
    <x v="59"/>
    <s v="kmpl"/>
    <s v="78 bhp"/>
    <n v="5"/>
    <m/>
    <x v="144"/>
  </r>
  <r>
    <n v="4054"/>
    <x v="215"/>
    <x v="8"/>
    <x v="8"/>
    <n v="25500"/>
    <x v="1"/>
    <x v="0"/>
    <x v="0"/>
    <x v="117"/>
    <s v="kmpl"/>
    <s v="88.73 bhp"/>
    <n v="5"/>
    <m/>
    <x v="99"/>
  </r>
  <r>
    <n v="4055"/>
    <x v="1546"/>
    <x v="8"/>
    <x v="7"/>
    <n v="68000"/>
    <x v="1"/>
    <x v="1"/>
    <x v="0"/>
    <x v="73"/>
    <s v="kmpl"/>
    <s v="261.5 bhp"/>
    <n v="5"/>
    <m/>
    <x v="298"/>
  </r>
  <r>
    <n v="4056"/>
    <x v="1"/>
    <x v="10"/>
    <x v="1"/>
    <n v="61786"/>
    <x v="1"/>
    <x v="0"/>
    <x v="0"/>
    <x v="1"/>
    <s v="kmpl"/>
    <s v="126.2 bhp"/>
    <n v="5"/>
    <m/>
    <x v="58"/>
  </r>
  <r>
    <n v="4057"/>
    <x v="667"/>
    <x v="5"/>
    <x v="7"/>
    <n v="65000"/>
    <x v="1"/>
    <x v="1"/>
    <x v="1"/>
    <x v="131"/>
    <s v="kmpl"/>
    <s v="174.33 bhp"/>
    <n v="5"/>
    <m/>
    <x v="812"/>
  </r>
  <r>
    <n v="4058"/>
    <x v="1332"/>
    <x v="8"/>
    <x v="5"/>
    <n v="77000"/>
    <x v="1"/>
    <x v="1"/>
    <x v="0"/>
    <x v="371"/>
    <s v="kmpl"/>
    <s v="147.5 bhp"/>
    <n v="5"/>
    <m/>
    <x v="235"/>
  </r>
  <r>
    <n v="4059"/>
    <x v="1547"/>
    <x v="4"/>
    <x v="1"/>
    <n v="34000"/>
    <x v="1"/>
    <x v="1"/>
    <x v="0"/>
    <x v="106"/>
    <s v="kmpl"/>
    <s v="103.52 bhp"/>
    <n v="5"/>
    <m/>
    <x v="363"/>
  </r>
  <r>
    <n v="4060"/>
    <x v="269"/>
    <x v="3"/>
    <x v="1"/>
    <n v="59751"/>
    <x v="2"/>
    <x v="1"/>
    <x v="0"/>
    <x v="165"/>
    <s v="kmpl"/>
    <s v="67.04 bhp"/>
    <n v="5"/>
    <m/>
    <x v="748"/>
  </r>
  <r>
    <n v="4061"/>
    <x v="140"/>
    <x v="0"/>
    <x v="4"/>
    <n v="23312"/>
    <x v="2"/>
    <x v="1"/>
    <x v="0"/>
    <x v="103"/>
    <s v="kmpl"/>
    <s v="444 bhp"/>
    <n v="4"/>
    <s v="1.28 Cr"/>
    <x v="703"/>
  </r>
  <r>
    <n v="4062"/>
    <x v="1234"/>
    <x v="0"/>
    <x v="1"/>
    <n v="30000"/>
    <x v="2"/>
    <x v="0"/>
    <x v="0"/>
    <x v="95"/>
    <s v="kmpl"/>
    <s v="91.1 bhp"/>
    <n v="5"/>
    <m/>
    <x v="98"/>
  </r>
  <r>
    <n v="4063"/>
    <x v="866"/>
    <x v="3"/>
    <x v="1"/>
    <n v="60146"/>
    <x v="1"/>
    <x v="1"/>
    <x v="0"/>
    <x v="193"/>
    <s v="kmpl"/>
    <s v="174.3 bhp"/>
    <n v="5"/>
    <m/>
    <x v="1094"/>
  </r>
  <r>
    <n v="4064"/>
    <x v="60"/>
    <x v="3"/>
    <x v="4"/>
    <n v="44731"/>
    <x v="1"/>
    <x v="0"/>
    <x v="1"/>
    <x v="56"/>
    <s v="kmpl"/>
    <s v="68 bhp"/>
    <n v="5"/>
    <m/>
    <x v="936"/>
  </r>
  <r>
    <n v="4065"/>
    <x v="1548"/>
    <x v="6"/>
    <x v="7"/>
    <n v="43316"/>
    <x v="2"/>
    <x v="0"/>
    <x v="0"/>
    <x v="158"/>
    <s v="kmpl"/>
    <s v="123.37 bhp"/>
    <n v="5"/>
    <m/>
    <x v="598"/>
  </r>
  <r>
    <n v="4066"/>
    <x v="249"/>
    <x v="8"/>
    <x v="10"/>
    <n v="92000"/>
    <x v="2"/>
    <x v="0"/>
    <x v="1"/>
    <x v="72"/>
    <s v="kmpl"/>
    <s v="118 bhp"/>
    <n v="5"/>
    <m/>
    <x v="50"/>
  </r>
  <r>
    <n v="4067"/>
    <x v="446"/>
    <x v="4"/>
    <x v="1"/>
    <n v="50000"/>
    <x v="1"/>
    <x v="1"/>
    <x v="0"/>
    <x v="218"/>
    <s v="kmpl"/>
    <s v="187.7 bhp"/>
    <n v="5"/>
    <m/>
    <x v="536"/>
  </r>
  <r>
    <n v="4068"/>
    <x v="229"/>
    <x v="0"/>
    <x v="11"/>
    <n v="69000"/>
    <x v="2"/>
    <x v="0"/>
    <x v="1"/>
    <x v="112"/>
    <s v="kmpl"/>
    <s v="81.80 bhp"/>
    <n v="5"/>
    <m/>
    <x v="93"/>
  </r>
  <r>
    <n v="4069"/>
    <x v="166"/>
    <x v="3"/>
    <x v="7"/>
    <n v="60280"/>
    <x v="1"/>
    <x v="1"/>
    <x v="0"/>
    <x v="120"/>
    <s v="kmpl"/>
    <s v="190 bhp"/>
    <n v="5"/>
    <s v="63.71 Lakh"/>
    <x v="1095"/>
  </r>
  <r>
    <n v="4070"/>
    <x v="116"/>
    <x v="3"/>
    <x v="8"/>
    <n v="48161"/>
    <x v="1"/>
    <x v="1"/>
    <x v="0"/>
    <x v="89"/>
    <s v="kmpl"/>
    <s v="107.3 bhp"/>
    <n v="5"/>
    <m/>
    <x v="1096"/>
  </r>
  <r>
    <n v="4071"/>
    <x v="147"/>
    <x v="0"/>
    <x v="4"/>
    <n v="41000"/>
    <x v="2"/>
    <x v="0"/>
    <x v="0"/>
    <x v="109"/>
    <s v="kmpl"/>
    <s v="86.8 bhp"/>
    <n v="5"/>
    <m/>
    <x v="207"/>
  </r>
  <r>
    <n v="4072"/>
    <x v="966"/>
    <x v="0"/>
    <x v="5"/>
    <n v="6000"/>
    <x v="2"/>
    <x v="0"/>
    <x v="0"/>
    <x v="101"/>
    <s v="kmpl"/>
    <s v="81.83 bhp"/>
    <n v="5"/>
    <m/>
    <x v="162"/>
  </r>
  <r>
    <n v="4073"/>
    <x v="1549"/>
    <x v="0"/>
    <x v="13"/>
    <n v="133000"/>
    <x v="1"/>
    <x v="0"/>
    <x v="1"/>
    <x v="11"/>
    <s v="kmpl"/>
    <s v="68 bhp"/>
    <n v="5"/>
    <m/>
    <x v="1097"/>
  </r>
  <r>
    <n v="4074"/>
    <x v="136"/>
    <x v="8"/>
    <x v="0"/>
    <n v="76000"/>
    <x v="1"/>
    <x v="0"/>
    <x v="0"/>
    <x v="100"/>
    <s v="kmpl"/>
    <s v="171 bhp"/>
    <n v="7"/>
    <m/>
    <x v="353"/>
  </r>
  <r>
    <n v="4075"/>
    <x v="1511"/>
    <x v="0"/>
    <x v="2"/>
    <n v="15590"/>
    <x v="2"/>
    <x v="0"/>
    <x v="0"/>
    <x v="124"/>
    <s v="kmpl"/>
    <s v="68.05 bhp"/>
    <n v="5"/>
    <m/>
    <x v="50"/>
  </r>
  <r>
    <n v="4076"/>
    <x v="712"/>
    <x v="6"/>
    <x v="5"/>
    <n v="69681"/>
    <x v="2"/>
    <x v="0"/>
    <x v="0"/>
    <x v="72"/>
    <s v="kmpl"/>
    <s v="80 bhp"/>
    <n v="5"/>
    <m/>
    <x v="1098"/>
  </r>
  <r>
    <n v="4077"/>
    <x v="1550"/>
    <x v="6"/>
    <x v="13"/>
    <n v="70362"/>
    <x v="2"/>
    <x v="0"/>
    <x v="1"/>
    <x v="125"/>
    <s v="kmpl"/>
    <s v="null bhp"/>
    <n v="5"/>
    <m/>
    <x v="1099"/>
  </r>
  <r>
    <n v="4078"/>
    <x v="1088"/>
    <x v="1"/>
    <x v="7"/>
    <n v="49112"/>
    <x v="2"/>
    <x v="1"/>
    <x v="1"/>
    <x v="205"/>
    <s v="kmpl"/>
    <s v="86.7 bhp"/>
    <n v="5"/>
    <m/>
    <x v="1100"/>
  </r>
  <r>
    <n v="4079"/>
    <x v="1551"/>
    <x v="4"/>
    <x v="8"/>
    <n v="25000"/>
    <x v="1"/>
    <x v="1"/>
    <x v="0"/>
    <x v="377"/>
    <s v="kmpl"/>
    <s v="255 bhp"/>
    <n v="5"/>
    <s v="2.3 Cr"/>
    <x v="1101"/>
  </r>
  <r>
    <n v="4080"/>
    <x v="439"/>
    <x v="0"/>
    <x v="2"/>
    <n v="74000"/>
    <x v="1"/>
    <x v="0"/>
    <x v="0"/>
    <x v="132"/>
    <s v="kmpl"/>
    <s v="null bhp"/>
    <n v="5"/>
    <m/>
    <x v="47"/>
  </r>
  <r>
    <n v="4081"/>
    <x v="71"/>
    <x v="1"/>
    <x v="4"/>
    <n v="15200"/>
    <x v="2"/>
    <x v="1"/>
    <x v="1"/>
    <x v="64"/>
    <s v="kmpl"/>
    <s v="78.9 bhp"/>
    <n v="5"/>
    <m/>
    <x v="43"/>
  </r>
  <r>
    <n v="4082"/>
    <x v="38"/>
    <x v="4"/>
    <x v="4"/>
    <n v="86300"/>
    <x v="1"/>
    <x v="0"/>
    <x v="0"/>
    <x v="37"/>
    <s v="kmpl"/>
    <s v="73.9 bhp"/>
    <n v="5"/>
    <m/>
    <x v="2"/>
  </r>
  <r>
    <n v="4083"/>
    <x v="1552"/>
    <x v="3"/>
    <x v="6"/>
    <n v="26731"/>
    <x v="2"/>
    <x v="0"/>
    <x v="0"/>
    <x v="5"/>
    <s v="kmpl"/>
    <s v="100 bhp"/>
    <n v="5"/>
    <s v="10.89 Lakh"/>
    <x v="966"/>
  </r>
  <r>
    <n v="4084"/>
    <x v="215"/>
    <x v="10"/>
    <x v="5"/>
    <n v="74000"/>
    <x v="1"/>
    <x v="0"/>
    <x v="0"/>
    <x v="91"/>
    <s v="kmpl"/>
    <s v="88.76 bhp"/>
    <n v="5"/>
    <m/>
    <x v="139"/>
  </r>
  <r>
    <n v="4085"/>
    <x v="289"/>
    <x v="2"/>
    <x v="14"/>
    <n v="83929"/>
    <x v="2"/>
    <x v="1"/>
    <x v="0"/>
    <x v="173"/>
    <s v="kmpl"/>
    <s v="125 bhp"/>
    <n v="5"/>
    <m/>
    <x v="110"/>
  </r>
  <r>
    <n v="4086"/>
    <x v="110"/>
    <x v="1"/>
    <x v="1"/>
    <n v="65000"/>
    <x v="1"/>
    <x v="0"/>
    <x v="0"/>
    <x v="85"/>
    <s v="kmpl"/>
    <s v="100.6 bhp"/>
    <n v="7"/>
    <m/>
    <x v="14"/>
  </r>
  <r>
    <n v="4087"/>
    <x v="1553"/>
    <x v="1"/>
    <x v="8"/>
    <n v="20000"/>
    <x v="2"/>
    <x v="1"/>
    <x v="0"/>
    <x v="165"/>
    <s v="kmpl"/>
    <s v="67.04 bhp"/>
    <n v="5"/>
    <m/>
    <x v="204"/>
  </r>
  <r>
    <n v="4088"/>
    <x v="599"/>
    <x v="4"/>
    <x v="1"/>
    <n v="122086"/>
    <x v="1"/>
    <x v="1"/>
    <x v="0"/>
    <x v="168"/>
    <s v="kmpl"/>
    <s v="141 bhp"/>
    <n v="5"/>
    <m/>
    <x v="691"/>
  </r>
  <r>
    <n v="4089"/>
    <x v="410"/>
    <x v="6"/>
    <x v="6"/>
    <n v="35442"/>
    <x v="2"/>
    <x v="0"/>
    <x v="0"/>
    <x v="156"/>
    <s v="kmpl"/>
    <s v="117.3 bhp"/>
    <n v="7"/>
    <m/>
    <x v="1102"/>
  </r>
  <r>
    <n v="4090"/>
    <x v="474"/>
    <x v="8"/>
    <x v="1"/>
    <n v="62542"/>
    <x v="1"/>
    <x v="0"/>
    <x v="1"/>
    <x v="228"/>
    <s v="kmpl"/>
    <s v="126.2 bhp"/>
    <n v="5"/>
    <m/>
    <x v="139"/>
  </r>
  <r>
    <n v="4091"/>
    <x v="249"/>
    <x v="3"/>
    <x v="3"/>
    <n v="26671"/>
    <x v="2"/>
    <x v="0"/>
    <x v="1"/>
    <x v="72"/>
    <s v="kmpl"/>
    <s v="118 bhp"/>
    <n v="5"/>
    <m/>
    <x v="586"/>
  </r>
  <r>
    <n v="4092"/>
    <x v="1554"/>
    <x v="2"/>
    <x v="7"/>
    <n v="83500"/>
    <x v="1"/>
    <x v="0"/>
    <x v="1"/>
    <x v="399"/>
    <s v="kmpl"/>
    <s v="67 bhp"/>
    <n v="5"/>
    <m/>
    <x v="159"/>
  </r>
  <r>
    <n v="4093"/>
    <x v="1555"/>
    <x v="8"/>
    <x v="1"/>
    <n v="46166"/>
    <x v="1"/>
    <x v="0"/>
    <x v="1"/>
    <x v="348"/>
    <s v="kmpl"/>
    <s v="88.5 bhp"/>
    <n v="5"/>
    <m/>
    <x v="44"/>
  </r>
  <r>
    <n v="4094"/>
    <x v="94"/>
    <x v="1"/>
    <x v="1"/>
    <n v="25200"/>
    <x v="2"/>
    <x v="0"/>
    <x v="0"/>
    <x v="50"/>
    <s v="kmpl"/>
    <s v="67.1 bhp"/>
    <n v="5"/>
    <m/>
    <x v="95"/>
  </r>
  <r>
    <n v="4095"/>
    <x v="1556"/>
    <x v="3"/>
    <x v="1"/>
    <n v="35463"/>
    <x v="1"/>
    <x v="1"/>
    <x v="0"/>
    <x v="80"/>
    <s v="kmpl"/>
    <s v="241.4 bhp"/>
    <n v="5"/>
    <m/>
    <x v="776"/>
  </r>
  <r>
    <n v="4096"/>
    <x v="1557"/>
    <x v="3"/>
    <x v="8"/>
    <n v="23249"/>
    <x v="2"/>
    <x v="1"/>
    <x v="0"/>
    <x v="264"/>
    <s v="kmpl"/>
    <s v="175.67 bhp"/>
    <n v="5"/>
    <s v="40.62 Lakh"/>
    <x v="1103"/>
  </r>
  <r>
    <n v="4097"/>
    <x v="97"/>
    <x v="3"/>
    <x v="5"/>
    <n v="40310"/>
    <x v="2"/>
    <x v="0"/>
    <x v="0"/>
    <x v="101"/>
    <s v="kmpl"/>
    <s v="81.83 bhp"/>
    <n v="5"/>
    <m/>
    <x v="1104"/>
  </r>
  <r>
    <n v="4098"/>
    <x v="1189"/>
    <x v="8"/>
    <x v="3"/>
    <n v="82069"/>
    <x v="0"/>
    <x v="0"/>
    <x v="0"/>
    <x v="123"/>
    <s v="km/kg"/>
    <s v="103.3 bhp"/>
    <n v="5"/>
    <m/>
    <x v="81"/>
  </r>
  <r>
    <n v="4099"/>
    <x v="159"/>
    <x v="8"/>
    <x v="6"/>
    <n v="10000"/>
    <x v="2"/>
    <x v="0"/>
    <x v="0"/>
    <x v="50"/>
    <s v="kmpl"/>
    <s v="81.86 bhp"/>
    <n v="5"/>
    <s v="7.54 Lakh"/>
    <x v="139"/>
  </r>
  <r>
    <n v="4100"/>
    <x v="38"/>
    <x v="2"/>
    <x v="3"/>
    <n v="94000"/>
    <x v="1"/>
    <x v="0"/>
    <x v="0"/>
    <x v="37"/>
    <s v="kmpl"/>
    <s v="73.9 bhp"/>
    <n v="5"/>
    <m/>
    <x v="2"/>
  </r>
  <r>
    <n v="4101"/>
    <x v="1139"/>
    <x v="2"/>
    <x v="5"/>
    <n v="45000"/>
    <x v="1"/>
    <x v="1"/>
    <x v="0"/>
    <x v="225"/>
    <s v="kmpl"/>
    <s v="258 bhp"/>
    <n v="5"/>
    <m/>
    <x v="217"/>
  </r>
  <r>
    <n v="4102"/>
    <x v="288"/>
    <x v="6"/>
    <x v="3"/>
    <n v="52818"/>
    <x v="2"/>
    <x v="0"/>
    <x v="0"/>
    <x v="164"/>
    <s v="kmpl"/>
    <s v="73.9 bhp"/>
    <n v="5"/>
    <m/>
    <x v="840"/>
  </r>
  <r>
    <n v="4103"/>
    <x v="1087"/>
    <x v="5"/>
    <x v="4"/>
    <n v="61238"/>
    <x v="1"/>
    <x v="0"/>
    <x v="0"/>
    <x v="18"/>
    <s v="kmpl"/>
    <s v="83.8 bhp"/>
    <n v="5"/>
    <m/>
    <x v="90"/>
  </r>
  <r>
    <n v="4104"/>
    <x v="196"/>
    <x v="3"/>
    <x v="5"/>
    <n v="54253"/>
    <x v="2"/>
    <x v="1"/>
    <x v="0"/>
    <x v="140"/>
    <s v="kmpl"/>
    <s v="177.46 bhp"/>
    <n v="5"/>
    <s v="30.19 Lakh"/>
    <x v="1105"/>
  </r>
  <r>
    <n v="4105"/>
    <x v="978"/>
    <x v="8"/>
    <x v="4"/>
    <n v="71000"/>
    <x v="1"/>
    <x v="1"/>
    <x v="0"/>
    <x v="193"/>
    <s v="kmpl"/>
    <s v="174.3 bhp"/>
    <n v="5"/>
    <m/>
    <x v="812"/>
  </r>
  <r>
    <n v="4106"/>
    <x v="1168"/>
    <x v="4"/>
    <x v="8"/>
    <n v="20000"/>
    <x v="1"/>
    <x v="0"/>
    <x v="0"/>
    <x v="248"/>
    <s v="kmpl"/>
    <s v="74 bhp"/>
    <n v="5"/>
    <m/>
    <x v="126"/>
  </r>
  <r>
    <n v="4107"/>
    <x v="288"/>
    <x v="8"/>
    <x v="4"/>
    <n v="75000"/>
    <x v="2"/>
    <x v="0"/>
    <x v="0"/>
    <x v="164"/>
    <s v="kmpl"/>
    <s v="73.9 bhp"/>
    <n v="5"/>
    <m/>
    <x v="72"/>
  </r>
  <r>
    <n v="4108"/>
    <x v="1558"/>
    <x v="3"/>
    <x v="12"/>
    <n v="11827"/>
    <x v="1"/>
    <x v="1"/>
    <x v="0"/>
    <x v="15"/>
    <s v="kmpl"/>
    <s v="175.56 bhp"/>
    <n v="6"/>
    <m/>
    <x v="1106"/>
  </r>
  <r>
    <n v="4109"/>
    <x v="124"/>
    <x v="0"/>
    <x v="1"/>
    <n v="51579"/>
    <x v="2"/>
    <x v="0"/>
    <x v="0"/>
    <x v="95"/>
    <s v="kmpl"/>
    <s v="91.1 bhp"/>
    <n v="5"/>
    <m/>
    <x v="162"/>
  </r>
  <r>
    <n v="4110"/>
    <x v="391"/>
    <x v="6"/>
    <x v="1"/>
    <n v="65178"/>
    <x v="1"/>
    <x v="0"/>
    <x v="0"/>
    <x v="127"/>
    <s v="kmpl"/>
    <s v="83.8 bhp"/>
    <n v="5"/>
    <m/>
    <x v="1107"/>
  </r>
  <r>
    <n v="4111"/>
    <x v="1266"/>
    <x v="0"/>
    <x v="5"/>
    <n v="25350"/>
    <x v="2"/>
    <x v="0"/>
    <x v="0"/>
    <x v="5"/>
    <s v="kmpl"/>
    <s v="55.2 bhp"/>
    <n v="5"/>
    <m/>
    <x v="228"/>
  </r>
  <r>
    <n v="4112"/>
    <x v="122"/>
    <x v="1"/>
    <x v="11"/>
    <n v="92000"/>
    <x v="2"/>
    <x v="0"/>
    <x v="1"/>
    <x v="88"/>
    <s v="kmpl"/>
    <s v="152 bhp"/>
    <n v="5"/>
    <m/>
    <x v="115"/>
  </r>
  <r>
    <n v="4113"/>
    <x v="336"/>
    <x v="9"/>
    <x v="7"/>
    <n v="45000"/>
    <x v="2"/>
    <x v="0"/>
    <x v="1"/>
    <x v="189"/>
    <s v="kmpl"/>
    <s v="121.3 bhp"/>
    <n v="5"/>
    <m/>
    <x v="29"/>
  </r>
  <r>
    <n v="4114"/>
    <x v="1559"/>
    <x v="7"/>
    <x v="1"/>
    <n v="46000"/>
    <x v="2"/>
    <x v="0"/>
    <x v="0"/>
    <x v="42"/>
    <s v="kmpl"/>
    <s v="138.03 bhp"/>
    <n v="5"/>
    <m/>
    <x v="549"/>
  </r>
  <r>
    <n v="4115"/>
    <x v="405"/>
    <x v="6"/>
    <x v="2"/>
    <n v="79940"/>
    <x v="2"/>
    <x v="0"/>
    <x v="0"/>
    <x v="205"/>
    <s v="kmpl"/>
    <s v="103.3 bhp"/>
    <n v="5"/>
    <m/>
    <x v="580"/>
  </r>
  <r>
    <n v="4116"/>
    <x v="288"/>
    <x v="3"/>
    <x v="5"/>
    <n v="28851"/>
    <x v="2"/>
    <x v="0"/>
    <x v="0"/>
    <x v="164"/>
    <s v="kmpl"/>
    <s v="73.9 bhp"/>
    <n v="5"/>
    <m/>
    <x v="1108"/>
  </r>
  <r>
    <n v="4117"/>
    <x v="369"/>
    <x v="9"/>
    <x v="1"/>
    <n v="63000"/>
    <x v="1"/>
    <x v="1"/>
    <x v="0"/>
    <x v="193"/>
    <s v="kmpl"/>
    <s v="174.3 bhp"/>
    <n v="5"/>
    <m/>
    <x v="376"/>
  </r>
  <r>
    <n v="4118"/>
    <x v="293"/>
    <x v="3"/>
    <x v="3"/>
    <n v="77283"/>
    <x v="2"/>
    <x v="0"/>
    <x v="0"/>
    <x v="72"/>
    <s v="kmpl"/>
    <s v="118 bhp"/>
    <n v="5"/>
    <m/>
    <x v="109"/>
  </r>
  <r>
    <n v="4119"/>
    <x v="202"/>
    <x v="1"/>
    <x v="7"/>
    <n v="38958"/>
    <x v="2"/>
    <x v="0"/>
    <x v="0"/>
    <x v="143"/>
    <s v="kmpl"/>
    <s v="67.04 bhp"/>
    <n v="5"/>
    <s v="5.56 Lakh"/>
    <x v="443"/>
  </r>
  <r>
    <n v="4120"/>
    <x v="1558"/>
    <x v="9"/>
    <x v="6"/>
    <n v="8900"/>
    <x v="1"/>
    <x v="1"/>
    <x v="0"/>
    <x v="15"/>
    <s v="kmpl"/>
    <s v="175.56 bhp"/>
    <n v="6"/>
    <m/>
    <x v="121"/>
  </r>
  <r>
    <n v="4121"/>
    <x v="186"/>
    <x v="4"/>
    <x v="1"/>
    <n v="38000"/>
    <x v="2"/>
    <x v="1"/>
    <x v="0"/>
    <x v="129"/>
    <s v="kmpl"/>
    <s v="177.5 bhp"/>
    <n v="5"/>
    <m/>
    <x v="477"/>
  </r>
  <r>
    <n v="4122"/>
    <x v="1"/>
    <x v="6"/>
    <x v="8"/>
    <n v="44887"/>
    <x v="1"/>
    <x v="0"/>
    <x v="0"/>
    <x v="1"/>
    <s v="kmpl"/>
    <s v="126.2 bhp"/>
    <n v="5"/>
    <m/>
    <x v="1109"/>
  </r>
  <r>
    <n v="4123"/>
    <x v="130"/>
    <x v="4"/>
    <x v="10"/>
    <n v="85000"/>
    <x v="2"/>
    <x v="0"/>
    <x v="1"/>
    <x v="38"/>
    <s v="kmpl"/>
    <s v="46.3 bhp"/>
    <n v="5"/>
    <m/>
    <x v="185"/>
  </r>
  <r>
    <n v="4124"/>
    <x v="483"/>
    <x v="1"/>
    <x v="4"/>
    <n v="100000"/>
    <x v="2"/>
    <x v="0"/>
    <x v="0"/>
    <x v="11"/>
    <s v="kmpl"/>
    <s v="116.3 bhp"/>
    <n v="5"/>
    <m/>
    <x v="123"/>
  </r>
  <r>
    <n v="4125"/>
    <x v="1560"/>
    <x v="2"/>
    <x v="5"/>
    <n v="26239"/>
    <x v="2"/>
    <x v="0"/>
    <x v="0"/>
    <x v="75"/>
    <s v="kmpl"/>
    <s v="53 bhp"/>
    <n v="5"/>
    <s v="4.43 Lakh"/>
    <x v="25"/>
  </r>
  <r>
    <n v="4126"/>
    <x v="1561"/>
    <x v="1"/>
    <x v="2"/>
    <n v="97000"/>
    <x v="1"/>
    <x v="0"/>
    <x v="0"/>
    <x v="319"/>
    <s v="kmpl"/>
    <s v="138.08 bhp"/>
    <n v="5"/>
    <m/>
    <x v="3"/>
  </r>
  <r>
    <n v="4127"/>
    <x v="148"/>
    <x v="8"/>
    <x v="4"/>
    <n v="28000"/>
    <x v="2"/>
    <x v="1"/>
    <x v="0"/>
    <x v="110"/>
    <s v="kmpl"/>
    <s v="120.7 bhp"/>
    <n v="5"/>
    <m/>
    <x v="1110"/>
  </r>
  <r>
    <n v="4128"/>
    <x v="596"/>
    <x v="0"/>
    <x v="7"/>
    <n v="20364"/>
    <x v="2"/>
    <x v="1"/>
    <x v="1"/>
    <x v="224"/>
    <s v="kmpl"/>
    <s v="103.6 bhp"/>
    <n v="5"/>
    <m/>
    <x v="8"/>
  </r>
  <r>
    <n v="4129"/>
    <x v="528"/>
    <x v="3"/>
    <x v="7"/>
    <n v="64637"/>
    <x v="1"/>
    <x v="0"/>
    <x v="0"/>
    <x v="242"/>
    <s v="kmpl"/>
    <s v="98.59 bhp"/>
    <n v="5"/>
    <m/>
    <x v="706"/>
  </r>
  <r>
    <n v="4130"/>
    <x v="351"/>
    <x v="3"/>
    <x v="8"/>
    <n v="15731"/>
    <x v="2"/>
    <x v="0"/>
    <x v="0"/>
    <x v="136"/>
    <s v="kmpl"/>
    <s v="121.3 bhp"/>
    <n v="5"/>
    <m/>
    <x v="461"/>
  </r>
  <r>
    <n v="4131"/>
    <x v="787"/>
    <x v="3"/>
    <x v="12"/>
    <n v="56251"/>
    <x v="1"/>
    <x v="0"/>
    <x v="0"/>
    <x v="271"/>
    <s v="kmpl"/>
    <s v="174.5 bhp"/>
    <n v="7"/>
    <s v="37.17 Lakh"/>
    <x v="1111"/>
  </r>
  <r>
    <n v="4132"/>
    <x v="539"/>
    <x v="2"/>
    <x v="8"/>
    <n v="28000"/>
    <x v="2"/>
    <x v="0"/>
    <x v="0"/>
    <x v="246"/>
    <s v="kmpl"/>
    <s v="83.14 bhp"/>
    <n v="5"/>
    <m/>
    <x v="123"/>
  </r>
  <r>
    <n v="4133"/>
    <x v="1562"/>
    <x v="3"/>
    <x v="1"/>
    <n v="20045"/>
    <x v="2"/>
    <x v="0"/>
    <x v="0"/>
    <x v="72"/>
    <s v="kmpl"/>
    <s v="80 bhp"/>
    <n v="5"/>
    <m/>
    <x v="598"/>
  </r>
  <r>
    <n v="4134"/>
    <x v="342"/>
    <x v="9"/>
    <x v="5"/>
    <n v="34004"/>
    <x v="2"/>
    <x v="0"/>
    <x v="0"/>
    <x v="125"/>
    <s v="kmpl"/>
    <s v="117.3 bhp"/>
    <n v="7"/>
    <s v="12.9 Lakh"/>
    <x v="1112"/>
  </r>
  <r>
    <n v="4135"/>
    <x v="1513"/>
    <x v="0"/>
    <x v="7"/>
    <n v="21000"/>
    <x v="2"/>
    <x v="0"/>
    <x v="0"/>
    <x v="165"/>
    <s v="kmpl"/>
    <s v="67.04 bhp"/>
    <n v="5"/>
    <m/>
    <x v="68"/>
  </r>
  <r>
    <n v="4136"/>
    <x v="1337"/>
    <x v="0"/>
    <x v="10"/>
    <n v="68001"/>
    <x v="2"/>
    <x v="1"/>
    <x v="1"/>
    <x v="211"/>
    <s v="kmpl"/>
    <s v="272 bhp"/>
    <n v="5"/>
    <m/>
    <x v="66"/>
  </r>
  <r>
    <n v="4137"/>
    <x v="262"/>
    <x v="7"/>
    <x v="3"/>
    <n v="31000"/>
    <x v="2"/>
    <x v="0"/>
    <x v="0"/>
    <x v="53"/>
    <s v="kmpl"/>
    <s v="78.9 bhp"/>
    <n v="5"/>
    <m/>
    <x v="50"/>
  </r>
  <r>
    <n v="4138"/>
    <x v="1116"/>
    <x v="0"/>
    <x v="4"/>
    <n v="8950"/>
    <x v="2"/>
    <x v="0"/>
    <x v="0"/>
    <x v="81"/>
    <s v="kmpl"/>
    <s v="78.9 bhp"/>
    <n v="5"/>
    <m/>
    <x v="155"/>
  </r>
  <r>
    <n v="4139"/>
    <x v="321"/>
    <x v="3"/>
    <x v="8"/>
    <n v="43477"/>
    <x v="1"/>
    <x v="1"/>
    <x v="0"/>
    <x v="89"/>
    <s v="kmpl"/>
    <s v="204 bhp"/>
    <n v="5"/>
    <m/>
    <x v="1113"/>
  </r>
  <r>
    <n v="4140"/>
    <x v="295"/>
    <x v="10"/>
    <x v="1"/>
    <n v="20000"/>
    <x v="2"/>
    <x v="0"/>
    <x v="0"/>
    <x v="5"/>
    <s v="kmpl"/>
    <s v="55.2 bhp"/>
    <n v="5"/>
    <m/>
    <x v="447"/>
  </r>
  <r>
    <n v="4141"/>
    <x v="809"/>
    <x v="0"/>
    <x v="7"/>
    <n v="47200"/>
    <x v="0"/>
    <x v="0"/>
    <x v="0"/>
    <x v="300"/>
    <s v="km/kg"/>
    <s v="67.04 bhp"/>
    <n v="5"/>
    <s v="5.58 Lakh"/>
    <x v="23"/>
  </r>
  <r>
    <n v="4142"/>
    <x v="249"/>
    <x v="9"/>
    <x v="2"/>
    <n v="60000"/>
    <x v="2"/>
    <x v="0"/>
    <x v="0"/>
    <x v="72"/>
    <s v="kmpl"/>
    <s v="118 bhp"/>
    <n v="5"/>
    <m/>
    <x v="251"/>
  </r>
  <r>
    <n v="4143"/>
    <x v="1563"/>
    <x v="2"/>
    <x v="18"/>
    <n v="111000"/>
    <x v="2"/>
    <x v="1"/>
    <x v="0"/>
    <x v="73"/>
    <s v="kmpl"/>
    <s v="210 bhp"/>
    <n v="5"/>
    <m/>
    <x v="139"/>
  </r>
  <r>
    <n v="4144"/>
    <x v="680"/>
    <x v="1"/>
    <x v="5"/>
    <n v="52000"/>
    <x v="1"/>
    <x v="0"/>
    <x v="1"/>
    <x v="58"/>
    <s v="kmpl"/>
    <s v="69.01 bhp"/>
    <n v="5"/>
    <m/>
    <x v="471"/>
  </r>
  <r>
    <n v="4145"/>
    <x v="191"/>
    <x v="1"/>
    <x v="5"/>
    <n v="26000"/>
    <x v="2"/>
    <x v="0"/>
    <x v="0"/>
    <x v="136"/>
    <s v="kmpl"/>
    <s v="121.3 bhp"/>
    <n v="5"/>
    <m/>
    <x v="1"/>
  </r>
  <r>
    <n v="4146"/>
    <x v="118"/>
    <x v="1"/>
    <x v="4"/>
    <n v="32425"/>
    <x v="2"/>
    <x v="0"/>
    <x v="0"/>
    <x v="137"/>
    <s v="kmpl"/>
    <s v="67.04 bhp"/>
    <n v="5"/>
    <m/>
    <x v="159"/>
  </r>
  <r>
    <n v="4147"/>
    <x v="1009"/>
    <x v="6"/>
    <x v="8"/>
    <n v="54758"/>
    <x v="1"/>
    <x v="0"/>
    <x v="0"/>
    <x v="17"/>
    <s v="kmpl"/>
    <s v="73.75 bhp"/>
    <n v="5"/>
    <s v="8.58 Lakh"/>
    <x v="955"/>
  </r>
  <r>
    <n v="4148"/>
    <x v="519"/>
    <x v="3"/>
    <x v="11"/>
    <n v="59833"/>
    <x v="2"/>
    <x v="0"/>
    <x v="2"/>
    <x v="178"/>
    <s v="kmpl"/>
    <s v="70 bhp"/>
    <n v="5"/>
    <m/>
    <x v="716"/>
  </r>
  <r>
    <n v="4149"/>
    <x v="288"/>
    <x v="7"/>
    <x v="4"/>
    <n v="30000"/>
    <x v="2"/>
    <x v="0"/>
    <x v="0"/>
    <x v="164"/>
    <s v="kmpl"/>
    <s v="73.9 bhp"/>
    <n v="5"/>
    <m/>
    <x v="70"/>
  </r>
  <r>
    <n v="4150"/>
    <x v="157"/>
    <x v="5"/>
    <x v="2"/>
    <n v="40496"/>
    <x v="2"/>
    <x v="0"/>
    <x v="0"/>
    <x v="53"/>
    <s v="kmpl"/>
    <s v="78.9 bhp"/>
    <n v="5"/>
    <m/>
    <x v="81"/>
  </r>
  <r>
    <n v="4151"/>
    <x v="1138"/>
    <x v="2"/>
    <x v="7"/>
    <n v="45000"/>
    <x v="1"/>
    <x v="0"/>
    <x v="0"/>
    <x v="2"/>
    <s v="kmpl"/>
    <s v="73.74 bhp"/>
    <n v="8"/>
    <m/>
    <x v="119"/>
  </r>
  <r>
    <n v="4152"/>
    <x v="560"/>
    <x v="0"/>
    <x v="18"/>
    <n v="75000"/>
    <x v="1"/>
    <x v="1"/>
    <x v="1"/>
    <x v="14"/>
    <s v="kmpl"/>
    <m/>
    <m/>
    <m/>
    <x v="717"/>
  </r>
  <r>
    <n v="4153"/>
    <x v="1008"/>
    <x v="9"/>
    <x v="2"/>
    <n v="34000"/>
    <x v="2"/>
    <x v="1"/>
    <x v="1"/>
    <x v="226"/>
    <s v="kmpl"/>
    <s v="157.7 bhp"/>
    <n v="5"/>
    <m/>
    <x v="140"/>
  </r>
  <r>
    <n v="4154"/>
    <x v="409"/>
    <x v="9"/>
    <x v="3"/>
    <n v="62000"/>
    <x v="1"/>
    <x v="0"/>
    <x v="0"/>
    <x v="49"/>
    <s v="kmpl"/>
    <s v="75 bhp"/>
    <n v="5"/>
    <m/>
    <x v="2"/>
  </r>
  <r>
    <n v="4155"/>
    <x v="70"/>
    <x v="4"/>
    <x v="3"/>
    <n v="123600"/>
    <x v="1"/>
    <x v="0"/>
    <x v="0"/>
    <x v="63"/>
    <s v="kmpl"/>
    <s v="140 bhp"/>
    <n v="7"/>
    <m/>
    <x v="20"/>
  </r>
  <r>
    <n v="4156"/>
    <x v="592"/>
    <x v="1"/>
    <x v="7"/>
    <n v="80102"/>
    <x v="2"/>
    <x v="0"/>
    <x v="0"/>
    <x v="81"/>
    <s v="kmpl"/>
    <s v="78.9 bhp"/>
    <n v="5"/>
    <m/>
    <x v="6"/>
  </r>
  <r>
    <n v="4157"/>
    <x v="70"/>
    <x v="1"/>
    <x v="4"/>
    <n v="55000"/>
    <x v="1"/>
    <x v="0"/>
    <x v="0"/>
    <x v="63"/>
    <s v="kmpl"/>
    <s v="140 bhp"/>
    <n v="7"/>
    <m/>
    <x v="126"/>
  </r>
  <r>
    <n v="4158"/>
    <x v="191"/>
    <x v="4"/>
    <x v="1"/>
    <n v="48200"/>
    <x v="2"/>
    <x v="0"/>
    <x v="0"/>
    <x v="136"/>
    <s v="kmpl"/>
    <s v="121.3 bhp"/>
    <n v="5"/>
    <m/>
    <x v="157"/>
  </r>
  <r>
    <n v="4159"/>
    <x v="894"/>
    <x v="4"/>
    <x v="7"/>
    <n v="90000"/>
    <x v="1"/>
    <x v="0"/>
    <x v="0"/>
    <x v="111"/>
    <s v="kmpl"/>
    <s v="98.6 bhp"/>
    <n v="5"/>
    <m/>
    <x v="29"/>
  </r>
  <r>
    <n v="4160"/>
    <x v="280"/>
    <x v="4"/>
    <x v="7"/>
    <n v="123900"/>
    <x v="1"/>
    <x v="0"/>
    <x v="0"/>
    <x v="168"/>
    <s v="kmpl"/>
    <s v="73.9 bhp"/>
    <n v="5"/>
    <m/>
    <x v="15"/>
  </r>
  <r>
    <n v="4161"/>
    <x v="118"/>
    <x v="8"/>
    <x v="1"/>
    <n v="13008"/>
    <x v="2"/>
    <x v="0"/>
    <x v="0"/>
    <x v="137"/>
    <s v="kmpl"/>
    <s v="67.04 bhp"/>
    <n v="5"/>
    <m/>
    <x v="6"/>
  </r>
  <r>
    <n v="4162"/>
    <x v="355"/>
    <x v="4"/>
    <x v="3"/>
    <n v="60500"/>
    <x v="2"/>
    <x v="0"/>
    <x v="0"/>
    <x v="5"/>
    <s v="kmpl"/>
    <s v="55.2 bhp"/>
    <n v="5"/>
    <m/>
    <x v="110"/>
  </r>
  <r>
    <n v="4163"/>
    <x v="105"/>
    <x v="9"/>
    <x v="8"/>
    <n v="53841"/>
    <x v="1"/>
    <x v="1"/>
    <x v="0"/>
    <x v="7"/>
    <s v="kmpl"/>
    <s v="171.5 bhp"/>
    <n v="7"/>
    <s v="28.05 Lakh"/>
    <x v="340"/>
  </r>
  <r>
    <n v="4164"/>
    <x v="1078"/>
    <x v="6"/>
    <x v="8"/>
    <n v="47183"/>
    <x v="2"/>
    <x v="0"/>
    <x v="1"/>
    <x v="57"/>
    <s v="kmpl"/>
    <s v="121.3 bhp"/>
    <n v="5"/>
    <s v="15.86 Lakh"/>
    <x v="358"/>
  </r>
  <r>
    <n v="4165"/>
    <x v="1564"/>
    <x v="7"/>
    <x v="6"/>
    <n v="10000"/>
    <x v="2"/>
    <x v="0"/>
    <x v="0"/>
    <x v="137"/>
    <s v="kmpl"/>
    <s v="67.04 bhp"/>
    <n v="5"/>
    <m/>
    <x v="2"/>
  </r>
  <r>
    <n v="4166"/>
    <x v="690"/>
    <x v="2"/>
    <x v="1"/>
    <n v="45000"/>
    <x v="1"/>
    <x v="1"/>
    <x v="0"/>
    <x v="173"/>
    <s v="kmpl"/>
    <s v="254.8 bhp"/>
    <n v="7"/>
    <m/>
    <x v="286"/>
  </r>
  <r>
    <n v="4167"/>
    <x v="418"/>
    <x v="6"/>
    <x v="8"/>
    <n v="3923"/>
    <x v="2"/>
    <x v="0"/>
    <x v="0"/>
    <x v="165"/>
    <s v="kmpl"/>
    <s v="67.04 bhp"/>
    <n v="5"/>
    <m/>
    <x v="8"/>
  </r>
  <r>
    <n v="4168"/>
    <x v="1565"/>
    <x v="8"/>
    <x v="2"/>
    <n v="85000"/>
    <x v="1"/>
    <x v="0"/>
    <x v="0"/>
    <x v="92"/>
    <s v="kmpl"/>
    <s v="120 bhp"/>
    <n v="8"/>
    <m/>
    <x v="90"/>
  </r>
  <r>
    <n v="4169"/>
    <x v="624"/>
    <x v="6"/>
    <x v="6"/>
    <n v="6279"/>
    <x v="2"/>
    <x v="0"/>
    <x v="0"/>
    <x v="75"/>
    <s v="kmpl"/>
    <s v="53.64 bhp"/>
    <n v="5"/>
    <s v="4.05 Lakh"/>
    <x v="47"/>
  </r>
  <r>
    <n v="4170"/>
    <x v="1566"/>
    <x v="1"/>
    <x v="7"/>
    <n v="74500"/>
    <x v="1"/>
    <x v="0"/>
    <x v="0"/>
    <x v="400"/>
    <s v="kmpl"/>
    <s v="75 bhp"/>
    <n v="5"/>
    <m/>
    <x v="46"/>
  </r>
  <r>
    <n v="4171"/>
    <x v="650"/>
    <x v="7"/>
    <x v="4"/>
    <n v="42000"/>
    <x v="1"/>
    <x v="0"/>
    <x v="0"/>
    <x v="75"/>
    <s v="kmpl"/>
    <s v="126.24 bhp"/>
    <n v="5"/>
    <m/>
    <x v="406"/>
  </r>
  <r>
    <n v="4172"/>
    <x v="1366"/>
    <x v="8"/>
    <x v="7"/>
    <n v="56510"/>
    <x v="2"/>
    <x v="0"/>
    <x v="0"/>
    <x v="229"/>
    <s v="kmpl"/>
    <s v="85.8 bhp"/>
    <n v="5"/>
    <m/>
    <x v="88"/>
  </r>
  <r>
    <n v="4173"/>
    <x v="64"/>
    <x v="8"/>
    <x v="10"/>
    <n v="88000"/>
    <x v="1"/>
    <x v="1"/>
    <x v="0"/>
    <x v="46"/>
    <s v="kmpl"/>
    <s v="140 bhp"/>
    <n v="5"/>
    <m/>
    <x v="274"/>
  </r>
  <r>
    <n v="4174"/>
    <x v="73"/>
    <x v="0"/>
    <x v="7"/>
    <n v="36631"/>
    <x v="2"/>
    <x v="1"/>
    <x v="0"/>
    <x v="66"/>
    <s v="kmpl"/>
    <s v="86.8 bhp"/>
    <n v="5"/>
    <m/>
    <x v="479"/>
  </r>
  <r>
    <n v="4175"/>
    <x v="118"/>
    <x v="7"/>
    <x v="2"/>
    <n v="34000"/>
    <x v="2"/>
    <x v="0"/>
    <x v="0"/>
    <x v="50"/>
    <s v="kmpl"/>
    <s v="67.1 bhp"/>
    <n v="5"/>
    <m/>
    <x v="50"/>
  </r>
  <r>
    <n v="4176"/>
    <x v="172"/>
    <x v="10"/>
    <x v="4"/>
    <n v="49000"/>
    <x v="2"/>
    <x v="0"/>
    <x v="0"/>
    <x v="124"/>
    <s v="kmpl"/>
    <s v="68.05 bhp"/>
    <n v="5"/>
    <m/>
    <x v="242"/>
  </r>
  <r>
    <n v="4177"/>
    <x v="171"/>
    <x v="4"/>
    <x v="3"/>
    <n v="65254"/>
    <x v="1"/>
    <x v="0"/>
    <x v="0"/>
    <x v="84"/>
    <s v="kmpl"/>
    <s v="126.32 bhp"/>
    <n v="5"/>
    <m/>
    <x v="98"/>
  </r>
  <r>
    <n v="4178"/>
    <x v="171"/>
    <x v="9"/>
    <x v="7"/>
    <n v="95000"/>
    <x v="1"/>
    <x v="0"/>
    <x v="1"/>
    <x v="84"/>
    <s v="kmpl"/>
    <s v="126.32 bhp"/>
    <n v="5"/>
    <m/>
    <x v="179"/>
  </r>
  <r>
    <n v="4179"/>
    <x v="82"/>
    <x v="2"/>
    <x v="10"/>
    <n v="83000"/>
    <x v="1"/>
    <x v="0"/>
    <x v="0"/>
    <x v="70"/>
    <s v="kmpl"/>
    <s v="73.94 bhp"/>
    <n v="5"/>
    <m/>
    <x v="154"/>
  </r>
  <r>
    <n v="4180"/>
    <x v="1567"/>
    <x v="3"/>
    <x v="8"/>
    <n v="101065"/>
    <x v="1"/>
    <x v="0"/>
    <x v="0"/>
    <x v="150"/>
    <s v="kmpl"/>
    <s v="126.2 bhp"/>
    <n v="5"/>
    <s v="19.18 Lakh"/>
    <x v="591"/>
  </r>
  <r>
    <n v="4181"/>
    <x v="1071"/>
    <x v="6"/>
    <x v="8"/>
    <n v="15134"/>
    <x v="2"/>
    <x v="0"/>
    <x v="0"/>
    <x v="123"/>
    <s v="kmpl"/>
    <s v="83.1 bhp"/>
    <n v="5"/>
    <s v="7.36 Lakh"/>
    <x v="303"/>
  </r>
  <r>
    <n v="4182"/>
    <x v="496"/>
    <x v="5"/>
    <x v="2"/>
    <n v="72000"/>
    <x v="1"/>
    <x v="0"/>
    <x v="0"/>
    <x v="84"/>
    <s v="kmpl"/>
    <s v="126.3 bhp"/>
    <n v="5"/>
    <m/>
    <x v="35"/>
  </r>
  <r>
    <n v="4183"/>
    <x v="846"/>
    <x v="2"/>
    <x v="3"/>
    <n v="120000"/>
    <x v="1"/>
    <x v="0"/>
    <x v="1"/>
    <x v="9"/>
    <s v="kmpl"/>
    <s v="74 bhp"/>
    <n v="5"/>
    <m/>
    <x v="110"/>
  </r>
  <r>
    <n v="4184"/>
    <x v="23"/>
    <x v="7"/>
    <x v="0"/>
    <n v="45000"/>
    <x v="2"/>
    <x v="0"/>
    <x v="0"/>
    <x v="23"/>
    <s v="kmpl"/>
    <s v="80 bhp"/>
    <n v="5"/>
    <m/>
    <x v="445"/>
  </r>
  <r>
    <n v="4185"/>
    <x v="1232"/>
    <x v="6"/>
    <x v="1"/>
    <n v="54996"/>
    <x v="1"/>
    <x v="1"/>
    <x v="0"/>
    <x v="360"/>
    <s v="kmpl"/>
    <s v="300 bhp"/>
    <n v="4"/>
    <m/>
    <x v="1114"/>
  </r>
  <r>
    <n v="4186"/>
    <x v="1568"/>
    <x v="3"/>
    <x v="8"/>
    <n v="22874"/>
    <x v="2"/>
    <x v="0"/>
    <x v="0"/>
    <x v="63"/>
    <s v="kmpl"/>
    <s v="73 bhp"/>
    <n v="5"/>
    <m/>
    <x v="1115"/>
  </r>
  <r>
    <n v="4187"/>
    <x v="1026"/>
    <x v="2"/>
    <x v="3"/>
    <n v="58000"/>
    <x v="1"/>
    <x v="1"/>
    <x v="1"/>
    <x v="20"/>
    <s v="kmpl"/>
    <s v="190 bhp"/>
    <n v="5"/>
    <m/>
    <x v="1116"/>
  </r>
  <r>
    <n v="4188"/>
    <x v="3"/>
    <x v="2"/>
    <x v="5"/>
    <n v="86000"/>
    <x v="1"/>
    <x v="0"/>
    <x v="1"/>
    <x v="126"/>
    <s v="kmpl"/>
    <s v="88.50 bhp"/>
    <n v="7"/>
    <s v="10.99 Lakh"/>
    <x v="422"/>
  </r>
  <r>
    <n v="4189"/>
    <x v="968"/>
    <x v="10"/>
    <x v="7"/>
    <n v="69000"/>
    <x v="2"/>
    <x v="1"/>
    <x v="0"/>
    <x v="336"/>
    <s v="kmpl"/>
    <s v="81.86 bhp"/>
    <n v="5"/>
    <m/>
    <x v="90"/>
  </r>
  <r>
    <n v="4190"/>
    <x v="1569"/>
    <x v="1"/>
    <x v="5"/>
    <n v="55001"/>
    <x v="2"/>
    <x v="1"/>
    <x v="1"/>
    <x v="265"/>
    <s v="kmpl"/>
    <s v="103.2 bhp"/>
    <n v="5"/>
    <m/>
    <x v="126"/>
  </r>
  <r>
    <n v="4191"/>
    <x v="339"/>
    <x v="2"/>
    <x v="1"/>
    <n v="28000"/>
    <x v="1"/>
    <x v="1"/>
    <x v="0"/>
    <x v="131"/>
    <s v="kmpl"/>
    <s v="174.33 bhp"/>
    <n v="5"/>
    <m/>
    <x v="1052"/>
  </r>
  <r>
    <n v="4192"/>
    <x v="172"/>
    <x v="8"/>
    <x v="4"/>
    <n v="53213"/>
    <x v="2"/>
    <x v="0"/>
    <x v="0"/>
    <x v="124"/>
    <s v="kmpl"/>
    <s v="68.05 bhp"/>
    <n v="5"/>
    <m/>
    <x v="659"/>
  </r>
  <r>
    <n v="4193"/>
    <x v="922"/>
    <x v="3"/>
    <x v="5"/>
    <n v="44340"/>
    <x v="1"/>
    <x v="1"/>
    <x v="0"/>
    <x v="322"/>
    <s v="kmpl"/>
    <s v="138.03 bhp"/>
    <n v="5"/>
    <m/>
    <x v="1117"/>
  </r>
  <r>
    <n v="4194"/>
    <x v="1491"/>
    <x v="0"/>
    <x v="8"/>
    <n v="16900"/>
    <x v="2"/>
    <x v="0"/>
    <x v="0"/>
    <x v="5"/>
    <s v="kmpl"/>
    <s v="100 bhp"/>
    <n v="5"/>
    <m/>
    <x v="368"/>
  </r>
  <r>
    <n v="4195"/>
    <x v="225"/>
    <x v="5"/>
    <x v="10"/>
    <n v="57000"/>
    <x v="2"/>
    <x v="0"/>
    <x v="0"/>
    <x v="124"/>
    <s v="kmpl"/>
    <s v="68.05 bhp"/>
    <n v="5"/>
    <m/>
    <x v="50"/>
  </r>
  <r>
    <n v="4196"/>
    <x v="1290"/>
    <x v="4"/>
    <x v="4"/>
    <n v="83165"/>
    <x v="1"/>
    <x v="0"/>
    <x v="0"/>
    <x v="27"/>
    <s v="kmpl"/>
    <s v="102 bhp"/>
    <n v="8"/>
    <m/>
    <x v="1118"/>
  </r>
  <r>
    <n v="4197"/>
    <x v="207"/>
    <x v="3"/>
    <x v="3"/>
    <n v="24735"/>
    <x v="2"/>
    <x v="0"/>
    <x v="1"/>
    <x v="101"/>
    <s v="kmpl"/>
    <s v="79.4 bhp"/>
    <n v="5"/>
    <m/>
    <x v="941"/>
  </r>
  <r>
    <n v="4198"/>
    <x v="1038"/>
    <x v="7"/>
    <x v="14"/>
    <n v="65175"/>
    <x v="1"/>
    <x v="0"/>
    <x v="0"/>
    <x v="27"/>
    <s v="kmpl"/>
    <s v="102 bhp"/>
    <n v="8"/>
    <m/>
    <x v="72"/>
  </r>
  <r>
    <n v="4199"/>
    <x v="1535"/>
    <x v="1"/>
    <x v="10"/>
    <n v="60000"/>
    <x v="2"/>
    <x v="0"/>
    <x v="1"/>
    <x v="398"/>
    <s v="kmpl"/>
    <s v="180 bhp"/>
    <n v="5"/>
    <m/>
    <x v="6"/>
  </r>
  <r>
    <n v="4200"/>
    <x v="1570"/>
    <x v="6"/>
    <x v="8"/>
    <n v="60357"/>
    <x v="1"/>
    <x v="0"/>
    <x v="0"/>
    <x v="40"/>
    <s v="kmpl"/>
    <s v="77 bhp"/>
    <n v="6"/>
    <m/>
    <x v="11"/>
  </r>
  <r>
    <n v="4201"/>
    <x v="38"/>
    <x v="5"/>
    <x v="2"/>
    <n v="77000"/>
    <x v="1"/>
    <x v="0"/>
    <x v="0"/>
    <x v="37"/>
    <s v="kmpl"/>
    <s v="73.9 bhp"/>
    <n v="5"/>
    <m/>
    <x v="164"/>
  </r>
  <r>
    <n v="4202"/>
    <x v="1022"/>
    <x v="3"/>
    <x v="7"/>
    <n v="85301"/>
    <x v="2"/>
    <x v="0"/>
    <x v="0"/>
    <x v="31"/>
    <s v="kmpl"/>
    <s v="132 bhp"/>
    <n v="8"/>
    <m/>
    <x v="1119"/>
  </r>
  <r>
    <n v="4203"/>
    <x v="1571"/>
    <x v="0"/>
    <x v="2"/>
    <n v="50000"/>
    <x v="1"/>
    <x v="1"/>
    <x v="0"/>
    <x v="323"/>
    <s v="kmpl"/>
    <s v="120 bhp"/>
    <n v="8"/>
    <m/>
    <x v="3"/>
  </r>
  <r>
    <n v="4204"/>
    <x v="1274"/>
    <x v="2"/>
    <x v="0"/>
    <n v="58000"/>
    <x v="1"/>
    <x v="1"/>
    <x v="0"/>
    <x v="301"/>
    <s v="kmpl"/>
    <s v="258 bhp"/>
    <n v="5"/>
    <m/>
    <x v="768"/>
  </r>
  <r>
    <n v="4205"/>
    <x v="1572"/>
    <x v="7"/>
    <x v="1"/>
    <n v="39000"/>
    <x v="1"/>
    <x v="0"/>
    <x v="0"/>
    <x v="346"/>
    <s v="kmpl"/>
    <s v="98.6 bhp"/>
    <n v="5"/>
    <s v="12.23 Lakh"/>
    <x v="690"/>
  </r>
  <r>
    <n v="4206"/>
    <x v="208"/>
    <x v="3"/>
    <x v="1"/>
    <n v="46190"/>
    <x v="1"/>
    <x v="0"/>
    <x v="0"/>
    <x v="37"/>
    <s v="kmpl"/>
    <s v="73.9 bhp"/>
    <n v="5"/>
    <m/>
    <x v="895"/>
  </r>
  <r>
    <n v="4207"/>
    <x v="90"/>
    <x v="0"/>
    <x v="1"/>
    <n v="83000"/>
    <x v="1"/>
    <x v="0"/>
    <x v="0"/>
    <x v="83"/>
    <s v="kmpl"/>
    <s v="140 bhp"/>
    <n v="7"/>
    <m/>
    <x v="157"/>
  </r>
  <r>
    <n v="4208"/>
    <x v="33"/>
    <x v="5"/>
    <x v="5"/>
    <n v="33000"/>
    <x v="2"/>
    <x v="0"/>
    <x v="0"/>
    <x v="32"/>
    <s v="kmpl"/>
    <s v="103.5 bhp"/>
    <n v="5"/>
    <s v="11.63 Lakh"/>
    <x v="271"/>
  </r>
  <r>
    <n v="4209"/>
    <x v="217"/>
    <x v="3"/>
    <x v="8"/>
    <n v="27279"/>
    <x v="2"/>
    <x v="0"/>
    <x v="0"/>
    <x v="146"/>
    <s v="kmpl"/>
    <s v="117.3 bhp"/>
    <n v="5"/>
    <m/>
    <x v="864"/>
  </r>
  <r>
    <n v="4210"/>
    <x v="866"/>
    <x v="9"/>
    <x v="7"/>
    <n v="53900"/>
    <x v="1"/>
    <x v="1"/>
    <x v="0"/>
    <x v="193"/>
    <s v="kmpl"/>
    <s v="174.3 bhp"/>
    <n v="5"/>
    <m/>
    <x v="366"/>
  </r>
  <r>
    <n v="4211"/>
    <x v="1573"/>
    <x v="6"/>
    <x v="3"/>
    <n v="63998"/>
    <x v="2"/>
    <x v="1"/>
    <x v="0"/>
    <x v="72"/>
    <s v="kmpl"/>
    <s v="118 bhp"/>
    <n v="5"/>
    <m/>
    <x v="1120"/>
  </r>
  <r>
    <n v="4212"/>
    <x v="229"/>
    <x v="3"/>
    <x v="5"/>
    <n v="57932"/>
    <x v="2"/>
    <x v="0"/>
    <x v="0"/>
    <x v="112"/>
    <s v="kmpl"/>
    <s v="81.80 bhp"/>
    <n v="5"/>
    <m/>
    <x v="1121"/>
  </r>
  <r>
    <n v="4213"/>
    <x v="248"/>
    <x v="5"/>
    <x v="1"/>
    <n v="25000"/>
    <x v="2"/>
    <x v="0"/>
    <x v="0"/>
    <x v="160"/>
    <s v="kmpl"/>
    <s v="47.3 bhp"/>
    <n v="5"/>
    <m/>
    <x v="25"/>
  </r>
  <r>
    <n v="4214"/>
    <x v="60"/>
    <x v="2"/>
    <x v="2"/>
    <n v="169000"/>
    <x v="1"/>
    <x v="0"/>
    <x v="0"/>
    <x v="56"/>
    <s v="kmpl"/>
    <s v="68 bhp"/>
    <n v="5"/>
    <m/>
    <x v="54"/>
  </r>
  <r>
    <n v="4215"/>
    <x v="602"/>
    <x v="8"/>
    <x v="3"/>
    <n v="53000"/>
    <x v="2"/>
    <x v="0"/>
    <x v="0"/>
    <x v="199"/>
    <s v="kmpl"/>
    <s v="62.1 bhp"/>
    <n v="5"/>
    <m/>
    <x v="5"/>
  </r>
  <r>
    <n v="4216"/>
    <x v="202"/>
    <x v="3"/>
    <x v="1"/>
    <n v="43053"/>
    <x v="2"/>
    <x v="0"/>
    <x v="0"/>
    <x v="50"/>
    <s v="kmpl"/>
    <s v="67.1 bhp"/>
    <n v="5"/>
    <m/>
    <x v="83"/>
  </r>
  <r>
    <n v="4217"/>
    <x v="894"/>
    <x v="10"/>
    <x v="7"/>
    <n v="75000"/>
    <x v="1"/>
    <x v="0"/>
    <x v="0"/>
    <x v="111"/>
    <s v="kmpl"/>
    <s v="98.6 bhp"/>
    <n v="5"/>
    <m/>
    <x v="3"/>
  </r>
  <r>
    <n v="4218"/>
    <x v="1574"/>
    <x v="1"/>
    <x v="3"/>
    <n v="89000"/>
    <x v="2"/>
    <x v="0"/>
    <x v="1"/>
    <x v="11"/>
    <s v="kmpl"/>
    <s v="116.3 bhp"/>
    <n v="5"/>
    <m/>
    <x v="6"/>
  </r>
  <r>
    <n v="4219"/>
    <x v="613"/>
    <x v="4"/>
    <x v="7"/>
    <n v="75578"/>
    <x v="1"/>
    <x v="0"/>
    <x v="0"/>
    <x v="196"/>
    <s v="kmpl"/>
    <s v="98.6 bhp"/>
    <n v="5"/>
    <m/>
    <x v="99"/>
  </r>
  <r>
    <n v="4220"/>
    <x v="1508"/>
    <x v="9"/>
    <x v="7"/>
    <n v="46676"/>
    <x v="2"/>
    <x v="0"/>
    <x v="0"/>
    <x v="72"/>
    <s v="kmpl"/>
    <s v="121.3 bhp"/>
    <n v="5"/>
    <s v="12.27 Lakh"/>
    <x v="28"/>
  </r>
  <r>
    <n v="4221"/>
    <x v="265"/>
    <x v="6"/>
    <x v="7"/>
    <n v="51349"/>
    <x v="2"/>
    <x v="0"/>
    <x v="0"/>
    <x v="96"/>
    <s v="kmpl"/>
    <s v="67.1 bhp"/>
    <n v="5"/>
    <s v="3.91 Lakh"/>
    <x v="1122"/>
  </r>
  <r>
    <n v="4222"/>
    <x v="320"/>
    <x v="7"/>
    <x v="7"/>
    <n v="34233"/>
    <x v="1"/>
    <x v="1"/>
    <x v="0"/>
    <x v="183"/>
    <s v="kmpl"/>
    <s v="203 bhp"/>
    <n v="5"/>
    <m/>
    <x v="732"/>
  </r>
  <r>
    <n v="4223"/>
    <x v="1119"/>
    <x v="3"/>
    <x v="7"/>
    <n v="39626"/>
    <x v="1"/>
    <x v="1"/>
    <x v="0"/>
    <x v="287"/>
    <s v="kmpl"/>
    <s v="241 bhp"/>
    <n v="4"/>
    <m/>
    <x v="1123"/>
  </r>
  <r>
    <n v="4224"/>
    <x v="34"/>
    <x v="1"/>
    <x v="11"/>
    <n v="82500"/>
    <x v="2"/>
    <x v="0"/>
    <x v="0"/>
    <x v="33"/>
    <s v="kmpl"/>
    <s v="64 bhp"/>
    <n v="5"/>
    <m/>
    <x v="0"/>
  </r>
  <r>
    <n v="4225"/>
    <x v="1575"/>
    <x v="4"/>
    <x v="1"/>
    <n v="63000"/>
    <x v="1"/>
    <x v="0"/>
    <x v="1"/>
    <x v="401"/>
    <s v="kmpl"/>
    <s v="108.45 bhp"/>
    <n v="5"/>
    <m/>
    <x v="422"/>
  </r>
  <r>
    <n v="4226"/>
    <x v="244"/>
    <x v="8"/>
    <x v="2"/>
    <n v="77001"/>
    <x v="1"/>
    <x v="0"/>
    <x v="0"/>
    <x v="92"/>
    <s v="kmpl"/>
    <s v="120 bhp"/>
    <n v="8"/>
    <m/>
    <x v="11"/>
  </r>
  <r>
    <n v="4227"/>
    <x v="534"/>
    <x v="2"/>
    <x v="5"/>
    <n v="43000"/>
    <x v="1"/>
    <x v="1"/>
    <x v="0"/>
    <x v="245"/>
    <s v="kmpl"/>
    <s v="197.2 bhp"/>
    <n v="7"/>
    <m/>
    <x v="121"/>
  </r>
  <r>
    <n v="4228"/>
    <x v="1350"/>
    <x v="4"/>
    <x v="2"/>
    <n v="61111"/>
    <x v="2"/>
    <x v="0"/>
    <x v="0"/>
    <x v="97"/>
    <s v="kmpl"/>
    <s v="67.1 bhp"/>
    <n v="5"/>
    <m/>
    <x v="110"/>
  </r>
  <r>
    <n v="4229"/>
    <x v="1576"/>
    <x v="9"/>
    <x v="14"/>
    <n v="79000"/>
    <x v="2"/>
    <x v="0"/>
    <x v="1"/>
    <x v="72"/>
    <s v="kmpl"/>
    <m/>
    <m/>
    <m/>
    <x v="193"/>
  </r>
  <r>
    <n v="4230"/>
    <x v="56"/>
    <x v="7"/>
    <x v="2"/>
    <n v="43000"/>
    <x v="2"/>
    <x v="0"/>
    <x v="0"/>
    <x v="53"/>
    <s v="kmpl"/>
    <s v="78.9 bhp"/>
    <n v="5"/>
    <m/>
    <x v="418"/>
  </r>
  <r>
    <n v="4231"/>
    <x v="73"/>
    <x v="4"/>
    <x v="4"/>
    <n v="47000"/>
    <x v="2"/>
    <x v="1"/>
    <x v="0"/>
    <x v="66"/>
    <s v="kmpl"/>
    <s v="86.8 bhp"/>
    <n v="5"/>
    <m/>
    <x v="15"/>
  </r>
  <r>
    <n v="4232"/>
    <x v="192"/>
    <x v="5"/>
    <x v="8"/>
    <n v="34000"/>
    <x v="2"/>
    <x v="1"/>
    <x v="0"/>
    <x v="137"/>
    <s v="kmpl"/>
    <s v="67 bhp"/>
    <n v="5"/>
    <m/>
    <x v="191"/>
  </r>
  <r>
    <n v="4233"/>
    <x v="1383"/>
    <x v="3"/>
    <x v="6"/>
    <n v="22060"/>
    <x v="1"/>
    <x v="1"/>
    <x v="0"/>
    <x v="382"/>
    <s v="kmpl"/>
    <s v="147.51 bhp"/>
    <n v="5"/>
    <s v="44.8 Lakh"/>
    <x v="1124"/>
  </r>
  <r>
    <n v="4234"/>
    <x v="538"/>
    <x v="2"/>
    <x v="3"/>
    <n v="63000"/>
    <x v="1"/>
    <x v="1"/>
    <x v="0"/>
    <x v="14"/>
    <s v="kmpl"/>
    <s v="165 bhp"/>
    <n v="5"/>
    <m/>
    <x v="166"/>
  </r>
  <r>
    <n v="4235"/>
    <x v="199"/>
    <x v="5"/>
    <x v="2"/>
    <n v="80000"/>
    <x v="2"/>
    <x v="0"/>
    <x v="0"/>
    <x v="50"/>
    <s v="kmpl"/>
    <s v="67.1 bhp"/>
    <n v="5"/>
    <m/>
    <x v="54"/>
  </r>
  <r>
    <n v="4236"/>
    <x v="1577"/>
    <x v="6"/>
    <x v="1"/>
    <n v="13506"/>
    <x v="1"/>
    <x v="1"/>
    <x v="0"/>
    <x v="275"/>
    <s v="kmpl"/>
    <s v="187.74 bhp"/>
    <n v="5"/>
    <s v="50.4 Lakh"/>
    <x v="1125"/>
  </r>
  <r>
    <n v="4237"/>
    <x v="677"/>
    <x v="0"/>
    <x v="5"/>
    <n v="16000"/>
    <x v="2"/>
    <x v="0"/>
    <x v="0"/>
    <x v="52"/>
    <s v="kmpl"/>
    <s v="53.3 bhp"/>
    <n v="5"/>
    <s v="4.78 Lakh"/>
    <x v="514"/>
  </r>
  <r>
    <n v="4238"/>
    <x v="822"/>
    <x v="7"/>
    <x v="5"/>
    <n v="31006"/>
    <x v="2"/>
    <x v="0"/>
    <x v="0"/>
    <x v="179"/>
    <s v="kmpl"/>
    <s v="47.3 bhp"/>
    <n v="5"/>
    <m/>
    <x v="870"/>
  </r>
  <r>
    <n v="4239"/>
    <x v="1177"/>
    <x v="8"/>
    <x v="4"/>
    <n v="91200"/>
    <x v="1"/>
    <x v="0"/>
    <x v="0"/>
    <x v="85"/>
    <s v="kmpl"/>
    <s v="100 bhp"/>
    <n v="8"/>
    <m/>
    <x v="20"/>
  </r>
  <r>
    <n v="4240"/>
    <x v="814"/>
    <x v="1"/>
    <x v="1"/>
    <n v="43000"/>
    <x v="2"/>
    <x v="1"/>
    <x v="0"/>
    <x v="29"/>
    <s v="kmpl"/>
    <s v="138.1 bhp"/>
    <n v="5"/>
    <m/>
    <x v="1"/>
  </r>
  <r>
    <n v="4241"/>
    <x v="1578"/>
    <x v="4"/>
    <x v="1"/>
    <n v="45000"/>
    <x v="1"/>
    <x v="0"/>
    <x v="0"/>
    <x v="277"/>
    <s v="kmpl"/>
    <s v="99 bhp"/>
    <n v="5"/>
    <m/>
    <x v="44"/>
  </r>
  <r>
    <n v="4242"/>
    <x v="147"/>
    <x v="3"/>
    <x v="7"/>
    <n v="28637"/>
    <x v="2"/>
    <x v="0"/>
    <x v="0"/>
    <x v="109"/>
    <s v="kmpl"/>
    <s v="86.8 bhp"/>
    <n v="5"/>
    <m/>
    <x v="454"/>
  </r>
  <r>
    <n v="4243"/>
    <x v="1579"/>
    <x v="1"/>
    <x v="15"/>
    <n v="69870"/>
    <x v="2"/>
    <x v="0"/>
    <x v="1"/>
    <x v="402"/>
    <s v="kmpl"/>
    <s v="92 bhp"/>
    <n v="5"/>
    <m/>
    <x v="542"/>
  </r>
  <r>
    <n v="4244"/>
    <x v="1580"/>
    <x v="0"/>
    <x v="7"/>
    <n v="84000"/>
    <x v="1"/>
    <x v="0"/>
    <x v="0"/>
    <x v="92"/>
    <s v="kmpl"/>
    <s v="120 bhp"/>
    <n v="7"/>
    <m/>
    <x v="444"/>
  </r>
  <r>
    <n v="4245"/>
    <x v="1521"/>
    <x v="3"/>
    <x v="9"/>
    <n v="84143"/>
    <x v="2"/>
    <x v="0"/>
    <x v="0"/>
    <x v="73"/>
    <s v="kmpl"/>
    <s v="210 bhp"/>
    <n v="5"/>
    <m/>
    <x v="1126"/>
  </r>
  <r>
    <n v="4246"/>
    <x v="1565"/>
    <x v="8"/>
    <x v="3"/>
    <n v="77000"/>
    <x v="1"/>
    <x v="0"/>
    <x v="1"/>
    <x v="92"/>
    <s v="kmpl"/>
    <s v="120 bhp"/>
    <n v="8"/>
    <m/>
    <x v="1127"/>
  </r>
  <r>
    <n v="4247"/>
    <x v="532"/>
    <x v="10"/>
    <x v="3"/>
    <n v="75000"/>
    <x v="1"/>
    <x v="1"/>
    <x v="1"/>
    <x v="244"/>
    <s v="kmpl"/>
    <s v="147.51 bhp"/>
    <n v="5"/>
    <m/>
    <x v="7"/>
  </r>
  <r>
    <n v="4248"/>
    <x v="407"/>
    <x v="8"/>
    <x v="2"/>
    <n v="76155"/>
    <x v="2"/>
    <x v="0"/>
    <x v="0"/>
    <x v="101"/>
    <s v="kmpl"/>
    <s v="79.4 bhp"/>
    <n v="5"/>
    <m/>
    <x v="9"/>
  </r>
  <r>
    <n v="4249"/>
    <x v="209"/>
    <x v="9"/>
    <x v="7"/>
    <n v="98000"/>
    <x v="1"/>
    <x v="0"/>
    <x v="0"/>
    <x v="48"/>
    <s v="kmpl"/>
    <s v="74 bhp"/>
    <n v="5"/>
    <m/>
    <x v="481"/>
  </r>
  <r>
    <n v="4250"/>
    <x v="1006"/>
    <x v="0"/>
    <x v="11"/>
    <n v="48233"/>
    <x v="2"/>
    <x v="0"/>
    <x v="1"/>
    <x v="239"/>
    <s v="kmpl"/>
    <s v="125 bhp"/>
    <n v="5"/>
    <m/>
    <x v="185"/>
  </r>
  <r>
    <n v="4251"/>
    <x v="778"/>
    <x v="9"/>
    <x v="1"/>
    <n v="63000"/>
    <x v="1"/>
    <x v="1"/>
    <x v="0"/>
    <x v="294"/>
    <s v="kmpl"/>
    <s v="241.4 bhp"/>
    <n v="5"/>
    <m/>
    <x v="246"/>
  </r>
  <r>
    <n v="4252"/>
    <x v="355"/>
    <x v="3"/>
    <x v="1"/>
    <n v="34063"/>
    <x v="2"/>
    <x v="0"/>
    <x v="0"/>
    <x v="5"/>
    <s v="kmpl"/>
    <s v="55.2 bhp"/>
    <n v="5"/>
    <m/>
    <x v="1128"/>
  </r>
  <r>
    <n v="4253"/>
    <x v="735"/>
    <x v="7"/>
    <x v="4"/>
    <n v="32576"/>
    <x v="2"/>
    <x v="0"/>
    <x v="0"/>
    <x v="284"/>
    <s v="kmpl"/>
    <s v="88.76 bhp"/>
    <n v="5"/>
    <s v="7.36 Lakh"/>
    <x v="360"/>
  </r>
  <r>
    <n v="4254"/>
    <x v="1581"/>
    <x v="0"/>
    <x v="1"/>
    <n v="28843"/>
    <x v="2"/>
    <x v="1"/>
    <x v="0"/>
    <x v="189"/>
    <s v="kmpl"/>
    <s v="110.5 bhp"/>
    <n v="5"/>
    <m/>
    <x v="690"/>
  </r>
  <r>
    <n v="4255"/>
    <x v="1582"/>
    <x v="9"/>
    <x v="5"/>
    <n v="26000"/>
    <x v="1"/>
    <x v="1"/>
    <x v="1"/>
    <x v="283"/>
    <s v="kmpl"/>
    <s v="108.45 bhp"/>
    <n v="5"/>
    <m/>
    <x v="53"/>
  </r>
  <r>
    <n v="4256"/>
    <x v="1317"/>
    <x v="7"/>
    <x v="4"/>
    <n v="39000"/>
    <x v="2"/>
    <x v="1"/>
    <x v="0"/>
    <x v="297"/>
    <s v="kmpl"/>
    <s v="116.3 bhp"/>
    <n v="5"/>
    <m/>
    <x v="401"/>
  </r>
  <r>
    <n v="4257"/>
    <x v="39"/>
    <x v="0"/>
    <x v="0"/>
    <n v="66000"/>
    <x v="2"/>
    <x v="0"/>
    <x v="0"/>
    <x v="38"/>
    <s v="kmpl"/>
    <s v="46.3 bhp"/>
    <n v="5"/>
    <m/>
    <x v="144"/>
  </r>
  <r>
    <n v="4258"/>
    <x v="157"/>
    <x v="7"/>
    <x v="2"/>
    <n v="38002"/>
    <x v="2"/>
    <x v="0"/>
    <x v="0"/>
    <x v="53"/>
    <s v="kmpl"/>
    <s v="78.9 bhp"/>
    <n v="5"/>
    <m/>
    <x v="93"/>
  </r>
  <r>
    <n v="4259"/>
    <x v="298"/>
    <x v="2"/>
    <x v="0"/>
    <n v="49000"/>
    <x v="2"/>
    <x v="0"/>
    <x v="1"/>
    <x v="69"/>
    <s v="kmpl"/>
    <s v="62 bhp"/>
    <n v="5"/>
    <m/>
    <x v="225"/>
  </r>
  <r>
    <n v="4260"/>
    <x v="1583"/>
    <x v="9"/>
    <x v="7"/>
    <n v="52000"/>
    <x v="1"/>
    <x v="0"/>
    <x v="0"/>
    <x v="102"/>
    <s v="kmpl"/>
    <s v="103.6 bhp"/>
    <n v="5"/>
    <m/>
    <x v="132"/>
  </r>
  <r>
    <n v="4261"/>
    <x v="160"/>
    <x v="0"/>
    <x v="4"/>
    <n v="56500"/>
    <x v="1"/>
    <x v="1"/>
    <x v="0"/>
    <x v="74"/>
    <s v="kmpl"/>
    <s v="174.33 bhp"/>
    <n v="5"/>
    <m/>
    <x v="1129"/>
  </r>
  <r>
    <n v="4262"/>
    <x v="521"/>
    <x v="0"/>
    <x v="1"/>
    <n v="20568"/>
    <x v="2"/>
    <x v="0"/>
    <x v="0"/>
    <x v="153"/>
    <s v="kmpl"/>
    <s v="88.7 bhp"/>
    <n v="5"/>
    <m/>
    <x v="12"/>
  </r>
  <r>
    <n v="4263"/>
    <x v="351"/>
    <x v="0"/>
    <x v="1"/>
    <n v="26000"/>
    <x v="2"/>
    <x v="0"/>
    <x v="0"/>
    <x v="136"/>
    <s v="kmpl"/>
    <s v="121.3 bhp"/>
    <n v="5"/>
    <m/>
    <x v="312"/>
  </r>
  <r>
    <n v="4264"/>
    <x v="407"/>
    <x v="8"/>
    <x v="3"/>
    <n v="56000"/>
    <x v="2"/>
    <x v="0"/>
    <x v="0"/>
    <x v="101"/>
    <s v="kmpl"/>
    <s v="79.4 bhp"/>
    <n v="5"/>
    <m/>
    <x v="724"/>
  </r>
  <r>
    <n v="4265"/>
    <x v="624"/>
    <x v="3"/>
    <x v="8"/>
    <n v="27509"/>
    <x v="2"/>
    <x v="0"/>
    <x v="0"/>
    <x v="75"/>
    <s v="kmpl"/>
    <s v="53.64 bhp"/>
    <n v="5"/>
    <s v="4.04 Lakh"/>
    <x v="899"/>
  </r>
  <r>
    <n v="4266"/>
    <x v="492"/>
    <x v="6"/>
    <x v="5"/>
    <n v="36216"/>
    <x v="2"/>
    <x v="0"/>
    <x v="0"/>
    <x v="229"/>
    <s v="kmpl"/>
    <s v="81.86 bhp"/>
    <n v="5"/>
    <m/>
    <x v="676"/>
  </r>
  <r>
    <n v="4267"/>
    <x v="1584"/>
    <x v="7"/>
    <x v="10"/>
    <n v="28888"/>
    <x v="2"/>
    <x v="1"/>
    <x v="0"/>
    <x v="252"/>
    <s v="kmpl"/>
    <s v="157.7 bhp"/>
    <n v="5"/>
    <m/>
    <x v="646"/>
  </r>
  <r>
    <n v="4268"/>
    <x v="209"/>
    <x v="5"/>
    <x v="2"/>
    <n v="120000"/>
    <x v="1"/>
    <x v="0"/>
    <x v="1"/>
    <x v="48"/>
    <s v="kmpl"/>
    <s v="74 bhp"/>
    <n v="5"/>
    <m/>
    <x v="242"/>
  </r>
  <r>
    <n v="4269"/>
    <x v="1513"/>
    <x v="6"/>
    <x v="6"/>
    <n v="31396"/>
    <x v="2"/>
    <x v="0"/>
    <x v="0"/>
    <x v="165"/>
    <s v="kmpl"/>
    <s v="67.04 bhp"/>
    <n v="5"/>
    <m/>
    <x v="454"/>
  </r>
  <r>
    <n v="4270"/>
    <x v="599"/>
    <x v="4"/>
    <x v="1"/>
    <n v="79000"/>
    <x v="1"/>
    <x v="1"/>
    <x v="0"/>
    <x v="168"/>
    <s v="kmpl"/>
    <s v="141 bhp"/>
    <n v="5"/>
    <m/>
    <x v="315"/>
  </r>
  <r>
    <n v="4271"/>
    <x v="253"/>
    <x v="8"/>
    <x v="0"/>
    <n v="62000"/>
    <x v="2"/>
    <x v="1"/>
    <x v="0"/>
    <x v="11"/>
    <s v="kmpl"/>
    <s v="118 bhp"/>
    <n v="5"/>
    <m/>
    <x v="155"/>
  </r>
  <r>
    <n v="4272"/>
    <x v="1585"/>
    <x v="2"/>
    <x v="13"/>
    <n v="120000"/>
    <x v="2"/>
    <x v="1"/>
    <x v="1"/>
    <x v="266"/>
    <s v="kmpl"/>
    <s v="218 bhp"/>
    <n v="5"/>
    <m/>
    <x v="81"/>
  </r>
  <r>
    <n v="4273"/>
    <x v="196"/>
    <x v="0"/>
    <x v="5"/>
    <n v="53000"/>
    <x v="2"/>
    <x v="1"/>
    <x v="0"/>
    <x v="140"/>
    <s v="kmpl"/>
    <s v="177.46 bhp"/>
    <n v="5"/>
    <s v="33.36 Lakh"/>
    <x v="839"/>
  </r>
  <r>
    <n v="4274"/>
    <x v="700"/>
    <x v="3"/>
    <x v="0"/>
    <n v="124313"/>
    <x v="1"/>
    <x v="0"/>
    <x v="0"/>
    <x v="85"/>
    <s v="kmpl"/>
    <s v="100.6 bhp"/>
    <n v="8"/>
    <m/>
    <x v="1130"/>
  </r>
  <r>
    <n v="4275"/>
    <x v="269"/>
    <x v="1"/>
    <x v="1"/>
    <n v="26725"/>
    <x v="2"/>
    <x v="1"/>
    <x v="0"/>
    <x v="165"/>
    <s v="kmpl"/>
    <s v="67.04 bhp"/>
    <n v="5"/>
    <m/>
    <x v="24"/>
  </r>
  <r>
    <n v="4276"/>
    <x v="3"/>
    <x v="7"/>
    <x v="7"/>
    <n v="45617"/>
    <x v="1"/>
    <x v="0"/>
    <x v="0"/>
    <x v="3"/>
    <s v="kmpl"/>
    <s v="88.76 bhp"/>
    <n v="7"/>
    <m/>
    <x v="406"/>
  </r>
  <r>
    <n v="4277"/>
    <x v="573"/>
    <x v="0"/>
    <x v="4"/>
    <n v="37000"/>
    <x v="1"/>
    <x v="1"/>
    <x v="0"/>
    <x v="56"/>
    <s v="kmpl"/>
    <s v="107.3 bhp"/>
    <n v="5"/>
    <m/>
    <x v="292"/>
  </r>
  <r>
    <n v="4278"/>
    <x v="1586"/>
    <x v="6"/>
    <x v="0"/>
    <n v="109147"/>
    <x v="1"/>
    <x v="0"/>
    <x v="0"/>
    <x v="33"/>
    <s v="kmpl"/>
    <s v="112 bhp"/>
    <n v="8"/>
    <m/>
    <x v="81"/>
  </r>
  <r>
    <n v="4279"/>
    <x v="1204"/>
    <x v="10"/>
    <x v="7"/>
    <n v="59000"/>
    <x v="1"/>
    <x v="0"/>
    <x v="0"/>
    <x v="16"/>
    <s v="kmpl"/>
    <s v="98.6 bhp"/>
    <n v="5"/>
    <m/>
    <x v="119"/>
  </r>
  <r>
    <n v="4280"/>
    <x v="55"/>
    <x v="1"/>
    <x v="1"/>
    <n v="28000"/>
    <x v="2"/>
    <x v="0"/>
    <x v="0"/>
    <x v="52"/>
    <s v="kmpl"/>
    <s v="53.3 bhp"/>
    <n v="5"/>
    <m/>
    <x v="81"/>
  </r>
  <r>
    <n v="4281"/>
    <x v="55"/>
    <x v="1"/>
    <x v="8"/>
    <n v="4700"/>
    <x v="2"/>
    <x v="0"/>
    <x v="0"/>
    <x v="52"/>
    <s v="kmpl"/>
    <s v="53.3 bhp"/>
    <n v="5"/>
    <m/>
    <x v="159"/>
  </r>
  <r>
    <n v="4282"/>
    <x v="313"/>
    <x v="3"/>
    <x v="7"/>
    <n v="72469"/>
    <x v="1"/>
    <x v="1"/>
    <x v="0"/>
    <x v="161"/>
    <s v="kmpl"/>
    <s v="241.4 bhp"/>
    <n v="7"/>
    <m/>
    <x v="1131"/>
  </r>
  <r>
    <n v="4283"/>
    <x v="104"/>
    <x v="1"/>
    <x v="7"/>
    <n v="57539"/>
    <x v="1"/>
    <x v="1"/>
    <x v="0"/>
    <x v="84"/>
    <s v="kmpl"/>
    <s v="126.32 bhp"/>
    <n v="5"/>
    <m/>
    <x v="28"/>
  </r>
  <r>
    <n v="4284"/>
    <x v="105"/>
    <x v="8"/>
    <x v="5"/>
    <n v="42000"/>
    <x v="1"/>
    <x v="1"/>
    <x v="0"/>
    <x v="7"/>
    <s v="kmpl"/>
    <s v="171.5 bhp"/>
    <n v="7"/>
    <s v="26.55 Lakh"/>
    <x v="1132"/>
  </r>
  <r>
    <n v="4285"/>
    <x v="488"/>
    <x v="8"/>
    <x v="0"/>
    <n v="62489"/>
    <x v="2"/>
    <x v="0"/>
    <x v="0"/>
    <x v="72"/>
    <s v="kmpl"/>
    <s v="80 bhp"/>
    <n v="5"/>
    <m/>
    <x v="110"/>
  </r>
  <r>
    <n v="4286"/>
    <x v="288"/>
    <x v="0"/>
    <x v="4"/>
    <n v="51167"/>
    <x v="2"/>
    <x v="0"/>
    <x v="0"/>
    <x v="164"/>
    <s v="kmpl"/>
    <s v="73.9 bhp"/>
    <n v="5"/>
    <m/>
    <x v="296"/>
  </r>
  <r>
    <n v="4287"/>
    <x v="272"/>
    <x v="2"/>
    <x v="3"/>
    <n v="130000"/>
    <x v="1"/>
    <x v="0"/>
    <x v="0"/>
    <x v="8"/>
    <s v="kmpl"/>
    <s v="103.6 bhp"/>
    <n v="5"/>
    <m/>
    <x v="119"/>
  </r>
  <r>
    <n v="4288"/>
    <x v="282"/>
    <x v="0"/>
    <x v="9"/>
    <n v="63000"/>
    <x v="2"/>
    <x v="0"/>
    <x v="1"/>
    <x v="169"/>
    <s v="kmpl"/>
    <s v="78 bhp"/>
    <n v="5"/>
    <m/>
    <x v="0"/>
  </r>
  <r>
    <n v="4289"/>
    <x v="1587"/>
    <x v="9"/>
    <x v="2"/>
    <n v="60000"/>
    <x v="2"/>
    <x v="0"/>
    <x v="0"/>
    <x v="76"/>
    <s v="kmpl"/>
    <s v="103.2 bhp"/>
    <n v="5"/>
    <m/>
    <x v="84"/>
  </r>
  <r>
    <n v="4290"/>
    <x v="344"/>
    <x v="1"/>
    <x v="14"/>
    <n v="123200"/>
    <x v="2"/>
    <x v="0"/>
    <x v="1"/>
    <x v="190"/>
    <s v="kmpl"/>
    <s v="94 bhp"/>
    <n v="5"/>
    <m/>
    <x v="240"/>
  </r>
  <r>
    <n v="4291"/>
    <x v="354"/>
    <x v="5"/>
    <x v="2"/>
    <n v="115692"/>
    <x v="1"/>
    <x v="1"/>
    <x v="0"/>
    <x v="56"/>
    <s v="kmpl"/>
    <s v="138.1 bhp"/>
    <n v="5"/>
    <m/>
    <x v="2"/>
  </r>
  <r>
    <n v="4292"/>
    <x v="427"/>
    <x v="3"/>
    <x v="2"/>
    <n v="87073"/>
    <x v="2"/>
    <x v="1"/>
    <x v="0"/>
    <x v="211"/>
    <s v="kmpl"/>
    <s v="204 bhp"/>
    <n v="5"/>
    <m/>
    <x v="1133"/>
  </r>
  <r>
    <n v="4293"/>
    <x v="966"/>
    <x v="6"/>
    <x v="1"/>
    <n v="40901"/>
    <x v="2"/>
    <x v="0"/>
    <x v="0"/>
    <x v="101"/>
    <s v="kmpl"/>
    <s v="81.83 bhp"/>
    <n v="5"/>
    <m/>
    <x v="1134"/>
  </r>
  <r>
    <n v="4294"/>
    <x v="157"/>
    <x v="3"/>
    <x v="4"/>
    <n v="36264"/>
    <x v="2"/>
    <x v="0"/>
    <x v="0"/>
    <x v="53"/>
    <s v="kmpl"/>
    <s v="78.9 bhp"/>
    <n v="5"/>
    <m/>
    <x v="405"/>
  </r>
  <r>
    <n v="4295"/>
    <x v="1588"/>
    <x v="8"/>
    <x v="10"/>
    <n v="60000"/>
    <x v="2"/>
    <x v="0"/>
    <x v="1"/>
    <x v="124"/>
    <s v="kmpl"/>
    <s v="68.05 bhp"/>
    <n v="5"/>
    <m/>
    <x v="445"/>
  </r>
  <r>
    <n v="4296"/>
    <x v="1589"/>
    <x v="1"/>
    <x v="6"/>
    <n v="20000"/>
    <x v="2"/>
    <x v="0"/>
    <x v="0"/>
    <x v="72"/>
    <s v="kmpl"/>
    <s v="74 bhp"/>
    <n v="5"/>
    <m/>
    <x v="44"/>
  </r>
  <r>
    <n v="4297"/>
    <x v="1590"/>
    <x v="0"/>
    <x v="7"/>
    <n v="68400"/>
    <x v="2"/>
    <x v="1"/>
    <x v="0"/>
    <x v="403"/>
    <s v="kmpl"/>
    <s v="178.4 bhp"/>
    <n v="5"/>
    <m/>
    <x v="55"/>
  </r>
  <r>
    <n v="4298"/>
    <x v="90"/>
    <x v="9"/>
    <x v="4"/>
    <n v="71231"/>
    <x v="1"/>
    <x v="0"/>
    <x v="1"/>
    <x v="83"/>
    <s v="kmpl"/>
    <s v="140 bhp"/>
    <n v="7"/>
    <m/>
    <x v="349"/>
  </r>
  <r>
    <n v="4299"/>
    <x v="144"/>
    <x v="4"/>
    <x v="2"/>
    <n v="75000"/>
    <x v="1"/>
    <x v="1"/>
    <x v="0"/>
    <x v="107"/>
    <s v="kmpl"/>
    <s v="138.1 bhp"/>
    <n v="5"/>
    <m/>
    <x v="1135"/>
  </r>
  <r>
    <n v="4300"/>
    <x v="970"/>
    <x v="0"/>
    <x v="6"/>
    <n v="1997"/>
    <x v="2"/>
    <x v="1"/>
    <x v="0"/>
    <x v="143"/>
    <s v="kmpl"/>
    <s v="67 bhp"/>
    <n v="5"/>
    <s v="6.14 Lakh"/>
    <x v="80"/>
  </r>
  <r>
    <n v="4301"/>
    <x v="181"/>
    <x v="1"/>
    <x v="5"/>
    <n v="47300"/>
    <x v="1"/>
    <x v="0"/>
    <x v="0"/>
    <x v="34"/>
    <s v="kmpl"/>
    <s v="88.5 bhp"/>
    <n v="5"/>
    <s v="11.96 Lakh"/>
    <x v="40"/>
  </r>
  <r>
    <n v="4302"/>
    <x v="673"/>
    <x v="8"/>
    <x v="3"/>
    <n v="61449"/>
    <x v="2"/>
    <x v="0"/>
    <x v="0"/>
    <x v="14"/>
    <s v="kmpl"/>
    <s v="62 bhp"/>
    <n v="5"/>
    <m/>
    <x v="93"/>
  </r>
  <r>
    <n v="4303"/>
    <x v="8"/>
    <x v="6"/>
    <x v="4"/>
    <n v="47910"/>
    <x v="1"/>
    <x v="0"/>
    <x v="0"/>
    <x v="8"/>
    <s v="kmpl"/>
    <s v="103.6 bhp"/>
    <n v="5"/>
    <m/>
    <x v="655"/>
  </r>
  <r>
    <n v="4304"/>
    <x v="442"/>
    <x v="4"/>
    <x v="1"/>
    <n v="62000"/>
    <x v="1"/>
    <x v="0"/>
    <x v="0"/>
    <x v="215"/>
    <s v="kmpl"/>
    <s v="88.8 bhp"/>
    <n v="5"/>
    <m/>
    <x v="123"/>
  </r>
  <r>
    <n v="4305"/>
    <x v="209"/>
    <x v="2"/>
    <x v="3"/>
    <n v="65060"/>
    <x v="1"/>
    <x v="0"/>
    <x v="0"/>
    <x v="48"/>
    <s v="kmpl"/>
    <s v="74 bhp"/>
    <n v="5"/>
    <m/>
    <x v="285"/>
  </r>
  <r>
    <n v="4306"/>
    <x v="705"/>
    <x v="5"/>
    <x v="11"/>
    <n v="82203"/>
    <x v="2"/>
    <x v="0"/>
    <x v="0"/>
    <x v="124"/>
    <s v="kmpl"/>
    <s v="68.05 bhp"/>
    <n v="5"/>
    <m/>
    <x v="185"/>
  </r>
  <r>
    <n v="4307"/>
    <x v="90"/>
    <x v="7"/>
    <x v="4"/>
    <n v="44000"/>
    <x v="1"/>
    <x v="0"/>
    <x v="0"/>
    <x v="83"/>
    <s v="kmpl"/>
    <s v="140 bhp"/>
    <n v="7"/>
    <m/>
    <x v="106"/>
  </r>
  <r>
    <n v="4308"/>
    <x v="3"/>
    <x v="3"/>
    <x v="7"/>
    <n v="53817"/>
    <x v="1"/>
    <x v="0"/>
    <x v="0"/>
    <x v="126"/>
    <s v="kmpl"/>
    <s v="88.50 bhp"/>
    <n v="7"/>
    <s v="11.44 Lakh"/>
    <x v="646"/>
  </r>
  <r>
    <n v="4309"/>
    <x v="90"/>
    <x v="6"/>
    <x v="4"/>
    <n v="61591"/>
    <x v="1"/>
    <x v="0"/>
    <x v="0"/>
    <x v="83"/>
    <s v="kmpl"/>
    <s v="140 bhp"/>
    <n v="7"/>
    <m/>
    <x v="1136"/>
  </r>
  <r>
    <n v="4310"/>
    <x v="1390"/>
    <x v="5"/>
    <x v="2"/>
    <n v="86500"/>
    <x v="1"/>
    <x v="0"/>
    <x v="1"/>
    <x v="174"/>
    <s v="kmpl"/>
    <s v="88.8 bhp"/>
    <n v="5"/>
    <m/>
    <x v="185"/>
  </r>
  <r>
    <n v="4311"/>
    <x v="420"/>
    <x v="1"/>
    <x v="10"/>
    <n v="100000"/>
    <x v="1"/>
    <x v="1"/>
    <x v="0"/>
    <x v="180"/>
    <s v="kmpl"/>
    <s v="198.5 bhp"/>
    <n v="5"/>
    <m/>
    <x v="30"/>
  </r>
  <r>
    <n v="4312"/>
    <x v="1473"/>
    <x v="2"/>
    <x v="0"/>
    <n v="87000"/>
    <x v="2"/>
    <x v="0"/>
    <x v="0"/>
    <x v="297"/>
    <s v="kmpl"/>
    <s v="104.68 bhp"/>
    <n v="5"/>
    <m/>
    <x v="70"/>
  </r>
  <r>
    <n v="4313"/>
    <x v="192"/>
    <x v="4"/>
    <x v="5"/>
    <n v="35000"/>
    <x v="2"/>
    <x v="1"/>
    <x v="0"/>
    <x v="137"/>
    <s v="kmpl"/>
    <s v="67 bhp"/>
    <n v="5"/>
    <m/>
    <x v="44"/>
  </r>
  <r>
    <n v="4314"/>
    <x v="146"/>
    <x v="7"/>
    <x v="5"/>
    <n v="6000"/>
    <x v="2"/>
    <x v="0"/>
    <x v="0"/>
    <x v="108"/>
    <s v="kmpl"/>
    <s v="67.06 bhp"/>
    <n v="5"/>
    <m/>
    <x v="86"/>
  </r>
  <r>
    <n v="4315"/>
    <x v="81"/>
    <x v="5"/>
    <x v="7"/>
    <n v="59327"/>
    <x v="1"/>
    <x v="0"/>
    <x v="0"/>
    <x v="56"/>
    <s v="kmpl"/>
    <s v="68 bhp"/>
    <n v="5"/>
    <m/>
    <x v="72"/>
  </r>
  <r>
    <n v="4316"/>
    <x v="144"/>
    <x v="3"/>
    <x v="7"/>
    <n v="81001"/>
    <x v="1"/>
    <x v="1"/>
    <x v="0"/>
    <x v="107"/>
    <s v="kmpl"/>
    <s v="138.1 bhp"/>
    <n v="5"/>
    <m/>
    <x v="131"/>
  </r>
  <r>
    <n v="4317"/>
    <x v="23"/>
    <x v="6"/>
    <x v="7"/>
    <n v="44612"/>
    <x v="2"/>
    <x v="0"/>
    <x v="0"/>
    <x v="23"/>
    <s v="kmpl"/>
    <s v="80 bhp"/>
    <n v="5"/>
    <m/>
    <x v="954"/>
  </r>
  <r>
    <n v="4318"/>
    <x v="105"/>
    <x v="10"/>
    <x v="5"/>
    <n v="42388"/>
    <x v="1"/>
    <x v="1"/>
    <x v="0"/>
    <x v="7"/>
    <s v="kmpl"/>
    <s v="171.5 bhp"/>
    <n v="7"/>
    <s v="24.63 Lakh"/>
    <x v="190"/>
  </r>
  <r>
    <n v="4319"/>
    <x v="156"/>
    <x v="0"/>
    <x v="3"/>
    <n v="54000"/>
    <x v="2"/>
    <x v="0"/>
    <x v="0"/>
    <x v="109"/>
    <s v="kmpl"/>
    <s v="86.8 bhp"/>
    <n v="5"/>
    <m/>
    <x v="154"/>
  </r>
  <r>
    <n v="4320"/>
    <x v="144"/>
    <x v="0"/>
    <x v="2"/>
    <n v="83010"/>
    <x v="1"/>
    <x v="1"/>
    <x v="0"/>
    <x v="107"/>
    <s v="kmpl"/>
    <s v="138.1 bhp"/>
    <n v="5"/>
    <m/>
    <x v="100"/>
  </r>
  <r>
    <n v="4321"/>
    <x v="537"/>
    <x v="3"/>
    <x v="5"/>
    <n v="65405"/>
    <x v="1"/>
    <x v="1"/>
    <x v="0"/>
    <x v="73"/>
    <s v="kmpl"/>
    <s v="204 bhp"/>
    <n v="5"/>
    <m/>
    <x v="1124"/>
  </r>
  <r>
    <n v="4322"/>
    <x v="1591"/>
    <x v="8"/>
    <x v="1"/>
    <n v="36000"/>
    <x v="1"/>
    <x v="1"/>
    <x v="1"/>
    <x v="200"/>
    <s v="kmpl"/>
    <s v="168.7 bhp"/>
    <n v="7"/>
    <m/>
    <x v="812"/>
  </r>
  <r>
    <n v="4323"/>
    <x v="405"/>
    <x v="1"/>
    <x v="11"/>
    <n v="85000"/>
    <x v="2"/>
    <x v="0"/>
    <x v="0"/>
    <x v="393"/>
    <s v="kmpl"/>
    <s v="103.2 bhp"/>
    <n v="5"/>
    <m/>
    <x v="54"/>
  </r>
  <r>
    <n v="4324"/>
    <x v="1592"/>
    <x v="10"/>
    <x v="5"/>
    <n v="35000"/>
    <x v="1"/>
    <x v="0"/>
    <x v="0"/>
    <x v="217"/>
    <s v="kmpl"/>
    <s v="98.6 bhp"/>
    <n v="5"/>
    <m/>
    <x v="44"/>
  </r>
  <r>
    <n v="4325"/>
    <x v="814"/>
    <x v="0"/>
    <x v="3"/>
    <n v="54000"/>
    <x v="2"/>
    <x v="1"/>
    <x v="0"/>
    <x v="29"/>
    <s v="kmpl"/>
    <s v="138.1 bhp"/>
    <n v="5"/>
    <m/>
    <x v="100"/>
  </r>
  <r>
    <n v="4326"/>
    <x v="1128"/>
    <x v="0"/>
    <x v="9"/>
    <n v="70000"/>
    <x v="2"/>
    <x v="0"/>
    <x v="0"/>
    <x v="336"/>
    <s v="kmpl"/>
    <s v="100 bhp"/>
    <n v="5"/>
    <m/>
    <x v="362"/>
  </r>
  <r>
    <n v="4327"/>
    <x v="1593"/>
    <x v="7"/>
    <x v="8"/>
    <n v="27001"/>
    <x v="1"/>
    <x v="1"/>
    <x v="0"/>
    <x v="212"/>
    <s v="kmpl"/>
    <s v="190 bhp"/>
    <n v="5"/>
    <s v="50.26 Lakh"/>
    <x v="366"/>
  </r>
  <r>
    <n v="4328"/>
    <x v="17"/>
    <x v="3"/>
    <x v="12"/>
    <n v="41075"/>
    <x v="1"/>
    <x v="0"/>
    <x v="0"/>
    <x v="17"/>
    <s v="kmpl"/>
    <s v="74 bhp"/>
    <n v="5"/>
    <m/>
    <x v="575"/>
  </r>
  <r>
    <n v="4329"/>
    <x v="1594"/>
    <x v="4"/>
    <x v="5"/>
    <n v="26000"/>
    <x v="1"/>
    <x v="0"/>
    <x v="0"/>
    <x v="40"/>
    <s v="kmpl"/>
    <s v="77 bhp"/>
    <n v="6"/>
    <m/>
    <x v="139"/>
  </r>
  <r>
    <n v="4330"/>
    <x v="1595"/>
    <x v="0"/>
    <x v="0"/>
    <n v="55000"/>
    <x v="2"/>
    <x v="0"/>
    <x v="0"/>
    <x v="83"/>
    <s v="kmpl"/>
    <s v="90 bhp"/>
    <n v="5"/>
    <m/>
    <x v="5"/>
  </r>
  <r>
    <n v="4331"/>
    <x v="449"/>
    <x v="0"/>
    <x v="5"/>
    <n v="19000"/>
    <x v="2"/>
    <x v="0"/>
    <x v="0"/>
    <x v="112"/>
    <s v="kmpl"/>
    <s v="81.80 bhp"/>
    <n v="5"/>
    <m/>
    <x v="533"/>
  </r>
  <r>
    <n v="4332"/>
    <x v="1446"/>
    <x v="0"/>
    <x v="5"/>
    <n v="15000"/>
    <x v="2"/>
    <x v="1"/>
    <x v="0"/>
    <x v="50"/>
    <s v="kmpl"/>
    <s v="82 bhp"/>
    <n v="5"/>
    <m/>
    <x v="156"/>
  </r>
  <r>
    <n v="4333"/>
    <x v="80"/>
    <x v="2"/>
    <x v="5"/>
    <n v="37000"/>
    <x v="2"/>
    <x v="0"/>
    <x v="0"/>
    <x v="49"/>
    <s v="kmpl"/>
    <s v="86.7 bhp"/>
    <n v="5"/>
    <m/>
    <x v="90"/>
  </r>
  <r>
    <n v="4334"/>
    <x v="826"/>
    <x v="3"/>
    <x v="8"/>
    <n v="38712"/>
    <x v="2"/>
    <x v="0"/>
    <x v="0"/>
    <x v="50"/>
    <s v="kmpl"/>
    <s v="81.86 bhp"/>
    <n v="5"/>
    <s v="7.45 Lakh"/>
    <x v="961"/>
  </r>
  <r>
    <n v="4335"/>
    <x v="8"/>
    <x v="6"/>
    <x v="7"/>
    <n v="52400"/>
    <x v="1"/>
    <x v="0"/>
    <x v="0"/>
    <x v="8"/>
    <s v="kmpl"/>
    <s v="103.6 bhp"/>
    <n v="5"/>
    <m/>
    <x v="951"/>
  </r>
  <r>
    <n v="4336"/>
    <x v="383"/>
    <x v="9"/>
    <x v="5"/>
    <n v="23988"/>
    <x v="1"/>
    <x v="0"/>
    <x v="0"/>
    <x v="149"/>
    <s v="kmpl"/>
    <s v="88.5 bhp"/>
    <n v="5"/>
    <m/>
    <x v="28"/>
  </r>
  <r>
    <n v="4337"/>
    <x v="24"/>
    <x v="6"/>
    <x v="7"/>
    <n v="32283"/>
    <x v="2"/>
    <x v="1"/>
    <x v="1"/>
    <x v="24"/>
    <s v="kmpl"/>
    <s v="103.6 bhp"/>
    <n v="5"/>
    <m/>
    <x v="1137"/>
  </r>
  <r>
    <n v="4338"/>
    <x v="23"/>
    <x v="9"/>
    <x v="0"/>
    <n v="52000"/>
    <x v="2"/>
    <x v="0"/>
    <x v="0"/>
    <x v="23"/>
    <s v="kmpl"/>
    <s v="80 bhp"/>
    <n v="5"/>
    <m/>
    <x v="137"/>
  </r>
  <r>
    <n v="4339"/>
    <x v="73"/>
    <x v="1"/>
    <x v="5"/>
    <n v="32000"/>
    <x v="2"/>
    <x v="1"/>
    <x v="0"/>
    <x v="66"/>
    <s v="kmpl"/>
    <s v="86.8 bhp"/>
    <n v="5"/>
    <m/>
    <x v="90"/>
  </r>
  <r>
    <n v="4340"/>
    <x v="257"/>
    <x v="7"/>
    <x v="7"/>
    <n v="39000"/>
    <x v="2"/>
    <x v="0"/>
    <x v="0"/>
    <x v="146"/>
    <s v="kmpl"/>
    <s v="117.3 bhp"/>
    <n v="5"/>
    <m/>
    <x v="123"/>
  </r>
  <r>
    <n v="4341"/>
    <x v="1136"/>
    <x v="3"/>
    <x v="8"/>
    <n v="14149"/>
    <x v="2"/>
    <x v="0"/>
    <x v="0"/>
    <x v="228"/>
    <s v="kmpl"/>
    <s v="37.48 bhp"/>
    <n v="4"/>
    <m/>
    <x v="1021"/>
  </r>
  <r>
    <n v="4342"/>
    <x v="458"/>
    <x v="0"/>
    <x v="13"/>
    <n v="103000"/>
    <x v="2"/>
    <x v="1"/>
    <x v="0"/>
    <x v="223"/>
    <s v="kmpl"/>
    <s v="364.9 bhp"/>
    <n v="5"/>
    <m/>
    <x v="40"/>
  </r>
  <r>
    <n v="4343"/>
    <x v="34"/>
    <x v="1"/>
    <x v="15"/>
    <n v="82000"/>
    <x v="2"/>
    <x v="0"/>
    <x v="0"/>
    <x v="33"/>
    <s v="kmpl"/>
    <s v="64 bhp"/>
    <n v="5"/>
    <m/>
    <x v="101"/>
  </r>
  <r>
    <n v="4344"/>
    <x v="164"/>
    <x v="0"/>
    <x v="1"/>
    <n v="34000"/>
    <x v="2"/>
    <x v="1"/>
    <x v="0"/>
    <x v="119"/>
    <s v="kmpl"/>
    <s v="157.75 bhp"/>
    <n v="5"/>
    <m/>
    <x v="1138"/>
  </r>
  <r>
    <n v="4345"/>
    <x v="903"/>
    <x v="3"/>
    <x v="5"/>
    <n v="45180"/>
    <x v="1"/>
    <x v="1"/>
    <x v="0"/>
    <x v="161"/>
    <s v="kmpl"/>
    <s v="241.4 bhp"/>
    <n v="7"/>
    <m/>
    <x v="1139"/>
  </r>
  <r>
    <n v="4346"/>
    <x v="1596"/>
    <x v="10"/>
    <x v="6"/>
    <n v="2000"/>
    <x v="2"/>
    <x v="0"/>
    <x v="0"/>
    <x v="90"/>
    <s v="kmpl"/>
    <s v="81.80 bhp"/>
    <n v="5"/>
    <s v="8.16 Lakh"/>
    <x v="28"/>
  </r>
  <r>
    <n v="4347"/>
    <x v="242"/>
    <x v="3"/>
    <x v="2"/>
    <n v="82321"/>
    <x v="1"/>
    <x v="0"/>
    <x v="0"/>
    <x v="27"/>
    <s v="kmpl"/>
    <s v="102 bhp"/>
    <n v="7"/>
    <m/>
    <x v="1140"/>
  </r>
  <r>
    <n v="4348"/>
    <x v="424"/>
    <x v="7"/>
    <x v="2"/>
    <n v="7000"/>
    <x v="2"/>
    <x v="1"/>
    <x v="0"/>
    <x v="92"/>
    <s v="kmpl"/>
    <s v="154 bhp"/>
    <n v="5"/>
    <m/>
    <x v="349"/>
  </r>
  <r>
    <n v="4349"/>
    <x v="268"/>
    <x v="8"/>
    <x v="1"/>
    <n v="27000"/>
    <x v="1"/>
    <x v="1"/>
    <x v="0"/>
    <x v="115"/>
    <s v="kmpl"/>
    <s v="136 bhp"/>
    <n v="5"/>
    <m/>
    <x v="141"/>
  </r>
  <r>
    <n v="4350"/>
    <x v="893"/>
    <x v="3"/>
    <x v="12"/>
    <n v="31271"/>
    <x v="1"/>
    <x v="0"/>
    <x v="0"/>
    <x v="55"/>
    <s v="kmpl"/>
    <s v="147.8 bhp"/>
    <n v="8"/>
    <s v="24.01 Lakh"/>
    <x v="1141"/>
  </r>
  <r>
    <n v="4351"/>
    <x v="1597"/>
    <x v="5"/>
    <x v="18"/>
    <n v="55000"/>
    <x v="2"/>
    <x v="0"/>
    <x v="3"/>
    <x v="231"/>
    <s v="kmpl"/>
    <s v="null bhp"/>
    <n v="5"/>
    <m/>
    <x v="434"/>
  </r>
  <r>
    <n v="4352"/>
    <x v="12"/>
    <x v="8"/>
    <x v="7"/>
    <n v="24000"/>
    <x v="1"/>
    <x v="0"/>
    <x v="0"/>
    <x v="12"/>
    <s v="kmpl"/>
    <s v="74 bhp"/>
    <n v="5"/>
    <m/>
    <x v="641"/>
  </r>
  <r>
    <n v="4353"/>
    <x v="760"/>
    <x v="4"/>
    <x v="10"/>
    <n v="147000"/>
    <x v="1"/>
    <x v="0"/>
    <x v="0"/>
    <x v="85"/>
    <s v="kmpl"/>
    <s v="100.6 bhp"/>
    <n v="7"/>
    <m/>
    <x v="100"/>
  </r>
  <r>
    <n v="4354"/>
    <x v="439"/>
    <x v="8"/>
    <x v="3"/>
    <n v="72351"/>
    <x v="1"/>
    <x v="0"/>
    <x v="0"/>
    <x v="132"/>
    <s v="kmpl"/>
    <s v="null bhp"/>
    <n v="5"/>
    <m/>
    <x v="81"/>
  </r>
  <r>
    <n v="4355"/>
    <x v="207"/>
    <x v="2"/>
    <x v="0"/>
    <n v="115000"/>
    <x v="2"/>
    <x v="0"/>
    <x v="0"/>
    <x v="101"/>
    <s v="kmpl"/>
    <s v="79.4 bhp"/>
    <n v="5"/>
    <m/>
    <x v="0"/>
  </r>
  <r>
    <n v="4356"/>
    <x v="1033"/>
    <x v="5"/>
    <x v="0"/>
    <n v="82000"/>
    <x v="1"/>
    <x v="0"/>
    <x v="1"/>
    <x v="178"/>
    <s v="kmpl"/>
    <s v="68 bhp"/>
    <n v="5"/>
    <m/>
    <x v="240"/>
  </r>
  <r>
    <n v="4357"/>
    <x v="133"/>
    <x v="8"/>
    <x v="5"/>
    <n v="20000"/>
    <x v="1"/>
    <x v="1"/>
    <x v="0"/>
    <x v="99"/>
    <s v="kmpl"/>
    <s v="170 bhp"/>
    <n v="5"/>
    <m/>
    <x v="324"/>
  </r>
  <r>
    <n v="4358"/>
    <x v="416"/>
    <x v="7"/>
    <x v="2"/>
    <n v="45560"/>
    <x v="2"/>
    <x v="0"/>
    <x v="0"/>
    <x v="208"/>
    <s v="kmpl"/>
    <s v="88.73 bhp"/>
    <n v="5"/>
    <m/>
    <x v="313"/>
  </r>
  <r>
    <n v="4359"/>
    <x v="1598"/>
    <x v="6"/>
    <x v="8"/>
    <n v="57539"/>
    <x v="1"/>
    <x v="0"/>
    <x v="0"/>
    <x v="27"/>
    <s v="kmpl"/>
    <s v="102 bhp"/>
    <n v="7"/>
    <m/>
    <x v="1142"/>
  </r>
  <r>
    <n v="4360"/>
    <x v="1188"/>
    <x v="6"/>
    <x v="6"/>
    <n v="20004"/>
    <x v="1"/>
    <x v="1"/>
    <x v="0"/>
    <x v="354"/>
    <s v="kmpl"/>
    <s v="313 bhp"/>
    <n v="4"/>
    <m/>
    <x v="1143"/>
  </r>
  <r>
    <n v="4361"/>
    <x v="1196"/>
    <x v="0"/>
    <x v="3"/>
    <n v="54500"/>
    <x v="1"/>
    <x v="0"/>
    <x v="0"/>
    <x v="214"/>
    <s v="kmpl"/>
    <s v="108.4 bhp"/>
    <n v="5"/>
    <s v="13.72 Lakh"/>
    <x v="170"/>
  </r>
  <r>
    <n v="4362"/>
    <x v="1218"/>
    <x v="5"/>
    <x v="5"/>
    <n v="27886"/>
    <x v="2"/>
    <x v="0"/>
    <x v="0"/>
    <x v="90"/>
    <s v="kmpl"/>
    <s v="55 bhp"/>
    <n v="5"/>
    <m/>
    <x v="23"/>
  </r>
  <r>
    <n v="4363"/>
    <x v="398"/>
    <x v="0"/>
    <x v="9"/>
    <n v="66000"/>
    <x v="2"/>
    <x v="1"/>
    <x v="0"/>
    <x v="303"/>
    <s v="kmpl"/>
    <s v="158.8 bhp"/>
    <n v="5"/>
    <m/>
    <x v="115"/>
  </r>
  <r>
    <n v="4364"/>
    <x v="1155"/>
    <x v="3"/>
    <x v="4"/>
    <n v="72202"/>
    <x v="1"/>
    <x v="1"/>
    <x v="0"/>
    <x v="56"/>
    <s v="kmpl"/>
    <s v="138.1 bhp"/>
    <n v="5"/>
    <m/>
    <x v="1144"/>
  </r>
  <r>
    <n v="4365"/>
    <x v="1599"/>
    <x v="8"/>
    <x v="2"/>
    <n v="70000"/>
    <x v="2"/>
    <x v="0"/>
    <x v="1"/>
    <x v="239"/>
    <s v="kmpl"/>
    <s v="157.8 bhp"/>
    <n v="5"/>
    <m/>
    <x v="119"/>
  </r>
  <r>
    <n v="4366"/>
    <x v="748"/>
    <x v="5"/>
    <x v="1"/>
    <n v="78233"/>
    <x v="1"/>
    <x v="0"/>
    <x v="0"/>
    <x v="111"/>
    <s v="kmpl"/>
    <s v="98.6 bhp"/>
    <n v="5"/>
    <m/>
    <x v="367"/>
  </r>
  <r>
    <n v="4367"/>
    <x v="1600"/>
    <x v="2"/>
    <x v="9"/>
    <n v="120203"/>
    <x v="1"/>
    <x v="0"/>
    <x v="1"/>
    <x v="276"/>
    <s v="kmpl"/>
    <s v="138 bhp"/>
    <n v="7"/>
    <m/>
    <x v="6"/>
  </r>
  <r>
    <n v="4368"/>
    <x v="1350"/>
    <x v="1"/>
    <x v="2"/>
    <n v="20575"/>
    <x v="2"/>
    <x v="0"/>
    <x v="0"/>
    <x v="97"/>
    <s v="kmpl"/>
    <s v="67.1 bhp"/>
    <n v="5"/>
    <m/>
    <x v="65"/>
  </r>
  <r>
    <n v="4369"/>
    <x v="1441"/>
    <x v="0"/>
    <x v="4"/>
    <n v="39879"/>
    <x v="2"/>
    <x v="0"/>
    <x v="0"/>
    <x v="49"/>
    <s v="kmpl"/>
    <s v="86.7 bhp"/>
    <n v="5"/>
    <m/>
    <x v="212"/>
  </r>
  <r>
    <n v="4370"/>
    <x v="1601"/>
    <x v="5"/>
    <x v="8"/>
    <n v="31056"/>
    <x v="2"/>
    <x v="0"/>
    <x v="0"/>
    <x v="404"/>
    <s v="kmpl"/>
    <s v="67 bhp"/>
    <n v="5"/>
    <m/>
    <x v="47"/>
  </r>
  <r>
    <n v="4371"/>
    <x v="1076"/>
    <x v="0"/>
    <x v="1"/>
    <n v="50940"/>
    <x v="2"/>
    <x v="1"/>
    <x v="0"/>
    <x v="298"/>
    <s v="kmpl"/>
    <s v="91.1 bhp"/>
    <n v="5"/>
    <m/>
    <x v="549"/>
  </r>
  <r>
    <n v="4372"/>
    <x v="1440"/>
    <x v="3"/>
    <x v="5"/>
    <n v="99362"/>
    <x v="1"/>
    <x v="0"/>
    <x v="0"/>
    <x v="117"/>
    <s v="kmpl"/>
    <s v="88.73 bhp"/>
    <n v="5"/>
    <m/>
    <x v="1145"/>
  </r>
  <r>
    <n v="4373"/>
    <x v="227"/>
    <x v="10"/>
    <x v="5"/>
    <n v="54000"/>
    <x v="1"/>
    <x v="0"/>
    <x v="0"/>
    <x v="55"/>
    <s v="kmpl"/>
    <s v="147.8 bhp"/>
    <n v="7"/>
    <s v="23.14 Lakh"/>
    <x v="51"/>
  </r>
  <r>
    <n v="4374"/>
    <x v="502"/>
    <x v="3"/>
    <x v="5"/>
    <n v="54268"/>
    <x v="1"/>
    <x v="0"/>
    <x v="0"/>
    <x v="149"/>
    <s v="kmpl"/>
    <s v="88.5 bhp"/>
    <n v="5"/>
    <m/>
    <x v="1146"/>
  </r>
  <r>
    <n v="4375"/>
    <x v="338"/>
    <x v="3"/>
    <x v="3"/>
    <n v="94521"/>
    <x v="1"/>
    <x v="1"/>
    <x v="0"/>
    <x v="82"/>
    <s v="kmpl"/>
    <s v="270.9 bhp"/>
    <n v="5"/>
    <m/>
    <x v="1147"/>
  </r>
  <r>
    <n v="4376"/>
    <x v="477"/>
    <x v="6"/>
    <x v="8"/>
    <n v="38932"/>
    <x v="2"/>
    <x v="0"/>
    <x v="0"/>
    <x v="229"/>
    <s v="kmpl"/>
    <s v="82 bhp"/>
    <n v="5"/>
    <m/>
    <x v="424"/>
  </r>
  <r>
    <n v="4377"/>
    <x v="962"/>
    <x v="3"/>
    <x v="1"/>
    <n v="60395"/>
    <x v="1"/>
    <x v="1"/>
    <x v="0"/>
    <x v="405"/>
    <s v="kmpl"/>
    <s v="245 bhp"/>
    <n v="5"/>
    <m/>
    <x v="1148"/>
  </r>
  <r>
    <n v="4378"/>
    <x v="47"/>
    <x v="0"/>
    <x v="5"/>
    <n v="29000"/>
    <x v="1"/>
    <x v="0"/>
    <x v="0"/>
    <x v="45"/>
    <s v="kmpl"/>
    <s v="71 bhp"/>
    <n v="5"/>
    <m/>
    <x v="162"/>
  </r>
  <r>
    <n v="4379"/>
    <x v="64"/>
    <x v="8"/>
    <x v="2"/>
    <n v="58000"/>
    <x v="1"/>
    <x v="1"/>
    <x v="0"/>
    <x v="46"/>
    <s v="kmpl"/>
    <s v="140 bhp"/>
    <n v="5"/>
    <m/>
    <x v="248"/>
  </r>
  <r>
    <n v="4380"/>
    <x v="1602"/>
    <x v="3"/>
    <x v="5"/>
    <n v="60913"/>
    <x v="2"/>
    <x v="0"/>
    <x v="0"/>
    <x v="95"/>
    <s v="kmpl"/>
    <s v="91.1 bhp"/>
    <n v="5"/>
    <m/>
    <x v="1149"/>
  </r>
  <r>
    <n v="4381"/>
    <x v="1290"/>
    <x v="8"/>
    <x v="2"/>
    <n v="65000"/>
    <x v="1"/>
    <x v="0"/>
    <x v="0"/>
    <x v="27"/>
    <s v="kmpl"/>
    <s v="102 bhp"/>
    <n v="8"/>
    <m/>
    <x v="538"/>
  </r>
  <r>
    <n v="4382"/>
    <x v="387"/>
    <x v="2"/>
    <x v="1"/>
    <n v="26000"/>
    <x v="1"/>
    <x v="0"/>
    <x v="0"/>
    <x v="57"/>
    <s v="kmpl"/>
    <s v="170 bhp"/>
    <n v="5"/>
    <m/>
    <x v="166"/>
  </r>
  <r>
    <n v="4383"/>
    <x v="241"/>
    <x v="4"/>
    <x v="5"/>
    <n v="19947"/>
    <x v="2"/>
    <x v="0"/>
    <x v="0"/>
    <x v="53"/>
    <s v="kmpl"/>
    <s v="78.9 bhp"/>
    <n v="5"/>
    <m/>
    <x v="2"/>
  </r>
  <r>
    <n v="4384"/>
    <x v="71"/>
    <x v="2"/>
    <x v="2"/>
    <n v="70816"/>
    <x v="2"/>
    <x v="1"/>
    <x v="0"/>
    <x v="64"/>
    <s v="kmpl"/>
    <s v="78.9 bhp"/>
    <n v="5"/>
    <m/>
    <x v="207"/>
  </r>
  <r>
    <n v="4385"/>
    <x v="552"/>
    <x v="8"/>
    <x v="1"/>
    <n v="54000"/>
    <x v="1"/>
    <x v="0"/>
    <x v="0"/>
    <x v="248"/>
    <s v="kmpl"/>
    <s v="74 bhp"/>
    <n v="5"/>
    <m/>
    <x v="162"/>
  </r>
  <r>
    <n v="4386"/>
    <x v="1603"/>
    <x v="8"/>
    <x v="11"/>
    <n v="138000"/>
    <x v="2"/>
    <x v="0"/>
    <x v="0"/>
    <x v="2"/>
    <s v="kmpl"/>
    <s v="64 bhp"/>
    <n v="5"/>
    <m/>
    <x v="263"/>
  </r>
  <r>
    <n v="4387"/>
    <x v="810"/>
    <x v="2"/>
    <x v="7"/>
    <n v="35000"/>
    <x v="1"/>
    <x v="1"/>
    <x v="0"/>
    <x v="301"/>
    <s v="kmpl"/>
    <s v="258 bhp"/>
    <n v="5"/>
    <m/>
    <x v="232"/>
  </r>
  <r>
    <n v="4388"/>
    <x v="375"/>
    <x v="9"/>
    <x v="1"/>
    <n v="50000"/>
    <x v="1"/>
    <x v="1"/>
    <x v="0"/>
    <x v="198"/>
    <s v="kmpl"/>
    <s v="335.2 bhp"/>
    <n v="7"/>
    <m/>
    <x v="634"/>
  </r>
  <r>
    <n v="4389"/>
    <x v="154"/>
    <x v="4"/>
    <x v="2"/>
    <n v="124652"/>
    <x v="1"/>
    <x v="1"/>
    <x v="0"/>
    <x v="93"/>
    <s v="kmpl"/>
    <s v="245 bhp"/>
    <n v="5"/>
    <m/>
    <x v="187"/>
  </r>
  <r>
    <n v="4390"/>
    <x v="531"/>
    <x v="4"/>
    <x v="4"/>
    <n v="80264"/>
    <x v="2"/>
    <x v="0"/>
    <x v="0"/>
    <x v="5"/>
    <s v="kmpl"/>
    <s v="85.80 bhp"/>
    <n v="5"/>
    <m/>
    <x v="479"/>
  </r>
  <r>
    <n v="4391"/>
    <x v="889"/>
    <x v="1"/>
    <x v="4"/>
    <n v="125600"/>
    <x v="1"/>
    <x v="0"/>
    <x v="0"/>
    <x v="263"/>
    <s v="kmpl"/>
    <s v="84.8 bhp"/>
    <n v="5"/>
    <m/>
    <x v="68"/>
  </r>
  <r>
    <n v="4392"/>
    <x v="1604"/>
    <x v="0"/>
    <x v="1"/>
    <n v="49000"/>
    <x v="2"/>
    <x v="0"/>
    <x v="0"/>
    <x v="42"/>
    <s v="kmpl"/>
    <s v="138.03 bhp"/>
    <n v="5"/>
    <m/>
    <x v="496"/>
  </r>
  <r>
    <n v="4393"/>
    <x v="1605"/>
    <x v="1"/>
    <x v="3"/>
    <n v="111000"/>
    <x v="1"/>
    <x v="0"/>
    <x v="0"/>
    <x v="132"/>
    <s v="kmpl"/>
    <s v="67.1 bhp"/>
    <n v="5"/>
    <m/>
    <x v="119"/>
  </r>
  <r>
    <n v="4394"/>
    <x v="1370"/>
    <x v="3"/>
    <x v="5"/>
    <n v="33690"/>
    <x v="2"/>
    <x v="0"/>
    <x v="0"/>
    <x v="42"/>
    <s v="kmpl"/>
    <s v="138.03 bhp"/>
    <n v="5"/>
    <m/>
    <x v="1150"/>
  </r>
  <r>
    <n v="4395"/>
    <x v="160"/>
    <x v="0"/>
    <x v="3"/>
    <n v="50000"/>
    <x v="1"/>
    <x v="1"/>
    <x v="0"/>
    <x v="74"/>
    <s v="kmpl"/>
    <s v="174.33 bhp"/>
    <n v="5"/>
    <m/>
    <x v="7"/>
  </r>
  <r>
    <n v="4396"/>
    <x v="175"/>
    <x v="7"/>
    <x v="3"/>
    <n v="38092"/>
    <x v="1"/>
    <x v="0"/>
    <x v="0"/>
    <x v="3"/>
    <s v="kmpl"/>
    <s v="88.8 bhp"/>
    <n v="7"/>
    <m/>
    <x v="8"/>
  </r>
  <r>
    <n v="4397"/>
    <x v="53"/>
    <x v="3"/>
    <x v="8"/>
    <n v="47774"/>
    <x v="2"/>
    <x v="0"/>
    <x v="0"/>
    <x v="50"/>
    <s v="kmpl"/>
    <s v="82 bhp"/>
    <n v="5"/>
    <m/>
    <x v="1151"/>
  </r>
  <r>
    <n v="4398"/>
    <x v="1221"/>
    <x v="2"/>
    <x v="10"/>
    <n v="167000"/>
    <x v="1"/>
    <x v="0"/>
    <x v="1"/>
    <x v="359"/>
    <s v="kmpl"/>
    <s v="69 bhp"/>
    <n v="5"/>
    <m/>
    <x v="86"/>
  </r>
  <r>
    <n v="4399"/>
    <x v="674"/>
    <x v="2"/>
    <x v="12"/>
    <n v="65000"/>
    <x v="1"/>
    <x v="1"/>
    <x v="0"/>
    <x v="219"/>
    <s v="kmpl"/>
    <s v="74 bhp"/>
    <n v="5"/>
    <m/>
    <x v="29"/>
  </r>
  <r>
    <n v="4400"/>
    <x v="95"/>
    <x v="7"/>
    <x v="2"/>
    <n v="46000"/>
    <x v="2"/>
    <x v="0"/>
    <x v="0"/>
    <x v="77"/>
    <s v="kmpl"/>
    <s v="103.5 bhp"/>
    <n v="5"/>
    <m/>
    <x v="5"/>
  </r>
  <r>
    <n v="4401"/>
    <x v="1606"/>
    <x v="4"/>
    <x v="8"/>
    <n v="16500"/>
    <x v="2"/>
    <x v="0"/>
    <x v="0"/>
    <x v="281"/>
    <s v="kmpl"/>
    <s v="84 bhp"/>
    <n v="5"/>
    <s v="6.29 Lakh"/>
    <x v="35"/>
  </r>
  <r>
    <n v="4402"/>
    <x v="257"/>
    <x v="7"/>
    <x v="5"/>
    <n v="39000"/>
    <x v="2"/>
    <x v="0"/>
    <x v="0"/>
    <x v="49"/>
    <s v="kmpl"/>
    <s v="117.3 bhp"/>
    <n v="5"/>
    <m/>
    <x v="549"/>
  </r>
  <r>
    <n v="4403"/>
    <x v="1250"/>
    <x v="5"/>
    <x v="6"/>
    <n v="6000"/>
    <x v="2"/>
    <x v="0"/>
    <x v="0"/>
    <x v="284"/>
    <s v="kmpl"/>
    <s v="86.76 bhp"/>
    <n v="5"/>
    <s v="8.18 Lakh"/>
    <x v="206"/>
  </r>
  <r>
    <n v="4404"/>
    <x v="931"/>
    <x v="4"/>
    <x v="1"/>
    <n v="60000"/>
    <x v="1"/>
    <x v="1"/>
    <x v="0"/>
    <x v="47"/>
    <s v="kmpl"/>
    <s v="174.33 bhp"/>
    <n v="5"/>
    <m/>
    <x v="341"/>
  </r>
  <r>
    <n v="4405"/>
    <x v="24"/>
    <x v="2"/>
    <x v="2"/>
    <n v="97320"/>
    <x v="2"/>
    <x v="1"/>
    <x v="0"/>
    <x v="24"/>
    <s v="kmpl"/>
    <s v="103.6 bhp"/>
    <n v="5"/>
    <m/>
    <x v="68"/>
  </r>
  <r>
    <n v="4406"/>
    <x v="272"/>
    <x v="2"/>
    <x v="2"/>
    <n v="99807"/>
    <x v="1"/>
    <x v="0"/>
    <x v="0"/>
    <x v="8"/>
    <s v="kmpl"/>
    <s v="103.6 bhp"/>
    <n v="5"/>
    <m/>
    <x v="68"/>
  </r>
  <r>
    <n v="4407"/>
    <x v="249"/>
    <x v="1"/>
    <x v="4"/>
    <n v="46000"/>
    <x v="2"/>
    <x v="0"/>
    <x v="0"/>
    <x v="72"/>
    <s v="kmpl"/>
    <s v="118 bhp"/>
    <n v="5"/>
    <m/>
    <x v="557"/>
  </r>
  <r>
    <n v="4408"/>
    <x v="199"/>
    <x v="0"/>
    <x v="0"/>
    <n v="12000"/>
    <x v="2"/>
    <x v="0"/>
    <x v="0"/>
    <x v="143"/>
    <s v="kmpl"/>
    <s v="67.04 bhp"/>
    <n v="5"/>
    <s v="5.04 Lakh"/>
    <x v="103"/>
  </r>
  <r>
    <n v="4409"/>
    <x v="1607"/>
    <x v="7"/>
    <x v="14"/>
    <n v="13002"/>
    <x v="2"/>
    <x v="1"/>
    <x v="0"/>
    <x v="406"/>
    <s v="kmpl"/>
    <s v="193.1 bhp"/>
    <n v="5"/>
    <m/>
    <x v="72"/>
  </r>
  <r>
    <n v="4410"/>
    <x v="894"/>
    <x v="7"/>
    <x v="7"/>
    <n v="26000"/>
    <x v="1"/>
    <x v="0"/>
    <x v="0"/>
    <x v="111"/>
    <s v="kmpl"/>
    <s v="98.6 bhp"/>
    <n v="5"/>
    <m/>
    <x v="44"/>
  </r>
  <r>
    <n v="4411"/>
    <x v="0"/>
    <x v="6"/>
    <x v="7"/>
    <n v="68365"/>
    <x v="0"/>
    <x v="0"/>
    <x v="0"/>
    <x v="0"/>
    <s v="km/kg"/>
    <s v="58.16 bhp"/>
    <n v="5"/>
    <m/>
    <x v="1152"/>
  </r>
  <r>
    <n v="4412"/>
    <x v="538"/>
    <x v="3"/>
    <x v="5"/>
    <n v="27833"/>
    <x v="1"/>
    <x v="1"/>
    <x v="0"/>
    <x v="14"/>
    <s v="kmpl"/>
    <s v="165 bhp"/>
    <n v="5"/>
    <m/>
    <x v="1153"/>
  </r>
  <r>
    <n v="4413"/>
    <x v="248"/>
    <x v="6"/>
    <x v="5"/>
    <n v="51639"/>
    <x v="2"/>
    <x v="0"/>
    <x v="0"/>
    <x v="160"/>
    <s v="kmpl"/>
    <s v="47.3 bhp"/>
    <n v="5"/>
    <m/>
    <x v="1154"/>
  </r>
  <r>
    <n v="4414"/>
    <x v="579"/>
    <x v="8"/>
    <x v="1"/>
    <n v="21000"/>
    <x v="2"/>
    <x v="0"/>
    <x v="0"/>
    <x v="101"/>
    <s v="kmpl"/>
    <s v="81.83 bhp"/>
    <n v="5"/>
    <m/>
    <x v="314"/>
  </r>
  <r>
    <n v="4415"/>
    <x v="973"/>
    <x v="9"/>
    <x v="4"/>
    <n v="90000"/>
    <x v="1"/>
    <x v="0"/>
    <x v="0"/>
    <x v="75"/>
    <s v="kmpl"/>
    <s v="89.84 bhp"/>
    <n v="5"/>
    <m/>
    <x v="123"/>
  </r>
  <r>
    <n v="4416"/>
    <x v="1608"/>
    <x v="4"/>
    <x v="1"/>
    <n v="36255"/>
    <x v="1"/>
    <x v="1"/>
    <x v="0"/>
    <x v="331"/>
    <s v="kmpl"/>
    <s v="184 bhp"/>
    <n v="5"/>
    <m/>
    <x v="324"/>
  </r>
  <r>
    <n v="4417"/>
    <x v="154"/>
    <x v="2"/>
    <x v="2"/>
    <n v="58000"/>
    <x v="1"/>
    <x v="1"/>
    <x v="1"/>
    <x v="93"/>
    <s v="kmpl"/>
    <s v="245 bhp"/>
    <n v="5"/>
    <m/>
    <x v="13"/>
  </r>
  <r>
    <n v="4418"/>
    <x v="325"/>
    <x v="3"/>
    <x v="7"/>
    <n v="48997"/>
    <x v="2"/>
    <x v="0"/>
    <x v="1"/>
    <x v="69"/>
    <s v="kmpl"/>
    <s v="86.7 bhp"/>
    <n v="5"/>
    <m/>
    <x v="641"/>
  </r>
  <r>
    <n v="4419"/>
    <x v="1118"/>
    <x v="0"/>
    <x v="7"/>
    <n v="31130"/>
    <x v="2"/>
    <x v="0"/>
    <x v="0"/>
    <x v="407"/>
    <s v="kmpl"/>
    <s v="110.4 bhp"/>
    <n v="5"/>
    <m/>
    <x v="74"/>
  </r>
  <r>
    <n v="4420"/>
    <x v="103"/>
    <x v="3"/>
    <x v="3"/>
    <n v="75668"/>
    <x v="1"/>
    <x v="1"/>
    <x v="0"/>
    <x v="82"/>
    <s v="kmpl"/>
    <s v="270.9 bhp"/>
    <n v="5"/>
    <m/>
    <x v="1155"/>
  </r>
  <r>
    <n v="4421"/>
    <x v="773"/>
    <x v="8"/>
    <x v="1"/>
    <n v="12000"/>
    <x v="2"/>
    <x v="0"/>
    <x v="0"/>
    <x v="29"/>
    <s v="kmpl"/>
    <s v="138 bhp"/>
    <n v="5"/>
    <m/>
    <x v="248"/>
  </r>
  <r>
    <n v="4422"/>
    <x v="241"/>
    <x v="1"/>
    <x v="7"/>
    <n v="90000"/>
    <x v="2"/>
    <x v="0"/>
    <x v="1"/>
    <x v="53"/>
    <s v="kmpl"/>
    <s v="78.9 bhp"/>
    <n v="5"/>
    <m/>
    <x v="70"/>
  </r>
  <r>
    <n v="4423"/>
    <x v="1609"/>
    <x v="6"/>
    <x v="12"/>
    <n v="17320"/>
    <x v="1"/>
    <x v="1"/>
    <x v="0"/>
    <x v="57"/>
    <s v="kmpl"/>
    <s v="170 bhp"/>
    <n v="5"/>
    <m/>
    <x v="1156"/>
  </r>
  <r>
    <n v="4424"/>
    <x v="1329"/>
    <x v="8"/>
    <x v="2"/>
    <n v="85000"/>
    <x v="1"/>
    <x v="0"/>
    <x v="1"/>
    <x v="56"/>
    <s v="kmpl"/>
    <s v="108.5 bhp"/>
    <n v="5"/>
    <m/>
    <x v="137"/>
  </r>
  <r>
    <n v="4425"/>
    <x v="1610"/>
    <x v="4"/>
    <x v="9"/>
    <n v="130000"/>
    <x v="1"/>
    <x v="0"/>
    <x v="0"/>
    <x v="151"/>
    <s v="kmpl"/>
    <s v="141 bhp"/>
    <n v="7"/>
    <m/>
    <x v="3"/>
  </r>
  <r>
    <n v="4426"/>
    <x v="1611"/>
    <x v="3"/>
    <x v="4"/>
    <n v="60328"/>
    <x v="2"/>
    <x v="0"/>
    <x v="0"/>
    <x v="297"/>
    <s v="kmpl"/>
    <s v="70 bhp"/>
    <n v="5"/>
    <m/>
    <x v="1157"/>
  </r>
  <r>
    <n v="4427"/>
    <x v="325"/>
    <x v="6"/>
    <x v="1"/>
    <n v="34327"/>
    <x v="2"/>
    <x v="0"/>
    <x v="0"/>
    <x v="69"/>
    <s v="kmpl"/>
    <s v="86.7 bhp"/>
    <n v="5"/>
    <m/>
    <x v="15"/>
  </r>
  <r>
    <n v="4428"/>
    <x v="1612"/>
    <x v="0"/>
    <x v="7"/>
    <n v="75000"/>
    <x v="1"/>
    <x v="0"/>
    <x v="0"/>
    <x v="229"/>
    <s v="kmpl"/>
    <s v="70 bhp"/>
    <n v="5"/>
    <m/>
    <x v="46"/>
  </r>
  <r>
    <n v="4429"/>
    <x v="1613"/>
    <x v="4"/>
    <x v="3"/>
    <n v="86000"/>
    <x v="1"/>
    <x v="1"/>
    <x v="1"/>
    <x v="129"/>
    <s v="kmpl"/>
    <s v="163 bhp"/>
    <n v="5"/>
    <m/>
    <x v="832"/>
  </r>
  <r>
    <n v="4430"/>
    <x v="1614"/>
    <x v="9"/>
    <x v="8"/>
    <n v="12000"/>
    <x v="2"/>
    <x v="0"/>
    <x v="0"/>
    <x v="75"/>
    <s v="kmpl"/>
    <s v="53 bhp"/>
    <n v="5"/>
    <m/>
    <x v="207"/>
  </r>
  <r>
    <n v="4431"/>
    <x v="355"/>
    <x v="6"/>
    <x v="4"/>
    <n v="57759"/>
    <x v="2"/>
    <x v="0"/>
    <x v="0"/>
    <x v="5"/>
    <s v="kmpl"/>
    <s v="55.2 bhp"/>
    <n v="5"/>
    <m/>
    <x v="1080"/>
  </r>
  <r>
    <n v="4432"/>
    <x v="658"/>
    <x v="7"/>
    <x v="5"/>
    <n v="24300"/>
    <x v="2"/>
    <x v="0"/>
    <x v="0"/>
    <x v="160"/>
    <s v="kmpl"/>
    <s v="47.3 bhp"/>
    <n v="5"/>
    <m/>
    <x v="337"/>
  </r>
  <r>
    <n v="4433"/>
    <x v="264"/>
    <x v="9"/>
    <x v="2"/>
    <n v="66000"/>
    <x v="2"/>
    <x v="0"/>
    <x v="1"/>
    <x v="164"/>
    <s v="kmpl"/>
    <s v="73.9 bhp"/>
    <n v="5"/>
    <m/>
    <x v="47"/>
  </r>
  <r>
    <n v="4434"/>
    <x v="56"/>
    <x v="0"/>
    <x v="1"/>
    <n v="75915"/>
    <x v="2"/>
    <x v="0"/>
    <x v="0"/>
    <x v="53"/>
    <s v="kmpl"/>
    <s v="78.9 bhp"/>
    <n v="5"/>
    <m/>
    <x v="88"/>
  </r>
  <r>
    <n v="4435"/>
    <x v="932"/>
    <x v="2"/>
    <x v="4"/>
    <n v="107000"/>
    <x v="2"/>
    <x v="0"/>
    <x v="1"/>
    <x v="64"/>
    <s v="kmpl"/>
    <s v="97.7 bhp"/>
    <n v="5"/>
    <m/>
    <x v="164"/>
  </r>
  <r>
    <n v="4436"/>
    <x v="30"/>
    <x v="2"/>
    <x v="11"/>
    <n v="86000"/>
    <x v="2"/>
    <x v="0"/>
    <x v="1"/>
    <x v="29"/>
    <s v="kmpl"/>
    <s v="138.1 bhp"/>
    <n v="5"/>
    <m/>
    <x v="6"/>
  </r>
  <r>
    <n v="4437"/>
    <x v="1186"/>
    <x v="2"/>
    <x v="10"/>
    <n v="160000"/>
    <x v="1"/>
    <x v="0"/>
    <x v="1"/>
    <x v="241"/>
    <s v="kmpl"/>
    <s v="110 bhp"/>
    <n v="5"/>
    <m/>
    <x v="6"/>
  </r>
  <r>
    <n v="4438"/>
    <x v="1481"/>
    <x v="5"/>
    <x v="12"/>
    <n v="3000"/>
    <x v="2"/>
    <x v="0"/>
    <x v="0"/>
    <x v="179"/>
    <s v="kmpl"/>
    <s v="47.3 bhp"/>
    <n v="5"/>
    <m/>
    <x v="6"/>
  </r>
  <r>
    <n v="4439"/>
    <x v="215"/>
    <x v="4"/>
    <x v="1"/>
    <n v="72495"/>
    <x v="1"/>
    <x v="0"/>
    <x v="0"/>
    <x v="91"/>
    <s v="kmpl"/>
    <s v="88.76 bhp"/>
    <n v="5"/>
    <m/>
    <x v="99"/>
  </r>
  <r>
    <n v="4440"/>
    <x v="1615"/>
    <x v="2"/>
    <x v="5"/>
    <n v="33000"/>
    <x v="1"/>
    <x v="1"/>
    <x v="0"/>
    <x v="340"/>
    <s v="kmpl"/>
    <s v="126.2 bhp"/>
    <n v="5"/>
    <m/>
    <x v="516"/>
  </r>
  <r>
    <n v="4441"/>
    <x v="250"/>
    <x v="4"/>
    <x v="7"/>
    <n v="60000"/>
    <x v="1"/>
    <x v="1"/>
    <x v="0"/>
    <x v="161"/>
    <s v="kmpl"/>
    <s v="241.4 bhp"/>
    <n v="7"/>
    <m/>
    <x v="135"/>
  </r>
  <r>
    <n v="4442"/>
    <x v="63"/>
    <x v="4"/>
    <x v="5"/>
    <n v="80103"/>
    <x v="1"/>
    <x v="0"/>
    <x v="0"/>
    <x v="58"/>
    <s v="kmpl"/>
    <s v="69 bhp"/>
    <n v="5"/>
    <m/>
    <x v="185"/>
  </r>
  <r>
    <n v="4443"/>
    <x v="298"/>
    <x v="7"/>
    <x v="9"/>
    <n v="42100"/>
    <x v="2"/>
    <x v="0"/>
    <x v="0"/>
    <x v="69"/>
    <s v="kmpl"/>
    <s v="62 bhp"/>
    <n v="5"/>
    <m/>
    <x v="524"/>
  </r>
  <r>
    <n v="4444"/>
    <x v="732"/>
    <x v="7"/>
    <x v="6"/>
    <n v="4500"/>
    <x v="2"/>
    <x v="0"/>
    <x v="0"/>
    <x v="50"/>
    <s v="kmpl"/>
    <s v="81.86 bhp"/>
    <n v="5"/>
    <s v="6.4 Lakh"/>
    <x v="285"/>
  </r>
  <r>
    <n v="4445"/>
    <x v="384"/>
    <x v="0"/>
    <x v="7"/>
    <n v="97000"/>
    <x v="1"/>
    <x v="0"/>
    <x v="0"/>
    <x v="200"/>
    <s v="kmpl"/>
    <s v="169 bhp"/>
    <n v="7"/>
    <m/>
    <x v="114"/>
  </r>
  <r>
    <n v="4446"/>
    <x v="1616"/>
    <x v="2"/>
    <x v="5"/>
    <n v="50000"/>
    <x v="4"/>
    <x v="1"/>
    <x v="0"/>
    <x v="408"/>
    <m/>
    <s v="41 bhp"/>
    <n v="5"/>
    <s v="13.58 Lakh"/>
    <x v="292"/>
  </r>
  <r>
    <n v="4447"/>
    <x v="159"/>
    <x v="6"/>
    <x v="8"/>
    <n v="51223"/>
    <x v="2"/>
    <x v="0"/>
    <x v="0"/>
    <x v="50"/>
    <s v="kmpl"/>
    <s v="81.86 bhp"/>
    <n v="5"/>
    <s v="7.48 Lakh"/>
    <x v="1158"/>
  </r>
  <r>
    <n v="4448"/>
    <x v="249"/>
    <x v="8"/>
    <x v="10"/>
    <n v="64000"/>
    <x v="2"/>
    <x v="0"/>
    <x v="0"/>
    <x v="72"/>
    <s v="kmpl"/>
    <s v="118 bhp"/>
    <n v="5"/>
    <m/>
    <x v="207"/>
  </r>
  <r>
    <n v="4449"/>
    <x v="860"/>
    <x v="6"/>
    <x v="5"/>
    <n v="56911"/>
    <x v="2"/>
    <x v="0"/>
    <x v="0"/>
    <x v="101"/>
    <s v="kmpl"/>
    <s v="81.86 bhp"/>
    <n v="5"/>
    <m/>
    <x v="1026"/>
  </r>
  <r>
    <n v="4450"/>
    <x v="1290"/>
    <x v="4"/>
    <x v="1"/>
    <n v="147848"/>
    <x v="1"/>
    <x v="0"/>
    <x v="0"/>
    <x v="27"/>
    <s v="kmpl"/>
    <s v="102 bhp"/>
    <n v="8"/>
    <m/>
    <x v="1159"/>
  </r>
  <r>
    <n v="4451"/>
    <x v="1617"/>
    <x v="6"/>
    <x v="6"/>
    <n v="21290"/>
    <x v="2"/>
    <x v="1"/>
    <x v="0"/>
    <x v="73"/>
    <s v="kmpl"/>
    <s v="395 bhp"/>
    <n v="4"/>
    <s v="83.92 Lakh"/>
    <x v="1160"/>
  </r>
  <r>
    <n v="4452"/>
    <x v="211"/>
    <x v="6"/>
    <x v="12"/>
    <n v="14076"/>
    <x v="1"/>
    <x v="1"/>
    <x v="0"/>
    <x v="7"/>
    <s v="kmpl"/>
    <s v="171.5 bhp"/>
    <n v="7"/>
    <s v="20.74 Lakh"/>
    <x v="1161"/>
  </r>
  <r>
    <n v="4453"/>
    <x v="1603"/>
    <x v="10"/>
    <x v="9"/>
    <n v="75180"/>
    <x v="2"/>
    <x v="0"/>
    <x v="0"/>
    <x v="2"/>
    <s v="kmpl"/>
    <s v="64 bhp"/>
    <n v="5"/>
    <m/>
    <x v="193"/>
  </r>
  <r>
    <n v="4454"/>
    <x v="209"/>
    <x v="5"/>
    <x v="4"/>
    <n v="92000"/>
    <x v="1"/>
    <x v="0"/>
    <x v="1"/>
    <x v="48"/>
    <s v="kmpl"/>
    <s v="74 bhp"/>
    <n v="5"/>
    <m/>
    <x v="191"/>
  </r>
  <r>
    <n v="4455"/>
    <x v="731"/>
    <x v="4"/>
    <x v="1"/>
    <n v="57266"/>
    <x v="1"/>
    <x v="0"/>
    <x v="0"/>
    <x v="150"/>
    <s v="kmpl"/>
    <s v="91.72 bhp"/>
    <n v="5"/>
    <m/>
    <x v="139"/>
  </r>
  <r>
    <n v="4456"/>
    <x v="58"/>
    <x v="8"/>
    <x v="9"/>
    <n v="64000"/>
    <x v="2"/>
    <x v="0"/>
    <x v="0"/>
    <x v="2"/>
    <s v="kmpl"/>
    <s v="67.1 bhp"/>
    <n v="5"/>
    <m/>
    <x v="1162"/>
  </r>
  <r>
    <n v="4457"/>
    <x v="179"/>
    <x v="0"/>
    <x v="4"/>
    <n v="41000"/>
    <x v="1"/>
    <x v="0"/>
    <x v="0"/>
    <x v="127"/>
    <s v="kmpl"/>
    <s v="83.8 bhp"/>
    <n v="5"/>
    <m/>
    <x v="44"/>
  </r>
  <r>
    <n v="4458"/>
    <x v="1276"/>
    <x v="8"/>
    <x v="3"/>
    <n v="45999"/>
    <x v="1"/>
    <x v="0"/>
    <x v="0"/>
    <x v="226"/>
    <s v="kmpl"/>
    <s v="107.2 bhp"/>
    <n v="6"/>
    <m/>
    <x v="248"/>
  </r>
  <r>
    <n v="4459"/>
    <x v="269"/>
    <x v="1"/>
    <x v="1"/>
    <n v="50000"/>
    <x v="2"/>
    <x v="1"/>
    <x v="0"/>
    <x v="165"/>
    <s v="kmpl"/>
    <s v="67.04 bhp"/>
    <n v="5"/>
    <m/>
    <x v="88"/>
  </r>
  <r>
    <n v="4460"/>
    <x v="1618"/>
    <x v="1"/>
    <x v="4"/>
    <n v="70000"/>
    <x v="1"/>
    <x v="0"/>
    <x v="0"/>
    <x v="409"/>
    <s v="kmpl"/>
    <s v="48.21 bhp"/>
    <n v="5"/>
    <m/>
    <x v="185"/>
  </r>
  <r>
    <n v="4461"/>
    <x v="860"/>
    <x v="6"/>
    <x v="5"/>
    <n v="37540"/>
    <x v="2"/>
    <x v="0"/>
    <x v="0"/>
    <x v="101"/>
    <s v="kmpl"/>
    <s v="81.86 bhp"/>
    <n v="5"/>
    <m/>
    <x v="598"/>
  </r>
  <r>
    <n v="4462"/>
    <x v="269"/>
    <x v="4"/>
    <x v="7"/>
    <n v="44000"/>
    <x v="2"/>
    <x v="1"/>
    <x v="0"/>
    <x v="165"/>
    <s v="kmpl"/>
    <s v="67.04 bhp"/>
    <n v="5"/>
    <m/>
    <x v="479"/>
  </r>
  <r>
    <n v="4463"/>
    <x v="159"/>
    <x v="4"/>
    <x v="8"/>
    <n v="22500"/>
    <x v="2"/>
    <x v="0"/>
    <x v="0"/>
    <x v="50"/>
    <s v="kmpl"/>
    <s v="81.86 bhp"/>
    <n v="5"/>
    <s v="7.82 Lakh"/>
    <x v="16"/>
  </r>
  <r>
    <n v="4464"/>
    <x v="214"/>
    <x v="8"/>
    <x v="8"/>
    <n v="17431"/>
    <x v="2"/>
    <x v="0"/>
    <x v="0"/>
    <x v="101"/>
    <s v="kmpl"/>
    <s v="81.83 bhp"/>
    <n v="5"/>
    <m/>
    <x v="3"/>
  </r>
  <r>
    <n v="4465"/>
    <x v="252"/>
    <x v="8"/>
    <x v="7"/>
    <n v="61566"/>
    <x v="2"/>
    <x v="0"/>
    <x v="0"/>
    <x v="162"/>
    <s v="kmpl"/>
    <s v="121.3 bhp"/>
    <n v="5"/>
    <m/>
    <x v="406"/>
  </r>
  <r>
    <n v="4466"/>
    <x v="532"/>
    <x v="6"/>
    <x v="7"/>
    <n v="61730"/>
    <x v="1"/>
    <x v="1"/>
    <x v="0"/>
    <x v="244"/>
    <s v="kmpl"/>
    <s v="147.51 bhp"/>
    <n v="5"/>
    <m/>
    <x v="1163"/>
  </r>
  <r>
    <n v="4467"/>
    <x v="742"/>
    <x v="2"/>
    <x v="10"/>
    <n v="68000"/>
    <x v="2"/>
    <x v="0"/>
    <x v="0"/>
    <x v="133"/>
    <s v="kmpl"/>
    <s v="88.2 bhp"/>
    <n v="5"/>
    <m/>
    <x v="164"/>
  </r>
  <r>
    <n v="4468"/>
    <x v="80"/>
    <x v="0"/>
    <x v="7"/>
    <n v="29000"/>
    <x v="2"/>
    <x v="0"/>
    <x v="0"/>
    <x v="69"/>
    <s v="kmpl"/>
    <s v="86.7 bhp"/>
    <n v="5"/>
    <m/>
    <x v="24"/>
  </r>
  <r>
    <n v="4469"/>
    <x v="725"/>
    <x v="4"/>
    <x v="0"/>
    <n v="156210"/>
    <x v="1"/>
    <x v="0"/>
    <x v="0"/>
    <x v="182"/>
    <s v="kmpl"/>
    <s v="87.2 bhp"/>
    <n v="5"/>
    <m/>
    <x v="16"/>
  </r>
  <r>
    <n v="4470"/>
    <x v="189"/>
    <x v="7"/>
    <x v="4"/>
    <n v="46500"/>
    <x v="1"/>
    <x v="0"/>
    <x v="0"/>
    <x v="134"/>
    <s v="kmpl"/>
    <s v="98.6 bhp"/>
    <n v="5"/>
    <s v="8.54 Lakh"/>
    <x v="46"/>
  </r>
  <r>
    <n v="4471"/>
    <x v="600"/>
    <x v="3"/>
    <x v="10"/>
    <n v="52830"/>
    <x v="1"/>
    <x v="1"/>
    <x v="1"/>
    <x v="257"/>
    <s v="kmpl"/>
    <s v="241.38 bhp"/>
    <n v="5"/>
    <m/>
    <x v="478"/>
  </r>
  <r>
    <n v="4472"/>
    <x v="202"/>
    <x v="5"/>
    <x v="8"/>
    <n v="39867"/>
    <x v="2"/>
    <x v="0"/>
    <x v="0"/>
    <x v="143"/>
    <s v="kmpl"/>
    <s v="67.04 bhp"/>
    <n v="5"/>
    <s v="5.44 Lakh"/>
    <x v="2"/>
  </r>
  <r>
    <n v="4473"/>
    <x v="1619"/>
    <x v="4"/>
    <x v="7"/>
    <n v="58972"/>
    <x v="1"/>
    <x v="0"/>
    <x v="0"/>
    <x v="254"/>
    <s v="kmpl"/>
    <s v="98.6 bhp"/>
    <n v="7"/>
    <m/>
    <x v="139"/>
  </r>
  <r>
    <n v="4474"/>
    <x v="1541"/>
    <x v="9"/>
    <x v="13"/>
    <n v="66000"/>
    <x v="2"/>
    <x v="1"/>
    <x v="1"/>
    <x v="274"/>
    <s v="kmpl"/>
    <s v="152 bhp"/>
    <n v="5"/>
    <m/>
    <x v="88"/>
  </r>
  <r>
    <n v="4475"/>
    <x v="252"/>
    <x v="8"/>
    <x v="4"/>
    <n v="52000"/>
    <x v="2"/>
    <x v="0"/>
    <x v="0"/>
    <x v="162"/>
    <s v="kmpl"/>
    <s v="121.3 bhp"/>
    <n v="5"/>
    <m/>
    <x v="90"/>
  </r>
  <r>
    <n v="4476"/>
    <x v="212"/>
    <x v="9"/>
    <x v="7"/>
    <n v="58000"/>
    <x v="1"/>
    <x v="1"/>
    <x v="0"/>
    <x v="145"/>
    <s v="kmpl"/>
    <s v="194.3 bhp"/>
    <n v="7"/>
    <m/>
    <x v="315"/>
  </r>
  <r>
    <n v="4477"/>
    <x v="287"/>
    <x v="10"/>
    <x v="3"/>
    <n v="58000"/>
    <x v="2"/>
    <x v="1"/>
    <x v="0"/>
    <x v="64"/>
    <s v="kmpl"/>
    <s v="78.9 bhp"/>
    <n v="5"/>
    <m/>
    <x v="6"/>
  </r>
  <r>
    <n v="4478"/>
    <x v="1620"/>
    <x v="4"/>
    <x v="11"/>
    <n v="75000"/>
    <x v="1"/>
    <x v="0"/>
    <x v="1"/>
    <x v="169"/>
    <s v="kmpl"/>
    <s v="68 bhp"/>
    <n v="5"/>
    <m/>
    <x v="159"/>
  </r>
  <r>
    <n v="4479"/>
    <x v="241"/>
    <x v="3"/>
    <x v="1"/>
    <n v="41008"/>
    <x v="2"/>
    <x v="0"/>
    <x v="1"/>
    <x v="53"/>
    <s v="kmpl"/>
    <s v="78.9 bhp"/>
    <n v="5"/>
    <m/>
    <x v="1054"/>
  </r>
  <r>
    <n v="4480"/>
    <x v="1621"/>
    <x v="5"/>
    <x v="7"/>
    <n v="65000"/>
    <x v="1"/>
    <x v="0"/>
    <x v="0"/>
    <x v="45"/>
    <s v="kmpl"/>
    <s v="71 bhp"/>
    <n v="5"/>
    <m/>
    <x v="3"/>
  </r>
  <r>
    <n v="4481"/>
    <x v="1622"/>
    <x v="0"/>
    <x v="1"/>
    <n v="19000"/>
    <x v="1"/>
    <x v="1"/>
    <x v="0"/>
    <x v="376"/>
    <s v="kmpl"/>
    <s v="174.5 bhp"/>
    <n v="5"/>
    <s v="36.94 Lakh"/>
    <x v="287"/>
  </r>
  <r>
    <n v="4482"/>
    <x v="806"/>
    <x v="1"/>
    <x v="11"/>
    <n v="74000"/>
    <x v="2"/>
    <x v="0"/>
    <x v="1"/>
    <x v="116"/>
    <s v="kmpl"/>
    <s v="68 bhp"/>
    <n v="5"/>
    <m/>
    <x v="112"/>
  </r>
  <r>
    <n v="4483"/>
    <x v="1095"/>
    <x v="1"/>
    <x v="8"/>
    <n v="33000"/>
    <x v="2"/>
    <x v="1"/>
    <x v="0"/>
    <x v="123"/>
    <s v="kmpl"/>
    <s v="83.1 bhp"/>
    <n v="5"/>
    <m/>
    <x v="106"/>
  </r>
  <r>
    <n v="4484"/>
    <x v="604"/>
    <x v="0"/>
    <x v="0"/>
    <n v="95000"/>
    <x v="1"/>
    <x v="0"/>
    <x v="1"/>
    <x v="72"/>
    <s v="kmpl"/>
    <s v="105 bhp"/>
    <n v="5"/>
    <m/>
    <x v="72"/>
  </r>
  <r>
    <n v="4485"/>
    <x v="609"/>
    <x v="7"/>
    <x v="3"/>
    <n v="34000"/>
    <x v="1"/>
    <x v="0"/>
    <x v="0"/>
    <x v="270"/>
    <s v="kmpl"/>
    <s v="108.5 bhp"/>
    <n v="5"/>
    <s v="11.16 Lakh"/>
    <x v="229"/>
  </r>
  <r>
    <n v="4486"/>
    <x v="250"/>
    <x v="3"/>
    <x v="7"/>
    <n v="102865"/>
    <x v="1"/>
    <x v="1"/>
    <x v="0"/>
    <x v="161"/>
    <s v="kmpl"/>
    <s v="241.4 bhp"/>
    <n v="7"/>
    <m/>
    <x v="730"/>
  </r>
  <r>
    <n v="4487"/>
    <x v="1018"/>
    <x v="6"/>
    <x v="5"/>
    <n v="52378"/>
    <x v="2"/>
    <x v="0"/>
    <x v="0"/>
    <x v="72"/>
    <s v="kmpl"/>
    <s v="121.3 bhp"/>
    <n v="5"/>
    <s v="13.6 Lakh"/>
    <x v="1164"/>
  </r>
  <r>
    <n v="4488"/>
    <x v="340"/>
    <x v="8"/>
    <x v="3"/>
    <n v="38000"/>
    <x v="1"/>
    <x v="1"/>
    <x v="0"/>
    <x v="19"/>
    <s v="kmpl"/>
    <s v="170 bhp"/>
    <n v="5"/>
    <m/>
    <x v="1165"/>
  </r>
  <r>
    <n v="4489"/>
    <x v="16"/>
    <x v="6"/>
    <x v="1"/>
    <n v="60334"/>
    <x v="1"/>
    <x v="0"/>
    <x v="0"/>
    <x v="16"/>
    <s v="kmpl"/>
    <s v="98.6 bhp"/>
    <n v="5"/>
    <m/>
    <x v="116"/>
  </r>
  <r>
    <n v="4490"/>
    <x v="1623"/>
    <x v="2"/>
    <x v="0"/>
    <n v="107000"/>
    <x v="2"/>
    <x v="0"/>
    <x v="0"/>
    <x v="116"/>
    <s v="kmpl"/>
    <s v="68 bhp"/>
    <n v="5"/>
    <m/>
    <x v="110"/>
  </r>
  <r>
    <n v="4491"/>
    <x v="42"/>
    <x v="9"/>
    <x v="4"/>
    <n v="445000"/>
    <x v="2"/>
    <x v="0"/>
    <x v="0"/>
    <x v="23"/>
    <s v="kmpl"/>
    <s v="82.9 bhp"/>
    <n v="5"/>
    <m/>
    <x v="80"/>
  </r>
  <r>
    <n v="4492"/>
    <x v="248"/>
    <x v="7"/>
    <x v="8"/>
    <n v="2196"/>
    <x v="2"/>
    <x v="0"/>
    <x v="0"/>
    <x v="160"/>
    <s v="kmpl"/>
    <s v="47.3 bhp"/>
    <n v="5"/>
    <m/>
    <x v="25"/>
  </r>
  <r>
    <n v="4493"/>
    <x v="1624"/>
    <x v="7"/>
    <x v="0"/>
    <n v="24000"/>
    <x v="2"/>
    <x v="1"/>
    <x v="0"/>
    <x v="410"/>
    <s v="kmpl"/>
    <s v="258 bhp"/>
    <n v="5"/>
    <m/>
    <x v="245"/>
  </r>
  <r>
    <n v="4494"/>
    <x v="1625"/>
    <x v="3"/>
    <x v="1"/>
    <n v="44846"/>
    <x v="2"/>
    <x v="0"/>
    <x v="1"/>
    <x v="209"/>
    <s v="kmpl"/>
    <s v="88.7 bhp"/>
    <n v="5"/>
    <m/>
    <x v="1137"/>
  </r>
  <r>
    <n v="4495"/>
    <x v="888"/>
    <x v="6"/>
    <x v="6"/>
    <n v="64035"/>
    <x v="1"/>
    <x v="1"/>
    <x v="0"/>
    <x v="17"/>
    <s v="kmpl"/>
    <s v="73.75 bhp"/>
    <n v="5"/>
    <s v="10.7 Lakh"/>
    <x v="1166"/>
  </r>
  <r>
    <n v="4496"/>
    <x v="437"/>
    <x v="0"/>
    <x v="7"/>
    <n v="45600"/>
    <x v="1"/>
    <x v="0"/>
    <x v="0"/>
    <x v="63"/>
    <s v="kmpl"/>
    <s v="140 bhp"/>
    <n v="7"/>
    <m/>
    <x v="20"/>
  </r>
  <r>
    <n v="4497"/>
    <x v="1626"/>
    <x v="6"/>
    <x v="7"/>
    <n v="102001"/>
    <x v="1"/>
    <x v="1"/>
    <x v="0"/>
    <x v="303"/>
    <s v="kmpl"/>
    <s v="200 bhp"/>
    <n v="7"/>
    <m/>
    <x v="1167"/>
  </r>
  <r>
    <n v="4498"/>
    <x v="85"/>
    <x v="3"/>
    <x v="7"/>
    <n v="47439"/>
    <x v="2"/>
    <x v="0"/>
    <x v="0"/>
    <x v="53"/>
    <s v="kmpl"/>
    <s v="78.9 bhp"/>
    <n v="5"/>
    <m/>
    <x v="11"/>
  </r>
  <r>
    <n v="4499"/>
    <x v="136"/>
    <x v="4"/>
    <x v="0"/>
    <n v="193254"/>
    <x v="1"/>
    <x v="0"/>
    <x v="0"/>
    <x v="100"/>
    <s v="kmpl"/>
    <s v="171 bhp"/>
    <n v="7"/>
    <m/>
    <x v="691"/>
  </r>
  <r>
    <n v="4500"/>
    <x v="119"/>
    <x v="9"/>
    <x v="5"/>
    <n v="29000"/>
    <x v="2"/>
    <x v="1"/>
    <x v="0"/>
    <x v="91"/>
    <s v="kmpl"/>
    <s v="37.48 bhp"/>
    <n v="4"/>
    <m/>
    <x v="70"/>
  </r>
  <r>
    <n v="4501"/>
    <x v="168"/>
    <x v="3"/>
    <x v="5"/>
    <n v="51681"/>
    <x v="1"/>
    <x v="0"/>
    <x v="0"/>
    <x v="122"/>
    <s v="kmpl"/>
    <s v="108.5 bhp"/>
    <n v="8"/>
    <m/>
    <x v="1168"/>
  </r>
  <r>
    <n v="4502"/>
    <x v="313"/>
    <x v="4"/>
    <x v="1"/>
    <n v="50000"/>
    <x v="1"/>
    <x v="1"/>
    <x v="0"/>
    <x v="161"/>
    <s v="kmpl"/>
    <s v="241.4 bhp"/>
    <n v="7"/>
    <m/>
    <x v="1169"/>
  </r>
  <r>
    <n v="4503"/>
    <x v="429"/>
    <x v="0"/>
    <x v="5"/>
    <n v="42666"/>
    <x v="2"/>
    <x v="1"/>
    <x v="0"/>
    <x v="69"/>
    <s v="kmpl"/>
    <s v="117.3 bhp"/>
    <n v="5"/>
    <m/>
    <x v="496"/>
  </r>
  <r>
    <n v="4504"/>
    <x v="377"/>
    <x v="5"/>
    <x v="4"/>
    <n v="65000"/>
    <x v="1"/>
    <x v="0"/>
    <x v="1"/>
    <x v="28"/>
    <s v="kmpl"/>
    <s v="108.45 bhp"/>
    <n v="5"/>
    <m/>
    <x v="44"/>
  </r>
  <r>
    <n v="4505"/>
    <x v="1441"/>
    <x v="5"/>
    <x v="7"/>
    <n v="18776"/>
    <x v="2"/>
    <x v="0"/>
    <x v="0"/>
    <x v="49"/>
    <s v="kmpl"/>
    <s v="86.7 bhp"/>
    <n v="5"/>
    <m/>
    <x v="119"/>
  </r>
  <r>
    <n v="4506"/>
    <x v="325"/>
    <x v="5"/>
    <x v="5"/>
    <n v="6714"/>
    <x v="2"/>
    <x v="0"/>
    <x v="0"/>
    <x v="69"/>
    <s v="kmpl"/>
    <s v="86.7 bhp"/>
    <n v="5"/>
    <m/>
    <x v="119"/>
  </r>
  <r>
    <n v="4507"/>
    <x v="1627"/>
    <x v="1"/>
    <x v="10"/>
    <n v="40000"/>
    <x v="2"/>
    <x v="1"/>
    <x v="1"/>
    <x v="92"/>
    <s v="kmpl"/>
    <s v="154 bhp"/>
    <n v="5"/>
    <m/>
    <x v="312"/>
  </r>
  <r>
    <n v="4508"/>
    <x v="328"/>
    <x v="3"/>
    <x v="2"/>
    <n v="88539"/>
    <x v="1"/>
    <x v="0"/>
    <x v="0"/>
    <x v="70"/>
    <s v="kmpl"/>
    <s v="73.94 bhp"/>
    <n v="5"/>
    <m/>
    <x v="1152"/>
  </r>
  <r>
    <n v="4509"/>
    <x v="249"/>
    <x v="8"/>
    <x v="3"/>
    <n v="65055"/>
    <x v="2"/>
    <x v="0"/>
    <x v="1"/>
    <x v="72"/>
    <s v="kmpl"/>
    <s v="118 bhp"/>
    <n v="5"/>
    <m/>
    <x v="24"/>
  </r>
  <r>
    <n v="4510"/>
    <x v="679"/>
    <x v="0"/>
    <x v="7"/>
    <n v="23000"/>
    <x v="1"/>
    <x v="1"/>
    <x v="0"/>
    <x v="158"/>
    <s v="kmpl"/>
    <s v="184 bhp"/>
    <n v="5"/>
    <m/>
    <x v="158"/>
  </r>
  <r>
    <n v="4511"/>
    <x v="1628"/>
    <x v="2"/>
    <x v="10"/>
    <n v="60000"/>
    <x v="1"/>
    <x v="0"/>
    <x v="0"/>
    <x v="89"/>
    <s v="kmpl"/>
    <s v="105 bhp"/>
    <n v="5"/>
    <m/>
    <x v="27"/>
  </r>
  <r>
    <n v="4512"/>
    <x v="1366"/>
    <x v="6"/>
    <x v="4"/>
    <n v="59350"/>
    <x v="2"/>
    <x v="0"/>
    <x v="0"/>
    <x v="229"/>
    <s v="kmpl"/>
    <s v="85.8 bhp"/>
    <n v="5"/>
    <m/>
    <x v="1170"/>
  </r>
  <r>
    <n v="4513"/>
    <x v="463"/>
    <x v="9"/>
    <x v="1"/>
    <n v="19000"/>
    <x v="1"/>
    <x v="1"/>
    <x v="1"/>
    <x v="218"/>
    <s v="kmpl"/>
    <s v="187.7 bhp"/>
    <n v="5"/>
    <m/>
    <x v="536"/>
  </r>
  <r>
    <n v="4514"/>
    <x v="1405"/>
    <x v="6"/>
    <x v="5"/>
    <n v="45560"/>
    <x v="2"/>
    <x v="1"/>
    <x v="0"/>
    <x v="336"/>
    <s v="kmpl"/>
    <s v="82 bhp"/>
    <n v="5"/>
    <m/>
    <x v="17"/>
  </r>
  <r>
    <n v="4515"/>
    <x v="607"/>
    <x v="1"/>
    <x v="10"/>
    <n v="118000"/>
    <x v="1"/>
    <x v="0"/>
    <x v="0"/>
    <x v="27"/>
    <s v="kmpl"/>
    <s v="102 bhp"/>
    <n v="8"/>
    <m/>
    <x v="2"/>
  </r>
  <r>
    <n v="4516"/>
    <x v="629"/>
    <x v="2"/>
    <x v="5"/>
    <n v="55000"/>
    <x v="2"/>
    <x v="0"/>
    <x v="0"/>
    <x v="63"/>
    <s v="kmpl"/>
    <s v="73 bhp"/>
    <n v="7"/>
    <s v="4.87 Lakh"/>
    <x v="68"/>
  </r>
  <r>
    <n v="4517"/>
    <x v="4"/>
    <x v="8"/>
    <x v="3"/>
    <n v="60000"/>
    <x v="1"/>
    <x v="1"/>
    <x v="1"/>
    <x v="4"/>
    <s v="kmpl"/>
    <s v="140.8 bhp"/>
    <n v="5"/>
    <m/>
    <x v="1171"/>
  </r>
  <r>
    <n v="4518"/>
    <x v="607"/>
    <x v="2"/>
    <x v="9"/>
    <n v="145000"/>
    <x v="1"/>
    <x v="0"/>
    <x v="0"/>
    <x v="27"/>
    <s v="kmpl"/>
    <s v="102 bhp"/>
    <n v="8"/>
    <m/>
    <x v="35"/>
  </r>
  <r>
    <n v="4519"/>
    <x v="1629"/>
    <x v="0"/>
    <x v="11"/>
    <n v="46810"/>
    <x v="2"/>
    <x v="0"/>
    <x v="0"/>
    <x v="398"/>
    <s v="kmpl"/>
    <s v="163.5 bhp"/>
    <n v="5"/>
    <m/>
    <x v="84"/>
  </r>
  <r>
    <n v="4520"/>
    <x v="976"/>
    <x v="3"/>
    <x v="5"/>
    <n v="62767"/>
    <x v="1"/>
    <x v="0"/>
    <x v="0"/>
    <x v="259"/>
    <s v="kmpl"/>
    <s v="103.2 bhp"/>
    <n v="5"/>
    <m/>
    <x v="349"/>
  </r>
  <r>
    <n v="4521"/>
    <x v="860"/>
    <x v="6"/>
    <x v="6"/>
    <n v="18553"/>
    <x v="2"/>
    <x v="0"/>
    <x v="0"/>
    <x v="101"/>
    <s v="kmpl"/>
    <s v="81.86 bhp"/>
    <n v="5"/>
    <m/>
    <x v="1172"/>
  </r>
  <r>
    <n v="4522"/>
    <x v="304"/>
    <x v="4"/>
    <x v="2"/>
    <n v="143143"/>
    <x v="1"/>
    <x v="0"/>
    <x v="0"/>
    <x v="49"/>
    <s v="kmpl"/>
    <s v="67 bhp"/>
    <n v="5"/>
    <m/>
    <x v="75"/>
  </r>
  <r>
    <n v="4523"/>
    <x v="15"/>
    <x v="3"/>
    <x v="1"/>
    <n v="53497"/>
    <x v="1"/>
    <x v="0"/>
    <x v="0"/>
    <x v="15"/>
    <s v="kmpl"/>
    <s v="175.56 bhp"/>
    <n v="7"/>
    <s v="34.6 Lakh"/>
    <x v="1173"/>
  </r>
  <r>
    <n v="4524"/>
    <x v="425"/>
    <x v="9"/>
    <x v="2"/>
    <n v="148000"/>
    <x v="1"/>
    <x v="0"/>
    <x v="1"/>
    <x v="210"/>
    <s v="kmpl"/>
    <s v="194.3 bhp"/>
    <n v="7"/>
    <m/>
    <x v="165"/>
  </r>
  <r>
    <n v="4525"/>
    <x v="90"/>
    <x v="1"/>
    <x v="3"/>
    <n v="95000"/>
    <x v="1"/>
    <x v="0"/>
    <x v="0"/>
    <x v="63"/>
    <s v="kmpl"/>
    <s v="140 bhp"/>
    <n v="7"/>
    <m/>
    <x v="880"/>
  </r>
  <r>
    <n v="4526"/>
    <x v="570"/>
    <x v="2"/>
    <x v="1"/>
    <n v="100000"/>
    <x v="1"/>
    <x v="0"/>
    <x v="0"/>
    <x v="27"/>
    <s v="kmpl"/>
    <s v="102 bhp"/>
    <n v="8"/>
    <m/>
    <x v="55"/>
  </r>
  <r>
    <n v="4527"/>
    <x v="233"/>
    <x v="2"/>
    <x v="5"/>
    <n v="29000"/>
    <x v="1"/>
    <x v="1"/>
    <x v="0"/>
    <x v="155"/>
    <s v="kmpl"/>
    <s v="254.79 bhp"/>
    <n v="5"/>
    <s v="92.79 Lakh"/>
    <x v="806"/>
  </r>
  <r>
    <n v="4528"/>
    <x v="1269"/>
    <x v="9"/>
    <x v="7"/>
    <n v="87000"/>
    <x v="1"/>
    <x v="0"/>
    <x v="0"/>
    <x v="92"/>
    <s v="kmpl"/>
    <s v="120 bhp"/>
    <n v="7"/>
    <m/>
    <x v="361"/>
  </r>
  <r>
    <n v="4529"/>
    <x v="830"/>
    <x v="6"/>
    <x v="7"/>
    <n v="56838"/>
    <x v="2"/>
    <x v="1"/>
    <x v="0"/>
    <x v="11"/>
    <s v="kmpl"/>
    <s v="118 bhp"/>
    <n v="5"/>
    <m/>
    <x v="475"/>
  </r>
  <r>
    <n v="4530"/>
    <x v="332"/>
    <x v="1"/>
    <x v="4"/>
    <n v="100000"/>
    <x v="1"/>
    <x v="1"/>
    <x v="0"/>
    <x v="188"/>
    <s v="kmpl"/>
    <s v="224 bhp"/>
    <n v="7"/>
    <m/>
    <x v="149"/>
  </r>
  <r>
    <n v="4531"/>
    <x v="249"/>
    <x v="7"/>
    <x v="2"/>
    <n v="125000"/>
    <x v="2"/>
    <x v="0"/>
    <x v="0"/>
    <x v="72"/>
    <s v="kmpl"/>
    <s v="118 bhp"/>
    <n v="5"/>
    <m/>
    <x v="72"/>
  </r>
  <r>
    <n v="4532"/>
    <x v="970"/>
    <x v="7"/>
    <x v="8"/>
    <n v="17000"/>
    <x v="2"/>
    <x v="1"/>
    <x v="0"/>
    <x v="143"/>
    <s v="kmpl"/>
    <s v="67 bhp"/>
    <n v="5"/>
    <s v="5.8 Lakh"/>
    <x v="84"/>
  </r>
  <r>
    <n v="4533"/>
    <x v="1630"/>
    <x v="1"/>
    <x v="4"/>
    <n v="70000"/>
    <x v="2"/>
    <x v="0"/>
    <x v="1"/>
    <x v="125"/>
    <s v="kmpl"/>
    <s v="65 bhp"/>
    <n v="5"/>
    <m/>
    <x v="144"/>
  </r>
  <r>
    <n v="4534"/>
    <x v="1631"/>
    <x v="1"/>
    <x v="0"/>
    <n v="50000"/>
    <x v="2"/>
    <x v="0"/>
    <x v="1"/>
    <x v="72"/>
    <s v="kmpl"/>
    <s v="80 bhp"/>
    <n v="5"/>
    <m/>
    <x v="159"/>
  </r>
  <r>
    <n v="4535"/>
    <x v="1632"/>
    <x v="7"/>
    <x v="0"/>
    <n v="39800"/>
    <x v="2"/>
    <x v="0"/>
    <x v="0"/>
    <x v="83"/>
    <s v="kmpl"/>
    <s v="90 bhp"/>
    <n v="5"/>
    <m/>
    <x v="558"/>
  </r>
  <r>
    <n v="4536"/>
    <x v="676"/>
    <x v="7"/>
    <x v="0"/>
    <n v="60000"/>
    <x v="2"/>
    <x v="0"/>
    <x v="0"/>
    <x v="97"/>
    <s v="kmpl"/>
    <s v="66.1 bhp"/>
    <n v="5"/>
    <m/>
    <x v="205"/>
  </r>
  <r>
    <n v="4537"/>
    <x v="497"/>
    <x v="4"/>
    <x v="10"/>
    <n v="58000"/>
    <x v="1"/>
    <x v="1"/>
    <x v="0"/>
    <x v="185"/>
    <s v="kmpl"/>
    <s v="181 bhp"/>
    <n v="5"/>
    <m/>
    <x v="55"/>
  </r>
  <r>
    <n v="4538"/>
    <x v="913"/>
    <x v="4"/>
    <x v="0"/>
    <n v="110009"/>
    <x v="1"/>
    <x v="0"/>
    <x v="0"/>
    <x v="319"/>
    <s v="kmpl"/>
    <s v="138.08 bhp"/>
    <n v="5"/>
    <m/>
    <x v="368"/>
  </r>
  <r>
    <n v="4539"/>
    <x v="546"/>
    <x v="4"/>
    <x v="4"/>
    <n v="85000"/>
    <x v="1"/>
    <x v="0"/>
    <x v="0"/>
    <x v="28"/>
    <s v="kmpl"/>
    <s v="108.5 bhp"/>
    <n v="5"/>
    <m/>
    <x v="126"/>
  </r>
  <r>
    <n v="4540"/>
    <x v="208"/>
    <x v="1"/>
    <x v="0"/>
    <n v="84000"/>
    <x v="1"/>
    <x v="0"/>
    <x v="1"/>
    <x v="37"/>
    <s v="kmpl"/>
    <s v="73.9 bhp"/>
    <n v="5"/>
    <m/>
    <x v="1174"/>
  </r>
  <r>
    <n v="4541"/>
    <x v="20"/>
    <x v="0"/>
    <x v="2"/>
    <n v="51000"/>
    <x v="1"/>
    <x v="1"/>
    <x v="0"/>
    <x v="20"/>
    <s v="kmpl"/>
    <s v="190 bhp"/>
    <n v="5"/>
    <s v="47.87 Lakh"/>
    <x v="58"/>
  </r>
  <r>
    <n v="4542"/>
    <x v="932"/>
    <x v="6"/>
    <x v="4"/>
    <n v="68880"/>
    <x v="2"/>
    <x v="0"/>
    <x v="0"/>
    <x v="64"/>
    <s v="kmpl"/>
    <s v="97.7 bhp"/>
    <n v="5"/>
    <m/>
    <x v="1175"/>
  </r>
  <r>
    <n v="4543"/>
    <x v="526"/>
    <x v="2"/>
    <x v="8"/>
    <n v="5500"/>
    <x v="2"/>
    <x v="1"/>
    <x v="0"/>
    <x v="96"/>
    <s v="kmpl"/>
    <s v="67.1 bhp"/>
    <n v="5"/>
    <m/>
    <x v="24"/>
  </r>
  <r>
    <n v="4544"/>
    <x v="967"/>
    <x v="3"/>
    <x v="5"/>
    <n v="40052"/>
    <x v="2"/>
    <x v="0"/>
    <x v="0"/>
    <x v="5"/>
    <s v="kmpl"/>
    <s v="85.80 bhp"/>
    <n v="5"/>
    <m/>
    <x v="584"/>
  </r>
  <r>
    <n v="4545"/>
    <x v="369"/>
    <x v="3"/>
    <x v="5"/>
    <n v="47293"/>
    <x v="1"/>
    <x v="1"/>
    <x v="0"/>
    <x v="193"/>
    <s v="kmpl"/>
    <s v="174.3 bhp"/>
    <n v="5"/>
    <m/>
    <x v="1176"/>
  </r>
  <r>
    <n v="4546"/>
    <x v="512"/>
    <x v="4"/>
    <x v="4"/>
    <n v="79663"/>
    <x v="1"/>
    <x v="0"/>
    <x v="0"/>
    <x v="11"/>
    <s v="kmpl"/>
    <s v="110 bhp"/>
    <n v="5"/>
    <m/>
    <x v="139"/>
  </r>
  <r>
    <n v="4547"/>
    <x v="16"/>
    <x v="5"/>
    <x v="4"/>
    <n v="63000"/>
    <x v="1"/>
    <x v="0"/>
    <x v="1"/>
    <x v="16"/>
    <s v="kmpl"/>
    <s v="98.6 bhp"/>
    <n v="5"/>
    <m/>
    <x v="24"/>
  </r>
  <r>
    <n v="4548"/>
    <x v="894"/>
    <x v="7"/>
    <x v="7"/>
    <n v="45000"/>
    <x v="1"/>
    <x v="0"/>
    <x v="0"/>
    <x v="111"/>
    <s v="kmpl"/>
    <s v="98.6 bhp"/>
    <n v="5"/>
    <m/>
    <x v="119"/>
  </r>
  <r>
    <n v="4549"/>
    <x v="1633"/>
    <x v="6"/>
    <x v="7"/>
    <n v="56501"/>
    <x v="1"/>
    <x v="1"/>
    <x v="0"/>
    <x v="121"/>
    <s v="kmpl"/>
    <s v="174.5 bhp"/>
    <n v="7"/>
    <m/>
    <x v="1177"/>
  </r>
  <r>
    <n v="4550"/>
    <x v="976"/>
    <x v="5"/>
    <x v="1"/>
    <n v="58000"/>
    <x v="1"/>
    <x v="0"/>
    <x v="0"/>
    <x v="259"/>
    <s v="kmpl"/>
    <s v="103.2 bhp"/>
    <n v="5"/>
    <m/>
    <x v="406"/>
  </r>
  <r>
    <n v="4551"/>
    <x v="166"/>
    <x v="3"/>
    <x v="2"/>
    <n v="51602"/>
    <x v="1"/>
    <x v="1"/>
    <x v="0"/>
    <x v="120"/>
    <s v="kmpl"/>
    <s v="190 bhp"/>
    <n v="5"/>
    <s v="63.71 Lakh"/>
    <x v="1178"/>
  </r>
  <r>
    <n v="4552"/>
    <x v="329"/>
    <x v="4"/>
    <x v="9"/>
    <n v="74199"/>
    <x v="1"/>
    <x v="1"/>
    <x v="0"/>
    <x v="185"/>
    <s v="kmpl"/>
    <s v="181 bhp"/>
    <n v="5"/>
    <m/>
    <x v="353"/>
  </r>
  <r>
    <n v="4553"/>
    <x v="365"/>
    <x v="10"/>
    <x v="8"/>
    <n v="25000"/>
    <x v="2"/>
    <x v="1"/>
    <x v="0"/>
    <x v="73"/>
    <s v="kmpl"/>
    <s v="121.3 bhp"/>
    <n v="5"/>
    <m/>
    <x v="355"/>
  </r>
  <r>
    <n v="4554"/>
    <x v="141"/>
    <x v="1"/>
    <x v="5"/>
    <n v="70000"/>
    <x v="1"/>
    <x v="1"/>
    <x v="1"/>
    <x v="104"/>
    <s v="kmpl"/>
    <s v="190 bhp"/>
    <n v="5"/>
    <s v="62.11 Lakh"/>
    <x v="13"/>
  </r>
  <r>
    <n v="4555"/>
    <x v="19"/>
    <x v="9"/>
    <x v="4"/>
    <n v="25000"/>
    <x v="1"/>
    <x v="1"/>
    <x v="1"/>
    <x v="19"/>
    <s v="kmpl"/>
    <s v="167.62 bhp"/>
    <n v="5"/>
    <m/>
    <x v="544"/>
  </r>
  <r>
    <n v="4556"/>
    <x v="280"/>
    <x v="4"/>
    <x v="8"/>
    <n v="22000"/>
    <x v="1"/>
    <x v="0"/>
    <x v="0"/>
    <x v="219"/>
    <s v="kmpl"/>
    <s v="74 bhp"/>
    <n v="5"/>
    <m/>
    <x v="696"/>
  </r>
  <r>
    <n v="4557"/>
    <x v="1513"/>
    <x v="4"/>
    <x v="1"/>
    <n v="47020"/>
    <x v="2"/>
    <x v="0"/>
    <x v="1"/>
    <x v="165"/>
    <s v="kmpl"/>
    <s v="67.04 bhp"/>
    <n v="5"/>
    <m/>
    <x v="2"/>
  </r>
  <r>
    <n v="4558"/>
    <x v="948"/>
    <x v="0"/>
    <x v="8"/>
    <n v="8000"/>
    <x v="1"/>
    <x v="1"/>
    <x v="0"/>
    <x v="331"/>
    <s v="kmpl"/>
    <s v="187.74 bhp"/>
    <n v="5"/>
    <m/>
    <x v="1179"/>
  </r>
  <r>
    <n v="4559"/>
    <x v="375"/>
    <x v="8"/>
    <x v="0"/>
    <n v="73000"/>
    <x v="1"/>
    <x v="1"/>
    <x v="0"/>
    <x v="198"/>
    <s v="kmpl"/>
    <s v="335.2 bhp"/>
    <n v="7"/>
    <m/>
    <x v="1180"/>
  </r>
  <r>
    <n v="4560"/>
    <x v="2"/>
    <x v="6"/>
    <x v="8"/>
    <n v="36973"/>
    <x v="2"/>
    <x v="0"/>
    <x v="0"/>
    <x v="2"/>
    <s v="kmpl"/>
    <s v="88.7 bhp"/>
    <n v="5"/>
    <s v="8.71 Lakh"/>
    <x v="172"/>
  </r>
  <r>
    <n v="4561"/>
    <x v="1634"/>
    <x v="3"/>
    <x v="7"/>
    <n v="42083"/>
    <x v="2"/>
    <x v="0"/>
    <x v="0"/>
    <x v="39"/>
    <s v="kmpl"/>
    <s v="37.48 bhp"/>
    <n v="4"/>
    <m/>
    <x v="1181"/>
  </r>
  <r>
    <n v="4562"/>
    <x v="308"/>
    <x v="2"/>
    <x v="5"/>
    <n v="61000"/>
    <x v="2"/>
    <x v="0"/>
    <x v="0"/>
    <x v="179"/>
    <s v="kmpl"/>
    <s v="47.3 bhp"/>
    <n v="5"/>
    <m/>
    <x v="164"/>
  </r>
  <r>
    <n v="4563"/>
    <x v="202"/>
    <x v="0"/>
    <x v="7"/>
    <n v="43628"/>
    <x v="2"/>
    <x v="0"/>
    <x v="0"/>
    <x v="143"/>
    <s v="kmpl"/>
    <s v="67.04 bhp"/>
    <n v="5"/>
    <s v="5.61 Lakh"/>
    <x v="813"/>
  </r>
  <r>
    <n v="4564"/>
    <x v="319"/>
    <x v="5"/>
    <x v="7"/>
    <n v="60000"/>
    <x v="1"/>
    <x v="0"/>
    <x v="0"/>
    <x v="45"/>
    <s v="kmpl"/>
    <s v="71 bhp"/>
    <n v="5"/>
    <m/>
    <x v="88"/>
  </r>
  <r>
    <n v="4565"/>
    <x v="207"/>
    <x v="8"/>
    <x v="0"/>
    <n v="54000"/>
    <x v="2"/>
    <x v="0"/>
    <x v="1"/>
    <x v="49"/>
    <s v="kmpl"/>
    <s v="76.8 bhp"/>
    <n v="5"/>
    <m/>
    <x v="9"/>
  </r>
  <r>
    <n v="4566"/>
    <x v="446"/>
    <x v="6"/>
    <x v="1"/>
    <n v="27001"/>
    <x v="1"/>
    <x v="1"/>
    <x v="0"/>
    <x v="218"/>
    <s v="kmpl"/>
    <s v="187.7 bhp"/>
    <n v="5"/>
    <m/>
    <x v="1182"/>
  </r>
  <r>
    <n v="4567"/>
    <x v="904"/>
    <x v="2"/>
    <x v="0"/>
    <n v="52000"/>
    <x v="1"/>
    <x v="1"/>
    <x v="0"/>
    <x v="316"/>
    <s v="kmpl"/>
    <s v="167.7 bhp"/>
    <n v="5"/>
    <m/>
    <x v="157"/>
  </r>
  <r>
    <n v="4568"/>
    <x v="162"/>
    <x v="4"/>
    <x v="3"/>
    <n v="80000"/>
    <x v="1"/>
    <x v="0"/>
    <x v="0"/>
    <x v="230"/>
    <s v="kmpl"/>
    <s v="88.76 bhp"/>
    <n v="5"/>
    <m/>
    <x v="2"/>
  </r>
  <r>
    <n v="4569"/>
    <x v="1276"/>
    <x v="2"/>
    <x v="11"/>
    <n v="160000"/>
    <x v="1"/>
    <x v="0"/>
    <x v="0"/>
    <x v="226"/>
    <s v="kmpl"/>
    <s v="107.2 bhp"/>
    <n v="6"/>
    <m/>
    <x v="245"/>
  </r>
  <r>
    <n v="4570"/>
    <x v="1028"/>
    <x v="2"/>
    <x v="6"/>
    <n v="3300"/>
    <x v="1"/>
    <x v="1"/>
    <x v="0"/>
    <x v="34"/>
    <s v="kmpl"/>
    <s v="88.5 bhp"/>
    <n v="5"/>
    <s v="12.88 Lakh"/>
    <x v="30"/>
  </r>
  <r>
    <n v="4571"/>
    <x v="265"/>
    <x v="8"/>
    <x v="5"/>
    <n v="35027"/>
    <x v="2"/>
    <x v="0"/>
    <x v="0"/>
    <x v="96"/>
    <s v="kmpl"/>
    <s v="67.1 bhp"/>
    <n v="5"/>
    <s v="3.91 Lakh"/>
    <x v="159"/>
  </r>
  <r>
    <n v="4572"/>
    <x v="145"/>
    <x v="3"/>
    <x v="1"/>
    <n v="26568"/>
    <x v="2"/>
    <x v="0"/>
    <x v="0"/>
    <x v="5"/>
    <s v="kmpl"/>
    <s v="55.2 bhp"/>
    <n v="5"/>
    <m/>
    <x v="1100"/>
  </r>
  <r>
    <n v="4573"/>
    <x v="730"/>
    <x v="10"/>
    <x v="1"/>
    <n v="59000"/>
    <x v="1"/>
    <x v="0"/>
    <x v="0"/>
    <x v="149"/>
    <s v="kmpl"/>
    <s v="88.5 bhp"/>
    <n v="5"/>
    <m/>
    <x v="3"/>
  </r>
  <r>
    <n v="4574"/>
    <x v="1"/>
    <x v="9"/>
    <x v="5"/>
    <n v="51000"/>
    <x v="1"/>
    <x v="0"/>
    <x v="0"/>
    <x v="1"/>
    <s v="kmpl"/>
    <s v="126.2 bhp"/>
    <n v="5"/>
    <m/>
    <x v="108"/>
  </r>
  <r>
    <n v="4575"/>
    <x v="1635"/>
    <x v="8"/>
    <x v="3"/>
    <n v="56400"/>
    <x v="1"/>
    <x v="1"/>
    <x v="0"/>
    <x v="107"/>
    <s v="kmpl"/>
    <s v="138.1 bhp"/>
    <n v="5"/>
    <m/>
    <x v="299"/>
  </r>
  <r>
    <n v="4576"/>
    <x v="442"/>
    <x v="4"/>
    <x v="1"/>
    <n v="80000"/>
    <x v="1"/>
    <x v="0"/>
    <x v="0"/>
    <x v="215"/>
    <s v="kmpl"/>
    <s v="88.8 bhp"/>
    <n v="5"/>
    <m/>
    <x v="333"/>
  </r>
  <r>
    <n v="4577"/>
    <x v="1194"/>
    <x v="8"/>
    <x v="3"/>
    <n v="72000"/>
    <x v="1"/>
    <x v="1"/>
    <x v="3"/>
    <x v="163"/>
    <s v="kmpl"/>
    <m/>
    <m/>
    <m/>
    <x v="1183"/>
  </r>
  <r>
    <n v="4578"/>
    <x v="110"/>
    <x v="4"/>
    <x v="4"/>
    <n v="107000"/>
    <x v="1"/>
    <x v="0"/>
    <x v="1"/>
    <x v="85"/>
    <s v="kmpl"/>
    <s v="100.6 bhp"/>
    <n v="7"/>
    <m/>
    <x v="55"/>
  </r>
  <r>
    <n v="4579"/>
    <x v="590"/>
    <x v="1"/>
    <x v="7"/>
    <n v="100000"/>
    <x v="1"/>
    <x v="1"/>
    <x v="0"/>
    <x v="183"/>
    <s v="kmpl"/>
    <s v="203 bhp"/>
    <n v="5"/>
    <m/>
    <x v="341"/>
  </r>
  <r>
    <n v="4580"/>
    <x v="442"/>
    <x v="6"/>
    <x v="5"/>
    <n v="59998"/>
    <x v="1"/>
    <x v="0"/>
    <x v="0"/>
    <x v="215"/>
    <s v="kmpl"/>
    <s v="88.8 bhp"/>
    <n v="5"/>
    <m/>
    <x v="690"/>
  </r>
  <r>
    <n v="4581"/>
    <x v="631"/>
    <x v="4"/>
    <x v="4"/>
    <n v="105000"/>
    <x v="1"/>
    <x v="1"/>
    <x v="0"/>
    <x v="292"/>
    <s v="kmpl"/>
    <s v="150 bhp"/>
    <n v="5"/>
    <m/>
    <x v="140"/>
  </r>
  <r>
    <n v="4582"/>
    <x v="23"/>
    <x v="7"/>
    <x v="2"/>
    <n v="36000"/>
    <x v="2"/>
    <x v="0"/>
    <x v="0"/>
    <x v="23"/>
    <s v="kmpl"/>
    <s v="80 bhp"/>
    <n v="5"/>
    <m/>
    <x v="54"/>
  </r>
  <r>
    <n v="4583"/>
    <x v="1511"/>
    <x v="7"/>
    <x v="1"/>
    <n v="24350"/>
    <x v="2"/>
    <x v="0"/>
    <x v="1"/>
    <x v="124"/>
    <s v="kmpl"/>
    <s v="68.05 bhp"/>
    <n v="5"/>
    <m/>
    <x v="159"/>
  </r>
  <r>
    <n v="4584"/>
    <x v="1636"/>
    <x v="6"/>
    <x v="6"/>
    <n v="28973"/>
    <x v="1"/>
    <x v="0"/>
    <x v="0"/>
    <x v="179"/>
    <s v="kmpl"/>
    <s v="69 bhp"/>
    <n v="5"/>
    <m/>
    <x v="743"/>
  </r>
  <r>
    <n v="4585"/>
    <x v="723"/>
    <x v="6"/>
    <x v="8"/>
    <n v="8243"/>
    <x v="2"/>
    <x v="0"/>
    <x v="0"/>
    <x v="5"/>
    <s v="kmpl"/>
    <s v="55.2 bhp"/>
    <n v="5"/>
    <m/>
    <x v="876"/>
  </r>
  <r>
    <n v="4586"/>
    <x v="382"/>
    <x v="2"/>
    <x v="10"/>
    <n v="136642"/>
    <x v="2"/>
    <x v="0"/>
    <x v="1"/>
    <x v="199"/>
    <s v="kmpl"/>
    <s v="62.1 bhp"/>
    <n v="5"/>
    <m/>
    <x v="362"/>
  </r>
  <r>
    <n v="4587"/>
    <x v="382"/>
    <x v="4"/>
    <x v="2"/>
    <n v="60000"/>
    <x v="2"/>
    <x v="0"/>
    <x v="0"/>
    <x v="199"/>
    <s v="kmpl"/>
    <s v="62.1 bhp"/>
    <n v="5"/>
    <m/>
    <x v="593"/>
  </r>
  <r>
    <n v="4588"/>
    <x v="1637"/>
    <x v="2"/>
    <x v="11"/>
    <n v="100000"/>
    <x v="1"/>
    <x v="0"/>
    <x v="1"/>
    <x v="13"/>
    <s v="kmpl"/>
    <s v="120 bhp"/>
    <n v="8"/>
    <m/>
    <x v="27"/>
  </r>
  <r>
    <n v="4589"/>
    <x v="763"/>
    <x v="5"/>
    <x v="0"/>
    <n v="48689"/>
    <x v="2"/>
    <x v="0"/>
    <x v="0"/>
    <x v="146"/>
    <s v="kmpl"/>
    <s v="117.3 bhp"/>
    <n v="5"/>
    <m/>
    <x v="174"/>
  </r>
  <r>
    <n v="4590"/>
    <x v="478"/>
    <x v="9"/>
    <x v="8"/>
    <n v="45000"/>
    <x v="1"/>
    <x v="0"/>
    <x v="0"/>
    <x v="34"/>
    <s v="kmpl"/>
    <s v="88.5 bhp"/>
    <n v="5"/>
    <s v="11 Lakh"/>
    <x v="349"/>
  </r>
  <r>
    <n v="4591"/>
    <x v="1638"/>
    <x v="6"/>
    <x v="12"/>
    <n v="38163"/>
    <x v="1"/>
    <x v="1"/>
    <x v="0"/>
    <x v="47"/>
    <s v="kmpl"/>
    <s v="174.33 bhp"/>
    <n v="5"/>
    <m/>
    <x v="1184"/>
  </r>
  <r>
    <n v="4592"/>
    <x v="590"/>
    <x v="2"/>
    <x v="2"/>
    <n v="43800"/>
    <x v="1"/>
    <x v="1"/>
    <x v="1"/>
    <x v="183"/>
    <s v="kmpl"/>
    <s v="203 bhp"/>
    <n v="5"/>
    <m/>
    <x v="102"/>
  </r>
  <r>
    <n v="4593"/>
    <x v="1639"/>
    <x v="5"/>
    <x v="9"/>
    <n v="92000"/>
    <x v="2"/>
    <x v="0"/>
    <x v="0"/>
    <x v="15"/>
    <s v="kmpl"/>
    <s v="130 bhp"/>
    <n v="5"/>
    <m/>
    <x v="445"/>
  </r>
  <r>
    <n v="4594"/>
    <x v="579"/>
    <x v="6"/>
    <x v="8"/>
    <n v="14064"/>
    <x v="2"/>
    <x v="0"/>
    <x v="0"/>
    <x v="101"/>
    <s v="kmpl"/>
    <s v="81.83 bhp"/>
    <n v="5"/>
    <m/>
    <x v="1185"/>
  </r>
  <r>
    <n v="4595"/>
    <x v="374"/>
    <x v="3"/>
    <x v="8"/>
    <n v="42366"/>
    <x v="1"/>
    <x v="1"/>
    <x v="0"/>
    <x v="131"/>
    <s v="kmpl"/>
    <s v="174.33 bhp"/>
    <n v="5"/>
    <m/>
    <x v="1186"/>
  </r>
  <r>
    <n v="4596"/>
    <x v="613"/>
    <x v="5"/>
    <x v="7"/>
    <n v="76551"/>
    <x v="1"/>
    <x v="0"/>
    <x v="0"/>
    <x v="196"/>
    <s v="kmpl"/>
    <s v="98.6 bhp"/>
    <n v="5"/>
    <m/>
    <x v="106"/>
  </r>
  <r>
    <n v="4597"/>
    <x v="839"/>
    <x v="1"/>
    <x v="11"/>
    <n v="72672"/>
    <x v="2"/>
    <x v="0"/>
    <x v="0"/>
    <x v="124"/>
    <s v="kmpl"/>
    <s v="68.05 bhp"/>
    <n v="5"/>
    <m/>
    <x v="445"/>
  </r>
  <r>
    <n v="4598"/>
    <x v="12"/>
    <x v="7"/>
    <x v="1"/>
    <n v="45000"/>
    <x v="1"/>
    <x v="0"/>
    <x v="0"/>
    <x v="12"/>
    <s v="kmpl"/>
    <s v="74 bhp"/>
    <n v="5"/>
    <m/>
    <x v="155"/>
  </r>
  <r>
    <n v="4599"/>
    <x v="955"/>
    <x v="4"/>
    <x v="3"/>
    <n v="91696"/>
    <x v="1"/>
    <x v="1"/>
    <x v="0"/>
    <x v="332"/>
    <s v="kmpl"/>
    <s v="153.86 bhp"/>
    <n v="7"/>
    <m/>
    <x v="353"/>
  </r>
  <r>
    <n v="4600"/>
    <x v="519"/>
    <x v="6"/>
    <x v="10"/>
    <n v="66484"/>
    <x v="2"/>
    <x v="0"/>
    <x v="0"/>
    <x v="178"/>
    <s v="kmpl"/>
    <s v="70 bhp"/>
    <n v="5"/>
    <m/>
    <x v="193"/>
  </r>
  <r>
    <n v="4601"/>
    <x v="434"/>
    <x v="3"/>
    <x v="12"/>
    <n v="15456"/>
    <x v="1"/>
    <x v="1"/>
    <x v="0"/>
    <x v="212"/>
    <s v="kmpl"/>
    <s v="190 bhp"/>
    <n v="5"/>
    <s v="48.18 Lakh"/>
    <x v="1187"/>
  </r>
  <r>
    <n v="4602"/>
    <x v="1640"/>
    <x v="0"/>
    <x v="2"/>
    <n v="55000"/>
    <x v="1"/>
    <x v="1"/>
    <x v="1"/>
    <x v="183"/>
    <s v="kmpl"/>
    <s v="203 bhp"/>
    <n v="5"/>
    <m/>
    <x v="477"/>
  </r>
  <r>
    <n v="4603"/>
    <x v="360"/>
    <x v="6"/>
    <x v="12"/>
    <n v="21112"/>
    <x v="0"/>
    <x v="0"/>
    <x v="0"/>
    <x v="63"/>
    <s v="km/kg"/>
    <s v="73 bhp"/>
    <n v="5"/>
    <m/>
    <x v="644"/>
  </r>
  <r>
    <n v="4604"/>
    <x v="1361"/>
    <x v="1"/>
    <x v="2"/>
    <n v="98000"/>
    <x v="2"/>
    <x v="0"/>
    <x v="0"/>
    <x v="378"/>
    <s v="kmpl"/>
    <m/>
    <m/>
    <m/>
    <x v="360"/>
  </r>
  <r>
    <n v="4605"/>
    <x v="16"/>
    <x v="10"/>
    <x v="7"/>
    <n v="61297"/>
    <x v="1"/>
    <x v="0"/>
    <x v="0"/>
    <x v="16"/>
    <s v="kmpl"/>
    <s v="98.6 bhp"/>
    <n v="5"/>
    <m/>
    <x v="191"/>
  </r>
  <r>
    <n v="4606"/>
    <x v="610"/>
    <x v="4"/>
    <x v="13"/>
    <n v="80000"/>
    <x v="2"/>
    <x v="0"/>
    <x v="1"/>
    <x v="156"/>
    <s v="kmpl"/>
    <s v="60 bhp"/>
    <n v="5"/>
    <m/>
    <x v="263"/>
  </r>
  <r>
    <n v="4607"/>
    <x v="979"/>
    <x v="5"/>
    <x v="4"/>
    <n v="59000"/>
    <x v="2"/>
    <x v="0"/>
    <x v="1"/>
    <x v="23"/>
    <s v="kmpl"/>
    <s v="80 bhp"/>
    <n v="5"/>
    <m/>
    <x v="170"/>
  </r>
  <r>
    <n v="4608"/>
    <x v="310"/>
    <x v="2"/>
    <x v="10"/>
    <n v="150000"/>
    <x v="1"/>
    <x v="1"/>
    <x v="0"/>
    <x v="180"/>
    <s v="kmpl"/>
    <s v="235 bhp"/>
    <n v="5"/>
    <m/>
    <x v="369"/>
  </r>
  <r>
    <n v="4609"/>
    <x v="1"/>
    <x v="3"/>
    <x v="8"/>
    <n v="60083"/>
    <x v="1"/>
    <x v="0"/>
    <x v="0"/>
    <x v="1"/>
    <s v="kmpl"/>
    <s v="126.2 bhp"/>
    <n v="5"/>
    <m/>
    <x v="1188"/>
  </r>
  <r>
    <n v="4610"/>
    <x v="428"/>
    <x v="7"/>
    <x v="5"/>
    <n v="85450"/>
    <x v="1"/>
    <x v="0"/>
    <x v="0"/>
    <x v="219"/>
    <s v="kmpl"/>
    <s v="74 bhp"/>
    <n v="5"/>
    <m/>
    <x v="27"/>
  </r>
  <r>
    <n v="4611"/>
    <x v="52"/>
    <x v="5"/>
    <x v="4"/>
    <n v="88000"/>
    <x v="1"/>
    <x v="0"/>
    <x v="0"/>
    <x v="48"/>
    <s v="kmpl"/>
    <s v="74 bhp"/>
    <n v="5"/>
    <m/>
    <x v="1001"/>
  </r>
  <r>
    <n v="4612"/>
    <x v="1641"/>
    <x v="6"/>
    <x v="1"/>
    <n v="81828"/>
    <x v="1"/>
    <x v="0"/>
    <x v="0"/>
    <x v="148"/>
    <s v="kmpl"/>
    <s v="73.97 bhp"/>
    <n v="5"/>
    <s v="8.68 Lakh"/>
    <x v="116"/>
  </r>
  <r>
    <n v="4613"/>
    <x v="566"/>
    <x v="0"/>
    <x v="5"/>
    <n v="18000"/>
    <x v="2"/>
    <x v="0"/>
    <x v="0"/>
    <x v="203"/>
    <s v="kmpl"/>
    <s v="86.8 bhp"/>
    <n v="5"/>
    <m/>
    <x v="314"/>
  </r>
  <r>
    <n v="4614"/>
    <x v="1277"/>
    <x v="2"/>
    <x v="8"/>
    <n v="15000"/>
    <x v="1"/>
    <x v="1"/>
    <x v="0"/>
    <x v="225"/>
    <s v="kmpl"/>
    <s v="258 bhp"/>
    <n v="5"/>
    <m/>
    <x v="579"/>
  </r>
  <r>
    <n v="4615"/>
    <x v="1642"/>
    <x v="7"/>
    <x v="5"/>
    <n v="34000"/>
    <x v="1"/>
    <x v="1"/>
    <x v="0"/>
    <x v="411"/>
    <s v="kmpl"/>
    <s v="167.62 bhp"/>
    <n v="5"/>
    <m/>
    <x v="256"/>
  </r>
  <r>
    <n v="4616"/>
    <x v="312"/>
    <x v="10"/>
    <x v="1"/>
    <n v="46000"/>
    <x v="2"/>
    <x v="1"/>
    <x v="0"/>
    <x v="50"/>
    <s v="kmpl"/>
    <s v="82 bhp"/>
    <n v="5"/>
    <m/>
    <x v="557"/>
  </r>
  <r>
    <n v="4617"/>
    <x v="471"/>
    <x v="4"/>
    <x v="4"/>
    <n v="48158"/>
    <x v="1"/>
    <x v="0"/>
    <x v="0"/>
    <x v="84"/>
    <s v="kmpl"/>
    <s v="126.32 bhp"/>
    <n v="5"/>
    <m/>
    <x v="206"/>
  </r>
  <r>
    <n v="4618"/>
    <x v="337"/>
    <x v="4"/>
    <x v="4"/>
    <n v="93000"/>
    <x v="1"/>
    <x v="1"/>
    <x v="0"/>
    <x v="71"/>
    <s v="kmpl"/>
    <s v="218 bhp"/>
    <n v="5"/>
    <m/>
    <x v="121"/>
  </r>
  <r>
    <n v="4619"/>
    <x v="395"/>
    <x v="10"/>
    <x v="4"/>
    <n v="71007"/>
    <x v="1"/>
    <x v="0"/>
    <x v="0"/>
    <x v="6"/>
    <s v="kmpl"/>
    <s v="63.1 bhp"/>
    <n v="5"/>
    <m/>
    <x v="88"/>
  </r>
  <r>
    <n v="4620"/>
    <x v="405"/>
    <x v="1"/>
    <x v="0"/>
    <n v="63067"/>
    <x v="2"/>
    <x v="0"/>
    <x v="1"/>
    <x v="205"/>
    <s v="kmpl"/>
    <s v="103.3 bhp"/>
    <n v="5"/>
    <m/>
    <x v="86"/>
  </r>
  <r>
    <n v="4621"/>
    <x v="1390"/>
    <x v="4"/>
    <x v="2"/>
    <n v="70259"/>
    <x v="1"/>
    <x v="0"/>
    <x v="0"/>
    <x v="174"/>
    <s v="kmpl"/>
    <s v="88.8 bhp"/>
    <n v="5"/>
    <m/>
    <x v="154"/>
  </r>
  <r>
    <n v="4622"/>
    <x v="64"/>
    <x v="10"/>
    <x v="1"/>
    <n v="13000"/>
    <x v="1"/>
    <x v="1"/>
    <x v="0"/>
    <x v="46"/>
    <s v="kmpl"/>
    <s v="140 bhp"/>
    <n v="5"/>
    <m/>
    <x v="141"/>
  </r>
  <r>
    <n v="4623"/>
    <x v="51"/>
    <x v="1"/>
    <x v="10"/>
    <n v="140000"/>
    <x v="1"/>
    <x v="0"/>
    <x v="1"/>
    <x v="49"/>
    <s v="kmpl"/>
    <s v="75 bhp"/>
    <n v="5"/>
    <m/>
    <x v="418"/>
  </r>
  <r>
    <n v="4624"/>
    <x v="461"/>
    <x v="5"/>
    <x v="1"/>
    <n v="130000"/>
    <x v="1"/>
    <x v="0"/>
    <x v="0"/>
    <x v="12"/>
    <s v="kmpl"/>
    <s v="74 bhp"/>
    <n v="5"/>
    <m/>
    <x v="2"/>
  </r>
  <r>
    <n v="4625"/>
    <x v="1643"/>
    <x v="8"/>
    <x v="2"/>
    <n v="89401"/>
    <x v="1"/>
    <x v="0"/>
    <x v="0"/>
    <x v="182"/>
    <s v="kmpl"/>
    <s v="87.2 bhp"/>
    <n v="5"/>
    <m/>
    <x v="2"/>
  </r>
  <r>
    <n v="4626"/>
    <x v="670"/>
    <x v="4"/>
    <x v="1"/>
    <n v="67000"/>
    <x v="1"/>
    <x v="0"/>
    <x v="0"/>
    <x v="217"/>
    <s v="kmpl"/>
    <s v="98.6 bhp"/>
    <n v="5"/>
    <m/>
    <x v="179"/>
  </r>
  <r>
    <n v="4627"/>
    <x v="1644"/>
    <x v="6"/>
    <x v="0"/>
    <n v="65329"/>
    <x v="2"/>
    <x v="1"/>
    <x v="0"/>
    <x v="412"/>
    <s v="kmpl"/>
    <s v="450 bhp"/>
    <n v="4"/>
    <m/>
    <x v="1189"/>
  </r>
  <r>
    <n v="4628"/>
    <x v="1645"/>
    <x v="5"/>
    <x v="0"/>
    <n v="72000"/>
    <x v="2"/>
    <x v="0"/>
    <x v="0"/>
    <x v="350"/>
    <s v="kmpl"/>
    <s v="73.9 bhp"/>
    <n v="5"/>
    <m/>
    <x v="724"/>
  </r>
  <r>
    <n v="4629"/>
    <x v="1646"/>
    <x v="5"/>
    <x v="20"/>
    <n v="70000"/>
    <x v="2"/>
    <x v="0"/>
    <x v="3"/>
    <x v="14"/>
    <s v="kmpl"/>
    <s v="null bhp"/>
    <n v="5"/>
    <m/>
    <x v="196"/>
  </r>
  <r>
    <n v="4630"/>
    <x v="758"/>
    <x v="0"/>
    <x v="2"/>
    <n v="82000"/>
    <x v="1"/>
    <x v="1"/>
    <x v="1"/>
    <x v="290"/>
    <s v="kmpl"/>
    <s v="187.74 bhp"/>
    <n v="5"/>
    <m/>
    <x v="73"/>
  </r>
  <r>
    <n v="4631"/>
    <x v="1020"/>
    <x v="1"/>
    <x v="0"/>
    <n v="85000"/>
    <x v="2"/>
    <x v="0"/>
    <x v="0"/>
    <x v="114"/>
    <s v="kmpl"/>
    <s v="101 bhp"/>
    <n v="5"/>
    <m/>
    <x v="399"/>
  </r>
  <r>
    <n v="4632"/>
    <x v="1056"/>
    <x v="1"/>
    <x v="3"/>
    <n v="83000"/>
    <x v="1"/>
    <x v="1"/>
    <x v="0"/>
    <x v="340"/>
    <s v="kmpl"/>
    <s v="126.32 bhp"/>
    <n v="5"/>
    <m/>
    <x v="3"/>
  </r>
  <r>
    <n v="4633"/>
    <x v="614"/>
    <x v="5"/>
    <x v="5"/>
    <n v="26000"/>
    <x v="2"/>
    <x v="0"/>
    <x v="0"/>
    <x v="260"/>
    <s v="kmpl"/>
    <s v="67 bhp"/>
    <n v="5"/>
    <s v="4.78 Lakh"/>
    <x v="159"/>
  </r>
  <r>
    <n v="4634"/>
    <x v="1647"/>
    <x v="8"/>
    <x v="3"/>
    <n v="27000"/>
    <x v="1"/>
    <x v="0"/>
    <x v="0"/>
    <x v="9"/>
    <s v="kmpl"/>
    <s v="88.8 bhp"/>
    <n v="5"/>
    <m/>
    <x v="6"/>
  </r>
  <r>
    <n v="4635"/>
    <x v="1648"/>
    <x v="6"/>
    <x v="6"/>
    <n v="37746"/>
    <x v="1"/>
    <x v="0"/>
    <x v="0"/>
    <x v="363"/>
    <s v="kmpl"/>
    <s v="88.73 bhp"/>
    <n v="5"/>
    <m/>
    <x v="1190"/>
  </r>
  <r>
    <n v="4636"/>
    <x v="818"/>
    <x v="0"/>
    <x v="10"/>
    <n v="63274"/>
    <x v="2"/>
    <x v="0"/>
    <x v="1"/>
    <x v="89"/>
    <s v="kmpl"/>
    <s v="104.68 bhp"/>
    <n v="5"/>
    <m/>
    <x v="558"/>
  </r>
  <r>
    <n v="4637"/>
    <x v="55"/>
    <x v="4"/>
    <x v="5"/>
    <n v="25000"/>
    <x v="2"/>
    <x v="0"/>
    <x v="0"/>
    <x v="52"/>
    <s v="kmpl"/>
    <s v="53.3 bhp"/>
    <n v="5"/>
    <m/>
    <x v="82"/>
  </r>
  <r>
    <n v="4638"/>
    <x v="1493"/>
    <x v="9"/>
    <x v="4"/>
    <n v="197000"/>
    <x v="1"/>
    <x v="0"/>
    <x v="0"/>
    <x v="326"/>
    <s v="kmpl"/>
    <s v="112 bhp"/>
    <n v="7"/>
    <m/>
    <x v="27"/>
  </r>
  <r>
    <n v="4639"/>
    <x v="295"/>
    <x v="9"/>
    <x v="4"/>
    <n v="45010"/>
    <x v="2"/>
    <x v="0"/>
    <x v="1"/>
    <x v="5"/>
    <s v="kmpl"/>
    <s v="55.2 bhp"/>
    <n v="5"/>
    <m/>
    <x v="154"/>
  </r>
  <r>
    <n v="4640"/>
    <x v="198"/>
    <x v="8"/>
    <x v="4"/>
    <n v="75348"/>
    <x v="1"/>
    <x v="0"/>
    <x v="0"/>
    <x v="16"/>
    <s v="kmpl"/>
    <s v="98.6 bhp"/>
    <n v="5"/>
    <m/>
    <x v="68"/>
  </r>
  <r>
    <n v="4641"/>
    <x v="92"/>
    <x v="7"/>
    <x v="0"/>
    <n v="90110"/>
    <x v="1"/>
    <x v="0"/>
    <x v="0"/>
    <x v="37"/>
    <s v="kmpl"/>
    <s v="73.9 bhp"/>
    <n v="5"/>
    <m/>
    <x v="54"/>
  </r>
  <r>
    <n v="4642"/>
    <x v="293"/>
    <x v="1"/>
    <x v="2"/>
    <n v="102013"/>
    <x v="2"/>
    <x v="0"/>
    <x v="0"/>
    <x v="72"/>
    <s v="kmpl"/>
    <s v="118 bhp"/>
    <n v="5"/>
    <m/>
    <x v="68"/>
  </r>
  <r>
    <n v="4643"/>
    <x v="457"/>
    <x v="1"/>
    <x v="1"/>
    <n v="36000"/>
    <x v="1"/>
    <x v="1"/>
    <x v="0"/>
    <x v="200"/>
    <s v="kmpl"/>
    <s v="168.5 bhp"/>
    <n v="7"/>
    <m/>
    <x v="270"/>
  </r>
  <r>
    <n v="4644"/>
    <x v="969"/>
    <x v="6"/>
    <x v="8"/>
    <n v="37578"/>
    <x v="2"/>
    <x v="0"/>
    <x v="0"/>
    <x v="69"/>
    <s v="kmpl"/>
    <s v="86.7 bhp"/>
    <n v="5"/>
    <m/>
    <x v="829"/>
  </r>
  <r>
    <n v="4645"/>
    <x v="131"/>
    <x v="1"/>
    <x v="1"/>
    <n v="46001"/>
    <x v="1"/>
    <x v="1"/>
    <x v="0"/>
    <x v="98"/>
    <s v="kmpl"/>
    <s v="143 bhp"/>
    <n v="5"/>
    <m/>
    <x v="477"/>
  </r>
  <r>
    <n v="4646"/>
    <x v="269"/>
    <x v="4"/>
    <x v="7"/>
    <n v="46559"/>
    <x v="2"/>
    <x v="1"/>
    <x v="0"/>
    <x v="165"/>
    <s v="kmpl"/>
    <s v="67.04 bhp"/>
    <n v="5"/>
    <m/>
    <x v="68"/>
  </r>
  <r>
    <n v="4647"/>
    <x v="1177"/>
    <x v="0"/>
    <x v="1"/>
    <n v="48000"/>
    <x v="1"/>
    <x v="0"/>
    <x v="0"/>
    <x v="85"/>
    <s v="kmpl"/>
    <s v="100.6 bhp"/>
    <n v="8"/>
    <m/>
    <x v="66"/>
  </r>
  <r>
    <n v="4648"/>
    <x v="446"/>
    <x v="1"/>
    <x v="4"/>
    <n v="46000"/>
    <x v="1"/>
    <x v="1"/>
    <x v="1"/>
    <x v="218"/>
    <s v="kmpl"/>
    <s v="187.7 bhp"/>
    <n v="5"/>
    <m/>
    <x v="89"/>
  </r>
  <r>
    <n v="4649"/>
    <x v="27"/>
    <x v="4"/>
    <x v="8"/>
    <n v="15000"/>
    <x v="2"/>
    <x v="0"/>
    <x v="0"/>
    <x v="26"/>
    <s v="kmpl"/>
    <s v="88.7 bhp"/>
    <n v="5"/>
    <s v="10.83 Lakh"/>
    <x v="165"/>
  </r>
  <r>
    <n v="4650"/>
    <x v="218"/>
    <x v="2"/>
    <x v="3"/>
    <n v="85000"/>
    <x v="1"/>
    <x v="1"/>
    <x v="3"/>
    <x v="147"/>
    <s v="kmpl"/>
    <s v="184 bhp"/>
    <n v="5"/>
    <m/>
    <x v="53"/>
  </r>
  <r>
    <n v="4651"/>
    <x v="1104"/>
    <x v="0"/>
    <x v="7"/>
    <n v="32000"/>
    <x v="2"/>
    <x v="1"/>
    <x v="0"/>
    <x v="139"/>
    <s v="kmpl"/>
    <s v="103.5 bhp"/>
    <n v="5"/>
    <m/>
    <x v="533"/>
  </r>
  <r>
    <n v="4652"/>
    <x v="366"/>
    <x v="6"/>
    <x v="3"/>
    <n v="60818"/>
    <x v="2"/>
    <x v="0"/>
    <x v="0"/>
    <x v="32"/>
    <s v="kmpl"/>
    <s v="103.5 bhp"/>
    <n v="5"/>
    <s v="11.05 Lakh"/>
    <x v="793"/>
  </r>
  <r>
    <n v="4653"/>
    <x v="1649"/>
    <x v="3"/>
    <x v="12"/>
    <n v="35188"/>
    <x v="1"/>
    <x v="0"/>
    <x v="0"/>
    <x v="242"/>
    <s v="kmpl"/>
    <s v="98.59 bhp"/>
    <n v="5"/>
    <m/>
    <x v="1191"/>
  </r>
  <r>
    <n v="4654"/>
    <x v="437"/>
    <x v="5"/>
    <x v="3"/>
    <n v="110000"/>
    <x v="1"/>
    <x v="0"/>
    <x v="0"/>
    <x v="63"/>
    <s v="kmpl"/>
    <s v="140 bhp"/>
    <n v="7"/>
    <m/>
    <x v="177"/>
  </r>
  <r>
    <n v="4655"/>
    <x v="1185"/>
    <x v="0"/>
    <x v="7"/>
    <n v="61000"/>
    <x v="1"/>
    <x v="0"/>
    <x v="0"/>
    <x v="101"/>
    <s v="kmpl"/>
    <s v="67 bhp"/>
    <n v="5"/>
    <m/>
    <x v="304"/>
  </r>
  <r>
    <n v="4656"/>
    <x v="382"/>
    <x v="1"/>
    <x v="0"/>
    <n v="75000"/>
    <x v="2"/>
    <x v="0"/>
    <x v="1"/>
    <x v="199"/>
    <s v="kmpl"/>
    <s v="62.1 bhp"/>
    <n v="5"/>
    <m/>
    <x v="500"/>
  </r>
  <r>
    <n v="4657"/>
    <x v="332"/>
    <x v="8"/>
    <x v="1"/>
    <n v="55000"/>
    <x v="1"/>
    <x v="1"/>
    <x v="0"/>
    <x v="188"/>
    <s v="kmpl"/>
    <s v="224 bhp"/>
    <n v="7"/>
    <m/>
    <x v="232"/>
  </r>
  <r>
    <n v="4658"/>
    <x v="1650"/>
    <x v="1"/>
    <x v="18"/>
    <n v="69966"/>
    <x v="2"/>
    <x v="0"/>
    <x v="0"/>
    <x v="38"/>
    <s v="kmpl"/>
    <s v="46.3 bhp"/>
    <n v="5"/>
    <m/>
    <x v="181"/>
  </r>
  <r>
    <n v="4659"/>
    <x v="322"/>
    <x v="0"/>
    <x v="5"/>
    <n v="42000"/>
    <x v="2"/>
    <x v="0"/>
    <x v="0"/>
    <x v="49"/>
    <s v="kmpl"/>
    <s v="117.3 bhp"/>
    <n v="5"/>
    <m/>
    <x v="353"/>
  </r>
  <r>
    <n v="4660"/>
    <x v="1072"/>
    <x v="9"/>
    <x v="7"/>
    <n v="48000"/>
    <x v="1"/>
    <x v="1"/>
    <x v="0"/>
    <x v="304"/>
    <s v="kmpl"/>
    <s v="194.3 bhp"/>
    <n v="7"/>
    <m/>
    <x v="921"/>
  </r>
  <r>
    <n v="4661"/>
    <x v="268"/>
    <x v="7"/>
    <x v="1"/>
    <n v="35000"/>
    <x v="1"/>
    <x v="1"/>
    <x v="0"/>
    <x v="115"/>
    <s v="kmpl"/>
    <s v="136 bhp"/>
    <n v="5"/>
    <m/>
    <x v="950"/>
  </r>
  <r>
    <n v="4662"/>
    <x v="1290"/>
    <x v="2"/>
    <x v="14"/>
    <n v="128000"/>
    <x v="1"/>
    <x v="0"/>
    <x v="1"/>
    <x v="27"/>
    <s v="kmpl"/>
    <s v="102 bhp"/>
    <n v="8"/>
    <m/>
    <x v="24"/>
  </r>
  <r>
    <n v="4663"/>
    <x v="329"/>
    <x v="9"/>
    <x v="11"/>
    <n v="78000"/>
    <x v="1"/>
    <x v="1"/>
    <x v="1"/>
    <x v="185"/>
    <s v="kmpl"/>
    <s v="181 bhp"/>
    <n v="5"/>
    <m/>
    <x v="177"/>
  </r>
  <r>
    <n v="4664"/>
    <x v="449"/>
    <x v="4"/>
    <x v="2"/>
    <n v="53080"/>
    <x v="2"/>
    <x v="0"/>
    <x v="0"/>
    <x v="101"/>
    <s v="kmpl"/>
    <s v="85.8 bhp"/>
    <n v="5"/>
    <m/>
    <x v="279"/>
  </r>
  <r>
    <n v="4665"/>
    <x v="557"/>
    <x v="1"/>
    <x v="2"/>
    <n v="66000"/>
    <x v="2"/>
    <x v="0"/>
    <x v="1"/>
    <x v="51"/>
    <s v="kmpl"/>
    <s v="103.6 bhp"/>
    <n v="5"/>
    <m/>
    <x v="24"/>
  </r>
  <r>
    <n v="4666"/>
    <x v="401"/>
    <x v="10"/>
    <x v="3"/>
    <n v="25000"/>
    <x v="2"/>
    <x v="0"/>
    <x v="0"/>
    <x v="167"/>
    <s v="kmpl"/>
    <s v="93.7 bhp"/>
    <n v="7"/>
    <m/>
    <x v="156"/>
  </r>
  <r>
    <n v="4667"/>
    <x v="312"/>
    <x v="3"/>
    <x v="5"/>
    <n v="36139"/>
    <x v="2"/>
    <x v="1"/>
    <x v="1"/>
    <x v="50"/>
    <s v="kmpl"/>
    <s v="82 bhp"/>
    <n v="5"/>
    <m/>
    <x v="357"/>
  </r>
  <r>
    <n v="4668"/>
    <x v="236"/>
    <x v="8"/>
    <x v="8"/>
    <n v="44000"/>
    <x v="1"/>
    <x v="0"/>
    <x v="0"/>
    <x v="1"/>
    <s v="kmpl"/>
    <s v="126.2 bhp"/>
    <n v="5"/>
    <m/>
    <x v="1"/>
  </r>
  <r>
    <n v="4669"/>
    <x v="600"/>
    <x v="10"/>
    <x v="11"/>
    <n v="50000"/>
    <x v="1"/>
    <x v="1"/>
    <x v="1"/>
    <x v="257"/>
    <s v="kmpl"/>
    <s v="241.38 bhp"/>
    <n v="5"/>
    <m/>
    <x v="100"/>
  </r>
  <r>
    <n v="4670"/>
    <x v="1150"/>
    <x v="8"/>
    <x v="5"/>
    <n v="81177"/>
    <x v="1"/>
    <x v="0"/>
    <x v="0"/>
    <x v="83"/>
    <s v="kmpl"/>
    <s v="140 bhp"/>
    <n v="7"/>
    <m/>
    <x v="129"/>
  </r>
  <r>
    <n v="4671"/>
    <x v="745"/>
    <x v="0"/>
    <x v="5"/>
    <n v="26000"/>
    <x v="2"/>
    <x v="1"/>
    <x v="0"/>
    <x v="286"/>
    <s v="kmpl"/>
    <s v="110.4 bhp"/>
    <n v="5"/>
    <m/>
    <x v="708"/>
  </r>
  <r>
    <n v="4672"/>
    <x v="319"/>
    <x v="0"/>
    <x v="5"/>
    <n v="100000"/>
    <x v="1"/>
    <x v="0"/>
    <x v="0"/>
    <x v="45"/>
    <s v="kmpl"/>
    <s v="71 bhp"/>
    <n v="5"/>
    <m/>
    <x v="2"/>
  </r>
  <r>
    <n v="4673"/>
    <x v="123"/>
    <x v="4"/>
    <x v="7"/>
    <n v="75000"/>
    <x v="1"/>
    <x v="1"/>
    <x v="0"/>
    <x v="94"/>
    <s v="kmpl"/>
    <s v="103.2 bhp"/>
    <n v="5"/>
    <m/>
    <x v="100"/>
  </r>
  <r>
    <n v="4674"/>
    <x v="1563"/>
    <x v="6"/>
    <x v="15"/>
    <n v="119859"/>
    <x v="2"/>
    <x v="1"/>
    <x v="0"/>
    <x v="73"/>
    <s v="kmpl"/>
    <s v="210 bhp"/>
    <n v="5"/>
    <m/>
    <x v="241"/>
  </r>
  <r>
    <n v="4675"/>
    <x v="177"/>
    <x v="0"/>
    <x v="0"/>
    <n v="55980"/>
    <x v="2"/>
    <x v="0"/>
    <x v="0"/>
    <x v="53"/>
    <s v="kmpl"/>
    <s v="78.9 bhp"/>
    <n v="5"/>
    <m/>
    <x v="50"/>
  </r>
  <r>
    <n v="4676"/>
    <x v="1638"/>
    <x v="4"/>
    <x v="1"/>
    <n v="30000"/>
    <x v="1"/>
    <x v="1"/>
    <x v="0"/>
    <x v="47"/>
    <s v="kmpl"/>
    <s v="174.33 bhp"/>
    <n v="5"/>
    <m/>
    <x v="13"/>
  </r>
  <r>
    <n v="4677"/>
    <x v="215"/>
    <x v="1"/>
    <x v="3"/>
    <n v="49700"/>
    <x v="1"/>
    <x v="0"/>
    <x v="1"/>
    <x v="91"/>
    <s v="kmpl"/>
    <s v="88.76 bhp"/>
    <n v="5"/>
    <m/>
    <x v="1192"/>
  </r>
  <r>
    <n v="4678"/>
    <x v="1445"/>
    <x v="2"/>
    <x v="4"/>
    <n v="79000"/>
    <x v="1"/>
    <x v="0"/>
    <x v="0"/>
    <x v="309"/>
    <s v="kmpl"/>
    <s v="88.7 bhp"/>
    <n v="5"/>
    <m/>
    <x v="139"/>
  </r>
  <r>
    <n v="4679"/>
    <x v="293"/>
    <x v="8"/>
    <x v="0"/>
    <n v="65100"/>
    <x v="2"/>
    <x v="0"/>
    <x v="0"/>
    <x v="72"/>
    <s v="kmpl"/>
    <s v="118 bhp"/>
    <n v="5"/>
    <m/>
    <x v="360"/>
  </r>
  <r>
    <n v="4680"/>
    <x v="3"/>
    <x v="1"/>
    <x v="5"/>
    <n v="54161"/>
    <x v="1"/>
    <x v="0"/>
    <x v="0"/>
    <x v="126"/>
    <s v="kmpl"/>
    <s v="88.50 bhp"/>
    <n v="7"/>
    <s v="11.27 Lakh"/>
    <x v="1193"/>
  </r>
  <r>
    <n v="4681"/>
    <x v="1650"/>
    <x v="4"/>
    <x v="2"/>
    <n v="28619"/>
    <x v="2"/>
    <x v="0"/>
    <x v="0"/>
    <x v="38"/>
    <s v="kmpl"/>
    <s v="46.3 bhp"/>
    <n v="5"/>
    <m/>
    <x v="471"/>
  </r>
  <r>
    <n v="4682"/>
    <x v="192"/>
    <x v="0"/>
    <x v="5"/>
    <n v="9000"/>
    <x v="2"/>
    <x v="1"/>
    <x v="0"/>
    <x v="137"/>
    <s v="kmpl"/>
    <s v="67 bhp"/>
    <n v="5"/>
    <m/>
    <x v="24"/>
  </r>
  <r>
    <n v="4683"/>
    <x v="1651"/>
    <x v="6"/>
    <x v="5"/>
    <n v="42876"/>
    <x v="1"/>
    <x v="1"/>
    <x v="0"/>
    <x v="340"/>
    <s v="kmpl"/>
    <s v="126.2 bhp"/>
    <n v="5"/>
    <m/>
    <x v="1194"/>
  </r>
  <r>
    <n v="4684"/>
    <x v="130"/>
    <x v="9"/>
    <x v="2"/>
    <n v="64000"/>
    <x v="2"/>
    <x v="0"/>
    <x v="0"/>
    <x v="38"/>
    <s v="kmpl"/>
    <s v="46.3 bhp"/>
    <n v="5"/>
    <m/>
    <x v="128"/>
  </r>
  <r>
    <n v="4685"/>
    <x v="366"/>
    <x v="6"/>
    <x v="6"/>
    <n v="20488"/>
    <x v="2"/>
    <x v="0"/>
    <x v="1"/>
    <x v="32"/>
    <s v="kmpl"/>
    <s v="103.5 bhp"/>
    <n v="5"/>
    <s v="11.48 Lakh"/>
    <x v="1193"/>
  </r>
  <r>
    <n v="4686"/>
    <x v="870"/>
    <x v="8"/>
    <x v="5"/>
    <n v="21000"/>
    <x v="2"/>
    <x v="0"/>
    <x v="0"/>
    <x v="123"/>
    <s v="kmpl"/>
    <s v="83.1 bhp"/>
    <n v="5"/>
    <m/>
    <x v="424"/>
  </r>
  <r>
    <n v="4687"/>
    <x v="14"/>
    <x v="5"/>
    <x v="3"/>
    <n v="119203"/>
    <x v="1"/>
    <x v="1"/>
    <x v="0"/>
    <x v="14"/>
    <s v="kmpl"/>
    <s v="115 bhp"/>
    <n v="5"/>
    <m/>
    <x v="51"/>
  </r>
  <r>
    <n v="4688"/>
    <x v="605"/>
    <x v="6"/>
    <x v="2"/>
    <n v="55987"/>
    <x v="2"/>
    <x v="1"/>
    <x v="0"/>
    <x v="119"/>
    <s v="kmpl"/>
    <s v="153.86 bhp"/>
    <n v="5"/>
    <m/>
    <x v="167"/>
  </r>
  <r>
    <n v="4689"/>
    <x v="787"/>
    <x v="3"/>
    <x v="8"/>
    <n v="72668"/>
    <x v="1"/>
    <x v="0"/>
    <x v="0"/>
    <x v="271"/>
    <s v="kmpl"/>
    <s v="174.5 bhp"/>
    <n v="7"/>
    <s v="37.17 Lakh"/>
    <x v="1195"/>
  </r>
  <r>
    <n v="4690"/>
    <x v="1317"/>
    <x v="0"/>
    <x v="1"/>
    <n v="32000"/>
    <x v="2"/>
    <x v="1"/>
    <x v="0"/>
    <x v="297"/>
    <s v="kmpl"/>
    <s v="116.3 bhp"/>
    <n v="5"/>
    <m/>
    <x v="126"/>
  </r>
  <r>
    <n v="4691"/>
    <x v="1652"/>
    <x v="9"/>
    <x v="7"/>
    <n v="3000"/>
    <x v="2"/>
    <x v="1"/>
    <x v="1"/>
    <x v="188"/>
    <s v="kmpl"/>
    <s v="421 bhp"/>
    <n v="2"/>
    <m/>
    <x v="1196"/>
  </r>
  <r>
    <n v="4692"/>
    <x v="763"/>
    <x v="0"/>
    <x v="1"/>
    <n v="10400"/>
    <x v="2"/>
    <x v="0"/>
    <x v="0"/>
    <x v="146"/>
    <s v="kmpl"/>
    <s v="117.3 bhp"/>
    <n v="5"/>
    <m/>
    <x v="423"/>
  </r>
  <r>
    <n v="4693"/>
    <x v="52"/>
    <x v="0"/>
    <x v="4"/>
    <n v="35000"/>
    <x v="1"/>
    <x v="0"/>
    <x v="0"/>
    <x v="48"/>
    <s v="kmpl"/>
    <s v="74 bhp"/>
    <n v="5"/>
    <m/>
    <x v="83"/>
  </r>
  <r>
    <n v="4694"/>
    <x v="814"/>
    <x v="6"/>
    <x v="4"/>
    <n v="55101"/>
    <x v="2"/>
    <x v="1"/>
    <x v="0"/>
    <x v="29"/>
    <s v="kmpl"/>
    <s v="138.1 bhp"/>
    <n v="5"/>
    <m/>
    <x v="575"/>
  </r>
  <r>
    <n v="4695"/>
    <x v="1653"/>
    <x v="9"/>
    <x v="7"/>
    <n v="57464"/>
    <x v="1"/>
    <x v="0"/>
    <x v="0"/>
    <x v="132"/>
    <s v="kmpl"/>
    <s v="67.06 bhp"/>
    <n v="5"/>
    <s v="9.99 Lakh"/>
    <x v="74"/>
  </r>
  <r>
    <n v="4696"/>
    <x v="1654"/>
    <x v="5"/>
    <x v="13"/>
    <n v="110000"/>
    <x v="2"/>
    <x v="0"/>
    <x v="0"/>
    <x v="50"/>
    <s v="kmpl"/>
    <s v="67.1 bhp"/>
    <n v="5"/>
    <m/>
    <x v="1162"/>
  </r>
  <r>
    <n v="4697"/>
    <x v="1655"/>
    <x v="6"/>
    <x v="8"/>
    <n v="17941"/>
    <x v="2"/>
    <x v="0"/>
    <x v="0"/>
    <x v="328"/>
    <s v="kmpl"/>
    <m/>
    <m/>
    <m/>
    <x v="1197"/>
  </r>
  <r>
    <n v="4698"/>
    <x v="1656"/>
    <x v="0"/>
    <x v="7"/>
    <n v="72000"/>
    <x v="2"/>
    <x v="1"/>
    <x v="0"/>
    <x v="188"/>
    <s v="kmpl"/>
    <s v="184 bhp"/>
    <n v="5"/>
    <m/>
    <x v="701"/>
  </r>
  <r>
    <n v="4699"/>
    <x v="1657"/>
    <x v="8"/>
    <x v="3"/>
    <n v="16000"/>
    <x v="1"/>
    <x v="1"/>
    <x v="0"/>
    <x v="218"/>
    <s v="kmpl"/>
    <s v="187.7 bhp"/>
    <n v="5"/>
    <m/>
    <x v="149"/>
  </r>
  <r>
    <n v="4700"/>
    <x v="977"/>
    <x v="6"/>
    <x v="2"/>
    <n v="62020"/>
    <x v="2"/>
    <x v="0"/>
    <x v="0"/>
    <x v="72"/>
    <s v="kmpl"/>
    <s v="80 bhp"/>
    <n v="5"/>
    <m/>
    <x v="79"/>
  </r>
  <r>
    <n v="4701"/>
    <x v="532"/>
    <x v="1"/>
    <x v="7"/>
    <n v="85000"/>
    <x v="1"/>
    <x v="1"/>
    <x v="1"/>
    <x v="244"/>
    <s v="kmpl"/>
    <s v="147.51 bhp"/>
    <n v="5"/>
    <m/>
    <x v="141"/>
  </r>
  <r>
    <n v="4702"/>
    <x v="1428"/>
    <x v="6"/>
    <x v="6"/>
    <n v="14223"/>
    <x v="2"/>
    <x v="0"/>
    <x v="0"/>
    <x v="101"/>
    <s v="kmpl"/>
    <s v="81.86 bhp"/>
    <n v="5"/>
    <m/>
    <x v="1102"/>
  </r>
  <r>
    <n v="4703"/>
    <x v="325"/>
    <x v="5"/>
    <x v="7"/>
    <n v="41210"/>
    <x v="2"/>
    <x v="0"/>
    <x v="0"/>
    <x v="69"/>
    <s v="kmpl"/>
    <s v="86.7 bhp"/>
    <n v="5"/>
    <m/>
    <x v="279"/>
  </r>
  <r>
    <n v="4704"/>
    <x v="538"/>
    <x v="9"/>
    <x v="1"/>
    <n v="20000"/>
    <x v="1"/>
    <x v="1"/>
    <x v="0"/>
    <x v="14"/>
    <s v="kmpl"/>
    <s v="165 bhp"/>
    <n v="5"/>
    <m/>
    <x v="1198"/>
  </r>
  <r>
    <n v="4705"/>
    <x v="658"/>
    <x v="3"/>
    <x v="5"/>
    <n v="18043"/>
    <x v="2"/>
    <x v="0"/>
    <x v="0"/>
    <x v="160"/>
    <s v="kmpl"/>
    <s v="47.3 bhp"/>
    <n v="5"/>
    <m/>
    <x v="746"/>
  </r>
  <r>
    <n v="4706"/>
    <x v="105"/>
    <x v="2"/>
    <x v="5"/>
    <n v="80000"/>
    <x v="1"/>
    <x v="1"/>
    <x v="0"/>
    <x v="7"/>
    <s v="kmpl"/>
    <s v="171.5 bhp"/>
    <n v="7"/>
    <s v="26.95 Lakh"/>
    <x v="378"/>
  </r>
  <r>
    <n v="4707"/>
    <x v="312"/>
    <x v="4"/>
    <x v="5"/>
    <n v="21000"/>
    <x v="2"/>
    <x v="1"/>
    <x v="0"/>
    <x v="50"/>
    <s v="kmpl"/>
    <s v="82 bhp"/>
    <n v="5"/>
    <m/>
    <x v="132"/>
  </r>
  <r>
    <n v="4708"/>
    <x v="240"/>
    <x v="9"/>
    <x v="5"/>
    <n v="49000"/>
    <x v="1"/>
    <x v="1"/>
    <x v="0"/>
    <x v="46"/>
    <s v="kmpl"/>
    <s v="258 bhp"/>
    <n v="5"/>
    <m/>
    <x v="135"/>
  </r>
  <r>
    <n v="4709"/>
    <x v="1658"/>
    <x v="4"/>
    <x v="21"/>
    <n v="104000"/>
    <x v="2"/>
    <x v="0"/>
    <x v="1"/>
    <x v="89"/>
    <s v="kmpl"/>
    <s v="null bhp"/>
    <n v="5"/>
    <m/>
    <x v="101"/>
  </r>
  <r>
    <n v="4710"/>
    <x v="979"/>
    <x v="2"/>
    <x v="0"/>
    <n v="95000"/>
    <x v="2"/>
    <x v="0"/>
    <x v="1"/>
    <x v="23"/>
    <s v="kmpl"/>
    <s v="80 bhp"/>
    <n v="5"/>
    <m/>
    <x v="70"/>
  </r>
  <r>
    <n v="4711"/>
    <x v="312"/>
    <x v="1"/>
    <x v="1"/>
    <n v="32000"/>
    <x v="2"/>
    <x v="1"/>
    <x v="0"/>
    <x v="50"/>
    <s v="kmpl"/>
    <s v="82 bhp"/>
    <n v="5"/>
    <m/>
    <x v="285"/>
  </r>
  <r>
    <n v="4712"/>
    <x v="1576"/>
    <x v="1"/>
    <x v="18"/>
    <n v="80000"/>
    <x v="2"/>
    <x v="0"/>
    <x v="1"/>
    <x v="72"/>
    <s v="kmpl"/>
    <m/>
    <m/>
    <m/>
    <x v="541"/>
  </r>
  <r>
    <n v="4713"/>
    <x v="1659"/>
    <x v="4"/>
    <x v="7"/>
    <n v="122800"/>
    <x v="1"/>
    <x v="0"/>
    <x v="0"/>
    <x v="413"/>
    <s v="kmpl"/>
    <s v="89.75 bhp"/>
    <n v="5"/>
    <m/>
    <x v="316"/>
  </r>
  <r>
    <n v="4714"/>
    <x v="1030"/>
    <x v="10"/>
    <x v="2"/>
    <n v="78000"/>
    <x v="1"/>
    <x v="0"/>
    <x v="1"/>
    <x v="89"/>
    <s v="kmpl"/>
    <s v="null bhp"/>
    <n v="5"/>
    <m/>
    <x v="59"/>
  </r>
  <r>
    <n v="4715"/>
    <x v="280"/>
    <x v="10"/>
    <x v="1"/>
    <n v="69000"/>
    <x v="1"/>
    <x v="0"/>
    <x v="0"/>
    <x v="219"/>
    <s v="kmpl"/>
    <s v="74 bhp"/>
    <n v="5"/>
    <m/>
    <x v="343"/>
  </r>
  <r>
    <n v="4716"/>
    <x v="1605"/>
    <x v="1"/>
    <x v="1"/>
    <n v="65000"/>
    <x v="1"/>
    <x v="0"/>
    <x v="1"/>
    <x v="132"/>
    <s v="kmpl"/>
    <s v="67.04 bhp"/>
    <n v="5"/>
    <m/>
    <x v="35"/>
  </r>
  <r>
    <n v="4717"/>
    <x v="657"/>
    <x v="10"/>
    <x v="1"/>
    <n v="23000"/>
    <x v="2"/>
    <x v="0"/>
    <x v="0"/>
    <x v="229"/>
    <s v="kmpl"/>
    <s v="82 bhp"/>
    <n v="5"/>
    <m/>
    <x v="314"/>
  </r>
  <r>
    <n v="4718"/>
    <x v="438"/>
    <x v="10"/>
    <x v="10"/>
    <n v="70000"/>
    <x v="2"/>
    <x v="0"/>
    <x v="0"/>
    <x v="15"/>
    <s v="kmpl"/>
    <s v="130 bhp"/>
    <n v="5"/>
    <m/>
    <x v="24"/>
  </r>
  <r>
    <n v="4719"/>
    <x v="1177"/>
    <x v="2"/>
    <x v="7"/>
    <n v="250000"/>
    <x v="1"/>
    <x v="0"/>
    <x v="0"/>
    <x v="85"/>
    <s v="kmpl"/>
    <s v="100.6 bhp"/>
    <n v="8"/>
    <m/>
    <x v="131"/>
  </r>
  <r>
    <n v="4720"/>
    <x v="344"/>
    <x v="8"/>
    <x v="3"/>
    <n v="56000"/>
    <x v="2"/>
    <x v="0"/>
    <x v="0"/>
    <x v="190"/>
    <s v="kmpl"/>
    <s v="94 bhp"/>
    <n v="5"/>
    <m/>
    <x v="103"/>
  </r>
  <r>
    <n v="4721"/>
    <x v="248"/>
    <x v="1"/>
    <x v="4"/>
    <n v="30000"/>
    <x v="2"/>
    <x v="0"/>
    <x v="0"/>
    <x v="160"/>
    <s v="kmpl"/>
    <s v="47.3 bhp"/>
    <n v="5"/>
    <m/>
    <x v="54"/>
  </r>
  <r>
    <n v="4722"/>
    <x v="1660"/>
    <x v="7"/>
    <x v="0"/>
    <n v="35000"/>
    <x v="2"/>
    <x v="1"/>
    <x v="0"/>
    <x v="414"/>
    <s v="kmpl"/>
    <s v="387.3 bhp"/>
    <n v="2"/>
    <m/>
    <x v="64"/>
  </r>
  <r>
    <n v="4723"/>
    <x v="89"/>
    <x v="5"/>
    <x v="4"/>
    <n v="92250"/>
    <x v="1"/>
    <x v="0"/>
    <x v="1"/>
    <x v="75"/>
    <s v="kmpl"/>
    <s v="89.84 bhp"/>
    <n v="5"/>
    <m/>
    <x v="74"/>
  </r>
  <r>
    <n v="4724"/>
    <x v="1661"/>
    <x v="1"/>
    <x v="6"/>
    <n v="40000"/>
    <x v="2"/>
    <x v="0"/>
    <x v="0"/>
    <x v="215"/>
    <s v="kmpl"/>
    <s v="81.86 bhp"/>
    <n v="5"/>
    <s v="6.71 Lakh"/>
    <x v="35"/>
  </r>
  <r>
    <n v="4725"/>
    <x v="1662"/>
    <x v="6"/>
    <x v="7"/>
    <n v="96848"/>
    <x v="2"/>
    <x v="1"/>
    <x v="0"/>
    <x v="139"/>
    <s v="kmpl"/>
    <s v="103.6 bhp"/>
    <n v="5"/>
    <m/>
    <x v="1199"/>
  </r>
  <r>
    <n v="4726"/>
    <x v="185"/>
    <x v="8"/>
    <x v="5"/>
    <n v="42000"/>
    <x v="1"/>
    <x v="1"/>
    <x v="0"/>
    <x v="131"/>
    <s v="kmpl"/>
    <s v="174.33 bhp"/>
    <n v="5"/>
    <m/>
    <x v="21"/>
  </r>
  <r>
    <n v="4727"/>
    <x v="90"/>
    <x v="7"/>
    <x v="4"/>
    <n v="55886"/>
    <x v="1"/>
    <x v="0"/>
    <x v="0"/>
    <x v="83"/>
    <s v="kmpl"/>
    <s v="140 bhp"/>
    <n v="7"/>
    <m/>
    <x v="106"/>
  </r>
  <r>
    <n v="4728"/>
    <x v="1018"/>
    <x v="6"/>
    <x v="12"/>
    <n v="12336"/>
    <x v="2"/>
    <x v="0"/>
    <x v="0"/>
    <x v="72"/>
    <s v="kmpl"/>
    <s v="121.3 bhp"/>
    <n v="5"/>
    <s v="13.6 Lakh"/>
    <x v="906"/>
  </r>
  <r>
    <n v="4729"/>
    <x v="1663"/>
    <x v="2"/>
    <x v="10"/>
    <n v="60000"/>
    <x v="2"/>
    <x v="0"/>
    <x v="3"/>
    <x v="415"/>
    <s v="kmpl"/>
    <s v="103.2 bhp"/>
    <n v="5"/>
    <m/>
    <x v="50"/>
  </r>
  <r>
    <n v="4730"/>
    <x v="1664"/>
    <x v="1"/>
    <x v="18"/>
    <n v="83000"/>
    <x v="2"/>
    <x v="0"/>
    <x v="1"/>
    <x v="402"/>
    <s v="kmpl"/>
    <s v="92 bhp"/>
    <n v="5"/>
    <m/>
    <x v="101"/>
  </r>
  <r>
    <n v="4731"/>
    <x v="1314"/>
    <x v="1"/>
    <x v="6"/>
    <n v="24000"/>
    <x v="2"/>
    <x v="0"/>
    <x v="0"/>
    <x v="367"/>
    <s v="kmpl"/>
    <s v="67.04 bhp"/>
    <n v="5"/>
    <s v="6.99 Lakh"/>
    <x v="27"/>
  </r>
  <r>
    <n v="4732"/>
    <x v="73"/>
    <x v="1"/>
    <x v="5"/>
    <n v="32198"/>
    <x v="2"/>
    <x v="1"/>
    <x v="0"/>
    <x v="66"/>
    <s v="kmpl"/>
    <s v="86.8 bhp"/>
    <n v="5"/>
    <m/>
    <x v="557"/>
  </r>
  <r>
    <n v="4733"/>
    <x v="760"/>
    <x v="4"/>
    <x v="7"/>
    <n v="92247"/>
    <x v="1"/>
    <x v="0"/>
    <x v="0"/>
    <x v="85"/>
    <s v="kmpl"/>
    <s v="100.6 bhp"/>
    <n v="7"/>
    <m/>
    <x v="1"/>
  </r>
  <r>
    <n v="4734"/>
    <x v="976"/>
    <x v="2"/>
    <x v="2"/>
    <n v="121311"/>
    <x v="1"/>
    <x v="0"/>
    <x v="0"/>
    <x v="270"/>
    <s v="kmpl"/>
    <s v="108.5 bhp"/>
    <n v="5"/>
    <s v="14.32 Lakh"/>
    <x v="164"/>
  </r>
  <r>
    <n v="4735"/>
    <x v="1077"/>
    <x v="3"/>
    <x v="5"/>
    <n v="66296"/>
    <x v="1"/>
    <x v="0"/>
    <x v="0"/>
    <x v="83"/>
    <s v="kmpl"/>
    <s v="140 bhp"/>
    <n v="7"/>
    <m/>
    <x v="1200"/>
  </r>
  <r>
    <n v="4736"/>
    <x v="1405"/>
    <x v="0"/>
    <x v="1"/>
    <n v="41000"/>
    <x v="2"/>
    <x v="1"/>
    <x v="0"/>
    <x v="336"/>
    <s v="kmpl"/>
    <s v="82 bhp"/>
    <n v="5"/>
    <m/>
    <x v="260"/>
  </r>
  <r>
    <n v="4737"/>
    <x v="1156"/>
    <x v="6"/>
    <x v="8"/>
    <n v="38681"/>
    <x v="1"/>
    <x v="0"/>
    <x v="0"/>
    <x v="15"/>
    <s v="kmpl"/>
    <s v="157.7 bhp"/>
    <n v="7"/>
    <m/>
    <x v="1201"/>
  </r>
  <r>
    <n v="4738"/>
    <x v="1293"/>
    <x v="6"/>
    <x v="11"/>
    <n v="43761"/>
    <x v="2"/>
    <x v="0"/>
    <x v="0"/>
    <x v="69"/>
    <s v="kmpl"/>
    <s v="62 bhp"/>
    <n v="5"/>
    <m/>
    <x v="0"/>
  </r>
  <r>
    <n v="4739"/>
    <x v="67"/>
    <x v="4"/>
    <x v="8"/>
    <n v="17400"/>
    <x v="1"/>
    <x v="0"/>
    <x v="0"/>
    <x v="60"/>
    <s v="kmpl"/>
    <s v="88.5 bhp"/>
    <n v="7"/>
    <m/>
    <x v="349"/>
  </r>
  <r>
    <n v="4740"/>
    <x v="16"/>
    <x v="9"/>
    <x v="4"/>
    <n v="61510"/>
    <x v="1"/>
    <x v="0"/>
    <x v="0"/>
    <x v="16"/>
    <s v="kmpl"/>
    <s v="98.6 bhp"/>
    <n v="5"/>
    <m/>
    <x v="119"/>
  </r>
  <r>
    <n v="4741"/>
    <x v="513"/>
    <x v="8"/>
    <x v="7"/>
    <n v="60000"/>
    <x v="2"/>
    <x v="0"/>
    <x v="0"/>
    <x v="146"/>
    <s v="kmpl"/>
    <s v="117.3 bhp"/>
    <n v="5"/>
    <m/>
    <x v="123"/>
  </r>
  <r>
    <n v="4742"/>
    <x v="871"/>
    <x v="9"/>
    <x v="7"/>
    <n v="35165"/>
    <x v="1"/>
    <x v="1"/>
    <x v="1"/>
    <x v="310"/>
    <s v="kmpl"/>
    <s v="112 bhp"/>
    <n v="5"/>
    <m/>
    <x v="270"/>
  </r>
  <r>
    <n v="4743"/>
    <x v="814"/>
    <x v="6"/>
    <x v="5"/>
    <n v="41617"/>
    <x v="2"/>
    <x v="1"/>
    <x v="0"/>
    <x v="29"/>
    <s v="kmpl"/>
    <s v="138.1 bhp"/>
    <n v="5"/>
    <m/>
    <x v="1202"/>
  </r>
  <r>
    <n v="4744"/>
    <x v="115"/>
    <x v="7"/>
    <x v="14"/>
    <n v="45000"/>
    <x v="2"/>
    <x v="0"/>
    <x v="0"/>
    <x v="72"/>
    <s v="kmpl"/>
    <s v="null bhp"/>
    <n v="5"/>
    <m/>
    <x v="181"/>
  </r>
  <r>
    <n v="4745"/>
    <x v="164"/>
    <x v="8"/>
    <x v="7"/>
    <n v="65000"/>
    <x v="2"/>
    <x v="1"/>
    <x v="0"/>
    <x v="119"/>
    <s v="kmpl"/>
    <s v="157.75 bhp"/>
    <n v="5"/>
    <m/>
    <x v="1046"/>
  </r>
  <r>
    <n v="4746"/>
    <x v="118"/>
    <x v="8"/>
    <x v="2"/>
    <n v="68000"/>
    <x v="2"/>
    <x v="0"/>
    <x v="0"/>
    <x v="50"/>
    <s v="kmpl"/>
    <s v="67.1 bhp"/>
    <n v="5"/>
    <m/>
    <x v="54"/>
  </r>
  <r>
    <n v="4747"/>
    <x v="705"/>
    <x v="0"/>
    <x v="4"/>
    <n v="49000"/>
    <x v="2"/>
    <x v="0"/>
    <x v="0"/>
    <x v="124"/>
    <s v="kmpl"/>
    <s v="68.05 bhp"/>
    <n v="5"/>
    <m/>
    <x v="25"/>
  </r>
  <r>
    <n v="4748"/>
    <x v="1665"/>
    <x v="3"/>
    <x v="12"/>
    <n v="16698"/>
    <x v="2"/>
    <x v="0"/>
    <x v="0"/>
    <x v="281"/>
    <s v="kmpl"/>
    <s v="84 bhp"/>
    <n v="5"/>
    <s v="6.21 Lakh"/>
    <x v="406"/>
  </r>
  <r>
    <n v="4749"/>
    <x v="870"/>
    <x v="10"/>
    <x v="5"/>
    <n v="30965"/>
    <x v="2"/>
    <x v="0"/>
    <x v="0"/>
    <x v="123"/>
    <s v="kmpl"/>
    <s v="83.1 bhp"/>
    <n v="5"/>
    <m/>
    <x v="123"/>
  </r>
  <r>
    <n v="4750"/>
    <x v="33"/>
    <x v="0"/>
    <x v="7"/>
    <n v="56058"/>
    <x v="2"/>
    <x v="0"/>
    <x v="0"/>
    <x v="51"/>
    <s v="kmpl"/>
    <s v="103.2 bhp"/>
    <n v="5"/>
    <m/>
    <x v="251"/>
  </r>
  <r>
    <n v="4751"/>
    <x v="1227"/>
    <x v="1"/>
    <x v="8"/>
    <n v="15356"/>
    <x v="2"/>
    <x v="0"/>
    <x v="0"/>
    <x v="50"/>
    <s v="kmpl"/>
    <s v="81.86 bhp"/>
    <n v="5"/>
    <m/>
    <x v="119"/>
  </r>
  <r>
    <n v="4752"/>
    <x v="210"/>
    <x v="8"/>
    <x v="4"/>
    <n v="54000"/>
    <x v="1"/>
    <x v="0"/>
    <x v="0"/>
    <x v="56"/>
    <s v="kmpl"/>
    <s v="68.05 bhp"/>
    <n v="5"/>
    <m/>
    <x v="228"/>
  </r>
  <r>
    <n v="4753"/>
    <x v="1666"/>
    <x v="1"/>
    <x v="2"/>
    <n v="47000"/>
    <x v="2"/>
    <x v="1"/>
    <x v="1"/>
    <x v="415"/>
    <s v="kmpl"/>
    <s v="130.3 bhp"/>
    <n v="5"/>
    <m/>
    <x v="2"/>
  </r>
  <r>
    <n v="4754"/>
    <x v="248"/>
    <x v="6"/>
    <x v="1"/>
    <n v="21652"/>
    <x v="2"/>
    <x v="0"/>
    <x v="0"/>
    <x v="160"/>
    <s v="kmpl"/>
    <s v="47.3 bhp"/>
    <n v="5"/>
    <m/>
    <x v="1203"/>
  </r>
  <r>
    <n v="4755"/>
    <x v="646"/>
    <x v="4"/>
    <x v="5"/>
    <n v="52000"/>
    <x v="1"/>
    <x v="1"/>
    <x v="0"/>
    <x v="204"/>
    <s v="kmpl"/>
    <s v="177 bhp"/>
    <n v="5"/>
    <s v="74.49 Lakh"/>
    <x v="585"/>
  </r>
  <r>
    <n v="4756"/>
    <x v="32"/>
    <x v="7"/>
    <x v="0"/>
    <n v="35010"/>
    <x v="1"/>
    <x v="1"/>
    <x v="0"/>
    <x v="31"/>
    <s v="kmpl"/>
    <s v="179.5 bhp"/>
    <n v="5"/>
    <m/>
    <x v="30"/>
  </r>
  <r>
    <n v="4757"/>
    <x v="420"/>
    <x v="4"/>
    <x v="13"/>
    <n v="76662"/>
    <x v="1"/>
    <x v="1"/>
    <x v="0"/>
    <x v="180"/>
    <s v="kmpl"/>
    <s v="198.5 bhp"/>
    <n v="5"/>
    <m/>
    <x v="430"/>
  </r>
  <r>
    <n v="4758"/>
    <x v="1573"/>
    <x v="5"/>
    <x v="10"/>
    <n v="89000"/>
    <x v="2"/>
    <x v="1"/>
    <x v="0"/>
    <x v="72"/>
    <s v="kmpl"/>
    <s v="118 bhp"/>
    <n v="5"/>
    <m/>
    <x v="1035"/>
  </r>
  <r>
    <n v="4759"/>
    <x v="1541"/>
    <x v="5"/>
    <x v="13"/>
    <n v="80000"/>
    <x v="2"/>
    <x v="1"/>
    <x v="3"/>
    <x v="274"/>
    <s v="kmpl"/>
    <s v="152 bhp"/>
    <n v="5"/>
    <m/>
    <x v="65"/>
  </r>
  <r>
    <n v="4760"/>
    <x v="220"/>
    <x v="6"/>
    <x v="6"/>
    <n v="39023"/>
    <x v="1"/>
    <x v="0"/>
    <x v="0"/>
    <x v="149"/>
    <s v="kmpl"/>
    <s v="88.5 bhp"/>
    <n v="5"/>
    <m/>
    <x v="243"/>
  </r>
  <r>
    <n v="4761"/>
    <x v="199"/>
    <x v="5"/>
    <x v="15"/>
    <n v="62000"/>
    <x v="2"/>
    <x v="0"/>
    <x v="1"/>
    <x v="50"/>
    <s v="kmpl"/>
    <s v="67.1 bhp"/>
    <n v="5"/>
    <m/>
    <x v="36"/>
  </r>
  <r>
    <n v="4762"/>
    <x v="1"/>
    <x v="5"/>
    <x v="1"/>
    <n v="78046"/>
    <x v="1"/>
    <x v="0"/>
    <x v="0"/>
    <x v="1"/>
    <s v="kmpl"/>
    <s v="126.2 bhp"/>
    <n v="5"/>
    <m/>
    <x v="131"/>
  </r>
  <r>
    <n v="4763"/>
    <x v="730"/>
    <x v="7"/>
    <x v="1"/>
    <n v="34400"/>
    <x v="1"/>
    <x v="0"/>
    <x v="0"/>
    <x v="149"/>
    <s v="kmpl"/>
    <s v="88.5 bhp"/>
    <n v="5"/>
    <m/>
    <x v="44"/>
  </r>
  <r>
    <n v="4764"/>
    <x v="295"/>
    <x v="3"/>
    <x v="5"/>
    <n v="64624"/>
    <x v="2"/>
    <x v="0"/>
    <x v="0"/>
    <x v="5"/>
    <s v="kmpl"/>
    <s v="55.2 bhp"/>
    <n v="5"/>
    <m/>
    <x v="1035"/>
  </r>
  <r>
    <n v="4765"/>
    <x v="401"/>
    <x v="0"/>
    <x v="7"/>
    <n v="69192"/>
    <x v="2"/>
    <x v="0"/>
    <x v="0"/>
    <x v="167"/>
    <s v="kmpl"/>
    <s v="93.7 bhp"/>
    <n v="7"/>
    <m/>
    <x v="123"/>
  </r>
  <r>
    <n v="4766"/>
    <x v="256"/>
    <x v="2"/>
    <x v="3"/>
    <n v="55000"/>
    <x v="1"/>
    <x v="0"/>
    <x v="0"/>
    <x v="8"/>
    <s v="kmpl"/>
    <s v="103.6 bhp"/>
    <n v="5"/>
    <m/>
    <x v="314"/>
  </r>
  <r>
    <n v="4767"/>
    <x v="176"/>
    <x v="0"/>
    <x v="14"/>
    <n v="81000"/>
    <x v="2"/>
    <x v="0"/>
    <x v="1"/>
    <x v="27"/>
    <s v="kmpl"/>
    <s v="100 bhp"/>
    <n v="5"/>
    <m/>
    <x v="542"/>
  </r>
  <r>
    <n v="4768"/>
    <x v="264"/>
    <x v="6"/>
    <x v="5"/>
    <n v="36733"/>
    <x v="2"/>
    <x v="0"/>
    <x v="0"/>
    <x v="164"/>
    <s v="kmpl"/>
    <s v="73.9 bhp"/>
    <n v="5"/>
    <m/>
    <x v="1204"/>
  </r>
  <r>
    <n v="4769"/>
    <x v="785"/>
    <x v="6"/>
    <x v="8"/>
    <n v="24310"/>
    <x v="0"/>
    <x v="0"/>
    <x v="0"/>
    <x v="296"/>
    <s v="km/kg"/>
    <s v="40.3 bhp"/>
    <n v="4"/>
    <m/>
    <x v="115"/>
  </r>
  <r>
    <n v="4770"/>
    <x v="314"/>
    <x v="0"/>
    <x v="5"/>
    <n v="43022"/>
    <x v="1"/>
    <x v="1"/>
    <x v="0"/>
    <x v="115"/>
    <s v="kmpl"/>
    <s v="136 bhp"/>
    <n v="5"/>
    <m/>
    <x v="1205"/>
  </r>
  <r>
    <n v="4771"/>
    <x v="1667"/>
    <x v="5"/>
    <x v="4"/>
    <n v="74000"/>
    <x v="1"/>
    <x v="0"/>
    <x v="0"/>
    <x v="210"/>
    <s v="kmpl"/>
    <s v="194.3 bhp"/>
    <n v="7"/>
    <m/>
    <x v="295"/>
  </r>
  <r>
    <n v="4772"/>
    <x v="52"/>
    <x v="7"/>
    <x v="7"/>
    <n v="47000"/>
    <x v="1"/>
    <x v="0"/>
    <x v="0"/>
    <x v="48"/>
    <s v="kmpl"/>
    <s v="74 bhp"/>
    <n v="5"/>
    <m/>
    <x v="88"/>
  </r>
  <r>
    <n v="4773"/>
    <x v="1668"/>
    <x v="6"/>
    <x v="8"/>
    <n v="37460"/>
    <x v="2"/>
    <x v="0"/>
    <x v="0"/>
    <x v="101"/>
    <s v="kmpl"/>
    <s v="81.86 bhp"/>
    <n v="5"/>
    <s v="8.03 Lakh"/>
    <x v="1206"/>
  </r>
  <r>
    <n v="4774"/>
    <x v="1669"/>
    <x v="0"/>
    <x v="2"/>
    <n v="130000"/>
    <x v="1"/>
    <x v="0"/>
    <x v="0"/>
    <x v="33"/>
    <s v="kmpl"/>
    <s v="112 bhp"/>
    <n v="8"/>
    <m/>
    <x v="25"/>
  </r>
  <r>
    <n v="4775"/>
    <x v="699"/>
    <x v="3"/>
    <x v="8"/>
    <n v="31576"/>
    <x v="2"/>
    <x v="0"/>
    <x v="0"/>
    <x v="50"/>
    <s v="kmpl"/>
    <s v="82 bhp"/>
    <n v="5"/>
    <m/>
    <x v="595"/>
  </r>
  <r>
    <n v="4776"/>
    <x v="557"/>
    <x v="0"/>
    <x v="2"/>
    <n v="66000"/>
    <x v="2"/>
    <x v="0"/>
    <x v="0"/>
    <x v="51"/>
    <s v="kmpl"/>
    <s v="103.6 bhp"/>
    <n v="5"/>
    <m/>
    <x v="154"/>
  </r>
  <r>
    <n v="4777"/>
    <x v="279"/>
    <x v="0"/>
    <x v="11"/>
    <n v="79000"/>
    <x v="2"/>
    <x v="1"/>
    <x v="1"/>
    <x v="93"/>
    <s v="kmpl"/>
    <s v="177.6 bhp"/>
    <n v="5"/>
    <m/>
    <x v="34"/>
  </r>
  <r>
    <n v="4778"/>
    <x v="1670"/>
    <x v="9"/>
    <x v="2"/>
    <n v="47140"/>
    <x v="1"/>
    <x v="1"/>
    <x v="1"/>
    <x v="15"/>
    <s v="kmpl"/>
    <s v="281.61 bhp"/>
    <n v="5"/>
    <s v="1.71 Cr"/>
    <x v="124"/>
  </r>
  <r>
    <n v="4779"/>
    <x v="116"/>
    <x v="9"/>
    <x v="5"/>
    <n v="36610"/>
    <x v="1"/>
    <x v="1"/>
    <x v="0"/>
    <x v="89"/>
    <s v="kmpl"/>
    <s v="107.3 bhp"/>
    <n v="5"/>
    <m/>
    <x v="158"/>
  </r>
  <r>
    <n v="4780"/>
    <x v="1567"/>
    <x v="9"/>
    <x v="5"/>
    <n v="93000"/>
    <x v="1"/>
    <x v="0"/>
    <x v="0"/>
    <x v="150"/>
    <s v="kmpl"/>
    <s v="126.2 bhp"/>
    <n v="5"/>
    <s v="19.18 Lakh"/>
    <x v="1207"/>
  </r>
  <r>
    <n v="4781"/>
    <x v="39"/>
    <x v="4"/>
    <x v="9"/>
    <n v="52195"/>
    <x v="2"/>
    <x v="0"/>
    <x v="0"/>
    <x v="38"/>
    <s v="kmpl"/>
    <s v="46.3 bhp"/>
    <n v="5"/>
    <m/>
    <x v="0"/>
  </r>
  <r>
    <n v="4782"/>
    <x v="1671"/>
    <x v="0"/>
    <x v="5"/>
    <n v="20003"/>
    <x v="1"/>
    <x v="1"/>
    <x v="0"/>
    <x v="187"/>
    <s v="kmpl"/>
    <s v="143 bhp"/>
    <n v="5"/>
    <m/>
    <x v="91"/>
  </r>
  <r>
    <n v="4783"/>
    <x v="179"/>
    <x v="8"/>
    <x v="4"/>
    <n v="66314"/>
    <x v="1"/>
    <x v="0"/>
    <x v="0"/>
    <x v="127"/>
    <s v="kmpl"/>
    <s v="83.8 bhp"/>
    <n v="5"/>
    <m/>
    <x v="44"/>
  </r>
  <r>
    <n v="4784"/>
    <x v="1261"/>
    <x v="2"/>
    <x v="10"/>
    <n v="76000"/>
    <x v="1"/>
    <x v="0"/>
    <x v="0"/>
    <x v="49"/>
    <s v="kmpl"/>
    <s v="68 bhp"/>
    <n v="5"/>
    <m/>
    <x v="25"/>
  </r>
  <r>
    <n v="4785"/>
    <x v="644"/>
    <x v="9"/>
    <x v="1"/>
    <n v="29000"/>
    <x v="1"/>
    <x v="0"/>
    <x v="0"/>
    <x v="1"/>
    <s v="kmpl"/>
    <s v="126.2 bhp"/>
    <n v="5"/>
    <m/>
    <x v="292"/>
  </r>
  <r>
    <n v="4786"/>
    <x v="81"/>
    <x v="0"/>
    <x v="2"/>
    <n v="30000"/>
    <x v="1"/>
    <x v="0"/>
    <x v="0"/>
    <x v="56"/>
    <s v="kmpl"/>
    <s v="68 bhp"/>
    <n v="5"/>
    <m/>
    <x v="242"/>
  </r>
  <r>
    <n v="4787"/>
    <x v="95"/>
    <x v="3"/>
    <x v="4"/>
    <n v="56526"/>
    <x v="2"/>
    <x v="0"/>
    <x v="0"/>
    <x v="77"/>
    <s v="kmpl"/>
    <s v="103.5 bhp"/>
    <n v="5"/>
    <m/>
    <x v="766"/>
  </r>
  <r>
    <n v="4788"/>
    <x v="1672"/>
    <x v="4"/>
    <x v="1"/>
    <n v="38000"/>
    <x v="1"/>
    <x v="1"/>
    <x v="1"/>
    <x v="11"/>
    <s v="kmpl"/>
    <s v="150 bhp"/>
    <n v="5"/>
    <s v="37.9 Lakh"/>
    <x v="89"/>
  </r>
  <r>
    <n v="4789"/>
    <x v="1056"/>
    <x v="2"/>
    <x v="3"/>
    <n v="41000"/>
    <x v="1"/>
    <x v="1"/>
    <x v="0"/>
    <x v="340"/>
    <s v="kmpl"/>
    <s v="126.32 bhp"/>
    <n v="5"/>
    <m/>
    <x v="123"/>
  </r>
  <r>
    <n v="4790"/>
    <x v="1673"/>
    <x v="4"/>
    <x v="10"/>
    <n v="53000"/>
    <x v="1"/>
    <x v="1"/>
    <x v="0"/>
    <x v="243"/>
    <s v="kmpl"/>
    <s v="258 bhp"/>
    <n v="5"/>
    <m/>
    <x v="376"/>
  </r>
  <r>
    <n v="4791"/>
    <x v="1674"/>
    <x v="2"/>
    <x v="18"/>
    <n v="125000"/>
    <x v="1"/>
    <x v="0"/>
    <x v="3"/>
    <x v="110"/>
    <s v="kmpl"/>
    <s v="68 bhp"/>
    <n v="5"/>
    <m/>
    <x v="159"/>
  </r>
  <r>
    <n v="4792"/>
    <x v="136"/>
    <x v="2"/>
    <x v="0"/>
    <n v="242000"/>
    <x v="1"/>
    <x v="0"/>
    <x v="0"/>
    <x v="100"/>
    <s v="kmpl"/>
    <s v="171 bhp"/>
    <n v="7"/>
    <m/>
    <x v="248"/>
  </r>
  <r>
    <n v="4793"/>
    <x v="1336"/>
    <x v="2"/>
    <x v="1"/>
    <n v="90000"/>
    <x v="1"/>
    <x v="0"/>
    <x v="0"/>
    <x v="348"/>
    <s v="kmpl"/>
    <s v="88.5 bhp"/>
    <n v="5"/>
    <m/>
    <x v="139"/>
  </r>
  <r>
    <n v="4794"/>
    <x v="983"/>
    <x v="4"/>
    <x v="6"/>
    <n v="11000"/>
    <x v="1"/>
    <x v="0"/>
    <x v="0"/>
    <x v="34"/>
    <s v="kmpl"/>
    <s v="88.5 bhp"/>
    <n v="5"/>
    <m/>
    <x v="483"/>
  </r>
  <r>
    <n v="4795"/>
    <x v="141"/>
    <x v="6"/>
    <x v="6"/>
    <n v="21936"/>
    <x v="1"/>
    <x v="1"/>
    <x v="0"/>
    <x v="104"/>
    <s v="kmpl"/>
    <s v="190 bhp"/>
    <n v="5"/>
    <s v="58.67 Lakh"/>
    <x v="1208"/>
  </r>
  <r>
    <n v="4796"/>
    <x v="24"/>
    <x v="1"/>
    <x v="4"/>
    <n v="41000"/>
    <x v="2"/>
    <x v="1"/>
    <x v="0"/>
    <x v="24"/>
    <s v="kmpl"/>
    <s v="103.6 bhp"/>
    <n v="5"/>
    <m/>
    <x v="90"/>
  </r>
  <r>
    <n v="4797"/>
    <x v="655"/>
    <x v="2"/>
    <x v="2"/>
    <n v="47000"/>
    <x v="2"/>
    <x v="0"/>
    <x v="0"/>
    <x v="72"/>
    <s v="kmpl"/>
    <s v="80 bhp"/>
    <n v="5"/>
    <m/>
    <x v="2"/>
  </r>
  <r>
    <n v="4798"/>
    <x v="310"/>
    <x v="2"/>
    <x v="10"/>
    <n v="110000"/>
    <x v="1"/>
    <x v="1"/>
    <x v="0"/>
    <x v="180"/>
    <s v="kmpl"/>
    <s v="235 bhp"/>
    <n v="5"/>
    <m/>
    <x v="190"/>
  </r>
  <r>
    <n v="4799"/>
    <x v="477"/>
    <x v="3"/>
    <x v="1"/>
    <n v="45960"/>
    <x v="2"/>
    <x v="0"/>
    <x v="0"/>
    <x v="229"/>
    <s v="kmpl"/>
    <s v="82 bhp"/>
    <n v="5"/>
    <m/>
    <x v="1209"/>
  </r>
  <r>
    <n v="4800"/>
    <x v="1331"/>
    <x v="9"/>
    <x v="4"/>
    <n v="48000"/>
    <x v="1"/>
    <x v="1"/>
    <x v="0"/>
    <x v="183"/>
    <s v="kmpl"/>
    <s v="203 bhp"/>
    <n v="5"/>
    <m/>
    <x v="270"/>
  </r>
  <r>
    <n v="4801"/>
    <x v="532"/>
    <x v="4"/>
    <x v="2"/>
    <n v="68000"/>
    <x v="1"/>
    <x v="1"/>
    <x v="0"/>
    <x v="244"/>
    <s v="kmpl"/>
    <s v="147.51 bhp"/>
    <n v="5"/>
    <m/>
    <x v="270"/>
  </r>
  <r>
    <n v="4802"/>
    <x v="177"/>
    <x v="0"/>
    <x v="2"/>
    <n v="41000"/>
    <x v="2"/>
    <x v="0"/>
    <x v="0"/>
    <x v="53"/>
    <s v="kmpl"/>
    <s v="78.9 bhp"/>
    <n v="5"/>
    <m/>
    <x v="81"/>
  </r>
  <r>
    <n v="4803"/>
    <x v="471"/>
    <x v="5"/>
    <x v="4"/>
    <n v="69573"/>
    <x v="1"/>
    <x v="0"/>
    <x v="1"/>
    <x v="84"/>
    <s v="kmpl"/>
    <s v="126.32 bhp"/>
    <n v="5"/>
    <m/>
    <x v="406"/>
  </r>
  <r>
    <n v="4804"/>
    <x v="1675"/>
    <x v="2"/>
    <x v="3"/>
    <n v="115000"/>
    <x v="1"/>
    <x v="0"/>
    <x v="0"/>
    <x v="177"/>
    <s v="kmpl"/>
    <s v="138.1 bhp"/>
    <n v="5"/>
    <m/>
    <x v="549"/>
  </r>
  <r>
    <n v="4805"/>
    <x v="90"/>
    <x v="7"/>
    <x v="3"/>
    <n v="47629"/>
    <x v="1"/>
    <x v="0"/>
    <x v="0"/>
    <x v="63"/>
    <s v="kmpl"/>
    <s v="140 bhp"/>
    <n v="7"/>
    <m/>
    <x v="139"/>
  </r>
  <r>
    <n v="4806"/>
    <x v="466"/>
    <x v="5"/>
    <x v="15"/>
    <n v="66624"/>
    <x v="2"/>
    <x v="0"/>
    <x v="3"/>
    <x v="38"/>
    <s v="kmpl"/>
    <s v="35 bhp"/>
    <n v="8"/>
    <m/>
    <x v="101"/>
  </r>
  <r>
    <n v="4807"/>
    <x v="196"/>
    <x v="8"/>
    <x v="4"/>
    <n v="80000"/>
    <x v="2"/>
    <x v="1"/>
    <x v="1"/>
    <x v="140"/>
    <s v="kmpl"/>
    <s v="177.46 bhp"/>
    <n v="5"/>
    <s v="32.54 Lakh"/>
    <x v="106"/>
  </r>
  <r>
    <n v="4808"/>
    <x v="52"/>
    <x v="1"/>
    <x v="3"/>
    <n v="94868"/>
    <x v="1"/>
    <x v="0"/>
    <x v="0"/>
    <x v="48"/>
    <s v="kmpl"/>
    <s v="74 bhp"/>
    <n v="5"/>
    <m/>
    <x v="2"/>
  </r>
  <r>
    <n v="4809"/>
    <x v="684"/>
    <x v="0"/>
    <x v="0"/>
    <n v="76477"/>
    <x v="1"/>
    <x v="0"/>
    <x v="0"/>
    <x v="226"/>
    <s v="kmpl"/>
    <s v="120 bhp"/>
    <n v="8"/>
    <m/>
    <x v="24"/>
  </r>
  <r>
    <n v="4810"/>
    <x v="1144"/>
    <x v="2"/>
    <x v="5"/>
    <n v="28000"/>
    <x v="2"/>
    <x v="1"/>
    <x v="0"/>
    <x v="119"/>
    <s v="kmpl"/>
    <s v="183 bhp"/>
    <n v="5"/>
    <m/>
    <x v="166"/>
  </r>
  <r>
    <n v="4811"/>
    <x v="896"/>
    <x v="3"/>
    <x v="8"/>
    <n v="28599"/>
    <x v="1"/>
    <x v="0"/>
    <x v="0"/>
    <x v="46"/>
    <s v="kmpl"/>
    <s v="105 bhp"/>
    <n v="6"/>
    <s v="11.71 Lakh"/>
    <x v="1210"/>
  </r>
  <r>
    <n v="4812"/>
    <x v="415"/>
    <x v="9"/>
    <x v="4"/>
    <n v="45348"/>
    <x v="1"/>
    <x v="0"/>
    <x v="1"/>
    <x v="28"/>
    <s v="kmpl"/>
    <s v="108.45 bhp"/>
    <n v="5"/>
    <m/>
    <x v="444"/>
  </r>
  <r>
    <n v="4813"/>
    <x v="535"/>
    <x v="3"/>
    <x v="4"/>
    <n v="80127"/>
    <x v="1"/>
    <x v="1"/>
    <x v="0"/>
    <x v="27"/>
    <s v="kmpl"/>
    <s v="167.6 bhp"/>
    <n v="5"/>
    <m/>
    <x v="1211"/>
  </r>
  <r>
    <n v="4814"/>
    <x v="532"/>
    <x v="8"/>
    <x v="4"/>
    <n v="68000"/>
    <x v="1"/>
    <x v="1"/>
    <x v="1"/>
    <x v="244"/>
    <s v="kmpl"/>
    <s v="147.51 bhp"/>
    <n v="5"/>
    <m/>
    <x v="551"/>
  </r>
  <r>
    <n v="4815"/>
    <x v="8"/>
    <x v="1"/>
    <x v="3"/>
    <n v="75000"/>
    <x v="1"/>
    <x v="0"/>
    <x v="3"/>
    <x v="8"/>
    <s v="kmpl"/>
    <s v="103.6 bhp"/>
    <n v="5"/>
    <m/>
    <x v="6"/>
  </r>
  <r>
    <n v="4816"/>
    <x v="1676"/>
    <x v="8"/>
    <x v="13"/>
    <n v="48000"/>
    <x v="2"/>
    <x v="1"/>
    <x v="1"/>
    <x v="416"/>
    <s v="kmpl"/>
    <s v="306 bhp"/>
    <n v="5"/>
    <m/>
    <x v="368"/>
  </r>
  <r>
    <n v="4817"/>
    <x v="650"/>
    <x v="3"/>
    <x v="12"/>
    <n v="41871"/>
    <x v="1"/>
    <x v="0"/>
    <x v="0"/>
    <x v="75"/>
    <s v="kmpl"/>
    <s v="126.2 bhp"/>
    <n v="5"/>
    <m/>
    <x v="1212"/>
  </r>
  <r>
    <n v="4818"/>
    <x v="1015"/>
    <x v="3"/>
    <x v="1"/>
    <n v="84931"/>
    <x v="1"/>
    <x v="0"/>
    <x v="0"/>
    <x v="114"/>
    <s v="kmpl"/>
    <s v="83.8 bhp"/>
    <n v="7"/>
    <m/>
    <x v="570"/>
  </r>
  <r>
    <n v="4819"/>
    <x v="1677"/>
    <x v="7"/>
    <x v="5"/>
    <n v="15000"/>
    <x v="2"/>
    <x v="0"/>
    <x v="0"/>
    <x v="75"/>
    <s v="kmpl"/>
    <s v="53.64 bhp"/>
    <n v="5"/>
    <s v="3.98 Lakh"/>
    <x v="50"/>
  </r>
  <r>
    <n v="4820"/>
    <x v="154"/>
    <x v="2"/>
    <x v="10"/>
    <n v="110000"/>
    <x v="1"/>
    <x v="1"/>
    <x v="0"/>
    <x v="93"/>
    <s v="kmpl"/>
    <s v="245 bhp"/>
    <n v="5"/>
    <m/>
    <x v="97"/>
  </r>
  <r>
    <n v="4821"/>
    <x v="1678"/>
    <x v="0"/>
    <x v="2"/>
    <n v="5900"/>
    <x v="2"/>
    <x v="1"/>
    <x v="0"/>
    <x v="412"/>
    <s v="kmpl"/>
    <s v="450 bhp"/>
    <n v="4"/>
    <m/>
    <x v="1169"/>
  </r>
  <r>
    <n v="4822"/>
    <x v="1679"/>
    <x v="2"/>
    <x v="16"/>
    <n v="103653"/>
    <x v="2"/>
    <x v="0"/>
    <x v="1"/>
    <x v="50"/>
    <s v="kmpl"/>
    <s v="47 bhp"/>
    <n v="5"/>
    <m/>
    <x v="1213"/>
  </r>
  <r>
    <n v="4823"/>
    <x v="288"/>
    <x v="2"/>
    <x v="3"/>
    <n v="64806"/>
    <x v="2"/>
    <x v="0"/>
    <x v="0"/>
    <x v="164"/>
    <s v="kmpl"/>
    <s v="73.9 bhp"/>
    <n v="5"/>
    <m/>
    <x v="137"/>
  </r>
  <r>
    <n v="4824"/>
    <x v="1680"/>
    <x v="1"/>
    <x v="5"/>
    <n v="35000"/>
    <x v="2"/>
    <x v="0"/>
    <x v="0"/>
    <x v="417"/>
    <s v="kmpl"/>
    <s v="67 bhp"/>
    <n v="7"/>
    <m/>
    <x v="207"/>
  </r>
  <r>
    <n v="4825"/>
    <x v="191"/>
    <x v="9"/>
    <x v="5"/>
    <n v="40000"/>
    <x v="2"/>
    <x v="0"/>
    <x v="0"/>
    <x v="136"/>
    <s v="kmpl"/>
    <s v="121.3 bhp"/>
    <n v="5"/>
    <m/>
    <x v="30"/>
  </r>
  <r>
    <n v="4826"/>
    <x v="127"/>
    <x v="6"/>
    <x v="1"/>
    <n v="23876"/>
    <x v="2"/>
    <x v="0"/>
    <x v="0"/>
    <x v="96"/>
    <s v="kmpl"/>
    <s v="67.1 bhp"/>
    <n v="5"/>
    <s v="4.09 Lakh"/>
    <x v="960"/>
  </r>
  <r>
    <n v="4827"/>
    <x v="425"/>
    <x v="3"/>
    <x v="4"/>
    <n v="67901"/>
    <x v="1"/>
    <x v="0"/>
    <x v="0"/>
    <x v="210"/>
    <s v="kmpl"/>
    <s v="194.3 bhp"/>
    <n v="7"/>
    <m/>
    <x v="1214"/>
  </r>
  <r>
    <n v="4828"/>
    <x v="801"/>
    <x v="1"/>
    <x v="7"/>
    <n v="68865"/>
    <x v="1"/>
    <x v="0"/>
    <x v="0"/>
    <x v="418"/>
    <s v="kmpl"/>
    <s v="103.6 bhp"/>
    <n v="5"/>
    <m/>
    <x v="285"/>
  </r>
  <r>
    <n v="4829"/>
    <x v="16"/>
    <x v="1"/>
    <x v="7"/>
    <n v="71000"/>
    <x v="1"/>
    <x v="0"/>
    <x v="1"/>
    <x v="16"/>
    <s v="kmpl"/>
    <s v="98.6 bhp"/>
    <n v="5"/>
    <m/>
    <x v="2"/>
  </r>
  <r>
    <n v="4830"/>
    <x v="1484"/>
    <x v="2"/>
    <x v="15"/>
    <n v="95000"/>
    <x v="2"/>
    <x v="0"/>
    <x v="0"/>
    <x v="231"/>
    <s v="kmpl"/>
    <s v="null bhp"/>
    <n v="5"/>
    <m/>
    <x v="257"/>
  </r>
  <r>
    <n v="4831"/>
    <x v="52"/>
    <x v="7"/>
    <x v="7"/>
    <n v="25000"/>
    <x v="1"/>
    <x v="0"/>
    <x v="0"/>
    <x v="48"/>
    <s v="kmpl"/>
    <s v="74 bhp"/>
    <n v="5"/>
    <m/>
    <x v="84"/>
  </r>
  <r>
    <n v="4832"/>
    <x v="414"/>
    <x v="4"/>
    <x v="3"/>
    <n v="180000"/>
    <x v="1"/>
    <x v="0"/>
    <x v="0"/>
    <x v="150"/>
    <s v="kmpl"/>
    <s v="103.5 bhp"/>
    <n v="5"/>
    <m/>
    <x v="137"/>
  </r>
  <r>
    <n v="4833"/>
    <x v="420"/>
    <x v="0"/>
    <x v="14"/>
    <n v="131000"/>
    <x v="1"/>
    <x v="1"/>
    <x v="0"/>
    <x v="180"/>
    <s v="kmpl"/>
    <s v="198.5 bhp"/>
    <n v="5"/>
    <m/>
    <x v="53"/>
  </r>
  <r>
    <n v="4834"/>
    <x v="1565"/>
    <x v="8"/>
    <x v="2"/>
    <n v="65000"/>
    <x v="1"/>
    <x v="0"/>
    <x v="1"/>
    <x v="92"/>
    <s v="kmpl"/>
    <s v="120 bhp"/>
    <n v="8"/>
    <m/>
    <x v="27"/>
  </r>
  <r>
    <n v="4835"/>
    <x v="889"/>
    <x v="4"/>
    <x v="3"/>
    <n v="117777"/>
    <x v="1"/>
    <x v="0"/>
    <x v="0"/>
    <x v="263"/>
    <s v="kmpl"/>
    <s v="84.8 bhp"/>
    <n v="5"/>
    <m/>
    <x v="119"/>
  </r>
  <r>
    <n v="4836"/>
    <x v="436"/>
    <x v="9"/>
    <x v="10"/>
    <n v="65000"/>
    <x v="2"/>
    <x v="0"/>
    <x v="1"/>
    <x v="26"/>
    <s v="kmpl"/>
    <s v="85.8 bhp"/>
    <n v="5"/>
    <m/>
    <x v="207"/>
  </r>
  <r>
    <n v="4837"/>
    <x v="480"/>
    <x v="6"/>
    <x v="8"/>
    <n v="46897"/>
    <x v="2"/>
    <x v="0"/>
    <x v="0"/>
    <x v="5"/>
    <s v="kmpl"/>
    <s v="55.2 bhp"/>
    <n v="5"/>
    <m/>
    <x v="450"/>
  </r>
  <r>
    <n v="4838"/>
    <x v="147"/>
    <x v="3"/>
    <x v="1"/>
    <n v="36695"/>
    <x v="2"/>
    <x v="0"/>
    <x v="0"/>
    <x v="109"/>
    <s v="kmpl"/>
    <s v="86.8 bhp"/>
    <n v="5"/>
    <m/>
    <x v="338"/>
  </r>
  <r>
    <n v="4839"/>
    <x v="1681"/>
    <x v="7"/>
    <x v="2"/>
    <n v="43000"/>
    <x v="2"/>
    <x v="0"/>
    <x v="0"/>
    <x v="272"/>
    <s v="kmpl"/>
    <s v="75 bhp"/>
    <n v="5"/>
    <m/>
    <x v="1215"/>
  </r>
  <r>
    <n v="4840"/>
    <x v="1650"/>
    <x v="0"/>
    <x v="11"/>
    <n v="54000"/>
    <x v="2"/>
    <x v="0"/>
    <x v="0"/>
    <x v="38"/>
    <s v="kmpl"/>
    <s v="46.3 bhp"/>
    <n v="5"/>
    <m/>
    <x v="542"/>
  </r>
  <r>
    <n v="4841"/>
    <x v="20"/>
    <x v="4"/>
    <x v="2"/>
    <n v="89000"/>
    <x v="1"/>
    <x v="1"/>
    <x v="0"/>
    <x v="20"/>
    <s v="kmpl"/>
    <s v="190 bhp"/>
    <n v="5"/>
    <s v="47.2 Lakh"/>
    <x v="568"/>
  </r>
  <r>
    <n v="4842"/>
    <x v="520"/>
    <x v="0"/>
    <x v="7"/>
    <n v="7000"/>
    <x v="2"/>
    <x v="0"/>
    <x v="0"/>
    <x v="164"/>
    <s v="kmpl"/>
    <s v="74 bhp"/>
    <n v="5"/>
    <m/>
    <x v="156"/>
  </r>
  <r>
    <n v="4843"/>
    <x v="1135"/>
    <x v="4"/>
    <x v="7"/>
    <n v="58470"/>
    <x v="2"/>
    <x v="0"/>
    <x v="0"/>
    <x v="165"/>
    <s v="kmpl"/>
    <s v="67.04 bhp"/>
    <n v="5"/>
    <m/>
    <x v="88"/>
  </r>
  <r>
    <n v="4844"/>
    <x v="1111"/>
    <x v="7"/>
    <x v="7"/>
    <n v="37000"/>
    <x v="2"/>
    <x v="0"/>
    <x v="0"/>
    <x v="113"/>
    <s v="kmpl"/>
    <s v="81.80 bhp"/>
    <n v="5"/>
    <s v="5.56 Lakh"/>
    <x v="70"/>
  </r>
  <r>
    <n v="4845"/>
    <x v="1175"/>
    <x v="0"/>
    <x v="5"/>
    <n v="29000"/>
    <x v="1"/>
    <x v="0"/>
    <x v="0"/>
    <x v="348"/>
    <s v="kmpl"/>
    <s v="88.5 bhp"/>
    <n v="5"/>
    <m/>
    <x v="245"/>
  </r>
  <r>
    <n v="4846"/>
    <x v="603"/>
    <x v="4"/>
    <x v="4"/>
    <n v="52000"/>
    <x v="1"/>
    <x v="1"/>
    <x v="0"/>
    <x v="46"/>
    <s v="kmpl"/>
    <s v="147.51 bhp"/>
    <n v="5"/>
    <m/>
    <x v="378"/>
  </r>
  <r>
    <n v="4847"/>
    <x v="147"/>
    <x v="7"/>
    <x v="4"/>
    <n v="32807"/>
    <x v="2"/>
    <x v="0"/>
    <x v="0"/>
    <x v="109"/>
    <s v="kmpl"/>
    <s v="86.8 bhp"/>
    <n v="5"/>
    <m/>
    <x v="25"/>
  </r>
  <r>
    <n v="4848"/>
    <x v="1682"/>
    <x v="4"/>
    <x v="4"/>
    <n v="86000"/>
    <x v="1"/>
    <x v="1"/>
    <x v="0"/>
    <x v="323"/>
    <s v="kmpl"/>
    <s v="120 bhp"/>
    <n v="8"/>
    <m/>
    <x v="299"/>
  </r>
  <r>
    <n v="4849"/>
    <x v="149"/>
    <x v="8"/>
    <x v="7"/>
    <n v="66500"/>
    <x v="1"/>
    <x v="0"/>
    <x v="0"/>
    <x v="111"/>
    <s v="kmpl"/>
    <s v="98.6 bhp"/>
    <n v="5"/>
    <m/>
    <x v="345"/>
  </r>
  <r>
    <n v="4850"/>
    <x v="218"/>
    <x v="10"/>
    <x v="3"/>
    <n v="94000"/>
    <x v="1"/>
    <x v="1"/>
    <x v="0"/>
    <x v="147"/>
    <s v="kmpl"/>
    <s v="184 bhp"/>
    <n v="5"/>
    <m/>
    <x v="1"/>
  </r>
  <r>
    <n v="4851"/>
    <x v="1293"/>
    <x v="2"/>
    <x v="2"/>
    <n v="29000"/>
    <x v="2"/>
    <x v="0"/>
    <x v="1"/>
    <x v="69"/>
    <s v="kmpl"/>
    <s v="62 bhp"/>
    <n v="5"/>
    <m/>
    <x v="0"/>
  </r>
  <r>
    <n v="4852"/>
    <x v="210"/>
    <x v="2"/>
    <x v="0"/>
    <n v="107389"/>
    <x v="1"/>
    <x v="0"/>
    <x v="1"/>
    <x v="56"/>
    <s v="kmpl"/>
    <s v="68 bhp"/>
    <n v="5"/>
    <m/>
    <x v="445"/>
  </r>
  <r>
    <n v="4853"/>
    <x v="229"/>
    <x v="10"/>
    <x v="1"/>
    <n v="36100"/>
    <x v="2"/>
    <x v="0"/>
    <x v="0"/>
    <x v="112"/>
    <s v="kmpl"/>
    <s v="81.80 bhp"/>
    <n v="5"/>
    <m/>
    <x v="2"/>
  </r>
  <r>
    <n v="4854"/>
    <x v="133"/>
    <x v="0"/>
    <x v="1"/>
    <n v="16329"/>
    <x v="1"/>
    <x v="1"/>
    <x v="0"/>
    <x v="99"/>
    <s v="kmpl"/>
    <s v="170 bhp"/>
    <n v="5"/>
    <m/>
    <x v="1216"/>
  </r>
  <r>
    <n v="4855"/>
    <x v="599"/>
    <x v="4"/>
    <x v="7"/>
    <n v="36000"/>
    <x v="1"/>
    <x v="1"/>
    <x v="0"/>
    <x v="168"/>
    <s v="kmpl"/>
    <s v="141 bhp"/>
    <n v="5"/>
    <m/>
    <x v="477"/>
  </r>
  <r>
    <n v="4856"/>
    <x v="1284"/>
    <x v="6"/>
    <x v="8"/>
    <n v="41816"/>
    <x v="1"/>
    <x v="1"/>
    <x v="0"/>
    <x v="341"/>
    <s v="kmpl"/>
    <s v="190 bhp"/>
    <n v="5"/>
    <m/>
    <x v="1217"/>
  </r>
  <r>
    <n v="4857"/>
    <x v="355"/>
    <x v="5"/>
    <x v="1"/>
    <n v="54680"/>
    <x v="2"/>
    <x v="0"/>
    <x v="0"/>
    <x v="5"/>
    <s v="kmpl"/>
    <s v="55.2 bhp"/>
    <n v="5"/>
    <m/>
    <x v="54"/>
  </r>
  <r>
    <n v="4858"/>
    <x v="698"/>
    <x v="4"/>
    <x v="8"/>
    <n v="14000"/>
    <x v="1"/>
    <x v="1"/>
    <x v="0"/>
    <x v="275"/>
    <s v="kmpl"/>
    <s v="187.74 bhp"/>
    <n v="5"/>
    <s v="55.61 Lakh"/>
    <x v="564"/>
  </r>
  <r>
    <n v="4859"/>
    <x v="389"/>
    <x v="6"/>
    <x v="8"/>
    <n v="23977"/>
    <x v="2"/>
    <x v="0"/>
    <x v="0"/>
    <x v="203"/>
    <s v="kmpl"/>
    <s v="86.8 bhp"/>
    <n v="5"/>
    <m/>
    <x v="644"/>
  </r>
  <r>
    <n v="4860"/>
    <x v="26"/>
    <x v="4"/>
    <x v="4"/>
    <n v="30131"/>
    <x v="2"/>
    <x v="0"/>
    <x v="0"/>
    <x v="25"/>
    <s v="kmpl"/>
    <s v="67.1 bhp"/>
    <n v="5"/>
    <m/>
    <x v="81"/>
  </r>
  <r>
    <n v="4861"/>
    <x v="822"/>
    <x v="4"/>
    <x v="8"/>
    <n v="2530"/>
    <x v="2"/>
    <x v="0"/>
    <x v="0"/>
    <x v="179"/>
    <s v="kmpl"/>
    <s v="47.3 bhp"/>
    <n v="5"/>
    <m/>
    <x v="46"/>
  </r>
  <r>
    <n v="4862"/>
    <x v="155"/>
    <x v="4"/>
    <x v="1"/>
    <n v="39000"/>
    <x v="1"/>
    <x v="1"/>
    <x v="0"/>
    <x v="99"/>
    <s v="kmpl"/>
    <s v="167.62 bhp"/>
    <n v="5"/>
    <m/>
    <x v="560"/>
  </r>
  <r>
    <n v="4863"/>
    <x v="1683"/>
    <x v="2"/>
    <x v="20"/>
    <n v="140000"/>
    <x v="2"/>
    <x v="0"/>
    <x v="3"/>
    <x v="285"/>
    <s v="kmpl"/>
    <s v="68 bhp"/>
    <n v="5"/>
    <s v="4.55 Lakh"/>
    <x v="434"/>
  </r>
  <r>
    <n v="4864"/>
    <x v="47"/>
    <x v="6"/>
    <x v="8"/>
    <n v="32257"/>
    <x v="1"/>
    <x v="0"/>
    <x v="0"/>
    <x v="45"/>
    <s v="kmpl"/>
    <s v="71 bhp"/>
    <n v="5"/>
    <m/>
    <x v="1218"/>
  </r>
  <r>
    <n v="4865"/>
    <x v="16"/>
    <x v="6"/>
    <x v="5"/>
    <n v="46983"/>
    <x v="1"/>
    <x v="0"/>
    <x v="0"/>
    <x v="16"/>
    <s v="kmpl"/>
    <s v="98.6 bhp"/>
    <n v="5"/>
    <m/>
    <x v="237"/>
  </r>
  <r>
    <n v="4866"/>
    <x v="409"/>
    <x v="2"/>
    <x v="11"/>
    <n v="107000"/>
    <x v="1"/>
    <x v="0"/>
    <x v="1"/>
    <x v="49"/>
    <s v="kmpl"/>
    <s v="75 bhp"/>
    <n v="5"/>
    <m/>
    <x v="207"/>
  </r>
  <r>
    <n v="4867"/>
    <x v="1443"/>
    <x v="0"/>
    <x v="8"/>
    <n v="19000"/>
    <x v="2"/>
    <x v="0"/>
    <x v="0"/>
    <x v="76"/>
    <s v="kmpl"/>
    <s v="74 bhp"/>
    <n v="5"/>
    <m/>
    <x v="251"/>
  </r>
  <r>
    <n v="4868"/>
    <x v="49"/>
    <x v="9"/>
    <x v="4"/>
    <n v="88000"/>
    <x v="1"/>
    <x v="1"/>
    <x v="0"/>
    <x v="47"/>
    <s v="kmpl"/>
    <s v="174.33 bhp"/>
    <n v="5"/>
    <m/>
    <x v="921"/>
  </r>
  <r>
    <n v="4869"/>
    <x v="1684"/>
    <x v="3"/>
    <x v="3"/>
    <n v="84384"/>
    <x v="1"/>
    <x v="1"/>
    <x v="0"/>
    <x v="273"/>
    <s v="kmpl"/>
    <s v="308 bhp"/>
    <n v="7"/>
    <m/>
    <x v="1219"/>
  </r>
  <r>
    <n v="4870"/>
    <x v="90"/>
    <x v="2"/>
    <x v="2"/>
    <n v="128000"/>
    <x v="1"/>
    <x v="0"/>
    <x v="3"/>
    <x v="83"/>
    <s v="kmpl"/>
    <s v="140 bhp"/>
    <n v="7"/>
    <m/>
    <x v="538"/>
  </r>
  <r>
    <n v="4871"/>
    <x v="1500"/>
    <x v="9"/>
    <x v="2"/>
    <n v="71000"/>
    <x v="1"/>
    <x v="0"/>
    <x v="3"/>
    <x v="151"/>
    <s v="kmpl"/>
    <s v="141 bhp"/>
    <n v="7"/>
    <m/>
    <x v="549"/>
  </r>
  <r>
    <n v="4872"/>
    <x v="1685"/>
    <x v="7"/>
    <x v="11"/>
    <n v="50000"/>
    <x v="1"/>
    <x v="0"/>
    <x v="0"/>
    <x v="107"/>
    <s v="kmpl"/>
    <s v="53.5 bhp"/>
    <n v="5"/>
    <m/>
    <x v="101"/>
  </r>
  <r>
    <n v="4873"/>
    <x v="170"/>
    <x v="2"/>
    <x v="5"/>
    <n v="16000"/>
    <x v="2"/>
    <x v="0"/>
    <x v="0"/>
    <x v="123"/>
    <s v="kmpl"/>
    <s v="83.1 bhp"/>
    <n v="5"/>
    <s v="8.8 Lakh"/>
    <x v="549"/>
  </r>
  <r>
    <n v="4874"/>
    <x v="319"/>
    <x v="7"/>
    <x v="8"/>
    <n v="82000"/>
    <x v="1"/>
    <x v="0"/>
    <x v="0"/>
    <x v="45"/>
    <s v="kmpl"/>
    <s v="71 bhp"/>
    <n v="5"/>
    <m/>
    <x v="79"/>
  </r>
  <r>
    <n v="4875"/>
    <x v="438"/>
    <x v="8"/>
    <x v="11"/>
    <n v="80000"/>
    <x v="2"/>
    <x v="0"/>
    <x v="0"/>
    <x v="15"/>
    <s v="kmpl"/>
    <s v="130 bhp"/>
    <n v="5"/>
    <m/>
    <x v="25"/>
  </r>
  <r>
    <n v="4876"/>
    <x v="1215"/>
    <x v="8"/>
    <x v="1"/>
    <n v="36000"/>
    <x v="2"/>
    <x v="0"/>
    <x v="1"/>
    <x v="101"/>
    <s v="kmpl"/>
    <s v="81.83 bhp"/>
    <n v="5"/>
    <m/>
    <x v="251"/>
  </r>
  <r>
    <n v="4877"/>
    <x v="1686"/>
    <x v="3"/>
    <x v="6"/>
    <n v="17477"/>
    <x v="2"/>
    <x v="0"/>
    <x v="0"/>
    <x v="72"/>
    <s v="kmpl"/>
    <s v="108.5 bhp"/>
    <n v="5"/>
    <s v="11.13 Lakh"/>
    <x v="1220"/>
  </r>
  <r>
    <n v="4878"/>
    <x v="966"/>
    <x v="3"/>
    <x v="5"/>
    <n v="16725"/>
    <x v="2"/>
    <x v="0"/>
    <x v="0"/>
    <x v="101"/>
    <s v="kmpl"/>
    <s v="81.83 bhp"/>
    <n v="5"/>
    <m/>
    <x v="1107"/>
  </r>
  <r>
    <n v="4879"/>
    <x v="539"/>
    <x v="0"/>
    <x v="7"/>
    <n v="48241"/>
    <x v="2"/>
    <x v="0"/>
    <x v="0"/>
    <x v="229"/>
    <s v="kmpl"/>
    <s v="85.8 bhp"/>
    <n v="5"/>
    <m/>
    <x v="2"/>
  </r>
  <r>
    <n v="4880"/>
    <x v="199"/>
    <x v="6"/>
    <x v="7"/>
    <n v="52431"/>
    <x v="2"/>
    <x v="0"/>
    <x v="0"/>
    <x v="143"/>
    <s v="kmpl"/>
    <s v="67.04 bhp"/>
    <n v="5"/>
    <s v="4.59 Lakh"/>
    <x v="1203"/>
  </r>
  <r>
    <n v="4881"/>
    <x v="215"/>
    <x v="9"/>
    <x v="3"/>
    <n v="68000"/>
    <x v="1"/>
    <x v="0"/>
    <x v="0"/>
    <x v="91"/>
    <s v="kmpl"/>
    <s v="88.76 bhp"/>
    <n v="5"/>
    <m/>
    <x v="279"/>
  </r>
  <r>
    <n v="4882"/>
    <x v="457"/>
    <x v="4"/>
    <x v="3"/>
    <n v="158000"/>
    <x v="1"/>
    <x v="1"/>
    <x v="0"/>
    <x v="200"/>
    <s v="kmpl"/>
    <s v="168.5 bhp"/>
    <n v="7"/>
    <m/>
    <x v="617"/>
  </r>
  <r>
    <n v="4883"/>
    <x v="241"/>
    <x v="3"/>
    <x v="7"/>
    <n v="31446"/>
    <x v="2"/>
    <x v="0"/>
    <x v="0"/>
    <x v="53"/>
    <s v="kmpl"/>
    <s v="78.9 bhp"/>
    <n v="5"/>
    <m/>
    <x v="1221"/>
  </r>
  <r>
    <n v="4884"/>
    <x v="533"/>
    <x v="2"/>
    <x v="1"/>
    <n v="25000"/>
    <x v="2"/>
    <x v="0"/>
    <x v="0"/>
    <x v="50"/>
    <s v="kmpl"/>
    <s v="82 bhp"/>
    <n v="5"/>
    <m/>
    <x v="44"/>
  </r>
  <r>
    <n v="4885"/>
    <x v="97"/>
    <x v="10"/>
    <x v="5"/>
    <n v="57000"/>
    <x v="2"/>
    <x v="0"/>
    <x v="0"/>
    <x v="101"/>
    <s v="kmpl"/>
    <s v="81.83 bhp"/>
    <n v="5"/>
    <m/>
    <x v="3"/>
  </r>
  <r>
    <n v="4886"/>
    <x v="1687"/>
    <x v="4"/>
    <x v="9"/>
    <n v="76000"/>
    <x v="2"/>
    <x v="1"/>
    <x v="0"/>
    <x v="72"/>
    <s v="kmpl"/>
    <s v="null bhp"/>
    <n v="5"/>
    <m/>
    <x v="471"/>
  </r>
  <r>
    <n v="4887"/>
    <x v="35"/>
    <x v="6"/>
    <x v="6"/>
    <n v="57078"/>
    <x v="1"/>
    <x v="0"/>
    <x v="0"/>
    <x v="34"/>
    <s v="kmpl"/>
    <s v="88.5 bhp"/>
    <n v="5"/>
    <s v="11.58 Lakh"/>
    <x v="1222"/>
  </r>
  <r>
    <n v="4888"/>
    <x v="16"/>
    <x v="6"/>
    <x v="5"/>
    <n v="47471"/>
    <x v="1"/>
    <x v="0"/>
    <x v="0"/>
    <x v="16"/>
    <s v="kmpl"/>
    <s v="98.6 bhp"/>
    <n v="5"/>
    <m/>
    <x v="90"/>
  </r>
  <r>
    <n v="4889"/>
    <x v="1110"/>
    <x v="4"/>
    <x v="7"/>
    <n v="50000"/>
    <x v="1"/>
    <x v="1"/>
    <x v="0"/>
    <x v="77"/>
    <s v="kmpl"/>
    <s v="203.2 bhp"/>
    <n v="5"/>
    <m/>
    <x v="135"/>
  </r>
  <r>
    <n v="4890"/>
    <x v="656"/>
    <x v="10"/>
    <x v="0"/>
    <n v="62000"/>
    <x v="1"/>
    <x v="0"/>
    <x v="0"/>
    <x v="78"/>
    <s v="kmpl"/>
    <s v="90 bhp"/>
    <n v="5"/>
    <m/>
    <x v="86"/>
  </r>
  <r>
    <n v="4891"/>
    <x v="225"/>
    <x v="3"/>
    <x v="4"/>
    <n v="65807"/>
    <x v="2"/>
    <x v="0"/>
    <x v="0"/>
    <x v="124"/>
    <s v="kmpl"/>
    <s v="68.05 bhp"/>
    <n v="5"/>
    <m/>
    <x v="608"/>
  </r>
  <r>
    <n v="4892"/>
    <x v="280"/>
    <x v="4"/>
    <x v="7"/>
    <n v="81768"/>
    <x v="1"/>
    <x v="0"/>
    <x v="0"/>
    <x v="219"/>
    <s v="kmpl"/>
    <s v="74 bhp"/>
    <n v="5"/>
    <m/>
    <x v="1223"/>
  </r>
  <r>
    <n v="4893"/>
    <x v="1688"/>
    <x v="6"/>
    <x v="6"/>
    <n v="9952"/>
    <x v="2"/>
    <x v="1"/>
    <x v="0"/>
    <x v="419"/>
    <s v="kmpl"/>
    <s v="306 bhp"/>
    <n v="2"/>
    <m/>
    <x v="1224"/>
  </r>
  <r>
    <n v="4894"/>
    <x v="647"/>
    <x v="4"/>
    <x v="8"/>
    <n v="24000"/>
    <x v="1"/>
    <x v="0"/>
    <x v="0"/>
    <x v="248"/>
    <s v="kmpl"/>
    <s v="74 bhp"/>
    <n v="5"/>
    <s v="10.63 Lakh"/>
    <x v="575"/>
  </r>
  <r>
    <n v="4895"/>
    <x v="688"/>
    <x v="4"/>
    <x v="3"/>
    <n v="72921"/>
    <x v="1"/>
    <x v="0"/>
    <x v="0"/>
    <x v="118"/>
    <s v="kmpl"/>
    <s v="57.6 bhp"/>
    <n v="5"/>
    <m/>
    <x v="54"/>
  </r>
  <r>
    <n v="4896"/>
    <x v="156"/>
    <x v="1"/>
    <x v="3"/>
    <n v="59000"/>
    <x v="2"/>
    <x v="0"/>
    <x v="0"/>
    <x v="109"/>
    <s v="kmpl"/>
    <s v="86.8 bhp"/>
    <n v="5"/>
    <m/>
    <x v="72"/>
  </r>
  <r>
    <n v="4897"/>
    <x v="60"/>
    <x v="0"/>
    <x v="7"/>
    <n v="33000"/>
    <x v="1"/>
    <x v="0"/>
    <x v="1"/>
    <x v="56"/>
    <s v="kmpl"/>
    <s v="68.05 bhp"/>
    <n v="5"/>
    <m/>
    <x v="72"/>
  </r>
  <r>
    <n v="4898"/>
    <x v="269"/>
    <x v="1"/>
    <x v="5"/>
    <n v="36789"/>
    <x v="2"/>
    <x v="1"/>
    <x v="0"/>
    <x v="165"/>
    <s v="kmpl"/>
    <s v="67.04 bhp"/>
    <n v="5"/>
    <m/>
    <x v="24"/>
  </r>
  <r>
    <n v="4899"/>
    <x v="516"/>
    <x v="5"/>
    <x v="7"/>
    <n v="41000"/>
    <x v="1"/>
    <x v="1"/>
    <x v="0"/>
    <x v="19"/>
    <s v="kmpl"/>
    <s v="170 bhp"/>
    <n v="5"/>
    <m/>
    <x v="183"/>
  </r>
  <r>
    <n v="4900"/>
    <x v="1689"/>
    <x v="4"/>
    <x v="9"/>
    <n v="71000"/>
    <x v="2"/>
    <x v="1"/>
    <x v="0"/>
    <x v="72"/>
    <s v="kmpl"/>
    <s v="null bhp"/>
    <n v="5"/>
    <m/>
    <x v="471"/>
  </r>
  <r>
    <n v="4901"/>
    <x v="147"/>
    <x v="5"/>
    <x v="1"/>
    <n v="46650"/>
    <x v="2"/>
    <x v="0"/>
    <x v="0"/>
    <x v="109"/>
    <s v="kmpl"/>
    <s v="86.8 bhp"/>
    <n v="5"/>
    <m/>
    <x v="24"/>
  </r>
  <r>
    <n v="4902"/>
    <x v="1259"/>
    <x v="0"/>
    <x v="6"/>
    <n v="3000"/>
    <x v="2"/>
    <x v="1"/>
    <x v="0"/>
    <x v="123"/>
    <s v="kmpl"/>
    <s v="83.1 bhp"/>
    <n v="5"/>
    <s v="10.3 Lakh"/>
    <x v="40"/>
  </r>
  <r>
    <n v="4903"/>
    <x v="480"/>
    <x v="3"/>
    <x v="7"/>
    <n v="14799"/>
    <x v="2"/>
    <x v="0"/>
    <x v="0"/>
    <x v="5"/>
    <s v="kmpl"/>
    <s v="55.2 bhp"/>
    <n v="5"/>
    <m/>
    <x v="1225"/>
  </r>
  <r>
    <n v="4904"/>
    <x v="1690"/>
    <x v="0"/>
    <x v="2"/>
    <n v="44000"/>
    <x v="4"/>
    <x v="1"/>
    <x v="0"/>
    <x v="408"/>
    <m/>
    <s v="73 bhp"/>
    <n v="5"/>
    <m/>
    <x v="355"/>
  </r>
  <r>
    <n v="4905"/>
    <x v="96"/>
    <x v="4"/>
    <x v="1"/>
    <n v="68525"/>
    <x v="1"/>
    <x v="0"/>
    <x v="0"/>
    <x v="78"/>
    <s v="kmpl"/>
    <s v="90 bhp"/>
    <n v="5"/>
    <m/>
    <x v="99"/>
  </r>
  <r>
    <n v="4906"/>
    <x v="582"/>
    <x v="4"/>
    <x v="6"/>
    <n v="15000"/>
    <x v="1"/>
    <x v="1"/>
    <x v="0"/>
    <x v="245"/>
    <s v="kmpl"/>
    <s v="197 bhp"/>
    <n v="7"/>
    <m/>
    <x v="324"/>
  </r>
  <r>
    <n v="4907"/>
    <x v="1409"/>
    <x v="10"/>
    <x v="8"/>
    <n v="29000"/>
    <x v="2"/>
    <x v="0"/>
    <x v="0"/>
    <x v="146"/>
    <s v="kmpl"/>
    <s v="117.3 bhp"/>
    <n v="5"/>
    <s v="12.68 Lakh"/>
    <x v="53"/>
  </r>
  <r>
    <n v="4908"/>
    <x v="738"/>
    <x v="6"/>
    <x v="3"/>
    <n v="77407"/>
    <x v="1"/>
    <x v="0"/>
    <x v="1"/>
    <x v="113"/>
    <s v="kmpl"/>
    <s v="88.8 bhp"/>
    <n v="5"/>
    <m/>
    <x v="1226"/>
  </r>
  <r>
    <n v="4909"/>
    <x v="1691"/>
    <x v="5"/>
    <x v="9"/>
    <n v="118000"/>
    <x v="2"/>
    <x v="0"/>
    <x v="0"/>
    <x v="121"/>
    <s v="kmpl"/>
    <s v="102.5 bhp"/>
    <n v="5"/>
    <m/>
    <x v="205"/>
  </r>
  <r>
    <n v="4910"/>
    <x v="256"/>
    <x v="8"/>
    <x v="4"/>
    <n v="75000"/>
    <x v="1"/>
    <x v="0"/>
    <x v="0"/>
    <x v="8"/>
    <s v="kmpl"/>
    <s v="103.6 bhp"/>
    <n v="5"/>
    <m/>
    <x v="2"/>
  </r>
  <r>
    <n v="4911"/>
    <x v="483"/>
    <x v="1"/>
    <x v="3"/>
    <n v="69000"/>
    <x v="2"/>
    <x v="0"/>
    <x v="0"/>
    <x v="11"/>
    <s v="kmpl"/>
    <s v="116.3 bhp"/>
    <n v="5"/>
    <m/>
    <x v="314"/>
  </r>
  <r>
    <n v="4912"/>
    <x v="1"/>
    <x v="6"/>
    <x v="5"/>
    <n v="52553"/>
    <x v="1"/>
    <x v="0"/>
    <x v="0"/>
    <x v="1"/>
    <s v="kmpl"/>
    <s v="126.2 bhp"/>
    <n v="5"/>
    <m/>
    <x v="1227"/>
  </r>
  <r>
    <n v="4913"/>
    <x v="1692"/>
    <x v="0"/>
    <x v="7"/>
    <n v="58000"/>
    <x v="1"/>
    <x v="0"/>
    <x v="1"/>
    <x v="45"/>
    <s v="kmpl"/>
    <s v="71 bhp"/>
    <n v="5"/>
    <m/>
    <x v="48"/>
  </r>
  <r>
    <n v="4914"/>
    <x v="467"/>
    <x v="0"/>
    <x v="8"/>
    <n v="24000"/>
    <x v="1"/>
    <x v="1"/>
    <x v="0"/>
    <x v="115"/>
    <s v="kmpl"/>
    <s v="170 bhp"/>
    <n v="5"/>
    <s v="59.77 Lakh"/>
    <x v="1228"/>
  </r>
  <r>
    <n v="4915"/>
    <x v="210"/>
    <x v="4"/>
    <x v="1"/>
    <n v="65542"/>
    <x v="1"/>
    <x v="0"/>
    <x v="0"/>
    <x v="56"/>
    <s v="kmpl"/>
    <s v="68 bhp"/>
    <n v="5"/>
    <m/>
    <x v="82"/>
  </r>
  <r>
    <n v="4916"/>
    <x v="1081"/>
    <x v="10"/>
    <x v="4"/>
    <n v="68008"/>
    <x v="1"/>
    <x v="0"/>
    <x v="1"/>
    <x v="89"/>
    <s v="kmpl"/>
    <s v="105 bhp"/>
    <n v="5"/>
    <m/>
    <x v="29"/>
  </r>
  <r>
    <n v="4917"/>
    <x v="1278"/>
    <x v="3"/>
    <x v="8"/>
    <n v="22251"/>
    <x v="1"/>
    <x v="0"/>
    <x v="0"/>
    <x v="329"/>
    <s v="kmpl"/>
    <s v="100 bhp"/>
    <n v="7"/>
    <m/>
    <x v="245"/>
  </r>
  <r>
    <n v="4918"/>
    <x v="1118"/>
    <x v="2"/>
    <x v="4"/>
    <n v="55000"/>
    <x v="2"/>
    <x v="0"/>
    <x v="1"/>
    <x v="57"/>
    <s v="kmpl"/>
    <s v="110 bhp"/>
    <n v="5"/>
    <m/>
    <x v="8"/>
  </r>
  <r>
    <n v="4919"/>
    <x v="252"/>
    <x v="6"/>
    <x v="8"/>
    <n v="19387"/>
    <x v="2"/>
    <x v="0"/>
    <x v="0"/>
    <x v="162"/>
    <s v="kmpl"/>
    <s v="121.3 bhp"/>
    <n v="5"/>
    <m/>
    <x v="774"/>
  </r>
  <r>
    <n v="4920"/>
    <x v="0"/>
    <x v="1"/>
    <x v="7"/>
    <n v="58000"/>
    <x v="0"/>
    <x v="0"/>
    <x v="0"/>
    <x v="0"/>
    <s v="km/kg"/>
    <s v="58.16 bhp"/>
    <n v="5"/>
    <m/>
    <x v="159"/>
  </r>
  <r>
    <n v="4921"/>
    <x v="966"/>
    <x v="0"/>
    <x v="5"/>
    <n v="24001"/>
    <x v="2"/>
    <x v="0"/>
    <x v="0"/>
    <x v="101"/>
    <s v="kmpl"/>
    <s v="81.83 bhp"/>
    <n v="5"/>
    <m/>
    <x v="74"/>
  </r>
  <r>
    <n v="4922"/>
    <x v="4"/>
    <x v="7"/>
    <x v="11"/>
    <n v="17000"/>
    <x v="1"/>
    <x v="1"/>
    <x v="0"/>
    <x v="4"/>
    <s v="kmpl"/>
    <s v="140.8 bhp"/>
    <n v="5"/>
    <m/>
    <x v="349"/>
  </r>
  <r>
    <n v="4923"/>
    <x v="1693"/>
    <x v="8"/>
    <x v="1"/>
    <n v="28500"/>
    <x v="2"/>
    <x v="0"/>
    <x v="0"/>
    <x v="308"/>
    <s v="kmpl"/>
    <s v="67.04 bhp"/>
    <n v="5"/>
    <m/>
    <x v="6"/>
  </r>
  <r>
    <n v="4924"/>
    <x v="1110"/>
    <x v="5"/>
    <x v="7"/>
    <n v="66000"/>
    <x v="1"/>
    <x v="1"/>
    <x v="0"/>
    <x v="77"/>
    <s v="kmpl"/>
    <s v="203.2 bhp"/>
    <n v="5"/>
    <m/>
    <x v="124"/>
  </r>
  <r>
    <n v="4925"/>
    <x v="1694"/>
    <x v="8"/>
    <x v="8"/>
    <n v="22000"/>
    <x v="1"/>
    <x v="1"/>
    <x v="0"/>
    <x v="368"/>
    <s v="kmpl"/>
    <s v="147.5 bhp"/>
    <n v="5"/>
    <m/>
    <x v="235"/>
  </r>
  <r>
    <n v="4926"/>
    <x v="1695"/>
    <x v="3"/>
    <x v="6"/>
    <n v="44383"/>
    <x v="2"/>
    <x v="0"/>
    <x v="0"/>
    <x v="57"/>
    <s v="kmpl"/>
    <s v="121.3 bhp"/>
    <n v="5"/>
    <s v="17.7 Lakh"/>
    <x v="108"/>
  </r>
  <r>
    <n v="4927"/>
    <x v="1696"/>
    <x v="0"/>
    <x v="4"/>
    <n v="45000"/>
    <x v="1"/>
    <x v="0"/>
    <x v="0"/>
    <x v="150"/>
    <s v="kmpl"/>
    <s v="103.5 bhp"/>
    <n v="5"/>
    <m/>
    <x v="137"/>
  </r>
  <r>
    <n v="4928"/>
    <x v="280"/>
    <x v="5"/>
    <x v="1"/>
    <n v="58000"/>
    <x v="1"/>
    <x v="0"/>
    <x v="0"/>
    <x v="159"/>
    <s v="kmpl"/>
    <s v="74 bhp"/>
    <n v="5"/>
    <m/>
    <x v="90"/>
  </r>
  <r>
    <n v="4929"/>
    <x v="417"/>
    <x v="8"/>
    <x v="5"/>
    <n v="69000"/>
    <x v="2"/>
    <x v="0"/>
    <x v="0"/>
    <x v="57"/>
    <s v="kmpl"/>
    <s v="121.3 bhp"/>
    <n v="5"/>
    <s v="14.23 Lakh"/>
    <x v="1229"/>
  </r>
  <r>
    <n v="4930"/>
    <x v="509"/>
    <x v="3"/>
    <x v="8"/>
    <n v="60993"/>
    <x v="1"/>
    <x v="0"/>
    <x v="0"/>
    <x v="148"/>
    <s v="kmpl"/>
    <s v="70 bhp"/>
    <n v="5"/>
    <m/>
    <x v="641"/>
  </r>
  <r>
    <n v="4931"/>
    <x v="1051"/>
    <x v="1"/>
    <x v="5"/>
    <n v="67000"/>
    <x v="1"/>
    <x v="0"/>
    <x v="0"/>
    <x v="329"/>
    <s v="kmpl"/>
    <s v="100 bhp"/>
    <n v="7"/>
    <m/>
    <x v="357"/>
  </r>
  <r>
    <n v="4932"/>
    <x v="509"/>
    <x v="6"/>
    <x v="7"/>
    <n v="51134"/>
    <x v="1"/>
    <x v="0"/>
    <x v="0"/>
    <x v="148"/>
    <s v="kmpl"/>
    <s v="70 bhp"/>
    <n v="5"/>
    <m/>
    <x v="1204"/>
  </r>
  <r>
    <n v="4933"/>
    <x v="154"/>
    <x v="2"/>
    <x v="2"/>
    <n v="55000"/>
    <x v="1"/>
    <x v="1"/>
    <x v="1"/>
    <x v="93"/>
    <s v="kmpl"/>
    <s v="245 bhp"/>
    <n v="5"/>
    <m/>
    <x v="18"/>
  </r>
  <r>
    <n v="4934"/>
    <x v="1697"/>
    <x v="3"/>
    <x v="6"/>
    <n v="25082"/>
    <x v="1"/>
    <x v="1"/>
    <x v="0"/>
    <x v="17"/>
    <s v="kmpl"/>
    <s v="73.75 bhp"/>
    <n v="5"/>
    <s v="9.62 Lakh"/>
    <x v="668"/>
  </r>
  <r>
    <n v="4935"/>
    <x v="394"/>
    <x v="8"/>
    <x v="3"/>
    <n v="68350"/>
    <x v="1"/>
    <x v="0"/>
    <x v="0"/>
    <x v="200"/>
    <s v="kmpl"/>
    <s v="168.5 bhp"/>
    <n v="7"/>
    <m/>
    <x v="402"/>
  </r>
  <r>
    <n v="4936"/>
    <x v="419"/>
    <x v="4"/>
    <x v="1"/>
    <n v="50000"/>
    <x v="1"/>
    <x v="1"/>
    <x v="0"/>
    <x v="74"/>
    <s v="kmpl"/>
    <s v="174.33 bhp"/>
    <n v="5"/>
    <m/>
    <x v="376"/>
  </r>
  <r>
    <n v="4937"/>
    <x v="1592"/>
    <x v="1"/>
    <x v="1"/>
    <n v="97000"/>
    <x v="1"/>
    <x v="0"/>
    <x v="0"/>
    <x v="217"/>
    <s v="kmpl"/>
    <s v="98.6 bhp"/>
    <n v="5"/>
    <m/>
    <x v="538"/>
  </r>
  <r>
    <n v="4938"/>
    <x v="375"/>
    <x v="3"/>
    <x v="1"/>
    <n v="56238"/>
    <x v="1"/>
    <x v="1"/>
    <x v="0"/>
    <x v="198"/>
    <s v="kmpl"/>
    <s v="335.2 bhp"/>
    <n v="7"/>
    <m/>
    <x v="1230"/>
  </r>
  <r>
    <n v="4939"/>
    <x v="1698"/>
    <x v="5"/>
    <x v="7"/>
    <n v="72618"/>
    <x v="1"/>
    <x v="0"/>
    <x v="0"/>
    <x v="92"/>
    <s v="kmpl"/>
    <s v="120 bhp"/>
    <n v="7"/>
    <m/>
    <x v="299"/>
  </r>
  <r>
    <n v="4940"/>
    <x v="562"/>
    <x v="4"/>
    <x v="3"/>
    <n v="62005"/>
    <x v="1"/>
    <x v="0"/>
    <x v="0"/>
    <x v="249"/>
    <s v="kmpl"/>
    <s v="147.9 bhp"/>
    <n v="5"/>
    <m/>
    <x v="85"/>
  </r>
  <r>
    <n v="4941"/>
    <x v="163"/>
    <x v="4"/>
    <x v="3"/>
    <n v="61250"/>
    <x v="1"/>
    <x v="0"/>
    <x v="0"/>
    <x v="118"/>
    <s v="kmpl"/>
    <s v="57.6 bhp"/>
    <n v="5"/>
    <m/>
    <x v="86"/>
  </r>
  <r>
    <n v="4942"/>
    <x v="1577"/>
    <x v="3"/>
    <x v="7"/>
    <n v="28469"/>
    <x v="1"/>
    <x v="1"/>
    <x v="0"/>
    <x v="275"/>
    <s v="kmpl"/>
    <s v="187.74 bhp"/>
    <n v="5"/>
    <s v="53.14 Lakh"/>
    <x v="1231"/>
  </r>
  <r>
    <n v="4943"/>
    <x v="1256"/>
    <x v="6"/>
    <x v="6"/>
    <n v="21488"/>
    <x v="2"/>
    <x v="1"/>
    <x v="0"/>
    <x v="139"/>
    <s v="kmpl"/>
    <s v="103.52 bhp"/>
    <n v="5"/>
    <m/>
    <x v="1232"/>
  </r>
  <r>
    <n v="4944"/>
    <x v="280"/>
    <x v="1"/>
    <x v="7"/>
    <n v="197000"/>
    <x v="1"/>
    <x v="0"/>
    <x v="0"/>
    <x v="159"/>
    <s v="kmpl"/>
    <s v="74 bhp"/>
    <n v="5"/>
    <m/>
    <x v="35"/>
  </r>
  <r>
    <n v="4945"/>
    <x v="136"/>
    <x v="1"/>
    <x v="10"/>
    <n v="138205"/>
    <x v="1"/>
    <x v="0"/>
    <x v="1"/>
    <x v="100"/>
    <s v="kmpl"/>
    <s v="171 bhp"/>
    <n v="7"/>
    <m/>
    <x v="58"/>
  </r>
  <r>
    <n v="4946"/>
    <x v="52"/>
    <x v="5"/>
    <x v="3"/>
    <n v="160000"/>
    <x v="1"/>
    <x v="0"/>
    <x v="1"/>
    <x v="48"/>
    <s v="kmpl"/>
    <s v="74 bhp"/>
    <n v="5"/>
    <m/>
    <x v="88"/>
  </r>
  <r>
    <n v="4947"/>
    <x v="1073"/>
    <x v="3"/>
    <x v="3"/>
    <n v="67590"/>
    <x v="2"/>
    <x v="0"/>
    <x v="0"/>
    <x v="72"/>
    <s v="kmpl"/>
    <s v="118 bhp"/>
    <n v="5"/>
    <m/>
    <x v="316"/>
  </r>
  <r>
    <n v="4948"/>
    <x v="1110"/>
    <x v="0"/>
    <x v="3"/>
    <n v="52000"/>
    <x v="1"/>
    <x v="1"/>
    <x v="0"/>
    <x v="77"/>
    <s v="kmpl"/>
    <s v="203.2 bhp"/>
    <n v="5"/>
    <m/>
    <x v="1050"/>
  </r>
  <r>
    <n v="4949"/>
    <x v="1301"/>
    <x v="9"/>
    <x v="11"/>
    <n v="100000"/>
    <x v="1"/>
    <x v="0"/>
    <x v="1"/>
    <x v="49"/>
    <s v="kmpl"/>
    <s v="75 bhp"/>
    <n v="5"/>
    <m/>
    <x v="159"/>
  </r>
  <r>
    <n v="4950"/>
    <x v="897"/>
    <x v="7"/>
    <x v="8"/>
    <n v="60048"/>
    <x v="1"/>
    <x v="0"/>
    <x v="0"/>
    <x v="315"/>
    <s v="kmpl"/>
    <s v="99 bhp"/>
    <n v="5"/>
    <s v="8.91 Lakh"/>
    <x v="3"/>
  </r>
  <r>
    <n v="4951"/>
    <x v="241"/>
    <x v="0"/>
    <x v="10"/>
    <n v="48000"/>
    <x v="2"/>
    <x v="0"/>
    <x v="0"/>
    <x v="53"/>
    <s v="kmpl"/>
    <s v="78.9 bhp"/>
    <n v="5"/>
    <m/>
    <x v="160"/>
  </r>
  <r>
    <n v="4952"/>
    <x v="1699"/>
    <x v="7"/>
    <x v="0"/>
    <n v="47000"/>
    <x v="2"/>
    <x v="0"/>
    <x v="0"/>
    <x v="209"/>
    <s v="kmpl"/>
    <m/>
    <m/>
    <m/>
    <x v="1048"/>
  </r>
  <r>
    <n v="4953"/>
    <x v="39"/>
    <x v="5"/>
    <x v="2"/>
    <n v="100000"/>
    <x v="2"/>
    <x v="0"/>
    <x v="0"/>
    <x v="38"/>
    <s v="kmpl"/>
    <s v="46.3 bhp"/>
    <n v="5"/>
    <m/>
    <x v="144"/>
  </r>
  <r>
    <n v="4954"/>
    <x v="439"/>
    <x v="3"/>
    <x v="4"/>
    <n v="62601"/>
    <x v="1"/>
    <x v="0"/>
    <x v="0"/>
    <x v="132"/>
    <s v="kmpl"/>
    <s v="null bhp"/>
    <n v="5"/>
    <m/>
    <x v="989"/>
  </r>
  <r>
    <n v="4955"/>
    <x v="229"/>
    <x v="9"/>
    <x v="13"/>
    <n v="80010"/>
    <x v="2"/>
    <x v="0"/>
    <x v="1"/>
    <x v="112"/>
    <s v="kmpl"/>
    <s v="81.80 bhp"/>
    <n v="5"/>
    <m/>
    <x v="23"/>
  </r>
  <r>
    <n v="4956"/>
    <x v="133"/>
    <x v="3"/>
    <x v="8"/>
    <n v="26493"/>
    <x v="1"/>
    <x v="1"/>
    <x v="0"/>
    <x v="99"/>
    <s v="kmpl"/>
    <s v="170 bhp"/>
    <n v="5"/>
    <m/>
    <x v="1233"/>
  </r>
  <r>
    <n v="4957"/>
    <x v="1700"/>
    <x v="4"/>
    <x v="2"/>
    <n v="96000"/>
    <x v="1"/>
    <x v="0"/>
    <x v="1"/>
    <x v="409"/>
    <s v="kmpl"/>
    <s v="52.8 bhp"/>
    <n v="5"/>
    <m/>
    <x v="1234"/>
  </r>
  <r>
    <n v="4958"/>
    <x v="658"/>
    <x v="5"/>
    <x v="7"/>
    <n v="45700"/>
    <x v="2"/>
    <x v="0"/>
    <x v="1"/>
    <x v="160"/>
    <s v="kmpl"/>
    <s v="47.3 bhp"/>
    <n v="5"/>
    <m/>
    <x v="1235"/>
  </r>
  <r>
    <n v="4959"/>
    <x v="1607"/>
    <x v="7"/>
    <x v="14"/>
    <n v="13000"/>
    <x v="2"/>
    <x v="1"/>
    <x v="0"/>
    <x v="406"/>
    <s v="kmpl"/>
    <s v="193.1 bhp"/>
    <n v="5"/>
    <m/>
    <x v="72"/>
  </r>
  <r>
    <n v="4960"/>
    <x v="288"/>
    <x v="7"/>
    <x v="4"/>
    <n v="38000"/>
    <x v="2"/>
    <x v="0"/>
    <x v="0"/>
    <x v="164"/>
    <s v="kmpl"/>
    <s v="73.9 bhp"/>
    <n v="5"/>
    <m/>
    <x v="70"/>
  </r>
  <r>
    <n v="4961"/>
    <x v="543"/>
    <x v="3"/>
    <x v="12"/>
    <n v="8018"/>
    <x v="2"/>
    <x v="1"/>
    <x v="0"/>
    <x v="90"/>
    <s v="kmpl"/>
    <s v="81.80 bhp"/>
    <n v="5"/>
    <s v="10.26 Lakh"/>
    <x v="816"/>
  </r>
  <r>
    <n v="4962"/>
    <x v="120"/>
    <x v="9"/>
    <x v="0"/>
    <n v="144400"/>
    <x v="1"/>
    <x v="0"/>
    <x v="3"/>
    <x v="92"/>
    <s v="kmpl"/>
    <s v="120 bhp"/>
    <n v="8"/>
    <m/>
    <x v="90"/>
  </r>
  <r>
    <n v="4963"/>
    <x v="409"/>
    <x v="5"/>
    <x v="0"/>
    <n v="152000"/>
    <x v="1"/>
    <x v="0"/>
    <x v="0"/>
    <x v="49"/>
    <s v="kmpl"/>
    <s v="75 bhp"/>
    <n v="5"/>
    <m/>
    <x v="164"/>
  </r>
  <r>
    <n v="4964"/>
    <x v="479"/>
    <x v="1"/>
    <x v="4"/>
    <n v="71000"/>
    <x v="1"/>
    <x v="1"/>
    <x v="0"/>
    <x v="158"/>
    <s v="kmpl"/>
    <s v="184 bhp"/>
    <n v="5"/>
    <m/>
    <x v="14"/>
  </r>
  <r>
    <n v="4965"/>
    <x v="1701"/>
    <x v="5"/>
    <x v="3"/>
    <n v="80000"/>
    <x v="2"/>
    <x v="0"/>
    <x v="1"/>
    <x v="39"/>
    <s v="kmpl"/>
    <s v="37.5 bhp"/>
    <n v="4"/>
    <m/>
    <x v="1236"/>
  </r>
  <r>
    <n v="4966"/>
    <x v="853"/>
    <x v="0"/>
    <x v="7"/>
    <n v="87143"/>
    <x v="1"/>
    <x v="0"/>
    <x v="0"/>
    <x v="85"/>
    <s v="kmpl"/>
    <s v="100 bhp"/>
    <n v="8"/>
    <m/>
    <x v="1"/>
  </r>
  <r>
    <n v="4967"/>
    <x v="813"/>
    <x v="0"/>
    <x v="3"/>
    <n v="25000"/>
    <x v="2"/>
    <x v="0"/>
    <x v="0"/>
    <x v="302"/>
    <s v="kmpl"/>
    <s v="86.8 bhp"/>
    <n v="5"/>
    <m/>
    <x v="25"/>
  </r>
  <r>
    <n v="4968"/>
    <x v="1216"/>
    <x v="1"/>
    <x v="6"/>
    <n v="2000"/>
    <x v="2"/>
    <x v="1"/>
    <x v="0"/>
    <x v="281"/>
    <s v="kmpl"/>
    <s v="83.83 bhp"/>
    <n v="5"/>
    <s v="6.94 Lakh"/>
    <x v="35"/>
  </r>
  <r>
    <n v="4969"/>
    <x v="1565"/>
    <x v="6"/>
    <x v="7"/>
    <n v="45239"/>
    <x v="1"/>
    <x v="0"/>
    <x v="0"/>
    <x v="92"/>
    <s v="kmpl"/>
    <s v="120 bhp"/>
    <n v="8"/>
    <m/>
    <x v="1104"/>
  </r>
  <r>
    <n v="4970"/>
    <x v="84"/>
    <x v="4"/>
    <x v="2"/>
    <n v="101999"/>
    <x v="1"/>
    <x v="1"/>
    <x v="0"/>
    <x v="71"/>
    <s v="kmpl"/>
    <s v="218 bhp"/>
    <n v="5"/>
    <m/>
    <x v="1237"/>
  </r>
  <r>
    <n v="4971"/>
    <x v="316"/>
    <x v="0"/>
    <x v="7"/>
    <n v="74219"/>
    <x v="1"/>
    <x v="0"/>
    <x v="0"/>
    <x v="182"/>
    <s v="kmpl"/>
    <s v="87.2 bhp"/>
    <n v="5"/>
    <m/>
    <x v="180"/>
  </r>
  <r>
    <n v="4972"/>
    <x v="429"/>
    <x v="0"/>
    <x v="5"/>
    <n v="25000"/>
    <x v="2"/>
    <x v="1"/>
    <x v="0"/>
    <x v="69"/>
    <s v="kmpl"/>
    <s v="117.3 bhp"/>
    <n v="5"/>
    <m/>
    <x v="332"/>
  </r>
  <r>
    <n v="4973"/>
    <x v="117"/>
    <x v="4"/>
    <x v="11"/>
    <n v="109606"/>
    <x v="1"/>
    <x v="0"/>
    <x v="0"/>
    <x v="90"/>
    <s v="kmpl"/>
    <s v="126.2 bhp"/>
    <n v="5"/>
    <s v="15.59 Lakh"/>
    <x v="164"/>
  </r>
  <r>
    <n v="4974"/>
    <x v="685"/>
    <x v="7"/>
    <x v="1"/>
    <n v="36000"/>
    <x v="1"/>
    <x v="0"/>
    <x v="0"/>
    <x v="219"/>
    <s v="kmpl"/>
    <s v="74 bhp"/>
    <n v="5"/>
    <m/>
    <x v="204"/>
  </r>
  <r>
    <n v="4975"/>
    <x v="514"/>
    <x v="3"/>
    <x v="5"/>
    <n v="41810"/>
    <x v="2"/>
    <x v="0"/>
    <x v="0"/>
    <x v="95"/>
    <s v="kmpl"/>
    <s v="91.1 bhp"/>
    <n v="5"/>
    <m/>
    <x v="130"/>
  </r>
  <r>
    <n v="4976"/>
    <x v="379"/>
    <x v="5"/>
    <x v="7"/>
    <n v="93321"/>
    <x v="1"/>
    <x v="0"/>
    <x v="0"/>
    <x v="75"/>
    <s v="kmpl"/>
    <s v="89.84 bhp"/>
    <n v="5"/>
    <m/>
    <x v="123"/>
  </r>
  <r>
    <n v="4977"/>
    <x v="26"/>
    <x v="4"/>
    <x v="2"/>
    <n v="81000"/>
    <x v="2"/>
    <x v="0"/>
    <x v="0"/>
    <x v="25"/>
    <s v="kmpl"/>
    <s v="67.1 bhp"/>
    <n v="5"/>
    <m/>
    <x v="313"/>
  </r>
  <r>
    <n v="4978"/>
    <x v="947"/>
    <x v="6"/>
    <x v="12"/>
    <n v="25717"/>
    <x v="2"/>
    <x v="1"/>
    <x v="0"/>
    <x v="97"/>
    <s v="kmpl"/>
    <s v="88.76 bhp"/>
    <n v="5"/>
    <s v="9.47 Lakh"/>
    <x v="1238"/>
  </r>
  <r>
    <n v="4979"/>
    <x v="437"/>
    <x v="8"/>
    <x v="1"/>
    <n v="37000"/>
    <x v="1"/>
    <x v="0"/>
    <x v="0"/>
    <x v="63"/>
    <s v="kmpl"/>
    <s v="140 bhp"/>
    <n v="7"/>
    <m/>
    <x v="734"/>
  </r>
  <r>
    <n v="4980"/>
    <x v="1278"/>
    <x v="3"/>
    <x v="8"/>
    <n v="56380"/>
    <x v="1"/>
    <x v="0"/>
    <x v="0"/>
    <x v="329"/>
    <s v="kmpl"/>
    <s v="100 bhp"/>
    <n v="7"/>
    <m/>
    <x v="856"/>
  </r>
  <r>
    <n v="4981"/>
    <x v="260"/>
    <x v="2"/>
    <x v="8"/>
    <n v="8000"/>
    <x v="2"/>
    <x v="0"/>
    <x v="0"/>
    <x v="2"/>
    <s v="kmpl"/>
    <s v="88.7 bhp"/>
    <n v="5"/>
    <s v="9.1 Lakh"/>
    <x v="133"/>
  </r>
  <r>
    <n v="4982"/>
    <x v="1702"/>
    <x v="6"/>
    <x v="6"/>
    <n v="14589"/>
    <x v="2"/>
    <x v="0"/>
    <x v="0"/>
    <x v="133"/>
    <s v="kmpl"/>
    <s v="88.2 bhp"/>
    <n v="5"/>
    <m/>
    <x v="316"/>
  </r>
  <r>
    <n v="4983"/>
    <x v="643"/>
    <x v="8"/>
    <x v="4"/>
    <n v="65088"/>
    <x v="2"/>
    <x v="0"/>
    <x v="0"/>
    <x v="164"/>
    <s v="kmpl"/>
    <s v="73.9 bhp"/>
    <n v="5"/>
    <m/>
    <x v="72"/>
  </r>
  <r>
    <n v="4984"/>
    <x v="1567"/>
    <x v="3"/>
    <x v="12"/>
    <n v="24864"/>
    <x v="1"/>
    <x v="0"/>
    <x v="0"/>
    <x v="150"/>
    <s v="kmpl"/>
    <s v="126.2 bhp"/>
    <n v="5"/>
    <s v="19.18 Lakh"/>
    <x v="1239"/>
  </r>
  <r>
    <n v="4985"/>
    <x v="407"/>
    <x v="3"/>
    <x v="2"/>
    <n v="64831"/>
    <x v="2"/>
    <x v="0"/>
    <x v="0"/>
    <x v="101"/>
    <s v="kmpl"/>
    <s v="79.4 bhp"/>
    <n v="5"/>
    <m/>
    <x v="876"/>
  </r>
  <r>
    <n v="4986"/>
    <x v="198"/>
    <x v="7"/>
    <x v="4"/>
    <n v="38001"/>
    <x v="1"/>
    <x v="0"/>
    <x v="0"/>
    <x v="16"/>
    <s v="kmpl"/>
    <s v="98.6 bhp"/>
    <n v="5"/>
    <m/>
    <x v="88"/>
  </r>
  <r>
    <n v="4987"/>
    <x v="1584"/>
    <x v="0"/>
    <x v="11"/>
    <n v="77000"/>
    <x v="2"/>
    <x v="1"/>
    <x v="1"/>
    <x v="252"/>
    <s v="kmpl"/>
    <s v="157.7 bhp"/>
    <n v="5"/>
    <m/>
    <x v="139"/>
  </r>
  <r>
    <n v="4988"/>
    <x v="1703"/>
    <x v="4"/>
    <x v="5"/>
    <n v="27000"/>
    <x v="1"/>
    <x v="1"/>
    <x v="0"/>
    <x v="420"/>
    <s v="kmpl"/>
    <s v="265 bhp"/>
    <n v="5"/>
    <s v="78.31 Lakh"/>
    <x v="634"/>
  </r>
  <r>
    <n v="4989"/>
    <x v="1704"/>
    <x v="0"/>
    <x v="5"/>
    <n v="39000"/>
    <x v="1"/>
    <x v="1"/>
    <x v="0"/>
    <x v="187"/>
    <s v="kmpl"/>
    <s v="143 bhp"/>
    <n v="5"/>
    <s v="42.89 Lakh"/>
    <x v="556"/>
  </r>
  <r>
    <n v="4990"/>
    <x v="280"/>
    <x v="1"/>
    <x v="1"/>
    <n v="131000"/>
    <x v="1"/>
    <x v="0"/>
    <x v="0"/>
    <x v="219"/>
    <s v="kmpl"/>
    <s v="74 bhp"/>
    <n v="5"/>
    <m/>
    <x v="47"/>
  </r>
  <r>
    <n v="4991"/>
    <x v="280"/>
    <x v="7"/>
    <x v="1"/>
    <n v="43000"/>
    <x v="1"/>
    <x v="0"/>
    <x v="0"/>
    <x v="219"/>
    <s v="kmpl"/>
    <s v="74 bhp"/>
    <n v="5"/>
    <m/>
    <x v="44"/>
  </r>
  <r>
    <n v="4992"/>
    <x v="28"/>
    <x v="1"/>
    <x v="2"/>
    <n v="68000"/>
    <x v="1"/>
    <x v="0"/>
    <x v="1"/>
    <x v="27"/>
    <s v="kmpl"/>
    <s v="102 bhp"/>
    <n v="7"/>
    <m/>
    <x v="99"/>
  </r>
  <r>
    <n v="4993"/>
    <x v="884"/>
    <x v="9"/>
    <x v="5"/>
    <n v="45165"/>
    <x v="1"/>
    <x v="1"/>
    <x v="0"/>
    <x v="32"/>
    <s v="kmpl"/>
    <s v="184 bhp"/>
    <n v="5"/>
    <m/>
    <x v="1240"/>
  </r>
  <r>
    <n v="4994"/>
    <x v="84"/>
    <x v="4"/>
    <x v="9"/>
    <n v="120000"/>
    <x v="1"/>
    <x v="1"/>
    <x v="0"/>
    <x v="71"/>
    <s v="kmpl"/>
    <s v="218 bhp"/>
    <n v="5"/>
    <m/>
    <x v="58"/>
  </r>
  <r>
    <n v="4995"/>
    <x v="90"/>
    <x v="3"/>
    <x v="7"/>
    <n v="86091"/>
    <x v="1"/>
    <x v="0"/>
    <x v="0"/>
    <x v="63"/>
    <s v="kmpl"/>
    <s v="140 bhp"/>
    <n v="7"/>
    <m/>
    <x v="1241"/>
  </r>
  <r>
    <n v="4996"/>
    <x v="249"/>
    <x v="8"/>
    <x v="10"/>
    <n v="71499"/>
    <x v="2"/>
    <x v="0"/>
    <x v="0"/>
    <x v="72"/>
    <s v="kmpl"/>
    <s v="118 bhp"/>
    <n v="5"/>
    <m/>
    <x v="159"/>
  </r>
  <r>
    <n v="4997"/>
    <x v="1705"/>
    <x v="2"/>
    <x v="7"/>
    <n v="50000"/>
    <x v="1"/>
    <x v="0"/>
    <x v="0"/>
    <x v="72"/>
    <s v="kmpl"/>
    <s v="139.01 bhp"/>
    <n v="7"/>
    <m/>
    <x v="336"/>
  </r>
  <r>
    <n v="4998"/>
    <x v="918"/>
    <x v="5"/>
    <x v="1"/>
    <n v="66000"/>
    <x v="1"/>
    <x v="0"/>
    <x v="0"/>
    <x v="215"/>
    <s v="kmpl"/>
    <s v="88 bhp"/>
    <n v="5"/>
    <s v="9.56 Lakh"/>
    <x v="1242"/>
  </r>
  <r>
    <n v="4999"/>
    <x v="1706"/>
    <x v="7"/>
    <x v="0"/>
    <n v="45000"/>
    <x v="2"/>
    <x v="0"/>
    <x v="0"/>
    <x v="83"/>
    <s v="kmpl"/>
    <s v="90 bhp"/>
    <n v="5"/>
    <m/>
    <x v="65"/>
  </r>
  <r>
    <n v="5000"/>
    <x v="187"/>
    <x v="4"/>
    <x v="1"/>
    <n v="69189"/>
    <x v="1"/>
    <x v="0"/>
    <x v="0"/>
    <x v="132"/>
    <s v="kmpl"/>
    <s v="67.06 bhp"/>
    <n v="5"/>
    <m/>
    <x v="1060"/>
  </r>
  <r>
    <n v="5001"/>
    <x v="546"/>
    <x v="0"/>
    <x v="7"/>
    <n v="40206"/>
    <x v="1"/>
    <x v="0"/>
    <x v="0"/>
    <x v="28"/>
    <s v="kmpl"/>
    <s v="108.5 bhp"/>
    <n v="5"/>
    <m/>
    <x v="809"/>
  </r>
  <r>
    <n v="5002"/>
    <x v="1707"/>
    <x v="6"/>
    <x v="8"/>
    <n v="36723"/>
    <x v="1"/>
    <x v="1"/>
    <x v="0"/>
    <x v="341"/>
    <s v="kmpl"/>
    <s v="190 bhp"/>
    <n v="5"/>
    <s v="64.76 Lakh"/>
    <x v="1243"/>
  </r>
  <r>
    <n v="5003"/>
    <x v="23"/>
    <x v="0"/>
    <x v="0"/>
    <n v="57500"/>
    <x v="2"/>
    <x v="0"/>
    <x v="0"/>
    <x v="23"/>
    <s v="kmpl"/>
    <s v="80 bhp"/>
    <n v="5"/>
    <m/>
    <x v="25"/>
  </r>
  <r>
    <n v="5004"/>
    <x v="360"/>
    <x v="6"/>
    <x v="6"/>
    <n v="43912"/>
    <x v="0"/>
    <x v="0"/>
    <x v="0"/>
    <x v="63"/>
    <s v="km/kg"/>
    <s v="73 bhp"/>
    <n v="5"/>
    <m/>
    <x v="1001"/>
  </r>
  <r>
    <n v="5005"/>
    <x v="281"/>
    <x v="4"/>
    <x v="2"/>
    <n v="52000"/>
    <x v="1"/>
    <x v="0"/>
    <x v="0"/>
    <x v="49"/>
    <s v="kmpl"/>
    <s v="68 bhp"/>
    <n v="5"/>
    <m/>
    <x v="68"/>
  </r>
  <r>
    <n v="5006"/>
    <x v="253"/>
    <x v="6"/>
    <x v="7"/>
    <n v="60952"/>
    <x v="2"/>
    <x v="1"/>
    <x v="0"/>
    <x v="11"/>
    <s v="kmpl"/>
    <s v="118 bhp"/>
    <n v="5"/>
    <m/>
    <x v="878"/>
  </r>
  <r>
    <n v="5007"/>
    <x v="12"/>
    <x v="2"/>
    <x v="4"/>
    <n v="87192"/>
    <x v="1"/>
    <x v="0"/>
    <x v="0"/>
    <x v="12"/>
    <s v="kmpl"/>
    <s v="74 bhp"/>
    <n v="5"/>
    <m/>
    <x v="191"/>
  </r>
  <r>
    <n v="5008"/>
    <x v="1223"/>
    <x v="8"/>
    <x v="7"/>
    <n v="58000"/>
    <x v="1"/>
    <x v="0"/>
    <x v="0"/>
    <x v="148"/>
    <s v="kmpl"/>
    <s v="70 bhp"/>
    <n v="5"/>
    <m/>
    <x v="72"/>
  </r>
  <r>
    <n v="5009"/>
    <x v="284"/>
    <x v="1"/>
    <x v="8"/>
    <n v="59500"/>
    <x v="1"/>
    <x v="1"/>
    <x v="0"/>
    <x v="171"/>
    <s v="kmpl"/>
    <s v="245 bhp"/>
    <n v="7"/>
    <s v="99.92 Lakh"/>
    <x v="1244"/>
  </r>
  <r>
    <n v="5010"/>
    <x v="1708"/>
    <x v="0"/>
    <x v="5"/>
    <n v="16650"/>
    <x v="2"/>
    <x v="0"/>
    <x v="0"/>
    <x v="72"/>
    <s v="kmpl"/>
    <s v="74 bhp"/>
    <n v="5"/>
    <m/>
    <x v="44"/>
  </r>
  <r>
    <n v="5011"/>
    <x v="429"/>
    <x v="6"/>
    <x v="6"/>
    <n v="34696"/>
    <x v="2"/>
    <x v="1"/>
    <x v="0"/>
    <x v="69"/>
    <s v="kmpl"/>
    <s v="117.3 bhp"/>
    <n v="5"/>
    <m/>
    <x v="1245"/>
  </r>
  <r>
    <n v="5012"/>
    <x v="831"/>
    <x v="6"/>
    <x v="6"/>
    <n v="42243"/>
    <x v="1"/>
    <x v="0"/>
    <x v="0"/>
    <x v="248"/>
    <s v="kmpl"/>
    <s v="74 bhp"/>
    <n v="5"/>
    <m/>
    <x v="592"/>
  </r>
  <r>
    <n v="5013"/>
    <x v="509"/>
    <x v="5"/>
    <x v="5"/>
    <n v="57824"/>
    <x v="1"/>
    <x v="0"/>
    <x v="0"/>
    <x v="148"/>
    <s v="kmpl"/>
    <s v="70 bhp"/>
    <n v="5"/>
    <m/>
    <x v="44"/>
  </r>
  <r>
    <n v="5014"/>
    <x v="280"/>
    <x v="5"/>
    <x v="2"/>
    <n v="110000"/>
    <x v="1"/>
    <x v="0"/>
    <x v="0"/>
    <x v="168"/>
    <s v="kmpl"/>
    <s v="73.9 bhp"/>
    <n v="5"/>
    <m/>
    <x v="6"/>
  </r>
  <r>
    <n v="5015"/>
    <x v="188"/>
    <x v="8"/>
    <x v="13"/>
    <n v="63000"/>
    <x v="2"/>
    <x v="0"/>
    <x v="0"/>
    <x v="133"/>
    <s v="kmpl"/>
    <m/>
    <m/>
    <m/>
    <x v="112"/>
  </r>
  <r>
    <n v="5016"/>
    <x v="1709"/>
    <x v="8"/>
    <x v="4"/>
    <n v="72000"/>
    <x v="1"/>
    <x v="1"/>
    <x v="0"/>
    <x v="14"/>
    <s v="kmpl"/>
    <s v="115 bhp"/>
    <n v="5"/>
    <m/>
    <x v="287"/>
  </r>
  <r>
    <n v="5017"/>
    <x v="136"/>
    <x v="4"/>
    <x v="4"/>
    <n v="63455"/>
    <x v="1"/>
    <x v="0"/>
    <x v="0"/>
    <x v="100"/>
    <s v="kmpl"/>
    <s v="171 bhp"/>
    <n v="7"/>
    <m/>
    <x v="140"/>
  </r>
  <r>
    <n v="5018"/>
    <x v="654"/>
    <x v="4"/>
    <x v="8"/>
    <n v="17151"/>
    <x v="1"/>
    <x v="0"/>
    <x v="0"/>
    <x v="217"/>
    <s v="kmpl"/>
    <s v="98.6 bhp"/>
    <n v="5"/>
    <s v="11.05 Lakh"/>
    <x v="575"/>
  </r>
  <r>
    <n v="5019"/>
    <x v="524"/>
    <x v="1"/>
    <x v="5"/>
    <n v="31001"/>
    <x v="1"/>
    <x v="0"/>
    <x v="0"/>
    <x v="34"/>
    <s v="kmpl"/>
    <s v="88.5 bhp"/>
    <n v="5"/>
    <m/>
    <x v="106"/>
  </r>
  <r>
    <n v="5020"/>
    <x v="280"/>
    <x v="7"/>
    <x v="7"/>
    <n v="42109"/>
    <x v="1"/>
    <x v="0"/>
    <x v="0"/>
    <x v="159"/>
    <s v="kmpl"/>
    <s v="74 bhp"/>
    <n v="5"/>
    <m/>
    <x v="24"/>
  </r>
  <r>
    <n v="5021"/>
    <x v="1025"/>
    <x v="8"/>
    <x v="1"/>
    <n v="55000"/>
    <x v="1"/>
    <x v="1"/>
    <x v="1"/>
    <x v="106"/>
    <s v="kmpl"/>
    <s v="103.52 bhp"/>
    <n v="5"/>
    <m/>
    <x v="345"/>
  </r>
  <r>
    <n v="5022"/>
    <x v="14"/>
    <x v="4"/>
    <x v="4"/>
    <n v="46000"/>
    <x v="1"/>
    <x v="1"/>
    <x v="1"/>
    <x v="14"/>
    <s v="kmpl"/>
    <s v="115 bhp"/>
    <n v="5"/>
    <m/>
    <x v="166"/>
  </r>
  <r>
    <n v="5023"/>
    <x v="248"/>
    <x v="4"/>
    <x v="4"/>
    <n v="30852"/>
    <x v="2"/>
    <x v="0"/>
    <x v="0"/>
    <x v="160"/>
    <s v="kmpl"/>
    <s v="47.3 bhp"/>
    <n v="5"/>
    <m/>
    <x v="418"/>
  </r>
  <r>
    <n v="5024"/>
    <x v="643"/>
    <x v="1"/>
    <x v="2"/>
    <n v="65000"/>
    <x v="2"/>
    <x v="0"/>
    <x v="1"/>
    <x v="164"/>
    <s v="kmpl"/>
    <s v="73.9 bhp"/>
    <n v="5"/>
    <m/>
    <x v="159"/>
  </r>
  <r>
    <n v="5025"/>
    <x v="894"/>
    <x v="8"/>
    <x v="1"/>
    <n v="65000"/>
    <x v="1"/>
    <x v="0"/>
    <x v="0"/>
    <x v="111"/>
    <s v="kmpl"/>
    <s v="98.6 bhp"/>
    <n v="5"/>
    <m/>
    <x v="162"/>
  </r>
  <r>
    <n v="5026"/>
    <x v="428"/>
    <x v="8"/>
    <x v="4"/>
    <n v="72000"/>
    <x v="1"/>
    <x v="0"/>
    <x v="0"/>
    <x v="159"/>
    <s v="kmpl"/>
    <s v="74 bhp"/>
    <n v="5"/>
    <m/>
    <x v="510"/>
  </r>
  <r>
    <n v="5027"/>
    <x v="1049"/>
    <x v="9"/>
    <x v="7"/>
    <n v="29000"/>
    <x v="1"/>
    <x v="1"/>
    <x v="0"/>
    <x v="47"/>
    <s v="kmpl"/>
    <s v="174.33 bhp"/>
    <n v="5"/>
    <m/>
    <x v="166"/>
  </r>
  <r>
    <n v="5028"/>
    <x v="257"/>
    <x v="7"/>
    <x v="1"/>
    <n v="32000"/>
    <x v="2"/>
    <x v="0"/>
    <x v="0"/>
    <x v="49"/>
    <s v="kmpl"/>
    <s v="117.3 bhp"/>
    <n v="5"/>
    <m/>
    <x v="44"/>
  </r>
  <r>
    <n v="5029"/>
    <x v="1426"/>
    <x v="2"/>
    <x v="5"/>
    <n v="29875"/>
    <x v="2"/>
    <x v="0"/>
    <x v="0"/>
    <x v="203"/>
    <s v="kmpl"/>
    <s v="86.8 bhp"/>
    <n v="5"/>
    <m/>
    <x v="34"/>
  </r>
  <r>
    <n v="5030"/>
    <x v="292"/>
    <x v="6"/>
    <x v="6"/>
    <n v="32539"/>
    <x v="1"/>
    <x v="0"/>
    <x v="0"/>
    <x v="34"/>
    <s v="kmpl"/>
    <s v="88.5 bhp"/>
    <n v="5"/>
    <s v="8.63 Lakh"/>
    <x v="1246"/>
  </r>
  <r>
    <n v="5031"/>
    <x v="377"/>
    <x v="4"/>
    <x v="1"/>
    <n v="83090"/>
    <x v="1"/>
    <x v="0"/>
    <x v="0"/>
    <x v="28"/>
    <s v="kmpl"/>
    <s v="108.45 bhp"/>
    <n v="5"/>
    <m/>
    <x v="363"/>
  </r>
  <r>
    <n v="5032"/>
    <x v="1648"/>
    <x v="4"/>
    <x v="5"/>
    <n v="62679"/>
    <x v="1"/>
    <x v="0"/>
    <x v="0"/>
    <x v="363"/>
    <s v="kmpl"/>
    <s v="88.73 bhp"/>
    <n v="5"/>
    <m/>
    <x v="549"/>
  </r>
  <r>
    <n v="5033"/>
    <x v="1710"/>
    <x v="0"/>
    <x v="0"/>
    <n v="93000"/>
    <x v="2"/>
    <x v="0"/>
    <x v="0"/>
    <x v="328"/>
    <s v="kmpl"/>
    <s v="75 bhp"/>
    <n v="5"/>
    <m/>
    <x v="144"/>
  </r>
  <r>
    <n v="5034"/>
    <x v="282"/>
    <x v="0"/>
    <x v="13"/>
    <n v="44000"/>
    <x v="2"/>
    <x v="0"/>
    <x v="0"/>
    <x v="169"/>
    <s v="kmpl"/>
    <s v="78 bhp"/>
    <n v="5"/>
    <m/>
    <x v="362"/>
  </r>
  <r>
    <n v="5035"/>
    <x v="1611"/>
    <x v="9"/>
    <x v="0"/>
    <n v="78400"/>
    <x v="2"/>
    <x v="0"/>
    <x v="1"/>
    <x v="297"/>
    <s v="kmpl"/>
    <s v="70 bhp"/>
    <n v="5"/>
    <m/>
    <x v="25"/>
  </r>
  <r>
    <n v="5036"/>
    <x v="939"/>
    <x v="0"/>
    <x v="7"/>
    <n v="71300"/>
    <x v="2"/>
    <x v="0"/>
    <x v="0"/>
    <x v="333"/>
    <s v="kmpl"/>
    <s v="102.53 bhp"/>
    <n v="5"/>
    <m/>
    <x v="24"/>
  </r>
  <r>
    <n v="5037"/>
    <x v="85"/>
    <x v="7"/>
    <x v="1"/>
    <n v="18000"/>
    <x v="2"/>
    <x v="0"/>
    <x v="0"/>
    <x v="53"/>
    <s v="kmpl"/>
    <s v="78.9 bhp"/>
    <n v="5"/>
    <m/>
    <x v="23"/>
  </r>
  <r>
    <n v="5038"/>
    <x v="906"/>
    <x v="3"/>
    <x v="12"/>
    <n v="24013"/>
    <x v="1"/>
    <x v="1"/>
    <x v="0"/>
    <x v="317"/>
    <s v="kmpl"/>
    <s v="148.31 bhp"/>
    <n v="7"/>
    <s v="69.22 Lakh"/>
    <x v="1247"/>
  </r>
  <r>
    <n v="5039"/>
    <x v="1711"/>
    <x v="10"/>
    <x v="10"/>
    <n v="99100"/>
    <x v="2"/>
    <x v="1"/>
    <x v="1"/>
    <x v="421"/>
    <s v="kmpl"/>
    <s v="208 bhp"/>
    <n v="5"/>
    <m/>
    <x v="53"/>
  </r>
  <r>
    <n v="5040"/>
    <x v="1712"/>
    <x v="0"/>
    <x v="18"/>
    <n v="62000"/>
    <x v="2"/>
    <x v="0"/>
    <x v="1"/>
    <x v="173"/>
    <s v="kmpl"/>
    <s v="83.1 bhp"/>
    <n v="8"/>
    <m/>
    <x v="36"/>
  </r>
  <r>
    <n v="5041"/>
    <x v="247"/>
    <x v="7"/>
    <x v="8"/>
    <n v="14000"/>
    <x v="1"/>
    <x v="0"/>
    <x v="0"/>
    <x v="219"/>
    <s v="kmpl"/>
    <s v="74 bhp"/>
    <n v="5"/>
    <m/>
    <x v="100"/>
  </r>
  <r>
    <n v="5042"/>
    <x v="1202"/>
    <x v="3"/>
    <x v="1"/>
    <n v="44811"/>
    <x v="1"/>
    <x v="1"/>
    <x v="0"/>
    <x v="47"/>
    <s v="kmpl"/>
    <s v="174.33 bhp"/>
    <n v="5"/>
    <m/>
    <x v="1248"/>
  </r>
  <r>
    <n v="5043"/>
    <x v="1443"/>
    <x v="10"/>
    <x v="7"/>
    <n v="44000"/>
    <x v="2"/>
    <x v="0"/>
    <x v="0"/>
    <x v="164"/>
    <s v="kmpl"/>
    <s v="74 bhp"/>
    <n v="5"/>
    <m/>
    <x v="479"/>
  </r>
  <r>
    <n v="5044"/>
    <x v="136"/>
    <x v="2"/>
    <x v="0"/>
    <n v="136000"/>
    <x v="1"/>
    <x v="0"/>
    <x v="1"/>
    <x v="100"/>
    <s v="kmpl"/>
    <s v="171 bhp"/>
    <n v="7"/>
    <m/>
    <x v="248"/>
  </r>
  <r>
    <n v="5045"/>
    <x v="136"/>
    <x v="5"/>
    <x v="0"/>
    <n v="144113"/>
    <x v="1"/>
    <x v="0"/>
    <x v="1"/>
    <x v="100"/>
    <s v="kmpl"/>
    <s v="171 bhp"/>
    <n v="7"/>
    <m/>
    <x v="66"/>
  </r>
  <r>
    <n v="5046"/>
    <x v="481"/>
    <x v="3"/>
    <x v="3"/>
    <n v="94989"/>
    <x v="2"/>
    <x v="0"/>
    <x v="0"/>
    <x v="27"/>
    <s v="kmpl"/>
    <s v="177.6 bhp"/>
    <n v="5"/>
    <m/>
    <x v="265"/>
  </r>
  <r>
    <n v="5047"/>
    <x v="209"/>
    <x v="2"/>
    <x v="3"/>
    <n v="58133"/>
    <x v="1"/>
    <x v="0"/>
    <x v="0"/>
    <x v="48"/>
    <s v="kmpl"/>
    <s v="74 bhp"/>
    <n v="5"/>
    <m/>
    <x v="285"/>
  </r>
  <r>
    <n v="5048"/>
    <x v="1713"/>
    <x v="1"/>
    <x v="11"/>
    <n v="61000"/>
    <x v="2"/>
    <x v="0"/>
    <x v="1"/>
    <x v="26"/>
    <s v="kmpl"/>
    <s v="70 bhp"/>
    <n v="5"/>
    <m/>
    <x v="193"/>
  </r>
  <r>
    <n v="5049"/>
    <x v="1315"/>
    <x v="7"/>
    <x v="8"/>
    <n v="27000"/>
    <x v="1"/>
    <x v="0"/>
    <x v="0"/>
    <x v="162"/>
    <s v="kmpl"/>
    <s v="170 bhp"/>
    <n v="5"/>
    <s v="18.45 Lakh"/>
    <x v="14"/>
  </r>
  <r>
    <n v="5050"/>
    <x v="107"/>
    <x v="10"/>
    <x v="7"/>
    <n v="18050"/>
    <x v="2"/>
    <x v="0"/>
    <x v="1"/>
    <x v="39"/>
    <s v="kmpl"/>
    <s v="37.5 bhp"/>
    <n v="4"/>
    <m/>
    <x v="240"/>
  </r>
  <r>
    <n v="5051"/>
    <x v="1714"/>
    <x v="4"/>
    <x v="9"/>
    <n v="145277"/>
    <x v="2"/>
    <x v="0"/>
    <x v="0"/>
    <x v="114"/>
    <s v="kmpl"/>
    <s v="101 bhp"/>
    <n v="5"/>
    <m/>
    <x v="193"/>
  </r>
  <r>
    <n v="5052"/>
    <x v="1265"/>
    <x v="10"/>
    <x v="1"/>
    <n v="42000"/>
    <x v="1"/>
    <x v="0"/>
    <x v="0"/>
    <x v="195"/>
    <s v="kmpl"/>
    <s v="47 bhp"/>
    <n v="5"/>
    <m/>
    <x v="47"/>
  </r>
  <r>
    <n v="5053"/>
    <x v="136"/>
    <x v="8"/>
    <x v="2"/>
    <n v="86000"/>
    <x v="1"/>
    <x v="0"/>
    <x v="0"/>
    <x v="100"/>
    <s v="kmpl"/>
    <s v="171 bhp"/>
    <n v="7"/>
    <m/>
    <x v="30"/>
  </r>
  <r>
    <n v="5054"/>
    <x v="1265"/>
    <x v="10"/>
    <x v="1"/>
    <n v="42150"/>
    <x v="1"/>
    <x v="0"/>
    <x v="0"/>
    <x v="195"/>
    <s v="kmpl"/>
    <s v="47 bhp"/>
    <n v="5"/>
    <m/>
    <x v="47"/>
  </r>
  <r>
    <n v="5055"/>
    <x v="355"/>
    <x v="1"/>
    <x v="1"/>
    <n v="30158"/>
    <x v="2"/>
    <x v="0"/>
    <x v="0"/>
    <x v="5"/>
    <s v="kmpl"/>
    <s v="55.2 bhp"/>
    <n v="5"/>
    <m/>
    <x v="754"/>
  </r>
  <r>
    <n v="5056"/>
    <x v="1715"/>
    <x v="9"/>
    <x v="2"/>
    <n v="47000"/>
    <x v="1"/>
    <x v="0"/>
    <x v="1"/>
    <x v="309"/>
    <s v="kmpl"/>
    <s v="90 bhp"/>
    <n v="5"/>
    <m/>
    <x v="3"/>
  </r>
  <r>
    <n v="5057"/>
    <x v="1443"/>
    <x v="10"/>
    <x v="4"/>
    <n v="39000"/>
    <x v="2"/>
    <x v="0"/>
    <x v="0"/>
    <x v="164"/>
    <s v="kmpl"/>
    <s v="74 bhp"/>
    <n v="5"/>
    <m/>
    <x v="68"/>
  </r>
  <r>
    <n v="5058"/>
    <x v="1443"/>
    <x v="3"/>
    <x v="5"/>
    <n v="32125"/>
    <x v="2"/>
    <x v="0"/>
    <x v="0"/>
    <x v="76"/>
    <s v="kmpl"/>
    <s v="74 bhp"/>
    <n v="5"/>
    <m/>
    <x v="584"/>
  </r>
  <r>
    <n v="5059"/>
    <x v="478"/>
    <x v="3"/>
    <x v="8"/>
    <n v="58829"/>
    <x v="1"/>
    <x v="0"/>
    <x v="0"/>
    <x v="34"/>
    <s v="kmpl"/>
    <s v="88.5 bhp"/>
    <n v="5"/>
    <s v="9.89 Lakh"/>
    <x v="1249"/>
  </r>
  <r>
    <n v="5060"/>
    <x v="147"/>
    <x v="3"/>
    <x v="4"/>
    <n v="67559"/>
    <x v="2"/>
    <x v="0"/>
    <x v="0"/>
    <x v="109"/>
    <s v="kmpl"/>
    <s v="86.8 bhp"/>
    <n v="5"/>
    <m/>
    <x v="850"/>
  </r>
  <r>
    <n v="5061"/>
    <x v="436"/>
    <x v="1"/>
    <x v="4"/>
    <n v="55000"/>
    <x v="2"/>
    <x v="0"/>
    <x v="0"/>
    <x v="26"/>
    <s v="kmpl"/>
    <s v="85.8 bhp"/>
    <n v="5"/>
    <m/>
    <x v="24"/>
  </r>
  <r>
    <n v="5062"/>
    <x v="1716"/>
    <x v="7"/>
    <x v="6"/>
    <n v="30000"/>
    <x v="2"/>
    <x v="0"/>
    <x v="0"/>
    <x v="165"/>
    <s v="kmpl"/>
    <s v="67.04 bhp"/>
    <n v="5"/>
    <s v="4.87 Lakh"/>
    <x v="68"/>
  </r>
  <r>
    <n v="5063"/>
    <x v="365"/>
    <x v="0"/>
    <x v="5"/>
    <n v="28000"/>
    <x v="2"/>
    <x v="1"/>
    <x v="0"/>
    <x v="73"/>
    <s v="kmpl"/>
    <s v="121.3 bhp"/>
    <n v="5"/>
    <m/>
    <x v="1250"/>
  </r>
  <r>
    <n v="5064"/>
    <x v="379"/>
    <x v="6"/>
    <x v="5"/>
    <n v="31826"/>
    <x v="1"/>
    <x v="0"/>
    <x v="0"/>
    <x v="75"/>
    <s v="kmpl"/>
    <s v="89.84 bhp"/>
    <n v="5"/>
    <m/>
    <x v="1251"/>
  </r>
  <r>
    <n v="5065"/>
    <x v="1079"/>
    <x v="4"/>
    <x v="5"/>
    <n v="64000"/>
    <x v="1"/>
    <x v="0"/>
    <x v="0"/>
    <x v="49"/>
    <s v="kmpl"/>
    <s v="null bhp"/>
    <n v="5"/>
    <m/>
    <x v="16"/>
  </r>
  <r>
    <n v="5066"/>
    <x v="300"/>
    <x v="5"/>
    <x v="11"/>
    <n v="100009"/>
    <x v="2"/>
    <x v="0"/>
    <x v="1"/>
    <x v="151"/>
    <s v="kmpl"/>
    <s v="141.1 bhp"/>
    <n v="5"/>
    <m/>
    <x v="139"/>
  </r>
  <r>
    <n v="5067"/>
    <x v="1448"/>
    <x v="3"/>
    <x v="12"/>
    <n v="17201"/>
    <x v="1"/>
    <x v="1"/>
    <x v="0"/>
    <x v="390"/>
    <s v="kmpl"/>
    <s v="187.7 bhp"/>
    <n v="7"/>
    <m/>
    <x v="1252"/>
  </r>
  <r>
    <n v="5068"/>
    <x v="90"/>
    <x v="8"/>
    <x v="7"/>
    <n v="74345"/>
    <x v="1"/>
    <x v="0"/>
    <x v="0"/>
    <x v="63"/>
    <s v="kmpl"/>
    <s v="140 bhp"/>
    <n v="7"/>
    <m/>
    <x v="299"/>
  </r>
  <r>
    <n v="5069"/>
    <x v="520"/>
    <x v="6"/>
    <x v="1"/>
    <n v="58134"/>
    <x v="2"/>
    <x v="0"/>
    <x v="0"/>
    <x v="164"/>
    <s v="kmpl"/>
    <s v="74 bhp"/>
    <n v="5"/>
    <m/>
    <x v="968"/>
  </r>
  <r>
    <n v="5070"/>
    <x v="728"/>
    <x v="6"/>
    <x v="0"/>
    <n v="30566"/>
    <x v="2"/>
    <x v="1"/>
    <x v="0"/>
    <x v="216"/>
    <s v="kmpl"/>
    <s v="80 bhp"/>
    <n v="5"/>
    <m/>
    <x v="171"/>
  </r>
  <r>
    <n v="5071"/>
    <x v="157"/>
    <x v="2"/>
    <x v="3"/>
    <n v="55231"/>
    <x v="2"/>
    <x v="0"/>
    <x v="1"/>
    <x v="53"/>
    <s v="kmpl"/>
    <s v="78.9 bhp"/>
    <n v="5"/>
    <m/>
    <x v="580"/>
  </r>
  <r>
    <n v="5072"/>
    <x v="569"/>
    <x v="6"/>
    <x v="5"/>
    <n v="67774"/>
    <x v="1"/>
    <x v="1"/>
    <x v="0"/>
    <x v="422"/>
    <s v="kmpl"/>
    <s v="163.7 bhp"/>
    <n v="5"/>
    <m/>
    <x v="496"/>
  </r>
  <r>
    <n v="5073"/>
    <x v="1717"/>
    <x v="0"/>
    <x v="4"/>
    <n v="50319"/>
    <x v="2"/>
    <x v="1"/>
    <x v="0"/>
    <x v="188"/>
    <s v="kmpl"/>
    <s v="181.03 bhp"/>
    <n v="5"/>
    <m/>
    <x v="222"/>
  </r>
  <r>
    <n v="5074"/>
    <x v="1718"/>
    <x v="10"/>
    <x v="4"/>
    <n v="45000"/>
    <x v="2"/>
    <x v="0"/>
    <x v="0"/>
    <x v="93"/>
    <s v="kmpl"/>
    <s v="134 bhp"/>
    <n v="5"/>
    <m/>
    <x v="133"/>
  </r>
  <r>
    <n v="5075"/>
    <x v="936"/>
    <x v="7"/>
    <x v="9"/>
    <n v="43627"/>
    <x v="2"/>
    <x v="1"/>
    <x v="0"/>
    <x v="36"/>
    <s v="kmpl"/>
    <s v="186 bhp"/>
    <n v="5"/>
    <m/>
    <x v="366"/>
  </r>
  <r>
    <n v="5076"/>
    <x v="38"/>
    <x v="7"/>
    <x v="4"/>
    <n v="45000"/>
    <x v="1"/>
    <x v="0"/>
    <x v="0"/>
    <x v="37"/>
    <s v="kmpl"/>
    <s v="73.9 bhp"/>
    <n v="5"/>
    <m/>
    <x v="72"/>
  </r>
  <r>
    <n v="5077"/>
    <x v="907"/>
    <x v="0"/>
    <x v="7"/>
    <n v="10500"/>
    <x v="2"/>
    <x v="0"/>
    <x v="0"/>
    <x v="146"/>
    <s v="kmpl"/>
    <s v="117.3 bhp"/>
    <n v="5"/>
    <m/>
    <x v="343"/>
  </r>
  <r>
    <n v="5078"/>
    <x v="478"/>
    <x v="3"/>
    <x v="8"/>
    <n v="21789"/>
    <x v="1"/>
    <x v="0"/>
    <x v="0"/>
    <x v="34"/>
    <s v="kmpl"/>
    <s v="88.5 bhp"/>
    <n v="5"/>
    <s v="11 Lakh"/>
    <x v="1253"/>
  </r>
  <r>
    <n v="5079"/>
    <x v="1069"/>
    <x v="3"/>
    <x v="12"/>
    <n v="21134"/>
    <x v="2"/>
    <x v="0"/>
    <x v="0"/>
    <x v="101"/>
    <s v="kmpl"/>
    <s v="81.86 bhp"/>
    <n v="5"/>
    <s v="9.78 Lakh"/>
    <x v="1254"/>
  </r>
  <r>
    <n v="5080"/>
    <x v="1719"/>
    <x v="7"/>
    <x v="2"/>
    <n v="90000"/>
    <x v="1"/>
    <x v="0"/>
    <x v="1"/>
    <x v="276"/>
    <s v="kmpl"/>
    <s v="138.1 bhp"/>
    <n v="7"/>
    <m/>
    <x v="25"/>
  </r>
  <r>
    <n v="5081"/>
    <x v="889"/>
    <x v="6"/>
    <x v="7"/>
    <n v="51553"/>
    <x v="1"/>
    <x v="0"/>
    <x v="0"/>
    <x v="263"/>
    <s v="kmpl"/>
    <s v="84.8 bhp"/>
    <n v="5"/>
    <m/>
    <x v="525"/>
  </r>
  <r>
    <n v="5082"/>
    <x v="1720"/>
    <x v="8"/>
    <x v="2"/>
    <n v="31000"/>
    <x v="2"/>
    <x v="1"/>
    <x v="0"/>
    <x v="330"/>
    <s v="kmpl"/>
    <s v="215 bhp"/>
    <n v="5"/>
    <m/>
    <x v="768"/>
  </r>
  <r>
    <n v="5083"/>
    <x v="773"/>
    <x v="8"/>
    <x v="2"/>
    <n v="67422"/>
    <x v="2"/>
    <x v="0"/>
    <x v="1"/>
    <x v="29"/>
    <s v="kmpl"/>
    <s v="138 bhp"/>
    <n v="5"/>
    <m/>
    <x v="155"/>
  </r>
  <r>
    <n v="5084"/>
    <x v="171"/>
    <x v="6"/>
    <x v="1"/>
    <n v="60519"/>
    <x v="1"/>
    <x v="0"/>
    <x v="0"/>
    <x v="84"/>
    <s v="kmpl"/>
    <s v="126.32 bhp"/>
    <n v="5"/>
    <m/>
    <x v="547"/>
  </r>
  <r>
    <n v="5085"/>
    <x v="280"/>
    <x v="7"/>
    <x v="10"/>
    <n v="34000"/>
    <x v="1"/>
    <x v="0"/>
    <x v="0"/>
    <x v="168"/>
    <s v="kmpl"/>
    <s v="73.9 bhp"/>
    <n v="5"/>
    <m/>
    <x v="807"/>
  </r>
  <r>
    <n v="5086"/>
    <x v="1009"/>
    <x v="4"/>
    <x v="4"/>
    <n v="68434"/>
    <x v="1"/>
    <x v="0"/>
    <x v="0"/>
    <x v="17"/>
    <s v="kmpl"/>
    <s v="73.75 bhp"/>
    <n v="5"/>
    <s v="9.14 Lakh"/>
    <x v="44"/>
  </r>
  <r>
    <n v="5087"/>
    <x v="127"/>
    <x v="1"/>
    <x v="7"/>
    <n v="17000"/>
    <x v="2"/>
    <x v="0"/>
    <x v="0"/>
    <x v="96"/>
    <s v="kmpl"/>
    <s v="67.1 bhp"/>
    <n v="5"/>
    <s v="4.48 Lakh"/>
    <x v="75"/>
  </r>
  <r>
    <n v="5088"/>
    <x v="1721"/>
    <x v="3"/>
    <x v="2"/>
    <n v="43686"/>
    <x v="2"/>
    <x v="1"/>
    <x v="0"/>
    <x v="226"/>
    <s v="kmpl"/>
    <s v="503 bhp"/>
    <n v="4"/>
    <m/>
    <x v="1255"/>
  </r>
  <r>
    <n v="5089"/>
    <x v="340"/>
    <x v="7"/>
    <x v="3"/>
    <n v="22000"/>
    <x v="1"/>
    <x v="1"/>
    <x v="0"/>
    <x v="19"/>
    <s v="kmpl"/>
    <s v="170 bhp"/>
    <n v="5"/>
    <m/>
    <x v="402"/>
  </r>
  <r>
    <n v="5090"/>
    <x v="117"/>
    <x v="0"/>
    <x v="4"/>
    <n v="79225"/>
    <x v="1"/>
    <x v="0"/>
    <x v="0"/>
    <x v="90"/>
    <s v="kmpl"/>
    <s v="126.2 bhp"/>
    <n v="5"/>
    <s v="15.57 Lakh"/>
    <x v="44"/>
  </r>
  <r>
    <n v="5091"/>
    <x v="1722"/>
    <x v="1"/>
    <x v="9"/>
    <n v="63000"/>
    <x v="2"/>
    <x v="0"/>
    <x v="3"/>
    <x v="402"/>
    <s v="kmpl"/>
    <s v="102 bhp"/>
    <n v="5"/>
    <m/>
    <x v="263"/>
  </r>
  <r>
    <n v="5092"/>
    <x v="229"/>
    <x v="4"/>
    <x v="7"/>
    <n v="61922"/>
    <x v="2"/>
    <x v="0"/>
    <x v="0"/>
    <x v="112"/>
    <s v="kmpl"/>
    <s v="81.80 bhp"/>
    <n v="5"/>
    <m/>
    <x v="1060"/>
  </r>
  <r>
    <n v="5093"/>
    <x v="1262"/>
    <x v="2"/>
    <x v="1"/>
    <n v="85000"/>
    <x v="1"/>
    <x v="0"/>
    <x v="0"/>
    <x v="228"/>
    <s v="kmpl"/>
    <s v="126.2 bhp"/>
    <n v="5"/>
    <m/>
    <x v="357"/>
  </r>
  <r>
    <n v="5094"/>
    <x v="1723"/>
    <x v="6"/>
    <x v="8"/>
    <n v="26192"/>
    <x v="1"/>
    <x v="1"/>
    <x v="0"/>
    <x v="115"/>
    <s v="kmpl"/>
    <s v="168 bhp"/>
    <n v="5"/>
    <m/>
    <x v="1256"/>
  </r>
  <r>
    <n v="5095"/>
    <x v="87"/>
    <x v="8"/>
    <x v="4"/>
    <n v="65000"/>
    <x v="1"/>
    <x v="0"/>
    <x v="0"/>
    <x v="73"/>
    <s v="kmpl"/>
    <s v="168.5 bhp"/>
    <n v="7"/>
    <m/>
    <x v="1257"/>
  </r>
  <r>
    <n v="5096"/>
    <x v="535"/>
    <x v="8"/>
    <x v="7"/>
    <n v="44999"/>
    <x v="1"/>
    <x v="1"/>
    <x v="0"/>
    <x v="27"/>
    <s v="kmpl"/>
    <s v="167.6 bhp"/>
    <n v="5"/>
    <m/>
    <x v="341"/>
  </r>
  <r>
    <n v="5097"/>
    <x v="1724"/>
    <x v="0"/>
    <x v="11"/>
    <n v="81308"/>
    <x v="1"/>
    <x v="1"/>
    <x v="1"/>
    <x v="190"/>
    <s v="kmpl"/>
    <s v="170 bhp"/>
    <n v="5"/>
    <m/>
    <x v="696"/>
  </r>
  <r>
    <n v="5098"/>
    <x v="308"/>
    <x v="8"/>
    <x v="5"/>
    <n v="35000"/>
    <x v="2"/>
    <x v="0"/>
    <x v="0"/>
    <x v="179"/>
    <s v="kmpl"/>
    <s v="47.3 bhp"/>
    <n v="5"/>
    <m/>
    <x v="81"/>
  </r>
  <r>
    <n v="5099"/>
    <x v="26"/>
    <x v="3"/>
    <x v="3"/>
    <n v="65349"/>
    <x v="2"/>
    <x v="0"/>
    <x v="0"/>
    <x v="25"/>
    <s v="kmpl"/>
    <s v="67.1 bhp"/>
    <n v="5"/>
    <m/>
    <x v="1258"/>
  </r>
  <r>
    <n v="5100"/>
    <x v="1725"/>
    <x v="4"/>
    <x v="3"/>
    <n v="80000"/>
    <x v="2"/>
    <x v="1"/>
    <x v="0"/>
    <x v="130"/>
    <s v="kmpl"/>
    <s v="167.62 bhp"/>
    <n v="5"/>
    <m/>
    <x v="7"/>
  </r>
  <r>
    <n v="5101"/>
    <x v="229"/>
    <x v="0"/>
    <x v="3"/>
    <n v="61000"/>
    <x v="2"/>
    <x v="0"/>
    <x v="0"/>
    <x v="133"/>
    <s v="kmpl"/>
    <s v="85 bhp"/>
    <n v="5"/>
    <m/>
    <x v="46"/>
  </r>
  <r>
    <n v="5102"/>
    <x v="202"/>
    <x v="6"/>
    <x v="12"/>
    <n v="31817"/>
    <x v="2"/>
    <x v="0"/>
    <x v="0"/>
    <x v="143"/>
    <s v="kmpl"/>
    <s v="67.04 bhp"/>
    <n v="5"/>
    <s v="5.12 Lakh"/>
    <x v="771"/>
  </r>
  <r>
    <n v="5103"/>
    <x v="1196"/>
    <x v="4"/>
    <x v="5"/>
    <n v="41000"/>
    <x v="1"/>
    <x v="0"/>
    <x v="0"/>
    <x v="102"/>
    <s v="kmpl"/>
    <s v="103.52 bhp"/>
    <n v="5"/>
    <m/>
    <x v="126"/>
  </r>
  <r>
    <n v="5104"/>
    <x v="1706"/>
    <x v="6"/>
    <x v="0"/>
    <n v="82606"/>
    <x v="2"/>
    <x v="0"/>
    <x v="1"/>
    <x v="83"/>
    <s v="kmpl"/>
    <s v="90 bhp"/>
    <n v="5"/>
    <m/>
    <x v="510"/>
  </r>
  <r>
    <n v="5105"/>
    <x v="469"/>
    <x v="10"/>
    <x v="1"/>
    <n v="52000"/>
    <x v="1"/>
    <x v="0"/>
    <x v="0"/>
    <x v="83"/>
    <s v="kmpl"/>
    <s v="140 bhp"/>
    <n v="7"/>
    <m/>
    <x v="30"/>
  </r>
  <r>
    <n v="5106"/>
    <x v="370"/>
    <x v="3"/>
    <x v="2"/>
    <n v="50318"/>
    <x v="2"/>
    <x v="0"/>
    <x v="0"/>
    <x v="23"/>
    <s v="kmpl"/>
    <s v="85.80 bhp"/>
    <n v="5"/>
    <m/>
    <x v="266"/>
  </r>
  <r>
    <n v="5107"/>
    <x v="270"/>
    <x v="4"/>
    <x v="5"/>
    <n v="50000"/>
    <x v="1"/>
    <x v="1"/>
    <x v="0"/>
    <x v="115"/>
    <s v="kmpl"/>
    <s v="201.15 bhp"/>
    <n v="5"/>
    <s v="79.43 Lakh"/>
    <x v="223"/>
  </r>
  <r>
    <n v="5108"/>
    <x v="414"/>
    <x v="9"/>
    <x v="3"/>
    <n v="72000"/>
    <x v="1"/>
    <x v="0"/>
    <x v="0"/>
    <x v="150"/>
    <s v="kmpl"/>
    <s v="103.5 bhp"/>
    <n v="5"/>
    <m/>
    <x v="150"/>
  </r>
  <r>
    <n v="5109"/>
    <x v="380"/>
    <x v="8"/>
    <x v="1"/>
    <n v="63776"/>
    <x v="1"/>
    <x v="0"/>
    <x v="0"/>
    <x v="148"/>
    <s v="kmpl"/>
    <s v="70 bhp"/>
    <n v="5"/>
    <m/>
    <x v="673"/>
  </r>
  <r>
    <n v="5110"/>
    <x v="860"/>
    <x v="0"/>
    <x v="1"/>
    <n v="28133"/>
    <x v="2"/>
    <x v="0"/>
    <x v="0"/>
    <x v="101"/>
    <s v="kmpl"/>
    <s v="81.86 bhp"/>
    <n v="5"/>
    <m/>
    <x v="12"/>
  </r>
  <r>
    <n v="5111"/>
    <x v="245"/>
    <x v="7"/>
    <x v="8"/>
    <n v="45000"/>
    <x v="1"/>
    <x v="0"/>
    <x v="0"/>
    <x v="157"/>
    <s v="kmpl"/>
    <s v="74 bhp"/>
    <n v="5"/>
    <s v="7.94 Lakh"/>
    <x v="68"/>
  </r>
  <r>
    <n v="5112"/>
    <x v="724"/>
    <x v="5"/>
    <x v="1"/>
    <n v="55697"/>
    <x v="1"/>
    <x v="0"/>
    <x v="0"/>
    <x v="117"/>
    <s v="kmpl"/>
    <s v="88.73 bhp"/>
    <n v="5"/>
    <m/>
    <x v="44"/>
  </r>
  <r>
    <n v="5113"/>
    <x v="1465"/>
    <x v="8"/>
    <x v="3"/>
    <n v="62000"/>
    <x v="1"/>
    <x v="0"/>
    <x v="1"/>
    <x v="150"/>
    <s v="kmpl"/>
    <s v="103.5 bhp"/>
    <n v="5"/>
    <m/>
    <x v="159"/>
  </r>
  <r>
    <n v="5114"/>
    <x v="565"/>
    <x v="0"/>
    <x v="2"/>
    <n v="48000"/>
    <x v="2"/>
    <x v="0"/>
    <x v="0"/>
    <x v="83"/>
    <s v="kmpl"/>
    <s v="90 bhp"/>
    <n v="5"/>
    <m/>
    <x v="159"/>
  </r>
  <r>
    <n v="5115"/>
    <x v="1702"/>
    <x v="1"/>
    <x v="0"/>
    <n v="90246"/>
    <x v="2"/>
    <x v="0"/>
    <x v="0"/>
    <x v="133"/>
    <s v="kmpl"/>
    <s v="88.2 bhp"/>
    <n v="5"/>
    <m/>
    <x v="154"/>
  </r>
  <r>
    <n v="5116"/>
    <x v="1726"/>
    <x v="4"/>
    <x v="1"/>
    <n v="80500"/>
    <x v="1"/>
    <x v="0"/>
    <x v="0"/>
    <x v="58"/>
    <s v="kmpl"/>
    <s v="69 bhp"/>
    <n v="5"/>
    <m/>
    <x v="103"/>
  </r>
  <r>
    <n v="5117"/>
    <x v="516"/>
    <x v="1"/>
    <x v="3"/>
    <n v="119000"/>
    <x v="1"/>
    <x v="1"/>
    <x v="0"/>
    <x v="19"/>
    <s v="kmpl"/>
    <s v="170 bhp"/>
    <n v="5"/>
    <m/>
    <x v="1008"/>
  </r>
  <r>
    <n v="5118"/>
    <x v="233"/>
    <x v="9"/>
    <x v="5"/>
    <n v="28541"/>
    <x v="1"/>
    <x v="1"/>
    <x v="0"/>
    <x v="155"/>
    <s v="kmpl"/>
    <s v="254.79 bhp"/>
    <n v="5"/>
    <s v="95.13 Lakh"/>
    <x v="1259"/>
  </r>
  <r>
    <n v="5119"/>
    <x v="500"/>
    <x v="7"/>
    <x v="11"/>
    <n v="45500"/>
    <x v="2"/>
    <x v="0"/>
    <x v="1"/>
    <x v="14"/>
    <s v="kmpl"/>
    <s v="null bhp"/>
    <n v="5"/>
    <m/>
    <x v="1260"/>
  </r>
  <r>
    <n v="5120"/>
    <x v="1574"/>
    <x v="2"/>
    <x v="3"/>
    <n v="41000"/>
    <x v="2"/>
    <x v="0"/>
    <x v="1"/>
    <x v="11"/>
    <s v="kmpl"/>
    <s v="116.3 bhp"/>
    <n v="5"/>
    <m/>
    <x v="2"/>
  </r>
  <r>
    <n v="5121"/>
    <x v="979"/>
    <x v="0"/>
    <x v="0"/>
    <n v="58000"/>
    <x v="2"/>
    <x v="0"/>
    <x v="1"/>
    <x v="23"/>
    <s v="kmpl"/>
    <s v="80 bhp"/>
    <n v="5"/>
    <m/>
    <x v="54"/>
  </r>
  <r>
    <n v="5122"/>
    <x v="87"/>
    <x v="2"/>
    <x v="1"/>
    <n v="99000"/>
    <x v="1"/>
    <x v="0"/>
    <x v="0"/>
    <x v="73"/>
    <s v="kmpl"/>
    <s v="168.5 bhp"/>
    <n v="7"/>
    <m/>
    <x v="340"/>
  </r>
  <r>
    <n v="5123"/>
    <x v="230"/>
    <x v="8"/>
    <x v="7"/>
    <n v="31200"/>
    <x v="2"/>
    <x v="0"/>
    <x v="0"/>
    <x v="50"/>
    <s v="kmpl"/>
    <s v="82 bhp"/>
    <n v="5"/>
    <m/>
    <x v="88"/>
  </r>
  <r>
    <n v="5124"/>
    <x v="261"/>
    <x v="2"/>
    <x v="10"/>
    <n v="85000"/>
    <x v="1"/>
    <x v="0"/>
    <x v="1"/>
    <x v="89"/>
    <s v="kmpl"/>
    <s v="105 bhp"/>
    <n v="5"/>
    <m/>
    <x v="6"/>
  </r>
  <r>
    <n v="5125"/>
    <x v="549"/>
    <x v="4"/>
    <x v="5"/>
    <n v="60924"/>
    <x v="2"/>
    <x v="1"/>
    <x v="0"/>
    <x v="247"/>
    <s v="kmpl"/>
    <s v="110.4 bhp"/>
    <n v="5"/>
    <m/>
    <x v="816"/>
  </r>
  <r>
    <n v="5126"/>
    <x v="145"/>
    <x v="2"/>
    <x v="3"/>
    <n v="45000"/>
    <x v="2"/>
    <x v="0"/>
    <x v="0"/>
    <x v="5"/>
    <s v="kmpl"/>
    <s v="55.2 bhp"/>
    <n v="5"/>
    <m/>
    <x v="54"/>
  </r>
  <r>
    <n v="5127"/>
    <x v="112"/>
    <x v="7"/>
    <x v="2"/>
    <n v="44000"/>
    <x v="2"/>
    <x v="1"/>
    <x v="0"/>
    <x v="87"/>
    <s v="kmpl"/>
    <s v="75.94 bhp"/>
    <n v="5"/>
    <s v="8.73 Lakh"/>
    <x v="81"/>
  </r>
  <r>
    <n v="5128"/>
    <x v="132"/>
    <x v="6"/>
    <x v="5"/>
    <n v="30534"/>
    <x v="2"/>
    <x v="1"/>
    <x v="0"/>
    <x v="97"/>
    <s v="kmpl"/>
    <s v="88.7 bhp"/>
    <n v="5"/>
    <m/>
    <x v="1261"/>
  </r>
  <r>
    <n v="5129"/>
    <x v="1097"/>
    <x v="6"/>
    <x v="5"/>
    <n v="46399"/>
    <x v="2"/>
    <x v="0"/>
    <x v="0"/>
    <x v="164"/>
    <s v="kmpl"/>
    <s v="74 bhp"/>
    <n v="5"/>
    <m/>
    <x v="1262"/>
  </r>
  <r>
    <n v="5130"/>
    <x v="39"/>
    <x v="7"/>
    <x v="11"/>
    <n v="42000"/>
    <x v="2"/>
    <x v="0"/>
    <x v="0"/>
    <x v="38"/>
    <s v="kmpl"/>
    <s v="46.3 bhp"/>
    <n v="5"/>
    <m/>
    <x v="1263"/>
  </r>
  <r>
    <n v="5131"/>
    <x v="171"/>
    <x v="8"/>
    <x v="2"/>
    <n v="67000"/>
    <x v="1"/>
    <x v="0"/>
    <x v="0"/>
    <x v="84"/>
    <s v="kmpl"/>
    <s v="126.32 bhp"/>
    <n v="5"/>
    <m/>
    <x v="82"/>
  </r>
  <r>
    <n v="5132"/>
    <x v="574"/>
    <x v="0"/>
    <x v="4"/>
    <n v="58000"/>
    <x v="1"/>
    <x v="1"/>
    <x v="0"/>
    <x v="252"/>
    <s v="kmpl"/>
    <s v="170 bhp"/>
    <n v="5"/>
    <m/>
    <x v="551"/>
  </r>
  <r>
    <n v="5133"/>
    <x v="711"/>
    <x v="3"/>
    <x v="1"/>
    <n v="27000"/>
    <x v="2"/>
    <x v="0"/>
    <x v="0"/>
    <x v="68"/>
    <s v="kmpl"/>
    <s v="88.7 bhp"/>
    <n v="5"/>
    <s v="8.69 Lakh"/>
    <x v="612"/>
  </r>
  <r>
    <n v="5134"/>
    <x v="813"/>
    <x v="0"/>
    <x v="3"/>
    <n v="39566"/>
    <x v="2"/>
    <x v="0"/>
    <x v="1"/>
    <x v="302"/>
    <s v="kmpl"/>
    <s v="86.8 bhp"/>
    <n v="5"/>
    <m/>
    <x v="25"/>
  </r>
  <r>
    <n v="5135"/>
    <x v="654"/>
    <x v="2"/>
    <x v="5"/>
    <n v="14980"/>
    <x v="1"/>
    <x v="0"/>
    <x v="0"/>
    <x v="217"/>
    <s v="kmpl"/>
    <s v="98.6 bhp"/>
    <n v="5"/>
    <s v="10.81 Lakh"/>
    <x v="361"/>
  </r>
  <r>
    <n v="5136"/>
    <x v="526"/>
    <x v="5"/>
    <x v="8"/>
    <n v="18491"/>
    <x v="2"/>
    <x v="1"/>
    <x v="0"/>
    <x v="96"/>
    <s v="kmpl"/>
    <s v="67.1 bhp"/>
    <n v="5"/>
    <m/>
    <x v="88"/>
  </r>
  <r>
    <n v="5137"/>
    <x v="1727"/>
    <x v="5"/>
    <x v="17"/>
    <n v="90000"/>
    <x v="2"/>
    <x v="0"/>
    <x v="1"/>
    <x v="156"/>
    <s v="kmpl"/>
    <s v="60 bhp"/>
    <n v="5"/>
    <m/>
    <x v="434"/>
  </r>
  <r>
    <n v="5138"/>
    <x v="215"/>
    <x v="1"/>
    <x v="1"/>
    <n v="118211"/>
    <x v="1"/>
    <x v="0"/>
    <x v="0"/>
    <x v="117"/>
    <s v="kmpl"/>
    <s v="88.73 bhp"/>
    <n v="5"/>
    <m/>
    <x v="343"/>
  </r>
  <r>
    <n v="5139"/>
    <x v="741"/>
    <x v="3"/>
    <x v="5"/>
    <n v="63316"/>
    <x v="1"/>
    <x v="0"/>
    <x v="0"/>
    <x v="75"/>
    <s v="kmpl"/>
    <s v="118 bhp"/>
    <n v="5"/>
    <m/>
    <x v="698"/>
  </r>
  <r>
    <n v="5140"/>
    <x v="590"/>
    <x v="8"/>
    <x v="7"/>
    <n v="42000"/>
    <x v="1"/>
    <x v="1"/>
    <x v="0"/>
    <x v="183"/>
    <s v="kmpl"/>
    <s v="203 bhp"/>
    <n v="5"/>
    <m/>
    <x v="1264"/>
  </r>
  <r>
    <n v="5141"/>
    <x v="1728"/>
    <x v="6"/>
    <x v="1"/>
    <n v="25648"/>
    <x v="2"/>
    <x v="0"/>
    <x v="0"/>
    <x v="119"/>
    <s v="kmpl"/>
    <s v="98.82 bhp"/>
    <n v="7"/>
    <m/>
    <x v="338"/>
  </r>
  <r>
    <n v="5142"/>
    <x v="1331"/>
    <x v="8"/>
    <x v="2"/>
    <n v="67612"/>
    <x v="1"/>
    <x v="1"/>
    <x v="1"/>
    <x v="183"/>
    <s v="kmpl"/>
    <s v="203 bhp"/>
    <n v="5"/>
    <m/>
    <x v="30"/>
  </r>
  <r>
    <n v="5143"/>
    <x v="772"/>
    <x v="0"/>
    <x v="5"/>
    <n v="33000"/>
    <x v="1"/>
    <x v="0"/>
    <x v="0"/>
    <x v="83"/>
    <s v="kmpl"/>
    <s v="140 bhp"/>
    <n v="7"/>
    <m/>
    <x v="60"/>
  </r>
  <r>
    <n v="5144"/>
    <x v="241"/>
    <x v="0"/>
    <x v="1"/>
    <n v="20000"/>
    <x v="2"/>
    <x v="0"/>
    <x v="0"/>
    <x v="53"/>
    <s v="kmpl"/>
    <s v="78.9 bhp"/>
    <n v="5"/>
    <m/>
    <x v="68"/>
  </r>
  <r>
    <n v="5145"/>
    <x v="1729"/>
    <x v="1"/>
    <x v="9"/>
    <n v="143000"/>
    <x v="2"/>
    <x v="0"/>
    <x v="1"/>
    <x v="402"/>
    <s v="kmpl"/>
    <s v="82.9 bhp"/>
    <n v="5"/>
    <m/>
    <x v="542"/>
  </r>
  <r>
    <n v="5146"/>
    <x v="1195"/>
    <x v="3"/>
    <x v="7"/>
    <n v="118218"/>
    <x v="1"/>
    <x v="1"/>
    <x v="0"/>
    <x v="161"/>
    <s v="kmpl"/>
    <s v="241.4 bhp"/>
    <n v="7"/>
    <m/>
    <x v="1265"/>
  </r>
  <r>
    <n v="5147"/>
    <x v="1565"/>
    <x v="1"/>
    <x v="3"/>
    <n v="99000"/>
    <x v="1"/>
    <x v="0"/>
    <x v="3"/>
    <x v="92"/>
    <s v="kmpl"/>
    <s v="120 bhp"/>
    <n v="8"/>
    <m/>
    <x v="3"/>
  </r>
  <r>
    <n v="5148"/>
    <x v="927"/>
    <x v="1"/>
    <x v="5"/>
    <n v="22700"/>
    <x v="2"/>
    <x v="0"/>
    <x v="0"/>
    <x v="153"/>
    <s v="kmpl"/>
    <s v="88.7 bhp"/>
    <n v="5"/>
    <m/>
    <x v="533"/>
  </r>
  <r>
    <n v="5149"/>
    <x v="1730"/>
    <x v="5"/>
    <x v="8"/>
    <n v="28000"/>
    <x v="1"/>
    <x v="0"/>
    <x v="0"/>
    <x v="33"/>
    <s v="kmpl"/>
    <s v="138.1 bhp"/>
    <n v="7"/>
    <m/>
    <x v="1266"/>
  </r>
  <r>
    <n v="5150"/>
    <x v="437"/>
    <x v="7"/>
    <x v="7"/>
    <n v="62000"/>
    <x v="1"/>
    <x v="0"/>
    <x v="0"/>
    <x v="63"/>
    <s v="kmpl"/>
    <s v="140 bhp"/>
    <n v="7"/>
    <m/>
    <x v="106"/>
  </r>
  <r>
    <n v="5151"/>
    <x v="208"/>
    <x v="4"/>
    <x v="3"/>
    <n v="107023"/>
    <x v="1"/>
    <x v="0"/>
    <x v="0"/>
    <x v="37"/>
    <s v="kmpl"/>
    <s v="73.9 bhp"/>
    <n v="5"/>
    <m/>
    <x v="88"/>
  </r>
  <r>
    <n v="5152"/>
    <x v="247"/>
    <x v="8"/>
    <x v="3"/>
    <n v="71082"/>
    <x v="1"/>
    <x v="0"/>
    <x v="0"/>
    <x v="168"/>
    <s v="kmpl"/>
    <s v="73.9 bhp"/>
    <n v="5"/>
    <m/>
    <x v="84"/>
  </r>
  <r>
    <n v="5153"/>
    <x v="631"/>
    <x v="0"/>
    <x v="4"/>
    <n v="60000"/>
    <x v="1"/>
    <x v="1"/>
    <x v="0"/>
    <x v="131"/>
    <s v="kmpl"/>
    <s v="174.33 bhp"/>
    <n v="5"/>
    <m/>
    <x v="270"/>
  </r>
  <r>
    <n v="5154"/>
    <x v="1513"/>
    <x v="8"/>
    <x v="7"/>
    <n v="21701"/>
    <x v="2"/>
    <x v="0"/>
    <x v="0"/>
    <x v="165"/>
    <s v="kmpl"/>
    <s v="67.04 bhp"/>
    <n v="5"/>
    <m/>
    <x v="965"/>
  </r>
  <r>
    <n v="5155"/>
    <x v="840"/>
    <x v="0"/>
    <x v="2"/>
    <n v="56000"/>
    <x v="2"/>
    <x v="0"/>
    <x v="0"/>
    <x v="11"/>
    <s v="kmpl"/>
    <s v="116.3 bhp"/>
    <n v="5"/>
    <m/>
    <x v="79"/>
  </r>
  <r>
    <n v="5156"/>
    <x v="454"/>
    <x v="8"/>
    <x v="5"/>
    <n v="32450"/>
    <x v="2"/>
    <x v="0"/>
    <x v="0"/>
    <x v="101"/>
    <s v="kmpl"/>
    <s v="81.83 bhp"/>
    <n v="5"/>
    <m/>
    <x v="74"/>
  </r>
  <r>
    <n v="5157"/>
    <x v="55"/>
    <x v="5"/>
    <x v="5"/>
    <n v="12500"/>
    <x v="2"/>
    <x v="0"/>
    <x v="0"/>
    <x v="52"/>
    <s v="kmpl"/>
    <s v="53.3 bhp"/>
    <n v="5"/>
    <m/>
    <x v="25"/>
  </r>
  <r>
    <n v="5158"/>
    <x v="659"/>
    <x v="6"/>
    <x v="12"/>
    <n v="20483"/>
    <x v="1"/>
    <x v="1"/>
    <x v="0"/>
    <x v="115"/>
    <s v="kmpl"/>
    <s v="136 bhp"/>
    <n v="5"/>
    <m/>
    <x v="1216"/>
  </r>
  <r>
    <n v="5159"/>
    <x v="379"/>
    <x v="4"/>
    <x v="7"/>
    <n v="45800"/>
    <x v="1"/>
    <x v="0"/>
    <x v="0"/>
    <x v="75"/>
    <s v="kmpl"/>
    <s v="89.84 bhp"/>
    <n v="5"/>
    <m/>
    <x v="100"/>
  </r>
  <r>
    <n v="5160"/>
    <x v="97"/>
    <x v="3"/>
    <x v="1"/>
    <n v="35441"/>
    <x v="2"/>
    <x v="0"/>
    <x v="0"/>
    <x v="101"/>
    <s v="kmpl"/>
    <s v="81.83 bhp"/>
    <n v="5"/>
    <m/>
    <x v="1267"/>
  </r>
  <r>
    <n v="5161"/>
    <x v="791"/>
    <x v="9"/>
    <x v="1"/>
    <n v="86398"/>
    <x v="1"/>
    <x v="0"/>
    <x v="0"/>
    <x v="85"/>
    <s v="kmpl"/>
    <s v="100.6 bhp"/>
    <n v="7"/>
    <m/>
    <x v="1268"/>
  </r>
  <r>
    <n v="5162"/>
    <x v="889"/>
    <x v="2"/>
    <x v="3"/>
    <n v="150000"/>
    <x v="1"/>
    <x v="0"/>
    <x v="0"/>
    <x v="263"/>
    <s v="kmpl"/>
    <s v="84.8 bhp"/>
    <n v="5"/>
    <m/>
    <x v="6"/>
  </r>
  <r>
    <n v="5163"/>
    <x v="12"/>
    <x v="4"/>
    <x v="7"/>
    <n v="89000"/>
    <x v="1"/>
    <x v="0"/>
    <x v="0"/>
    <x v="12"/>
    <s v="kmpl"/>
    <s v="74 bhp"/>
    <n v="5"/>
    <m/>
    <x v="406"/>
  </r>
  <r>
    <n v="5164"/>
    <x v="237"/>
    <x v="4"/>
    <x v="0"/>
    <n v="68375"/>
    <x v="2"/>
    <x v="0"/>
    <x v="0"/>
    <x v="97"/>
    <s v="kmpl"/>
    <s v="66.1 bhp"/>
    <n v="5"/>
    <m/>
    <x v="54"/>
  </r>
  <r>
    <n v="5165"/>
    <x v="449"/>
    <x v="1"/>
    <x v="4"/>
    <n v="52000"/>
    <x v="2"/>
    <x v="0"/>
    <x v="0"/>
    <x v="101"/>
    <s v="kmpl"/>
    <s v="85.8 bhp"/>
    <n v="5"/>
    <m/>
    <x v="84"/>
  </r>
  <r>
    <n v="5166"/>
    <x v="659"/>
    <x v="5"/>
    <x v="8"/>
    <n v="39000"/>
    <x v="1"/>
    <x v="1"/>
    <x v="0"/>
    <x v="115"/>
    <s v="kmpl"/>
    <s v="136 bhp"/>
    <n v="5"/>
    <s v="42.4 Lakh"/>
    <x v="13"/>
  </r>
  <r>
    <n v="5167"/>
    <x v="423"/>
    <x v="9"/>
    <x v="7"/>
    <n v="68000"/>
    <x v="2"/>
    <x v="0"/>
    <x v="1"/>
    <x v="167"/>
    <s v="kmpl"/>
    <s v="93.7 bhp"/>
    <n v="7"/>
    <m/>
    <x v="29"/>
  </r>
  <r>
    <n v="5168"/>
    <x v="199"/>
    <x v="5"/>
    <x v="9"/>
    <n v="71000"/>
    <x v="2"/>
    <x v="0"/>
    <x v="1"/>
    <x v="50"/>
    <s v="kmpl"/>
    <s v="67.1 bhp"/>
    <n v="5"/>
    <m/>
    <x v="144"/>
  </r>
  <r>
    <n v="5169"/>
    <x v="38"/>
    <x v="4"/>
    <x v="3"/>
    <n v="72003"/>
    <x v="1"/>
    <x v="0"/>
    <x v="0"/>
    <x v="37"/>
    <s v="kmpl"/>
    <s v="73.9 bhp"/>
    <n v="5"/>
    <m/>
    <x v="88"/>
  </r>
  <r>
    <n v="5170"/>
    <x v="89"/>
    <x v="4"/>
    <x v="7"/>
    <n v="135670"/>
    <x v="1"/>
    <x v="0"/>
    <x v="0"/>
    <x v="75"/>
    <s v="kmpl"/>
    <s v="89.84 bhp"/>
    <n v="5"/>
    <m/>
    <x v="98"/>
  </r>
  <r>
    <n v="5171"/>
    <x v="613"/>
    <x v="6"/>
    <x v="8"/>
    <n v="65850"/>
    <x v="1"/>
    <x v="0"/>
    <x v="0"/>
    <x v="196"/>
    <s v="kmpl"/>
    <s v="98.6 bhp"/>
    <n v="5"/>
    <m/>
    <x v="1135"/>
  </r>
  <r>
    <n v="5172"/>
    <x v="984"/>
    <x v="3"/>
    <x v="1"/>
    <n v="53920"/>
    <x v="2"/>
    <x v="0"/>
    <x v="0"/>
    <x v="42"/>
    <s v="kmpl"/>
    <s v="138.03 bhp"/>
    <n v="5"/>
    <s v="23.37 Lakh"/>
    <x v="1269"/>
  </r>
  <r>
    <n v="5173"/>
    <x v="90"/>
    <x v="10"/>
    <x v="7"/>
    <n v="58000"/>
    <x v="1"/>
    <x v="0"/>
    <x v="0"/>
    <x v="63"/>
    <s v="kmpl"/>
    <s v="140 bhp"/>
    <n v="7"/>
    <m/>
    <x v="100"/>
  </r>
  <r>
    <n v="5174"/>
    <x v="822"/>
    <x v="7"/>
    <x v="5"/>
    <n v="4000"/>
    <x v="2"/>
    <x v="0"/>
    <x v="0"/>
    <x v="179"/>
    <s v="kmpl"/>
    <s v="47.3 bhp"/>
    <n v="5"/>
    <m/>
    <x v="159"/>
  </r>
  <r>
    <n v="5175"/>
    <x v="1703"/>
    <x v="2"/>
    <x v="0"/>
    <n v="58000"/>
    <x v="1"/>
    <x v="1"/>
    <x v="0"/>
    <x v="420"/>
    <s v="kmpl"/>
    <s v="265 bhp"/>
    <n v="5"/>
    <s v="79.78 Lakh"/>
    <x v="66"/>
  </r>
  <r>
    <n v="5176"/>
    <x v="295"/>
    <x v="6"/>
    <x v="5"/>
    <n v="29832"/>
    <x v="2"/>
    <x v="0"/>
    <x v="0"/>
    <x v="5"/>
    <s v="kmpl"/>
    <s v="55.2 bhp"/>
    <n v="5"/>
    <m/>
    <x v="311"/>
  </r>
  <r>
    <n v="5177"/>
    <x v="280"/>
    <x v="2"/>
    <x v="5"/>
    <n v="71156"/>
    <x v="1"/>
    <x v="0"/>
    <x v="0"/>
    <x v="219"/>
    <s v="kmpl"/>
    <s v="74 bhp"/>
    <n v="5"/>
    <m/>
    <x v="139"/>
  </r>
  <r>
    <n v="5178"/>
    <x v="1246"/>
    <x v="8"/>
    <x v="1"/>
    <n v="64687"/>
    <x v="0"/>
    <x v="0"/>
    <x v="0"/>
    <x v="361"/>
    <s v="km/kg"/>
    <s v="58.33 bhp"/>
    <n v="5"/>
    <s v="5.87 Lakh"/>
    <x v="82"/>
  </r>
  <r>
    <n v="5179"/>
    <x v="603"/>
    <x v="4"/>
    <x v="2"/>
    <n v="54000"/>
    <x v="1"/>
    <x v="1"/>
    <x v="0"/>
    <x v="46"/>
    <s v="kmpl"/>
    <s v="147.51 bhp"/>
    <n v="5"/>
    <m/>
    <x v="190"/>
  </r>
  <r>
    <n v="5180"/>
    <x v="164"/>
    <x v="9"/>
    <x v="10"/>
    <n v="75000"/>
    <x v="2"/>
    <x v="1"/>
    <x v="1"/>
    <x v="119"/>
    <s v="kmpl"/>
    <s v="157.75 bhp"/>
    <n v="5"/>
    <m/>
    <x v="251"/>
  </r>
  <r>
    <n v="5181"/>
    <x v="844"/>
    <x v="6"/>
    <x v="1"/>
    <n v="39208"/>
    <x v="2"/>
    <x v="0"/>
    <x v="0"/>
    <x v="68"/>
    <s v="kmpl"/>
    <s v="88.7 bhp"/>
    <n v="5"/>
    <s v="7.63 Lakh"/>
    <x v="865"/>
  </r>
  <r>
    <n v="5182"/>
    <x v="1731"/>
    <x v="7"/>
    <x v="7"/>
    <n v="41000"/>
    <x v="1"/>
    <x v="0"/>
    <x v="0"/>
    <x v="72"/>
    <s v="kmpl"/>
    <s v="139.07 bhp"/>
    <n v="7"/>
    <m/>
    <x v="299"/>
  </r>
  <r>
    <n v="5183"/>
    <x v="1409"/>
    <x v="3"/>
    <x v="4"/>
    <n v="38622"/>
    <x v="2"/>
    <x v="0"/>
    <x v="0"/>
    <x v="146"/>
    <s v="kmpl"/>
    <s v="117.3 bhp"/>
    <n v="5"/>
    <s v="12.68 Lakh"/>
    <x v="661"/>
  </r>
  <r>
    <n v="5184"/>
    <x v="821"/>
    <x v="2"/>
    <x v="5"/>
    <n v="18000"/>
    <x v="2"/>
    <x v="0"/>
    <x v="0"/>
    <x v="64"/>
    <s v="kmpl"/>
    <s v="97.7 bhp"/>
    <n v="5"/>
    <m/>
    <x v="100"/>
  </r>
  <r>
    <n v="5185"/>
    <x v="1053"/>
    <x v="8"/>
    <x v="3"/>
    <n v="52000"/>
    <x v="2"/>
    <x v="0"/>
    <x v="0"/>
    <x v="133"/>
    <s v="kmpl"/>
    <m/>
    <m/>
    <m/>
    <x v="137"/>
  </r>
  <r>
    <n v="5186"/>
    <x v="24"/>
    <x v="0"/>
    <x v="2"/>
    <n v="45000"/>
    <x v="2"/>
    <x v="1"/>
    <x v="0"/>
    <x v="24"/>
    <s v="kmpl"/>
    <s v="103.6 bhp"/>
    <n v="5"/>
    <m/>
    <x v="95"/>
  </r>
  <r>
    <n v="5187"/>
    <x v="943"/>
    <x v="0"/>
    <x v="7"/>
    <n v="48656"/>
    <x v="2"/>
    <x v="1"/>
    <x v="0"/>
    <x v="327"/>
    <s v="kmpl"/>
    <s v="121.3 bhp"/>
    <n v="5"/>
    <m/>
    <x v="44"/>
  </r>
  <r>
    <n v="5188"/>
    <x v="1732"/>
    <x v="9"/>
    <x v="3"/>
    <n v="79000"/>
    <x v="1"/>
    <x v="1"/>
    <x v="0"/>
    <x v="90"/>
    <s v="kmpl"/>
    <s v="126.2 bhp"/>
    <n v="5"/>
    <s v="16.6 Lakh"/>
    <x v="90"/>
  </r>
  <r>
    <n v="5189"/>
    <x v="64"/>
    <x v="9"/>
    <x v="3"/>
    <n v="88000"/>
    <x v="1"/>
    <x v="1"/>
    <x v="0"/>
    <x v="46"/>
    <s v="kmpl"/>
    <s v="140 bhp"/>
    <n v="5"/>
    <m/>
    <x v="921"/>
  </r>
  <r>
    <n v="5190"/>
    <x v="1408"/>
    <x v="8"/>
    <x v="10"/>
    <n v="92000"/>
    <x v="2"/>
    <x v="0"/>
    <x v="0"/>
    <x v="205"/>
    <s v="kmpl"/>
    <s v="103.3 bhp"/>
    <n v="5"/>
    <m/>
    <x v="86"/>
  </r>
  <r>
    <n v="5191"/>
    <x v="1075"/>
    <x v="2"/>
    <x v="12"/>
    <n v="9000"/>
    <x v="1"/>
    <x v="1"/>
    <x v="0"/>
    <x v="269"/>
    <s v="kmpl"/>
    <s v="158 bhp"/>
    <n v="7"/>
    <m/>
    <x v="1270"/>
  </r>
  <r>
    <n v="5192"/>
    <x v="1458"/>
    <x v="3"/>
    <x v="11"/>
    <n v="50121"/>
    <x v="2"/>
    <x v="0"/>
    <x v="0"/>
    <x v="112"/>
    <s v="kmpl"/>
    <s v="83.11 bhp"/>
    <n v="5"/>
    <m/>
    <x v="443"/>
  </r>
  <r>
    <n v="5193"/>
    <x v="380"/>
    <x v="4"/>
    <x v="7"/>
    <n v="79000"/>
    <x v="1"/>
    <x v="0"/>
    <x v="0"/>
    <x v="148"/>
    <s v="kmpl"/>
    <s v="70 bhp"/>
    <n v="5"/>
    <m/>
    <x v="290"/>
  </r>
  <r>
    <n v="5194"/>
    <x v="442"/>
    <x v="4"/>
    <x v="7"/>
    <n v="46000"/>
    <x v="1"/>
    <x v="0"/>
    <x v="1"/>
    <x v="215"/>
    <s v="kmpl"/>
    <s v="88.8 bhp"/>
    <n v="5"/>
    <m/>
    <x v="343"/>
  </r>
  <r>
    <n v="5195"/>
    <x v="1733"/>
    <x v="1"/>
    <x v="3"/>
    <n v="100000"/>
    <x v="2"/>
    <x v="1"/>
    <x v="0"/>
    <x v="252"/>
    <s v="kmpl"/>
    <s v="157.7 bhp"/>
    <n v="5"/>
    <m/>
    <x v="30"/>
  </r>
  <r>
    <n v="5196"/>
    <x v="97"/>
    <x v="7"/>
    <x v="1"/>
    <n v="41000"/>
    <x v="2"/>
    <x v="0"/>
    <x v="0"/>
    <x v="101"/>
    <s v="kmpl"/>
    <s v="81.83 bhp"/>
    <n v="5"/>
    <m/>
    <x v="119"/>
  </r>
  <r>
    <n v="5197"/>
    <x v="526"/>
    <x v="2"/>
    <x v="1"/>
    <n v="25000"/>
    <x v="2"/>
    <x v="1"/>
    <x v="0"/>
    <x v="96"/>
    <s v="kmpl"/>
    <s v="67.1 bhp"/>
    <n v="5"/>
    <m/>
    <x v="6"/>
  </r>
  <r>
    <n v="5198"/>
    <x v="3"/>
    <x v="1"/>
    <x v="7"/>
    <n v="71899"/>
    <x v="1"/>
    <x v="0"/>
    <x v="0"/>
    <x v="3"/>
    <s v="kmpl"/>
    <s v="88.76 bhp"/>
    <n v="7"/>
    <m/>
    <x v="106"/>
  </r>
  <r>
    <n v="5199"/>
    <x v="269"/>
    <x v="0"/>
    <x v="5"/>
    <n v="7100"/>
    <x v="2"/>
    <x v="1"/>
    <x v="0"/>
    <x v="165"/>
    <s v="kmpl"/>
    <s v="67.04 bhp"/>
    <n v="5"/>
    <m/>
    <x v="191"/>
  </r>
  <r>
    <n v="5200"/>
    <x v="1734"/>
    <x v="3"/>
    <x v="6"/>
    <n v="38171"/>
    <x v="2"/>
    <x v="1"/>
    <x v="1"/>
    <x v="143"/>
    <s v="kmpl"/>
    <s v="67 bhp"/>
    <n v="5"/>
    <s v="5.72 Lakh"/>
    <x v="576"/>
  </r>
  <r>
    <n v="5201"/>
    <x v="1565"/>
    <x v="9"/>
    <x v="4"/>
    <n v="70359"/>
    <x v="1"/>
    <x v="0"/>
    <x v="0"/>
    <x v="92"/>
    <s v="kmpl"/>
    <s v="120 bhp"/>
    <n v="8"/>
    <m/>
    <x v="708"/>
  </r>
  <r>
    <n v="5202"/>
    <x v="1598"/>
    <x v="2"/>
    <x v="2"/>
    <n v="200000"/>
    <x v="1"/>
    <x v="0"/>
    <x v="0"/>
    <x v="27"/>
    <s v="kmpl"/>
    <s v="102 bhp"/>
    <n v="7"/>
    <m/>
    <x v="157"/>
  </r>
  <r>
    <n v="5203"/>
    <x v="92"/>
    <x v="2"/>
    <x v="8"/>
    <n v="26969"/>
    <x v="1"/>
    <x v="0"/>
    <x v="0"/>
    <x v="37"/>
    <s v="kmpl"/>
    <s v="73.9 bhp"/>
    <n v="5"/>
    <m/>
    <x v="179"/>
  </r>
  <r>
    <n v="5204"/>
    <x v="81"/>
    <x v="2"/>
    <x v="2"/>
    <n v="56500"/>
    <x v="1"/>
    <x v="0"/>
    <x v="0"/>
    <x v="56"/>
    <s v="kmpl"/>
    <s v="68 bhp"/>
    <n v="5"/>
    <m/>
    <x v="164"/>
  </r>
  <r>
    <n v="5205"/>
    <x v="1735"/>
    <x v="7"/>
    <x v="7"/>
    <n v="40000"/>
    <x v="1"/>
    <x v="0"/>
    <x v="0"/>
    <x v="18"/>
    <s v="kmpl"/>
    <s v="83.8 bhp"/>
    <n v="5"/>
    <m/>
    <x v="74"/>
  </r>
  <r>
    <n v="5206"/>
    <x v="1705"/>
    <x v="7"/>
    <x v="7"/>
    <n v="41000"/>
    <x v="1"/>
    <x v="0"/>
    <x v="0"/>
    <x v="72"/>
    <s v="kmpl"/>
    <s v="139.01 bhp"/>
    <n v="7"/>
    <m/>
    <x v="299"/>
  </r>
  <r>
    <n v="5207"/>
    <x v="1279"/>
    <x v="6"/>
    <x v="8"/>
    <n v="53105"/>
    <x v="2"/>
    <x v="1"/>
    <x v="0"/>
    <x v="143"/>
    <s v="kmpl"/>
    <s v="67 bhp"/>
    <n v="5"/>
    <s v="4.93 Lakh"/>
    <x v="914"/>
  </r>
  <r>
    <n v="5208"/>
    <x v="138"/>
    <x v="0"/>
    <x v="4"/>
    <n v="23000"/>
    <x v="1"/>
    <x v="0"/>
    <x v="0"/>
    <x v="102"/>
    <s v="kmpl"/>
    <s v="103.52 bhp"/>
    <n v="5"/>
    <m/>
    <x v="251"/>
  </r>
  <r>
    <n v="5209"/>
    <x v="125"/>
    <x v="4"/>
    <x v="5"/>
    <n v="80999"/>
    <x v="1"/>
    <x v="1"/>
    <x v="0"/>
    <x v="83"/>
    <s v="kmpl"/>
    <s v="140 bhp"/>
    <n v="7"/>
    <m/>
    <x v="581"/>
  </r>
  <r>
    <n v="5210"/>
    <x v="60"/>
    <x v="2"/>
    <x v="3"/>
    <n v="82000"/>
    <x v="1"/>
    <x v="0"/>
    <x v="0"/>
    <x v="56"/>
    <s v="kmpl"/>
    <s v="68.05 bhp"/>
    <n v="5"/>
    <m/>
    <x v="154"/>
  </r>
  <r>
    <n v="5211"/>
    <x v="362"/>
    <x v="3"/>
    <x v="8"/>
    <n v="68557"/>
    <x v="1"/>
    <x v="0"/>
    <x v="0"/>
    <x v="192"/>
    <s v="kmpl"/>
    <s v="62.1 bhp"/>
    <n v="7"/>
    <s v="11.28 Lakh"/>
    <x v="1271"/>
  </r>
  <r>
    <n v="5212"/>
    <x v="976"/>
    <x v="4"/>
    <x v="5"/>
    <n v="34000"/>
    <x v="1"/>
    <x v="0"/>
    <x v="0"/>
    <x v="270"/>
    <s v="kmpl"/>
    <s v="108.5 bhp"/>
    <n v="5"/>
    <s v="14.2 Lakh"/>
    <x v="184"/>
  </r>
  <r>
    <n v="5213"/>
    <x v="749"/>
    <x v="1"/>
    <x v="1"/>
    <n v="77000"/>
    <x v="1"/>
    <x v="0"/>
    <x v="0"/>
    <x v="85"/>
    <s v="kmpl"/>
    <s v="100 bhp"/>
    <n v="8"/>
    <m/>
    <x v="1"/>
  </r>
  <r>
    <n v="5214"/>
    <x v="90"/>
    <x v="0"/>
    <x v="3"/>
    <n v="48000"/>
    <x v="1"/>
    <x v="0"/>
    <x v="0"/>
    <x v="63"/>
    <s v="kmpl"/>
    <s v="140 bhp"/>
    <n v="7"/>
    <m/>
    <x v="139"/>
  </r>
  <r>
    <n v="5215"/>
    <x v="1118"/>
    <x v="3"/>
    <x v="1"/>
    <n v="28232"/>
    <x v="2"/>
    <x v="0"/>
    <x v="1"/>
    <x v="57"/>
    <s v="kmpl"/>
    <s v="110 bhp"/>
    <n v="5"/>
    <m/>
    <x v="1014"/>
  </r>
  <r>
    <n v="5216"/>
    <x v="1736"/>
    <x v="2"/>
    <x v="2"/>
    <n v="110000"/>
    <x v="1"/>
    <x v="1"/>
    <x v="0"/>
    <x v="322"/>
    <s v="kmpl"/>
    <s v="138.1 bhp"/>
    <n v="5"/>
    <m/>
    <x v="299"/>
  </r>
  <r>
    <n v="5217"/>
    <x v="1737"/>
    <x v="2"/>
    <x v="10"/>
    <n v="120000"/>
    <x v="1"/>
    <x v="0"/>
    <x v="1"/>
    <x v="276"/>
    <s v="kmpl"/>
    <s v="138 bhp"/>
    <n v="7"/>
    <m/>
    <x v="159"/>
  </r>
  <r>
    <n v="5218"/>
    <x v="1738"/>
    <x v="0"/>
    <x v="4"/>
    <n v="49000"/>
    <x v="1"/>
    <x v="1"/>
    <x v="0"/>
    <x v="423"/>
    <s v="kmpl"/>
    <s v="245 bhp"/>
    <n v="4"/>
    <m/>
    <x v="366"/>
  </r>
  <r>
    <n v="5219"/>
    <x v="520"/>
    <x v="7"/>
    <x v="7"/>
    <n v="22000"/>
    <x v="2"/>
    <x v="0"/>
    <x v="0"/>
    <x v="164"/>
    <s v="kmpl"/>
    <s v="74 bhp"/>
    <n v="5"/>
    <m/>
    <x v="909"/>
  </r>
  <r>
    <n v="5220"/>
    <x v="42"/>
    <x v="3"/>
    <x v="1"/>
    <n v="14925"/>
    <x v="2"/>
    <x v="0"/>
    <x v="0"/>
    <x v="23"/>
    <s v="kmpl"/>
    <s v="82.9 bhp"/>
    <n v="5"/>
    <m/>
    <x v="480"/>
  </r>
  <r>
    <n v="5221"/>
    <x v="175"/>
    <x v="0"/>
    <x v="4"/>
    <n v="75000"/>
    <x v="1"/>
    <x v="0"/>
    <x v="0"/>
    <x v="3"/>
    <s v="kmpl"/>
    <s v="88.8 bhp"/>
    <n v="7"/>
    <m/>
    <x v="98"/>
  </r>
  <r>
    <n v="5222"/>
    <x v="217"/>
    <x v="2"/>
    <x v="1"/>
    <n v="23000"/>
    <x v="2"/>
    <x v="0"/>
    <x v="0"/>
    <x v="146"/>
    <s v="kmpl"/>
    <s v="117.3 bhp"/>
    <n v="5"/>
    <m/>
    <x v="99"/>
  </r>
  <r>
    <n v="5223"/>
    <x v="249"/>
    <x v="0"/>
    <x v="7"/>
    <n v="57000"/>
    <x v="2"/>
    <x v="0"/>
    <x v="0"/>
    <x v="72"/>
    <s v="kmpl"/>
    <s v="118 bhp"/>
    <n v="5"/>
    <m/>
    <x v="462"/>
  </r>
  <r>
    <n v="5224"/>
    <x v="922"/>
    <x v="6"/>
    <x v="4"/>
    <n v="76718"/>
    <x v="1"/>
    <x v="1"/>
    <x v="0"/>
    <x v="322"/>
    <s v="kmpl"/>
    <s v="138.03 bhp"/>
    <n v="5"/>
    <m/>
    <x v="423"/>
  </r>
  <r>
    <n v="5225"/>
    <x v="198"/>
    <x v="1"/>
    <x v="5"/>
    <n v="138000"/>
    <x v="1"/>
    <x v="0"/>
    <x v="0"/>
    <x v="16"/>
    <s v="kmpl"/>
    <s v="98.6 bhp"/>
    <n v="5"/>
    <m/>
    <x v="475"/>
  </r>
  <r>
    <n v="5226"/>
    <x v="90"/>
    <x v="4"/>
    <x v="4"/>
    <n v="140000"/>
    <x v="1"/>
    <x v="0"/>
    <x v="1"/>
    <x v="63"/>
    <s v="kmpl"/>
    <s v="140 bhp"/>
    <n v="7"/>
    <m/>
    <x v="157"/>
  </r>
  <r>
    <n v="5227"/>
    <x v="737"/>
    <x v="0"/>
    <x v="11"/>
    <n v="110000"/>
    <x v="2"/>
    <x v="1"/>
    <x v="1"/>
    <x v="29"/>
    <s v="kmpl"/>
    <s v="138.1 bhp"/>
    <n v="5"/>
    <m/>
    <x v="25"/>
  </r>
  <r>
    <n v="5228"/>
    <x v="115"/>
    <x v="1"/>
    <x v="14"/>
    <n v="126000"/>
    <x v="2"/>
    <x v="0"/>
    <x v="1"/>
    <x v="72"/>
    <s v="kmpl"/>
    <s v="null bhp"/>
    <n v="5"/>
    <m/>
    <x v="263"/>
  </r>
  <r>
    <n v="5229"/>
    <x v="20"/>
    <x v="9"/>
    <x v="3"/>
    <n v="73000"/>
    <x v="1"/>
    <x v="1"/>
    <x v="0"/>
    <x v="20"/>
    <s v="kmpl"/>
    <s v="190 bhp"/>
    <n v="5"/>
    <s v="48.79 Lakh"/>
    <x v="1"/>
  </r>
  <r>
    <n v="5230"/>
    <x v="1739"/>
    <x v="6"/>
    <x v="8"/>
    <n v="63423"/>
    <x v="1"/>
    <x v="0"/>
    <x v="0"/>
    <x v="78"/>
    <s v="kmpl"/>
    <s v="98.96 bhp"/>
    <n v="5"/>
    <s v="10.42 Lakh"/>
    <x v="1272"/>
  </r>
  <r>
    <n v="5231"/>
    <x v="1536"/>
    <x v="6"/>
    <x v="4"/>
    <n v="62132"/>
    <x v="2"/>
    <x v="0"/>
    <x v="0"/>
    <x v="23"/>
    <s v="kmpl"/>
    <s v="82.85 bhp"/>
    <n v="5"/>
    <m/>
    <x v="492"/>
  </r>
  <r>
    <n v="5232"/>
    <x v="830"/>
    <x v="0"/>
    <x v="4"/>
    <n v="51000"/>
    <x v="2"/>
    <x v="1"/>
    <x v="0"/>
    <x v="11"/>
    <s v="kmpl"/>
    <s v="118 bhp"/>
    <n v="5"/>
    <m/>
    <x v="2"/>
  </r>
  <r>
    <n v="5233"/>
    <x v="1740"/>
    <x v="4"/>
    <x v="1"/>
    <n v="75000"/>
    <x v="1"/>
    <x v="0"/>
    <x v="0"/>
    <x v="70"/>
    <s v="kmpl"/>
    <s v="73.94 bhp"/>
    <n v="5"/>
    <m/>
    <x v="314"/>
  </r>
  <r>
    <n v="5234"/>
    <x v="705"/>
    <x v="7"/>
    <x v="11"/>
    <n v="55410"/>
    <x v="2"/>
    <x v="0"/>
    <x v="0"/>
    <x v="124"/>
    <s v="kmpl"/>
    <s v="68.05 bhp"/>
    <n v="5"/>
    <m/>
    <x v="193"/>
  </r>
  <r>
    <n v="5235"/>
    <x v="1365"/>
    <x v="0"/>
    <x v="1"/>
    <n v="41000"/>
    <x v="2"/>
    <x v="0"/>
    <x v="0"/>
    <x v="2"/>
    <s v="kmpl"/>
    <s v="82.4 bhp"/>
    <n v="5"/>
    <m/>
    <x v="72"/>
  </r>
  <r>
    <n v="5236"/>
    <x v="471"/>
    <x v="2"/>
    <x v="3"/>
    <n v="45000"/>
    <x v="1"/>
    <x v="0"/>
    <x v="0"/>
    <x v="84"/>
    <s v="kmpl"/>
    <s v="126.32 bhp"/>
    <n v="5"/>
    <m/>
    <x v="123"/>
  </r>
  <r>
    <n v="5237"/>
    <x v="1078"/>
    <x v="6"/>
    <x v="6"/>
    <n v="53322"/>
    <x v="2"/>
    <x v="0"/>
    <x v="0"/>
    <x v="57"/>
    <s v="kmpl"/>
    <s v="121.3 bhp"/>
    <n v="5"/>
    <s v="16.06 Lakh"/>
    <x v="1109"/>
  </r>
  <r>
    <n v="5238"/>
    <x v="1365"/>
    <x v="5"/>
    <x v="4"/>
    <n v="48000"/>
    <x v="2"/>
    <x v="0"/>
    <x v="0"/>
    <x v="2"/>
    <s v="kmpl"/>
    <s v="82.4 bhp"/>
    <n v="5"/>
    <m/>
    <x v="72"/>
  </r>
  <r>
    <n v="5239"/>
    <x v="978"/>
    <x v="4"/>
    <x v="4"/>
    <n v="72000"/>
    <x v="1"/>
    <x v="1"/>
    <x v="0"/>
    <x v="193"/>
    <s v="kmpl"/>
    <s v="174.3 bhp"/>
    <n v="5"/>
    <m/>
    <x v="366"/>
  </r>
  <r>
    <n v="5240"/>
    <x v="1073"/>
    <x v="6"/>
    <x v="4"/>
    <n v="50266"/>
    <x v="2"/>
    <x v="0"/>
    <x v="0"/>
    <x v="72"/>
    <s v="kmpl"/>
    <s v="118 bhp"/>
    <n v="5"/>
    <m/>
    <x v="454"/>
  </r>
  <r>
    <n v="5241"/>
    <x v="852"/>
    <x v="4"/>
    <x v="8"/>
    <n v="21800"/>
    <x v="2"/>
    <x v="0"/>
    <x v="0"/>
    <x v="72"/>
    <s v="kmpl"/>
    <s v="121.36 bhp"/>
    <n v="5"/>
    <s v="11.27 Lakh"/>
    <x v="245"/>
  </r>
  <r>
    <n v="5242"/>
    <x v="313"/>
    <x v="9"/>
    <x v="7"/>
    <n v="45000"/>
    <x v="1"/>
    <x v="1"/>
    <x v="1"/>
    <x v="161"/>
    <s v="kmpl"/>
    <s v="241.4 bhp"/>
    <n v="7"/>
    <m/>
    <x v="1273"/>
  </r>
  <r>
    <n v="5243"/>
    <x v="157"/>
    <x v="8"/>
    <x v="0"/>
    <n v="62000"/>
    <x v="2"/>
    <x v="0"/>
    <x v="0"/>
    <x v="53"/>
    <s v="kmpl"/>
    <s v="78.9 bhp"/>
    <n v="5"/>
    <m/>
    <x v="471"/>
  </r>
  <r>
    <n v="5244"/>
    <x v="655"/>
    <x v="2"/>
    <x v="7"/>
    <n v="41681"/>
    <x v="2"/>
    <x v="0"/>
    <x v="0"/>
    <x v="72"/>
    <s v="kmpl"/>
    <s v="80 bhp"/>
    <n v="5"/>
    <m/>
    <x v="401"/>
  </r>
  <r>
    <n v="5245"/>
    <x v="1236"/>
    <x v="8"/>
    <x v="2"/>
    <n v="69313"/>
    <x v="2"/>
    <x v="0"/>
    <x v="1"/>
    <x v="26"/>
    <s v="kmpl"/>
    <s v="85.8 bhp"/>
    <n v="5"/>
    <m/>
    <x v="81"/>
  </r>
  <r>
    <n v="5246"/>
    <x v="994"/>
    <x v="1"/>
    <x v="8"/>
    <n v="49000"/>
    <x v="1"/>
    <x v="0"/>
    <x v="1"/>
    <x v="58"/>
    <s v="kmpl"/>
    <s v="69 bhp"/>
    <n v="5"/>
    <m/>
    <x v="112"/>
  </r>
  <r>
    <n v="5247"/>
    <x v="1741"/>
    <x v="3"/>
    <x v="3"/>
    <n v="40471"/>
    <x v="1"/>
    <x v="1"/>
    <x v="1"/>
    <x v="76"/>
    <s v="kmpl"/>
    <s v="235 bhp"/>
    <n v="5"/>
    <m/>
    <x v="1274"/>
  </r>
  <r>
    <n v="5248"/>
    <x v="52"/>
    <x v="10"/>
    <x v="4"/>
    <n v="60000"/>
    <x v="1"/>
    <x v="0"/>
    <x v="0"/>
    <x v="48"/>
    <s v="kmpl"/>
    <s v="74 bhp"/>
    <n v="5"/>
    <m/>
    <x v="290"/>
  </r>
  <r>
    <n v="5249"/>
    <x v="1382"/>
    <x v="5"/>
    <x v="6"/>
    <n v="1001"/>
    <x v="2"/>
    <x v="0"/>
    <x v="0"/>
    <x v="97"/>
    <s v="kmpl"/>
    <s v="94.68 bhp"/>
    <n v="5"/>
    <s v="8.44 Lakh"/>
    <x v="631"/>
  </r>
  <r>
    <n v="5250"/>
    <x v="1742"/>
    <x v="9"/>
    <x v="11"/>
    <n v="38000"/>
    <x v="2"/>
    <x v="0"/>
    <x v="1"/>
    <x v="415"/>
    <s v="kmpl"/>
    <s v="103.2 bhp"/>
    <n v="5"/>
    <m/>
    <x v="110"/>
  </r>
  <r>
    <n v="5251"/>
    <x v="497"/>
    <x v="0"/>
    <x v="11"/>
    <n v="66000"/>
    <x v="1"/>
    <x v="1"/>
    <x v="1"/>
    <x v="185"/>
    <s v="kmpl"/>
    <s v="181 bhp"/>
    <n v="5"/>
    <m/>
    <x v="106"/>
  </r>
  <r>
    <n v="5252"/>
    <x v="1290"/>
    <x v="6"/>
    <x v="8"/>
    <n v="33901"/>
    <x v="1"/>
    <x v="0"/>
    <x v="0"/>
    <x v="27"/>
    <s v="kmpl"/>
    <s v="102 bhp"/>
    <n v="8"/>
    <m/>
    <x v="1275"/>
  </r>
  <r>
    <n v="5253"/>
    <x v="1306"/>
    <x v="4"/>
    <x v="2"/>
    <n v="57000"/>
    <x v="1"/>
    <x v="1"/>
    <x v="1"/>
    <x v="80"/>
    <s v="kmpl"/>
    <s v="204 bhp"/>
    <n v="5"/>
    <m/>
    <x v="701"/>
  </r>
  <r>
    <n v="5254"/>
    <x v="1743"/>
    <x v="1"/>
    <x v="4"/>
    <n v="170000"/>
    <x v="1"/>
    <x v="0"/>
    <x v="0"/>
    <x v="117"/>
    <s v="kmpl"/>
    <s v="126.2 bhp"/>
    <n v="5"/>
    <s v="20.87 Lakh"/>
    <x v="100"/>
  </r>
  <r>
    <n v="5255"/>
    <x v="235"/>
    <x v="4"/>
    <x v="7"/>
    <n v="60000"/>
    <x v="1"/>
    <x v="0"/>
    <x v="0"/>
    <x v="70"/>
    <s v="kmpl"/>
    <s v="73.94 bhp"/>
    <n v="5"/>
    <m/>
    <x v="191"/>
  </r>
  <r>
    <n v="5256"/>
    <x v="181"/>
    <x v="1"/>
    <x v="5"/>
    <n v="85000"/>
    <x v="1"/>
    <x v="0"/>
    <x v="0"/>
    <x v="34"/>
    <s v="kmpl"/>
    <s v="88.5 bhp"/>
    <n v="5"/>
    <s v="11.96 Lakh"/>
    <x v="165"/>
  </r>
  <r>
    <n v="5257"/>
    <x v="477"/>
    <x v="7"/>
    <x v="5"/>
    <n v="146000"/>
    <x v="2"/>
    <x v="0"/>
    <x v="1"/>
    <x v="229"/>
    <s v="kmpl"/>
    <s v="82 bhp"/>
    <n v="5"/>
    <m/>
    <x v="6"/>
  </r>
  <r>
    <n v="5258"/>
    <x v="149"/>
    <x v="7"/>
    <x v="7"/>
    <n v="56002"/>
    <x v="1"/>
    <x v="0"/>
    <x v="0"/>
    <x v="111"/>
    <s v="kmpl"/>
    <s v="98.6 bhp"/>
    <n v="5"/>
    <m/>
    <x v="481"/>
  </r>
  <r>
    <n v="5259"/>
    <x v="55"/>
    <x v="0"/>
    <x v="5"/>
    <n v="8554"/>
    <x v="2"/>
    <x v="0"/>
    <x v="0"/>
    <x v="52"/>
    <s v="kmpl"/>
    <s v="53.3 bhp"/>
    <n v="5"/>
    <m/>
    <x v="242"/>
  </r>
  <r>
    <n v="5260"/>
    <x v="1653"/>
    <x v="5"/>
    <x v="7"/>
    <n v="62322"/>
    <x v="1"/>
    <x v="0"/>
    <x v="0"/>
    <x v="132"/>
    <s v="kmpl"/>
    <s v="67.06 bhp"/>
    <n v="5"/>
    <s v="9.55 Lakh"/>
    <x v="314"/>
  </r>
  <r>
    <n v="5261"/>
    <x v="127"/>
    <x v="6"/>
    <x v="1"/>
    <n v="37929"/>
    <x v="2"/>
    <x v="0"/>
    <x v="0"/>
    <x v="96"/>
    <s v="kmpl"/>
    <s v="67.1 bhp"/>
    <n v="5"/>
    <s v="4.09 Lakh"/>
    <x v="685"/>
  </r>
  <r>
    <n v="5262"/>
    <x v="1744"/>
    <x v="2"/>
    <x v="5"/>
    <n v="5400"/>
    <x v="2"/>
    <x v="0"/>
    <x v="0"/>
    <x v="281"/>
    <s v="kmpl"/>
    <s v="84 bhp"/>
    <n v="5"/>
    <s v="5.45 Lakh"/>
    <x v="1276"/>
  </r>
  <r>
    <n v="5263"/>
    <x v="1019"/>
    <x v="7"/>
    <x v="4"/>
    <n v="60000"/>
    <x v="1"/>
    <x v="0"/>
    <x v="0"/>
    <x v="91"/>
    <s v="kmpl"/>
    <s v="90 bhp"/>
    <n v="5"/>
    <m/>
    <x v="154"/>
  </r>
  <r>
    <n v="5264"/>
    <x v="603"/>
    <x v="6"/>
    <x v="7"/>
    <n v="55730"/>
    <x v="1"/>
    <x v="1"/>
    <x v="0"/>
    <x v="46"/>
    <s v="kmpl"/>
    <s v="147.51 bhp"/>
    <n v="5"/>
    <m/>
    <x v="1277"/>
  </r>
  <r>
    <n v="5265"/>
    <x v="52"/>
    <x v="4"/>
    <x v="1"/>
    <n v="62000"/>
    <x v="1"/>
    <x v="0"/>
    <x v="0"/>
    <x v="17"/>
    <s v="kmpl"/>
    <s v="74 bhp"/>
    <n v="5"/>
    <m/>
    <x v="357"/>
  </r>
  <r>
    <n v="5266"/>
    <x v="901"/>
    <x v="6"/>
    <x v="8"/>
    <n v="14576"/>
    <x v="2"/>
    <x v="0"/>
    <x v="0"/>
    <x v="72"/>
    <s v="kmpl"/>
    <s v="73.75 bhp"/>
    <n v="5"/>
    <s v="8.38 Lakh"/>
    <x v="605"/>
  </r>
  <r>
    <n v="5267"/>
    <x v="318"/>
    <x v="0"/>
    <x v="8"/>
    <n v="17000"/>
    <x v="2"/>
    <x v="1"/>
    <x v="0"/>
    <x v="83"/>
    <s v="kmpl"/>
    <s v="117.3 bhp"/>
    <n v="7"/>
    <s v="15.02 Lakh"/>
    <x v="312"/>
  </r>
  <r>
    <n v="5268"/>
    <x v="525"/>
    <x v="0"/>
    <x v="10"/>
    <n v="28000"/>
    <x v="2"/>
    <x v="0"/>
    <x v="0"/>
    <x v="72"/>
    <s v="kmpl"/>
    <s v="80 bhp"/>
    <n v="5"/>
    <m/>
    <x v="81"/>
  </r>
  <r>
    <n v="5269"/>
    <x v="425"/>
    <x v="10"/>
    <x v="3"/>
    <n v="58200"/>
    <x v="1"/>
    <x v="0"/>
    <x v="0"/>
    <x v="210"/>
    <s v="kmpl"/>
    <s v="194.3 bhp"/>
    <n v="7"/>
    <m/>
    <x v="100"/>
  </r>
  <r>
    <n v="5270"/>
    <x v="176"/>
    <x v="9"/>
    <x v="16"/>
    <n v="53000"/>
    <x v="2"/>
    <x v="0"/>
    <x v="1"/>
    <x v="14"/>
    <s v="kmpl"/>
    <m/>
    <m/>
    <m/>
    <x v="32"/>
  </r>
  <r>
    <n v="5271"/>
    <x v="1745"/>
    <x v="6"/>
    <x v="6"/>
    <n v="12278"/>
    <x v="2"/>
    <x v="1"/>
    <x v="0"/>
    <x v="165"/>
    <s v="kmpl"/>
    <s v="67.04 bhp"/>
    <n v="5"/>
    <s v="5.95 Lakh"/>
    <x v="681"/>
  </r>
  <r>
    <n v="5272"/>
    <x v="417"/>
    <x v="3"/>
    <x v="6"/>
    <n v="17665"/>
    <x v="2"/>
    <x v="0"/>
    <x v="0"/>
    <x v="57"/>
    <s v="kmpl"/>
    <s v="121.3 bhp"/>
    <n v="5"/>
    <s v="15.36 Lakh"/>
    <x v="1278"/>
  </r>
  <r>
    <n v="5273"/>
    <x v="1746"/>
    <x v="4"/>
    <x v="15"/>
    <n v="200000"/>
    <x v="1"/>
    <x v="0"/>
    <x v="1"/>
    <x v="409"/>
    <s v="kmpl"/>
    <s v="52.8 bhp"/>
    <n v="5"/>
    <m/>
    <x v="101"/>
  </r>
  <r>
    <n v="5274"/>
    <x v="557"/>
    <x v="0"/>
    <x v="2"/>
    <n v="55893"/>
    <x v="2"/>
    <x v="0"/>
    <x v="0"/>
    <x v="51"/>
    <s v="kmpl"/>
    <s v="103.6 bhp"/>
    <n v="5"/>
    <m/>
    <x v="95"/>
  </r>
  <r>
    <n v="5275"/>
    <x v="418"/>
    <x v="6"/>
    <x v="1"/>
    <n v="60586"/>
    <x v="2"/>
    <x v="0"/>
    <x v="0"/>
    <x v="165"/>
    <s v="kmpl"/>
    <s v="67.04 bhp"/>
    <n v="5"/>
    <m/>
    <x v="909"/>
  </r>
  <r>
    <n v="5276"/>
    <x v="1747"/>
    <x v="10"/>
    <x v="1"/>
    <n v="13500"/>
    <x v="1"/>
    <x v="1"/>
    <x v="0"/>
    <x v="115"/>
    <s v="kmpl"/>
    <s v="136 bhp"/>
    <n v="5"/>
    <m/>
    <x v="1279"/>
  </r>
  <r>
    <n v="5277"/>
    <x v="248"/>
    <x v="5"/>
    <x v="8"/>
    <n v="30000"/>
    <x v="2"/>
    <x v="0"/>
    <x v="0"/>
    <x v="160"/>
    <s v="kmpl"/>
    <s v="47.3 bhp"/>
    <n v="5"/>
    <m/>
    <x v="207"/>
  </r>
  <r>
    <n v="5278"/>
    <x v="582"/>
    <x v="8"/>
    <x v="6"/>
    <n v="12000"/>
    <x v="1"/>
    <x v="1"/>
    <x v="0"/>
    <x v="245"/>
    <s v="kmpl"/>
    <s v="197 bhp"/>
    <n v="7"/>
    <m/>
    <x v="147"/>
  </r>
  <r>
    <n v="5279"/>
    <x v="79"/>
    <x v="7"/>
    <x v="8"/>
    <n v="65000"/>
    <x v="2"/>
    <x v="0"/>
    <x v="0"/>
    <x v="68"/>
    <s v="kmpl"/>
    <s v="88.7 bhp"/>
    <n v="5"/>
    <s v="6.59 Lakh"/>
    <x v="285"/>
  </r>
  <r>
    <n v="5280"/>
    <x v="366"/>
    <x v="7"/>
    <x v="7"/>
    <n v="38000"/>
    <x v="2"/>
    <x v="0"/>
    <x v="0"/>
    <x v="32"/>
    <s v="kmpl"/>
    <s v="103.5 bhp"/>
    <n v="5"/>
    <s v="10.94 Lakh"/>
    <x v="566"/>
  </r>
  <r>
    <n v="5281"/>
    <x v="423"/>
    <x v="0"/>
    <x v="3"/>
    <n v="25000"/>
    <x v="2"/>
    <x v="0"/>
    <x v="1"/>
    <x v="26"/>
    <s v="kmpl"/>
    <s v="91.1 bhp"/>
    <n v="7"/>
    <m/>
    <x v="475"/>
  </r>
  <r>
    <n v="5282"/>
    <x v="1114"/>
    <x v="0"/>
    <x v="2"/>
    <n v="100000"/>
    <x v="1"/>
    <x v="1"/>
    <x v="0"/>
    <x v="33"/>
    <s v="kmpl"/>
    <s v="224 bhp"/>
    <n v="5"/>
    <m/>
    <x v="1280"/>
  </r>
  <r>
    <n v="5283"/>
    <x v="520"/>
    <x v="0"/>
    <x v="7"/>
    <n v="13710"/>
    <x v="2"/>
    <x v="0"/>
    <x v="0"/>
    <x v="76"/>
    <s v="kmpl"/>
    <s v="74 bhp"/>
    <n v="5"/>
    <m/>
    <x v="119"/>
  </r>
  <r>
    <n v="5284"/>
    <x v="457"/>
    <x v="5"/>
    <x v="1"/>
    <n v="100000"/>
    <x v="1"/>
    <x v="1"/>
    <x v="0"/>
    <x v="200"/>
    <s v="kmpl"/>
    <s v="168.5 bhp"/>
    <n v="7"/>
    <m/>
    <x v="140"/>
  </r>
  <r>
    <n v="5285"/>
    <x v="418"/>
    <x v="4"/>
    <x v="8"/>
    <n v="17000"/>
    <x v="2"/>
    <x v="0"/>
    <x v="0"/>
    <x v="165"/>
    <s v="kmpl"/>
    <s v="67.04 bhp"/>
    <n v="5"/>
    <m/>
    <x v="314"/>
  </r>
  <r>
    <n v="5286"/>
    <x v="544"/>
    <x v="2"/>
    <x v="11"/>
    <n v="89000"/>
    <x v="1"/>
    <x v="1"/>
    <x v="1"/>
    <x v="185"/>
    <s v="kmpl"/>
    <s v="181 bhp"/>
    <n v="4"/>
    <m/>
    <x v="357"/>
  </r>
  <r>
    <n v="5287"/>
    <x v="1128"/>
    <x v="5"/>
    <x v="13"/>
    <n v="100173"/>
    <x v="2"/>
    <x v="0"/>
    <x v="1"/>
    <x v="336"/>
    <s v="kmpl"/>
    <s v="100 bhp"/>
    <n v="5"/>
    <m/>
    <x v="471"/>
  </r>
  <r>
    <n v="5288"/>
    <x v="371"/>
    <x v="1"/>
    <x v="10"/>
    <n v="97000"/>
    <x v="2"/>
    <x v="0"/>
    <x v="0"/>
    <x v="194"/>
    <s v="kmpl"/>
    <s v="114 bhp"/>
    <n v="5"/>
    <m/>
    <x v="159"/>
  </r>
  <r>
    <n v="5289"/>
    <x v="1748"/>
    <x v="8"/>
    <x v="5"/>
    <n v="40190"/>
    <x v="2"/>
    <x v="0"/>
    <x v="0"/>
    <x v="272"/>
    <s v="kmpl"/>
    <s v="74.93 bhp"/>
    <n v="5"/>
    <m/>
    <x v="24"/>
  </r>
  <r>
    <n v="5290"/>
    <x v="442"/>
    <x v="4"/>
    <x v="5"/>
    <n v="29647"/>
    <x v="1"/>
    <x v="0"/>
    <x v="0"/>
    <x v="215"/>
    <s v="kmpl"/>
    <s v="88 bhp"/>
    <n v="5"/>
    <s v="10.15 Lakh"/>
    <x v="357"/>
  </r>
  <r>
    <n v="5291"/>
    <x v="1552"/>
    <x v="6"/>
    <x v="6"/>
    <n v="43639"/>
    <x v="2"/>
    <x v="0"/>
    <x v="0"/>
    <x v="5"/>
    <s v="kmpl"/>
    <s v="100 bhp"/>
    <n v="5"/>
    <s v="9.83 Lakh"/>
    <x v="57"/>
  </r>
  <r>
    <n v="5292"/>
    <x v="177"/>
    <x v="6"/>
    <x v="3"/>
    <n v="37333"/>
    <x v="2"/>
    <x v="0"/>
    <x v="0"/>
    <x v="53"/>
    <s v="kmpl"/>
    <s v="78.9 bhp"/>
    <n v="5"/>
    <m/>
    <x v="665"/>
  </r>
  <r>
    <n v="5293"/>
    <x v="454"/>
    <x v="6"/>
    <x v="6"/>
    <n v="48407"/>
    <x v="2"/>
    <x v="0"/>
    <x v="0"/>
    <x v="101"/>
    <s v="kmpl"/>
    <s v="81.83 bhp"/>
    <n v="5"/>
    <m/>
    <x v="708"/>
  </r>
  <r>
    <n v="5294"/>
    <x v="1749"/>
    <x v="8"/>
    <x v="2"/>
    <n v="25000"/>
    <x v="2"/>
    <x v="1"/>
    <x v="0"/>
    <x v="419"/>
    <s v="kmpl"/>
    <s v="306 bhp"/>
    <n v="2"/>
    <m/>
    <x v="124"/>
  </r>
  <r>
    <n v="5295"/>
    <x v="85"/>
    <x v="1"/>
    <x v="0"/>
    <n v="72400"/>
    <x v="2"/>
    <x v="0"/>
    <x v="1"/>
    <x v="53"/>
    <s v="kmpl"/>
    <s v="78.9 bhp"/>
    <n v="5"/>
    <m/>
    <x v="293"/>
  </r>
  <r>
    <n v="5296"/>
    <x v="1328"/>
    <x v="8"/>
    <x v="3"/>
    <n v="18000"/>
    <x v="2"/>
    <x v="1"/>
    <x v="0"/>
    <x v="221"/>
    <s v="kmpl"/>
    <s v="181 bhp"/>
    <n v="4"/>
    <m/>
    <x v="270"/>
  </r>
  <r>
    <n v="5297"/>
    <x v="156"/>
    <x v="1"/>
    <x v="3"/>
    <n v="65167"/>
    <x v="2"/>
    <x v="0"/>
    <x v="0"/>
    <x v="109"/>
    <s v="kmpl"/>
    <s v="86.8 bhp"/>
    <n v="5"/>
    <m/>
    <x v="1281"/>
  </r>
  <r>
    <n v="5298"/>
    <x v="926"/>
    <x v="6"/>
    <x v="5"/>
    <n v="25418"/>
    <x v="2"/>
    <x v="0"/>
    <x v="0"/>
    <x v="95"/>
    <s v="kmpl"/>
    <s v="91.2 bhp"/>
    <n v="5"/>
    <m/>
    <x v="1104"/>
  </r>
  <r>
    <n v="5299"/>
    <x v="247"/>
    <x v="3"/>
    <x v="4"/>
    <n v="38995"/>
    <x v="1"/>
    <x v="0"/>
    <x v="0"/>
    <x v="168"/>
    <s v="kmpl"/>
    <s v="73.9 bhp"/>
    <n v="5"/>
    <m/>
    <x v="63"/>
  </r>
  <r>
    <n v="5300"/>
    <x v="208"/>
    <x v="2"/>
    <x v="3"/>
    <n v="60000"/>
    <x v="1"/>
    <x v="0"/>
    <x v="0"/>
    <x v="37"/>
    <s v="kmpl"/>
    <s v="73.9 bhp"/>
    <n v="5"/>
    <m/>
    <x v="27"/>
  </r>
  <r>
    <n v="5301"/>
    <x v="218"/>
    <x v="8"/>
    <x v="2"/>
    <n v="72000"/>
    <x v="1"/>
    <x v="1"/>
    <x v="0"/>
    <x v="147"/>
    <s v="kmpl"/>
    <s v="184 bhp"/>
    <n v="5"/>
    <m/>
    <x v="248"/>
  </r>
  <r>
    <n v="5302"/>
    <x v="313"/>
    <x v="3"/>
    <x v="5"/>
    <n v="31075"/>
    <x v="1"/>
    <x v="1"/>
    <x v="1"/>
    <x v="161"/>
    <s v="kmpl"/>
    <s v="241.4 bhp"/>
    <n v="7"/>
    <m/>
    <x v="1282"/>
  </r>
  <r>
    <n v="5303"/>
    <x v="1750"/>
    <x v="7"/>
    <x v="1"/>
    <n v="4311"/>
    <x v="1"/>
    <x v="0"/>
    <x v="0"/>
    <x v="277"/>
    <s v="kmpl"/>
    <s v="99 bhp"/>
    <n v="5"/>
    <m/>
    <x v="285"/>
  </r>
  <r>
    <n v="5304"/>
    <x v="141"/>
    <x v="9"/>
    <x v="8"/>
    <n v="21000"/>
    <x v="1"/>
    <x v="1"/>
    <x v="0"/>
    <x v="104"/>
    <s v="kmpl"/>
    <s v="190 bhp"/>
    <n v="5"/>
    <s v="62.07 Lakh"/>
    <x v="235"/>
  </r>
  <r>
    <n v="5305"/>
    <x v="1114"/>
    <x v="9"/>
    <x v="2"/>
    <n v="54000"/>
    <x v="1"/>
    <x v="1"/>
    <x v="0"/>
    <x v="33"/>
    <s v="kmpl"/>
    <s v="224 bhp"/>
    <n v="5"/>
    <m/>
    <x v="187"/>
  </r>
  <r>
    <n v="5306"/>
    <x v="1285"/>
    <x v="0"/>
    <x v="9"/>
    <n v="50000"/>
    <x v="2"/>
    <x v="0"/>
    <x v="1"/>
    <x v="156"/>
    <s v="kmpl"/>
    <s v="64 bhp"/>
    <n v="5"/>
    <m/>
    <x v="542"/>
  </r>
  <r>
    <n v="5307"/>
    <x v="870"/>
    <x v="8"/>
    <x v="6"/>
    <n v="13000"/>
    <x v="2"/>
    <x v="0"/>
    <x v="0"/>
    <x v="123"/>
    <s v="kmpl"/>
    <s v="83.1 bhp"/>
    <n v="5"/>
    <m/>
    <x v="367"/>
  </r>
  <r>
    <n v="5308"/>
    <x v="617"/>
    <x v="1"/>
    <x v="4"/>
    <n v="74000"/>
    <x v="2"/>
    <x v="0"/>
    <x v="0"/>
    <x v="90"/>
    <s v="kmpl"/>
    <s v="81.80 bhp"/>
    <n v="5"/>
    <s v="7.67 Lakh"/>
    <x v="2"/>
  </r>
  <r>
    <n v="5309"/>
    <x v="475"/>
    <x v="1"/>
    <x v="10"/>
    <n v="75000"/>
    <x v="2"/>
    <x v="0"/>
    <x v="1"/>
    <x v="129"/>
    <s v="kmpl"/>
    <s v="76 bhp"/>
    <n v="5"/>
    <m/>
    <x v="240"/>
  </r>
  <r>
    <n v="5310"/>
    <x v="442"/>
    <x v="2"/>
    <x v="8"/>
    <n v="25000"/>
    <x v="1"/>
    <x v="0"/>
    <x v="0"/>
    <x v="215"/>
    <s v="kmpl"/>
    <s v="88 bhp"/>
    <n v="5"/>
    <s v="9.97 Lakh"/>
    <x v="179"/>
  </r>
  <r>
    <n v="5311"/>
    <x v="14"/>
    <x v="4"/>
    <x v="3"/>
    <n v="139000"/>
    <x v="1"/>
    <x v="1"/>
    <x v="0"/>
    <x v="14"/>
    <s v="kmpl"/>
    <s v="115 bhp"/>
    <n v="5"/>
    <m/>
    <x v="102"/>
  </r>
  <r>
    <n v="5312"/>
    <x v="630"/>
    <x v="0"/>
    <x v="1"/>
    <n v="52000"/>
    <x v="1"/>
    <x v="1"/>
    <x v="0"/>
    <x v="193"/>
    <s v="kmpl"/>
    <s v="174.3 bhp"/>
    <n v="5"/>
    <m/>
    <x v="1283"/>
  </r>
  <r>
    <n v="5313"/>
    <x v="1294"/>
    <x v="2"/>
    <x v="1"/>
    <n v="20000"/>
    <x v="1"/>
    <x v="1"/>
    <x v="0"/>
    <x v="67"/>
    <s v="kmpl"/>
    <s v="187.74 bhp"/>
    <n v="5"/>
    <s v="67.67 Lakh"/>
    <x v="982"/>
  </r>
  <r>
    <n v="5314"/>
    <x v="1163"/>
    <x v="6"/>
    <x v="6"/>
    <n v="32663"/>
    <x v="1"/>
    <x v="0"/>
    <x v="0"/>
    <x v="148"/>
    <s v="kmpl"/>
    <s v="73.97 bhp"/>
    <n v="5"/>
    <s v="8.18 Lakh"/>
    <x v="1206"/>
  </r>
  <r>
    <n v="5315"/>
    <x v="1565"/>
    <x v="8"/>
    <x v="3"/>
    <n v="76777"/>
    <x v="1"/>
    <x v="0"/>
    <x v="1"/>
    <x v="92"/>
    <s v="kmpl"/>
    <s v="120 bhp"/>
    <n v="8"/>
    <m/>
    <x v="748"/>
  </r>
  <r>
    <n v="5316"/>
    <x v="975"/>
    <x v="4"/>
    <x v="5"/>
    <n v="100303"/>
    <x v="1"/>
    <x v="0"/>
    <x v="0"/>
    <x v="157"/>
    <s v="kmpl"/>
    <s v="74 bhp"/>
    <n v="5"/>
    <s v="7.43 Lakh"/>
    <x v="115"/>
  </r>
  <r>
    <n v="5317"/>
    <x v="355"/>
    <x v="6"/>
    <x v="1"/>
    <n v="43993"/>
    <x v="2"/>
    <x v="0"/>
    <x v="0"/>
    <x v="5"/>
    <s v="kmpl"/>
    <s v="55.2 bhp"/>
    <n v="5"/>
    <m/>
    <x v="79"/>
  </r>
  <r>
    <n v="5318"/>
    <x v="1344"/>
    <x v="6"/>
    <x v="5"/>
    <n v="72118"/>
    <x v="1"/>
    <x v="0"/>
    <x v="0"/>
    <x v="125"/>
    <s v="kmpl"/>
    <s v="120 bhp"/>
    <n v="8"/>
    <m/>
    <x v="1284"/>
  </r>
  <r>
    <n v="5319"/>
    <x v="1751"/>
    <x v="9"/>
    <x v="0"/>
    <n v="83000"/>
    <x v="2"/>
    <x v="1"/>
    <x v="1"/>
    <x v="303"/>
    <s v="kmpl"/>
    <s v="142 bhp"/>
    <n v="5"/>
    <m/>
    <x v="139"/>
  </r>
  <r>
    <n v="5320"/>
    <x v="520"/>
    <x v="0"/>
    <x v="5"/>
    <n v="7523"/>
    <x v="2"/>
    <x v="0"/>
    <x v="0"/>
    <x v="76"/>
    <s v="kmpl"/>
    <s v="74 bhp"/>
    <n v="5"/>
    <m/>
    <x v="227"/>
  </r>
  <r>
    <n v="5321"/>
    <x v="629"/>
    <x v="0"/>
    <x v="7"/>
    <n v="34670"/>
    <x v="2"/>
    <x v="0"/>
    <x v="0"/>
    <x v="63"/>
    <s v="kmpl"/>
    <s v="73 bhp"/>
    <n v="7"/>
    <s v="4.71 Lakh"/>
    <x v="164"/>
  </r>
  <r>
    <n v="5322"/>
    <x v="509"/>
    <x v="10"/>
    <x v="5"/>
    <n v="30000"/>
    <x v="1"/>
    <x v="0"/>
    <x v="0"/>
    <x v="148"/>
    <s v="kmpl"/>
    <s v="70 bhp"/>
    <n v="5"/>
    <m/>
    <x v="44"/>
  </r>
  <r>
    <n v="5323"/>
    <x v="582"/>
    <x v="2"/>
    <x v="8"/>
    <n v="17000"/>
    <x v="1"/>
    <x v="1"/>
    <x v="0"/>
    <x v="245"/>
    <s v="kmpl"/>
    <s v="197 bhp"/>
    <n v="7"/>
    <m/>
    <x v="768"/>
  </r>
  <r>
    <n v="5324"/>
    <x v="1163"/>
    <x v="8"/>
    <x v="1"/>
    <n v="59261"/>
    <x v="1"/>
    <x v="0"/>
    <x v="0"/>
    <x v="148"/>
    <s v="kmpl"/>
    <s v="73.97 bhp"/>
    <n v="5"/>
    <s v="8.18 Lakh"/>
    <x v="24"/>
  </r>
  <r>
    <n v="5325"/>
    <x v="52"/>
    <x v="6"/>
    <x v="5"/>
    <n v="65210"/>
    <x v="1"/>
    <x v="0"/>
    <x v="0"/>
    <x v="48"/>
    <s v="kmpl"/>
    <s v="74 bhp"/>
    <n v="5"/>
    <m/>
    <x v="462"/>
  </r>
  <r>
    <n v="5326"/>
    <x v="368"/>
    <x v="9"/>
    <x v="5"/>
    <n v="19000"/>
    <x v="2"/>
    <x v="0"/>
    <x v="0"/>
    <x v="101"/>
    <s v="kmpl"/>
    <s v="81.83 bhp"/>
    <n v="5"/>
    <m/>
    <x v="106"/>
  </r>
  <r>
    <n v="5327"/>
    <x v="436"/>
    <x v="4"/>
    <x v="3"/>
    <n v="50000"/>
    <x v="2"/>
    <x v="0"/>
    <x v="0"/>
    <x v="26"/>
    <s v="kmpl"/>
    <s v="85.8 bhp"/>
    <n v="5"/>
    <m/>
    <x v="159"/>
  </r>
  <r>
    <n v="5328"/>
    <x v="108"/>
    <x v="4"/>
    <x v="1"/>
    <n v="47000"/>
    <x v="1"/>
    <x v="1"/>
    <x v="0"/>
    <x v="20"/>
    <s v="kmpl"/>
    <s v="190 bhp"/>
    <n v="5"/>
    <s v="53.68 Lakh"/>
    <x v="64"/>
  </r>
  <r>
    <n v="5329"/>
    <x v="282"/>
    <x v="0"/>
    <x v="9"/>
    <n v="75000"/>
    <x v="2"/>
    <x v="0"/>
    <x v="1"/>
    <x v="169"/>
    <s v="kmpl"/>
    <s v="78 bhp"/>
    <n v="5"/>
    <m/>
    <x v="1048"/>
  </r>
  <r>
    <n v="5330"/>
    <x v="71"/>
    <x v="1"/>
    <x v="4"/>
    <n v="54534"/>
    <x v="2"/>
    <x v="1"/>
    <x v="0"/>
    <x v="64"/>
    <s v="kmpl"/>
    <s v="78.9 bhp"/>
    <n v="5"/>
    <m/>
    <x v="137"/>
  </r>
  <r>
    <n v="5331"/>
    <x v="682"/>
    <x v="10"/>
    <x v="6"/>
    <n v="13000"/>
    <x v="1"/>
    <x v="0"/>
    <x v="0"/>
    <x v="78"/>
    <s v="kmpl"/>
    <s v="98.96 bhp"/>
    <n v="5"/>
    <s v="12.12 Lakh"/>
    <x v="131"/>
  </r>
  <r>
    <n v="5332"/>
    <x v="1108"/>
    <x v="9"/>
    <x v="1"/>
    <n v="48808"/>
    <x v="2"/>
    <x v="0"/>
    <x v="0"/>
    <x v="165"/>
    <s v="kmpl"/>
    <s v="67.04 bhp"/>
    <n v="5"/>
    <s v="6.05 Lakh"/>
    <x v="479"/>
  </r>
  <r>
    <n v="5333"/>
    <x v="3"/>
    <x v="1"/>
    <x v="3"/>
    <n v="63001"/>
    <x v="1"/>
    <x v="0"/>
    <x v="1"/>
    <x v="3"/>
    <s v="kmpl"/>
    <s v="88.76 bhp"/>
    <n v="7"/>
    <m/>
    <x v="1004"/>
  </r>
  <r>
    <n v="5334"/>
    <x v="570"/>
    <x v="4"/>
    <x v="1"/>
    <n v="64771"/>
    <x v="1"/>
    <x v="0"/>
    <x v="0"/>
    <x v="27"/>
    <s v="kmpl"/>
    <s v="102 bhp"/>
    <n v="8"/>
    <m/>
    <x v="287"/>
  </r>
  <r>
    <n v="5335"/>
    <x v="907"/>
    <x v="0"/>
    <x v="5"/>
    <n v="34634"/>
    <x v="2"/>
    <x v="0"/>
    <x v="0"/>
    <x v="49"/>
    <s v="kmpl"/>
    <s v="117.3 bhp"/>
    <n v="5"/>
    <m/>
    <x v="179"/>
  </r>
  <r>
    <n v="5336"/>
    <x v="436"/>
    <x v="9"/>
    <x v="3"/>
    <n v="69242"/>
    <x v="2"/>
    <x v="0"/>
    <x v="0"/>
    <x v="229"/>
    <s v="kmpl"/>
    <s v="85.8 bhp"/>
    <n v="5"/>
    <m/>
    <x v="1082"/>
  </r>
  <r>
    <n v="5337"/>
    <x v="531"/>
    <x v="6"/>
    <x v="2"/>
    <n v="33292"/>
    <x v="2"/>
    <x v="0"/>
    <x v="0"/>
    <x v="23"/>
    <s v="kmpl"/>
    <s v="85.80 bhp"/>
    <n v="5"/>
    <m/>
    <x v="385"/>
  </r>
  <r>
    <n v="5338"/>
    <x v="255"/>
    <x v="1"/>
    <x v="3"/>
    <n v="55000"/>
    <x v="2"/>
    <x v="1"/>
    <x v="1"/>
    <x v="89"/>
    <s v="kmpl"/>
    <s v="98.6 bhp"/>
    <n v="5"/>
    <m/>
    <x v="68"/>
  </r>
  <r>
    <n v="5339"/>
    <x v="1752"/>
    <x v="1"/>
    <x v="12"/>
    <n v="1000"/>
    <x v="2"/>
    <x v="0"/>
    <x v="0"/>
    <x v="141"/>
    <s v="kmpl"/>
    <s v="81.86 bhp"/>
    <n v="5"/>
    <s v="10.25 Lakh"/>
    <x v="778"/>
  </r>
  <r>
    <n v="5340"/>
    <x v="1324"/>
    <x v="2"/>
    <x v="2"/>
    <n v="80000"/>
    <x v="2"/>
    <x v="0"/>
    <x v="1"/>
    <x v="72"/>
    <s v="kmpl"/>
    <s v="118 bhp"/>
    <n v="5"/>
    <m/>
    <x v="43"/>
  </r>
  <r>
    <n v="5341"/>
    <x v="1753"/>
    <x v="3"/>
    <x v="5"/>
    <n v="65003"/>
    <x v="1"/>
    <x v="1"/>
    <x v="0"/>
    <x v="221"/>
    <s v="kmpl"/>
    <s v="382 bhp"/>
    <n v="5"/>
    <m/>
    <x v="1285"/>
  </r>
  <r>
    <n v="5342"/>
    <x v="1754"/>
    <x v="3"/>
    <x v="12"/>
    <n v="16573"/>
    <x v="2"/>
    <x v="0"/>
    <x v="0"/>
    <x v="49"/>
    <s v="kmpl"/>
    <s v="86.7 bhp"/>
    <n v="5"/>
    <m/>
    <x v="1194"/>
  </r>
  <r>
    <n v="5343"/>
    <x v="367"/>
    <x v="1"/>
    <x v="11"/>
    <n v="152633"/>
    <x v="2"/>
    <x v="1"/>
    <x v="0"/>
    <x v="121"/>
    <s v="kmpl"/>
    <s v="130 bhp"/>
    <n v="5"/>
    <m/>
    <x v="159"/>
  </r>
  <r>
    <n v="5344"/>
    <x v="579"/>
    <x v="9"/>
    <x v="1"/>
    <n v="53000"/>
    <x v="2"/>
    <x v="0"/>
    <x v="0"/>
    <x v="101"/>
    <s v="kmpl"/>
    <s v="81.83 bhp"/>
    <n v="5"/>
    <m/>
    <x v="44"/>
  </r>
  <r>
    <n v="5345"/>
    <x v="236"/>
    <x v="4"/>
    <x v="8"/>
    <n v="50129"/>
    <x v="1"/>
    <x v="0"/>
    <x v="0"/>
    <x v="1"/>
    <s v="kmpl"/>
    <s v="126.2 bhp"/>
    <n v="5"/>
    <m/>
    <x v="1286"/>
  </r>
  <r>
    <n v="5346"/>
    <x v="667"/>
    <x v="4"/>
    <x v="4"/>
    <n v="63716"/>
    <x v="1"/>
    <x v="1"/>
    <x v="0"/>
    <x v="131"/>
    <s v="kmpl"/>
    <s v="174.33 bhp"/>
    <n v="5"/>
    <m/>
    <x v="141"/>
  </r>
  <r>
    <n v="5347"/>
    <x v="308"/>
    <x v="0"/>
    <x v="6"/>
    <n v="11000"/>
    <x v="2"/>
    <x v="0"/>
    <x v="0"/>
    <x v="179"/>
    <s v="kmpl"/>
    <s v="47.3 bhp"/>
    <n v="5"/>
    <m/>
    <x v="95"/>
  </r>
  <r>
    <n v="5348"/>
    <x v="456"/>
    <x v="2"/>
    <x v="3"/>
    <n v="115000"/>
    <x v="1"/>
    <x v="1"/>
    <x v="3"/>
    <x v="222"/>
    <s v="kmpl"/>
    <s v="177 bhp"/>
    <n v="5"/>
    <m/>
    <x v="53"/>
  </r>
  <r>
    <n v="5349"/>
    <x v="177"/>
    <x v="8"/>
    <x v="4"/>
    <n v="63265"/>
    <x v="2"/>
    <x v="0"/>
    <x v="0"/>
    <x v="53"/>
    <s v="kmpl"/>
    <s v="78.9 bhp"/>
    <n v="5"/>
    <m/>
    <x v="154"/>
  </r>
  <r>
    <n v="5350"/>
    <x v="591"/>
    <x v="1"/>
    <x v="5"/>
    <n v="20000"/>
    <x v="1"/>
    <x v="0"/>
    <x v="0"/>
    <x v="106"/>
    <s v="kmpl"/>
    <s v="108.62 bhp"/>
    <n v="5"/>
    <s v="10.04 Lakh"/>
    <x v="29"/>
  </r>
  <r>
    <n v="5351"/>
    <x v="643"/>
    <x v="1"/>
    <x v="0"/>
    <n v="79000"/>
    <x v="2"/>
    <x v="0"/>
    <x v="3"/>
    <x v="164"/>
    <s v="kmpl"/>
    <s v="73.9 bhp"/>
    <n v="5"/>
    <m/>
    <x v="337"/>
  </r>
  <r>
    <n v="5352"/>
    <x v="124"/>
    <x v="0"/>
    <x v="1"/>
    <n v="41000"/>
    <x v="2"/>
    <x v="0"/>
    <x v="0"/>
    <x v="95"/>
    <s v="kmpl"/>
    <s v="91.1 bhp"/>
    <n v="5"/>
    <m/>
    <x v="406"/>
  </r>
  <r>
    <n v="5353"/>
    <x v="596"/>
    <x v="6"/>
    <x v="1"/>
    <n v="26323"/>
    <x v="2"/>
    <x v="1"/>
    <x v="0"/>
    <x v="224"/>
    <s v="kmpl"/>
    <s v="103.5 bhp"/>
    <n v="5"/>
    <s v="10.83 Lakh"/>
    <x v="361"/>
  </r>
  <r>
    <n v="5354"/>
    <x v="319"/>
    <x v="1"/>
    <x v="5"/>
    <n v="76000"/>
    <x v="1"/>
    <x v="0"/>
    <x v="0"/>
    <x v="45"/>
    <s v="kmpl"/>
    <s v="71 bhp"/>
    <n v="5"/>
    <m/>
    <x v="82"/>
  </r>
  <r>
    <n v="5355"/>
    <x v="438"/>
    <x v="4"/>
    <x v="11"/>
    <n v="69972"/>
    <x v="2"/>
    <x v="0"/>
    <x v="0"/>
    <x v="15"/>
    <s v="kmpl"/>
    <s v="130 bhp"/>
    <n v="5"/>
    <m/>
    <x v="82"/>
  </r>
  <r>
    <n v="5356"/>
    <x v="282"/>
    <x v="7"/>
    <x v="11"/>
    <n v="69000"/>
    <x v="2"/>
    <x v="0"/>
    <x v="0"/>
    <x v="169"/>
    <s v="kmpl"/>
    <s v="78 bhp"/>
    <n v="5"/>
    <m/>
    <x v="86"/>
  </r>
  <r>
    <n v="5357"/>
    <x v="362"/>
    <x v="5"/>
    <x v="5"/>
    <n v="65000"/>
    <x v="1"/>
    <x v="0"/>
    <x v="0"/>
    <x v="192"/>
    <s v="kmpl"/>
    <s v="62.1 bhp"/>
    <n v="7"/>
    <s v="11.15 Lakh"/>
    <x v="880"/>
  </r>
  <r>
    <n v="5358"/>
    <x v="217"/>
    <x v="4"/>
    <x v="5"/>
    <n v="29512"/>
    <x v="2"/>
    <x v="0"/>
    <x v="0"/>
    <x v="146"/>
    <s v="kmpl"/>
    <s v="117.3 bhp"/>
    <n v="5"/>
    <m/>
    <x v="133"/>
  </r>
  <r>
    <n v="5359"/>
    <x v="612"/>
    <x v="7"/>
    <x v="8"/>
    <n v="51000"/>
    <x v="1"/>
    <x v="0"/>
    <x v="0"/>
    <x v="39"/>
    <s v="kmpl"/>
    <s v="73.97 bhp"/>
    <n v="5"/>
    <s v="8.23 Lakh"/>
    <x v="148"/>
  </r>
  <r>
    <n v="5360"/>
    <x v="377"/>
    <x v="0"/>
    <x v="7"/>
    <n v="58003"/>
    <x v="1"/>
    <x v="0"/>
    <x v="0"/>
    <x v="28"/>
    <s v="kmpl"/>
    <s v="108.45 bhp"/>
    <n v="5"/>
    <m/>
    <x v="74"/>
  </r>
  <r>
    <n v="5361"/>
    <x v="1755"/>
    <x v="4"/>
    <x v="4"/>
    <n v="56500"/>
    <x v="2"/>
    <x v="1"/>
    <x v="0"/>
    <x v="325"/>
    <s v="kmpl"/>
    <s v="66.1 bhp"/>
    <n v="5"/>
    <m/>
    <x v="79"/>
  </r>
  <r>
    <n v="5362"/>
    <x v="49"/>
    <x v="9"/>
    <x v="7"/>
    <n v="29063"/>
    <x v="1"/>
    <x v="1"/>
    <x v="0"/>
    <x v="47"/>
    <s v="kmpl"/>
    <s v="174.33 bhp"/>
    <n v="5"/>
    <m/>
    <x v="841"/>
  </r>
  <r>
    <n v="5363"/>
    <x v="90"/>
    <x v="3"/>
    <x v="6"/>
    <n v="46811"/>
    <x v="1"/>
    <x v="0"/>
    <x v="0"/>
    <x v="83"/>
    <s v="kmpl"/>
    <s v="140 bhp"/>
    <n v="7"/>
    <m/>
    <x v="1287"/>
  </r>
  <r>
    <n v="5364"/>
    <x v="1756"/>
    <x v="3"/>
    <x v="7"/>
    <n v="31897"/>
    <x v="2"/>
    <x v="0"/>
    <x v="0"/>
    <x v="272"/>
    <s v="kmpl"/>
    <s v="74.96 bhp"/>
    <n v="5"/>
    <m/>
    <x v="1082"/>
  </r>
  <r>
    <n v="5365"/>
    <x v="20"/>
    <x v="0"/>
    <x v="10"/>
    <n v="52100"/>
    <x v="1"/>
    <x v="1"/>
    <x v="1"/>
    <x v="190"/>
    <s v="kmpl"/>
    <s v="170 bhp"/>
    <n v="5"/>
    <m/>
    <x v="100"/>
  </r>
  <r>
    <n v="5366"/>
    <x v="683"/>
    <x v="4"/>
    <x v="5"/>
    <n v="73000"/>
    <x v="1"/>
    <x v="0"/>
    <x v="0"/>
    <x v="55"/>
    <s v="kmpl"/>
    <s v="147.8 bhp"/>
    <n v="7"/>
    <s v="19.37 Lakh"/>
    <x v="51"/>
  </r>
  <r>
    <n v="5367"/>
    <x v="249"/>
    <x v="7"/>
    <x v="10"/>
    <n v="31423"/>
    <x v="2"/>
    <x v="0"/>
    <x v="0"/>
    <x v="72"/>
    <s v="kmpl"/>
    <s v="118 bhp"/>
    <n v="5"/>
    <m/>
    <x v="558"/>
  </r>
  <r>
    <n v="5368"/>
    <x v="52"/>
    <x v="2"/>
    <x v="7"/>
    <n v="75180"/>
    <x v="1"/>
    <x v="0"/>
    <x v="0"/>
    <x v="48"/>
    <s v="kmpl"/>
    <s v="74 bhp"/>
    <n v="5"/>
    <m/>
    <x v="90"/>
  </r>
  <r>
    <n v="5369"/>
    <x v="1385"/>
    <x v="0"/>
    <x v="4"/>
    <n v="75000"/>
    <x v="1"/>
    <x v="0"/>
    <x v="1"/>
    <x v="65"/>
    <s v="kmpl"/>
    <s v="108.45 bhp"/>
    <n v="5"/>
    <m/>
    <x v="15"/>
  </r>
  <r>
    <n v="5370"/>
    <x v="1443"/>
    <x v="0"/>
    <x v="7"/>
    <n v="15000"/>
    <x v="2"/>
    <x v="0"/>
    <x v="0"/>
    <x v="164"/>
    <s v="kmpl"/>
    <s v="74 bhp"/>
    <n v="5"/>
    <m/>
    <x v="88"/>
  </r>
  <r>
    <n v="5371"/>
    <x v="1757"/>
    <x v="0"/>
    <x v="1"/>
    <n v="12000"/>
    <x v="2"/>
    <x v="0"/>
    <x v="0"/>
    <x v="141"/>
    <s v="kmpl"/>
    <s v="81.86 bhp"/>
    <n v="5"/>
    <m/>
    <x v="333"/>
  </r>
  <r>
    <n v="5372"/>
    <x v="494"/>
    <x v="1"/>
    <x v="7"/>
    <n v="32000"/>
    <x v="1"/>
    <x v="1"/>
    <x v="0"/>
    <x v="235"/>
    <s v="kmpl"/>
    <s v="190 bhp"/>
    <n v="5"/>
    <m/>
    <x v="730"/>
  </r>
  <r>
    <n v="5373"/>
    <x v="428"/>
    <x v="4"/>
    <x v="8"/>
    <n v="44504"/>
    <x v="1"/>
    <x v="0"/>
    <x v="0"/>
    <x v="159"/>
    <s v="kmpl"/>
    <s v="74 bhp"/>
    <n v="5"/>
    <m/>
    <x v="12"/>
  </r>
  <r>
    <n v="5374"/>
    <x v="538"/>
    <x v="10"/>
    <x v="3"/>
    <n v="66000"/>
    <x v="1"/>
    <x v="1"/>
    <x v="0"/>
    <x v="14"/>
    <s v="kmpl"/>
    <s v="165 bhp"/>
    <n v="5"/>
    <m/>
    <x v="141"/>
  </r>
  <r>
    <n v="5375"/>
    <x v="50"/>
    <x v="5"/>
    <x v="1"/>
    <n v="39437"/>
    <x v="1"/>
    <x v="0"/>
    <x v="0"/>
    <x v="17"/>
    <s v="kmpl"/>
    <s v="74 bhp"/>
    <n v="5"/>
    <s v="7.01 Lakh"/>
    <x v="475"/>
  </r>
  <r>
    <n v="5376"/>
    <x v="1413"/>
    <x v="3"/>
    <x v="8"/>
    <n v="36931"/>
    <x v="1"/>
    <x v="1"/>
    <x v="0"/>
    <x v="340"/>
    <s v="kmpl"/>
    <s v="126.2 bhp"/>
    <n v="5"/>
    <m/>
    <x v="243"/>
  </r>
  <r>
    <n v="5377"/>
    <x v="119"/>
    <x v="9"/>
    <x v="5"/>
    <n v="17800"/>
    <x v="2"/>
    <x v="1"/>
    <x v="1"/>
    <x v="91"/>
    <s v="kmpl"/>
    <s v="37.48 bhp"/>
    <n v="4"/>
    <m/>
    <x v="1288"/>
  </r>
  <r>
    <n v="5378"/>
    <x v="1366"/>
    <x v="4"/>
    <x v="10"/>
    <n v="71346"/>
    <x v="2"/>
    <x v="0"/>
    <x v="0"/>
    <x v="26"/>
    <s v="kmpl"/>
    <s v="85.8 bhp"/>
    <n v="5"/>
    <m/>
    <x v="82"/>
  </r>
  <r>
    <n v="5379"/>
    <x v="182"/>
    <x v="8"/>
    <x v="1"/>
    <n v="45000"/>
    <x v="2"/>
    <x v="0"/>
    <x v="1"/>
    <x v="101"/>
    <s v="kmpl"/>
    <s v="81.83 bhp"/>
    <n v="5"/>
    <m/>
    <x v="44"/>
  </r>
  <r>
    <n v="5380"/>
    <x v="232"/>
    <x v="4"/>
    <x v="0"/>
    <n v="85155"/>
    <x v="2"/>
    <x v="0"/>
    <x v="0"/>
    <x v="72"/>
    <s v="kmpl"/>
    <s v="80 bhp"/>
    <n v="5"/>
    <m/>
    <x v="155"/>
  </r>
  <r>
    <n v="5381"/>
    <x v="514"/>
    <x v="0"/>
    <x v="1"/>
    <n v="48823"/>
    <x v="2"/>
    <x v="0"/>
    <x v="0"/>
    <x v="95"/>
    <s v="kmpl"/>
    <s v="91.1 bhp"/>
    <n v="5"/>
    <m/>
    <x v="412"/>
  </r>
  <r>
    <n v="5382"/>
    <x v="335"/>
    <x v="8"/>
    <x v="1"/>
    <n v="37000"/>
    <x v="1"/>
    <x v="1"/>
    <x v="0"/>
    <x v="13"/>
    <s v="kmpl"/>
    <s v="187.7 bhp"/>
    <n v="5"/>
    <m/>
    <x v="376"/>
  </r>
  <r>
    <n v="5383"/>
    <x v="1758"/>
    <x v="4"/>
    <x v="14"/>
    <n v="92000"/>
    <x v="1"/>
    <x v="0"/>
    <x v="1"/>
    <x v="133"/>
    <s v="kmpl"/>
    <s v="70 bhp"/>
    <n v="5"/>
    <m/>
    <x v="542"/>
  </r>
  <r>
    <n v="5384"/>
    <x v="844"/>
    <x v="0"/>
    <x v="7"/>
    <n v="36000"/>
    <x v="2"/>
    <x v="0"/>
    <x v="0"/>
    <x v="68"/>
    <s v="kmpl"/>
    <s v="88.7 bhp"/>
    <n v="5"/>
    <s v="7.63 Lakh"/>
    <x v="115"/>
  </r>
  <r>
    <n v="5385"/>
    <x v="1759"/>
    <x v="8"/>
    <x v="5"/>
    <n v="24569"/>
    <x v="1"/>
    <x v="0"/>
    <x v="0"/>
    <x v="83"/>
    <s v="kmpl"/>
    <s v="140 bhp"/>
    <n v="7"/>
    <m/>
    <x v="55"/>
  </r>
  <r>
    <n v="5386"/>
    <x v="886"/>
    <x v="0"/>
    <x v="11"/>
    <n v="95000"/>
    <x v="2"/>
    <x v="1"/>
    <x v="3"/>
    <x v="93"/>
    <s v="kmpl"/>
    <s v="177.6 bhp"/>
    <n v="5"/>
    <m/>
    <x v="23"/>
  </r>
  <r>
    <n v="5387"/>
    <x v="107"/>
    <x v="3"/>
    <x v="1"/>
    <n v="25811"/>
    <x v="2"/>
    <x v="0"/>
    <x v="1"/>
    <x v="39"/>
    <s v="kmpl"/>
    <s v="37.5 bhp"/>
    <n v="4"/>
    <m/>
    <x v="1215"/>
  </r>
  <r>
    <n v="5388"/>
    <x v="1760"/>
    <x v="10"/>
    <x v="1"/>
    <n v="65000"/>
    <x v="1"/>
    <x v="0"/>
    <x v="0"/>
    <x v="75"/>
    <s v="kmpl"/>
    <s v="126.2 bhp"/>
    <n v="5"/>
    <m/>
    <x v="28"/>
  </r>
  <r>
    <n v="5389"/>
    <x v="63"/>
    <x v="2"/>
    <x v="8"/>
    <n v="100400"/>
    <x v="1"/>
    <x v="0"/>
    <x v="0"/>
    <x v="58"/>
    <s v="kmpl"/>
    <s v="69 bhp"/>
    <n v="5"/>
    <m/>
    <x v="23"/>
  </r>
  <r>
    <n v="5390"/>
    <x v="16"/>
    <x v="5"/>
    <x v="7"/>
    <n v="76414"/>
    <x v="1"/>
    <x v="0"/>
    <x v="0"/>
    <x v="16"/>
    <s v="kmpl"/>
    <s v="98.6 bhp"/>
    <n v="5"/>
    <m/>
    <x v="251"/>
  </r>
  <r>
    <n v="5391"/>
    <x v="90"/>
    <x v="6"/>
    <x v="3"/>
    <n v="82103"/>
    <x v="1"/>
    <x v="0"/>
    <x v="0"/>
    <x v="63"/>
    <s v="kmpl"/>
    <s v="140 bhp"/>
    <n v="7"/>
    <m/>
    <x v="132"/>
  </r>
  <r>
    <n v="5392"/>
    <x v="1761"/>
    <x v="1"/>
    <x v="4"/>
    <n v="98000"/>
    <x v="1"/>
    <x v="1"/>
    <x v="0"/>
    <x v="341"/>
    <s v="kmpl"/>
    <s v="190 bhp"/>
    <n v="5"/>
    <m/>
    <x v="7"/>
  </r>
  <r>
    <n v="5393"/>
    <x v="732"/>
    <x v="1"/>
    <x v="0"/>
    <n v="45252"/>
    <x v="2"/>
    <x v="0"/>
    <x v="0"/>
    <x v="50"/>
    <s v="kmpl"/>
    <s v="81.86 bhp"/>
    <n v="5"/>
    <s v="6.8 Lakh"/>
    <x v="50"/>
  </r>
  <r>
    <n v="5394"/>
    <x v="870"/>
    <x v="8"/>
    <x v="8"/>
    <n v="10300"/>
    <x v="2"/>
    <x v="0"/>
    <x v="0"/>
    <x v="123"/>
    <s v="kmpl"/>
    <s v="83.1 bhp"/>
    <n v="5"/>
    <m/>
    <x v="29"/>
  </r>
  <r>
    <n v="5395"/>
    <x v="1651"/>
    <x v="6"/>
    <x v="5"/>
    <n v="42024"/>
    <x v="1"/>
    <x v="1"/>
    <x v="0"/>
    <x v="340"/>
    <s v="kmpl"/>
    <s v="126.2 bhp"/>
    <n v="5"/>
    <m/>
    <x v="1289"/>
  </r>
  <r>
    <n v="5396"/>
    <x v="3"/>
    <x v="6"/>
    <x v="6"/>
    <n v="51236"/>
    <x v="1"/>
    <x v="0"/>
    <x v="0"/>
    <x v="126"/>
    <s v="kmpl"/>
    <s v="88.50 bhp"/>
    <n v="7"/>
    <s v="10.83 Lakh"/>
    <x v="1290"/>
  </r>
  <r>
    <n v="5397"/>
    <x v="1328"/>
    <x v="0"/>
    <x v="4"/>
    <n v="52000"/>
    <x v="2"/>
    <x v="1"/>
    <x v="0"/>
    <x v="221"/>
    <s v="kmpl"/>
    <s v="181 bhp"/>
    <n v="4"/>
    <m/>
    <x v="341"/>
  </r>
  <r>
    <n v="5398"/>
    <x v="235"/>
    <x v="3"/>
    <x v="1"/>
    <n v="42894"/>
    <x v="1"/>
    <x v="0"/>
    <x v="0"/>
    <x v="70"/>
    <s v="kmpl"/>
    <s v="73.94 bhp"/>
    <n v="5"/>
    <m/>
    <x v="1291"/>
  </r>
  <r>
    <n v="5399"/>
    <x v="1762"/>
    <x v="0"/>
    <x v="2"/>
    <n v="68000"/>
    <x v="1"/>
    <x v="1"/>
    <x v="0"/>
    <x v="297"/>
    <s v="kmpl"/>
    <s v="106 bhp"/>
    <n v="5"/>
    <m/>
    <x v="285"/>
  </r>
  <r>
    <n v="5400"/>
    <x v="89"/>
    <x v="8"/>
    <x v="7"/>
    <n v="69000"/>
    <x v="1"/>
    <x v="0"/>
    <x v="0"/>
    <x v="75"/>
    <s v="kmpl"/>
    <s v="89.84 bhp"/>
    <n v="5"/>
    <m/>
    <x v="260"/>
  </r>
  <r>
    <n v="5401"/>
    <x v="1763"/>
    <x v="1"/>
    <x v="8"/>
    <n v="10000"/>
    <x v="2"/>
    <x v="0"/>
    <x v="0"/>
    <x v="101"/>
    <s v="kmpl"/>
    <s v="81.83 bhp"/>
    <n v="5"/>
    <m/>
    <x v="139"/>
  </r>
  <r>
    <n v="5402"/>
    <x v="1271"/>
    <x v="2"/>
    <x v="1"/>
    <n v="16000"/>
    <x v="2"/>
    <x v="0"/>
    <x v="0"/>
    <x v="109"/>
    <s v="kmpl"/>
    <s v="86.8 bhp"/>
    <n v="5"/>
    <m/>
    <x v="191"/>
  </r>
  <r>
    <n v="5403"/>
    <x v="16"/>
    <x v="7"/>
    <x v="4"/>
    <n v="46992"/>
    <x v="1"/>
    <x v="0"/>
    <x v="0"/>
    <x v="16"/>
    <s v="kmpl"/>
    <s v="98.6 bhp"/>
    <n v="5"/>
    <m/>
    <x v="68"/>
  </r>
  <r>
    <n v="5404"/>
    <x v="258"/>
    <x v="1"/>
    <x v="0"/>
    <n v="170000"/>
    <x v="1"/>
    <x v="1"/>
    <x v="3"/>
    <x v="163"/>
    <s v="kmpl"/>
    <s v="177 bhp"/>
    <n v="5"/>
    <m/>
    <x v="336"/>
  </r>
  <r>
    <n v="5405"/>
    <x v="313"/>
    <x v="8"/>
    <x v="7"/>
    <n v="58000"/>
    <x v="1"/>
    <x v="1"/>
    <x v="0"/>
    <x v="161"/>
    <s v="kmpl"/>
    <s v="241.4 bhp"/>
    <n v="7"/>
    <m/>
    <x v="149"/>
  </r>
  <r>
    <n v="5406"/>
    <x v="380"/>
    <x v="5"/>
    <x v="1"/>
    <n v="50000"/>
    <x v="1"/>
    <x v="0"/>
    <x v="1"/>
    <x v="148"/>
    <s v="kmpl"/>
    <s v="70 bhp"/>
    <n v="5"/>
    <m/>
    <x v="27"/>
  </r>
  <r>
    <n v="5407"/>
    <x v="6"/>
    <x v="7"/>
    <x v="2"/>
    <n v="39010"/>
    <x v="1"/>
    <x v="0"/>
    <x v="0"/>
    <x v="6"/>
    <s v="kmpl"/>
    <s v="63.1 bhp"/>
    <n v="5"/>
    <m/>
    <x v="110"/>
  </r>
  <r>
    <n v="5408"/>
    <x v="53"/>
    <x v="5"/>
    <x v="5"/>
    <n v="26946"/>
    <x v="2"/>
    <x v="0"/>
    <x v="0"/>
    <x v="50"/>
    <s v="kmpl"/>
    <s v="82 bhp"/>
    <n v="5"/>
    <m/>
    <x v="80"/>
  </r>
  <r>
    <n v="5409"/>
    <x v="723"/>
    <x v="1"/>
    <x v="1"/>
    <n v="28700"/>
    <x v="2"/>
    <x v="0"/>
    <x v="0"/>
    <x v="5"/>
    <s v="kmpl"/>
    <s v="55.2 bhp"/>
    <n v="5"/>
    <m/>
    <x v="110"/>
  </r>
  <r>
    <n v="5410"/>
    <x v="193"/>
    <x v="2"/>
    <x v="2"/>
    <n v="60000"/>
    <x v="2"/>
    <x v="1"/>
    <x v="0"/>
    <x v="36"/>
    <s v="kmpl"/>
    <s v="186 bhp"/>
    <n v="5"/>
    <m/>
    <x v="477"/>
  </r>
  <r>
    <n v="5411"/>
    <x v="13"/>
    <x v="8"/>
    <x v="7"/>
    <n v="38999"/>
    <x v="1"/>
    <x v="1"/>
    <x v="0"/>
    <x v="13"/>
    <s v="kmpl"/>
    <s v="187.7 bhp"/>
    <n v="5"/>
    <m/>
    <x v="550"/>
  </r>
  <r>
    <n v="5412"/>
    <x v="31"/>
    <x v="0"/>
    <x v="5"/>
    <n v="39000"/>
    <x v="1"/>
    <x v="1"/>
    <x v="0"/>
    <x v="30"/>
    <s v="kmpl"/>
    <s v="184 bhp"/>
    <n v="7"/>
    <m/>
    <x v="1183"/>
  </r>
  <r>
    <n v="5413"/>
    <x v="640"/>
    <x v="3"/>
    <x v="6"/>
    <n v="7784"/>
    <x v="2"/>
    <x v="0"/>
    <x v="0"/>
    <x v="95"/>
    <s v="kmpl"/>
    <s v="91.1 bhp"/>
    <n v="5"/>
    <m/>
    <x v="1292"/>
  </r>
  <r>
    <n v="5414"/>
    <x v="1542"/>
    <x v="6"/>
    <x v="7"/>
    <n v="45710"/>
    <x v="2"/>
    <x v="1"/>
    <x v="0"/>
    <x v="138"/>
    <s v="kmpl"/>
    <s v="272 bhp"/>
    <n v="7"/>
    <m/>
    <x v="1211"/>
  </r>
  <r>
    <n v="5415"/>
    <x v="1764"/>
    <x v="2"/>
    <x v="8"/>
    <n v="42000"/>
    <x v="2"/>
    <x v="1"/>
    <x v="0"/>
    <x v="90"/>
    <s v="kmpl"/>
    <s v="81.80 bhp"/>
    <n v="5"/>
    <s v="8.13 Lakh"/>
    <x v="44"/>
  </r>
  <r>
    <n v="5416"/>
    <x v="1379"/>
    <x v="3"/>
    <x v="4"/>
    <n v="75995"/>
    <x v="1"/>
    <x v="1"/>
    <x v="1"/>
    <x v="381"/>
    <s v="kmpl"/>
    <s v="335.3 bhp"/>
    <n v="5"/>
    <m/>
    <x v="1293"/>
  </r>
  <r>
    <n v="5417"/>
    <x v="415"/>
    <x v="7"/>
    <x v="4"/>
    <n v="57000"/>
    <x v="1"/>
    <x v="0"/>
    <x v="0"/>
    <x v="28"/>
    <s v="kmpl"/>
    <s v="108.45 bhp"/>
    <n v="5"/>
    <m/>
    <x v="576"/>
  </r>
  <r>
    <n v="5418"/>
    <x v="171"/>
    <x v="2"/>
    <x v="4"/>
    <n v="85350"/>
    <x v="1"/>
    <x v="0"/>
    <x v="1"/>
    <x v="84"/>
    <s v="kmpl"/>
    <s v="126.32 bhp"/>
    <n v="5"/>
    <m/>
    <x v="345"/>
  </r>
  <r>
    <n v="5419"/>
    <x v="769"/>
    <x v="3"/>
    <x v="5"/>
    <n v="82725"/>
    <x v="2"/>
    <x v="1"/>
    <x v="0"/>
    <x v="42"/>
    <s v="kmpl"/>
    <s v="138.03 bhp"/>
    <n v="5"/>
    <s v="25.27 Lakh"/>
    <x v="409"/>
  </r>
  <r>
    <n v="5420"/>
    <x v="1765"/>
    <x v="0"/>
    <x v="5"/>
    <n v="19000"/>
    <x v="1"/>
    <x v="1"/>
    <x v="1"/>
    <x v="104"/>
    <s v="kmpl"/>
    <s v="190 bhp"/>
    <n v="5"/>
    <s v="57.3 Lakh"/>
    <x v="1294"/>
  </r>
  <r>
    <n v="5421"/>
    <x v="1766"/>
    <x v="2"/>
    <x v="6"/>
    <n v="13900"/>
    <x v="2"/>
    <x v="0"/>
    <x v="0"/>
    <x v="158"/>
    <s v="kmpl"/>
    <s v="110.4 bhp"/>
    <n v="5"/>
    <m/>
    <x v="312"/>
  </r>
  <r>
    <n v="5422"/>
    <x v="12"/>
    <x v="4"/>
    <x v="7"/>
    <n v="108000"/>
    <x v="1"/>
    <x v="0"/>
    <x v="0"/>
    <x v="12"/>
    <s v="kmpl"/>
    <s v="74 bhp"/>
    <n v="5"/>
    <m/>
    <x v="44"/>
  </r>
  <r>
    <n v="5423"/>
    <x v="212"/>
    <x v="9"/>
    <x v="5"/>
    <n v="36000"/>
    <x v="1"/>
    <x v="1"/>
    <x v="0"/>
    <x v="145"/>
    <s v="kmpl"/>
    <s v="194.3 bhp"/>
    <n v="7"/>
    <m/>
    <x v="141"/>
  </r>
  <r>
    <n v="5424"/>
    <x v="559"/>
    <x v="4"/>
    <x v="4"/>
    <n v="62188"/>
    <x v="1"/>
    <x v="0"/>
    <x v="0"/>
    <x v="107"/>
    <s v="kmpl"/>
    <s v="53.5 bhp"/>
    <n v="5"/>
    <m/>
    <x v="154"/>
  </r>
  <r>
    <n v="5425"/>
    <x v="509"/>
    <x v="6"/>
    <x v="1"/>
    <n v="58397"/>
    <x v="1"/>
    <x v="0"/>
    <x v="0"/>
    <x v="148"/>
    <s v="kmpl"/>
    <s v="70 bhp"/>
    <n v="5"/>
    <m/>
    <x v="314"/>
  </r>
  <r>
    <n v="5426"/>
    <x v="78"/>
    <x v="2"/>
    <x v="13"/>
    <n v="85000"/>
    <x v="2"/>
    <x v="0"/>
    <x v="3"/>
    <x v="14"/>
    <s v="kmpl"/>
    <s v="null bhp"/>
    <n v="5"/>
    <m/>
    <x v="67"/>
  </r>
  <r>
    <n v="5427"/>
    <x v="970"/>
    <x v="8"/>
    <x v="5"/>
    <n v="30000"/>
    <x v="2"/>
    <x v="1"/>
    <x v="0"/>
    <x v="143"/>
    <s v="kmpl"/>
    <s v="67 bhp"/>
    <n v="5"/>
    <s v="5.68 Lakh"/>
    <x v="24"/>
  </r>
  <r>
    <n v="5428"/>
    <x v="469"/>
    <x v="6"/>
    <x v="6"/>
    <n v="29907"/>
    <x v="1"/>
    <x v="0"/>
    <x v="0"/>
    <x v="83"/>
    <s v="kmpl"/>
    <s v="140 bhp"/>
    <n v="7"/>
    <m/>
    <x v="1295"/>
  </r>
  <r>
    <n v="5429"/>
    <x v="603"/>
    <x v="7"/>
    <x v="10"/>
    <n v="46000"/>
    <x v="1"/>
    <x v="1"/>
    <x v="0"/>
    <x v="46"/>
    <s v="kmpl"/>
    <s v="147.51 bhp"/>
    <n v="5"/>
    <m/>
    <x v="10"/>
  </r>
  <r>
    <n v="5430"/>
    <x v="256"/>
    <x v="9"/>
    <x v="3"/>
    <n v="65000"/>
    <x v="1"/>
    <x v="0"/>
    <x v="0"/>
    <x v="8"/>
    <s v="kmpl"/>
    <s v="103.6 bhp"/>
    <n v="5"/>
    <m/>
    <x v="44"/>
  </r>
  <r>
    <n v="5431"/>
    <x v="181"/>
    <x v="8"/>
    <x v="5"/>
    <n v="22000"/>
    <x v="1"/>
    <x v="0"/>
    <x v="0"/>
    <x v="34"/>
    <s v="kmpl"/>
    <s v="88.5 bhp"/>
    <n v="5"/>
    <s v="11.75 Lakh"/>
    <x v="20"/>
  </r>
  <r>
    <n v="5432"/>
    <x v="305"/>
    <x v="2"/>
    <x v="16"/>
    <n v="99024"/>
    <x v="2"/>
    <x v="0"/>
    <x v="0"/>
    <x v="156"/>
    <s v="kmpl"/>
    <s v="60 bhp"/>
    <n v="5"/>
    <m/>
    <x v="181"/>
  </r>
  <r>
    <n v="5433"/>
    <x v="225"/>
    <x v="6"/>
    <x v="5"/>
    <n v="34952"/>
    <x v="2"/>
    <x v="0"/>
    <x v="0"/>
    <x v="124"/>
    <s v="kmpl"/>
    <s v="68.05 bhp"/>
    <n v="5"/>
    <m/>
    <x v="1128"/>
  </r>
  <r>
    <n v="5434"/>
    <x v="1767"/>
    <x v="6"/>
    <x v="12"/>
    <n v="13913"/>
    <x v="2"/>
    <x v="0"/>
    <x v="0"/>
    <x v="26"/>
    <s v="kmpl"/>
    <s v="88.7 bhp"/>
    <n v="5"/>
    <s v="9.36 Lakh"/>
    <x v="422"/>
  </r>
  <r>
    <n v="5435"/>
    <x v="613"/>
    <x v="2"/>
    <x v="7"/>
    <n v="71000"/>
    <x v="1"/>
    <x v="0"/>
    <x v="1"/>
    <x v="196"/>
    <s v="kmpl"/>
    <s v="98.6 bhp"/>
    <n v="5"/>
    <m/>
    <x v="132"/>
  </r>
  <r>
    <n v="5436"/>
    <x v="504"/>
    <x v="2"/>
    <x v="3"/>
    <n v="97000"/>
    <x v="1"/>
    <x v="1"/>
    <x v="0"/>
    <x v="100"/>
    <s v="kmpl"/>
    <s v="169 bhp"/>
    <n v="7"/>
    <m/>
    <x v="102"/>
  </r>
  <r>
    <n v="5437"/>
    <x v="125"/>
    <x v="8"/>
    <x v="8"/>
    <n v="21000"/>
    <x v="1"/>
    <x v="1"/>
    <x v="0"/>
    <x v="83"/>
    <s v="kmpl"/>
    <s v="140 bhp"/>
    <n v="7"/>
    <m/>
    <x v="51"/>
  </r>
  <r>
    <n v="5438"/>
    <x v="1768"/>
    <x v="0"/>
    <x v="9"/>
    <n v="116000"/>
    <x v="1"/>
    <x v="0"/>
    <x v="3"/>
    <x v="330"/>
    <s v="kmpl"/>
    <s v="null bhp"/>
    <n v="7"/>
    <m/>
    <x v="68"/>
  </r>
  <r>
    <n v="5439"/>
    <x v="81"/>
    <x v="7"/>
    <x v="3"/>
    <n v="110438"/>
    <x v="1"/>
    <x v="0"/>
    <x v="0"/>
    <x v="56"/>
    <s v="kmpl"/>
    <s v="68.05 bhp"/>
    <n v="5"/>
    <m/>
    <x v="6"/>
  </r>
  <r>
    <n v="5440"/>
    <x v="132"/>
    <x v="3"/>
    <x v="8"/>
    <n v="66507"/>
    <x v="2"/>
    <x v="1"/>
    <x v="1"/>
    <x v="97"/>
    <s v="kmpl"/>
    <s v="88.7 bhp"/>
    <n v="5"/>
    <m/>
    <x v="116"/>
  </r>
  <r>
    <n v="5441"/>
    <x v="582"/>
    <x v="3"/>
    <x v="8"/>
    <n v="54650"/>
    <x v="1"/>
    <x v="1"/>
    <x v="0"/>
    <x v="245"/>
    <s v="kmpl"/>
    <s v="197 bhp"/>
    <n v="7"/>
    <m/>
    <x v="1296"/>
  </r>
  <r>
    <n v="5442"/>
    <x v="1769"/>
    <x v="4"/>
    <x v="7"/>
    <n v="32000"/>
    <x v="2"/>
    <x v="1"/>
    <x v="0"/>
    <x v="386"/>
    <s v="kmpl"/>
    <s v="99.6 bhp"/>
    <n v="5"/>
    <m/>
    <x v="363"/>
  </r>
  <r>
    <n v="5443"/>
    <x v="1203"/>
    <x v="3"/>
    <x v="2"/>
    <n v="75378"/>
    <x v="1"/>
    <x v="0"/>
    <x v="0"/>
    <x v="153"/>
    <s v="kmpl"/>
    <s v="66 bhp"/>
    <n v="5"/>
    <m/>
    <x v="793"/>
  </r>
  <r>
    <n v="5444"/>
    <x v="163"/>
    <x v="2"/>
    <x v="3"/>
    <n v="82697"/>
    <x v="1"/>
    <x v="0"/>
    <x v="0"/>
    <x v="118"/>
    <s v="kmpl"/>
    <s v="57.6 bhp"/>
    <n v="5"/>
    <m/>
    <x v="445"/>
  </r>
  <r>
    <n v="5445"/>
    <x v="1770"/>
    <x v="2"/>
    <x v="10"/>
    <n v="135000"/>
    <x v="2"/>
    <x v="1"/>
    <x v="0"/>
    <x v="206"/>
    <s v="kmpl"/>
    <s v="164.7 bhp"/>
    <n v="5"/>
    <m/>
    <x v="204"/>
  </r>
  <r>
    <n v="5446"/>
    <x v="415"/>
    <x v="2"/>
    <x v="3"/>
    <n v="149000"/>
    <x v="1"/>
    <x v="0"/>
    <x v="0"/>
    <x v="28"/>
    <s v="kmpl"/>
    <s v="108.45 bhp"/>
    <n v="5"/>
    <m/>
    <x v="106"/>
  </r>
  <r>
    <n v="5447"/>
    <x v="1771"/>
    <x v="6"/>
    <x v="5"/>
    <n v="26212"/>
    <x v="1"/>
    <x v="1"/>
    <x v="0"/>
    <x v="115"/>
    <s v="kmpl"/>
    <s v="136 bhp"/>
    <n v="5"/>
    <s v="38.72 Lakh"/>
    <x v="1297"/>
  </r>
  <r>
    <n v="5448"/>
    <x v="1054"/>
    <x v="1"/>
    <x v="7"/>
    <n v="23500"/>
    <x v="2"/>
    <x v="0"/>
    <x v="1"/>
    <x v="68"/>
    <s v="kmpl"/>
    <s v="88.7 bhp"/>
    <n v="5"/>
    <s v="7.7 Lakh"/>
    <x v="88"/>
  </r>
  <r>
    <n v="5449"/>
    <x v="23"/>
    <x v="3"/>
    <x v="4"/>
    <n v="56127"/>
    <x v="2"/>
    <x v="0"/>
    <x v="0"/>
    <x v="23"/>
    <s v="kmpl"/>
    <s v="80 bhp"/>
    <n v="5"/>
    <m/>
    <x v="475"/>
  </r>
  <r>
    <n v="5450"/>
    <x v="1772"/>
    <x v="0"/>
    <x v="1"/>
    <n v="26000"/>
    <x v="2"/>
    <x v="1"/>
    <x v="0"/>
    <x v="113"/>
    <s v="kmpl"/>
    <s v="81.80 bhp"/>
    <n v="5"/>
    <s v="6.43 Lakh"/>
    <x v="137"/>
  </r>
  <r>
    <n v="5451"/>
    <x v="612"/>
    <x v="7"/>
    <x v="5"/>
    <n v="26000"/>
    <x v="1"/>
    <x v="0"/>
    <x v="0"/>
    <x v="39"/>
    <s v="kmpl"/>
    <s v="73.97 bhp"/>
    <n v="5"/>
    <s v="8.23 Lakh"/>
    <x v="35"/>
  </r>
  <r>
    <n v="5452"/>
    <x v="249"/>
    <x v="7"/>
    <x v="10"/>
    <n v="42000"/>
    <x v="2"/>
    <x v="0"/>
    <x v="0"/>
    <x v="72"/>
    <s v="kmpl"/>
    <s v="118 bhp"/>
    <n v="5"/>
    <m/>
    <x v="293"/>
  </r>
  <r>
    <n v="5453"/>
    <x v="344"/>
    <x v="1"/>
    <x v="20"/>
    <n v="130000"/>
    <x v="2"/>
    <x v="0"/>
    <x v="1"/>
    <x v="190"/>
    <s v="kmpl"/>
    <s v="94 bhp"/>
    <n v="5"/>
    <m/>
    <x v="348"/>
  </r>
  <r>
    <n v="5454"/>
    <x v="1663"/>
    <x v="6"/>
    <x v="10"/>
    <n v="137148"/>
    <x v="2"/>
    <x v="0"/>
    <x v="1"/>
    <x v="415"/>
    <s v="kmpl"/>
    <s v="103.2 bhp"/>
    <n v="5"/>
    <m/>
    <x v="32"/>
  </r>
  <r>
    <n v="5455"/>
    <x v="837"/>
    <x v="7"/>
    <x v="0"/>
    <n v="114703"/>
    <x v="2"/>
    <x v="0"/>
    <x v="0"/>
    <x v="297"/>
    <s v="kmpl"/>
    <s v="70 bhp"/>
    <n v="5"/>
    <m/>
    <x v="185"/>
  </r>
  <r>
    <n v="5456"/>
    <x v="16"/>
    <x v="6"/>
    <x v="7"/>
    <n v="97439"/>
    <x v="1"/>
    <x v="0"/>
    <x v="0"/>
    <x v="16"/>
    <s v="kmpl"/>
    <s v="98.6 bhp"/>
    <n v="5"/>
    <m/>
    <x v="914"/>
  </r>
  <r>
    <n v="5457"/>
    <x v="1773"/>
    <x v="2"/>
    <x v="13"/>
    <n v="40000"/>
    <x v="2"/>
    <x v="0"/>
    <x v="0"/>
    <x v="50"/>
    <s v="kmpl"/>
    <s v="67.1 bhp"/>
    <n v="5"/>
    <m/>
    <x v="65"/>
  </r>
  <r>
    <n v="5458"/>
    <x v="12"/>
    <x v="4"/>
    <x v="7"/>
    <n v="81609"/>
    <x v="1"/>
    <x v="0"/>
    <x v="0"/>
    <x v="49"/>
    <s v="kmpl"/>
    <s v="null bhp"/>
    <n v="5"/>
    <m/>
    <x v="533"/>
  </r>
  <r>
    <n v="5459"/>
    <x v="611"/>
    <x v="9"/>
    <x v="7"/>
    <n v="28000"/>
    <x v="1"/>
    <x v="1"/>
    <x v="0"/>
    <x v="73"/>
    <s v="kmpl"/>
    <s v="258 bhp"/>
    <n v="5"/>
    <m/>
    <x v="1034"/>
  </r>
  <r>
    <n v="5460"/>
    <x v="419"/>
    <x v="9"/>
    <x v="1"/>
    <n v="37500"/>
    <x v="1"/>
    <x v="1"/>
    <x v="0"/>
    <x v="74"/>
    <s v="kmpl"/>
    <s v="174.33 bhp"/>
    <n v="5"/>
    <m/>
    <x v="149"/>
  </r>
  <r>
    <n v="5461"/>
    <x v="327"/>
    <x v="4"/>
    <x v="0"/>
    <n v="37000"/>
    <x v="1"/>
    <x v="1"/>
    <x v="0"/>
    <x v="15"/>
    <s v="kmpl"/>
    <s v="282 bhp"/>
    <n v="5"/>
    <m/>
    <x v="544"/>
  </r>
  <r>
    <n v="5462"/>
    <x v="428"/>
    <x v="10"/>
    <x v="0"/>
    <n v="83000"/>
    <x v="1"/>
    <x v="0"/>
    <x v="0"/>
    <x v="168"/>
    <s v="kmpl"/>
    <s v="73.9 bhp"/>
    <n v="5"/>
    <m/>
    <x v="25"/>
  </r>
  <r>
    <n v="5463"/>
    <x v="1006"/>
    <x v="3"/>
    <x v="14"/>
    <n v="79012"/>
    <x v="2"/>
    <x v="0"/>
    <x v="0"/>
    <x v="239"/>
    <s v="kmpl"/>
    <s v="125 bhp"/>
    <n v="5"/>
    <m/>
    <x v="1298"/>
  </r>
  <r>
    <n v="5464"/>
    <x v="1774"/>
    <x v="6"/>
    <x v="6"/>
    <n v="27395"/>
    <x v="1"/>
    <x v="0"/>
    <x v="0"/>
    <x v="125"/>
    <s v="kmpl"/>
    <s v="120 bhp"/>
    <n v="7"/>
    <m/>
    <x v="1299"/>
  </r>
  <r>
    <n v="5465"/>
    <x v="202"/>
    <x v="5"/>
    <x v="8"/>
    <n v="35362"/>
    <x v="2"/>
    <x v="0"/>
    <x v="0"/>
    <x v="143"/>
    <s v="kmpl"/>
    <s v="67.04 bhp"/>
    <n v="5"/>
    <s v="5.44 Lakh"/>
    <x v="43"/>
  </r>
  <r>
    <n v="5466"/>
    <x v="87"/>
    <x v="8"/>
    <x v="7"/>
    <n v="117000"/>
    <x v="1"/>
    <x v="0"/>
    <x v="0"/>
    <x v="73"/>
    <s v="kmpl"/>
    <s v="168.5 bhp"/>
    <n v="7"/>
    <m/>
    <x v="287"/>
  </r>
  <r>
    <n v="5467"/>
    <x v="959"/>
    <x v="0"/>
    <x v="0"/>
    <n v="23000"/>
    <x v="2"/>
    <x v="0"/>
    <x v="0"/>
    <x v="2"/>
    <s v="kmpl"/>
    <s v="64 bhp"/>
    <n v="5"/>
    <m/>
    <x v="445"/>
  </r>
  <r>
    <n v="5468"/>
    <x v="1219"/>
    <x v="6"/>
    <x v="7"/>
    <n v="59508"/>
    <x v="2"/>
    <x v="0"/>
    <x v="0"/>
    <x v="39"/>
    <s v="kmpl"/>
    <s v="37.48 bhp"/>
    <n v="4"/>
    <m/>
    <x v="1300"/>
  </r>
  <r>
    <n v="5469"/>
    <x v="979"/>
    <x v="2"/>
    <x v="10"/>
    <n v="69000"/>
    <x v="2"/>
    <x v="0"/>
    <x v="1"/>
    <x v="23"/>
    <s v="kmpl"/>
    <s v="80 bhp"/>
    <n v="5"/>
    <m/>
    <x v="471"/>
  </r>
  <r>
    <n v="5470"/>
    <x v="20"/>
    <x v="9"/>
    <x v="0"/>
    <n v="58000"/>
    <x v="1"/>
    <x v="1"/>
    <x v="0"/>
    <x v="20"/>
    <s v="kmpl"/>
    <s v="190 bhp"/>
    <n v="5"/>
    <s v="48.79 Lakh"/>
    <x v="30"/>
  </r>
  <r>
    <n v="5471"/>
    <x v="437"/>
    <x v="5"/>
    <x v="7"/>
    <n v="88511"/>
    <x v="1"/>
    <x v="0"/>
    <x v="0"/>
    <x v="83"/>
    <s v="kmpl"/>
    <s v="140 bhp"/>
    <n v="7"/>
    <m/>
    <x v="20"/>
  </r>
  <r>
    <n v="5472"/>
    <x v="1775"/>
    <x v="1"/>
    <x v="2"/>
    <n v="66000"/>
    <x v="2"/>
    <x v="0"/>
    <x v="0"/>
    <x v="57"/>
    <s v="kmpl"/>
    <s v="105 bhp"/>
    <n v="5"/>
    <m/>
    <x v="25"/>
  </r>
  <r>
    <n v="5473"/>
    <x v="1713"/>
    <x v="8"/>
    <x v="10"/>
    <n v="65000"/>
    <x v="2"/>
    <x v="0"/>
    <x v="1"/>
    <x v="26"/>
    <s v="kmpl"/>
    <s v="70 bhp"/>
    <n v="5"/>
    <m/>
    <x v="225"/>
  </r>
  <r>
    <n v="5474"/>
    <x v="107"/>
    <x v="3"/>
    <x v="1"/>
    <n v="30676"/>
    <x v="2"/>
    <x v="0"/>
    <x v="0"/>
    <x v="39"/>
    <s v="kmpl"/>
    <s v="37.5 bhp"/>
    <n v="4"/>
    <m/>
    <x v="164"/>
  </r>
  <r>
    <n v="5475"/>
    <x v="210"/>
    <x v="2"/>
    <x v="2"/>
    <n v="76000"/>
    <x v="1"/>
    <x v="0"/>
    <x v="0"/>
    <x v="56"/>
    <s v="kmpl"/>
    <s v="68 bhp"/>
    <n v="5"/>
    <m/>
    <x v="471"/>
  </r>
  <r>
    <n v="5476"/>
    <x v="510"/>
    <x v="1"/>
    <x v="4"/>
    <n v="23627"/>
    <x v="2"/>
    <x v="1"/>
    <x v="0"/>
    <x v="110"/>
    <s v="kmpl"/>
    <s v="105 bhp"/>
    <n v="5"/>
    <m/>
    <x v="119"/>
  </r>
  <r>
    <n v="5477"/>
    <x v="271"/>
    <x v="6"/>
    <x v="6"/>
    <n v="52827"/>
    <x v="1"/>
    <x v="1"/>
    <x v="0"/>
    <x v="13"/>
    <s v="kmpl"/>
    <s v="187.7 bhp"/>
    <n v="5"/>
    <m/>
    <x v="1301"/>
  </r>
  <r>
    <n v="5478"/>
    <x v="894"/>
    <x v="6"/>
    <x v="1"/>
    <n v="64465"/>
    <x v="1"/>
    <x v="0"/>
    <x v="0"/>
    <x v="111"/>
    <s v="kmpl"/>
    <s v="98.6 bhp"/>
    <n v="5"/>
    <m/>
    <x v="598"/>
  </r>
  <r>
    <n v="5479"/>
    <x v="1734"/>
    <x v="2"/>
    <x v="6"/>
    <n v="14000"/>
    <x v="2"/>
    <x v="1"/>
    <x v="0"/>
    <x v="143"/>
    <s v="kmpl"/>
    <s v="67 bhp"/>
    <n v="5"/>
    <s v="5.67 Lakh"/>
    <x v="2"/>
  </r>
  <r>
    <n v="5480"/>
    <x v="699"/>
    <x v="0"/>
    <x v="1"/>
    <n v="26000"/>
    <x v="2"/>
    <x v="0"/>
    <x v="0"/>
    <x v="50"/>
    <s v="kmpl"/>
    <s v="82 bhp"/>
    <n v="5"/>
    <m/>
    <x v="24"/>
  </r>
  <r>
    <n v="5481"/>
    <x v="569"/>
    <x v="4"/>
    <x v="2"/>
    <n v="78203"/>
    <x v="1"/>
    <x v="1"/>
    <x v="0"/>
    <x v="241"/>
    <s v="kmpl"/>
    <s v="147.9 bhp"/>
    <n v="4"/>
    <m/>
    <x v="44"/>
  </r>
  <r>
    <n v="5482"/>
    <x v="593"/>
    <x v="0"/>
    <x v="8"/>
    <n v="27000"/>
    <x v="1"/>
    <x v="0"/>
    <x v="0"/>
    <x v="117"/>
    <s v="kmpl"/>
    <s v="88.73 bhp"/>
    <n v="5"/>
    <m/>
    <x v="549"/>
  </r>
  <r>
    <n v="5483"/>
    <x v="526"/>
    <x v="3"/>
    <x v="6"/>
    <n v="31919"/>
    <x v="2"/>
    <x v="1"/>
    <x v="0"/>
    <x v="96"/>
    <s v="kmpl"/>
    <s v="67.1 bhp"/>
    <n v="5"/>
    <m/>
    <x v="1061"/>
  </r>
  <r>
    <n v="5484"/>
    <x v="1567"/>
    <x v="3"/>
    <x v="5"/>
    <n v="47392"/>
    <x v="1"/>
    <x v="0"/>
    <x v="0"/>
    <x v="150"/>
    <s v="kmpl"/>
    <s v="126.2 bhp"/>
    <n v="5"/>
    <s v="19.18 Lakh"/>
    <x v="1302"/>
  </r>
  <r>
    <n v="5485"/>
    <x v="403"/>
    <x v="0"/>
    <x v="5"/>
    <n v="17362"/>
    <x v="2"/>
    <x v="0"/>
    <x v="0"/>
    <x v="69"/>
    <s v="kmpl"/>
    <s v="86.7 bhp"/>
    <n v="5"/>
    <m/>
    <x v="316"/>
  </r>
  <r>
    <n v="5486"/>
    <x v="1533"/>
    <x v="6"/>
    <x v="5"/>
    <n v="49716"/>
    <x v="1"/>
    <x v="0"/>
    <x v="0"/>
    <x v="363"/>
    <s v="kmpl"/>
    <s v="88.73 bhp"/>
    <n v="5"/>
    <m/>
    <x v="132"/>
  </r>
  <r>
    <n v="5487"/>
    <x v="418"/>
    <x v="8"/>
    <x v="7"/>
    <n v="48000"/>
    <x v="2"/>
    <x v="0"/>
    <x v="0"/>
    <x v="165"/>
    <s v="kmpl"/>
    <s v="67.04 bhp"/>
    <n v="5"/>
    <m/>
    <x v="72"/>
  </r>
  <r>
    <n v="5488"/>
    <x v="603"/>
    <x v="7"/>
    <x v="10"/>
    <n v="46000"/>
    <x v="1"/>
    <x v="1"/>
    <x v="0"/>
    <x v="46"/>
    <s v="kmpl"/>
    <s v="147.51 bhp"/>
    <n v="5"/>
    <m/>
    <x v="126"/>
  </r>
  <r>
    <n v="5489"/>
    <x v="1776"/>
    <x v="9"/>
    <x v="5"/>
    <n v="79000"/>
    <x v="1"/>
    <x v="0"/>
    <x v="0"/>
    <x v="394"/>
    <s v="kmpl"/>
    <s v="88.7 bhp"/>
    <n v="5"/>
    <m/>
    <x v="106"/>
  </r>
  <r>
    <n v="5490"/>
    <x v="1275"/>
    <x v="1"/>
    <x v="4"/>
    <n v="57000"/>
    <x v="1"/>
    <x v="0"/>
    <x v="0"/>
    <x v="364"/>
    <s v="kmpl"/>
    <s v="78 bhp"/>
    <n v="5"/>
    <m/>
    <x v="1059"/>
  </r>
  <r>
    <n v="5491"/>
    <x v="520"/>
    <x v="8"/>
    <x v="5"/>
    <n v="29754"/>
    <x v="2"/>
    <x v="0"/>
    <x v="0"/>
    <x v="76"/>
    <s v="kmpl"/>
    <s v="74 bhp"/>
    <n v="5"/>
    <m/>
    <x v="1060"/>
  </r>
  <r>
    <n v="5492"/>
    <x v="267"/>
    <x v="10"/>
    <x v="3"/>
    <n v="50123"/>
    <x v="1"/>
    <x v="0"/>
    <x v="0"/>
    <x v="72"/>
    <s v="kmpl"/>
    <s v="70 bhp"/>
    <n v="5"/>
    <m/>
    <x v="445"/>
  </r>
  <r>
    <n v="5493"/>
    <x v="241"/>
    <x v="6"/>
    <x v="3"/>
    <n v="57184"/>
    <x v="2"/>
    <x v="0"/>
    <x v="0"/>
    <x v="53"/>
    <s v="kmpl"/>
    <s v="78.9 bhp"/>
    <n v="5"/>
    <m/>
    <x v="1303"/>
  </r>
  <r>
    <n v="5494"/>
    <x v="1274"/>
    <x v="0"/>
    <x v="9"/>
    <n v="75000"/>
    <x v="1"/>
    <x v="1"/>
    <x v="1"/>
    <x v="301"/>
    <s v="kmpl"/>
    <s v="258 bhp"/>
    <n v="5"/>
    <m/>
    <x v="312"/>
  </r>
  <r>
    <n v="5495"/>
    <x v="399"/>
    <x v="0"/>
    <x v="1"/>
    <n v="26000"/>
    <x v="1"/>
    <x v="1"/>
    <x v="0"/>
    <x v="189"/>
    <s v="kmpl"/>
    <s v="126.2 bhp"/>
    <n v="5"/>
    <m/>
    <x v="1304"/>
  </r>
  <r>
    <n v="5496"/>
    <x v="230"/>
    <x v="8"/>
    <x v="5"/>
    <n v="22129"/>
    <x v="2"/>
    <x v="0"/>
    <x v="0"/>
    <x v="50"/>
    <s v="kmpl"/>
    <s v="82 bhp"/>
    <n v="5"/>
    <m/>
    <x v="24"/>
  </r>
  <r>
    <n v="5497"/>
    <x v="82"/>
    <x v="4"/>
    <x v="2"/>
    <n v="127887"/>
    <x v="1"/>
    <x v="0"/>
    <x v="0"/>
    <x v="5"/>
    <s v="kmpl"/>
    <s v="73.9 bhp"/>
    <n v="5"/>
    <m/>
    <x v="154"/>
  </r>
  <r>
    <n v="5498"/>
    <x v="1777"/>
    <x v="4"/>
    <x v="13"/>
    <n v="92000"/>
    <x v="1"/>
    <x v="0"/>
    <x v="0"/>
    <x v="226"/>
    <s v="kmpl"/>
    <s v="120 bhp"/>
    <n v="8"/>
    <m/>
    <x v="79"/>
  </r>
  <r>
    <n v="5499"/>
    <x v="225"/>
    <x v="4"/>
    <x v="2"/>
    <n v="60634"/>
    <x v="2"/>
    <x v="0"/>
    <x v="0"/>
    <x v="124"/>
    <s v="kmpl"/>
    <s v="68.05 bhp"/>
    <n v="5"/>
    <m/>
    <x v="46"/>
  </r>
  <r>
    <n v="5500"/>
    <x v="1475"/>
    <x v="4"/>
    <x v="7"/>
    <n v="90000"/>
    <x v="1"/>
    <x v="0"/>
    <x v="0"/>
    <x v="33"/>
    <s v="kmpl"/>
    <s v="138.1 bhp"/>
    <n v="7"/>
    <m/>
    <x v="299"/>
  </r>
  <r>
    <n v="5501"/>
    <x v="109"/>
    <x v="7"/>
    <x v="10"/>
    <n v="59000"/>
    <x v="2"/>
    <x v="0"/>
    <x v="0"/>
    <x v="15"/>
    <s v="kmpl"/>
    <s v="130 bhp"/>
    <n v="5"/>
    <m/>
    <x v="527"/>
  </r>
  <r>
    <n v="5502"/>
    <x v="1106"/>
    <x v="4"/>
    <x v="3"/>
    <n v="59293"/>
    <x v="2"/>
    <x v="0"/>
    <x v="0"/>
    <x v="2"/>
    <s v="kmpl"/>
    <s v="67.1 bhp"/>
    <n v="5"/>
    <m/>
    <x v="86"/>
  </r>
  <r>
    <n v="5503"/>
    <x v="280"/>
    <x v="0"/>
    <x v="3"/>
    <n v="80753"/>
    <x v="1"/>
    <x v="0"/>
    <x v="1"/>
    <x v="159"/>
    <s v="kmpl"/>
    <s v="74 bhp"/>
    <n v="5"/>
    <m/>
    <x v="2"/>
  </r>
  <r>
    <n v="5504"/>
    <x v="87"/>
    <x v="8"/>
    <x v="1"/>
    <n v="40000"/>
    <x v="1"/>
    <x v="0"/>
    <x v="1"/>
    <x v="73"/>
    <s v="kmpl"/>
    <s v="168.5 bhp"/>
    <n v="7"/>
    <m/>
    <x v="369"/>
  </r>
  <r>
    <n v="5505"/>
    <x v="52"/>
    <x v="1"/>
    <x v="7"/>
    <n v="103000"/>
    <x v="1"/>
    <x v="0"/>
    <x v="1"/>
    <x v="17"/>
    <s v="kmpl"/>
    <s v="74 bhp"/>
    <n v="5"/>
    <m/>
    <x v="90"/>
  </r>
  <r>
    <n v="5506"/>
    <x v="1778"/>
    <x v="4"/>
    <x v="3"/>
    <n v="72389"/>
    <x v="3"/>
    <x v="0"/>
    <x v="0"/>
    <x v="267"/>
    <s v="km/kg"/>
    <s v="58.2 bhp"/>
    <n v="5"/>
    <m/>
    <x v="242"/>
  </r>
  <r>
    <n v="5507"/>
    <x v="1367"/>
    <x v="1"/>
    <x v="8"/>
    <n v="48000"/>
    <x v="1"/>
    <x v="0"/>
    <x v="0"/>
    <x v="17"/>
    <s v="kmpl"/>
    <s v="73.75 bhp"/>
    <n v="5"/>
    <s v="7.91 Lakh"/>
    <x v="3"/>
  </r>
  <r>
    <n v="5508"/>
    <x v="533"/>
    <x v="7"/>
    <x v="7"/>
    <n v="41000"/>
    <x v="2"/>
    <x v="0"/>
    <x v="0"/>
    <x v="50"/>
    <s v="kmpl"/>
    <s v="82 bhp"/>
    <n v="5"/>
    <m/>
    <x v="1305"/>
  </r>
  <r>
    <n v="5509"/>
    <x v="1343"/>
    <x v="5"/>
    <x v="5"/>
    <n v="26000"/>
    <x v="2"/>
    <x v="0"/>
    <x v="0"/>
    <x v="52"/>
    <s v="kmpl"/>
    <s v="53.3 bhp"/>
    <n v="5"/>
    <s v="3.96 Lakh"/>
    <x v="228"/>
  </r>
  <r>
    <n v="5510"/>
    <x v="1779"/>
    <x v="5"/>
    <x v="3"/>
    <n v="30000"/>
    <x v="2"/>
    <x v="0"/>
    <x v="1"/>
    <x v="130"/>
    <s v="kmpl"/>
    <s v="64.08 bhp"/>
    <n v="5"/>
    <m/>
    <x v="293"/>
  </r>
  <r>
    <n v="5511"/>
    <x v="60"/>
    <x v="4"/>
    <x v="7"/>
    <n v="74624"/>
    <x v="1"/>
    <x v="0"/>
    <x v="0"/>
    <x v="56"/>
    <s v="kmpl"/>
    <s v="68.05 bhp"/>
    <n v="5"/>
    <m/>
    <x v="316"/>
  </r>
  <r>
    <n v="5512"/>
    <x v="1780"/>
    <x v="6"/>
    <x v="1"/>
    <n v="47877"/>
    <x v="1"/>
    <x v="1"/>
    <x v="0"/>
    <x v="335"/>
    <s v="kmpl"/>
    <s v="240 bhp"/>
    <n v="5"/>
    <m/>
    <x v="1306"/>
  </r>
  <r>
    <n v="5513"/>
    <x v="127"/>
    <x v="5"/>
    <x v="5"/>
    <n v="35000"/>
    <x v="2"/>
    <x v="0"/>
    <x v="0"/>
    <x v="96"/>
    <s v="kmpl"/>
    <s v="67.1 bhp"/>
    <n v="5"/>
    <s v="4.24 Lakh"/>
    <x v="159"/>
  </r>
  <r>
    <n v="5514"/>
    <x v="976"/>
    <x v="10"/>
    <x v="1"/>
    <n v="52123"/>
    <x v="1"/>
    <x v="0"/>
    <x v="0"/>
    <x v="259"/>
    <s v="kmpl"/>
    <s v="103.2 bhp"/>
    <n v="5"/>
    <m/>
    <x v="100"/>
  </r>
  <r>
    <n v="5515"/>
    <x v="1777"/>
    <x v="9"/>
    <x v="14"/>
    <n v="90000"/>
    <x v="1"/>
    <x v="0"/>
    <x v="0"/>
    <x v="226"/>
    <s v="kmpl"/>
    <s v="120 bhp"/>
    <n v="8"/>
    <m/>
    <x v="110"/>
  </r>
  <r>
    <n v="5516"/>
    <x v="1280"/>
    <x v="0"/>
    <x v="6"/>
    <n v="1400"/>
    <x v="1"/>
    <x v="1"/>
    <x v="0"/>
    <x v="341"/>
    <s v="kmpl"/>
    <s v="190 bhp"/>
    <n v="5"/>
    <s v="70.55 Lakh"/>
    <x v="1307"/>
  </r>
  <r>
    <n v="5517"/>
    <x v="293"/>
    <x v="2"/>
    <x v="10"/>
    <n v="122000"/>
    <x v="2"/>
    <x v="0"/>
    <x v="1"/>
    <x v="72"/>
    <s v="kmpl"/>
    <s v="118 bhp"/>
    <n v="5"/>
    <m/>
    <x v="6"/>
  </r>
  <r>
    <n v="5518"/>
    <x v="1152"/>
    <x v="6"/>
    <x v="5"/>
    <n v="21110"/>
    <x v="2"/>
    <x v="1"/>
    <x v="0"/>
    <x v="352"/>
    <s v="kmpl"/>
    <s v="189.08 bhp"/>
    <n v="4"/>
    <s v="39.27 Lakh"/>
    <x v="1308"/>
  </r>
  <r>
    <n v="5519"/>
    <x v="1558"/>
    <x v="1"/>
    <x v="1"/>
    <n v="78000"/>
    <x v="1"/>
    <x v="1"/>
    <x v="0"/>
    <x v="15"/>
    <s v="kmpl"/>
    <s v="175.56 bhp"/>
    <n v="6"/>
    <m/>
    <x v="14"/>
  </r>
  <r>
    <n v="5520"/>
    <x v="280"/>
    <x v="5"/>
    <x v="3"/>
    <n v="72000"/>
    <x v="1"/>
    <x v="0"/>
    <x v="0"/>
    <x v="168"/>
    <s v="kmpl"/>
    <s v="73.9 bhp"/>
    <n v="5"/>
    <m/>
    <x v="24"/>
  </r>
  <r>
    <n v="5521"/>
    <x v="1781"/>
    <x v="4"/>
    <x v="13"/>
    <n v="48000"/>
    <x v="2"/>
    <x v="1"/>
    <x v="0"/>
    <x v="278"/>
    <s v="kmpl"/>
    <s v="552 bhp"/>
    <n v="4"/>
    <m/>
    <x v="1309"/>
  </r>
  <r>
    <n v="5522"/>
    <x v="3"/>
    <x v="1"/>
    <x v="4"/>
    <n v="43486"/>
    <x v="1"/>
    <x v="0"/>
    <x v="0"/>
    <x v="3"/>
    <s v="kmpl"/>
    <s v="88.76 bhp"/>
    <n v="7"/>
    <m/>
    <x v="367"/>
  </r>
  <r>
    <n v="5523"/>
    <x v="242"/>
    <x v="4"/>
    <x v="9"/>
    <n v="199000"/>
    <x v="1"/>
    <x v="0"/>
    <x v="1"/>
    <x v="27"/>
    <s v="kmpl"/>
    <s v="102 bhp"/>
    <n v="7"/>
    <m/>
    <x v="8"/>
  </r>
  <r>
    <n v="5524"/>
    <x v="1782"/>
    <x v="2"/>
    <x v="0"/>
    <n v="34000"/>
    <x v="2"/>
    <x v="0"/>
    <x v="0"/>
    <x v="93"/>
    <s v="kmpl"/>
    <s v="178 bhp"/>
    <n v="5"/>
    <m/>
    <x v="53"/>
  </r>
  <r>
    <n v="5525"/>
    <x v="19"/>
    <x v="9"/>
    <x v="5"/>
    <n v="37944"/>
    <x v="1"/>
    <x v="1"/>
    <x v="0"/>
    <x v="19"/>
    <s v="kmpl"/>
    <s v="167.62 bhp"/>
    <n v="5"/>
    <m/>
    <x v="235"/>
  </r>
  <r>
    <n v="5526"/>
    <x v="89"/>
    <x v="0"/>
    <x v="8"/>
    <n v="30000"/>
    <x v="1"/>
    <x v="0"/>
    <x v="0"/>
    <x v="75"/>
    <s v="kmpl"/>
    <s v="89.84 bhp"/>
    <n v="5"/>
    <m/>
    <x v="245"/>
  </r>
  <r>
    <n v="5527"/>
    <x v="102"/>
    <x v="3"/>
    <x v="1"/>
    <n v="64005"/>
    <x v="2"/>
    <x v="0"/>
    <x v="0"/>
    <x v="81"/>
    <s v="kmpl"/>
    <s v="78.9 bhp"/>
    <n v="5"/>
    <s v="6.41 Lakh"/>
    <x v="492"/>
  </r>
  <r>
    <n v="5528"/>
    <x v="157"/>
    <x v="8"/>
    <x v="3"/>
    <n v="62000"/>
    <x v="2"/>
    <x v="0"/>
    <x v="0"/>
    <x v="53"/>
    <s v="kmpl"/>
    <s v="78.9 bhp"/>
    <n v="5"/>
    <m/>
    <x v="54"/>
  </r>
  <r>
    <n v="5529"/>
    <x v="1783"/>
    <x v="2"/>
    <x v="14"/>
    <n v="105000"/>
    <x v="2"/>
    <x v="0"/>
    <x v="0"/>
    <x v="14"/>
    <s v="kmpl"/>
    <s v="null bhp"/>
    <n v="5"/>
    <m/>
    <x v="0"/>
  </r>
  <r>
    <n v="5530"/>
    <x v="532"/>
    <x v="6"/>
    <x v="7"/>
    <n v="59885"/>
    <x v="1"/>
    <x v="1"/>
    <x v="0"/>
    <x v="244"/>
    <s v="kmpl"/>
    <s v="147.51 bhp"/>
    <n v="5"/>
    <m/>
    <x v="1310"/>
  </r>
  <r>
    <n v="5531"/>
    <x v="570"/>
    <x v="4"/>
    <x v="2"/>
    <n v="144471"/>
    <x v="1"/>
    <x v="0"/>
    <x v="0"/>
    <x v="27"/>
    <s v="kmpl"/>
    <s v="102 bhp"/>
    <n v="8"/>
    <m/>
    <x v="643"/>
  </r>
  <r>
    <n v="5532"/>
    <x v="23"/>
    <x v="3"/>
    <x v="2"/>
    <n v="63991"/>
    <x v="2"/>
    <x v="0"/>
    <x v="0"/>
    <x v="23"/>
    <s v="kmpl"/>
    <s v="80 bhp"/>
    <n v="5"/>
    <m/>
    <x v="450"/>
  </r>
  <r>
    <n v="5533"/>
    <x v="135"/>
    <x v="1"/>
    <x v="9"/>
    <n v="72000"/>
    <x v="2"/>
    <x v="0"/>
    <x v="1"/>
    <x v="72"/>
    <s v="kmpl"/>
    <s v="null bhp"/>
    <n v="5"/>
    <m/>
    <x v="1162"/>
  </r>
  <r>
    <n v="5534"/>
    <x v="112"/>
    <x v="0"/>
    <x v="1"/>
    <n v="34895"/>
    <x v="2"/>
    <x v="1"/>
    <x v="0"/>
    <x v="87"/>
    <s v="kmpl"/>
    <s v="75.94 bhp"/>
    <n v="5"/>
    <s v="9.47 Lakh"/>
    <x v="150"/>
  </r>
  <r>
    <n v="5535"/>
    <x v="1200"/>
    <x v="10"/>
    <x v="1"/>
    <n v="97003"/>
    <x v="1"/>
    <x v="1"/>
    <x v="0"/>
    <x v="355"/>
    <s v="kmpl"/>
    <s v="308.43 bhp"/>
    <n v="5"/>
    <m/>
    <x v="1311"/>
  </r>
  <r>
    <n v="5536"/>
    <x v="253"/>
    <x v="7"/>
    <x v="1"/>
    <n v="45000"/>
    <x v="2"/>
    <x v="1"/>
    <x v="0"/>
    <x v="11"/>
    <s v="kmpl"/>
    <s v="118 bhp"/>
    <n v="5"/>
    <m/>
    <x v="90"/>
  </r>
  <r>
    <n v="5537"/>
    <x v="1204"/>
    <x v="8"/>
    <x v="4"/>
    <n v="45000"/>
    <x v="1"/>
    <x v="0"/>
    <x v="1"/>
    <x v="16"/>
    <s v="kmpl"/>
    <s v="98.6 bhp"/>
    <n v="5"/>
    <m/>
    <x v="46"/>
  </r>
  <r>
    <n v="5538"/>
    <x v="136"/>
    <x v="9"/>
    <x v="4"/>
    <n v="100000"/>
    <x v="1"/>
    <x v="0"/>
    <x v="1"/>
    <x v="100"/>
    <s v="kmpl"/>
    <s v="171 bhp"/>
    <n v="7"/>
    <m/>
    <x v="236"/>
  </r>
  <r>
    <n v="5539"/>
    <x v="1784"/>
    <x v="8"/>
    <x v="5"/>
    <n v="70000"/>
    <x v="1"/>
    <x v="1"/>
    <x v="0"/>
    <x v="424"/>
    <s v="kmpl"/>
    <s v="187.7 bhp"/>
    <n v="5"/>
    <m/>
    <x v="235"/>
  </r>
  <r>
    <n v="5540"/>
    <x v="236"/>
    <x v="3"/>
    <x v="5"/>
    <n v="37023"/>
    <x v="1"/>
    <x v="0"/>
    <x v="0"/>
    <x v="1"/>
    <s v="kmpl"/>
    <s v="126.2 bhp"/>
    <n v="5"/>
    <m/>
    <x v="1312"/>
  </r>
  <r>
    <n v="5541"/>
    <x v="163"/>
    <x v="2"/>
    <x v="3"/>
    <n v="81000"/>
    <x v="1"/>
    <x v="0"/>
    <x v="0"/>
    <x v="118"/>
    <s v="kmpl"/>
    <s v="56.3 bhp"/>
    <n v="5"/>
    <m/>
    <x v="54"/>
  </r>
  <r>
    <n v="5542"/>
    <x v="211"/>
    <x v="6"/>
    <x v="8"/>
    <n v="20789"/>
    <x v="1"/>
    <x v="1"/>
    <x v="0"/>
    <x v="7"/>
    <s v="kmpl"/>
    <s v="171.5 bhp"/>
    <n v="7"/>
    <s v="20.74 Lakh"/>
    <x v="1313"/>
  </r>
  <r>
    <n v="5543"/>
    <x v="280"/>
    <x v="5"/>
    <x v="1"/>
    <n v="68310"/>
    <x v="1"/>
    <x v="0"/>
    <x v="0"/>
    <x v="159"/>
    <s v="kmpl"/>
    <s v="74 bhp"/>
    <n v="5"/>
    <m/>
    <x v="162"/>
  </r>
  <r>
    <n v="5544"/>
    <x v="1"/>
    <x v="0"/>
    <x v="1"/>
    <n v="47250"/>
    <x v="1"/>
    <x v="0"/>
    <x v="1"/>
    <x v="1"/>
    <s v="kmpl"/>
    <s v="126.2 bhp"/>
    <n v="5"/>
    <m/>
    <x v="248"/>
  </r>
  <r>
    <n v="5545"/>
    <x v="881"/>
    <x v="8"/>
    <x v="7"/>
    <n v="47000"/>
    <x v="1"/>
    <x v="1"/>
    <x v="1"/>
    <x v="311"/>
    <s v="kmpl"/>
    <s v="255 bhp"/>
    <n v="5"/>
    <s v="1.39 Cr"/>
    <x v="1314"/>
  </r>
  <r>
    <n v="5546"/>
    <x v="198"/>
    <x v="4"/>
    <x v="8"/>
    <n v="128000"/>
    <x v="1"/>
    <x v="0"/>
    <x v="0"/>
    <x v="16"/>
    <s v="kmpl"/>
    <s v="98.6 bhp"/>
    <n v="5"/>
    <m/>
    <x v="357"/>
  </r>
  <r>
    <n v="5547"/>
    <x v="351"/>
    <x v="6"/>
    <x v="8"/>
    <n v="17702"/>
    <x v="2"/>
    <x v="0"/>
    <x v="0"/>
    <x v="136"/>
    <s v="kmpl"/>
    <s v="121.3 bhp"/>
    <n v="5"/>
    <m/>
    <x v="1315"/>
  </r>
  <r>
    <n v="5548"/>
    <x v="1353"/>
    <x v="0"/>
    <x v="7"/>
    <n v="34987"/>
    <x v="2"/>
    <x v="1"/>
    <x v="0"/>
    <x v="376"/>
    <s v="kmpl"/>
    <s v="103.5 bhp"/>
    <n v="5"/>
    <m/>
    <x v="162"/>
  </r>
  <r>
    <n v="5549"/>
    <x v="613"/>
    <x v="10"/>
    <x v="8"/>
    <n v="37000"/>
    <x v="1"/>
    <x v="0"/>
    <x v="0"/>
    <x v="111"/>
    <s v="kmpl"/>
    <s v="98.6 bhp"/>
    <n v="5"/>
    <m/>
    <x v="248"/>
  </r>
  <r>
    <n v="5550"/>
    <x v="351"/>
    <x v="3"/>
    <x v="8"/>
    <n v="38271"/>
    <x v="2"/>
    <x v="0"/>
    <x v="0"/>
    <x v="136"/>
    <s v="kmpl"/>
    <s v="121.3 bhp"/>
    <n v="5"/>
    <m/>
    <x v="1316"/>
  </r>
  <r>
    <n v="5551"/>
    <x v="60"/>
    <x v="9"/>
    <x v="3"/>
    <n v="32510"/>
    <x v="1"/>
    <x v="0"/>
    <x v="1"/>
    <x v="56"/>
    <s v="kmpl"/>
    <s v="68 bhp"/>
    <n v="5"/>
    <m/>
    <x v="68"/>
  </r>
  <r>
    <n v="5552"/>
    <x v="472"/>
    <x v="1"/>
    <x v="7"/>
    <n v="88000"/>
    <x v="1"/>
    <x v="1"/>
    <x v="0"/>
    <x v="227"/>
    <s v="kmpl"/>
    <s v="258 bhp"/>
    <n v="5"/>
    <m/>
    <x v="13"/>
  </r>
  <r>
    <n v="5553"/>
    <x v="1785"/>
    <x v="1"/>
    <x v="3"/>
    <n v="116000"/>
    <x v="1"/>
    <x v="0"/>
    <x v="0"/>
    <x v="226"/>
    <s v="kmpl"/>
    <s v="107.2 bhp"/>
    <n v="6"/>
    <m/>
    <x v="10"/>
  </r>
  <r>
    <n v="5554"/>
    <x v="391"/>
    <x v="5"/>
    <x v="4"/>
    <n v="156000"/>
    <x v="1"/>
    <x v="0"/>
    <x v="0"/>
    <x v="127"/>
    <s v="kmpl"/>
    <s v="83.8 bhp"/>
    <n v="5"/>
    <m/>
    <x v="148"/>
  </r>
  <r>
    <n v="5555"/>
    <x v="370"/>
    <x v="8"/>
    <x v="0"/>
    <n v="75319"/>
    <x v="2"/>
    <x v="0"/>
    <x v="1"/>
    <x v="5"/>
    <s v="kmpl"/>
    <s v="85.80 bhp"/>
    <n v="5"/>
    <m/>
    <x v="65"/>
  </r>
  <r>
    <n v="5556"/>
    <x v="53"/>
    <x v="7"/>
    <x v="4"/>
    <n v="28000"/>
    <x v="2"/>
    <x v="0"/>
    <x v="0"/>
    <x v="50"/>
    <s v="kmpl"/>
    <s v="82 bhp"/>
    <n v="5"/>
    <m/>
    <x v="72"/>
  </r>
  <r>
    <n v="5557"/>
    <x v="268"/>
    <x v="9"/>
    <x v="8"/>
    <n v="16500"/>
    <x v="1"/>
    <x v="1"/>
    <x v="0"/>
    <x v="115"/>
    <s v="kmpl"/>
    <s v="136 bhp"/>
    <n v="5"/>
    <m/>
    <x v="560"/>
  </r>
  <r>
    <n v="5558"/>
    <x v="166"/>
    <x v="3"/>
    <x v="5"/>
    <n v="75637"/>
    <x v="1"/>
    <x v="1"/>
    <x v="0"/>
    <x v="120"/>
    <s v="kmpl"/>
    <s v="190 bhp"/>
    <n v="5"/>
    <s v="71.82 Lakh"/>
    <x v="1317"/>
  </r>
  <r>
    <n v="5559"/>
    <x v="365"/>
    <x v="6"/>
    <x v="6"/>
    <n v="32854"/>
    <x v="2"/>
    <x v="1"/>
    <x v="0"/>
    <x v="73"/>
    <s v="kmpl"/>
    <s v="121.3 bhp"/>
    <n v="5"/>
    <m/>
    <x v="633"/>
  </r>
  <r>
    <n v="5560"/>
    <x v="677"/>
    <x v="6"/>
    <x v="12"/>
    <n v="6568"/>
    <x v="2"/>
    <x v="0"/>
    <x v="0"/>
    <x v="52"/>
    <s v="kmpl"/>
    <s v="53.3 bhp"/>
    <n v="5"/>
    <s v="4.78 Lakh"/>
    <x v="472"/>
  </r>
  <r>
    <n v="5561"/>
    <x v="1556"/>
    <x v="9"/>
    <x v="7"/>
    <n v="30000"/>
    <x v="1"/>
    <x v="1"/>
    <x v="0"/>
    <x v="80"/>
    <s v="kmpl"/>
    <s v="241.4 bhp"/>
    <n v="5"/>
    <m/>
    <x v="259"/>
  </r>
  <r>
    <n v="5562"/>
    <x v="518"/>
    <x v="6"/>
    <x v="6"/>
    <n v="17804"/>
    <x v="1"/>
    <x v="0"/>
    <x v="1"/>
    <x v="149"/>
    <s v="kmpl"/>
    <s v="88.5 bhp"/>
    <n v="5"/>
    <m/>
    <x v="1164"/>
  </r>
  <r>
    <n v="5563"/>
    <x v="1706"/>
    <x v="8"/>
    <x v="2"/>
    <n v="69768"/>
    <x v="2"/>
    <x v="0"/>
    <x v="0"/>
    <x v="83"/>
    <s v="kmpl"/>
    <s v="90 bhp"/>
    <n v="5"/>
    <m/>
    <x v="164"/>
  </r>
  <r>
    <n v="5564"/>
    <x v="108"/>
    <x v="6"/>
    <x v="5"/>
    <n v="62404"/>
    <x v="1"/>
    <x v="1"/>
    <x v="0"/>
    <x v="20"/>
    <s v="kmpl"/>
    <s v="190 bhp"/>
    <n v="5"/>
    <s v="54.43 Lakh"/>
    <x v="1318"/>
  </r>
  <r>
    <n v="5565"/>
    <x v="1056"/>
    <x v="9"/>
    <x v="3"/>
    <n v="97000"/>
    <x v="1"/>
    <x v="1"/>
    <x v="1"/>
    <x v="340"/>
    <s v="kmpl"/>
    <s v="126.32 bhp"/>
    <n v="5"/>
    <m/>
    <x v="139"/>
  </r>
  <r>
    <n v="5566"/>
    <x v="1786"/>
    <x v="3"/>
    <x v="5"/>
    <n v="55687"/>
    <x v="1"/>
    <x v="0"/>
    <x v="0"/>
    <x v="392"/>
    <s v="kmpl"/>
    <s v="88.7 bhp"/>
    <n v="5"/>
    <m/>
    <x v="1319"/>
  </r>
  <r>
    <n v="5567"/>
    <x v="54"/>
    <x v="7"/>
    <x v="7"/>
    <n v="17000"/>
    <x v="2"/>
    <x v="0"/>
    <x v="0"/>
    <x v="51"/>
    <s v="kmpl"/>
    <s v="103.2 bhp"/>
    <n v="5"/>
    <m/>
    <x v="24"/>
  </r>
  <r>
    <n v="5568"/>
    <x v="141"/>
    <x v="3"/>
    <x v="8"/>
    <n v="34232"/>
    <x v="1"/>
    <x v="1"/>
    <x v="0"/>
    <x v="104"/>
    <s v="kmpl"/>
    <s v="190 bhp"/>
    <n v="5"/>
    <s v="55.07 Lakh"/>
    <x v="346"/>
  </r>
  <r>
    <n v="5569"/>
    <x v="1787"/>
    <x v="2"/>
    <x v="15"/>
    <n v="135000"/>
    <x v="2"/>
    <x v="1"/>
    <x v="3"/>
    <x v="24"/>
    <s v="kmpl"/>
    <s v="152 bhp"/>
    <n v="5"/>
    <s v="33.51 Lakh"/>
    <x v="159"/>
  </r>
  <r>
    <n v="5570"/>
    <x v="1788"/>
    <x v="2"/>
    <x v="3"/>
    <n v="80000"/>
    <x v="1"/>
    <x v="0"/>
    <x v="0"/>
    <x v="401"/>
    <s v="kmpl"/>
    <s v="108.45 bhp"/>
    <n v="5"/>
    <s v="15.94 Lakh"/>
    <x v="29"/>
  </r>
  <r>
    <n v="5571"/>
    <x v="97"/>
    <x v="9"/>
    <x v="7"/>
    <n v="31045"/>
    <x v="2"/>
    <x v="0"/>
    <x v="1"/>
    <x v="101"/>
    <s v="kmpl"/>
    <s v="81.83 bhp"/>
    <n v="5"/>
    <m/>
    <x v="316"/>
  </r>
  <r>
    <n v="5572"/>
    <x v="922"/>
    <x v="1"/>
    <x v="4"/>
    <n v="58000"/>
    <x v="1"/>
    <x v="1"/>
    <x v="1"/>
    <x v="322"/>
    <s v="kmpl"/>
    <s v="138.03 bhp"/>
    <n v="5"/>
    <m/>
    <x v="100"/>
  </r>
  <r>
    <n v="5573"/>
    <x v="644"/>
    <x v="6"/>
    <x v="6"/>
    <n v="35480"/>
    <x v="1"/>
    <x v="0"/>
    <x v="0"/>
    <x v="1"/>
    <s v="kmpl"/>
    <s v="126.2 bhp"/>
    <n v="5"/>
    <m/>
    <x v="1320"/>
  </r>
  <r>
    <n v="5574"/>
    <x v="518"/>
    <x v="4"/>
    <x v="5"/>
    <n v="62287"/>
    <x v="1"/>
    <x v="0"/>
    <x v="0"/>
    <x v="149"/>
    <s v="kmpl"/>
    <s v="88.5 bhp"/>
    <n v="5"/>
    <m/>
    <x v="133"/>
  </r>
  <r>
    <n v="5575"/>
    <x v="162"/>
    <x v="3"/>
    <x v="1"/>
    <n v="46162"/>
    <x v="1"/>
    <x v="0"/>
    <x v="0"/>
    <x v="117"/>
    <s v="kmpl"/>
    <s v="88.73 bhp"/>
    <n v="5"/>
    <m/>
    <x v="31"/>
  </r>
  <r>
    <n v="5576"/>
    <x v="336"/>
    <x v="0"/>
    <x v="7"/>
    <n v="9200"/>
    <x v="2"/>
    <x v="0"/>
    <x v="0"/>
    <x v="189"/>
    <s v="kmpl"/>
    <s v="121.3 bhp"/>
    <n v="5"/>
    <m/>
    <x v="74"/>
  </r>
  <r>
    <n v="5577"/>
    <x v="38"/>
    <x v="7"/>
    <x v="3"/>
    <n v="55339"/>
    <x v="1"/>
    <x v="0"/>
    <x v="0"/>
    <x v="37"/>
    <s v="kmpl"/>
    <s v="73.9 bhp"/>
    <n v="5"/>
    <m/>
    <x v="81"/>
  </r>
  <r>
    <n v="5578"/>
    <x v="38"/>
    <x v="7"/>
    <x v="2"/>
    <n v="55476"/>
    <x v="1"/>
    <x v="0"/>
    <x v="0"/>
    <x v="37"/>
    <s v="kmpl"/>
    <s v="73.9 bhp"/>
    <n v="5"/>
    <m/>
    <x v="418"/>
  </r>
  <r>
    <n v="5579"/>
    <x v="649"/>
    <x v="1"/>
    <x v="9"/>
    <n v="68553"/>
    <x v="2"/>
    <x v="0"/>
    <x v="1"/>
    <x v="89"/>
    <s v="kmpl"/>
    <s v="104.68 bhp"/>
    <n v="5"/>
    <m/>
    <x v="144"/>
  </r>
  <r>
    <n v="5580"/>
    <x v="1789"/>
    <x v="6"/>
    <x v="5"/>
    <n v="67376"/>
    <x v="1"/>
    <x v="0"/>
    <x v="0"/>
    <x v="258"/>
    <s v="kmpl"/>
    <s v="98.6 bhp"/>
    <n v="7"/>
    <m/>
    <x v="139"/>
  </r>
  <r>
    <n v="5581"/>
    <x v="1385"/>
    <x v="4"/>
    <x v="4"/>
    <n v="42000"/>
    <x v="1"/>
    <x v="0"/>
    <x v="0"/>
    <x v="65"/>
    <s v="kmpl"/>
    <s v="108.45 bhp"/>
    <n v="5"/>
    <m/>
    <x v="299"/>
  </r>
  <r>
    <n v="5582"/>
    <x v="1001"/>
    <x v="3"/>
    <x v="12"/>
    <n v="28069"/>
    <x v="1"/>
    <x v="1"/>
    <x v="0"/>
    <x v="121"/>
    <s v="kmpl"/>
    <s v="174.5 bhp"/>
    <n v="7"/>
    <s v="34.45 Lakh"/>
    <x v="1321"/>
  </r>
  <r>
    <n v="5583"/>
    <x v="1613"/>
    <x v="6"/>
    <x v="7"/>
    <n v="93144"/>
    <x v="1"/>
    <x v="1"/>
    <x v="0"/>
    <x v="129"/>
    <s v="kmpl"/>
    <s v="181 bhp"/>
    <n v="5"/>
    <m/>
    <x v="1322"/>
  </r>
  <r>
    <n v="5584"/>
    <x v="269"/>
    <x v="4"/>
    <x v="7"/>
    <n v="24300"/>
    <x v="2"/>
    <x v="1"/>
    <x v="0"/>
    <x v="165"/>
    <s v="kmpl"/>
    <s v="67.04 bhp"/>
    <n v="5"/>
    <m/>
    <x v="401"/>
  </r>
  <r>
    <n v="5585"/>
    <x v="1175"/>
    <x v="4"/>
    <x v="1"/>
    <n v="47883"/>
    <x v="1"/>
    <x v="0"/>
    <x v="1"/>
    <x v="348"/>
    <s v="kmpl"/>
    <s v="88.5 bhp"/>
    <n v="5"/>
    <m/>
    <x v="361"/>
  </r>
  <r>
    <n v="5586"/>
    <x v="535"/>
    <x v="6"/>
    <x v="4"/>
    <n v="12467"/>
    <x v="1"/>
    <x v="1"/>
    <x v="0"/>
    <x v="27"/>
    <s v="kmpl"/>
    <s v="167.6 bhp"/>
    <n v="5"/>
    <m/>
    <x v="1022"/>
  </r>
  <r>
    <n v="5587"/>
    <x v="455"/>
    <x v="7"/>
    <x v="4"/>
    <n v="56683"/>
    <x v="1"/>
    <x v="1"/>
    <x v="1"/>
    <x v="147"/>
    <s v="kmpl"/>
    <s v="184 bhp"/>
    <n v="5"/>
    <m/>
    <x v="55"/>
  </r>
  <r>
    <n v="5588"/>
    <x v="837"/>
    <x v="9"/>
    <x v="4"/>
    <n v="38000"/>
    <x v="2"/>
    <x v="0"/>
    <x v="0"/>
    <x v="297"/>
    <s v="kmpl"/>
    <s v="70 bhp"/>
    <n v="5"/>
    <m/>
    <x v="155"/>
  </r>
  <r>
    <n v="5589"/>
    <x v="650"/>
    <x v="10"/>
    <x v="6"/>
    <n v="35000"/>
    <x v="1"/>
    <x v="0"/>
    <x v="0"/>
    <x v="75"/>
    <s v="kmpl"/>
    <s v="126.2 bhp"/>
    <n v="5"/>
    <m/>
    <x v="14"/>
  </r>
  <r>
    <n v="5590"/>
    <x v="1790"/>
    <x v="1"/>
    <x v="9"/>
    <n v="80000"/>
    <x v="2"/>
    <x v="0"/>
    <x v="1"/>
    <x v="415"/>
    <s v="kmpl"/>
    <s v="103.2 bhp"/>
    <n v="5"/>
    <m/>
    <x v="9"/>
  </r>
  <r>
    <n v="5591"/>
    <x v="438"/>
    <x v="1"/>
    <x v="13"/>
    <n v="125000"/>
    <x v="2"/>
    <x v="0"/>
    <x v="1"/>
    <x v="15"/>
    <s v="kmpl"/>
    <s v="130 bhp"/>
    <n v="5"/>
    <m/>
    <x v="293"/>
  </r>
  <r>
    <n v="5592"/>
    <x v="394"/>
    <x v="2"/>
    <x v="4"/>
    <n v="123000"/>
    <x v="1"/>
    <x v="0"/>
    <x v="1"/>
    <x v="200"/>
    <s v="kmpl"/>
    <s v="168.5 bhp"/>
    <n v="7"/>
    <m/>
    <x v="14"/>
  </r>
  <r>
    <n v="5593"/>
    <x v="241"/>
    <x v="2"/>
    <x v="3"/>
    <n v="70000"/>
    <x v="2"/>
    <x v="0"/>
    <x v="0"/>
    <x v="53"/>
    <s v="kmpl"/>
    <s v="78.9 bhp"/>
    <n v="5"/>
    <m/>
    <x v="360"/>
  </r>
  <r>
    <n v="5594"/>
    <x v="889"/>
    <x v="4"/>
    <x v="3"/>
    <n v="87982"/>
    <x v="1"/>
    <x v="0"/>
    <x v="0"/>
    <x v="263"/>
    <s v="kmpl"/>
    <s v="84.8 bhp"/>
    <n v="5"/>
    <m/>
    <x v="35"/>
  </r>
  <r>
    <n v="5595"/>
    <x v="494"/>
    <x v="5"/>
    <x v="4"/>
    <n v="40714"/>
    <x v="1"/>
    <x v="1"/>
    <x v="1"/>
    <x v="235"/>
    <s v="kmpl"/>
    <s v="190 bhp"/>
    <n v="5"/>
    <m/>
    <x v="381"/>
  </r>
  <r>
    <n v="5596"/>
    <x v="825"/>
    <x v="1"/>
    <x v="11"/>
    <n v="83000"/>
    <x v="1"/>
    <x v="0"/>
    <x v="1"/>
    <x v="306"/>
    <s v="kmpl"/>
    <s v="123.7 bhp"/>
    <n v="5"/>
    <m/>
    <x v="110"/>
  </r>
  <r>
    <n v="5597"/>
    <x v="56"/>
    <x v="10"/>
    <x v="2"/>
    <n v="86000"/>
    <x v="2"/>
    <x v="0"/>
    <x v="0"/>
    <x v="53"/>
    <s v="kmpl"/>
    <s v="78.9 bhp"/>
    <n v="5"/>
    <m/>
    <x v="68"/>
  </r>
  <r>
    <n v="5598"/>
    <x v="178"/>
    <x v="10"/>
    <x v="10"/>
    <n v="60002"/>
    <x v="1"/>
    <x v="0"/>
    <x v="1"/>
    <x v="26"/>
    <s v="kmpl"/>
    <s v="106 bhp"/>
    <n v="5"/>
    <m/>
    <x v="34"/>
  </r>
  <r>
    <n v="5599"/>
    <x v="574"/>
    <x v="5"/>
    <x v="4"/>
    <n v="60000"/>
    <x v="1"/>
    <x v="1"/>
    <x v="0"/>
    <x v="252"/>
    <s v="kmpl"/>
    <s v="170 bhp"/>
    <n v="5"/>
    <m/>
    <x v="13"/>
  </r>
  <r>
    <n v="5600"/>
    <x v="91"/>
    <x v="7"/>
    <x v="7"/>
    <n v="84677"/>
    <x v="1"/>
    <x v="0"/>
    <x v="0"/>
    <x v="16"/>
    <s v="kmpl"/>
    <s v="98.6 bhp"/>
    <n v="5"/>
    <m/>
    <x v="159"/>
  </r>
  <r>
    <n v="5601"/>
    <x v="985"/>
    <x v="8"/>
    <x v="8"/>
    <n v="23000"/>
    <x v="1"/>
    <x v="1"/>
    <x v="0"/>
    <x v="212"/>
    <s v="kmpl"/>
    <s v="190 bhp"/>
    <n v="5"/>
    <m/>
    <x v="596"/>
  </r>
  <r>
    <n v="5602"/>
    <x v="700"/>
    <x v="4"/>
    <x v="5"/>
    <n v="81424"/>
    <x v="1"/>
    <x v="0"/>
    <x v="0"/>
    <x v="85"/>
    <s v="kmpl"/>
    <s v="100.6 bhp"/>
    <n v="8"/>
    <m/>
    <x v="589"/>
  </r>
  <r>
    <n v="5603"/>
    <x v="1791"/>
    <x v="8"/>
    <x v="4"/>
    <n v="36400"/>
    <x v="1"/>
    <x v="1"/>
    <x v="0"/>
    <x v="425"/>
    <s v="kmpl"/>
    <s v="394.3 bhp"/>
    <n v="4"/>
    <m/>
    <x v="1323"/>
  </r>
  <r>
    <n v="5604"/>
    <x v="1792"/>
    <x v="2"/>
    <x v="3"/>
    <n v="70000"/>
    <x v="1"/>
    <x v="0"/>
    <x v="1"/>
    <x v="353"/>
    <s v="kmpl"/>
    <s v="84.8 bhp"/>
    <n v="5"/>
    <s v="11.48 Lakh"/>
    <x v="27"/>
  </r>
  <r>
    <n v="5605"/>
    <x v="428"/>
    <x v="8"/>
    <x v="1"/>
    <n v="40000"/>
    <x v="1"/>
    <x v="0"/>
    <x v="1"/>
    <x v="219"/>
    <s v="kmpl"/>
    <s v="74 bhp"/>
    <n v="5"/>
    <m/>
    <x v="2"/>
  </r>
  <r>
    <n v="5606"/>
    <x v="1793"/>
    <x v="0"/>
    <x v="12"/>
    <n v="600"/>
    <x v="2"/>
    <x v="1"/>
    <x v="0"/>
    <x v="113"/>
    <s v="kmpl"/>
    <s v="81.80 bhp"/>
    <n v="5"/>
    <s v="6.8 Lakh"/>
    <x v="123"/>
  </r>
  <r>
    <n v="5607"/>
    <x v="922"/>
    <x v="1"/>
    <x v="1"/>
    <n v="65320"/>
    <x v="1"/>
    <x v="1"/>
    <x v="1"/>
    <x v="322"/>
    <s v="kmpl"/>
    <s v="138.03 bhp"/>
    <n v="5"/>
    <m/>
    <x v="30"/>
  </r>
  <r>
    <n v="5608"/>
    <x v="1535"/>
    <x v="1"/>
    <x v="10"/>
    <n v="79000"/>
    <x v="2"/>
    <x v="0"/>
    <x v="3"/>
    <x v="398"/>
    <s v="kmpl"/>
    <s v="180 bhp"/>
    <n v="5"/>
    <m/>
    <x v="207"/>
  </r>
  <r>
    <n v="5609"/>
    <x v="217"/>
    <x v="0"/>
    <x v="6"/>
    <n v="5000"/>
    <x v="2"/>
    <x v="0"/>
    <x v="0"/>
    <x v="49"/>
    <s v="kmpl"/>
    <s v="117.3 bhp"/>
    <n v="5"/>
    <m/>
    <x v="41"/>
  </r>
  <r>
    <n v="5610"/>
    <x v="336"/>
    <x v="3"/>
    <x v="12"/>
    <n v="6028"/>
    <x v="2"/>
    <x v="0"/>
    <x v="0"/>
    <x v="189"/>
    <s v="kmpl"/>
    <s v="121.3 bhp"/>
    <n v="5"/>
    <m/>
    <x v="1324"/>
  </r>
  <r>
    <n v="5611"/>
    <x v="1773"/>
    <x v="8"/>
    <x v="13"/>
    <n v="86000"/>
    <x v="2"/>
    <x v="0"/>
    <x v="1"/>
    <x v="50"/>
    <s v="kmpl"/>
    <s v="67.1 bhp"/>
    <n v="5"/>
    <m/>
    <x v="240"/>
  </r>
  <r>
    <n v="5612"/>
    <x v="303"/>
    <x v="7"/>
    <x v="4"/>
    <n v="160000"/>
    <x v="1"/>
    <x v="0"/>
    <x v="1"/>
    <x v="159"/>
    <s v="kmpl"/>
    <s v="74 bhp"/>
    <n v="5"/>
    <m/>
    <x v="54"/>
  </r>
  <r>
    <n v="5613"/>
    <x v="1711"/>
    <x v="6"/>
    <x v="2"/>
    <n v="59967"/>
    <x v="2"/>
    <x v="1"/>
    <x v="0"/>
    <x v="421"/>
    <s v="kmpl"/>
    <s v="208 bhp"/>
    <n v="5"/>
    <m/>
    <x v="190"/>
  </r>
  <r>
    <n v="5614"/>
    <x v="1543"/>
    <x v="3"/>
    <x v="6"/>
    <n v="43127"/>
    <x v="1"/>
    <x v="0"/>
    <x v="0"/>
    <x v="132"/>
    <s v="kmpl"/>
    <s v="67.04 bhp"/>
    <n v="5"/>
    <m/>
    <x v="444"/>
  </r>
  <r>
    <n v="5615"/>
    <x v="839"/>
    <x v="6"/>
    <x v="3"/>
    <n v="65727"/>
    <x v="2"/>
    <x v="0"/>
    <x v="0"/>
    <x v="124"/>
    <s v="kmpl"/>
    <s v="68.05 bhp"/>
    <n v="5"/>
    <m/>
    <x v="1325"/>
  </r>
  <r>
    <n v="5616"/>
    <x v="536"/>
    <x v="1"/>
    <x v="4"/>
    <n v="70000"/>
    <x v="2"/>
    <x v="0"/>
    <x v="0"/>
    <x v="189"/>
    <s v="kmpl"/>
    <s v="121.3 bhp"/>
    <n v="5"/>
    <m/>
    <x v="119"/>
  </r>
  <r>
    <n v="5617"/>
    <x v="442"/>
    <x v="3"/>
    <x v="6"/>
    <n v="39861"/>
    <x v="1"/>
    <x v="0"/>
    <x v="0"/>
    <x v="215"/>
    <s v="kmpl"/>
    <s v="88.8 bhp"/>
    <n v="5"/>
    <m/>
    <x v="1326"/>
  </r>
  <r>
    <n v="5618"/>
    <x v="836"/>
    <x v="8"/>
    <x v="8"/>
    <n v="16485"/>
    <x v="1"/>
    <x v="1"/>
    <x v="0"/>
    <x v="120"/>
    <s v="kmpl"/>
    <s v="187.74 bhp"/>
    <n v="5"/>
    <m/>
    <x v="1327"/>
  </r>
  <r>
    <n v="5619"/>
    <x v="1794"/>
    <x v="9"/>
    <x v="0"/>
    <n v="77332"/>
    <x v="1"/>
    <x v="0"/>
    <x v="1"/>
    <x v="78"/>
    <s v="kmpl"/>
    <s v="90 bhp"/>
    <n v="5"/>
    <m/>
    <x v="137"/>
  </r>
  <r>
    <n v="5620"/>
    <x v="1446"/>
    <x v="6"/>
    <x v="8"/>
    <n v="17489"/>
    <x v="2"/>
    <x v="1"/>
    <x v="0"/>
    <x v="50"/>
    <s v="kmpl"/>
    <s v="82 bhp"/>
    <n v="5"/>
    <m/>
    <x v="16"/>
  </r>
  <r>
    <n v="5621"/>
    <x v="504"/>
    <x v="1"/>
    <x v="3"/>
    <n v="125000"/>
    <x v="1"/>
    <x v="1"/>
    <x v="0"/>
    <x v="100"/>
    <s v="kmpl"/>
    <s v="169 bhp"/>
    <n v="7"/>
    <m/>
    <x v="55"/>
  </r>
  <r>
    <n v="5622"/>
    <x v="1095"/>
    <x v="2"/>
    <x v="5"/>
    <n v="35129"/>
    <x v="2"/>
    <x v="1"/>
    <x v="0"/>
    <x v="123"/>
    <s v="kmpl"/>
    <s v="83.1 bhp"/>
    <n v="5"/>
    <m/>
    <x v="99"/>
  </r>
  <r>
    <n v="5623"/>
    <x v="365"/>
    <x v="4"/>
    <x v="5"/>
    <n v="22982"/>
    <x v="2"/>
    <x v="1"/>
    <x v="0"/>
    <x v="73"/>
    <s v="kmpl"/>
    <s v="121.3 bhp"/>
    <n v="5"/>
    <m/>
    <x v="42"/>
  </r>
  <r>
    <n v="5624"/>
    <x v="241"/>
    <x v="1"/>
    <x v="4"/>
    <n v="54500"/>
    <x v="2"/>
    <x v="0"/>
    <x v="3"/>
    <x v="53"/>
    <s v="kmpl"/>
    <s v="78.9 bhp"/>
    <n v="5"/>
    <m/>
    <x v="154"/>
  </r>
  <r>
    <n v="5625"/>
    <x v="1795"/>
    <x v="10"/>
    <x v="8"/>
    <n v="16235"/>
    <x v="1"/>
    <x v="0"/>
    <x v="0"/>
    <x v="179"/>
    <s v="kmpl"/>
    <s v="69 bhp"/>
    <n v="5"/>
    <s v="7.15 Lakh"/>
    <x v="44"/>
  </r>
  <r>
    <n v="5626"/>
    <x v="196"/>
    <x v="6"/>
    <x v="8"/>
    <n v="73641"/>
    <x v="2"/>
    <x v="1"/>
    <x v="0"/>
    <x v="140"/>
    <s v="kmpl"/>
    <s v="177.46 bhp"/>
    <n v="5"/>
    <s v="33.36 Lakh"/>
    <x v="1328"/>
  </r>
  <r>
    <n v="5627"/>
    <x v="280"/>
    <x v="4"/>
    <x v="1"/>
    <n v="59572"/>
    <x v="1"/>
    <x v="0"/>
    <x v="0"/>
    <x v="219"/>
    <s v="kmpl"/>
    <s v="74 bhp"/>
    <n v="5"/>
    <m/>
    <x v="444"/>
  </r>
  <r>
    <n v="5628"/>
    <x v="1425"/>
    <x v="5"/>
    <x v="7"/>
    <n v="112827"/>
    <x v="2"/>
    <x v="1"/>
    <x v="0"/>
    <x v="151"/>
    <s v="kmpl"/>
    <s v="141.1 bhp"/>
    <n v="5"/>
    <m/>
    <x v="58"/>
  </r>
  <r>
    <n v="5629"/>
    <x v="874"/>
    <x v="4"/>
    <x v="0"/>
    <n v="118000"/>
    <x v="1"/>
    <x v="0"/>
    <x v="0"/>
    <x v="27"/>
    <s v="kmpl"/>
    <s v="102 bhp"/>
    <n v="8"/>
    <m/>
    <x v="245"/>
  </r>
  <r>
    <n v="5630"/>
    <x v="293"/>
    <x v="7"/>
    <x v="0"/>
    <n v="60000"/>
    <x v="2"/>
    <x v="0"/>
    <x v="0"/>
    <x v="72"/>
    <s v="kmpl"/>
    <s v="118 bhp"/>
    <n v="5"/>
    <m/>
    <x v="86"/>
  </r>
  <r>
    <n v="5631"/>
    <x v="129"/>
    <x v="0"/>
    <x v="3"/>
    <n v="75059"/>
    <x v="2"/>
    <x v="1"/>
    <x v="0"/>
    <x v="72"/>
    <s v="kmpl"/>
    <s v="121.3 bhp"/>
    <n v="5"/>
    <s v="13.7 Lakh"/>
    <x v="24"/>
  </r>
  <r>
    <n v="5632"/>
    <x v="1796"/>
    <x v="1"/>
    <x v="6"/>
    <n v="3000"/>
    <x v="1"/>
    <x v="0"/>
    <x v="0"/>
    <x v="132"/>
    <s v="kmpl"/>
    <s v="67.04 bhp"/>
    <n v="5"/>
    <s v="10.63 Lakh"/>
    <x v="133"/>
  </r>
  <r>
    <n v="5633"/>
    <x v="164"/>
    <x v="8"/>
    <x v="2"/>
    <n v="78000"/>
    <x v="2"/>
    <x v="1"/>
    <x v="1"/>
    <x v="119"/>
    <s v="kmpl"/>
    <s v="157.75 bhp"/>
    <n v="5"/>
    <m/>
    <x v="2"/>
  </r>
  <r>
    <n v="5634"/>
    <x v="621"/>
    <x v="7"/>
    <x v="3"/>
    <n v="47000"/>
    <x v="1"/>
    <x v="0"/>
    <x v="0"/>
    <x v="263"/>
    <s v="kmpl"/>
    <s v="84.8 bhp"/>
    <n v="5"/>
    <m/>
    <x v="27"/>
  </r>
  <r>
    <n v="5635"/>
    <x v="1073"/>
    <x v="8"/>
    <x v="3"/>
    <n v="42000"/>
    <x v="2"/>
    <x v="0"/>
    <x v="0"/>
    <x v="72"/>
    <s v="kmpl"/>
    <s v="118 bhp"/>
    <n v="5"/>
    <m/>
    <x v="119"/>
  </r>
  <r>
    <n v="5636"/>
    <x v="1797"/>
    <x v="7"/>
    <x v="6"/>
    <n v="6820"/>
    <x v="1"/>
    <x v="0"/>
    <x v="0"/>
    <x v="117"/>
    <s v="kmpl"/>
    <s v="88.76 bhp"/>
    <n v="5"/>
    <m/>
    <x v="708"/>
  </r>
  <r>
    <n v="5637"/>
    <x v="1798"/>
    <x v="6"/>
    <x v="4"/>
    <n v="55176"/>
    <x v="2"/>
    <x v="0"/>
    <x v="1"/>
    <x v="146"/>
    <s v="kmpl"/>
    <s v="104 bhp"/>
    <n v="5"/>
    <m/>
    <x v="1021"/>
  </r>
  <r>
    <n v="5638"/>
    <x v="325"/>
    <x v="6"/>
    <x v="5"/>
    <n v="39854"/>
    <x v="2"/>
    <x v="0"/>
    <x v="0"/>
    <x v="69"/>
    <s v="kmpl"/>
    <s v="86.7 bhp"/>
    <n v="5"/>
    <m/>
    <x v="372"/>
  </r>
  <r>
    <n v="5639"/>
    <x v="288"/>
    <x v="7"/>
    <x v="4"/>
    <n v="24000"/>
    <x v="2"/>
    <x v="0"/>
    <x v="0"/>
    <x v="164"/>
    <s v="kmpl"/>
    <s v="73.9 bhp"/>
    <n v="5"/>
    <m/>
    <x v="154"/>
  </r>
  <r>
    <n v="5640"/>
    <x v="52"/>
    <x v="5"/>
    <x v="5"/>
    <n v="55000"/>
    <x v="1"/>
    <x v="0"/>
    <x v="0"/>
    <x v="48"/>
    <s v="kmpl"/>
    <s v="74 bhp"/>
    <n v="5"/>
    <m/>
    <x v="316"/>
  </r>
  <r>
    <n v="5641"/>
    <x v="955"/>
    <x v="6"/>
    <x v="3"/>
    <n v="45840"/>
    <x v="1"/>
    <x v="1"/>
    <x v="0"/>
    <x v="332"/>
    <s v="kmpl"/>
    <s v="153.86 bhp"/>
    <n v="7"/>
    <m/>
    <x v="757"/>
  </r>
  <r>
    <n v="5642"/>
    <x v="567"/>
    <x v="1"/>
    <x v="13"/>
    <n v="155000"/>
    <x v="2"/>
    <x v="0"/>
    <x v="3"/>
    <x v="125"/>
    <s v="kmpl"/>
    <s v="94 bhp"/>
    <n v="5"/>
    <m/>
    <x v="101"/>
  </r>
  <r>
    <n v="5643"/>
    <x v="1654"/>
    <x v="1"/>
    <x v="18"/>
    <n v="125000"/>
    <x v="2"/>
    <x v="0"/>
    <x v="1"/>
    <x v="50"/>
    <s v="kmpl"/>
    <s v="67.1 bhp"/>
    <n v="5"/>
    <m/>
    <x v="257"/>
  </r>
  <r>
    <n v="5644"/>
    <x v="442"/>
    <x v="3"/>
    <x v="7"/>
    <n v="52951"/>
    <x v="1"/>
    <x v="0"/>
    <x v="0"/>
    <x v="215"/>
    <s v="kmpl"/>
    <s v="88 bhp"/>
    <n v="5"/>
    <s v="10.32 Lakh"/>
    <x v="316"/>
  </r>
  <r>
    <n v="5645"/>
    <x v="252"/>
    <x v="7"/>
    <x v="4"/>
    <n v="49000"/>
    <x v="2"/>
    <x v="0"/>
    <x v="0"/>
    <x v="162"/>
    <s v="kmpl"/>
    <s v="121.3 bhp"/>
    <n v="5"/>
    <m/>
    <x v="2"/>
  </r>
  <r>
    <n v="5646"/>
    <x v="502"/>
    <x v="10"/>
    <x v="1"/>
    <n v="52000"/>
    <x v="1"/>
    <x v="0"/>
    <x v="0"/>
    <x v="149"/>
    <s v="kmpl"/>
    <s v="88.5 bhp"/>
    <n v="5"/>
    <m/>
    <x v="179"/>
  </r>
  <r>
    <n v="5647"/>
    <x v="1799"/>
    <x v="0"/>
    <x v="20"/>
    <n v="227000"/>
    <x v="1"/>
    <x v="0"/>
    <x v="2"/>
    <x v="14"/>
    <s v="kmpl"/>
    <s v="null bhp"/>
    <n v="8"/>
    <m/>
    <x v="313"/>
  </r>
  <r>
    <n v="5648"/>
    <x v="889"/>
    <x v="5"/>
    <x v="4"/>
    <n v="120005"/>
    <x v="1"/>
    <x v="0"/>
    <x v="0"/>
    <x v="263"/>
    <s v="kmpl"/>
    <s v="84.8 bhp"/>
    <n v="5"/>
    <m/>
    <x v="27"/>
  </r>
  <r>
    <n v="5649"/>
    <x v="1453"/>
    <x v="0"/>
    <x v="1"/>
    <n v="33000"/>
    <x v="2"/>
    <x v="0"/>
    <x v="0"/>
    <x v="89"/>
    <s v="kmpl"/>
    <s v="103.52 bhp"/>
    <n v="5"/>
    <m/>
    <x v="12"/>
  </r>
  <r>
    <n v="5650"/>
    <x v="629"/>
    <x v="8"/>
    <x v="5"/>
    <n v="126000"/>
    <x v="2"/>
    <x v="0"/>
    <x v="0"/>
    <x v="63"/>
    <s v="kmpl"/>
    <s v="73 bhp"/>
    <n v="7"/>
    <s v="4.43 Lakh"/>
    <x v="313"/>
  </r>
  <r>
    <n v="5651"/>
    <x v="1800"/>
    <x v="9"/>
    <x v="4"/>
    <n v="66700"/>
    <x v="2"/>
    <x v="0"/>
    <x v="0"/>
    <x v="89"/>
    <s v="kmpl"/>
    <s v="103.5 bhp"/>
    <n v="5"/>
    <m/>
    <x v="27"/>
  </r>
  <r>
    <n v="5652"/>
    <x v="394"/>
    <x v="5"/>
    <x v="7"/>
    <n v="122000"/>
    <x v="1"/>
    <x v="0"/>
    <x v="1"/>
    <x v="200"/>
    <s v="kmpl"/>
    <s v="168.5 bhp"/>
    <n v="7"/>
    <m/>
    <x v="477"/>
  </r>
  <r>
    <n v="5653"/>
    <x v="236"/>
    <x v="0"/>
    <x v="5"/>
    <n v="29000"/>
    <x v="1"/>
    <x v="0"/>
    <x v="0"/>
    <x v="1"/>
    <s v="kmpl"/>
    <s v="126.2 bhp"/>
    <n v="5"/>
    <m/>
    <x v="633"/>
  </r>
  <r>
    <n v="5654"/>
    <x v="42"/>
    <x v="6"/>
    <x v="7"/>
    <n v="42315"/>
    <x v="2"/>
    <x v="0"/>
    <x v="0"/>
    <x v="23"/>
    <s v="kmpl"/>
    <s v="82.9 bhp"/>
    <n v="5"/>
    <m/>
    <x v="852"/>
  </r>
  <r>
    <n v="5655"/>
    <x v="0"/>
    <x v="0"/>
    <x v="1"/>
    <n v="22001"/>
    <x v="0"/>
    <x v="0"/>
    <x v="0"/>
    <x v="0"/>
    <s v="km/kg"/>
    <s v="58.16 bhp"/>
    <n v="5"/>
    <m/>
    <x v="137"/>
  </r>
  <r>
    <n v="5656"/>
    <x v="149"/>
    <x v="6"/>
    <x v="5"/>
    <n v="84580"/>
    <x v="1"/>
    <x v="0"/>
    <x v="0"/>
    <x v="111"/>
    <s v="kmpl"/>
    <s v="98.6 bhp"/>
    <n v="5"/>
    <m/>
    <x v="1218"/>
  </r>
  <r>
    <n v="5657"/>
    <x v="1375"/>
    <x v="5"/>
    <x v="16"/>
    <n v="75000"/>
    <x v="2"/>
    <x v="0"/>
    <x v="0"/>
    <x v="133"/>
    <s v="kmpl"/>
    <s v="37 bhp"/>
    <n v="4"/>
    <m/>
    <x v="1329"/>
  </r>
  <r>
    <n v="5658"/>
    <x v="519"/>
    <x v="1"/>
    <x v="13"/>
    <n v="85000"/>
    <x v="2"/>
    <x v="0"/>
    <x v="1"/>
    <x v="178"/>
    <s v="kmpl"/>
    <s v="70 bhp"/>
    <n v="5"/>
    <m/>
    <x v="1330"/>
  </r>
  <r>
    <n v="5659"/>
    <x v="1366"/>
    <x v="8"/>
    <x v="1"/>
    <n v="24296"/>
    <x v="2"/>
    <x v="0"/>
    <x v="0"/>
    <x v="246"/>
    <s v="kmpl"/>
    <s v="83.14 bhp"/>
    <n v="5"/>
    <m/>
    <x v="83"/>
  </r>
  <r>
    <n v="5660"/>
    <x v="583"/>
    <x v="7"/>
    <x v="7"/>
    <n v="40000"/>
    <x v="2"/>
    <x v="0"/>
    <x v="0"/>
    <x v="11"/>
    <s v="kmpl"/>
    <s v="116.3 bhp"/>
    <n v="5"/>
    <m/>
    <x v="1331"/>
  </r>
  <r>
    <n v="5661"/>
    <x v="1257"/>
    <x v="2"/>
    <x v="10"/>
    <n v="64514"/>
    <x v="1"/>
    <x v="0"/>
    <x v="0"/>
    <x v="11"/>
    <s v="kmpl"/>
    <s v="110 bhp"/>
    <n v="5"/>
    <m/>
    <x v="164"/>
  </r>
  <r>
    <n v="5662"/>
    <x v="336"/>
    <x v="8"/>
    <x v="5"/>
    <n v="35000"/>
    <x v="2"/>
    <x v="0"/>
    <x v="0"/>
    <x v="189"/>
    <s v="kmpl"/>
    <s v="121.3 bhp"/>
    <n v="5"/>
    <m/>
    <x v="361"/>
  </r>
  <r>
    <n v="5663"/>
    <x v="55"/>
    <x v="9"/>
    <x v="5"/>
    <n v="41000"/>
    <x v="2"/>
    <x v="0"/>
    <x v="1"/>
    <x v="52"/>
    <s v="kmpl"/>
    <s v="53.3 bhp"/>
    <n v="5"/>
    <m/>
    <x v="72"/>
  </r>
  <r>
    <n v="5664"/>
    <x v="199"/>
    <x v="10"/>
    <x v="11"/>
    <n v="60123"/>
    <x v="2"/>
    <x v="0"/>
    <x v="1"/>
    <x v="50"/>
    <s v="kmpl"/>
    <s v="67.1 bhp"/>
    <n v="5"/>
    <m/>
    <x v="9"/>
  </r>
  <r>
    <n v="5665"/>
    <x v="53"/>
    <x v="5"/>
    <x v="1"/>
    <n v="53000"/>
    <x v="2"/>
    <x v="0"/>
    <x v="1"/>
    <x v="50"/>
    <s v="kmpl"/>
    <s v="82 bhp"/>
    <n v="5"/>
    <m/>
    <x v="27"/>
  </r>
  <r>
    <n v="5666"/>
    <x v="655"/>
    <x v="8"/>
    <x v="8"/>
    <n v="9000"/>
    <x v="2"/>
    <x v="0"/>
    <x v="0"/>
    <x v="101"/>
    <s v="kmpl"/>
    <s v="81.83 bhp"/>
    <n v="5"/>
    <m/>
    <x v="444"/>
  </r>
  <r>
    <n v="5667"/>
    <x v="325"/>
    <x v="3"/>
    <x v="1"/>
    <n v="53497"/>
    <x v="2"/>
    <x v="0"/>
    <x v="0"/>
    <x v="69"/>
    <s v="kmpl"/>
    <s v="86.7 bhp"/>
    <n v="5"/>
    <m/>
    <x v="260"/>
  </r>
  <r>
    <n v="5668"/>
    <x v="572"/>
    <x v="4"/>
    <x v="9"/>
    <n v="68000"/>
    <x v="1"/>
    <x v="0"/>
    <x v="0"/>
    <x v="49"/>
    <s v="kmpl"/>
    <s v="68 bhp"/>
    <n v="5"/>
    <m/>
    <x v="558"/>
  </r>
  <r>
    <n v="5669"/>
    <x v="1056"/>
    <x v="4"/>
    <x v="7"/>
    <n v="65000"/>
    <x v="1"/>
    <x v="1"/>
    <x v="0"/>
    <x v="340"/>
    <s v="kmpl"/>
    <s v="126.32 bhp"/>
    <n v="5"/>
    <m/>
    <x v="615"/>
  </r>
  <r>
    <n v="5670"/>
    <x v="1801"/>
    <x v="7"/>
    <x v="7"/>
    <n v="45155"/>
    <x v="1"/>
    <x v="0"/>
    <x v="0"/>
    <x v="132"/>
    <s v="kmpl"/>
    <s v="67.04 bhp"/>
    <n v="5"/>
    <m/>
    <x v="139"/>
  </r>
  <r>
    <n v="5671"/>
    <x v="132"/>
    <x v="3"/>
    <x v="6"/>
    <n v="20026"/>
    <x v="2"/>
    <x v="1"/>
    <x v="0"/>
    <x v="97"/>
    <s v="kmpl"/>
    <s v="88.7 bhp"/>
    <n v="5"/>
    <m/>
    <x v="1332"/>
  </r>
  <r>
    <n v="5672"/>
    <x v="474"/>
    <x v="10"/>
    <x v="1"/>
    <n v="60000"/>
    <x v="1"/>
    <x v="0"/>
    <x v="0"/>
    <x v="228"/>
    <s v="kmpl"/>
    <s v="126.2 bhp"/>
    <n v="5"/>
    <m/>
    <x v="368"/>
  </r>
  <r>
    <n v="5673"/>
    <x v="1747"/>
    <x v="3"/>
    <x v="12"/>
    <n v="15976"/>
    <x v="1"/>
    <x v="1"/>
    <x v="0"/>
    <x v="115"/>
    <s v="kmpl"/>
    <s v="136 bhp"/>
    <n v="5"/>
    <m/>
    <x v="1333"/>
  </r>
  <r>
    <n v="5674"/>
    <x v="186"/>
    <x v="6"/>
    <x v="8"/>
    <n v="30523"/>
    <x v="2"/>
    <x v="1"/>
    <x v="0"/>
    <x v="129"/>
    <s v="kmpl"/>
    <s v="177.5 bhp"/>
    <n v="5"/>
    <m/>
    <x v="1328"/>
  </r>
  <r>
    <n v="5675"/>
    <x v="849"/>
    <x v="7"/>
    <x v="4"/>
    <n v="26300"/>
    <x v="1"/>
    <x v="0"/>
    <x v="0"/>
    <x v="118"/>
    <s v="kmpl"/>
    <s v="57.6 bhp"/>
    <n v="5"/>
    <m/>
    <x v="70"/>
  </r>
  <r>
    <n v="5676"/>
    <x v="38"/>
    <x v="7"/>
    <x v="2"/>
    <n v="66000"/>
    <x v="1"/>
    <x v="0"/>
    <x v="0"/>
    <x v="37"/>
    <s v="kmpl"/>
    <s v="73.9 bhp"/>
    <n v="5"/>
    <m/>
    <x v="418"/>
  </r>
  <r>
    <n v="5677"/>
    <x v="581"/>
    <x v="5"/>
    <x v="5"/>
    <n v="70000"/>
    <x v="1"/>
    <x v="0"/>
    <x v="0"/>
    <x v="21"/>
    <s v="kmpl"/>
    <s v="88.5 bhp"/>
    <n v="5"/>
    <m/>
    <x v="40"/>
  </r>
  <r>
    <n v="5678"/>
    <x v="483"/>
    <x v="10"/>
    <x v="2"/>
    <n v="46000"/>
    <x v="2"/>
    <x v="0"/>
    <x v="0"/>
    <x v="11"/>
    <s v="kmpl"/>
    <s v="116.3 bhp"/>
    <n v="5"/>
    <m/>
    <x v="290"/>
  </r>
  <r>
    <n v="5679"/>
    <x v="976"/>
    <x v="4"/>
    <x v="8"/>
    <n v="28000"/>
    <x v="1"/>
    <x v="0"/>
    <x v="0"/>
    <x v="270"/>
    <s v="kmpl"/>
    <s v="108.5 bhp"/>
    <n v="5"/>
    <s v="14.2 Lakh"/>
    <x v="53"/>
  </r>
  <r>
    <n v="5680"/>
    <x v="732"/>
    <x v="8"/>
    <x v="8"/>
    <n v="46000"/>
    <x v="2"/>
    <x v="0"/>
    <x v="0"/>
    <x v="50"/>
    <s v="kmpl"/>
    <s v="81.86 bhp"/>
    <n v="5"/>
    <s v="6.54 Lakh"/>
    <x v="119"/>
  </r>
  <r>
    <n v="5681"/>
    <x v="1529"/>
    <x v="5"/>
    <x v="8"/>
    <n v="33000"/>
    <x v="2"/>
    <x v="1"/>
    <x v="0"/>
    <x v="397"/>
    <s v="kmpl"/>
    <s v="67 bhp"/>
    <n v="5"/>
    <m/>
    <x v="242"/>
  </r>
  <r>
    <n v="5682"/>
    <x v="248"/>
    <x v="6"/>
    <x v="8"/>
    <n v="27718"/>
    <x v="2"/>
    <x v="0"/>
    <x v="0"/>
    <x v="160"/>
    <s v="kmpl"/>
    <s v="47.3 bhp"/>
    <n v="5"/>
    <m/>
    <x v="1281"/>
  </r>
  <r>
    <n v="5683"/>
    <x v="1118"/>
    <x v="9"/>
    <x v="4"/>
    <n v="58000"/>
    <x v="2"/>
    <x v="0"/>
    <x v="0"/>
    <x v="57"/>
    <s v="kmpl"/>
    <s v="110 bhp"/>
    <n v="5"/>
    <m/>
    <x v="100"/>
  </r>
  <r>
    <n v="5684"/>
    <x v="1802"/>
    <x v="3"/>
    <x v="6"/>
    <n v="33150"/>
    <x v="2"/>
    <x v="0"/>
    <x v="0"/>
    <x v="123"/>
    <s v="kmpl"/>
    <s v="83.1 bhp"/>
    <n v="5"/>
    <s v="8.71 Lakh"/>
    <x v="318"/>
  </r>
  <r>
    <n v="5685"/>
    <x v="82"/>
    <x v="1"/>
    <x v="4"/>
    <n v="77000"/>
    <x v="1"/>
    <x v="0"/>
    <x v="0"/>
    <x v="70"/>
    <s v="kmpl"/>
    <s v="73.94 bhp"/>
    <n v="5"/>
    <m/>
    <x v="137"/>
  </r>
  <r>
    <n v="5686"/>
    <x v="420"/>
    <x v="2"/>
    <x v="9"/>
    <n v="70000"/>
    <x v="1"/>
    <x v="1"/>
    <x v="0"/>
    <x v="180"/>
    <s v="kmpl"/>
    <s v="198.5 bhp"/>
    <n v="5"/>
    <m/>
    <x v="248"/>
  </r>
  <r>
    <n v="5687"/>
    <x v="82"/>
    <x v="7"/>
    <x v="3"/>
    <n v="97000"/>
    <x v="1"/>
    <x v="0"/>
    <x v="0"/>
    <x v="70"/>
    <s v="kmpl"/>
    <s v="73.94 bhp"/>
    <n v="5"/>
    <m/>
    <x v="159"/>
  </r>
  <r>
    <n v="5688"/>
    <x v="163"/>
    <x v="2"/>
    <x v="3"/>
    <n v="75300"/>
    <x v="1"/>
    <x v="0"/>
    <x v="1"/>
    <x v="118"/>
    <s v="kmpl"/>
    <s v="57.6 bhp"/>
    <n v="5"/>
    <m/>
    <x v="50"/>
  </r>
  <r>
    <n v="5689"/>
    <x v="1408"/>
    <x v="6"/>
    <x v="0"/>
    <n v="69918"/>
    <x v="2"/>
    <x v="0"/>
    <x v="0"/>
    <x v="205"/>
    <s v="kmpl"/>
    <s v="103.3 bhp"/>
    <n v="5"/>
    <m/>
    <x v="1334"/>
  </r>
  <r>
    <n v="5690"/>
    <x v="1803"/>
    <x v="3"/>
    <x v="12"/>
    <n v="4721"/>
    <x v="2"/>
    <x v="0"/>
    <x v="0"/>
    <x v="33"/>
    <s v="kmpl"/>
    <s v="35 bhp"/>
    <n v="5"/>
    <m/>
    <x v="909"/>
  </r>
  <r>
    <n v="5691"/>
    <x v="1804"/>
    <x v="7"/>
    <x v="7"/>
    <n v="39163"/>
    <x v="1"/>
    <x v="0"/>
    <x v="0"/>
    <x v="15"/>
    <s v="kmpl"/>
    <s v="178 bhp"/>
    <n v="7"/>
    <m/>
    <x v="1089"/>
  </r>
  <r>
    <n v="5692"/>
    <x v="1805"/>
    <x v="1"/>
    <x v="4"/>
    <n v="80000"/>
    <x v="2"/>
    <x v="1"/>
    <x v="0"/>
    <x v="73"/>
    <s v="kmpl"/>
    <s v="210 bhp"/>
    <n v="5"/>
    <m/>
    <x v="341"/>
  </r>
  <r>
    <n v="5693"/>
    <x v="849"/>
    <x v="9"/>
    <x v="1"/>
    <n v="66000"/>
    <x v="1"/>
    <x v="0"/>
    <x v="0"/>
    <x v="118"/>
    <s v="kmpl"/>
    <s v="56.3 bhp"/>
    <n v="5"/>
    <m/>
    <x v="5"/>
  </r>
  <r>
    <n v="5694"/>
    <x v="1456"/>
    <x v="3"/>
    <x v="8"/>
    <n v="36154"/>
    <x v="1"/>
    <x v="0"/>
    <x v="1"/>
    <x v="277"/>
    <s v="kmpl"/>
    <s v="99 bhp"/>
    <n v="5"/>
    <m/>
    <x v="1047"/>
  </r>
  <r>
    <n v="5695"/>
    <x v="1409"/>
    <x v="10"/>
    <x v="3"/>
    <n v="34000"/>
    <x v="2"/>
    <x v="0"/>
    <x v="0"/>
    <x v="146"/>
    <s v="kmpl"/>
    <s v="117.3 bhp"/>
    <n v="5"/>
    <s v="12.68 Lakh"/>
    <x v="74"/>
  </r>
  <r>
    <n v="5696"/>
    <x v="268"/>
    <x v="2"/>
    <x v="5"/>
    <n v="60000"/>
    <x v="1"/>
    <x v="1"/>
    <x v="1"/>
    <x v="115"/>
    <s v="kmpl"/>
    <s v="136 bhp"/>
    <n v="5"/>
    <m/>
    <x v="874"/>
  </r>
  <r>
    <n v="5697"/>
    <x v="1786"/>
    <x v="5"/>
    <x v="1"/>
    <n v="32000"/>
    <x v="1"/>
    <x v="0"/>
    <x v="0"/>
    <x v="392"/>
    <s v="kmpl"/>
    <s v="88.7 bhp"/>
    <n v="5"/>
    <m/>
    <x v="747"/>
  </r>
  <r>
    <n v="5698"/>
    <x v="304"/>
    <x v="6"/>
    <x v="3"/>
    <n v="79985"/>
    <x v="1"/>
    <x v="0"/>
    <x v="0"/>
    <x v="49"/>
    <s v="kmpl"/>
    <s v="67 bhp"/>
    <n v="5"/>
    <m/>
    <x v="813"/>
  </r>
  <r>
    <n v="5699"/>
    <x v="603"/>
    <x v="9"/>
    <x v="7"/>
    <n v="37600"/>
    <x v="1"/>
    <x v="1"/>
    <x v="1"/>
    <x v="46"/>
    <s v="kmpl"/>
    <s v="147.51 bhp"/>
    <n v="5"/>
    <m/>
    <x v="732"/>
  </r>
  <r>
    <n v="5700"/>
    <x v="172"/>
    <x v="6"/>
    <x v="1"/>
    <n v="31965"/>
    <x v="2"/>
    <x v="0"/>
    <x v="0"/>
    <x v="124"/>
    <s v="kmpl"/>
    <s v="68.05 bhp"/>
    <n v="5"/>
    <m/>
    <x v="155"/>
  </r>
  <r>
    <n v="5701"/>
    <x v="424"/>
    <x v="6"/>
    <x v="0"/>
    <n v="70749"/>
    <x v="2"/>
    <x v="1"/>
    <x v="0"/>
    <x v="92"/>
    <s v="kmpl"/>
    <s v="154 bhp"/>
    <n v="5"/>
    <m/>
    <x v="125"/>
  </r>
  <r>
    <n v="5702"/>
    <x v="810"/>
    <x v="2"/>
    <x v="4"/>
    <n v="38000"/>
    <x v="1"/>
    <x v="1"/>
    <x v="0"/>
    <x v="301"/>
    <s v="kmpl"/>
    <s v="258 bhp"/>
    <n v="5"/>
    <m/>
    <x v="135"/>
  </r>
  <r>
    <n v="5703"/>
    <x v="336"/>
    <x v="6"/>
    <x v="8"/>
    <n v="41534"/>
    <x v="2"/>
    <x v="0"/>
    <x v="0"/>
    <x v="189"/>
    <s v="kmpl"/>
    <s v="121.3 bhp"/>
    <n v="5"/>
    <m/>
    <x v="363"/>
  </r>
  <r>
    <n v="5704"/>
    <x v="1806"/>
    <x v="5"/>
    <x v="8"/>
    <n v="54455"/>
    <x v="1"/>
    <x v="1"/>
    <x v="0"/>
    <x v="90"/>
    <s v="kmpl"/>
    <s v="108.495 bhp"/>
    <n v="5"/>
    <m/>
    <x v="139"/>
  </r>
  <r>
    <n v="5705"/>
    <x v="933"/>
    <x v="7"/>
    <x v="9"/>
    <n v="42000"/>
    <x v="2"/>
    <x v="0"/>
    <x v="0"/>
    <x v="243"/>
    <s v="kmpl"/>
    <s v="92.7 bhp"/>
    <n v="5"/>
    <m/>
    <x v="348"/>
  </r>
  <r>
    <n v="5706"/>
    <x v="562"/>
    <x v="3"/>
    <x v="6"/>
    <n v="52073"/>
    <x v="1"/>
    <x v="0"/>
    <x v="1"/>
    <x v="249"/>
    <s v="kmpl"/>
    <s v="147.9 bhp"/>
    <n v="5"/>
    <m/>
    <x v="1335"/>
  </r>
  <r>
    <n v="5707"/>
    <x v="1240"/>
    <x v="6"/>
    <x v="6"/>
    <n v="40175"/>
    <x v="1"/>
    <x v="0"/>
    <x v="1"/>
    <x v="117"/>
    <s v="kmpl"/>
    <s v="88.73 bhp"/>
    <n v="5"/>
    <m/>
    <x v="751"/>
  </r>
  <r>
    <n v="5708"/>
    <x v="318"/>
    <x v="0"/>
    <x v="8"/>
    <n v="16503"/>
    <x v="2"/>
    <x v="1"/>
    <x v="0"/>
    <x v="83"/>
    <s v="kmpl"/>
    <s v="117.3 bhp"/>
    <n v="7"/>
    <s v="15.02 Lakh"/>
    <x v="312"/>
  </r>
  <r>
    <n v="5709"/>
    <x v="743"/>
    <x v="6"/>
    <x v="8"/>
    <n v="15029"/>
    <x v="2"/>
    <x v="0"/>
    <x v="0"/>
    <x v="229"/>
    <s v="kmpl"/>
    <s v="82 bhp"/>
    <n v="5"/>
    <m/>
    <x v="1336"/>
  </r>
  <r>
    <n v="5710"/>
    <x v="1807"/>
    <x v="0"/>
    <x v="4"/>
    <n v="26200"/>
    <x v="0"/>
    <x v="0"/>
    <x v="0"/>
    <x v="426"/>
    <s v="km/kg"/>
    <s v="47.3 bhp"/>
    <n v="5"/>
    <m/>
    <x v="93"/>
  </r>
  <r>
    <n v="5711"/>
    <x v="509"/>
    <x v="4"/>
    <x v="1"/>
    <n v="76362"/>
    <x v="1"/>
    <x v="0"/>
    <x v="0"/>
    <x v="148"/>
    <s v="kmpl"/>
    <s v="70 bhp"/>
    <n v="5"/>
    <m/>
    <x v="44"/>
  </r>
  <r>
    <n v="5712"/>
    <x v="39"/>
    <x v="7"/>
    <x v="9"/>
    <n v="18700"/>
    <x v="2"/>
    <x v="0"/>
    <x v="1"/>
    <x v="38"/>
    <s v="kmpl"/>
    <s v="46.3 bhp"/>
    <n v="5"/>
    <m/>
    <x v="36"/>
  </r>
  <r>
    <n v="5713"/>
    <x v="110"/>
    <x v="3"/>
    <x v="1"/>
    <n v="67585"/>
    <x v="1"/>
    <x v="0"/>
    <x v="0"/>
    <x v="85"/>
    <s v="kmpl"/>
    <s v="100.6 bhp"/>
    <n v="7"/>
    <m/>
    <x v="409"/>
  </r>
  <r>
    <n v="5714"/>
    <x v="71"/>
    <x v="0"/>
    <x v="0"/>
    <n v="57000"/>
    <x v="2"/>
    <x v="1"/>
    <x v="1"/>
    <x v="64"/>
    <s v="kmpl"/>
    <s v="78.9 bhp"/>
    <n v="5"/>
    <m/>
    <x v="54"/>
  </r>
  <r>
    <n v="5715"/>
    <x v="1808"/>
    <x v="6"/>
    <x v="12"/>
    <n v="22321"/>
    <x v="2"/>
    <x v="1"/>
    <x v="0"/>
    <x v="69"/>
    <s v="kmpl"/>
    <s v="117.3 bhp"/>
    <n v="5"/>
    <s v="13.4 Lakh"/>
    <x v="1337"/>
  </r>
  <r>
    <n v="5716"/>
    <x v="305"/>
    <x v="5"/>
    <x v="21"/>
    <n v="95150"/>
    <x v="2"/>
    <x v="0"/>
    <x v="3"/>
    <x v="156"/>
    <s v="kmpl"/>
    <s v="60 bhp"/>
    <n v="5"/>
    <m/>
    <x v="1236"/>
  </r>
  <r>
    <n v="5717"/>
    <x v="118"/>
    <x v="7"/>
    <x v="1"/>
    <n v="36428"/>
    <x v="2"/>
    <x v="0"/>
    <x v="0"/>
    <x v="137"/>
    <s v="kmpl"/>
    <s v="67.04 bhp"/>
    <n v="5"/>
    <m/>
    <x v="207"/>
  </r>
  <r>
    <n v="5718"/>
    <x v="60"/>
    <x v="4"/>
    <x v="3"/>
    <n v="73500"/>
    <x v="1"/>
    <x v="0"/>
    <x v="1"/>
    <x v="56"/>
    <s v="kmpl"/>
    <s v="68 bhp"/>
    <n v="5"/>
    <m/>
    <x v="110"/>
  </r>
  <r>
    <n v="5719"/>
    <x v="325"/>
    <x v="6"/>
    <x v="1"/>
    <n v="47234"/>
    <x v="2"/>
    <x v="0"/>
    <x v="0"/>
    <x v="69"/>
    <s v="kmpl"/>
    <s v="86.7 bhp"/>
    <n v="5"/>
    <m/>
    <x v="472"/>
  </r>
  <r>
    <n v="5720"/>
    <x v="344"/>
    <x v="4"/>
    <x v="11"/>
    <n v="62364"/>
    <x v="2"/>
    <x v="0"/>
    <x v="0"/>
    <x v="190"/>
    <s v="kmpl"/>
    <s v="94 bhp"/>
    <n v="5"/>
    <m/>
    <x v="293"/>
  </r>
  <r>
    <n v="5721"/>
    <x v="471"/>
    <x v="1"/>
    <x v="3"/>
    <n v="89000"/>
    <x v="1"/>
    <x v="0"/>
    <x v="0"/>
    <x v="84"/>
    <s v="kmpl"/>
    <s v="126.32 bhp"/>
    <n v="5"/>
    <m/>
    <x v="3"/>
  </r>
  <r>
    <n v="5722"/>
    <x v="209"/>
    <x v="10"/>
    <x v="4"/>
    <n v="58653"/>
    <x v="1"/>
    <x v="0"/>
    <x v="0"/>
    <x v="12"/>
    <s v="kmpl"/>
    <s v="74 bhp"/>
    <n v="5"/>
    <m/>
    <x v="279"/>
  </r>
  <r>
    <n v="5723"/>
    <x v="148"/>
    <x v="8"/>
    <x v="4"/>
    <n v="30000"/>
    <x v="2"/>
    <x v="1"/>
    <x v="1"/>
    <x v="110"/>
    <s v="kmpl"/>
    <s v="120.7 bhp"/>
    <n v="5"/>
    <m/>
    <x v="248"/>
  </r>
  <r>
    <n v="5724"/>
    <x v="562"/>
    <x v="3"/>
    <x v="7"/>
    <n v="64042"/>
    <x v="1"/>
    <x v="0"/>
    <x v="0"/>
    <x v="156"/>
    <s v="kmpl"/>
    <s v="163.7 bhp"/>
    <n v="5"/>
    <m/>
    <x v="345"/>
  </r>
  <r>
    <n v="5725"/>
    <x v="354"/>
    <x v="2"/>
    <x v="4"/>
    <n v="120000"/>
    <x v="1"/>
    <x v="1"/>
    <x v="0"/>
    <x v="56"/>
    <s v="kmpl"/>
    <s v="138.1 bhp"/>
    <n v="5"/>
    <m/>
    <x v="549"/>
  </r>
  <r>
    <n v="5726"/>
    <x v="1208"/>
    <x v="4"/>
    <x v="7"/>
    <n v="90000"/>
    <x v="1"/>
    <x v="0"/>
    <x v="0"/>
    <x v="92"/>
    <s v="kmpl"/>
    <s v="120 bhp"/>
    <n v="8"/>
    <m/>
    <x v="133"/>
  </r>
  <r>
    <n v="5727"/>
    <x v="985"/>
    <x v="6"/>
    <x v="6"/>
    <n v="30733"/>
    <x v="1"/>
    <x v="1"/>
    <x v="0"/>
    <x v="212"/>
    <s v="kmpl"/>
    <s v="190 bhp"/>
    <n v="5"/>
    <m/>
    <x v="1338"/>
  </r>
  <r>
    <n v="5728"/>
    <x v="1337"/>
    <x v="7"/>
    <x v="10"/>
    <n v="43600"/>
    <x v="2"/>
    <x v="1"/>
    <x v="0"/>
    <x v="211"/>
    <s v="kmpl"/>
    <s v="272 bhp"/>
    <n v="5"/>
    <m/>
    <x v="1339"/>
  </r>
  <r>
    <n v="5729"/>
    <x v="164"/>
    <x v="1"/>
    <x v="0"/>
    <n v="71473"/>
    <x v="2"/>
    <x v="1"/>
    <x v="1"/>
    <x v="119"/>
    <s v="kmpl"/>
    <s v="157.75 bhp"/>
    <n v="5"/>
    <m/>
    <x v="156"/>
  </r>
  <r>
    <n v="5730"/>
    <x v="73"/>
    <x v="0"/>
    <x v="7"/>
    <n v="39000"/>
    <x v="2"/>
    <x v="1"/>
    <x v="1"/>
    <x v="66"/>
    <s v="kmpl"/>
    <s v="86.8 bhp"/>
    <n v="5"/>
    <m/>
    <x v="566"/>
  </r>
  <r>
    <n v="5731"/>
    <x v="157"/>
    <x v="4"/>
    <x v="10"/>
    <n v="84045"/>
    <x v="2"/>
    <x v="0"/>
    <x v="0"/>
    <x v="53"/>
    <s v="kmpl"/>
    <s v="78.9 bhp"/>
    <n v="5"/>
    <m/>
    <x v="23"/>
  </r>
  <r>
    <n v="5732"/>
    <x v="907"/>
    <x v="0"/>
    <x v="7"/>
    <n v="57004"/>
    <x v="2"/>
    <x v="0"/>
    <x v="0"/>
    <x v="146"/>
    <s v="kmpl"/>
    <s v="117.3 bhp"/>
    <n v="5"/>
    <m/>
    <x v="156"/>
  </r>
  <r>
    <n v="5733"/>
    <x v="837"/>
    <x v="3"/>
    <x v="3"/>
    <n v="75464"/>
    <x v="2"/>
    <x v="0"/>
    <x v="0"/>
    <x v="297"/>
    <s v="kmpl"/>
    <s v="70 bhp"/>
    <n v="5"/>
    <m/>
    <x v="1340"/>
  </r>
  <r>
    <n v="5734"/>
    <x v="242"/>
    <x v="4"/>
    <x v="13"/>
    <n v="142000"/>
    <x v="1"/>
    <x v="0"/>
    <x v="0"/>
    <x v="27"/>
    <s v="kmpl"/>
    <s v="102 bhp"/>
    <n v="7"/>
    <m/>
    <x v="123"/>
  </r>
  <r>
    <n v="5735"/>
    <x v="960"/>
    <x v="6"/>
    <x v="3"/>
    <n v="118683"/>
    <x v="1"/>
    <x v="0"/>
    <x v="1"/>
    <x v="334"/>
    <s v="kmpl"/>
    <s v="64.1 bhp"/>
    <n v="5"/>
    <m/>
    <x v="385"/>
  </r>
  <r>
    <n v="5736"/>
    <x v="1809"/>
    <x v="8"/>
    <x v="6"/>
    <n v="42000"/>
    <x v="2"/>
    <x v="0"/>
    <x v="0"/>
    <x v="35"/>
    <s v="kmpl"/>
    <s v="82 bhp"/>
    <n v="6"/>
    <s v="7.96 Lakh"/>
    <x v="44"/>
  </r>
  <r>
    <n v="5737"/>
    <x v="1215"/>
    <x v="6"/>
    <x v="12"/>
    <n v="12800"/>
    <x v="2"/>
    <x v="0"/>
    <x v="0"/>
    <x v="101"/>
    <s v="kmpl"/>
    <s v="81.83 bhp"/>
    <n v="5"/>
    <m/>
    <x v="1146"/>
  </r>
  <r>
    <n v="5738"/>
    <x v="1810"/>
    <x v="5"/>
    <x v="2"/>
    <n v="80000"/>
    <x v="2"/>
    <x v="0"/>
    <x v="0"/>
    <x v="188"/>
    <s v="kmpl"/>
    <s v="127 bhp"/>
    <n v="7"/>
    <m/>
    <x v="44"/>
  </r>
  <r>
    <n v="5739"/>
    <x v="280"/>
    <x v="4"/>
    <x v="7"/>
    <n v="76126"/>
    <x v="1"/>
    <x v="0"/>
    <x v="0"/>
    <x v="168"/>
    <s v="kmpl"/>
    <s v="73.9 bhp"/>
    <n v="5"/>
    <m/>
    <x v="367"/>
  </r>
  <r>
    <n v="5740"/>
    <x v="1139"/>
    <x v="2"/>
    <x v="8"/>
    <n v="21000"/>
    <x v="1"/>
    <x v="1"/>
    <x v="1"/>
    <x v="225"/>
    <s v="kmpl"/>
    <s v="258 bhp"/>
    <n v="5"/>
    <m/>
    <x v="408"/>
  </r>
  <r>
    <n v="5741"/>
    <x v="160"/>
    <x v="1"/>
    <x v="4"/>
    <n v="85000"/>
    <x v="1"/>
    <x v="1"/>
    <x v="0"/>
    <x v="74"/>
    <s v="kmpl"/>
    <s v="174.33 bhp"/>
    <n v="5"/>
    <m/>
    <x v="544"/>
  </r>
  <r>
    <n v="5742"/>
    <x v="653"/>
    <x v="5"/>
    <x v="8"/>
    <n v="27000"/>
    <x v="2"/>
    <x v="0"/>
    <x v="0"/>
    <x v="123"/>
    <s v="kmpl"/>
    <s v="83.1 bhp"/>
    <n v="5"/>
    <m/>
    <x v="2"/>
  </r>
  <r>
    <n v="5743"/>
    <x v="820"/>
    <x v="3"/>
    <x v="5"/>
    <n v="45794"/>
    <x v="1"/>
    <x v="1"/>
    <x v="0"/>
    <x v="304"/>
    <s v="kmpl"/>
    <s v="194.3 bhp"/>
    <n v="7"/>
    <m/>
    <x v="1341"/>
  </r>
  <r>
    <n v="5744"/>
    <x v="569"/>
    <x v="4"/>
    <x v="4"/>
    <n v="57352"/>
    <x v="1"/>
    <x v="1"/>
    <x v="0"/>
    <x v="358"/>
    <s v="kmpl"/>
    <s v="163.7 bhp"/>
    <n v="5"/>
    <m/>
    <x v="139"/>
  </r>
  <r>
    <n v="5745"/>
    <x v="321"/>
    <x v="3"/>
    <x v="6"/>
    <n v="41467"/>
    <x v="1"/>
    <x v="1"/>
    <x v="0"/>
    <x v="89"/>
    <s v="kmpl"/>
    <s v="204 bhp"/>
    <n v="5"/>
    <m/>
    <x v="1342"/>
  </r>
  <r>
    <n v="5746"/>
    <x v="382"/>
    <x v="0"/>
    <x v="10"/>
    <n v="42000"/>
    <x v="2"/>
    <x v="0"/>
    <x v="0"/>
    <x v="199"/>
    <s v="kmpl"/>
    <s v="62.1 bhp"/>
    <n v="5"/>
    <m/>
    <x v="146"/>
  </r>
  <r>
    <n v="5747"/>
    <x v="0"/>
    <x v="8"/>
    <x v="7"/>
    <n v="62549"/>
    <x v="0"/>
    <x v="0"/>
    <x v="0"/>
    <x v="0"/>
    <s v="km/kg"/>
    <s v="58.16 bhp"/>
    <n v="5"/>
    <m/>
    <x v="154"/>
  </r>
  <r>
    <n v="5748"/>
    <x v="730"/>
    <x v="4"/>
    <x v="1"/>
    <n v="67048"/>
    <x v="1"/>
    <x v="0"/>
    <x v="0"/>
    <x v="149"/>
    <s v="kmpl"/>
    <s v="88.5 bhp"/>
    <n v="5"/>
    <m/>
    <x v="133"/>
  </r>
  <r>
    <n v="5749"/>
    <x v="213"/>
    <x v="6"/>
    <x v="6"/>
    <n v="11732"/>
    <x v="2"/>
    <x v="0"/>
    <x v="0"/>
    <x v="146"/>
    <s v="kmpl"/>
    <s v="117.3 bhp"/>
    <n v="5"/>
    <s v="11.88 Lakh"/>
    <x v="1343"/>
  </r>
  <r>
    <n v="5750"/>
    <x v="1811"/>
    <x v="0"/>
    <x v="5"/>
    <n v="37000"/>
    <x v="1"/>
    <x v="0"/>
    <x v="0"/>
    <x v="18"/>
    <s v="kmpl"/>
    <s v="83.8 bhp"/>
    <n v="5"/>
    <m/>
    <x v="139"/>
  </r>
  <r>
    <n v="5751"/>
    <x v="479"/>
    <x v="4"/>
    <x v="1"/>
    <n v="30000"/>
    <x v="1"/>
    <x v="1"/>
    <x v="0"/>
    <x v="158"/>
    <s v="kmpl"/>
    <s v="184 bhp"/>
    <n v="5"/>
    <m/>
    <x v="270"/>
  </r>
  <r>
    <n v="5752"/>
    <x v="149"/>
    <x v="4"/>
    <x v="5"/>
    <n v="53000"/>
    <x v="1"/>
    <x v="0"/>
    <x v="0"/>
    <x v="111"/>
    <s v="kmpl"/>
    <s v="98.6 bhp"/>
    <n v="5"/>
    <m/>
    <x v="349"/>
  </r>
  <r>
    <n v="5753"/>
    <x v="1735"/>
    <x v="5"/>
    <x v="7"/>
    <n v="60000"/>
    <x v="1"/>
    <x v="0"/>
    <x v="0"/>
    <x v="18"/>
    <s v="kmpl"/>
    <s v="83.8 bhp"/>
    <n v="5"/>
    <m/>
    <x v="3"/>
  </r>
  <r>
    <n v="5754"/>
    <x v="509"/>
    <x v="8"/>
    <x v="7"/>
    <n v="65000"/>
    <x v="1"/>
    <x v="0"/>
    <x v="0"/>
    <x v="148"/>
    <s v="kmpl"/>
    <s v="70 bhp"/>
    <n v="5"/>
    <m/>
    <x v="48"/>
  </r>
  <r>
    <n v="5755"/>
    <x v="115"/>
    <x v="10"/>
    <x v="11"/>
    <n v="51000"/>
    <x v="2"/>
    <x v="0"/>
    <x v="0"/>
    <x v="72"/>
    <s v="kmpl"/>
    <s v="null bhp"/>
    <n v="5"/>
    <m/>
    <x v="0"/>
  </r>
  <r>
    <n v="5756"/>
    <x v="457"/>
    <x v="8"/>
    <x v="1"/>
    <n v="92000"/>
    <x v="1"/>
    <x v="1"/>
    <x v="0"/>
    <x v="200"/>
    <s v="kmpl"/>
    <s v="168.5 bhp"/>
    <n v="7"/>
    <m/>
    <x v="518"/>
  </r>
  <r>
    <n v="5757"/>
    <x v="755"/>
    <x v="7"/>
    <x v="8"/>
    <n v="31000"/>
    <x v="1"/>
    <x v="0"/>
    <x v="0"/>
    <x v="55"/>
    <s v="kmpl"/>
    <s v="147.8 bhp"/>
    <n v="7"/>
    <s v="21.36 Lakh"/>
    <x v="957"/>
  </r>
  <r>
    <n v="5758"/>
    <x v="870"/>
    <x v="2"/>
    <x v="8"/>
    <n v="43917"/>
    <x v="2"/>
    <x v="0"/>
    <x v="0"/>
    <x v="123"/>
    <s v="kmpl"/>
    <s v="83.1 bhp"/>
    <n v="5"/>
    <m/>
    <x v="172"/>
  </r>
  <r>
    <n v="5759"/>
    <x v="115"/>
    <x v="7"/>
    <x v="9"/>
    <n v="46707"/>
    <x v="2"/>
    <x v="0"/>
    <x v="0"/>
    <x v="72"/>
    <s v="kmpl"/>
    <s v="null bhp"/>
    <n v="5"/>
    <m/>
    <x v="524"/>
  </r>
  <r>
    <n v="5760"/>
    <x v="1511"/>
    <x v="1"/>
    <x v="4"/>
    <n v="84000"/>
    <x v="2"/>
    <x v="0"/>
    <x v="0"/>
    <x v="124"/>
    <s v="kmpl"/>
    <s v="68.05 bhp"/>
    <n v="5"/>
    <m/>
    <x v="154"/>
  </r>
  <r>
    <n v="5761"/>
    <x v="313"/>
    <x v="3"/>
    <x v="1"/>
    <n v="55662"/>
    <x v="1"/>
    <x v="1"/>
    <x v="0"/>
    <x v="161"/>
    <s v="kmpl"/>
    <s v="241.4 bhp"/>
    <n v="7"/>
    <m/>
    <x v="1344"/>
  </r>
  <r>
    <n v="5762"/>
    <x v="753"/>
    <x v="4"/>
    <x v="7"/>
    <n v="51000"/>
    <x v="1"/>
    <x v="1"/>
    <x v="0"/>
    <x v="288"/>
    <s v="kmpl"/>
    <s v="190 bhp"/>
    <n v="5"/>
    <s v="45.67 Lakh"/>
    <x v="812"/>
  </r>
  <r>
    <n v="5763"/>
    <x v="217"/>
    <x v="5"/>
    <x v="1"/>
    <n v="24398"/>
    <x v="2"/>
    <x v="0"/>
    <x v="0"/>
    <x v="49"/>
    <s v="kmpl"/>
    <s v="117.3 bhp"/>
    <n v="5"/>
    <m/>
    <x v="133"/>
  </r>
  <r>
    <n v="5764"/>
    <x v="26"/>
    <x v="4"/>
    <x v="2"/>
    <n v="78000"/>
    <x v="2"/>
    <x v="0"/>
    <x v="1"/>
    <x v="25"/>
    <s v="kmpl"/>
    <s v="67.1 bhp"/>
    <n v="5"/>
    <m/>
    <x v="293"/>
  </r>
  <r>
    <n v="5765"/>
    <x v="1812"/>
    <x v="8"/>
    <x v="3"/>
    <n v="40315"/>
    <x v="2"/>
    <x v="0"/>
    <x v="0"/>
    <x v="23"/>
    <s v="kmpl"/>
    <s v="86.8 bhp"/>
    <n v="5"/>
    <s v="5.92 Lakh"/>
    <x v="25"/>
  </r>
  <r>
    <n v="5766"/>
    <x v="1036"/>
    <x v="5"/>
    <x v="2"/>
    <n v="83000"/>
    <x v="1"/>
    <x v="0"/>
    <x v="0"/>
    <x v="92"/>
    <s v="kmpl"/>
    <s v="120 bhp"/>
    <n v="8"/>
    <m/>
    <x v="786"/>
  </r>
  <r>
    <n v="5767"/>
    <x v="1582"/>
    <x v="6"/>
    <x v="8"/>
    <n v="58151"/>
    <x v="1"/>
    <x v="1"/>
    <x v="0"/>
    <x v="283"/>
    <s v="kmpl"/>
    <s v="108.45 bhp"/>
    <n v="5"/>
    <m/>
    <x v="307"/>
  </r>
  <r>
    <n v="5768"/>
    <x v="236"/>
    <x v="6"/>
    <x v="8"/>
    <n v="30519"/>
    <x v="1"/>
    <x v="0"/>
    <x v="0"/>
    <x v="1"/>
    <s v="kmpl"/>
    <s v="126.2 bhp"/>
    <n v="5"/>
    <m/>
    <x v="1345"/>
  </r>
  <r>
    <n v="5769"/>
    <x v="721"/>
    <x v="3"/>
    <x v="12"/>
    <n v="20712"/>
    <x v="2"/>
    <x v="0"/>
    <x v="0"/>
    <x v="281"/>
    <s v="kmpl"/>
    <s v="84 bhp"/>
    <n v="5"/>
    <s v="6.59 Lakh"/>
    <x v="1346"/>
  </r>
  <r>
    <n v="5770"/>
    <x v="437"/>
    <x v="0"/>
    <x v="1"/>
    <n v="48000"/>
    <x v="1"/>
    <x v="0"/>
    <x v="0"/>
    <x v="83"/>
    <s v="kmpl"/>
    <s v="140 bhp"/>
    <n v="7"/>
    <m/>
    <x v="332"/>
  </r>
  <r>
    <n v="5771"/>
    <x v="976"/>
    <x v="4"/>
    <x v="1"/>
    <n v="85000"/>
    <x v="1"/>
    <x v="0"/>
    <x v="0"/>
    <x v="259"/>
    <s v="kmpl"/>
    <s v="103.2 bhp"/>
    <n v="5"/>
    <m/>
    <x v="3"/>
  </r>
  <r>
    <n v="5772"/>
    <x v="148"/>
    <x v="8"/>
    <x v="4"/>
    <n v="32000"/>
    <x v="2"/>
    <x v="1"/>
    <x v="0"/>
    <x v="110"/>
    <s v="kmpl"/>
    <s v="120.7 bhp"/>
    <n v="5"/>
    <m/>
    <x v="248"/>
  </r>
  <r>
    <n v="5773"/>
    <x v="1408"/>
    <x v="8"/>
    <x v="2"/>
    <n v="52000"/>
    <x v="2"/>
    <x v="0"/>
    <x v="0"/>
    <x v="205"/>
    <s v="kmpl"/>
    <s v="103.3 bhp"/>
    <n v="5"/>
    <m/>
    <x v="110"/>
  </r>
  <r>
    <n v="5774"/>
    <x v="1270"/>
    <x v="4"/>
    <x v="9"/>
    <n v="58307"/>
    <x v="2"/>
    <x v="0"/>
    <x v="0"/>
    <x v="114"/>
    <s v="kmpl"/>
    <s v="83 bhp"/>
    <n v="5"/>
    <m/>
    <x v="9"/>
  </r>
  <r>
    <n v="5775"/>
    <x v="1188"/>
    <x v="0"/>
    <x v="4"/>
    <n v="30000"/>
    <x v="1"/>
    <x v="1"/>
    <x v="0"/>
    <x v="354"/>
    <s v="kmpl"/>
    <s v="313 bhp"/>
    <n v="4"/>
    <m/>
    <x v="135"/>
  </r>
  <r>
    <n v="5776"/>
    <x v="49"/>
    <x v="2"/>
    <x v="7"/>
    <n v="40000"/>
    <x v="1"/>
    <x v="1"/>
    <x v="0"/>
    <x v="47"/>
    <s v="kmpl"/>
    <s v="174.33 bhp"/>
    <n v="5"/>
    <m/>
    <x v="270"/>
  </r>
  <r>
    <n v="5777"/>
    <x v="182"/>
    <x v="7"/>
    <x v="1"/>
    <n v="36000"/>
    <x v="2"/>
    <x v="0"/>
    <x v="0"/>
    <x v="101"/>
    <s v="kmpl"/>
    <s v="81.83 bhp"/>
    <n v="5"/>
    <m/>
    <x v="314"/>
  </r>
  <r>
    <n v="5778"/>
    <x v="1141"/>
    <x v="6"/>
    <x v="1"/>
    <n v="58817"/>
    <x v="1"/>
    <x v="0"/>
    <x v="0"/>
    <x v="127"/>
    <s v="kmpl"/>
    <s v="83.14 bhp"/>
    <n v="5"/>
    <s v="15.06 Lakh"/>
    <x v="123"/>
  </r>
  <r>
    <n v="5779"/>
    <x v="1813"/>
    <x v="2"/>
    <x v="4"/>
    <n v="55000"/>
    <x v="1"/>
    <x v="0"/>
    <x v="1"/>
    <x v="8"/>
    <s v="kmpl"/>
    <s v="103.6 bhp"/>
    <n v="5"/>
    <m/>
    <x v="481"/>
  </r>
  <r>
    <n v="5780"/>
    <x v="241"/>
    <x v="0"/>
    <x v="2"/>
    <n v="39000"/>
    <x v="2"/>
    <x v="0"/>
    <x v="0"/>
    <x v="53"/>
    <s v="kmpl"/>
    <s v="78.9 bhp"/>
    <n v="5"/>
    <m/>
    <x v="110"/>
  </r>
  <r>
    <n v="5781"/>
    <x v="1814"/>
    <x v="8"/>
    <x v="2"/>
    <n v="6500"/>
    <x v="2"/>
    <x v="1"/>
    <x v="3"/>
    <x v="427"/>
    <s v="kmpl"/>
    <s v="560 bhp"/>
    <n v="2"/>
    <m/>
    <x v="1347"/>
  </r>
  <r>
    <n v="5782"/>
    <x v="103"/>
    <x v="4"/>
    <x v="3"/>
    <n v="35000"/>
    <x v="1"/>
    <x v="1"/>
    <x v="0"/>
    <x v="82"/>
    <s v="kmpl"/>
    <s v="270.9 bhp"/>
    <n v="5"/>
    <m/>
    <x v="366"/>
  </r>
  <r>
    <n v="5783"/>
    <x v="436"/>
    <x v="1"/>
    <x v="0"/>
    <n v="49900"/>
    <x v="2"/>
    <x v="0"/>
    <x v="1"/>
    <x v="26"/>
    <s v="kmpl"/>
    <s v="85.8 bhp"/>
    <n v="5"/>
    <m/>
    <x v="46"/>
  </r>
  <r>
    <n v="5784"/>
    <x v="846"/>
    <x v="4"/>
    <x v="4"/>
    <n v="99500"/>
    <x v="1"/>
    <x v="0"/>
    <x v="1"/>
    <x v="9"/>
    <s v="kmpl"/>
    <s v="74 bhp"/>
    <n v="5"/>
    <m/>
    <x v="754"/>
  </r>
  <r>
    <n v="5785"/>
    <x v="162"/>
    <x v="7"/>
    <x v="3"/>
    <n v="33249"/>
    <x v="1"/>
    <x v="0"/>
    <x v="0"/>
    <x v="230"/>
    <s v="kmpl"/>
    <s v="88.76 bhp"/>
    <n v="5"/>
    <m/>
    <x v="72"/>
  </r>
  <r>
    <n v="5786"/>
    <x v="492"/>
    <x v="8"/>
    <x v="7"/>
    <n v="52000"/>
    <x v="2"/>
    <x v="0"/>
    <x v="0"/>
    <x v="229"/>
    <s v="kmpl"/>
    <s v="81.86 bhp"/>
    <n v="5"/>
    <m/>
    <x v="68"/>
  </r>
  <r>
    <n v="5787"/>
    <x v="110"/>
    <x v="0"/>
    <x v="1"/>
    <n v="45000"/>
    <x v="1"/>
    <x v="0"/>
    <x v="0"/>
    <x v="85"/>
    <s v="kmpl"/>
    <s v="100.6 bhp"/>
    <n v="7"/>
    <m/>
    <x v="108"/>
  </r>
  <r>
    <n v="5788"/>
    <x v="721"/>
    <x v="4"/>
    <x v="8"/>
    <n v="22000"/>
    <x v="2"/>
    <x v="0"/>
    <x v="0"/>
    <x v="281"/>
    <s v="kmpl"/>
    <s v="84 bhp"/>
    <n v="5"/>
    <s v="6.42 Lakh"/>
    <x v="285"/>
  </r>
  <r>
    <n v="5789"/>
    <x v="1343"/>
    <x v="6"/>
    <x v="12"/>
    <n v="7858"/>
    <x v="2"/>
    <x v="0"/>
    <x v="0"/>
    <x v="52"/>
    <s v="kmpl"/>
    <s v="53.3 bhp"/>
    <n v="5"/>
    <s v="4.04 Lakh"/>
    <x v="82"/>
  </r>
  <r>
    <n v="5790"/>
    <x v="28"/>
    <x v="1"/>
    <x v="2"/>
    <n v="112000"/>
    <x v="1"/>
    <x v="0"/>
    <x v="0"/>
    <x v="27"/>
    <s v="kmpl"/>
    <s v="102 bhp"/>
    <n v="7"/>
    <m/>
    <x v="126"/>
  </r>
  <r>
    <n v="5791"/>
    <x v="537"/>
    <x v="3"/>
    <x v="5"/>
    <n v="41082"/>
    <x v="1"/>
    <x v="1"/>
    <x v="0"/>
    <x v="73"/>
    <s v="kmpl"/>
    <s v="204 bhp"/>
    <n v="5"/>
    <m/>
    <x v="1348"/>
  </r>
  <r>
    <n v="5792"/>
    <x v="830"/>
    <x v="10"/>
    <x v="10"/>
    <n v="72000"/>
    <x v="2"/>
    <x v="1"/>
    <x v="0"/>
    <x v="11"/>
    <s v="kmpl"/>
    <s v="116.4 bhp"/>
    <n v="5"/>
    <m/>
    <x v="242"/>
  </r>
  <r>
    <n v="5793"/>
    <x v="85"/>
    <x v="4"/>
    <x v="2"/>
    <n v="84912"/>
    <x v="2"/>
    <x v="0"/>
    <x v="0"/>
    <x v="53"/>
    <s v="kmpl"/>
    <s v="78.9 bhp"/>
    <n v="5"/>
    <m/>
    <x v="6"/>
  </r>
  <r>
    <n v="5794"/>
    <x v="1"/>
    <x v="1"/>
    <x v="1"/>
    <n v="70000"/>
    <x v="1"/>
    <x v="0"/>
    <x v="0"/>
    <x v="1"/>
    <s v="kmpl"/>
    <s v="126.2 bhp"/>
    <n v="5"/>
    <m/>
    <x v="295"/>
  </r>
  <r>
    <n v="5795"/>
    <x v="1815"/>
    <x v="0"/>
    <x v="7"/>
    <n v="21000"/>
    <x v="2"/>
    <x v="0"/>
    <x v="0"/>
    <x v="284"/>
    <s v="kmpl"/>
    <s v="86.76 bhp"/>
    <n v="5"/>
    <s v="8.99 Lakh"/>
    <x v="119"/>
  </r>
  <r>
    <n v="5796"/>
    <x v="1097"/>
    <x v="8"/>
    <x v="5"/>
    <n v="27000"/>
    <x v="2"/>
    <x v="0"/>
    <x v="0"/>
    <x v="289"/>
    <s v="kmpl"/>
    <s v="74 bhp"/>
    <n v="5"/>
    <m/>
    <x v="2"/>
  </r>
  <r>
    <n v="5797"/>
    <x v="157"/>
    <x v="7"/>
    <x v="3"/>
    <n v="29000"/>
    <x v="2"/>
    <x v="0"/>
    <x v="0"/>
    <x v="53"/>
    <s v="kmpl"/>
    <s v="78.9 bhp"/>
    <n v="5"/>
    <m/>
    <x v="5"/>
  </r>
  <r>
    <n v="5798"/>
    <x v="1172"/>
    <x v="4"/>
    <x v="7"/>
    <n v="48425"/>
    <x v="1"/>
    <x v="0"/>
    <x v="0"/>
    <x v="6"/>
    <s v="kmpl"/>
    <s v="63.12 bhp"/>
    <n v="5"/>
    <m/>
    <x v="229"/>
  </r>
  <r>
    <n v="5799"/>
    <x v="468"/>
    <x v="1"/>
    <x v="5"/>
    <n v="19000"/>
    <x v="1"/>
    <x v="1"/>
    <x v="0"/>
    <x v="113"/>
    <s v="kmpl"/>
    <s v="108.5 bhp"/>
    <n v="5"/>
    <s v="15.68 Lakh"/>
    <x v="53"/>
  </r>
  <r>
    <n v="5800"/>
    <x v="511"/>
    <x v="4"/>
    <x v="3"/>
    <n v="210000"/>
    <x v="1"/>
    <x v="0"/>
    <x v="0"/>
    <x v="85"/>
    <s v="kmpl"/>
    <s v="100 bhp"/>
    <n v="7"/>
    <m/>
    <x v="157"/>
  </r>
  <r>
    <n v="5801"/>
    <x v="30"/>
    <x v="8"/>
    <x v="4"/>
    <n v="64000"/>
    <x v="2"/>
    <x v="0"/>
    <x v="1"/>
    <x v="29"/>
    <s v="kmpl"/>
    <s v="138.1 bhp"/>
    <n v="5"/>
    <m/>
    <x v="8"/>
  </r>
  <r>
    <n v="5802"/>
    <x v="1257"/>
    <x v="2"/>
    <x v="13"/>
    <n v="200000"/>
    <x v="1"/>
    <x v="0"/>
    <x v="1"/>
    <x v="11"/>
    <s v="kmpl"/>
    <s v="110 bhp"/>
    <n v="5"/>
    <m/>
    <x v="32"/>
  </r>
  <r>
    <n v="5803"/>
    <x v="690"/>
    <x v="2"/>
    <x v="4"/>
    <n v="100000"/>
    <x v="1"/>
    <x v="1"/>
    <x v="1"/>
    <x v="173"/>
    <s v="kmpl"/>
    <s v="254.8 bhp"/>
    <n v="7"/>
    <m/>
    <x v="536"/>
  </r>
  <r>
    <n v="5804"/>
    <x v="190"/>
    <x v="6"/>
    <x v="4"/>
    <n v="69140"/>
    <x v="1"/>
    <x v="0"/>
    <x v="0"/>
    <x v="135"/>
    <s v="kmpl"/>
    <s v="83.8 bhp"/>
    <n v="5"/>
    <m/>
    <x v="789"/>
  </r>
  <r>
    <n v="5805"/>
    <x v="1342"/>
    <x v="3"/>
    <x v="12"/>
    <n v="21214"/>
    <x v="2"/>
    <x v="0"/>
    <x v="0"/>
    <x v="374"/>
    <s v="kmpl"/>
    <s v="103.52 bhp"/>
    <n v="5"/>
    <s v="12.44 Lakh"/>
    <x v="1210"/>
  </r>
  <r>
    <n v="5806"/>
    <x v="85"/>
    <x v="7"/>
    <x v="1"/>
    <n v="28000"/>
    <x v="2"/>
    <x v="0"/>
    <x v="0"/>
    <x v="53"/>
    <s v="kmpl"/>
    <s v="78.9 bhp"/>
    <n v="5"/>
    <m/>
    <x v="229"/>
  </r>
  <r>
    <n v="5807"/>
    <x v="1816"/>
    <x v="6"/>
    <x v="8"/>
    <n v="29085"/>
    <x v="2"/>
    <x v="0"/>
    <x v="0"/>
    <x v="35"/>
    <s v="kmpl"/>
    <s v="82 bhp"/>
    <n v="6"/>
    <m/>
    <x v="766"/>
  </r>
  <r>
    <n v="5808"/>
    <x v="556"/>
    <x v="7"/>
    <x v="5"/>
    <n v="30000"/>
    <x v="2"/>
    <x v="1"/>
    <x v="0"/>
    <x v="165"/>
    <s v="kmpl"/>
    <s v="67.04 bhp"/>
    <n v="5"/>
    <s v="5.77 Lakh"/>
    <x v="82"/>
  </r>
  <r>
    <n v="5809"/>
    <x v="1755"/>
    <x v="0"/>
    <x v="3"/>
    <n v="32910"/>
    <x v="2"/>
    <x v="1"/>
    <x v="0"/>
    <x v="325"/>
    <s v="kmpl"/>
    <s v="66.1 bhp"/>
    <n v="5"/>
    <m/>
    <x v="54"/>
  </r>
  <r>
    <n v="5810"/>
    <x v="613"/>
    <x v="7"/>
    <x v="1"/>
    <n v="30000"/>
    <x v="1"/>
    <x v="0"/>
    <x v="0"/>
    <x v="196"/>
    <s v="kmpl"/>
    <s v="98.6 bhp"/>
    <n v="5"/>
    <m/>
    <x v="549"/>
  </r>
  <r>
    <n v="5811"/>
    <x v="1817"/>
    <x v="1"/>
    <x v="0"/>
    <n v="35102"/>
    <x v="2"/>
    <x v="1"/>
    <x v="0"/>
    <x v="201"/>
    <s v="kmpl"/>
    <s v="161.6 bhp"/>
    <n v="5"/>
    <m/>
    <x v="44"/>
  </r>
  <r>
    <n v="5812"/>
    <x v="53"/>
    <x v="3"/>
    <x v="8"/>
    <n v="22831"/>
    <x v="2"/>
    <x v="0"/>
    <x v="0"/>
    <x v="50"/>
    <s v="kmpl"/>
    <s v="82 bhp"/>
    <n v="5"/>
    <m/>
    <x v="1349"/>
  </r>
  <r>
    <n v="5813"/>
    <x v="179"/>
    <x v="4"/>
    <x v="4"/>
    <n v="74911"/>
    <x v="1"/>
    <x v="0"/>
    <x v="0"/>
    <x v="18"/>
    <s v="kmpl"/>
    <s v="83.8 bhp"/>
    <n v="5"/>
    <m/>
    <x v="3"/>
  </r>
  <r>
    <n v="5814"/>
    <x v="230"/>
    <x v="1"/>
    <x v="1"/>
    <n v="21000"/>
    <x v="2"/>
    <x v="0"/>
    <x v="0"/>
    <x v="50"/>
    <s v="kmpl"/>
    <s v="82 bhp"/>
    <n v="5"/>
    <m/>
    <x v="68"/>
  </r>
  <r>
    <n v="5815"/>
    <x v="528"/>
    <x v="6"/>
    <x v="6"/>
    <n v="37160"/>
    <x v="1"/>
    <x v="0"/>
    <x v="0"/>
    <x v="242"/>
    <s v="kmpl"/>
    <s v="98.59 bhp"/>
    <n v="5"/>
    <m/>
    <x v="918"/>
  </r>
  <r>
    <n v="5816"/>
    <x v="932"/>
    <x v="5"/>
    <x v="2"/>
    <n v="41000"/>
    <x v="2"/>
    <x v="0"/>
    <x v="1"/>
    <x v="64"/>
    <s v="kmpl"/>
    <s v="97.7 bhp"/>
    <n v="5"/>
    <m/>
    <x v="159"/>
  </r>
  <r>
    <n v="5817"/>
    <x v="1818"/>
    <x v="2"/>
    <x v="5"/>
    <n v="37294"/>
    <x v="1"/>
    <x v="0"/>
    <x v="0"/>
    <x v="277"/>
    <s v="kmpl"/>
    <s v="99 bhp"/>
    <n v="5"/>
    <m/>
    <x v="74"/>
  </r>
  <r>
    <n v="5818"/>
    <x v="109"/>
    <x v="3"/>
    <x v="10"/>
    <n v="56927"/>
    <x v="2"/>
    <x v="0"/>
    <x v="0"/>
    <x v="15"/>
    <s v="kmpl"/>
    <s v="130 bhp"/>
    <n v="5"/>
    <m/>
    <x v="914"/>
  </r>
  <r>
    <n v="5819"/>
    <x v="677"/>
    <x v="6"/>
    <x v="8"/>
    <n v="21954"/>
    <x v="2"/>
    <x v="0"/>
    <x v="0"/>
    <x v="52"/>
    <s v="kmpl"/>
    <s v="53.3 bhp"/>
    <n v="5"/>
    <s v="4.78 Lakh"/>
    <x v="115"/>
  </r>
  <r>
    <n v="5820"/>
    <x v="1439"/>
    <x v="7"/>
    <x v="7"/>
    <n v="50000"/>
    <x v="2"/>
    <x v="0"/>
    <x v="1"/>
    <x v="109"/>
    <s v="kmpl"/>
    <s v="86.8 bhp"/>
    <n v="5"/>
    <m/>
    <x v="54"/>
  </r>
  <r>
    <n v="5821"/>
    <x v="1819"/>
    <x v="3"/>
    <x v="3"/>
    <n v="78212"/>
    <x v="2"/>
    <x v="0"/>
    <x v="0"/>
    <x v="133"/>
    <s v="kmpl"/>
    <s v="88.2 bhp"/>
    <n v="5"/>
    <m/>
    <x v="156"/>
  </r>
  <r>
    <n v="5822"/>
    <x v="254"/>
    <x v="8"/>
    <x v="4"/>
    <n v="64500"/>
    <x v="1"/>
    <x v="0"/>
    <x v="0"/>
    <x v="91"/>
    <s v="kmpl"/>
    <s v="88.8 bhp"/>
    <n v="5"/>
    <m/>
    <x v="137"/>
  </r>
  <r>
    <n v="5823"/>
    <x v="144"/>
    <x v="8"/>
    <x v="7"/>
    <n v="51000"/>
    <x v="1"/>
    <x v="1"/>
    <x v="0"/>
    <x v="107"/>
    <s v="kmpl"/>
    <s v="138.03 bhp"/>
    <n v="5"/>
    <m/>
    <x v="292"/>
  </r>
  <r>
    <n v="5824"/>
    <x v="359"/>
    <x v="8"/>
    <x v="3"/>
    <n v="52000"/>
    <x v="2"/>
    <x v="0"/>
    <x v="0"/>
    <x v="50"/>
    <s v="kmpl"/>
    <s v="67.1 bhp"/>
    <n v="5"/>
    <m/>
    <x v="103"/>
  </r>
  <r>
    <n v="5825"/>
    <x v="468"/>
    <x v="0"/>
    <x v="1"/>
    <n v="120000"/>
    <x v="1"/>
    <x v="1"/>
    <x v="0"/>
    <x v="94"/>
    <s v="kmpl"/>
    <s v="103.2 bhp"/>
    <n v="5"/>
    <m/>
    <x v="74"/>
  </r>
  <r>
    <n v="5826"/>
    <x v="748"/>
    <x v="3"/>
    <x v="8"/>
    <n v="65792"/>
    <x v="1"/>
    <x v="0"/>
    <x v="0"/>
    <x v="111"/>
    <s v="kmpl"/>
    <s v="98.6 bhp"/>
    <n v="5"/>
    <m/>
    <x v="815"/>
  </r>
  <r>
    <n v="5827"/>
    <x v="1240"/>
    <x v="10"/>
    <x v="6"/>
    <n v="30000"/>
    <x v="1"/>
    <x v="0"/>
    <x v="0"/>
    <x v="117"/>
    <s v="kmpl"/>
    <s v="88.73 bhp"/>
    <n v="5"/>
    <m/>
    <x v="28"/>
  </r>
  <r>
    <n v="5828"/>
    <x v="112"/>
    <x v="3"/>
    <x v="8"/>
    <n v="54387"/>
    <x v="2"/>
    <x v="1"/>
    <x v="0"/>
    <x v="87"/>
    <s v="kmpl"/>
    <s v="75.94 bhp"/>
    <n v="5"/>
    <s v="9.51 Lakh"/>
    <x v="406"/>
  </r>
  <r>
    <n v="5829"/>
    <x v="677"/>
    <x v="0"/>
    <x v="6"/>
    <n v="1617"/>
    <x v="2"/>
    <x v="0"/>
    <x v="0"/>
    <x v="52"/>
    <s v="kmpl"/>
    <s v="53.3 bhp"/>
    <n v="5"/>
    <s v="4.78 Lakh"/>
    <x v="338"/>
  </r>
  <r>
    <n v="5830"/>
    <x v="1572"/>
    <x v="4"/>
    <x v="1"/>
    <n v="82000"/>
    <x v="1"/>
    <x v="0"/>
    <x v="0"/>
    <x v="346"/>
    <s v="kmpl"/>
    <s v="98.6 bhp"/>
    <n v="5"/>
    <s v="13.33 Lakh"/>
    <x v="299"/>
  </r>
  <r>
    <n v="5831"/>
    <x v="1820"/>
    <x v="0"/>
    <x v="8"/>
    <n v="20000"/>
    <x v="1"/>
    <x v="0"/>
    <x v="0"/>
    <x v="55"/>
    <s v="kmpl"/>
    <s v="147.8 bhp"/>
    <n v="8"/>
    <m/>
    <x v="51"/>
  </r>
  <r>
    <n v="5832"/>
    <x v="831"/>
    <x v="5"/>
    <x v="1"/>
    <n v="98000"/>
    <x v="1"/>
    <x v="0"/>
    <x v="0"/>
    <x v="248"/>
    <s v="kmpl"/>
    <s v="74 bhp"/>
    <n v="5"/>
    <m/>
    <x v="44"/>
  </r>
  <r>
    <n v="5833"/>
    <x v="1322"/>
    <x v="8"/>
    <x v="1"/>
    <n v="57000"/>
    <x v="1"/>
    <x v="0"/>
    <x v="0"/>
    <x v="242"/>
    <s v="kmpl"/>
    <s v="98.59 bhp"/>
    <n v="5"/>
    <m/>
    <x v="412"/>
  </r>
  <r>
    <n v="5834"/>
    <x v="700"/>
    <x v="5"/>
    <x v="4"/>
    <n v="250000"/>
    <x v="1"/>
    <x v="0"/>
    <x v="1"/>
    <x v="85"/>
    <s v="kmpl"/>
    <s v="100.6 bhp"/>
    <n v="8"/>
    <m/>
    <x v="133"/>
  </r>
  <r>
    <n v="5835"/>
    <x v="152"/>
    <x v="4"/>
    <x v="7"/>
    <n v="56549"/>
    <x v="1"/>
    <x v="0"/>
    <x v="0"/>
    <x v="75"/>
    <s v="kmpl"/>
    <s v="89.84 bhp"/>
    <n v="5"/>
    <m/>
    <x v="177"/>
  </r>
  <r>
    <n v="5836"/>
    <x v="208"/>
    <x v="9"/>
    <x v="3"/>
    <n v="78500"/>
    <x v="1"/>
    <x v="0"/>
    <x v="0"/>
    <x v="37"/>
    <s v="kmpl"/>
    <s v="73.9 bhp"/>
    <n v="5"/>
    <m/>
    <x v="137"/>
  </r>
  <r>
    <n v="5837"/>
    <x v="215"/>
    <x v="6"/>
    <x v="5"/>
    <n v="55036"/>
    <x v="1"/>
    <x v="0"/>
    <x v="0"/>
    <x v="117"/>
    <s v="kmpl"/>
    <s v="88.73 bhp"/>
    <n v="5"/>
    <m/>
    <x v="412"/>
  </r>
  <r>
    <n v="5838"/>
    <x v="1821"/>
    <x v="1"/>
    <x v="5"/>
    <n v="55000"/>
    <x v="1"/>
    <x v="0"/>
    <x v="0"/>
    <x v="127"/>
    <s v="kmpl"/>
    <s v="83.8 bhp"/>
    <n v="5"/>
    <m/>
    <x v="643"/>
  </r>
  <r>
    <n v="5839"/>
    <x v="519"/>
    <x v="2"/>
    <x v="9"/>
    <n v="90000"/>
    <x v="2"/>
    <x v="0"/>
    <x v="1"/>
    <x v="178"/>
    <s v="kmpl"/>
    <s v="70 bhp"/>
    <n v="5"/>
    <m/>
    <x v="225"/>
  </r>
  <r>
    <n v="5840"/>
    <x v="578"/>
    <x v="2"/>
    <x v="9"/>
    <n v="155000"/>
    <x v="1"/>
    <x v="0"/>
    <x v="0"/>
    <x v="151"/>
    <s v="kmpl"/>
    <s v="141 bhp"/>
    <n v="7"/>
    <m/>
    <x v="44"/>
  </r>
  <r>
    <n v="5841"/>
    <x v="1168"/>
    <x v="4"/>
    <x v="6"/>
    <n v="17810"/>
    <x v="1"/>
    <x v="0"/>
    <x v="0"/>
    <x v="248"/>
    <s v="kmpl"/>
    <s v="74 bhp"/>
    <n v="5"/>
    <m/>
    <x v="126"/>
  </r>
  <r>
    <n v="5842"/>
    <x v="516"/>
    <x v="6"/>
    <x v="2"/>
    <n v="42408"/>
    <x v="1"/>
    <x v="1"/>
    <x v="0"/>
    <x v="19"/>
    <s v="kmpl"/>
    <s v="170 bhp"/>
    <n v="5"/>
    <m/>
    <x v="1350"/>
  </r>
  <r>
    <n v="5843"/>
    <x v="485"/>
    <x v="10"/>
    <x v="14"/>
    <n v="81000"/>
    <x v="2"/>
    <x v="0"/>
    <x v="1"/>
    <x v="231"/>
    <s v="kmpl"/>
    <s v="85 bhp"/>
    <n v="5"/>
    <m/>
    <x v="348"/>
  </r>
  <r>
    <n v="5844"/>
    <x v="1822"/>
    <x v="1"/>
    <x v="11"/>
    <n v="52000"/>
    <x v="2"/>
    <x v="0"/>
    <x v="1"/>
    <x v="428"/>
    <s v="kmpl"/>
    <s v="99.6 bhp"/>
    <n v="5"/>
    <m/>
    <x v="67"/>
  </r>
  <r>
    <n v="5845"/>
    <x v="337"/>
    <x v="0"/>
    <x v="4"/>
    <n v="35000"/>
    <x v="1"/>
    <x v="1"/>
    <x v="0"/>
    <x v="71"/>
    <s v="kmpl"/>
    <s v="218 bhp"/>
    <n v="5"/>
    <m/>
    <x v="544"/>
  </r>
  <r>
    <n v="5846"/>
    <x v="602"/>
    <x v="8"/>
    <x v="4"/>
    <n v="60000"/>
    <x v="2"/>
    <x v="0"/>
    <x v="0"/>
    <x v="199"/>
    <s v="kmpl"/>
    <s v="62.1 bhp"/>
    <n v="5"/>
    <m/>
    <x v="293"/>
  </r>
  <r>
    <n v="5847"/>
    <x v="1190"/>
    <x v="0"/>
    <x v="1"/>
    <n v="27000"/>
    <x v="1"/>
    <x v="1"/>
    <x v="0"/>
    <x v="284"/>
    <s v="kmpl"/>
    <s v="141 bhp"/>
    <n v="5"/>
    <m/>
    <x v="1351"/>
  </r>
  <r>
    <n v="5848"/>
    <x v="419"/>
    <x v="3"/>
    <x v="8"/>
    <n v="55975"/>
    <x v="1"/>
    <x v="1"/>
    <x v="1"/>
    <x v="74"/>
    <s v="kmpl"/>
    <s v="174.33 bhp"/>
    <n v="5"/>
    <m/>
    <x v="1352"/>
  </r>
  <r>
    <n v="5849"/>
    <x v="1750"/>
    <x v="1"/>
    <x v="5"/>
    <n v="115000"/>
    <x v="1"/>
    <x v="0"/>
    <x v="0"/>
    <x v="277"/>
    <s v="kmpl"/>
    <s v="99 bhp"/>
    <n v="5"/>
    <m/>
    <x v="2"/>
  </r>
  <r>
    <n v="5850"/>
    <x v="1431"/>
    <x v="4"/>
    <x v="5"/>
    <n v="132000"/>
    <x v="1"/>
    <x v="0"/>
    <x v="0"/>
    <x v="293"/>
    <s v="kmpl"/>
    <s v="93.7 bhp"/>
    <n v="7"/>
    <m/>
    <x v="44"/>
  </r>
  <r>
    <n v="5851"/>
    <x v="1211"/>
    <x v="0"/>
    <x v="1"/>
    <n v="40337"/>
    <x v="2"/>
    <x v="1"/>
    <x v="0"/>
    <x v="165"/>
    <s v="kmpl"/>
    <s v="67.04 bhp"/>
    <n v="5"/>
    <m/>
    <x v="80"/>
  </r>
  <r>
    <n v="5852"/>
    <x v="1290"/>
    <x v="2"/>
    <x v="11"/>
    <n v="192000"/>
    <x v="1"/>
    <x v="0"/>
    <x v="0"/>
    <x v="27"/>
    <s v="kmpl"/>
    <s v="102 bhp"/>
    <n v="8"/>
    <m/>
    <x v="444"/>
  </r>
  <r>
    <n v="5853"/>
    <x v="1187"/>
    <x v="9"/>
    <x v="5"/>
    <n v="50000"/>
    <x v="1"/>
    <x v="0"/>
    <x v="0"/>
    <x v="148"/>
    <s v="kmpl"/>
    <s v="70 bhp"/>
    <n v="5"/>
    <m/>
    <x v="44"/>
  </r>
  <r>
    <n v="5854"/>
    <x v="826"/>
    <x v="6"/>
    <x v="5"/>
    <n v="28147"/>
    <x v="2"/>
    <x v="0"/>
    <x v="0"/>
    <x v="50"/>
    <s v="kmpl"/>
    <s v="81.86 bhp"/>
    <n v="5"/>
    <s v="6.62 Lakh"/>
    <x v="1353"/>
  </r>
  <r>
    <n v="5855"/>
    <x v="53"/>
    <x v="0"/>
    <x v="1"/>
    <n v="20000"/>
    <x v="2"/>
    <x v="0"/>
    <x v="0"/>
    <x v="50"/>
    <s v="kmpl"/>
    <s v="82 bhp"/>
    <n v="5"/>
    <m/>
    <x v="43"/>
  </r>
  <r>
    <n v="5856"/>
    <x v="860"/>
    <x v="2"/>
    <x v="5"/>
    <n v="11000"/>
    <x v="2"/>
    <x v="0"/>
    <x v="0"/>
    <x v="101"/>
    <s v="kmpl"/>
    <s v="81.86 bhp"/>
    <n v="5"/>
    <m/>
    <x v="696"/>
  </r>
  <r>
    <n v="5857"/>
    <x v="1106"/>
    <x v="5"/>
    <x v="10"/>
    <n v="63000"/>
    <x v="2"/>
    <x v="0"/>
    <x v="1"/>
    <x v="2"/>
    <s v="kmpl"/>
    <s v="67.1 bhp"/>
    <n v="5"/>
    <m/>
    <x v="36"/>
  </r>
  <r>
    <n v="5858"/>
    <x v="26"/>
    <x v="6"/>
    <x v="7"/>
    <n v="36967"/>
    <x v="2"/>
    <x v="0"/>
    <x v="0"/>
    <x v="25"/>
    <s v="kmpl"/>
    <s v="67.1 bhp"/>
    <n v="5"/>
    <m/>
    <x v="1354"/>
  </r>
  <r>
    <n v="5859"/>
    <x v="87"/>
    <x v="5"/>
    <x v="5"/>
    <n v="73053"/>
    <x v="1"/>
    <x v="0"/>
    <x v="0"/>
    <x v="73"/>
    <s v="kmpl"/>
    <s v="168.5 bhp"/>
    <n v="7"/>
    <m/>
    <x v="97"/>
  </r>
  <r>
    <n v="5860"/>
    <x v="48"/>
    <x v="3"/>
    <x v="12"/>
    <n v="16392"/>
    <x v="1"/>
    <x v="0"/>
    <x v="0"/>
    <x v="46"/>
    <s v="kmpl"/>
    <s v="105 bhp"/>
    <n v="6"/>
    <m/>
    <x v="810"/>
  </r>
  <r>
    <n v="5861"/>
    <x v="86"/>
    <x v="2"/>
    <x v="9"/>
    <n v="79000"/>
    <x v="2"/>
    <x v="0"/>
    <x v="0"/>
    <x v="72"/>
    <s v="kmpl"/>
    <s v="null bhp"/>
    <n v="5"/>
    <m/>
    <x v="32"/>
  </r>
  <r>
    <n v="5862"/>
    <x v="416"/>
    <x v="5"/>
    <x v="4"/>
    <n v="67000"/>
    <x v="2"/>
    <x v="0"/>
    <x v="1"/>
    <x v="250"/>
    <s v="kmpl"/>
    <s v="88.73 bhp"/>
    <n v="5"/>
    <m/>
    <x v="850"/>
  </r>
  <r>
    <n v="5863"/>
    <x v="332"/>
    <x v="0"/>
    <x v="1"/>
    <n v="48600"/>
    <x v="1"/>
    <x v="1"/>
    <x v="0"/>
    <x v="188"/>
    <s v="kmpl"/>
    <s v="224 bhp"/>
    <n v="7"/>
    <m/>
    <x v="331"/>
  </r>
  <r>
    <n v="5864"/>
    <x v="415"/>
    <x v="9"/>
    <x v="7"/>
    <n v="70000"/>
    <x v="1"/>
    <x v="0"/>
    <x v="0"/>
    <x v="283"/>
    <s v="kmpl"/>
    <s v="108.45 bhp"/>
    <n v="5"/>
    <s v="15.01 Lakh"/>
    <x v="20"/>
  </r>
  <r>
    <n v="5865"/>
    <x v="52"/>
    <x v="1"/>
    <x v="7"/>
    <n v="84000"/>
    <x v="1"/>
    <x v="0"/>
    <x v="0"/>
    <x v="48"/>
    <s v="kmpl"/>
    <s v="74 bhp"/>
    <n v="5"/>
    <m/>
    <x v="90"/>
  </r>
  <r>
    <n v="5866"/>
    <x v="1823"/>
    <x v="0"/>
    <x v="4"/>
    <n v="49106"/>
    <x v="2"/>
    <x v="0"/>
    <x v="0"/>
    <x v="51"/>
    <s v="kmpl"/>
    <s v="103.2 bhp"/>
    <n v="5"/>
    <m/>
    <x v="279"/>
  </r>
  <r>
    <n v="5867"/>
    <x v="1824"/>
    <x v="0"/>
    <x v="8"/>
    <n v="35000"/>
    <x v="1"/>
    <x v="1"/>
    <x v="0"/>
    <x v="376"/>
    <s v="kmpl"/>
    <s v="174.5 bhp"/>
    <n v="5"/>
    <s v="40.73 Lakh"/>
    <x v="841"/>
  </r>
  <r>
    <n v="5868"/>
    <x v="1738"/>
    <x v="6"/>
    <x v="7"/>
    <n v="51240"/>
    <x v="1"/>
    <x v="1"/>
    <x v="0"/>
    <x v="423"/>
    <s v="kmpl"/>
    <s v="245 bhp"/>
    <n v="4"/>
    <m/>
    <x v="1355"/>
  </r>
  <r>
    <n v="5869"/>
    <x v="94"/>
    <x v="7"/>
    <x v="2"/>
    <n v="37000"/>
    <x v="2"/>
    <x v="0"/>
    <x v="1"/>
    <x v="50"/>
    <s v="kmpl"/>
    <s v="67.1 bhp"/>
    <n v="5"/>
    <m/>
    <x v="75"/>
  </r>
  <r>
    <n v="5870"/>
    <x v="55"/>
    <x v="6"/>
    <x v="8"/>
    <n v="32587"/>
    <x v="2"/>
    <x v="0"/>
    <x v="0"/>
    <x v="52"/>
    <s v="kmpl"/>
    <s v="53.3 bhp"/>
    <n v="5"/>
    <m/>
    <x v="1035"/>
  </r>
  <r>
    <n v="5871"/>
    <x v="946"/>
    <x v="1"/>
    <x v="10"/>
    <n v="180000"/>
    <x v="1"/>
    <x v="0"/>
    <x v="0"/>
    <x v="330"/>
    <s v="kmpl"/>
    <s v="143 bhp"/>
    <n v="7"/>
    <m/>
    <x v="100"/>
  </r>
  <r>
    <n v="5872"/>
    <x v="181"/>
    <x v="6"/>
    <x v="8"/>
    <n v="21248"/>
    <x v="1"/>
    <x v="0"/>
    <x v="0"/>
    <x v="34"/>
    <s v="kmpl"/>
    <s v="88.5 bhp"/>
    <n v="5"/>
    <s v="11.75 Lakh"/>
    <x v="1135"/>
  </r>
  <r>
    <n v="5873"/>
    <x v="135"/>
    <x v="1"/>
    <x v="13"/>
    <n v="47200"/>
    <x v="2"/>
    <x v="0"/>
    <x v="1"/>
    <x v="72"/>
    <s v="kmpl"/>
    <s v="null bhp"/>
    <n v="5"/>
    <m/>
    <x v="263"/>
  </r>
  <r>
    <n v="5874"/>
    <x v="1008"/>
    <x v="8"/>
    <x v="7"/>
    <n v="40000"/>
    <x v="2"/>
    <x v="1"/>
    <x v="0"/>
    <x v="226"/>
    <s v="kmpl"/>
    <s v="157.7 bhp"/>
    <n v="5"/>
    <m/>
    <x v="89"/>
  </r>
  <r>
    <n v="5875"/>
    <x v="66"/>
    <x v="10"/>
    <x v="12"/>
    <n v="4000"/>
    <x v="1"/>
    <x v="1"/>
    <x v="0"/>
    <x v="14"/>
    <s v="kmpl"/>
    <s v="194 bhp"/>
    <n v="5"/>
    <s v="49.14 Lakh"/>
    <x v="235"/>
  </r>
  <r>
    <n v="5876"/>
    <x v="909"/>
    <x v="0"/>
    <x v="8"/>
    <n v="23700"/>
    <x v="0"/>
    <x v="0"/>
    <x v="0"/>
    <x v="26"/>
    <s v="km/kg"/>
    <s v="80.46 bhp"/>
    <n v="7"/>
    <m/>
    <x v="20"/>
  </r>
  <r>
    <n v="5877"/>
    <x v="1825"/>
    <x v="8"/>
    <x v="2"/>
    <n v="57000"/>
    <x v="1"/>
    <x v="1"/>
    <x v="1"/>
    <x v="46"/>
    <s v="kmpl"/>
    <s v="147.51 bhp"/>
    <n v="5"/>
    <m/>
    <x v="349"/>
  </r>
  <r>
    <n v="5878"/>
    <x v="533"/>
    <x v="7"/>
    <x v="7"/>
    <n v="37000"/>
    <x v="2"/>
    <x v="0"/>
    <x v="0"/>
    <x v="50"/>
    <s v="kmpl"/>
    <s v="82 bhp"/>
    <n v="5"/>
    <m/>
    <x v="79"/>
  </r>
  <r>
    <n v="5879"/>
    <x v="15"/>
    <x v="5"/>
    <x v="7"/>
    <n v="70000"/>
    <x v="1"/>
    <x v="0"/>
    <x v="1"/>
    <x v="15"/>
    <s v="kmpl"/>
    <s v="175.56 bhp"/>
    <n v="7"/>
    <s v="33.21 Lakh"/>
    <x v="1250"/>
  </r>
  <r>
    <n v="5880"/>
    <x v="503"/>
    <x v="3"/>
    <x v="3"/>
    <n v="92469"/>
    <x v="1"/>
    <x v="1"/>
    <x v="1"/>
    <x v="237"/>
    <s v="kmpl"/>
    <s v="201.15 bhp"/>
    <n v="5"/>
    <m/>
    <x v="1356"/>
  </r>
  <r>
    <n v="5881"/>
    <x v="0"/>
    <x v="1"/>
    <x v="1"/>
    <n v="55000"/>
    <x v="0"/>
    <x v="0"/>
    <x v="0"/>
    <x v="0"/>
    <s v="km/kg"/>
    <s v="58.16 bhp"/>
    <n v="5"/>
    <m/>
    <x v="115"/>
  </r>
  <r>
    <n v="5882"/>
    <x v="526"/>
    <x v="10"/>
    <x v="8"/>
    <n v="20000"/>
    <x v="2"/>
    <x v="1"/>
    <x v="0"/>
    <x v="96"/>
    <s v="kmpl"/>
    <s v="67.1 bhp"/>
    <n v="5"/>
    <m/>
    <x v="27"/>
  </r>
  <r>
    <n v="5883"/>
    <x v="966"/>
    <x v="8"/>
    <x v="1"/>
    <n v="42000"/>
    <x v="2"/>
    <x v="0"/>
    <x v="1"/>
    <x v="101"/>
    <s v="kmpl"/>
    <s v="81.83 bhp"/>
    <n v="5"/>
    <m/>
    <x v="333"/>
  </r>
  <r>
    <n v="5884"/>
    <x v="280"/>
    <x v="7"/>
    <x v="7"/>
    <n v="28000"/>
    <x v="1"/>
    <x v="0"/>
    <x v="0"/>
    <x v="159"/>
    <s v="kmpl"/>
    <s v="74 bhp"/>
    <n v="5"/>
    <m/>
    <x v="83"/>
  </r>
  <r>
    <n v="5885"/>
    <x v="1542"/>
    <x v="1"/>
    <x v="0"/>
    <n v="93000"/>
    <x v="2"/>
    <x v="1"/>
    <x v="1"/>
    <x v="138"/>
    <s v="kmpl"/>
    <s v="272 bhp"/>
    <n v="7"/>
    <m/>
    <x v="14"/>
  </r>
  <r>
    <n v="5886"/>
    <x v="549"/>
    <x v="0"/>
    <x v="1"/>
    <n v="23000"/>
    <x v="2"/>
    <x v="1"/>
    <x v="0"/>
    <x v="247"/>
    <s v="kmpl"/>
    <s v="110.4 bhp"/>
    <n v="5"/>
    <m/>
    <x v="172"/>
  </r>
  <r>
    <n v="5887"/>
    <x v="452"/>
    <x v="9"/>
    <x v="5"/>
    <n v="36000"/>
    <x v="1"/>
    <x v="0"/>
    <x v="0"/>
    <x v="196"/>
    <s v="kmpl"/>
    <s v="98.6 bhp"/>
    <n v="5"/>
    <m/>
    <x v="747"/>
  </r>
  <r>
    <n v="5888"/>
    <x v="26"/>
    <x v="2"/>
    <x v="7"/>
    <n v="52000"/>
    <x v="2"/>
    <x v="0"/>
    <x v="0"/>
    <x v="25"/>
    <s v="kmpl"/>
    <s v="67.1 bhp"/>
    <n v="5"/>
    <m/>
    <x v="86"/>
  </r>
  <r>
    <n v="5889"/>
    <x v="175"/>
    <x v="4"/>
    <x v="1"/>
    <n v="59245"/>
    <x v="1"/>
    <x v="0"/>
    <x v="0"/>
    <x v="3"/>
    <s v="kmpl"/>
    <s v="88.8 bhp"/>
    <n v="7"/>
    <m/>
    <x v="126"/>
  </r>
  <r>
    <n v="5890"/>
    <x v="1826"/>
    <x v="1"/>
    <x v="6"/>
    <n v="31000"/>
    <x v="1"/>
    <x v="0"/>
    <x v="0"/>
    <x v="117"/>
    <s v="kmpl"/>
    <s v="88.73 bhp"/>
    <n v="5"/>
    <m/>
    <x v="28"/>
  </r>
  <r>
    <n v="5891"/>
    <x v="1779"/>
    <x v="1"/>
    <x v="1"/>
    <n v="83000"/>
    <x v="2"/>
    <x v="0"/>
    <x v="0"/>
    <x v="130"/>
    <s v="kmpl"/>
    <s v="64.08 bhp"/>
    <n v="5"/>
    <m/>
    <x v="86"/>
  </r>
  <r>
    <n v="5892"/>
    <x v="1504"/>
    <x v="4"/>
    <x v="15"/>
    <n v="81500"/>
    <x v="2"/>
    <x v="0"/>
    <x v="1"/>
    <x v="38"/>
    <s v="kmpl"/>
    <s v="46.3 bhp"/>
    <n v="5"/>
    <m/>
    <x v="67"/>
  </r>
  <r>
    <n v="5893"/>
    <x v="1151"/>
    <x v="2"/>
    <x v="11"/>
    <n v="51000"/>
    <x v="2"/>
    <x v="0"/>
    <x v="1"/>
    <x v="284"/>
    <s v="kmpl"/>
    <s v="null bhp"/>
    <m/>
    <m/>
    <x v="0"/>
  </r>
  <r>
    <n v="5894"/>
    <x v="417"/>
    <x v="4"/>
    <x v="6"/>
    <n v="9900"/>
    <x v="2"/>
    <x v="0"/>
    <x v="0"/>
    <x v="57"/>
    <s v="kmpl"/>
    <s v="121.3 bhp"/>
    <n v="5"/>
    <s v="14.72 Lakh"/>
    <x v="1159"/>
  </r>
  <r>
    <n v="5895"/>
    <x v="1654"/>
    <x v="1"/>
    <x v="15"/>
    <n v="94000"/>
    <x v="2"/>
    <x v="0"/>
    <x v="1"/>
    <x v="50"/>
    <s v="kmpl"/>
    <s v="67.1 bhp"/>
    <n v="5"/>
    <m/>
    <x v="240"/>
  </r>
  <r>
    <n v="5896"/>
    <x v="1827"/>
    <x v="6"/>
    <x v="8"/>
    <n v="27100"/>
    <x v="2"/>
    <x v="0"/>
    <x v="0"/>
    <x v="250"/>
    <s v="kmpl"/>
    <s v="88.73 bhp"/>
    <n v="5"/>
    <m/>
    <x v="303"/>
  </r>
  <r>
    <n v="5897"/>
    <x v="1827"/>
    <x v="7"/>
    <x v="1"/>
    <n v="12000"/>
    <x v="2"/>
    <x v="0"/>
    <x v="0"/>
    <x v="250"/>
    <s v="kmpl"/>
    <s v="88.73 bhp"/>
    <n v="5"/>
    <m/>
    <x v="2"/>
  </r>
  <r>
    <n v="5898"/>
    <x v="1828"/>
    <x v="0"/>
    <x v="4"/>
    <n v="29000"/>
    <x v="1"/>
    <x v="0"/>
    <x v="0"/>
    <x v="28"/>
    <s v="kmpl"/>
    <s v="108.45 bhp"/>
    <n v="5"/>
    <m/>
    <x v="139"/>
  </r>
  <r>
    <n v="5899"/>
    <x v="628"/>
    <x v="0"/>
    <x v="4"/>
    <n v="65000"/>
    <x v="1"/>
    <x v="0"/>
    <x v="1"/>
    <x v="168"/>
    <s v="kmpl"/>
    <s v="73.9 bhp"/>
    <n v="5"/>
    <m/>
    <x v="576"/>
  </r>
  <r>
    <n v="5900"/>
    <x v="158"/>
    <x v="3"/>
    <x v="8"/>
    <n v="50794"/>
    <x v="1"/>
    <x v="1"/>
    <x v="0"/>
    <x v="115"/>
    <s v="kmpl"/>
    <s v="170 bhp"/>
    <n v="5"/>
    <m/>
    <x v="1357"/>
  </r>
  <r>
    <n v="5901"/>
    <x v="89"/>
    <x v="0"/>
    <x v="7"/>
    <n v="59000"/>
    <x v="1"/>
    <x v="0"/>
    <x v="0"/>
    <x v="75"/>
    <s v="kmpl"/>
    <s v="89.84 bhp"/>
    <n v="5"/>
    <m/>
    <x v="139"/>
  </r>
  <r>
    <n v="5902"/>
    <x v="0"/>
    <x v="0"/>
    <x v="3"/>
    <n v="72000"/>
    <x v="0"/>
    <x v="0"/>
    <x v="0"/>
    <x v="267"/>
    <s v="km/kg"/>
    <s v="58.2 bhp"/>
    <n v="5"/>
    <m/>
    <x v="50"/>
  </r>
  <r>
    <n v="5903"/>
    <x v="792"/>
    <x v="4"/>
    <x v="8"/>
    <n v="15234"/>
    <x v="2"/>
    <x v="1"/>
    <x v="0"/>
    <x v="298"/>
    <s v="kmpl"/>
    <s v="91.1 bhp"/>
    <n v="5"/>
    <m/>
    <x v="10"/>
  </r>
  <r>
    <n v="5904"/>
    <x v="379"/>
    <x v="0"/>
    <x v="1"/>
    <n v="44000"/>
    <x v="1"/>
    <x v="0"/>
    <x v="0"/>
    <x v="75"/>
    <s v="kmpl"/>
    <s v="89.84 bhp"/>
    <n v="5"/>
    <m/>
    <x v="503"/>
  </r>
  <r>
    <n v="5905"/>
    <x v="245"/>
    <x v="4"/>
    <x v="5"/>
    <n v="125000"/>
    <x v="1"/>
    <x v="0"/>
    <x v="0"/>
    <x v="157"/>
    <s v="kmpl"/>
    <s v="74 bhp"/>
    <n v="5"/>
    <s v="8.09 Lakh"/>
    <x v="150"/>
  </r>
  <r>
    <n v="5906"/>
    <x v="955"/>
    <x v="2"/>
    <x v="2"/>
    <n v="100000"/>
    <x v="1"/>
    <x v="1"/>
    <x v="0"/>
    <x v="332"/>
    <s v="kmpl"/>
    <s v="153.86 bhp"/>
    <n v="7"/>
    <m/>
    <x v="126"/>
  </r>
  <r>
    <n v="5907"/>
    <x v="733"/>
    <x v="3"/>
    <x v="8"/>
    <n v="34686"/>
    <x v="1"/>
    <x v="1"/>
    <x v="0"/>
    <x v="283"/>
    <s v="kmpl"/>
    <s v="108.45 bhp"/>
    <n v="5"/>
    <s v="15.05 Lakh"/>
    <x v="1358"/>
  </r>
  <r>
    <n v="5908"/>
    <x v="1494"/>
    <x v="1"/>
    <x v="2"/>
    <n v="98000"/>
    <x v="1"/>
    <x v="0"/>
    <x v="0"/>
    <x v="395"/>
    <s v="kmpl"/>
    <s v="147.6 bhp"/>
    <n v="5"/>
    <m/>
    <x v="299"/>
  </r>
  <r>
    <n v="5909"/>
    <x v="408"/>
    <x v="8"/>
    <x v="1"/>
    <n v="90000"/>
    <x v="1"/>
    <x v="1"/>
    <x v="0"/>
    <x v="200"/>
    <s v="kmpl"/>
    <s v="168.5 bhp"/>
    <n v="7"/>
    <m/>
    <x v="812"/>
  </r>
  <r>
    <n v="5910"/>
    <x v="925"/>
    <x v="1"/>
    <x v="9"/>
    <n v="81000"/>
    <x v="2"/>
    <x v="0"/>
    <x v="0"/>
    <x v="77"/>
    <s v="kmpl"/>
    <s v="74.9 bhp"/>
    <n v="5"/>
    <m/>
    <x v="67"/>
  </r>
  <r>
    <n v="5911"/>
    <x v="414"/>
    <x v="2"/>
    <x v="3"/>
    <n v="55000"/>
    <x v="1"/>
    <x v="0"/>
    <x v="0"/>
    <x v="150"/>
    <s v="kmpl"/>
    <s v="103.5 bhp"/>
    <n v="5"/>
    <m/>
    <x v="343"/>
  </r>
  <r>
    <n v="5912"/>
    <x v="70"/>
    <x v="9"/>
    <x v="4"/>
    <n v="52910"/>
    <x v="1"/>
    <x v="0"/>
    <x v="1"/>
    <x v="63"/>
    <s v="kmpl"/>
    <s v="140 bhp"/>
    <n v="7"/>
    <m/>
    <x v="312"/>
  </r>
  <r>
    <n v="5913"/>
    <x v="247"/>
    <x v="2"/>
    <x v="0"/>
    <n v="100000"/>
    <x v="1"/>
    <x v="0"/>
    <x v="0"/>
    <x v="168"/>
    <s v="kmpl"/>
    <s v="73.9 bhp"/>
    <n v="5"/>
    <m/>
    <x v="2"/>
  </r>
  <r>
    <n v="5914"/>
    <x v="1829"/>
    <x v="4"/>
    <x v="18"/>
    <n v="132000"/>
    <x v="1"/>
    <x v="0"/>
    <x v="0"/>
    <x v="153"/>
    <s v="kmpl"/>
    <s v="66 bhp"/>
    <n v="5"/>
    <m/>
    <x v="50"/>
  </r>
  <r>
    <n v="5915"/>
    <x v="1728"/>
    <x v="0"/>
    <x v="7"/>
    <n v="18000"/>
    <x v="2"/>
    <x v="0"/>
    <x v="0"/>
    <x v="119"/>
    <s v="kmpl"/>
    <s v="98.82 bhp"/>
    <n v="7"/>
    <m/>
    <x v="95"/>
  </r>
  <r>
    <n v="5916"/>
    <x v="344"/>
    <x v="7"/>
    <x v="14"/>
    <n v="50000"/>
    <x v="2"/>
    <x v="0"/>
    <x v="0"/>
    <x v="190"/>
    <s v="kmpl"/>
    <s v="94 bhp"/>
    <n v="5"/>
    <m/>
    <x v="434"/>
  </r>
  <r>
    <n v="5917"/>
    <x v="620"/>
    <x v="9"/>
    <x v="3"/>
    <n v="33000"/>
    <x v="2"/>
    <x v="1"/>
    <x v="0"/>
    <x v="82"/>
    <s v="kmpl"/>
    <s v="184 bhp"/>
    <n v="5"/>
    <m/>
    <x v="477"/>
  </r>
  <r>
    <n v="5918"/>
    <x v="1087"/>
    <x v="1"/>
    <x v="7"/>
    <n v="30000"/>
    <x v="1"/>
    <x v="0"/>
    <x v="0"/>
    <x v="18"/>
    <s v="kmpl"/>
    <s v="83.8 bhp"/>
    <n v="5"/>
    <m/>
    <x v="299"/>
  </r>
  <r>
    <n v="5919"/>
    <x v="1830"/>
    <x v="4"/>
    <x v="1"/>
    <n v="8000"/>
    <x v="2"/>
    <x v="1"/>
    <x v="0"/>
    <x v="220"/>
    <s v="kmpl"/>
    <s v="488.1 bhp"/>
    <n v="2"/>
    <m/>
    <x v="1359"/>
  </r>
  <r>
    <n v="5920"/>
    <x v="171"/>
    <x v="6"/>
    <x v="3"/>
    <n v="58646"/>
    <x v="1"/>
    <x v="0"/>
    <x v="0"/>
    <x v="84"/>
    <s v="kmpl"/>
    <s v="126.32 bhp"/>
    <n v="5"/>
    <m/>
    <x v="39"/>
  </r>
  <r>
    <n v="5921"/>
    <x v="537"/>
    <x v="0"/>
    <x v="5"/>
    <n v="21000"/>
    <x v="1"/>
    <x v="1"/>
    <x v="0"/>
    <x v="73"/>
    <s v="kmpl"/>
    <s v="204 bhp"/>
    <n v="5"/>
    <m/>
    <x v="376"/>
  </r>
  <r>
    <n v="5922"/>
    <x v="557"/>
    <x v="6"/>
    <x v="1"/>
    <n v="57026"/>
    <x v="2"/>
    <x v="0"/>
    <x v="0"/>
    <x v="51"/>
    <s v="kmpl"/>
    <s v="103.6 bhp"/>
    <n v="5"/>
    <m/>
    <x v="1360"/>
  </r>
  <r>
    <n v="5923"/>
    <x v="1622"/>
    <x v="0"/>
    <x v="8"/>
    <n v="42000"/>
    <x v="1"/>
    <x v="1"/>
    <x v="0"/>
    <x v="376"/>
    <s v="kmpl"/>
    <s v="174.5 bhp"/>
    <n v="5"/>
    <s v="36.94 Lakh"/>
    <x v="790"/>
  </r>
  <r>
    <n v="5924"/>
    <x v="1831"/>
    <x v="6"/>
    <x v="8"/>
    <n v="26741"/>
    <x v="1"/>
    <x v="0"/>
    <x v="0"/>
    <x v="125"/>
    <s v="kmpl"/>
    <s v="120 bhp"/>
    <n v="7"/>
    <m/>
    <x v="1361"/>
  </r>
  <r>
    <n v="5925"/>
    <x v="1832"/>
    <x v="1"/>
    <x v="0"/>
    <n v="85000"/>
    <x v="2"/>
    <x v="0"/>
    <x v="0"/>
    <x v="26"/>
    <s v="kmpl"/>
    <s v="null bhp"/>
    <n v="5"/>
    <m/>
    <x v="23"/>
  </r>
  <r>
    <n v="5926"/>
    <x v="768"/>
    <x v="1"/>
    <x v="17"/>
    <n v="78000"/>
    <x v="2"/>
    <x v="0"/>
    <x v="0"/>
    <x v="133"/>
    <s v="kmpl"/>
    <s v="37 bhp"/>
    <n v="4"/>
    <m/>
    <x v="196"/>
  </r>
  <r>
    <n v="5927"/>
    <x v="941"/>
    <x v="3"/>
    <x v="6"/>
    <n v="29091"/>
    <x v="1"/>
    <x v="1"/>
    <x v="0"/>
    <x v="294"/>
    <s v="kmpl"/>
    <s v="241.4 bhp"/>
    <n v="5"/>
    <m/>
    <x v="1362"/>
  </r>
  <r>
    <n v="5928"/>
    <x v="180"/>
    <x v="3"/>
    <x v="6"/>
    <n v="37323"/>
    <x v="1"/>
    <x v="0"/>
    <x v="1"/>
    <x v="128"/>
    <s v="kmpl"/>
    <s v="100 bhp"/>
    <n v="7"/>
    <s v="10.52 Lakh"/>
    <x v="628"/>
  </r>
  <r>
    <n v="5929"/>
    <x v="256"/>
    <x v="2"/>
    <x v="2"/>
    <n v="55595"/>
    <x v="1"/>
    <x v="0"/>
    <x v="1"/>
    <x v="8"/>
    <s v="kmpl"/>
    <s v="103.6 bhp"/>
    <n v="5"/>
    <m/>
    <x v="479"/>
  </r>
  <r>
    <n v="5930"/>
    <x v="1833"/>
    <x v="2"/>
    <x v="1"/>
    <n v="49900"/>
    <x v="2"/>
    <x v="0"/>
    <x v="0"/>
    <x v="246"/>
    <s v="kmpl"/>
    <s v="83.14 bhp"/>
    <n v="5"/>
    <m/>
    <x v="285"/>
  </r>
  <r>
    <n v="5931"/>
    <x v="401"/>
    <x v="0"/>
    <x v="3"/>
    <n v="52500"/>
    <x v="2"/>
    <x v="0"/>
    <x v="1"/>
    <x v="167"/>
    <s v="kmpl"/>
    <s v="93.7 bhp"/>
    <n v="7"/>
    <m/>
    <x v="90"/>
  </r>
  <r>
    <n v="5932"/>
    <x v="308"/>
    <x v="2"/>
    <x v="5"/>
    <n v="5700"/>
    <x v="2"/>
    <x v="0"/>
    <x v="0"/>
    <x v="179"/>
    <s v="kmpl"/>
    <s v="47.3 bhp"/>
    <n v="5"/>
    <m/>
    <x v="70"/>
  </r>
  <r>
    <n v="5933"/>
    <x v="1165"/>
    <x v="6"/>
    <x v="7"/>
    <n v="53340"/>
    <x v="1"/>
    <x v="0"/>
    <x v="0"/>
    <x v="91"/>
    <s v="kmpl"/>
    <s v="88.76 bhp"/>
    <n v="5"/>
    <m/>
    <x v="191"/>
  </r>
  <r>
    <n v="5934"/>
    <x v="379"/>
    <x v="7"/>
    <x v="7"/>
    <n v="57000"/>
    <x v="1"/>
    <x v="0"/>
    <x v="0"/>
    <x v="75"/>
    <s v="kmpl"/>
    <s v="89.84 bhp"/>
    <n v="5"/>
    <m/>
    <x v="690"/>
  </r>
  <r>
    <n v="5935"/>
    <x v="1834"/>
    <x v="1"/>
    <x v="1"/>
    <n v="59525"/>
    <x v="0"/>
    <x v="0"/>
    <x v="1"/>
    <x v="375"/>
    <s v="km/kg"/>
    <s v="58.2 bhp"/>
    <n v="4"/>
    <m/>
    <x v="207"/>
  </r>
  <r>
    <n v="5936"/>
    <x v="976"/>
    <x v="9"/>
    <x v="7"/>
    <n v="58000"/>
    <x v="1"/>
    <x v="0"/>
    <x v="0"/>
    <x v="259"/>
    <s v="kmpl"/>
    <s v="103.2 bhp"/>
    <n v="5"/>
    <m/>
    <x v="139"/>
  </r>
  <r>
    <n v="5937"/>
    <x v="1835"/>
    <x v="9"/>
    <x v="2"/>
    <n v="73000"/>
    <x v="1"/>
    <x v="0"/>
    <x v="0"/>
    <x v="92"/>
    <s v="kmpl"/>
    <s v="120 bhp"/>
    <n v="8"/>
    <m/>
    <x v="538"/>
  </r>
  <r>
    <n v="5938"/>
    <x v="1836"/>
    <x v="6"/>
    <x v="5"/>
    <n v="33554"/>
    <x v="1"/>
    <x v="0"/>
    <x v="0"/>
    <x v="277"/>
    <s v="kmpl"/>
    <s v="99 bhp"/>
    <n v="5"/>
    <m/>
    <x v="598"/>
  </r>
  <r>
    <n v="5939"/>
    <x v="700"/>
    <x v="0"/>
    <x v="3"/>
    <n v="106000"/>
    <x v="1"/>
    <x v="0"/>
    <x v="0"/>
    <x v="85"/>
    <s v="kmpl"/>
    <s v="100 bhp"/>
    <n v="8"/>
    <m/>
    <x v="575"/>
  </r>
  <r>
    <n v="5940"/>
    <x v="1367"/>
    <x v="1"/>
    <x v="6"/>
    <n v="27000"/>
    <x v="1"/>
    <x v="0"/>
    <x v="0"/>
    <x v="17"/>
    <s v="kmpl"/>
    <s v="73.75 bhp"/>
    <n v="5"/>
    <s v="7.91 Lakh"/>
    <x v="343"/>
  </r>
  <r>
    <n v="5941"/>
    <x v="1343"/>
    <x v="1"/>
    <x v="6"/>
    <n v="1000"/>
    <x v="2"/>
    <x v="0"/>
    <x v="0"/>
    <x v="52"/>
    <s v="kmpl"/>
    <s v="53.3 bhp"/>
    <n v="5"/>
    <s v="4.45 Lakh"/>
    <x v="229"/>
  </r>
  <r>
    <n v="5942"/>
    <x v="1298"/>
    <x v="5"/>
    <x v="2"/>
    <n v="119000"/>
    <x v="1"/>
    <x v="0"/>
    <x v="3"/>
    <x v="151"/>
    <s v="kmpl"/>
    <s v="141 bhp"/>
    <n v="7"/>
    <m/>
    <x v="139"/>
  </r>
  <r>
    <n v="5943"/>
    <x v="1837"/>
    <x v="2"/>
    <x v="16"/>
    <n v="75000"/>
    <x v="1"/>
    <x v="0"/>
    <x v="0"/>
    <x v="14"/>
    <s v="kmpl"/>
    <s v="null bhp"/>
    <n v="6"/>
    <m/>
    <x v="500"/>
  </r>
  <r>
    <n v="5944"/>
    <x v="246"/>
    <x v="8"/>
    <x v="1"/>
    <n v="64000"/>
    <x v="2"/>
    <x v="0"/>
    <x v="0"/>
    <x v="158"/>
    <s v="kmpl"/>
    <s v="123.24 bhp"/>
    <n v="5"/>
    <m/>
    <x v="3"/>
  </r>
  <r>
    <n v="5945"/>
    <x v="236"/>
    <x v="4"/>
    <x v="5"/>
    <n v="63738"/>
    <x v="1"/>
    <x v="0"/>
    <x v="0"/>
    <x v="1"/>
    <s v="kmpl"/>
    <s v="126.2 bhp"/>
    <n v="5"/>
    <m/>
    <x v="756"/>
  </r>
  <r>
    <n v="5946"/>
    <x v="472"/>
    <x v="9"/>
    <x v="5"/>
    <n v="16000"/>
    <x v="1"/>
    <x v="1"/>
    <x v="0"/>
    <x v="227"/>
    <s v="kmpl"/>
    <s v="258 bhp"/>
    <n v="5"/>
    <m/>
    <x v="634"/>
  </r>
  <r>
    <n v="5947"/>
    <x v="1838"/>
    <x v="0"/>
    <x v="8"/>
    <n v="28000"/>
    <x v="2"/>
    <x v="1"/>
    <x v="0"/>
    <x v="429"/>
    <s v="kmpl"/>
    <s v="103 bhp"/>
    <n v="7"/>
    <s v="10.65 Lakh"/>
    <x v="299"/>
  </r>
  <r>
    <n v="5948"/>
    <x v="1839"/>
    <x v="4"/>
    <x v="9"/>
    <n v="91000"/>
    <x v="1"/>
    <x v="1"/>
    <x v="1"/>
    <x v="297"/>
    <s v="kmpl"/>
    <s v="106 bhp"/>
    <n v="5"/>
    <m/>
    <x v="103"/>
  </r>
  <r>
    <n v="5949"/>
    <x v="407"/>
    <x v="7"/>
    <x v="4"/>
    <n v="25000"/>
    <x v="2"/>
    <x v="0"/>
    <x v="0"/>
    <x v="101"/>
    <s v="kmpl"/>
    <s v="79.4 bhp"/>
    <n v="5"/>
    <m/>
    <x v="0"/>
  </r>
  <r>
    <n v="5950"/>
    <x v="631"/>
    <x v="9"/>
    <x v="7"/>
    <n v="65630"/>
    <x v="1"/>
    <x v="1"/>
    <x v="0"/>
    <x v="131"/>
    <s v="kmpl"/>
    <s v="174.33 bhp"/>
    <n v="5"/>
    <m/>
    <x v="830"/>
  </r>
  <r>
    <n v="5951"/>
    <x v="293"/>
    <x v="1"/>
    <x v="7"/>
    <n v="48094"/>
    <x v="2"/>
    <x v="0"/>
    <x v="0"/>
    <x v="72"/>
    <s v="kmpl"/>
    <s v="118 bhp"/>
    <n v="5"/>
    <m/>
    <x v="106"/>
  </r>
  <r>
    <n v="5952"/>
    <x v="797"/>
    <x v="1"/>
    <x v="10"/>
    <n v="90456"/>
    <x v="2"/>
    <x v="0"/>
    <x v="1"/>
    <x v="133"/>
    <s v="kmpl"/>
    <s v="88.2 bhp"/>
    <n v="5"/>
    <m/>
    <x v="159"/>
  </r>
  <r>
    <n v="5953"/>
    <x v="210"/>
    <x v="5"/>
    <x v="3"/>
    <n v="140000"/>
    <x v="1"/>
    <x v="0"/>
    <x v="0"/>
    <x v="56"/>
    <s v="kmpl"/>
    <s v="68 bhp"/>
    <n v="5"/>
    <m/>
    <x v="648"/>
  </r>
  <r>
    <n v="5954"/>
    <x v="408"/>
    <x v="2"/>
    <x v="1"/>
    <n v="95000"/>
    <x v="1"/>
    <x v="1"/>
    <x v="0"/>
    <x v="200"/>
    <s v="kmpl"/>
    <s v="168.5 bhp"/>
    <n v="7"/>
    <m/>
    <x v="1132"/>
  </r>
  <r>
    <n v="5955"/>
    <x v="62"/>
    <x v="1"/>
    <x v="4"/>
    <n v="79000"/>
    <x v="1"/>
    <x v="0"/>
    <x v="1"/>
    <x v="57"/>
    <s v="kmpl"/>
    <s v="170 bhp"/>
    <n v="5"/>
    <m/>
    <x v="287"/>
  </r>
  <r>
    <n v="5956"/>
    <x v="760"/>
    <x v="2"/>
    <x v="3"/>
    <n v="96000"/>
    <x v="1"/>
    <x v="0"/>
    <x v="0"/>
    <x v="85"/>
    <s v="kmpl"/>
    <s v="100 bhp"/>
    <n v="7"/>
    <m/>
    <x v="30"/>
  </r>
  <r>
    <n v="5957"/>
    <x v="788"/>
    <x v="3"/>
    <x v="15"/>
    <n v="186679"/>
    <x v="2"/>
    <x v="0"/>
    <x v="1"/>
    <x v="73"/>
    <s v="kmpl"/>
    <s v="100 bhp"/>
    <n v="5"/>
    <m/>
    <x v="1363"/>
  </r>
  <r>
    <n v="5958"/>
    <x v="16"/>
    <x v="5"/>
    <x v="1"/>
    <n v="91000"/>
    <x v="1"/>
    <x v="0"/>
    <x v="0"/>
    <x v="16"/>
    <s v="kmpl"/>
    <s v="98.6 bhp"/>
    <n v="5"/>
    <m/>
    <x v="958"/>
  </r>
  <r>
    <n v="5959"/>
    <x v="1840"/>
    <x v="8"/>
    <x v="0"/>
    <n v="109703"/>
    <x v="2"/>
    <x v="1"/>
    <x v="1"/>
    <x v="42"/>
    <s v="kmpl"/>
    <s v="138.03 bhp"/>
    <n v="5"/>
    <s v="20.46 Lakh"/>
    <x v="27"/>
  </r>
  <r>
    <n v="5960"/>
    <x v="846"/>
    <x v="4"/>
    <x v="3"/>
    <n v="110000"/>
    <x v="1"/>
    <x v="0"/>
    <x v="0"/>
    <x v="9"/>
    <s v="kmpl"/>
    <s v="74 bhp"/>
    <n v="5"/>
    <m/>
    <x v="70"/>
  </r>
  <r>
    <n v="5961"/>
    <x v="90"/>
    <x v="0"/>
    <x v="3"/>
    <n v="35000"/>
    <x v="1"/>
    <x v="0"/>
    <x v="0"/>
    <x v="83"/>
    <s v="kmpl"/>
    <s v="140 bhp"/>
    <n v="7"/>
    <m/>
    <x v="20"/>
  </r>
  <r>
    <n v="5962"/>
    <x v="82"/>
    <x v="7"/>
    <x v="0"/>
    <n v="47722"/>
    <x v="1"/>
    <x v="0"/>
    <x v="0"/>
    <x v="5"/>
    <s v="kmpl"/>
    <s v="73.9 bhp"/>
    <n v="5"/>
    <m/>
    <x v="500"/>
  </r>
  <r>
    <n v="5963"/>
    <x v="1841"/>
    <x v="0"/>
    <x v="4"/>
    <n v="25000"/>
    <x v="2"/>
    <x v="1"/>
    <x v="0"/>
    <x v="82"/>
    <s v="kmpl"/>
    <s v="181.04 bhp"/>
    <n v="5"/>
    <m/>
    <x v="1364"/>
  </r>
  <r>
    <n v="5964"/>
    <x v="750"/>
    <x v="0"/>
    <x v="6"/>
    <n v="8000"/>
    <x v="2"/>
    <x v="1"/>
    <x v="0"/>
    <x v="72"/>
    <s v="kmpl"/>
    <s v="121.3 bhp"/>
    <n v="5"/>
    <s v="15.14 Lakh"/>
    <x v="1365"/>
  </r>
  <r>
    <n v="5965"/>
    <x v="1306"/>
    <x v="4"/>
    <x v="3"/>
    <n v="65000"/>
    <x v="1"/>
    <x v="1"/>
    <x v="0"/>
    <x v="80"/>
    <s v="kmpl"/>
    <s v="204 bhp"/>
    <n v="5"/>
    <m/>
    <x v="477"/>
  </r>
  <r>
    <n v="5966"/>
    <x v="94"/>
    <x v="4"/>
    <x v="6"/>
    <n v="1048"/>
    <x v="2"/>
    <x v="0"/>
    <x v="0"/>
    <x v="50"/>
    <s v="kmpl"/>
    <s v="67.1 bhp"/>
    <n v="5"/>
    <m/>
    <x v="204"/>
  </r>
  <r>
    <n v="5967"/>
    <x v="401"/>
    <x v="9"/>
    <x v="7"/>
    <n v="42000"/>
    <x v="2"/>
    <x v="0"/>
    <x v="1"/>
    <x v="167"/>
    <s v="kmpl"/>
    <s v="93.7 bhp"/>
    <n v="7"/>
    <m/>
    <x v="1366"/>
  </r>
  <r>
    <n v="5968"/>
    <x v="1842"/>
    <x v="4"/>
    <x v="4"/>
    <n v="55000"/>
    <x v="1"/>
    <x v="0"/>
    <x v="0"/>
    <x v="150"/>
    <s v="kmpl"/>
    <s v="103.5 bhp"/>
    <n v="5"/>
    <m/>
    <x v="299"/>
  </r>
  <r>
    <n v="5969"/>
    <x v="570"/>
    <x v="8"/>
    <x v="0"/>
    <n v="72000"/>
    <x v="1"/>
    <x v="0"/>
    <x v="0"/>
    <x v="27"/>
    <s v="kmpl"/>
    <s v="102 bhp"/>
    <n v="8"/>
    <m/>
    <x v="260"/>
  </r>
  <r>
    <n v="5970"/>
    <x v="1843"/>
    <x v="6"/>
    <x v="6"/>
    <n v="17773"/>
    <x v="2"/>
    <x v="1"/>
    <x v="0"/>
    <x v="119"/>
    <s v="kmpl"/>
    <s v="183 bhp"/>
    <n v="5"/>
    <s v="39.22 Lakh"/>
    <x v="1367"/>
  </r>
  <r>
    <n v="5971"/>
    <x v="442"/>
    <x v="4"/>
    <x v="4"/>
    <n v="65000"/>
    <x v="1"/>
    <x v="0"/>
    <x v="1"/>
    <x v="215"/>
    <s v="kmpl"/>
    <s v="88 bhp"/>
    <n v="5"/>
    <s v="10.15 Lakh"/>
    <x v="6"/>
  </r>
  <r>
    <n v="5972"/>
    <x v="673"/>
    <x v="0"/>
    <x v="11"/>
    <n v="65000"/>
    <x v="2"/>
    <x v="0"/>
    <x v="1"/>
    <x v="14"/>
    <s v="kmpl"/>
    <s v="62 bhp"/>
    <n v="5"/>
    <m/>
    <x v="1368"/>
  </r>
  <r>
    <n v="5973"/>
    <x v="1034"/>
    <x v="7"/>
    <x v="4"/>
    <n v="53280"/>
    <x v="1"/>
    <x v="0"/>
    <x v="0"/>
    <x v="84"/>
    <s v="kmpl"/>
    <s v="126.3 bhp"/>
    <n v="5"/>
    <m/>
    <x v="204"/>
  </r>
  <r>
    <n v="5974"/>
    <x v="901"/>
    <x v="10"/>
    <x v="5"/>
    <n v="34005"/>
    <x v="2"/>
    <x v="0"/>
    <x v="0"/>
    <x v="72"/>
    <s v="kmpl"/>
    <s v="73.75 bhp"/>
    <n v="5"/>
    <s v="8.09 Lakh"/>
    <x v="74"/>
  </r>
  <r>
    <n v="5975"/>
    <x v="182"/>
    <x v="3"/>
    <x v="8"/>
    <n v="14618"/>
    <x v="2"/>
    <x v="0"/>
    <x v="0"/>
    <x v="101"/>
    <s v="kmpl"/>
    <s v="81.83 bhp"/>
    <n v="5"/>
    <m/>
    <x v="815"/>
  </r>
  <r>
    <n v="5976"/>
    <x v="1285"/>
    <x v="8"/>
    <x v="13"/>
    <n v="65771"/>
    <x v="2"/>
    <x v="0"/>
    <x v="1"/>
    <x v="156"/>
    <s v="kmpl"/>
    <s v="64 bhp"/>
    <n v="5"/>
    <m/>
    <x v="348"/>
  </r>
  <r>
    <n v="5977"/>
    <x v="1844"/>
    <x v="1"/>
    <x v="13"/>
    <n v="78000"/>
    <x v="2"/>
    <x v="0"/>
    <x v="1"/>
    <x v="15"/>
    <s v="kmpl"/>
    <s v="60 bhp"/>
    <n v="5"/>
    <m/>
    <x v="240"/>
  </r>
  <r>
    <n v="5978"/>
    <x v="776"/>
    <x v="4"/>
    <x v="5"/>
    <n v="105545"/>
    <x v="1"/>
    <x v="0"/>
    <x v="0"/>
    <x v="33"/>
    <s v="kmpl"/>
    <s v="112 bhp"/>
    <n v="7"/>
    <m/>
    <x v="1060"/>
  </r>
  <r>
    <n v="5979"/>
    <x v="1466"/>
    <x v="5"/>
    <x v="8"/>
    <n v="25000"/>
    <x v="1"/>
    <x v="0"/>
    <x v="0"/>
    <x v="31"/>
    <s v="kmpl"/>
    <s v="134 bhp"/>
    <n v="5"/>
    <m/>
    <x v="299"/>
  </r>
  <r>
    <n v="5980"/>
    <x v="1845"/>
    <x v="1"/>
    <x v="0"/>
    <n v="80561"/>
    <x v="2"/>
    <x v="0"/>
    <x v="0"/>
    <x v="23"/>
    <s v="kmpl"/>
    <s v="80 bhp"/>
    <n v="5"/>
    <m/>
    <x v="659"/>
  </r>
  <r>
    <n v="5981"/>
    <x v="170"/>
    <x v="0"/>
    <x v="8"/>
    <n v="6000"/>
    <x v="2"/>
    <x v="0"/>
    <x v="0"/>
    <x v="123"/>
    <s v="kmpl"/>
    <s v="83.1 bhp"/>
    <n v="5"/>
    <s v="8.78 Lakh"/>
    <x v="100"/>
  </r>
  <r>
    <n v="5982"/>
    <x v="1182"/>
    <x v="5"/>
    <x v="5"/>
    <n v="39000"/>
    <x v="1"/>
    <x v="1"/>
    <x v="0"/>
    <x v="208"/>
    <s v="kmpl"/>
    <s v="153.86 bhp"/>
    <n v="7"/>
    <s v="21 Lakh"/>
    <x v="55"/>
  </r>
  <r>
    <n v="5983"/>
    <x v="288"/>
    <x v="7"/>
    <x v="2"/>
    <n v="55001"/>
    <x v="2"/>
    <x v="0"/>
    <x v="0"/>
    <x v="164"/>
    <s v="kmpl"/>
    <s v="73.9 bhp"/>
    <n v="5"/>
    <m/>
    <x v="313"/>
  </r>
  <r>
    <n v="5984"/>
    <x v="1162"/>
    <x v="0"/>
    <x v="3"/>
    <n v="63720"/>
    <x v="2"/>
    <x v="1"/>
    <x v="0"/>
    <x v="36"/>
    <s v="kmpl"/>
    <s v="186 bhp"/>
    <n v="5"/>
    <m/>
    <x v="108"/>
  </r>
  <r>
    <n v="5985"/>
    <x v="307"/>
    <x v="8"/>
    <x v="4"/>
    <n v="70000"/>
    <x v="1"/>
    <x v="0"/>
    <x v="0"/>
    <x v="132"/>
    <s v="kmpl"/>
    <s v="null bhp"/>
    <n v="5"/>
    <m/>
    <x v="962"/>
  </r>
  <r>
    <n v="5986"/>
    <x v="1286"/>
    <x v="5"/>
    <x v="14"/>
    <n v="100000"/>
    <x v="2"/>
    <x v="0"/>
    <x v="1"/>
    <x v="114"/>
    <s v="kmpl"/>
    <s v="83 bhp"/>
    <n v="5"/>
    <m/>
    <x v="101"/>
  </r>
  <r>
    <n v="5987"/>
    <x v="1109"/>
    <x v="6"/>
    <x v="8"/>
    <n v="15386"/>
    <x v="2"/>
    <x v="0"/>
    <x v="0"/>
    <x v="281"/>
    <s v="kmpl"/>
    <s v="84 bhp"/>
    <n v="5"/>
    <s v="5.56 Lakh"/>
    <x v="789"/>
  </r>
  <r>
    <n v="5988"/>
    <x v="391"/>
    <x v="0"/>
    <x v="4"/>
    <n v="102486"/>
    <x v="1"/>
    <x v="0"/>
    <x v="0"/>
    <x v="127"/>
    <s v="kmpl"/>
    <s v="83.8 bhp"/>
    <n v="5"/>
    <m/>
    <x v="24"/>
  </r>
  <r>
    <n v="5989"/>
    <x v="1577"/>
    <x v="3"/>
    <x v="4"/>
    <n v="58629"/>
    <x v="1"/>
    <x v="1"/>
    <x v="1"/>
    <x v="275"/>
    <s v="kmpl"/>
    <s v="187.74 bhp"/>
    <n v="5"/>
    <s v="53.14 Lakh"/>
    <x v="818"/>
  </r>
  <r>
    <n v="5990"/>
    <x v="1846"/>
    <x v="1"/>
    <x v="11"/>
    <n v="86000"/>
    <x v="1"/>
    <x v="0"/>
    <x v="3"/>
    <x v="276"/>
    <s v="kmpl"/>
    <s v="138 bhp"/>
    <n v="7"/>
    <m/>
    <x v="1077"/>
  </r>
  <r>
    <n v="5991"/>
    <x v="52"/>
    <x v="4"/>
    <x v="3"/>
    <n v="68238"/>
    <x v="1"/>
    <x v="0"/>
    <x v="0"/>
    <x v="48"/>
    <s v="kmpl"/>
    <s v="74 bhp"/>
    <n v="5"/>
    <m/>
    <x v="285"/>
  </r>
  <r>
    <n v="5992"/>
    <x v="164"/>
    <x v="0"/>
    <x v="2"/>
    <n v="42036"/>
    <x v="2"/>
    <x v="1"/>
    <x v="0"/>
    <x v="119"/>
    <s v="kmpl"/>
    <s v="157.75 bhp"/>
    <n v="5"/>
    <m/>
    <x v="123"/>
  </r>
  <r>
    <n v="5993"/>
    <x v="1847"/>
    <x v="0"/>
    <x v="7"/>
    <n v="55619"/>
    <x v="2"/>
    <x v="0"/>
    <x v="0"/>
    <x v="268"/>
    <s v="kmpl"/>
    <s v="147.5 bhp"/>
    <n v="5"/>
    <m/>
    <x v="816"/>
  </r>
  <r>
    <n v="5994"/>
    <x v="1324"/>
    <x v="1"/>
    <x v="10"/>
    <n v="60000"/>
    <x v="2"/>
    <x v="0"/>
    <x v="3"/>
    <x v="72"/>
    <s v="kmpl"/>
    <s v="118 bhp"/>
    <n v="5"/>
    <m/>
    <x v="72"/>
  </r>
  <r>
    <n v="5995"/>
    <x v="1821"/>
    <x v="1"/>
    <x v="1"/>
    <n v="30000"/>
    <x v="1"/>
    <x v="0"/>
    <x v="0"/>
    <x v="127"/>
    <s v="kmpl"/>
    <s v="83.8 bhp"/>
    <n v="5"/>
    <m/>
    <x v="28"/>
  </r>
  <r>
    <n v="5996"/>
    <x v="446"/>
    <x v="6"/>
    <x v="5"/>
    <n v="31150"/>
    <x v="1"/>
    <x v="1"/>
    <x v="0"/>
    <x v="218"/>
    <s v="kmpl"/>
    <s v="187.7 bhp"/>
    <n v="5"/>
    <m/>
    <x v="1369"/>
  </r>
  <r>
    <n v="5997"/>
    <x v="1848"/>
    <x v="5"/>
    <x v="0"/>
    <n v="70000"/>
    <x v="3"/>
    <x v="0"/>
    <x v="0"/>
    <x v="267"/>
    <s v="km/kg"/>
    <s v="58.2 bhp"/>
    <n v="5"/>
    <m/>
    <x v="1370"/>
  </r>
  <r>
    <n v="5998"/>
    <x v="1849"/>
    <x v="1"/>
    <x v="0"/>
    <n v="70290"/>
    <x v="2"/>
    <x v="0"/>
    <x v="1"/>
    <x v="430"/>
    <s v="kmpl"/>
    <s v="73.9 bhp"/>
    <n v="5"/>
    <m/>
    <x v="574"/>
  </r>
  <r>
    <n v="5999"/>
    <x v="1850"/>
    <x v="2"/>
    <x v="5"/>
    <n v="10000"/>
    <x v="2"/>
    <x v="0"/>
    <x v="0"/>
    <x v="68"/>
    <s v="kmpl"/>
    <s v="88.7 bhp"/>
    <n v="5"/>
    <s v="7.77 Lakh"/>
    <x v="27"/>
  </r>
  <r>
    <n v="6000"/>
    <x v="966"/>
    <x v="9"/>
    <x v="7"/>
    <n v="68010"/>
    <x v="2"/>
    <x v="0"/>
    <x v="1"/>
    <x v="23"/>
    <s v="kmpl"/>
    <s v="82.85 bhp"/>
    <n v="5"/>
    <m/>
    <x v="90"/>
  </r>
  <r>
    <n v="6001"/>
    <x v="627"/>
    <x v="6"/>
    <x v="4"/>
    <n v="91903"/>
    <x v="1"/>
    <x v="1"/>
    <x v="0"/>
    <x v="74"/>
    <s v="kmpl"/>
    <s v="174.33 bhp"/>
    <n v="5"/>
    <m/>
    <x v="1371"/>
  </r>
  <r>
    <n v="6002"/>
    <x v="33"/>
    <x v="0"/>
    <x v="2"/>
    <n v="38000"/>
    <x v="2"/>
    <x v="0"/>
    <x v="0"/>
    <x v="32"/>
    <s v="kmpl"/>
    <s v="103.5 bhp"/>
    <n v="5"/>
    <s v="11.91 Lakh"/>
    <x v="72"/>
  </r>
  <r>
    <n v="6003"/>
    <x v="418"/>
    <x v="9"/>
    <x v="1"/>
    <n v="67600"/>
    <x v="2"/>
    <x v="0"/>
    <x v="0"/>
    <x v="165"/>
    <s v="kmpl"/>
    <s v="67.04 bhp"/>
    <n v="5"/>
    <m/>
    <x v="27"/>
  </r>
  <r>
    <n v="6004"/>
    <x v="1270"/>
    <x v="3"/>
    <x v="9"/>
    <n v="66800"/>
    <x v="2"/>
    <x v="0"/>
    <x v="0"/>
    <x v="114"/>
    <s v="kmpl"/>
    <s v="83 bhp"/>
    <n v="5"/>
    <m/>
    <x v="313"/>
  </r>
  <r>
    <n v="6005"/>
    <x v="114"/>
    <x v="1"/>
    <x v="5"/>
    <n v="37208"/>
    <x v="1"/>
    <x v="0"/>
    <x v="0"/>
    <x v="34"/>
    <s v="kmpl"/>
    <s v="88.5 bhp"/>
    <n v="5"/>
    <s v="9.93 Lakh"/>
    <x v="1372"/>
  </r>
  <r>
    <n v="6006"/>
    <x v="1397"/>
    <x v="0"/>
    <x v="10"/>
    <n v="102002"/>
    <x v="1"/>
    <x v="1"/>
    <x v="0"/>
    <x v="384"/>
    <s v="kmpl"/>
    <s v="224.34 bhp"/>
    <n v="5"/>
    <m/>
    <x v="180"/>
  </r>
  <r>
    <n v="6007"/>
    <x v="628"/>
    <x v="8"/>
    <x v="2"/>
    <n v="68000"/>
    <x v="1"/>
    <x v="0"/>
    <x v="0"/>
    <x v="168"/>
    <s v="kmpl"/>
    <s v="73.9 bhp"/>
    <n v="5"/>
    <m/>
    <x v="25"/>
  </r>
  <r>
    <n v="6008"/>
    <x v="1232"/>
    <x v="4"/>
    <x v="4"/>
    <n v="40000"/>
    <x v="1"/>
    <x v="1"/>
    <x v="1"/>
    <x v="360"/>
    <s v="kmpl"/>
    <s v="300 bhp"/>
    <n v="4"/>
    <m/>
    <x v="135"/>
  </r>
  <r>
    <n v="6009"/>
    <x v="625"/>
    <x v="0"/>
    <x v="1"/>
    <n v="33500"/>
    <x v="2"/>
    <x v="1"/>
    <x v="0"/>
    <x v="264"/>
    <s v="kmpl"/>
    <s v="158.2 bhp"/>
    <n v="5"/>
    <m/>
    <x v="518"/>
  </r>
  <r>
    <n v="6010"/>
    <x v="274"/>
    <x v="8"/>
    <x v="4"/>
    <n v="33746"/>
    <x v="2"/>
    <x v="0"/>
    <x v="0"/>
    <x v="23"/>
    <s v="kmpl"/>
    <s v="86.8 bhp"/>
    <n v="5"/>
    <s v="6.63 Lakh"/>
    <x v="242"/>
  </r>
  <r>
    <n v="6011"/>
    <x v="1239"/>
    <x v="4"/>
    <x v="10"/>
    <n v="53000"/>
    <x v="2"/>
    <x v="1"/>
    <x v="0"/>
    <x v="14"/>
    <s v="kmpl"/>
    <s v="262.6 bhp"/>
    <n v="5"/>
    <m/>
    <x v="119"/>
  </r>
  <r>
    <n v="6012"/>
    <x v="28"/>
    <x v="3"/>
    <x v="2"/>
    <n v="45004"/>
    <x v="1"/>
    <x v="0"/>
    <x v="0"/>
    <x v="27"/>
    <s v="kmpl"/>
    <s v="102 bhp"/>
    <n v="7"/>
    <m/>
    <x v="243"/>
  </r>
  <r>
    <n v="6013"/>
    <x v="198"/>
    <x v="3"/>
    <x v="1"/>
    <n v="70602"/>
    <x v="1"/>
    <x v="0"/>
    <x v="0"/>
    <x v="16"/>
    <s v="kmpl"/>
    <s v="98.6 bhp"/>
    <n v="5"/>
    <m/>
    <x v="573"/>
  </r>
  <r>
    <n v="6014"/>
    <x v="52"/>
    <x v="8"/>
    <x v="7"/>
    <n v="27365"/>
    <x v="1"/>
    <x v="0"/>
    <x v="0"/>
    <x v="17"/>
    <s v="kmpl"/>
    <s v="74 bhp"/>
    <n v="5"/>
    <s v="7.88 Lakh"/>
    <x v="119"/>
  </r>
  <r>
    <n v="6015"/>
    <x v="47"/>
    <x v="5"/>
    <x v="1"/>
    <n v="100000"/>
    <x v="1"/>
    <x v="0"/>
    <x v="0"/>
    <x v="45"/>
    <s v="kmpl"/>
    <s v="71 bhp"/>
    <n v="5"/>
    <m/>
    <x v="27"/>
  </r>
  <r>
    <n v="6016"/>
    <x v="1851"/>
    <x v="5"/>
    <x v="3"/>
    <n v="55000"/>
    <x v="1"/>
    <x v="0"/>
    <x v="1"/>
    <x v="33"/>
    <s v="kmpl"/>
    <s v="112 bhp"/>
    <n v="8"/>
    <m/>
    <x v="164"/>
  </r>
  <r>
    <n v="6017"/>
    <x v="202"/>
    <x v="7"/>
    <x v="4"/>
    <n v="46000"/>
    <x v="2"/>
    <x v="0"/>
    <x v="0"/>
    <x v="50"/>
    <s v="kmpl"/>
    <s v="67.1 bhp"/>
    <n v="5"/>
    <m/>
    <x v="81"/>
  </r>
  <r>
    <n v="6018"/>
    <x v="688"/>
    <x v="4"/>
    <x v="2"/>
    <n v="47000"/>
    <x v="1"/>
    <x v="0"/>
    <x v="0"/>
    <x v="118"/>
    <s v="kmpl"/>
    <s v="57.6 bhp"/>
    <n v="5"/>
    <m/>
    <x v="54"/>
  </r>
  <r>
    <n v="6019"/>
    <x v="1834"/>
    <x v="8"/>
    <x v="7"/>
    <n v="40929"/>
    <x v="0"/>
    <x v="0"/>
    <x v="0"/>
    <x v="375"/>
    <s v="km/kg"/>
    <s v="58.2 bhp"/>
    <n v="4"/>
    <m/>
    <x v="1373"/>
  </r>
  <r>
    <n v="6020"/>
    <x v="308"/>
    <x v="3"/>
    <x v="4"/>
    <n v="54493"/>
    <x v="2"/>
    <x v="0"/>
    <x v="1"/>
    <x v="179"/>
    <s v="kmpl"/>
    <s v="47.3 bhp"/>
    <n v="5"/>
    <m/>
    <x v="1373"/>
  </r>
  <r>
    <n v="6021"/>
    <x v="1852"/>
    <x v="0"/>
    <x v="8"/>
    <n v="34000"/>
    <x v="1"/>
    <x v="0"/>
    <x v="0"/>
    <x v="55"/>
    <s v="kmpl"/>
    <s v="147.8 bhp"/>
    <n v="7"/>
    <s v="25.27 Lakh"/>
    <x v="1373"/>
  </r>
  <r>
    <n v="6022"/>
    <x v="439"/>
    <x v="4"/>
    <x v="3"/>
    <n v="139000"/>
    <x v="1"/>
    <x v="0"/>
    <x v="0"/>
    <x v="132"/>
    <s v="kmpl"/>
    <s v="null bhp"/>
    <n v="5"/>
    <m/>
    <x v="1373"/>
  </r>
  <r>
    <n v="6023"/>
    <x v="979"/>
    <x v="0"/>
    <x v="7"/>
    <n v="29000"/>
    <x v="2"/>
    <x v="0"/>
    <x v="0"/>
    <x v="23"/>
    <s v="kmpl"/>
    <s v="82.85 bhp"/>
    <n v="5"/>
    <m/>
    <x v="1373"/>
  </r>
  <r>
    <n v="6024"/>
    <x v="90"/>
    <x v="3"/>
    <x v="5"/>
    <n v="85609"/>
    <x v="1"/>
    <x v="0"/>
    <x v="1"/>
    <x v="83"/>
    <s v="kmpl"/>
    <s v="140 bhp"/>
    <n v="7"/>
    <m/>
    <x v="1373"/>
  </r>
  <r>
    <n v="6025"/>
    <x v="1591"/>
    <x v="1"/>
    <x v="1"/>
    <n v="59000"/>
    <x v="1"/>
    <x v="1"/>
    <x v="0"/>
    <x v="200"/>
    <s v="kmpl"/>
    <s v="168.7 bhp"/>
    <n v="7"/>
    <m/>
    <x v="1373"/>
  </r>
  <r>
    <n v="6026"/>
    <x v="355"/>
    <x v="5"/>
    <x v="4"/>
    <n v="65000"/>
    <x v="2"/>
    <x v="0"/>
    <x v="0"/>
    <x v="5"/>
    <s v="kmpl"/>
    <s v="55.2 bhp"/>
    <n v="5"/>
    <m/>
    <x v="1373"/>
  </r>
  <r>
    <n v="6027"/>
    <x v="249"/>
    <x v="0"/>
    <x v="2"/>
    <n v="66000"/>
    <x v="2"/>
    <x v="0"/>
    <x v="1"/>
    <x v="72"/>
    <s v="kmpl"/>
    <s v="118 bhp"/>
    <n v="5"/>
    <m/>
    <x v="1373"/>
  </r>
  <r>
    <n v="6028"/>
    <x v="437"/>
    <x v="3"/>
    <x v="1"/>
    <n v="54684"/>
    <x v="1"/>
    <x v="0"/>
    <x v="0"/>
    <x v="63"/>
    <s v="kmpl"/>
    <s v="140 bhp"/>
    <n v="7"/>
    <m/>
    <x v="1373"/>
  </r>
  <r>
    <n v="6029"/>
    <x v="535"/>
    <x v="0"/>
    <x v="3"/>
    <n v="78000"/>
    <x v="1"/>
    <x v="1"/>
    <x v="1"/>
    <x v="27"/>
    <s v="kmpl"/>
    <s v="167.6 bhp"/>
    <n v="5"/>
    <m/>
    <x v="1373"/>
  </r>
  <r>
    <n v="6030"/>
    <x v="230"/>
    <x v="5"/>
    <x v="5"/>
    <n v="21000"/>
    <x v="2"/>
    <x v="0"/>
    <x v="0"/>
    <x v="50"/>
    <s v="kmpl"/>
    <s v="82 bhp"/>
    <n v="5"/>
    <m/>
    <x v="1373"/>
  </r>
  <r>
    <n v="6031"/>
    <x v="1062"/>
    <x v="2"/>
    <x v="9"/>
    <n v="90000"/>
    <x v="2"/>
    <x v="0"/>
    <x v="3"/>
    <x v="239"/>
    <s v="kmpl"/>
    <s v="125 bhp"/>
    <n v="5"/>
    <m/>
    <x v="1373"/>
  </r>
  <r>
    <n v="6032"/>
    <x v="409"/>
    <x v="3"/>
    <x v="11"/>
    <n v="87628"/>
    <x v="1"/>
    <x v="0"/>
    <x v="0"/>
    <x v="49"/>
    <s v="kmpl"/>
    <s v="75 bhp"/>
    <n v="5"/>
    <m/>
    <x v="1373"/>
  </r>
  <r>
    <n v="6033"/>
    <x v="715"/>
    <x v="0"/>
    <x v="7"/>
    <n v="45000"/>
    <x v="2"/>
    <x v="0"/>
    <x v="0"/>
    <x v="279"/>
    <s v="kmpl"/>
    <s v="102.5 bhp"/>
    <n v="5"/>
    <m/>
    <x v="1373"/>
  </r>
  <r>
    <n v="6034"/>
    <x v="218"/>
    <x v="3"/>
    <x v="4"/>
    <n v="30788"/>
    <x v="1"/>
    <x v="1"/>
    <x v="0"/>
    <x v="147"/>
    <s v="kmpl"/>
    <s v="184 bhp"/>
    <n v="5"/>
    <m/>
    <x v="1373"/>
  </r>
  <r>
    <n v="6035"/>
    <x v="1608"/>
    <x v="4"/>
    <x v="1"/>
    <n v="39524"/>
    <x v="1"/>
    <x v="1"/>
    <x v="0"/>
    <x v="331"/>
    <s v="kmpl"/>
    <s v="184 bhp"/>
    <n v="5"/>
    <m/>
    <x v="1373"/>
  </r>
  <r>
    <n v="6036"/>
    <x v="1033"/>
    <x v="2"/>
    <x v="10"/>
    <n v="140000"/>
    <x v="1"/>
    <x v="0"/>
    <x v="0"/>
    <x v="178"/>
    <s v="kmpl"/>
    <s v="68 bhp"/>
    <n v="5"/>
    <m/>
    <x v="1373"/>
  </r>
  <r>
    <n v="6037"/>
    <x v="1853"/>
    <x v="6"/>
    <x v="12"/>
    <n v="15409"/>
    <x v="2"/>
    <x v="1"/>
    <x v="0"/>
    <x v="90"/>
    <s v="kmpl"/>
    <s v="81.80 bhp"/>
    <n v="5"/>
    <m/>
    <x v="1373"/>
  </r>
  <r>
    <n v="6038"/>
    <x v="436"/>
    <x v="5"/>
    <x v="1"/>
    <n v="36502"/>
    <x v="2"/>
    <x v="0"/>
    <x v="0"/>
    <x v="26"/>
    <s v="kmpl"/>
    <s v="85.8 bhp"/>
    <n v="5"/>
    <m/>
    <x v="1373"/>
  </r>
  <r>
    <n v="6039"/>
    <x v="328"/>
    <x v="1"/>
    <x v="5"/>
    <n v="200000"/>
    <x v="1"/>
    <x v="0"/>
    <x v="0"/>
    <x v="70"/>
    <s v="kmpl"/>
    <s v="73.94 bhp"/>
    <n v="5"/>
    <m/>
    <x v="1373"/>
  </r>
  <r>
    <n v="6040"/>
    <x v="1424"/>
    <x v="8"/>
    <x v="0"/>
    <n v="70000"/>
    <x v="2"/>
    <x v="0"/>
    <x v="0"/>
    <x v="272"/>
    <s v="kmpl"/>
    <s v="75 bhp"/>
    <n v="5"/>
    <m/>
    <x v="1373"/>
  </r>
  <r>
    <n v="6041"/>
    <x v="308"/>
    <x v="6"/>
    <x v="8"/>
    <n v="36701"/>
    <x v="2"/>
    <x v="0"/>
    <x v="0"/>
    <x v="179"/>
    <s v="kmpl"/>
    <s v="47.3 bhp"/>
    <n v="5"/>
    <m/>
    <x v="1373"/>
  </r>
  <r>
    <n v="6042"/>
    <x v="1854"/>
    <x v="9"/>
    <x v="10"/>
    <n v="72000"/>
    <x v="2"/>
    <x v="0"/>
    <x v="1"/>
    <x v="26"/>
    <s v="kmpl"/>
    <m/>
    <m/>
    <m/>
    <x v="1373"/>
  </r>
  <r>
    <n v="6043"/>
    <x v="1855"/>
    <x v="9"/>
    <x v="2"/>
    <n v="40000"/>
    <x v="2"/>
    <x v="0"/>
    <x v="1"/>
    <x v="205"/>
    <s v="kmpl"/>
    <s v="132 bhp"/>
    <n v="5"/>
    <m/>
    <x v="1373"/>
  </r>
  <r>
    <n v="6044"/>
    <x v="519"/>
    <x v="1"/>
    <x v="14"/>
    <n v="47000"/>
    <x v="2"/>
    <x v="0"/>
    <x v="1"/>
    <x v="178"/>
    <s v="kmpl"/>
    <s v="70 bhp"/>
    <n v="5"/>
    <m/>
    <x v="1373"/>
  </r>
  <r>
    <n v="6045"/>
    <x v="334"/>
    <x v="1"/>
    <x v="13"/>
    <n v="93500"/>
    <x v="2"/>
    <x v="0"/>
    <x v="1"/>
    <x v="38"/>
    <s v="kmpl"/>
    <s v="46.3 bhp"/>
    <n v="5"/>
    <m/>
    <x v="1373"/>
  </r>
  <r>
    <n v="6046"/>
    <x v="1592"/>
    <x v="1"/>
    <x v="1"/>
    <n v="52000"/>
    <x v="1"/>
    <x v="0"/>
    <x v="0"/>
    <x v="217"/>
    <s v="kmpl"/>
    <s v="98.6 bhp"/>
    <n v="5"/>
    <m/>
    <x v="1373"/>
  </r>
  <r>
    <n v="6047"/>
    <x v="660"/>
    <x v="8"/>
    <x v="1"/>
    <n v="55429"/>
    <x v="1"/>
    <x v="1"/>
    <x v="1"/>
    <x v="106"/>
    <s v="kmpl"/>
    <s v="103.52 bhp"/>
    <n v="5"/>
    <m/>
    <x v="1373"/>
  </r>
  <r>
    <n v="6048"/>
    <x v="232"/>
    <x v="0"/>
    <x v="2"/>
    <n v="133000"/>
    <x v="2"/>
    <x v="0"/>
    <x v="1"/>
    <x v="72"/>
    <s v="kmpl"/>
    <s v="80 bhp"/>
    <n v="5"/>
    <m/>
    <x v="1373"/>
  </r>
  <r>
    <n v="6049"/>
    <x v="1653"/>
    <x v="2"/>
    <x v="7"/>
    <n v="70000"/>
    <x v="1"/>
    <x v="0"/>
    <x v="1"/>
    <x v="132"/>
    <s v="kmpl"/>
    <s v="67.06 bhp"/>
    <n v="5"/>
    <s v="9.27 Lakh"/>
    <x v="1373"/>
  </r>
  <r>
    <n v="6050"/>
    <x v="801"/>
    <x v="1"/>
    <x v="7"/>
    <n v="68000"/>
    <x v="1"/>
    <x v="0"/>
    <x v="0"/>
    <x v="418"/>
    <s v="kmpl"/>
    <s v="103.6 bhp"/>
    <n v="5"/>
    <m/>
    <x v="1373"/>
  </r>
  <r>
    <n v="6051"/>
    <x v="839"/>
    <x v="1"/>
    <x v="0"/>
    <n v="71000"/>
    <x v="2"/>
    <x v="0"/>
    <x v="1"/>
    <x v="124"/>
    <s v="kmpl"/>
    <s v="68.05 bhp"/>
    <n v="5"/>
    <m/>
    <x v="1373"/>
  </r>
  <r>
    <n v="6052"/>
    <x v="1276"/>
    <x v="2"/>
    <x v="3"/>
    <n v="121000"/>
    <x v="1"/>
    <x v="0"/>
    <x v="0"/>
    <x v="226"/>
    <s v="kmpl"/>
    <s v="107.2 bhp"/>
    <n v="6"/>
    <m/>
    <x v="1373"/>
  </r>
  <r>
    <n v="6053"/>
    <x v="303"/>
    <x v="7"/>
    <x v="1"/>
    <n v="107000"/>
    <x v="1"/>
    <x v="0"/>
    <x v="0"/>
    <x v="159"/>
    <s v="kmpl"/>
    <s v="74 bhp"/>
    <n v="5"/>
    <m/>
    <x v="1373"/>
  </r>
  <r>
    <n v="6054"/>
    <x v="436"/>
    <x v="2"/>
    <x v="1"/>
    <n v="51000"/>
    <x v="2"/>
    <x v="0"/>
    <x v="0"/>
    <x v="229"/>
    <s v="kmpl"/>
    <s v="85.8 bhp"/>
    <n v="5"/>
    <m/>
    <x v="1373"/>
  </r>
  <r>
    <n v="6055"/>
    <x v="1256"/>
    <x v="0"/>
    <x v="8"/>
    <n v="13500"/>
    <x v="2"/>
    <x v="1"/>
    <x v="0"/>
    <x v="19"/>
    <s v="kmpl"/>
    <s v="103.52 bhp"/>
    <n v="5"/>
    <s v="14.95 Lakh"/>
    <x v="1373"/>
  </r>
  <r>
    <n v="6056"/>
    <x v="351"/>
    <x v="9"/>
    <x v="5"/>
    <n v="13000"/>
    <x v="2"/>
    <x v="0"/>
    <x v="0"/>
    <x v="136"/>
    <s v="kmpl"/>
    <s v="121.3 bhp"/>
    <n v="5"/>
    <m/>
    <x v="1373"/>
  </r>
  <r>
    <n v="6057"/>
    <x v="607"/>
    <x v="1"/>
    <x v="0"/>
    <n v="81000"/>
    <x v="1"/>
    <x v="0"/>
    <x v="0"/>
    <x v="27"/>
    <s v="kmpl"/>
    <s v="102 bhp"/>
    <n v="8"/>
    <m/>
    <x v="1373"/>
  </r>
  <r>
    <n v="6058"/>
    <x v="166"/>
    <x v="0"/>
    <x v="3"/>
    <n v="66889"/>
    <x v="1"/>
    <x v="1"/>
    <x v="0"/>
    <x v="120"/>
    <s v="kmpl"/>
    <s v="190 bhp"/>
    <n v="5"/>
    <s v="70.43 Lakh"/>
    <x v="1373"/>
  </r>
  <r>
    <n v="6059"/>
    <x v="831"/>
    <x v="10"/>
    <x v="6"/>
    <n v="32000"/>
    <x v="1"/>
    <x v="0"/>
    <x v="0"/>
    <x v="248"/>
    <s v="kmpl"/>
    <s v="74 bhp"/>
    <n v="5"/>
    <m/>
    <x v="1373"/>
  </r>
  <r>
    <n v="6060"/>
    <x v="1049"/>
    <x v="1"/>
    <x v="4"/>
    <n v="87001"/>
    <x v="1"/>
    <x v="1"/>
    <x v="0"/>
    <x v="47"/>
    <s v="kmpl"/>
    <s v="174.33 bhp"/>
    <n v="5"/>
    <m/>
    <x v="1373"/>
  </r>
  <r>
    <n v="6061"/>
    <x v="64"/>
    <x v="4"/>
    <x v="4"/>
    <n v="55000"/>
    <x v="1"/>
    <x v="1"/>
    <x v="1"/>
    <x v="46"/>
    <s v="kmpl"/>
    <s v="140 bhp"/>
    <n v="5"/>
    <m/>
    <x v="1373"/>
  </r>
  <r>
    <n v="6062"/>
    <x v="1342"/>
    <x v="5"/>
    <x v="6"/>
    <n v="4000"/>
    <x v="2"/>
    <x v="0"/>
    <x v="0"/>
    <x v="374"/>
    <s v="kmpl"/>
    <s v="103.52 bhp"/>
    <n v="5"/>
    <s v="11.89 Lakh"/>
    <x v="1373"/>
  </r>
  <r>
    <n v="6063"/>
    <x v="67"/>
    <x v="6"/>
    <x v="8"/>
    <n v="27778"/>
    <x v="1"/>
    <x v="0"/>
    <x v="0"/>
    <x v="60"/>
    <s v="kmpl"/>
    <s v="88.5 bhp"/>
    <n v="7"/>
    <m/>
    <x v="1373"/>
  </r>
  <r>
    <n v="6064"/>
    <x v="923"/>
    <x v="0"/>
    <x v="8"/>
    <n v="5000"/>
    <x v="2"/>
    <x v="0"/>
    <x v="0"/>
    <x v="95"/>
    <s v="kmpl"/>
    <s v="91.1 bhp"/>
    <n v="5"/>
    <m/>
    <x v="1373"/>
  </r>
  <r>
    <n v="6065"/>
    <x v="514"/>
    <x v="1"/>
    <x v="7"/>
    <n v="72000"/>
    <x v="2"/>
    <x v="0"/>
    <x v="0"/>
    <x v="95"/>
    <s v="kmpl"/>
    <s v="91.1 bhp"/>
    <n v="5"/>
    <m/>
    <x v="1373"/>
  </r>
  <r>
    <n v="6066"/>
    <x v="400"/>
    <x v="2"/>
    <x v="1"/>
    <n v="21000"/>
    <x v="1"/>
    <x v="1"/>
    <x v="0"/>
    <x v="56"/>
    <s v="kmpl"/>
    <s v="136 bhp"/>
    <n v="5"/>
    <m/>
    <x v="1373"/>
  </r>
  <r>
    <n v="6067"/>
    <x v="791"/>
    <x v="6"/>
    <x v="1"/>
    <n v="59299"/>
    <x v="1"/>
    <x v="0"/>
    <x v="0"/>
    <x v="85"/>
    <s v="kmpl"/>
    <s v="100.6 bhp"/>
    <n v="7"/>
    <m/>
    <x v="1373"/>
  </r>
  <r>
    <n v="6068"/>
    <x v="479"/>
    <x v="10"/>
    <x v="7"/>
    <n v="75000"/>
    <x v="1"/>
    <x v="1"/>
    <x v="0"/>
    <x v="158"/>
    <s v="kmpl"/>
    <s v="184 bhp"/>
    <n v="5"/>
    <m/>
    <x v="1373"/>
  </r>
  <r>
    <n v="6069"/>
    <x v="308"/>
    <x v="6"/>
    <x v="12"/>
    <n v="3413"/>
    <x v="2"/>
    <x v="0"/>
    <x v="0"/>
    <x v="179"/>
    <s v="kmpl"/>
    <s v="47.3 bhp"/>
    <n v="5"/>
    <m/>
    <x v="1373"/>
  </r>
  <r>
    <n v="6070"/>
    <x v="379"/>
    <x v="0"/>
    <x v="7"/>
    <n v="62000"/>
    <x v="1"/>
    <x v="0"/>
    <x v="0"/>
    <x v="75"/>
    <s v="kmpl"/>
    <s v="89.84 bhp"/>
    <n v="5"/>
    <m/>
    <x v="1373"/>
  </r>
  <r>
    <n v="6071"/>
    <x v="955"/>
    <x v="0"/>
    <x v="0"/>
    <n v="105001"/>
    <x v="1"/>
    <x v="1"/>
    <x v="0"/>
    <x v="332"/>
    <s v="kmpl"/>
    <s v="153.86 bhp"/>
    <n v="7"/>
    <m/>
    <x v="1373"/>
  </r>
  <r>
    <n v="6072"/>
    <x v="978"/>
    <x v="0"/>
    <x v="4"/>
    <n v="89000"/>
    <x v="1"/>
    <x v="1"/>
    <x v="0"/>
    <x v="193"/>
    <s v="kmpl"/>
    <s v="174.3 bhp"/>
    <n v="5"/>
    <m/>
    <x v="1373"/>
  </r>
  <r>
    <n v="6073"/>
    <x v="336"/>
    <x v="0"/>
    <x v="7"/>
    <n v="21000"/>
    <x v="2"/>
    <x v="0"/>
    <x v="0"/>
    <x v="189"/>
    <s v="kmpl"/>
    <s v="121.3 bhp"/>
    <n v="5"/>
    <m/>
    <x v="1373"/>
  </r>
  <r>
    <n v="6074"/>
    <x v="70"/>
    <x v="7"/>
    <x v="7"/>
    <n v="50000"/>
    <x v="1"/>
    <x v="0"/>
    <x v="0"/>
    <x v="63"/>
    <s v="kmpl"/>
    <s v="140 bhp"/>
    <n v="7"/>
    <m/>
    <x v="1373"/>
  </r>
  <r>
    <n v="6075"/>
    <x v="478"/>
    <x v="4"/>
    <x v="5"/>
    <n v="70687"/>
    <x v="1"/>
    <x v="0"/>
    <x v="0"/>
    <x v="34"/>
    <s v="kmpl"/>
    <s v="88.5 bhp"/>
    <n v="5"/>
    <s v="11.02 Lakh"/>
    <x v="1373"/>
  </r>
  <r>
    <n v="6076"/>
    <x v="1856"/>
    <x v="1"/>
    <x v="5"/>
    <n v="104350"/>
    <x v="1"/>
    <x v="0"/>
    <x v="0"/>
    <x v="132"/>
    <s v="kmpl"/>
    <s v="67.04 bhp"/>
    <n v="5"/>
    <s v="8.94 Lakh"/>
    <x v="1373"/>
  </r>
  <r>
    <n v="6077"/>
    <x v="1221"/>
    <x v="2"/>
    <x v="2"/>
    <n v="150000"/>
    <x v="1"/>
    <x v="0"/>
    <x v="1"/>
    <x v="359"/>
    <s v="kmpl"/>
    <s v="69 bhp"/>
    <n v="5"/>
    <m/>
    <x v="1373"/>
  </r>
  <r>
    <n v="6078"/>
    <x v="282"/>
    <x v="8"/>
    <x v="11"/>
    <n v="81000"/>
    <x v="2"/>
    <x v="0"/>
    <x v="0"/>
    <x v="169"/>
    <s v="kmpl"/>
    <s v="78 bhp"/>
    <n v="5"/>
    <m/>
    <x v="1373"/>
  </r>
  <r>
    <n v="6079"/>
    <x v="30"/>
    <x v="7"/>
    <x v="11"/>
    <n v="89000"/>
    <x v="2"/>
    <x v="0"/>
    <x v="1"/>
    <x v="29"/>
    <s v="kmpl"/>
    <s v="138.1 bhp"/>
    <n v="5"/>
    <m/>
    <x v="1373"/>
  </r>
  <r>
    <n v="6080"/>
    <x v="533"/>
    <x v="6"/>
    <x v="8"/>
    <n v="35223"/>
    <x v="2"/>
    <x v="0"/>
    <x v="0"/>
    <x v="50"/>
    <s v="kmpl"/>
    <s v="82 bhp"/>
    <n v="5"/>
    <m/>
    <x v="1373"/>
  </r>
  <r>
    <n v="6081"/>
    <x v="966"/>
    <x v="7"/>
    <x v="1"/>
    <n v="48000"/>
    <x v="2"/>
    <x v="0"/>
    <x v="0"/>
    <x v="101"/>
    <s v="kmpl"/>
    <s v="81.83 bhp"/>
    <n v="5"/>
    <m/>
    <x v="1373"/>
  </r>
  <r>
    <n v="6082"/>
    <x v="918"/>
    <x v="8"/>
    <x v="1"/>
    <n v="60000"/>
    <x v="1"/>
    <x v="0"/>
    <x v="0"/>
    <x v="215"/>
    <s v="kmpl"/>
    <s v="88.8 bhp"/>
    <n v="5"/>
    <m/>
    <x v="1373"/>
  </r>
  <r>
    <n v="6083"/>
    <x v="1857"/>
    <x v="0"/>
    <x v="6"/>
    <n v="7000"/>
    <x v="2"/>
    <x v="0"/>
    <x v="0"/>
    <x v="78"/>
    <s v="kmpl"/>
    <s v="67 bhp"/>
    <n v="5"/>
    <s v="5.78 Lakh"/>
    <x v="1373"/>
  </r>
  <r>
    <n v="6084"/>
    <x v="1858"/>
    <x v="6"/>
    <x v="1"/>
    <n v="47572"/>
    <x v="2"/>
    <x v="0"/>
    <x v="0"/>
    <x v="2"/>
    <s v="kmpl"/>
    <s v="82.5 bhp"/>
    <n v="5"/>
    <m/>
    <x v="1373"/>
  </r>
  <r>
    <n v="6085"/>
    <x v="1859"/>
    <x v="8"/>
    <x v="0"/>
    <n v="72727"/>
    <x v="1"/>
    <x v="0"/>
    <x v="1"/>
    <x v="125"/>
    <s v="kmpl"/>
    <s v="120 bhp"/>
    <n v="8"/>
    <m/>
    <x v="1373"/>
  </r>
  <r>
    <n v="6086"/>
    <x v="877"/>
    <x v="0"/>
    <x v="6"/>
    <n v="4708"/>
    <x v="1"/>
    <x v="0"/>
    <x v="0"/>
    <x v="106"/>
    <s v="kmpl"/>
    <s v="108.62 bhp"/>
    <n v="5"/>
    <s v="9.4 Lakh"/>
    <x v="1373"/>
  </r>
  <r>
    <n v="6087"/>
    <x v="199"/>
    <x v="8"/>
    <x v="10"/>
    <n v="55000"/>
    <x v="2"/>
    <x v="0"/>
    <x v="1"/>
    <x v="50"/>
    <s v="kmpl"/>
    <s v="67.1 bhp"/>
    <n v="5"/>
    <m/>
    <x v="1373"/>
  </r>
  <r>
    <n v="6088"/>
    <x v="813"/>
    <x v="3"/>
    <x v="4"/>
    <n v="44198"/>
    <x v="2"/>
    <x v="0"/>
    <x v="1"/>
    <x v="302"/>
    <s v="kmpl"/>
    <s v="86.8 bhp"/>
    <n v="5"/>
    <m/>
    <x v="1373"/>
  </r>
  <r>
    <n v="6089"/>
    <x v="401"/>
    <x v="10"/>
    <x v="1"/>
    <n v="35000"/>
    <x v="2"/>
    <x v="0"/>
    <x v="0"/>
    <x v="167"/>
    <s v="kmpl"/>
    <s v="93.7 bhp"/>
    <n v="7"/>
    <m/>
    <x v="1373"/>
  </r>
  <r>
    <n v="6090"/>
    <x v="673"/>
    <x v="10"/>
    <x v="4"/>
    <n v="63831"/>
    <x v="2"/>
    <x v="0"/>
    <x v="0"/>
    <x v="14"/>
    <s v="kmpl"/>
    <s v="62 bhp"/>
    <n v="5"/>
    <m/>
    <x v="1373"/>
  </r>
  <r>
    <n v="6091"/>
    <x v="1402"/>
    <x v="8"/>
    <x v="8"/>
    <n v="17540"/>
    <x v="2"/>
    <x v="0"/>
    <x v="0"/>
    <x v="203"/>
    <s v="kmpl"/>
    <s v="86.8 bhp"/>
    <n v="5"/>
    <m/>
    <x v="1373"/>
  </r>
  <r>
    <n v="6092"/>
    <x v="1860"/>
    <x v="0"/>
    <x v="8"/>
    <n v="14000"/>
    <x v="2"/>
    <x v="1"/>
    <x v="0"/>
    <x v="281"/>
    <s v="kmpl"/>
    <s v="84 bhp"/>
    <n v="5"/>
    <s v="6.3 Lakh"/>
    <x v="1373"/>
  </r>
  <r>
    <n v="6093"/>
    <x v="78"/>
    <x v="9"/>
    <x v="9"/>
    <n v="47000"/>
    <x v="2"/>
    <x v="0"/>
    <x v="1"/>
    <x v="14"/>
    <s v="kmpl"/>
    <s v="null bhp"/>
    <n v="5"/>
    <m/>
    <x v="1373"/>
  </r>
  <r>
    <n v="6094"/>
    <x v="207"/>
    <x v="2"/>
    <x v="0"/>
    <n v="75422"/>
    <x v="2"/>
    <x v="0"/>
    <x v="1"/>
    <x v="101"/>
    <s v="kmpl"/>
    <s v="79.4 bhp"/>
    <n v="5"/>
    <m/>
    <x v="1373"/>
  </r>
  <r>
    <n v="6095"/>
    <x v="6"/>
    <x v="4"/>
    <x v="2"/>
    <n v="67000"/>
    <x v="1"/>
    <x v="0"/>
    <x v="1"/>
    <x v="6"/>
    <s v="kmpl"/>
    <s v="63.1 bhp"/>
    <n v="5"/>
    <m/>
    <x v="1373"/>
  </r>
  <r>
    <n v="6096"/>
    <x v="1177"/>
    <x v="8"/>
    <x v="4"/>
    <n v="79999"/>
    <x v="1"/>
    <x v="0"/>
    <x v="0"/>
    <x v="85"/>
    <s v="kmpl"/>
    <s v="100 bhp"/>
    <n v="8"/>
    <m/>
    <x v="1373"/>
  </r>
  <r>
    <n v="6097"/>
    <x v="1661"/>
    <x v="7"/>
    <x v="8"/>
    <n v="5044"/>
    <x v="2"/>
    <x v="0"/>
    <x v="0"/>
    <x v="215"/>
    <s v="kmpl"/>
    <s v="81.86 bhp"/>
    <n v="5"/>
    <s v="6.41 Lakh"/>
    <x v="1373"/>
  </r>
  <r>
    <n v="6098"/>
    <x v="1861"/>
    <x v="7"/>
    <x v="5"/>
    <n v="31601"/>
    <x v="2"/>
    <x v="0"/>
    <x v="0"/>
    <x v="95"/>
    <s v="kmpl"/>
    <s v="91.1 bhp"/>
    <n v="5"/>
    <m/>
    <x v="1373"/>
  </r>
  <r>
    <n v="6099"/>
    <x v="494"/>
    <x v="8"/>
    <x v="7"/>
    <n v="70000"/>
    <x v="1"/>
    <x v="1"/>
    <x v="0"/>
    <x v="235"/>
    <s v="kmpl"/>
    <s v="190 bhp"/>
    <n v="5"/>
    <m/>
    <x v="1373"/>
  </r>
  <r>
    <n v="6100"/>
    <x v="1557"/>
    <x v="10"/>
    <x v="5"/>
    <n v="16000"/>
    <x v="2"/>
    <x v="1"/>
    <x v="0"/>
    <x v="264"/>
    <s v="kmpl"/>
    <s v="175.67 bhp"/>
    <n v="5"/>
    <s v="40.62 Lakh"/>
    <x v="1373"/>
  </r>
  <r>
    <n v="6101"/>
    <x v="1103"/>
    <x v="0"/>
    <x v="5"/>
    <n v="31700"/>
    <x v="1"/>
    <x v="0"/>
    <x v="0"/>
    <x v="182"/>
    <s v="kmpl"/>
    <s v="87.2 bhp"/>
    <n v="5"/>
    <m/>
    <x v="1373"/>
  </r>
  <r>
    <n v="6102"/>
    <x v="471"/>
    <x v="6"/>
    <x v="7"/>
    <n v="76969"/>
    <x v="1"/>
    <x v="0"/>
    <x v="0"/>
    <x v="84"/>
    <s v="kmpl"/>
    <s v="126.32 bhp"/>
    <n v="5"/>
    <m/>
    <x v="1373"/>
  </r>
  <r>
    <n v="6103"/>
    <x v="468"/>
    <x v="7"/>
    <x v="1"/>
    <n v="37000"/>
    <x v="1"/>
    <x v="1"/>
    <x v="0"/>
    <x v="94"/>
    <s v="kmpl"/>
    <s v="103.2 bhp"/>
    <n v="5"/>
    <m/>
    <x v="1373"/>
  </r>
  <r>
    <n v="6104"/>
    <x v="1862"/>
    <x v="0"/>
    <x v="7"/>
    <n v="23000"/>
    <x v="2"/>
    <x v="1"/>
    <x v="0"/>
    <x v="181"/>
    <s v="kmpl"/>
    <s v="179.5 bhp"/>
    <n v="5"/>
    <m/>
    <x v="1373"/>
  </r>
  <r>
    <n v="6105"/>
    <x v="712"/>
    <x v="3"/>
    <x v="7"/>
    <n v="59098"/>
    <x v="2"/>
    <x v="0"/>
    <x v="1"/>
    <x v="72"/>
    <s v="kmpl"/>
    <s v="80 bhp"/>
    <n v="5"/>
    <m/>
    <x v="1373"/>
  </r>
  <r>
    <n v="6106"/>
    <x v="1863"/>
    <x v="6"/>
    <x v="0"/>
    <n v="142299"/>
    <x v="2"/>
    <x v="0"/>
    <x v="0"/>
    <x v="431"/>
    <s v="kmpl"/>
    <s v="88.76 bhp"/>
    <n v="5"/>
    <m/>
    <x v="1373"/>
  </r>
  <r>
    <n v="6107"/>
    <x v="81"/>
    <x v="5"/>
    <x v="2"/>
    <n v="75731"/>
    <x v="1"/>
    <x v="0"/>
    <x v="0"/>
    <x v="56"/>
    <s v="kmpl"/>
    <s v="68 bhp"/>
    <n v="5"/>
    <m/>
    <x v="1373"/>
  </r>
  <r>
    <n v="6108"/>
    <x v="97"/>
    <x v="3"/>
    <x v="8"/>
    <n v="69627"/>
    <x v="2"/>
    <x v="0"/>
    <x v="0"/>
    <x v="101"/>
    <s v="kmpl"/>
    <s v="81.83 bhp"/>
    <n v="5"/>
    <m/>
    <x v="1373"/>
  </r>
  <r>
    <n v="6109"/>
    <x v="1864"/>
    <x v="0"/>
    <x v="2"/>
    <n v="49000"/>
    <x v="2"/>
    <x v="0"/>
    <x v="0"/>
    <x v="114"/>
    <s v="kmpl"/>
    <s v="99.6 bhp"/>
    <n v="5"/>
    <m/>
    <x v="1373"/>
  </r>
  <r>
    <n v="6110"/>
    <x v="1865"/>
    <x v="0"/>
    <x v="1"/>
    <n v="25700"/>
    <x v="2"/>
    <x v="1"/>
    <x v="0"/>
    <x v="342"/>
    <s v="kmpl"/>
    <s v="120.7 bhp"/>
    <n v="5"/>
    <m/>
    <x v="1373"/>
  </r>
  <r>
    <n v="6111"/>
    <x v="979"/>
    <x v="8"/>
    <x v="3"/>
    <n v="80800"/>
    <x v="2"/>
    <x v="0"/>
    <x v="0"/>
    <x v="23"/>
    <s v="kmpl"/>
    <s v="82.85 bhp"/>
    <n v="5"/>
    <m/>
    <x v="1373"/>
  </r>
  <r>
    <n v="6112"/>
    <x v="280"/>
    <x v="4"/>
    <x v="4"/>
    <n v="110896"/>
    <x v="1"/>
    <x v="0"/>
    <x v="0"/>
    <x v="159"/>
    <s v="kmpl"/>
    <s v="74 bhp"/>
    <n v="5"/>
    <m/>
    <x v="1373"/>
  </r>
  <r>
    <n v="6113"/>
    <x v="382"/>
    <x v="7"/>
    <x v="10"/>
    <n v="62261"/>
    <x v="2"/>
    <x v="0"/>
    <x v="0"/>
    <x v="199"/>
    <s v="kmpl"/>
    <s v="62.1 bhp"/>
    <n v="5"/>
    <m/>
    <x v="1373"/>
  </r>
  <r>
    <n v="6114"/>
    <x v="170"/>
    <x v="6"/>
    <x v="8"/>
    <n v="27610"/>
    <x v="2"/>
    <x v="0"/>
    <x v="0"/>
    <x v="123"/>
    <s v="kmpl"/>
    <s v="83.1 bhp"/>
    <n v="5"/>
    <s v="8.8 Lakh"/>
    <x v="1373"/>
  </r>
  <r>
    <n v="6115"/>
    <x v="1376"/>
    <x v="6"/>
    <x v="2"/>
    <n v="89219"/>
    <x v="2"/>
    <x v="0"/>
    <x v="0"/>
    <x v="273"/>
    <s v="kmpl"/>
    <s v="180 bhp"/>
    <n v="5"/>
    <m/>
    <x v="1373"/>
  </r>
  <r>
    <n v="6116"/>
    <x v="1866"/>
    <x v="4"/>
    <x v="6"/>
    <n v="6700"/>
    <x v="2"/>
    <x v="1"/>
    <x v="0"/>
    <x v="320"/>
    <s v="kmpl"/>
    <s v="75.94 bhp"/>
    <n v="5"/>
    <m/>
    <x v="1373"/>
  </r>
  <r>
    <n v="6117"/>
    <x v="1350"/>
    <x v="1"/>
    <x v="2"/>
    <n v="51599"/>
    <x v="2"/>
    <x v="0"/>
    <x v="0"/>
    <x v="97"/>
    <s v="kmpl"/>
    <s v="67.1 bhp"/>
    <n v="5"/>
    <m/>
    <x v="1373"/>
  </r>
  <r>
    <n v="6118"/>
    <x v="650"/>
    <x v="7"/>
    <x v="4"/>
    <n v="37489"/>
    <x v="1"/>
    <x v="0"/>
    <x v="0"/>
    <x v="75"/>
    <s v="kmpl"/>
    <s v="126.24 bhp"/>
    <n v="5"/>
    <m/>
    <x v="1373"/>
  </r>
  <r>
    <n v="6119"/>
    <x v="1867"/>
    <x v="0"/>
    <x v="5"/>
    <n v="98000"/>
    <x v="1"/>
    <x v="0"/>
    <x v="0"/>
    <x v="26"/>
    <s v="kmpl"/>
    <s v="70 bhp"/>
    <n v="5"/>
    <m/>
    <x v="1373"/>
  </r>
  <r>
    <n v="6120"/>
    <x v="863"/>
    <x v="4"/>
    <x v="3"/>
    <n v="25183"/>
    <x v="2"/>
    <x v="0"/>
    <x v="0"/>
    <x v="111"/>
    <s v="kmpl"/>
    <s v="35 bhp"/>
    <n v="4"/>
    <m/>
    <x v="1373"/>
  </r>
  <r>
    <n v="6121"/>
    <x v="494"/>
    <x v="9"/>
    <x v="1"/>
    <n v="52100"/>
    <x v="1"/>
    <x v="1"/>
    <x v="1"/>
    <x v="235"/>
    <s v="kmpl"/>
    <s v="190 bhp"/>
    <n v="5"/>
    <m/>
    <x v="1373"/>
  </r>
  <r>
    <n v="6122"/>
    <x v="16"/>
    <x v="1"/>
    <x v="7"/>
    <n v="60000"/>
    <x v="1"/>
    <x v="0"/>
    <x v="0"/>
    <x v="16"/>
    <s v="kmpl"/>
    <s v="98.6 bhp"/>
    <n v="5"/>
    <m/>
    <x v="1373"/>
  </r>
  <r>
    <n v="6123"/>
    <x v="92"/>
    <x v="7"/>
    <x v="4"/>
    <n v="51000"/>
    <x v="1"/>
    <x v="0"/>
    <x v="0"/>
    <x v="37"/>
    <s v="kmpl"/>
    <s v="73.9 bhp"/>
    <n v="5"/>
    <m/>
    <x v="1373"/>
  </r>
  <r>
    <n v="6124"/>
    <x v="1868"/>
    <x v="0"/>
    <x v="3"/>
    <n v="70000"/>
    <x v="1"/>
    <x v="0"/>
    <x v="0"/>
    <x v="9"/>
    <s v="kmpl"/>
    <s v="74 bhp"/>
    <n v="5"/>
    <m/>
    <x v="1373"/>
  </r>
  <r>
    <n v="6125"/>
    <x v="1869"/>
    <x v="5"/>
    <x v="1"/>
    <n v="95000"/>
    <x v="1"/>
    <x v="0"/>
    <x v="0"/>
    <x v="292"/>
    <s v="kmpl"/>
    <s v="138.13 bhp"/>
    <n v="5"/>
    <m/>
    <x v="1373"/>
  </r>
  <r>
    <n v="6126"/>
    <x v="894"/>
    <x v="5"/>
    <x v="7"/>
    <n v="66346"/>
    <x v="1"/>
    <x v="0"/>
    <x v="0"/>
    <x v="111"/>
    <s v="kmpl"/>
    <s v="98.6 bhp"/>
    <n v="5"/>
    <m/>
    <x v="1373"/>
  </r>
  <r>
    <n v="6127"/>
    <x v="91"/>
    <x v="4"/>
    <x v="1"/>
    <n v="69150"/>
    <x v="1"/>
    <x v="0"/>
    <x v="0"/>
    <x v="16"/>
    <s v="kmpl"/>
    <s v="98.6 bhp"/>
    <n v="5"/>
    <m/>
    <x v="1373"/>
  </r>
  <r>
    <n v="6128"/>
    <x v="182"/>
    <x v="9"/>
    <x v="5"/>
    <n v="31000"/>
    <x v="2"/>
    <x v="0"/>
    <x v="0"/>
    <x v="101"/>
    <s v="kmpl"/>
    <s v="81.83 bhp"/>
    <n v="5"/>
    <m/>
    <x v="1373"/>
  </r>
  <r>
    <n v="6129"/>
    <x v="494"/>
    <x v="9"/>
    <x v="4"/>
    <n v="49000"/>
    <x v="1"/>
    <x v="1"/>
    <x v="1"/>
    <x v="235"/>
    <s v="kmpl"/>
    <s v="190 bhp"/>
    <n v="5"/>
    <m/>
    <x v="1373"/>
  </r>
  <r>
    <n v="6130"/>
    <x v="147"/>
    <x v="6"/>
    <x v="7"/>
    <n v="63058"/>
    <x v="2"/>
    <x v="0"/>
    <x v="0"/>
    <x v="109"/>
    <s v="kmpl"/>
    <s v="86.8 bhp"/>
    <n v="5"/>
    <m/>
    <x v="1373"/>
  </r>
  <r>
    <n v="6131"/>
    <x v="503"/>
    <x v="8"/>
    <x v="5"/>
    <n v="22000"/>
    <x v="1"/>
    <x v="1"/>
    <x v="0"/>
    <x v="237"/>
    <s v="kmpl"/>
    <s v="201.15 bhp"/>
    <n v="5"/>
    <m/>
    <x v="1373"/>
  </r>
  <r>
    <n v="6132"/>
    <x v="520"/>
    <x v="3"/>
    <x v="1"/>
    <n v="73026"/>
    <x v="2"/>
    <x v="0"/>
    <x v="0"/>
    <x v="164"/>
    <s v="kmpl"/>
    <s v="74 bhp"/>
    <n v="5"/>
    <m/>
    <x v="1373"/>
  </r>
  <r>
    <n v="6133"/>
    <x v="728"/>
    <x v="3"/>
    <x v="2"/>
    <n v="21762"/>
    <x v="2"/>
    <x v="1"/>
    <x v="1"/>
    <x v="216"/>
    <s v="kmpl"/>
    <s v="80 bhp"/>
    <n v="5"/>
    <m/>
    <x v="1373"/>
  </r>
  <r>
    <n v="6134"/>
    <x v="336"/>
    <x v="3"/>
    <x v="6"/>
    <n v="29738"/>
    <x v="2"/>
    <x v="0"/>
    <x v="0"/>
    <x v="189"/>
    <s v="kmpl"/>
    <s v="121.3 bhp"/>
    <n v="5"/>
    <m/>
    <x v="1373"/>
  </r>
  <r>
    <n v="6135"/>
    <x v="214"/>
    <x v="0"/>
    <x v="6"/>
    <n v="16053"/>
    <x v="2"/>
    <x v="0"/>
    <x v="0"/>
    <x v="101"/>
    <s v="kmpl"/>
    <s v="81.83 bhp"/>
    <n v="5"/>
    <m/>
    <x v="1373"/>
  </r>
  <r>
    <n v="6136"/>
    <x v="337"/>
    <x v="6"/>
    <x v="3"/>
    <n v="61665"/>
    <x v="1"/>
    <x v="1"/>
    <x v="0"/>
    <x v="71"/>
    <s v="kmpl"/>
    <s v="218 bhp"/>
    <n v="5"/>
    <m/>
    <x v="1373"/>
  </r>
  <r>
    <n v="6137"/>
    <x v="628"/>
    <x v="8"/>
    <x v="1"/>
    <n v="51000"/>
    <x v="1"/>
    <x v="0"/>
    <x v="0"/>
    <x v="168"/>
    <s v="kmpl"/>
    <s v="73.9 bhp"/>
    <n v="5"/>
    <m/>
    <x v="1373"/>
  </r>
  <r>
    <n v="6138"/>
    <x v="1870"/>
    <x v="9"/>
    <x v="5"/>
    <n v="34820"/>
    <x v="1"/>
    <x v="0"/>
    <x v="0"/>
    <x v="91"/>
    <s v="kmpl"/>
    <s v="98.6 bhp"/>
    <n v="7"/>
    <s v="15.59 Lakh"/>
    <x v="1373"/>
  </r>
  <r>
    <n v="6139"/>
    <x v="401"/>
    <x v="0"/>
    <x v="6"/>
    <n v="12000"/>
    <x v="2"/>
    <x v="0"/>
    <x v="0"/>
    <x v="26"/>
    <s v="kmpl"/>
    <s v="91.1 bhp"/>
    <n v="7"/>
    <m/>
    <x v="1373"/>
  </r>
  <r>
    <n v="6140"/>
    <x v="685"/>
    <x v="4"/>
    <x v="8"/>
    <n v="32287"/>
    <x v="1"/>
    <x v="0"/>
    <x v="0"/>
    <x v="219"/>
    <s v="kmpl"/>
    <s v="74 bhp"/>
    <n v="5"/>
    <m/>
    <x v="1373"/>
  </r>
  <r>
    <n v="6141"/>
    <x v="439"/>
    <x v="5"/>
    <x v="3"/>
    <n v="121134"/>
    <x v="1"/>
    <x v="0"/>
    <x v="0"/>
    <x v="132"/>
    <s v="kmpl"/>
    <s v="null bhp"/>
    <n v="5"/>
    <m/>
    <x v="1373"/>
  </r>
  <r>
    <n v="6142"/>
    <x v="884"/>
    <x v="3"/>
    <x v="1"/>
    <n v="74485"/>
    <x v="1"/>
    <x v="1"/>
    <x v="0"/>
    <x v="32"/>
    <s v="kmpl"/>
    <s v="184 bhp"/>
    <n v="5"/>
    <m/>
    <x v="1373"/>
  </r>
  <r>
    <n v="6143"/>
    <x v="849"/>
    <x v="2"/>
    <x v="2"/>
    <n v="63000"/>
    <x v="1"/>
    <x v="0"/>
    <x v="0"/>
    <x v="118"/>
    <s v="kmpl"/>
    <s v="57.6 bhp"/>
    <n v="5"/>
    <m/>
    <x v="1373"/>
  </r>
  <r>
    <n v="6144"/>
    <x v="1383"/>
    <x v="3"/>
    <x v="6"/>
    <n v="53190"/>
    <x v="1"/>
    <x v="1"/>
    <x v="0"/>
    <x v="382"/>
    <s v="kmpl"/>
    <s v="147.51 bhp"/>
    <n v="5"/>
    <s v="44.8 Lakh"/>
    <x v="1373"/>
  </r>
  <r>
    <n v="6145"/>
    <x v="332"/>
    <x v="9"/>
    <x v="5"/>
    <n v="26900"/>
    <x v="1"/>
    <x v="1"/>
    <x v="0"/>
    <x v="188"/>
    <s v="kmpl"/>
    <s v="224 bhp"/>
    <n v="7"/>
    <m/>
    <x v="1373"/>
  </r>
  <r>
    <n v="6146"/>
    <x v="1871"/>
    <x v="4"/>
    <x v="1"/>
    <n v="40000"/>
    <x v="1"/>
    <x v="1"/>
    <x v="0"/>
    <x v="331"/>
    <s v="kmpl"/>
    <s v="184 bhp"/>
    <n v="5"/>
    <m/>
    <x v="1373"/>
  </r>
  <r>
    <n v="6147"/>
    <x v="699"/>
    <x v="3"/>
    <x v="5"/>
    <n v="40587"/>
    <x v="2"/>
    <x v="0"/>
    <x v="0"/>
    <x v="50"/>
    <s v="kmpl"/>
    <s v="82 bhp"/>
    <n v="5"/>
    <m/>
    <x v="1373"/>
  </r>
  <r>
    <n v="6148"/>
    <x v="533"/>
    <x v="4"/>
    <x v="1"/>
    <n v="27000"/>
    <x v="2"/>
    <x v="0"/>
    <x v="0"/>
    <x v="50"/>
    <s v="kmpl"/>
    <s v="82 bhp"/>
    <n v="5"/>
    <m/>
    <x v="1373"/>
  </r>
  <r>
    <n v="6149"/>
    <x v="1872"/>
    <x v="3"/>
    <x v="5"/>
    <n v="29108"/>
    <x v="1"/>
    <x v="0"/>
    <x v="0"/>
    <x v="132"/>
    <s v="kmpl"/>
    <s v="67.04 bhp"/>
    <n v="5"/>
    <m/>
    <x v="1373"/>
  </r>
  <r>
    <n v="6150"/>
    <x v="1873"/>
    <x v="0"/>
    <x v="1"/>
    <n v="18000"/>
    <x v="2"/>
    <x v="0"/>
    <x v="0"/>
    <x v="79"/>
    <s v="kmpl"/>
    <s v="67 bhp"/>
    <n v="5"/>
    <s v="5.74 Lakh"/>
    <x v="1373"/>
  </r>
  <r>
    <n v="6151"/>
    <x v="493"/>
    <x v="7"/>
    <x v="8"/>
    <n v="10500"/>
    <x v="2"/>
    <x v="0"/>
    <x v="0"/>
    <x v="234"/>
    <s v="kmpl"/>
    <s v="81.80 bhp"/>
    <n v="5"/>
    <s v="7.43 Lakh"/>
    <x v="1373"/>
  </r>
  <r>
    <n v="6152"/>
    <x v="1874"/>
    <x v="2"/>
    <x v="10"/>
    <n v="60000"/>
    <x v="2"/>
    <x v="0"/>
    <x v="3"/>
    <x v="97"/>
    <s v="kmpl"/>
    <s v="66.1 bhp"/>
    <n v="5"/>
    <m/>
    <x v="1373"/>
  </r>
  <r>
    <n v="6153"/>
    <x v="1666"/>
    <x v="1"/>
    <x v="2"/>
    <n v="61000"/>
    <x v="2"/>
    <x v="1"/>
    <x v="3"/>
    <x v="415"/>
    <s v="kmpl"/>
    <s v="130.3 bhp"/>
    <n v="5"/>
    <m/>
    <x v="1373"/>
  </r>
  <r>
    <n v="6154"/>
    <x v="248"/>
    <x v="7"/>
    <x v="8"/>
    <n v="5000"/>
    <x v="2"/>
    <x v="0"/>
    <x v="0"/>
    <x v="160"/>
    <s v="kmpl"/>
    <s v="47.3 bhp"/>
    <n v="5"/>
    <m/>
    <x v="1373"/>
  </r>
  <r>
    <n v="6155"/>
    <x v="775"/>
    <x v="1"/>
    <x v="6"/>
    <n v="24001"/>
    <x v="1"/>
    <x v="1"/>
    <x v="0"/>
    <x v="221"/>
    <s v="kmpl"/>
    <s v="177 bhp"/>
    <n v="5"/>
    <s v="52.96 Lakh"/>
    <x v="1373"/>
  </r>
  <r>
    <n v="6156"/>
    <x v="96"/>
    <x v="4"/>
    <x v="2"/>
    <n v="76000"/>
    <x v="1"/>
    <x v="0"/>
    <x v="0"/>
    <x v="78"/>
    <s v="kmpl"/>
    <s v="90 bhp"/>
    <n v="5"/>
    <m/>
    <x v="1373"/>
  </r>
  <r>
    <n v="6157"/>
    <x v="246"/>
    <x v="4"/>
    <x v="7"/>
    <n v="56000"/>
    <x v="2"/>
    <x v="0"/>
    <x v="0"/>
    <x v="158"/>
    <s v="kmpl"/>
    <s v="123.24 bhp"/>
    <n v="5"/>
    <m/>
    <x v="1373"/>
  </r>
  <r>
    <n v="6158"/>
    <x v="1875"/>
    <x v="0"/>
    <x v="5"/>
    <n v="30000"/>
    <x v="2"/>
    <x v="0"/>
    <x v="0"/>
    <x v="35"/>
    <s v="kmpl"/>
    <s v="82 bhp"/>
    <n v="5"/>
    <m/>
    <x v="1373"/>
  </r>
  <r>
    <n v="6159"/>
    <x v="983"/>
    <x v="4"/>
    <x v="8"/>
    <n v="44263"/>
    <x v="1"/>
    <x v="0"/>
    <x v="0"/>
    <x v="34"/>
    <s v="kmpl"/>
    <s v="88.5 bhp"/>
    <n v="5"/>
    <m/>
    <x v="1373"/>
  </r>
  <r>
    <n v="6160"/>
    <x v="81"/>
    <x v="4"/>
    <x v="2"/>
    <n v="97899"/>
    <x v="1"/>
    <x v="0"/>
    <x v="0"/>
    <x v="56"/>
    <s v="kmpl"/>
    <s v="68 bhp"/>
    <n v="5"/>
    <m/>
    <x v="1373"/>
  </r>
  <r>
    <n v="6161"/>
    <x v="256"/>
    <x v="5"/>
    <x v="2"/>
    <n v="157301"/>
    <x v="1"/>
    <x v="0"/>
    <x v="1"/>
    <x v="8"/>
    <s v="kmpl"/>
    <s v="103.6 bhp"/>
    <n v="5"/>
    <m/>
    <x v="1373"/>
  </r>
  <r>
    <n v="6162"/>
    <x v="1876"/>
    <x v="5"/>
    <x v="11"/>
    <n v="135000"/>
    <x v="1"/>
    <x v="0"/>
    <x v="0"/>
    <x v="49"/>
    <s v="kmpl"/>
    <s v="null bhp"/>
    <n v="5"/>
    <m/>
    <x v="1373"/>
  </r>
  <r>
    <n v="6163"/>
    <x v="1877"/>
    <x v="1"/>
    <x v="5"/>
    <n v="35000"/>
    <x v="2"/>
    <x v="0"/>
    <x v="1"/>
    <x v="24"/>
    <s v="kmpl"/>
    <s v="88.8 bhp"/>
    <n v="5"/>
    <m/>
    <x v="1373"/>
  </r>
  <r>
    <n v="6164"/>
    <x v="109"/>
    <x v="1"/>
    <x v="10"/>
    <n v="106000"/>
    <x v="2"/>
    <x v="0"/>
    <x v="0"/>
    <x v="15"/>
    <s v="kmpl"/>
    <s v="130 bhp"/>
    <n v="5"/>
    <m/>
    <x v="1373"/>
  </r>
  <r>
    <n v="6165"/>
    <x v="1878"/>
    <x v="7"/>
    <x v="5"/>
    <n v="121590"/>
    <x v="1"/>
    <x v="0"/>
    <x v="0"/>
    <x v="69"/>
    <s v="kmpl"/>
    <s v="148 bhp"/>
    <n v="5"/>
    <m/>
    <x v="1373"/>
  </r>
  <r>
    <n v="6166"/>
    <x v="199"/>
    <x v="8"/>
    <x v="3"/>
    <n v="64692"/>
    <x v="2"/>
    <x v="0"/>
    <x v="0"/>
    <x v="143"/>
    <s v="kmpl"/>
    <s v="67.04 bhp"/>
    <n v="5"/>
    <s v="4.59 Lakh"/>
    <x v="1373"/>
  </r>
  <r>
    <n v="6167"/>
    <x v="177"/>
    <x v="0"/>
    <x v="0"/>
    <n v="41000"/>
    <x v="2"/>
    <x v="0"/>
    <x v="0"/>
    <x v="53"/>
    <s v="kmpl"/>
    <s v="78.9 bhp"/>
    <n v="5"/>
    <m/>
    <x v="1373"/>
  </r>
  <r>
    <n v="6168"/>
    <x v="998"/>
    <x v="3"/>
    <x v="6"/>
    <n v="25143"/>
    <x v="1"/>
    <x v="1"/>
    <x v="0"/>
    <x v="90"/>
    <s v="kmpl"/>
    <s v="108.495 bhp"/>
    <n v="5"/>
    <m/>
    <x v="1373"/>
  </r>
  <r>
    <n v="6169"/>
    <x v="256"/>
    <x v="10"/>
    <x v="2"/>
    <n v="51000"/>
    <x v="1"/>
    <x v="0"/>
    <x v="0"/>
    <x v="8"/>
    <s v="kmpl"/>
    <s v="103.6 bhp"/>
    <n v="5"/>
    <m/>
    <x v="1373"/>
  </r>
  <r>
    <n v="6170"/>
    <x v="222"/>
    <x v="1"/>
    <x v="14"/>
    <n v="109000"/>
    <x v="1"/>
    <x v="0"/>
    <x v="1"/>
    <x v="151"/>
    <s v="kmpl"/>
    <s v="82 bhp"/>
    <n v="5"/>
    <m/>
    <x v="1373"/>
  </r>
  <r>
    <n v="6171"/>
    <x v="89"/>
    <x v="6"/>
    <x v="1"/>
    <n v="69062"/>
    <x v="1"/>
    <x v="0"/>
    <x v="0"/>
    <x v="75"/>
    <s v="kmpl"/>
    <s v="89.84 bhp"/>
    <n v="5"/>
    <m/>
    <x v="1373"/>
  </r>
  <r>
    <n v="6172"/>
    <x v="446"/>
    <x v="6"/>
    <x v="1"/>
    <n v="34386"/>
    <x v="1"/>
    <x v="1"/>
    <x v="0"/>
    <x v="218"/>
    <s v="kmpl"/>
    <s v="187.7 bhp"/>
    <n v="5"/>
    <m/>
    <x v="1373"/>
  </r>
  <r>
    <n v="6173"/>
    <x v="1070"/>
    <x v="8"/>
    <x v="5"/>
    <n v="20185"/>
    <x v="2"/>
    <x v="0"/>
    <x v="0"/>
    <x v="123"/>
    <s v="kmpl"/>
    <s v="83.1 bhp"/>
    <n v="5"/>
    <m/>
    <x v="1373"/>
  </r>
  <r>
    <n v="6174"/>
    <x v="380"/>
    <x v="4"/>
    <x v="4"/>
    <n v="41585"/>
    <x v="1"/>
    <x v="0"/>
    <x v="0"/>
    <x v="148"/>
    <s v="kmpl"/>
    <s v="70 bhp"/>
    <n v="5"/>
    <m/>
    <x v="1373"/>
  </r>
  <r>
    <n v="6175"/>
    <x v="723"/>
    <x v="7"/>
    <x v="2"/>
    <n v="24000"/>
    <x v="2"/>
    <x v="0"/>
    <x v="0"/>
    <x v="5"/>
    <s v="kmpl"/>
    <s v="55.2 bhp"/>
    <n v="5"/>
    <m/>
    <x v="1373"/>
  </r>
  <r>
    <n v="6176"/>
    <x v="321"/>
    <x v="9"/>
    <x v="5"/>
    <n v="40000"/>
    <x v="1"/>
    <x v="1"/>
    <x v="0"/>
    <x v="89"/>
    <s v="kmpl"/>
    <s v="204 bhp"/>
    <n v="5"/>
    <m/>
    <x v="1373"/>
  </r>
  <r>
    <n v="6177"/>
    <x v="538"/>
    <x v="9"/>
    <x v="3"/>
    <n v="37000"/>
    <x v="1"/>
    <x v="1"/>
    <x v="0"/>
    <x v="14"/>
    <s v="kmpl"/>
    <s v="165 bhp"/>
    <n v="5"/>
    <m/>
    <x v="1373"/>
  </r>
  <r>
    <n v="6178"/>
    <x v="1010"/>
    <x v="2"/>
    <x v="1"/>
    <n v="67630"/>
    <x v="1"/>
    <x v="0"/>
    <x v="0"/>
    <x v="78"/>
    <s v="kmpl"/>
    <s v="98.96 bhp"/>
    <n v="5"/>
    <s v="11.48 Lakh"/>
    <x v="1373"/>
  </r>
  <r>
    <n v="6179"/>
    <x v="269"/>
    <x v="3"/>
    <x v="5"/>
    <n v="24192"/>
    <x v="2"/>
    <x v="1"/>
    <x v="0"/>
    <x v="165"/>
    <s v="kmpl"/>
    <s v="67.04 bhp"/>
    <n v="5"/>
    <m/>
    <x v="1373"/>
  </r>
  <r>
    <n v="6180"/>
    <x v="983"/>
    <x v="4"/>
    <x v="8"/>
    <n v="32248"/>
    <x v="1"/>
    <x v="0"/>
    <x v="0"/>
    <x v="34"/>
    <s v="kmpl"/>
    <s v="88.5 bhp"/>
    <n v="5"/>
    <m/>
    <x v="1373"/>
  </r>
  <r>
    <n v="6181"/>
    <x v="1879"/>
    <x v="0"/>
    <x v="4"/>
    <n v="28000"/>
    <x v="1"/>
    <x v="0"/>
    <x v="0"/>
    <x v="73"/>
    <s v="kmpl"/>
    <s v="120 bhp"/>
    <n v="8"/>
    <m/>
    <x v="1373"/>
  </r>
  <r>
    <n v="6182"/>
    <x v="1880"/>
    <x v="6"/>
    <x v="6"/>
    <n v="36471"/>
    <x v="2"/>
    <x v="1"/>
    <x v="0"/>
    <x v="110"/>
    <s v="kmpl"/>
    <s v="121.3 bhp"/>
    <n v="5"/>
    <s v="15.93 Lakh"/>
    <x v="1373"/>
  </r>
  <r>
    <n v="6183"/>
    <x v="1881"/>
    <x v="6"/>
    <x v="1"/>
    <n v="69689"/>
    <x v="2"/>
    <x v="0"/>
    <x v="0"/>
    <x v="156"/>
    <s v="kmpl"/>
    <s v="117.3 bhp"/>
    <n v="7"/>
    <m/>
    <x v="1373"/>
  </r>
  <r>
    <n v="6184"/>
    <x v="690"/>
    <x v="6"/>
    <x v="1"/>
    <n v="69095"/>
    <x v="1"/>
    <x v="1"/>
    <x v="0"/>
    <x v="173"/>
    <s v="kmpl"/>
    <s v="254.8 bhp"/>
    <n v="7"/>
    <m/>
    <x v="1373"/>
  </r>
  <r>
    <n v="6185"/>
    <x v="979"/>
    <x v="7"/>
    <x v="0"/>
    <n v="46000"/>
    <x v="2"/>
    <x v="0"/>
    <x v="0"/>
    <x v="23"/>
    <s v="kmpl"/>
    <s v="80 bhp"/>
    <n v="5"/>
    <m/>
    <x v="1373"/>
  </r>
  <r>
    <n v="6186"/>
    <x v="458"/>
    <x v="0"/>
    <x v="11"/>
    <n v="65000"/>
    <x v="2"/>
    <x v="1"/>
    <x v="3"/>
    <x v="223"/>
    <s v="kmpl"/>
    <s v="364.9 bhp"/>
    <n v="5"/>
    <m/>
    <x v="1373"/>
  </r>
  <r>
    <n v="6187"/>
    <x v="976"/>
    <x v="2"/>
    <x v="1"/>
    <n v="119258"/>
    <x v="1"/>
    <x v="0"/>
    <x v="0"/>
    <x v="270"/>
    <s v="kmpl"/>
    <s v="108.5 bhp"/>
    <n v="5"/>
    <s v="14.32 Lakh"/>
    <x v="1373"/>
  </r>
  <r>
    <n v="6188"/>
    <x v="169"/>
    <x v="9"/>
    <x v="1"/>
    <n v="38339"/>
    <x v="1"/>
    <x v="1"/>
    <x v="0"/>
    <x v="73"/>
    <s v="kmpl"/>
    <s v="201.1 bhp"/>
    <n v="5"/>
    <m/>
    <x v="1373"/>
  </r>
  <r>
    <n v="6189"/>
    <x v="1827"/>
    <x v="0"/>
    <x v="3"/>
    <n v="59503"/>
    <x v="2"/>
    <x v="0"/>
    <x v="0"/>
    <x v="250"/>
    <s v="kmpl"/>
    <s v="88.73 bhp"/>
    <n v="5"/>
    <m/>
    <x v="1373"/>
  </r>
  <r>
    <n v="6190"/>
    <x v="1882"/>
    <x v="2"/>
    <x v="0"/>
    <n v="93600"/>
    <x v="1"/>
    <x v="0"/>
    <x v="3"/>
    <x v="72"/>
    <s v="kmpl"/>
    <s v="71 bhp"/>
    <n v="5"/>
    <m/>
    <x v="1373"/>
  </r>
  <r>
    <n v="6191"/>
    <x v="1432"/>
    <x v="3"/>
    <x v="2"/>
    <n v="58865"/>
    <x v="2"/>
    <x v="0"/>
    <x v="0"/>
    <x v="139"/>
    <s v="kmpl"/>
    <s v="160 bhp"/>
    <n v="5"/>
    <m/>
    <x v="1373"/>
  </r>
  <r>
    <n v="6192"/>
    <x v="39"/>
    <x v="3"/>
    <x v="3"/>
    <n v="64631"/>
    <x v="2"/>
    <x v="0"/>
    <x v="0"/>
    <x v="38"/>
    <s v="kmpl"/>
    <s v="46.3 bhp"/>
    <n v="5"/>
    <m/>
    <x v="1373"/>
  </r>
  <r>
    <n v="6193"/>
    <x v="1883"/>
    <x v="1"/>
    <x v="9"/>
    <n v="124298"/>
    <x v="1"/>
    <x v="0"/>
    <x v="1"/>
    <x v="72"/>
    <s v="kmpl"/>
    <s v="105 bhp"/>
    <n v="5"/>
    <m/>
    <x v="1373"/>
  </r>
  <r>
    <n v="6194"/>
    <x v="1654"/>
    <x v="5"/>
    <x v="18"/>
    <n v="50000"/>
    <x v="2"/>
    <x v="0"/>
    <x v="1"/>
    <x v="50"/>
    <s v="kmpl"/>
    <s v="67.1 bhp"/>
    <n v="5"/>
    <m/>
    <x v="1373"/>
  </r>
  <r>
    <n v="6195"/>
    <x v="621"/>
    <x v="7"/>
    <x v="4"/>
    <n v="40001"/>
    <x v="1"/>
    <x v="0"/>
    <x v="0"/>
    <x v="263"/>
    <s v="kmpl"/>
    <s v="84.8 bhp"/>
    <n v="5"/>
    <m/>
    <x v="1373"/>
  </r>
  <r>
    <n v="6196"/>
    <x v="1474"/>
    <x v="9"/>
    <x v="1"/>
    <n v="62659"/>
    <x v="2"/>
    <x v="0"/>
    <x v="0"/>
    <x v="109"/>
    <s v="kmpl"/>
    <s v="86.8 bhp"/>
    <n v="5"/>
    <m/>
    <x v="1373"/>
  </r>
  <r>
    <n v="6197"/>
    <x v="241"/>
    <x v="6"/>
    <x v="7"/>
    <n v="68138"/>
    <x v="2"/>
    <x v="0"/>
    <x v="0"/>
    <x v="53"/>
    <s v="kmpl"/>
    <s v="78.9 bhp"/>
    <n v="5"/>
    <m/>
    <x v="1373"/>
  </r>
  <r>
    <n v="6198"/>
    <x v="1110"/>
    <x v="0"/>
    <x v="7"/>
    <n v="34000"/>
    <x v="1"/>
    <x v="1"/>
    <x v="0"/>
    <x v="77"/>
    <s v="kmpl"/>
    <s v="203.2 bhp"/>
    <n v="5"/>
    <m/>
    <x v="1373"/>
  </r>
  <r>
    <n v="6199"/>
    <x v="1173"/>
    <x v="0"/>
    <x v="4"/>
    <n v="67000"/>
    <x v="2"/>
    <x v="0"/>
    <x v="0"/>
    <x v="51"/>
    <s v="kmpl"/>
    <s v="103.6 bhp"/>
    <n v="5"/>
    <m/>
    <x v="1373"/>
  </r>
  <r>
    <n v="6200"/>
    <x v="585"/>
    <x v="8"/>
    <x v="1"/>
    <n v="64141"/>
    <x v="1"/>
    <x v="0"/>
    <x v="0"/>
    <x v="254"/>
    <s v="kmpl"/>
    <s v="98.6 bhp"/>
    <n v="7"/>
    <m/>
    <x v="1373"/>
  </r>
  <r>
    <n v="6201"/>
    <x v="39"/>
    <x v="7"/>
    <x v="12"/>
    <n v="1000"/>
    <x v="2"/>
    <x v="0"/>
    <x v="0"/>
    <x v="179"/>
    <s v="kmpl"/>
    <s v="47.3 bhp"/>
    <n v="5"/>
    <s v="3.99 Lakh"/>
    <x v="1373"/>
  </r>
  <r>
    <n v="6202"/>
    <x v="169"/>
    <x v="0"/>
    <x v="4"/>
    <n v="42000"/>
    <x v="1"/>
    <x v="1"/>
    <x v="0"/>
    <x v="73"/>
    <s v="kmpl"/>
    <s v="201.1 bhp"/>
    <n v="5"/>
    <m/>
    <x v="1373"/>
  </r>
  <r>
    <n v="6203"/>
    <x v="1884"/>
    <x v="3"/>
    <x v="10"/>
    <n v="76677"/>
    <x v="2"/>
    <x v="0"/>
    <x v="3"/>
    <x v="336"/>
    <s v="kmpl"/>
    <s v="100 bhp"/>
    <n v="5"/>
    <m/>
    <x v="1373"/>
  </r>
  <r>
    <n v="6204"/>
    <x v="194"/>
    <x v="6"/>
    <x v="4"/>
    <n v="66848"/>
    <x v="1"/>
    <x v="1"/>
    <x v="0"/>
    <x v="138"/>
    <s v="kmpl"/>
    <s v="246.7 bhp"/>
    <n v="5"/>
    <m/>
    <x v="1373"/>
  </r>
  <r>
    <n v="6205"/>
    <x v="673"/>
    <x v="10"/>
    <x v="9"/>
    <n v="78000"/>
    <x v="2"/>
    <x v="0"/>
    <x v="0"/>
    <x v="14"/>
    <s v="kmpl"/>
    <s v="62 bhp"/>
    <n v="5"/>
    <m/>
    <x v="1373"/>
  </r>
  <r>
    <n v="6206"/>
    <x v="280"/>
    <x v="8"/>
    <x v="0"/>
    <n v="111166"/>
    <x v="1"/>
    <x v="0"/>
    <x v="0"/>
    <x v="168"/>
    <s v="kmpl"/>
    <s v="73.9 bhp"/>
    <n v="5"/>
    <m/>
    <x v="1373"/>
  </r>
  <r>
    <n v="6207"/>
    <x v="1186"/>
    <x v="2"/>
    <x v="9"/>
    <n v="76000"/>
    <x v="1"/>
    <x v="0"/>
    <x v="0"/>
    <x v="241"/>
    <s v="kmpl"/>
    <s v="110 bhp"/>
    <n v="5"/>
    <m/>
    <x v="1373"/>
  </r>
  <r>
    <n v="6208"/>
    <x v="535"/>
    <x v="3"/>
    <x v="3"/>
    <n v="94049"/>
    <x v="1"/>
    <x v="1"/>
    <x v="0"/>
    <x v="27"/>
    <s v="kmpl"/>
    <s v="167.6 bhp"/>
    <n v="5"/>
    <m/>
    <x v="1373"/>
  </r>
  <r>
    <n v="6209"/>
    <x v="218"/>
    <x v="10"/>
    <x v="7"/>
    <n v="47000"/>
    <x v="1"/>
    <x v="1"/>
    <x v="0"/>
    <x v="147"/>
    <s v="kmpl"/>
    <s v="184 bhp"/>
    <n v="5"/>
    <m/>
    <x v="1373"/>
  </r>
  <r>
    <n v="6210"/>
    <x v="501"/>
    <x v="2"/>
    <x v="13"/>
    <n v="140000"/>
    <x v="1"/>
    <x v="0"/>
    <x v="1"/>
    <x v="15"/>
    <s v="kmpl"/>
    <s v="null bhp"/>
    <n v="5"/>
    <m/>
    <x v="1373"/>
  </r>
  <r>
    <n v="6211"/>
    <x v="1136"/>
    <x v="8"/>
    <x v="1"/>
    <n v="20047"/>
    <x v="2"/>
    <x v="0"/>
    <x v="0"/>
    <x v="228"/>
    <s v="kmpl"/>
    <s v="37.48 bhp"/>
    <n v="4"/>
    <m/>
    <x v="1373"/>
  </r>
  <r>
    <n v="6212"/>
    <x v="1885"/>
    <x v="2"/>
    <x v="8"/>
    <n v="16000"/>
    <x v="1"/>
    <x v="1"/>
    <x v="0"/>
    <x v="257"/>
    <s v="kmpl"/>
    <s v="261.49 bhp"/>
    <n v="5"/>
    <s v="1.58 Cr"/>
    <x v="1373"/>
  </r>
  <r>
    <n v="6213"/>
    <x v="1359"/>
    <x v="2"/>
    <x v="3"/>
    <n v="27000"/>
    <x v="2"/>
    <x v="0"/>
    <x v="0"/>
    <x v="23"/>
    <s v="kmpl"/>
    <s v="86.8 bhp"/>
    <n v="5"/>
    <s v="6.15 Lakh"/>
    <x v="1373"/>
  </r>
  <r>
    <n v="6214"/>
    <x v="308"/>
    <x v="0"/>
    <x v="6"/>
    <n v="1001"/>
    <x v="2"/>
    <x v="0"/>
    <x v="0"/>
    <x v="179"/>
    <s v="kmpl"/>
    <s v="47.3 bhp"/>
    <n v="5"/>
    <m/>
    <x v="1373"/>
  </r>
  <r>
    <n v="6215"/>
    <x v="232"/>
    <x v="7"/>
    <x v="0"/>
    <n v="89312"/>
    <x v="2"/>
    <x v="0"/>
    <x v="0"/>
    <x v="72"/>
    <s v="kmpl"/>
    <s v="80 bhp"/>
    <n v="5"/>
    <m/>
    <x v="1373"/>
  </r>
  <r>
    <n v="6216"/>
    <x v="1886"/>
    <x v="1"/>
    <x v="22"/>
    <n v="65000"/>
    <x v="1"/>
    <x v="0"/>
    <x v="1"/>
    <x v="233"/>
    <s v="kmpl"/>
    <s v="null bhp"/>
    <n v="5"/>
    <m/>
    <x v="1373"/>
  </r>
  <r>
    <n v="6217"/>
    <x v="415"/>
    <x v="1"/>
    <x v="3"/>
    <n v="93000"/>
    <x v="1"/>
    <x v="0"/>
    <x v="1"/>
    <x v="28"/>
    <s v="kmpl"/>
    <s v="108.45 bhp"/>
    <n v="5"/>
    <m/>
    <x v="1373"/>
  </r>
  <r>
    <n v="6218"/>
    <x v="280"/>
    <x v="7"/>
    <x v="4"/>
    <n v="48000"/>
    <x v="1"/>
    <x v="0"/>
    <x v="0"/>
    <x v="159"/>
    <s v="kmpl"/>
    <s v="74 bhp"/>
    <n v="5"/>
    <m/>
    <x v="1373"/>
  </r>
  <r>
    <n v="6219"/>
    <x v="1377"/>
    <x v="3"/>
    <x v="7"/>
    <n v="64917"/>
    <x v="1"/>
    <x v="0"/>
    <x v="0"/>
    <x v="17"/>
    <s v="kmpl"/>
    <s v="73.75 bhp"/>
    <n v="5"/>
    <s v="8.95 Lakh"/>
    <x v="1373"/>
  </r>
  <r>
    <n v="6220"/>
    <x v="217"/>
    <x v="5"/>
    <x v="8"/>
    <n v="19678"/>
    <x v="2"/>
    <x v="0"/>
    <x v="0"/>
    <x v="49"/>
    <s v="kmpl"/>
    <s v="117.3 bhp"/>
    <n v="5"/>
    <m/>
    <x v="1373"/>
  </r>
  <r>
    <n v="6221"/>
    <x v="338"/>
    <x v="7"/>
    <x v="7"/>
    <n v="12000"/>
    <x v="1"/>
    <x v="1"/>
    <x v="0"/>
    <x v="82"/>
    <s v="kmpl"/>
    <s v="270.9 bhp"/>
    <n v="5"/>
    <m/>
    <x v="1373"/>
  </r>
  <r>
    <n v="6222"/>
    <x v="108"/>
    <x v="8"/>
    <x v="7"/>
    <n v="41309"/>
    <x v="1"/>
    <x v="1"/>
    <x v="0"/>
    <x v="158"/>
    <s v="kmpl"/>
    <s v="184 bhp"/>
    <n v="5"/>
    <m/>
    <x v="1373"/>
  </r>
  <r>
    <n v="6223"/>
    <x v="141"/>
    <x v="3"/>
    <x v="6"/>
    <n v="25038"/>
    <x v="1"/>
    <x v="1"/>
    <x v="0"/>
    <x v="104"/>
    <s v="kmpl"/>
    <s v="190 bhp"/>
    <n v="5"/>
    <s v="62.07 Lakh"/>
    <x v="1373"/>
  </r>
  <r>
    <n v="6224"/>
    <x v="849"/>
    <x v="3"/>
    <x v="5"/>
    <n v="68673"/>
    <x v="1"/>
    <x v="0"/>
    <x v="0"/>
    <x v="118"/>
    <s v="kmpl"/>
    <s v="56.3 bhp"/>
    <n v="5"/>
    <m/>
    <x v="1373"/>
  </r>
  <r>
    <n v="6225"/>
    <x v="201"/>
    <x v="3"/>
    <x v="6"/>
    <n v="26343"/>
    <x v="1"/>
    <x v="1"/>
    <x v="0"/>
    <x v="99"/>
    <s v="kmpl"/>
    <s v="167.62 bhp"/>
    <n v="5"/>
    <m/>
    <x v="1373"/>
  </r>
  <r>
    <n v="6226"/>
    <x v="577"/>
    <x v="9"/>
    <x v="14"/>
    <n v="81245"/>
    <x v="2"/>
    <x v="0"/>
    <x v="2"/>
    <x v="11"/>
    <s v="kmpl"/>
    <s v="34.2 bhp"/>
    <n v="8"/>
    <m/>
    <x v="1373"/>
  </r>
  <r>
    <n v="6227"/>
    <x v="6"/>
    <x v="8"/>
    <x v="3"/>
    <n v="62100"/>
    <x v="1"/>
    <x v="0"/>
    <x v="0"/>
    <x v="6"/>
    <s v="kmpl"/>
    <s v="63.1 bhp"/>
    <n v="5"/>
    <m/>
    <x v="1373"/>
  </r>
  <r>
    <n v="6228"/>
    <x v="557"/>
    <x v="1"/>
    <x v="4"/>
    <n v="104000"/>
    <x v="2"/>
    <x v="0"/>
    <x v="0"/>
    <x v="51"/>
    <s v="kmpl"/>
    <s v="103.6 bhp"/>
    <n v="5"/>
    <m/>
    <x v="1373"/>
  </r>
  <r>
    <n v="6229"/>
    <x v="160"/>
    <x v="3"/>
    <x v="7"/>
    <n v="114831"/>
    <x v="1"/>
    <x v="1"/>
    <x v="0"/>
    <x v="74"/>
    <s v="kmpl"/>
    <s v="174.33 bhp"/>
    <n v="5"/>
    <m/>
    <x v="1373"/>
  </r>
  <r>
    <n v="6230"/>
    <x v="1887"/>
    <x v="0"/>
    <x v="0"/>
    <n v="46000"/>
    <x v="2"/>
    <x v="0"/>
    <x v="0"/>
    <x v="209"/>
    <s v="kmpl"/>
    <s v="88.7 bhp"/>
    <n v="5"/>
    <m/>
    <x v="1373"/>
  </r>
  <r>
    <n v="6231"/>
    <x v="171"/>
    <x v="5"/>
    <x v="7"/>
    <n v="80000"/>
    <x v="1"/>
    <x v="0"/>
    <x v="0"/>
    <x v="84"/>
    <s v="kmpl"/>
    <s v="126.32 bhp"/>
    <n v="5"/>
    <m/>
    <x v="1373"/>
  </r>
  <r>
    <n v="6232"/>
    <x v="1757"/>
    <x v="7"/>
    <x v="5"/>
    <n v="9201"/>
    <x v="2"/>
    <x v="0"/>
    <x v="0"/>
    <x v="141"/>
    <s v="kmpl"/>
    <s v="81.86 bhp"/>
    <n v="5"/>
    <m/>
    <x v="1373"/>
  </r>
  <r>
    <n v="6233"/>
    <x v="156"/>
    <x v="6"/>
    <x v="4"/>
    <n v="55311"/>
    <x v="2"/>
    <x v="0"/>
    <x v="0"/>
    <x v="109"/>
    <s v="kmpl"/>
    <s v="86.8 bhp"/>
    <n v="5"/>
    <m/>
    <x v="1373"/>
  </r>
  <r>
    <n v="6234"/>
    <x v="1789"/>
    <x v="3"/>
    <x v="1"/>
    <n v="58217"/>
    <x v="1"/>
    <x v="0"/>
    <x v="0"/>
    <x v="258"/>
    <s v="kmpl"/>
    <s v="98.6 bhp"/>
    <n v="7"/>
    <m/>
    <x v="1373"/>
  </r>
  <r>
    <n v="6235"/>
    <x v="15"/>
    <x v="8"/>
    <x v="4"/>
    <n v="70655"/>
    <x v="1"/>
    <x v="0"/>
    <x v="0"/>
    <x v="15"/>
    <s v="kmpl"/>
    <s v="175.56 bhp"/>
    <n v="7"/>
    <s v="31.93 Lakh"/>
    <x v="1373"/>
  </r>
  <r>
    <n v="6236"/>
    <x v="177"/>
    <x v="7"/>
    <x v="1"/>
    <n v="46000"/>
    <x v="2"/>
    <x v="0"/>
    <x v="0"/>
    <x v="53"/>
    <s v="kmpl"/>
    <s v="78.9 bhp"/>
    <n v="5"/>
    <m/>
    <x v="1373"/>
  </r>
  <r>
    <n v="6237"/>
    <x v="296"/>
    <x v="1"/>
    <x v="7"/>
    <n v="125000"/>
    <x v="1"/>
    <x v="0"/>
    <x v="0"/>
    <x v="175"/>
    <s v="kmpl"/>
    <s v="88.8 bhp"/>
    <n v="5"/>
    <m/>
    <x v="1373"/>
  </r>
  <r>
    <n v="6238"/>
    <x v="1048"/>
    <x v="0"/>
    <x v="7"/>
    <n v="59000"/>
    <x v="1"/>
    <x v="0"/>
    <x v="0"/>
    <x v="28"/>
    <s v="kmpl"/>
    <s v="108.45 bhp"/>
    <n v="5"/>
    <m/>
    <x v="1373"/>
  </r>
  <r>
    <n v="6239"/>
    <x v="1732"/>
    <x v="0"/>
    <x v="4"/>
    <n v="66000"/>
    <x v="1"/>
    <x v="1"/>
    <x v="1"/>
    <x v="90"/>
    <s v="kmpl"/>
    <s v="126.2 bhp"/>
    <n v="5"/>
    <s v="15.88 Lakh"/>
    <x v="1373"/>
  </r>
  <r>
    <n v="6240"/>
    <x v="82"/>
    <x v="4"/>
    <x v="10"/>
    <n v="82242"/>
    <x v="1"/>
    <x v="0"/>
    <x v="0"/>
    <x v="5"/>
    <s v="kmpl"/>
    <s v="73.9 bhp"/>
    <n v="5"/>
    <m/>
    <x v="1373"/>
  </r>
  <r>
    <n v="6241"/>
    <x v="570"/>
    <x v="4"/>
    <x v="3"/>
    <n v="107281"/>
    <x v="1"/>
    <x v="0"/>
    <x v="0"/>
    <x v="27"/>
    <s v="kmpl"/>
    <s v="102 bhp"/>
    <n v="8"/>
    <m/>
    <x v="1373"/>
  </r>
  <r>
    <n v="6242"/>
    <x v="1888"/>
    <x v="2"/>
    <x v="1"/>
    <n v="196000"/>
    <x v="1"/>
    <x v="0"/>
    <x v="1"/>
    <x v="432"/>
    <s v="kmpl"/>
    <s v="68 bhp"/>
    <n v="10"/>
    <m/>
    <x v="1373"/>
  </r>
  <r>
    <n v="6243"/>
    <x v="374"/>
    <x v="10"/>
    <x v="1"/>
    <n v="75000"/>
    <x v="1"/>
    <x v="1"/>
    <x v="0"/>
    <x v="197"/>
    <s v="kmpl"/>
    <s v="181 bhp"/>
    <n v="5"/>
    <s v="43.65 Lakh"/>
    <x v="1373"/>
  </r>
  <r>
    <n v="6244"/>
    <x v="1889"/>
    <x v="7"/>
    <x v="2"/>
    <n v="11791"/>
    <x v="2"/>
    <x v="0"/>
    <x v="0"/>
    <x v="76"/>
    <s v="kmpl"/>
    <s v="68 bhp"/>
    <n v="5"/>
    <m/>
    <x v="1373"/>
  </r>
  <r>
    <n v="6245"/>
    <x v="1847"/>
    <x v="10"/>
    <x v="4"/>
    <n v="46000"/>
    <x v="2"/>
    <x v="0"/>
    <x v="0"/>
    <x v="268"/>
    <s v="kmpl"/>
    <s v="147.5 bhp"/>
    <n v="5"/>
    <m/>
    <x v="1373"/>
  </r>
  <r>
    <n v="6246"/>
    <x v="38"/>
    <x v="1"/>
    <x v="2"/>
    <n v="81000"/>
    <x v="1"/>
    <x v="0"/>
    <x v="1"/>
    <x v="37"/>
    <s v="kmpl"/>
    <s v="73.9 bhp"/>
    <n v="5"/>
    <m/>
    <x v="1373"/>
  </r>
  <r>
    <n v="6247"/>
    <x v="1890"/>
    <x v="3"/>
    <x v="1"/>
    <n v="46950"/>
    <x v="2"/>
    <x v="0"/>
    <x v="0"/>
    <x v="81"/>
    <s v="kmpl"/>
    <s v="78.8 bhp"/>
    <n v="5"/>
    <s v="8.23 Lakh"/>
    <x v="1373"/>
  </r>
  <r>
    <n v="6248"/>
    <x v="699"/>
    <x v="2"/>
    <x v="8"/>
    <n v="18000"/>
    <x v="2"/>
    <x v="0"/>
    <x v="0"/>
    <x v="50"/>
    <s v="kmpl"/>
    <s v="82 bhp"/>
    <n v="5"/>
    <m/>
    <x v="1373"/>
  </r>
  <r>
    <n v="6249"/>
    <x v="1044"/>
    <x v="3"/>
    <x v="5"/>
    <n v="95942"/>
    <x v="1"/>
    <x v="0"/>
    <x v="0"/>
    <x v="125"/>
    <s v="kmpl"/>
    <s v="120 bhp"/>
    <n v="7"/>
    <m/>
    <x v="1373"/>
  </r>
  <r>
    <n v="6250"/>
    <x v="124"/>
    <x v="6"/>
    <x v="5"/>
    <n v="42925"/>
    <x v="2"/>
    <x v="0"/>
    <x v="0"/>
    <x v="95"/>
    <s v="kmpl"/>
    <s v="91.1 bhp"/>
    <n v="5"/>
    <m/>
    <x v="1373"/>
  </r>
  <r>
    <n v="6251"/>
    <x v="971"/>
    <x v="4"/>
    <x v="7"/>
    <n v="33750"/>
    <x v="2"/>
    <x v="0"/>
    <x v="0"/>
    <x v="297"/>
    <s v="kmpl"/>
    <s v="70.02 bhp"/>
    <n v="5"/>
    <m/>
    <x v="1373"/>
  </r>
  <r>
    <n v="6252"/>
    <x v="545"/>
    <x v="0"/>
    <x v="5"/>
    <n v="14000"/>
    <x v="2"/>
    <x v="1"/>
    <x v="0"/>
    <x v="221"/>
    <s v="kmpl"/>
    <s v="181 bhp"/>
    <n v="4"/>
    <m/>
    <x v="1373"/>
  </r>
  <r>
    <n v="6253"/>
    <x v="236"/>
    <x v="9"/>
    <x v="1"/>
    <n v="29000"/>
    <x v="1"/>
    <x v="0"/>
    <x v="0"/>
    <x v="1"/>
    <s v="kmpl"/>
    <s v="126.2 bhp"/>
    <n v="5"/>
    <m/>
    <x v="1373"/>
  </r>
  <r>
    <n v="6254"/>
    <x v="90"/>
    <x v="6"/>
    <x v="1"/>
    <n v="67365"/>
    <x v="1"/>
    <x v="0"/>
    <x v="0"/>
    <x v="63"/>
    <s v="kmpl"/>
    <s v="140 bhp"/>
    <n v="7"/>
    <m/>
    <x v="1373"/>
  </r>
  <r>
    <n v="6255"/>
    <x v="90"/>
    <x v="3"/>
    <x v="7"/>
    <n v="67791"/>
    <x v="1"/>
    <x v="0"/>
    <x v="0"/>
    <x v="63"/>
    <s v="kmpl"/>
    <s v="140 bhp"/>
    <n v="7"/>
    <m/>
    <x v="1373"/>
  </r>
  <r>
    <n v="6256"/>
    <x v="48"/>
    <x v="4"/>
    <x v="5"/>
    <n v="20000"/>
    <x v="1"/>
    <x v="0"/>
    <x v="0"/>
    <x v="46"/>
    <s v="kmpl"/>
    <s v="105 bhp"/>
    <n v="6"/>
    <m/>
    <x v="1373"/>
  </r>
  <r>
    <n v="6257"/>
    <x v="280"/>
    <x v="5"/>
    <x v="2"/>
    <n v="90198"/>
    <x v="1"/>
    <x v="0"/>
    <x v="1"/>
    <x v="168"/>
    <s v="kmpl"/>
    <s v="73.9 bhp"/>
    <n v="5"/>
    <m/>
    <x v="1373"/>
  </r>
  <r>
    <n v="6258"/>
    <x v="1511"/>
    <x v="1"/>
    <x v="0"/>
    <n v="77000"/>
    <x v="2"/>
    <x v="0"/>
    <x v="0"/>
    <x v="124"/>
    <s v="kmpl"/>
    <s v="68.05 bhp"/>
    <n v="5"/>
    <m/>
    <x v="1373"/>
  </r>
  <r>
    <n v="6259"/>
    <x v="1861"/>
    <x v="6"/>
    <x v="8"/>
    <n v="42520"/>
    <x v="2"/>
    <x v="0"/>
    <x v="0"/>
    <x v="95"/>
    <s v="kmpl"/>
    <s v="91.1 bhp"/>
    <n v="5"/>
    <m/>
    <x v="1373"/>
  </r>
  <r>
    <n v="6260"/>
    <x v="668"/>
    <x v="5"/>
    <x v="10"/>
    <n v="87829"/>
    <x v="3"/>
    <x v="0"/>
    <x v="0"/>
    <x v="156"/>
    <s v="km/kg"/>
    <s v="57.5 bhp"/>
    <n v="5"/>
    <m/>
    <x v="1373"/>
  </r>
  <r>
    <n v="6261"/>
    <x v="1387"/>
    <x v="10"/>
    <x v="8"/>
    <n v="21701"/>
    <x v="2"/>
    <x v="1"/>
    <x v="0"/>
    <x v="123"/>
    <s v="kmpl"/>
    <s v="83.1 bhp"/>
    <n v="5"/>
    <s v="8.57 Lakh"/>
    <x v="1373"/>
  </r>
  <r>
    <n v="6262"/>
    <x v="1264"/>
    <x v="3"/>
    <x v="11"/>
    <n v="86033"/>
    <x v="2"/>
    <x v="0"/>
    <x v="0"/>
    <x v="38"/>
    <s v="kmpl"/>
    <s v="46.3 bhp"/>
    <n v="5"/>
    <m/>
    <x v="1373"/>
  </r>
  <r>
    <n v="6263"/>
    <x v="492"/>
    <x v="0"/>
    <x v="1"/>
    <n v="25000"/>
    <x v="2"/>
    <x v="0"/>
    <x v="0"/>
    <x v="229"/>
    <s v="kmpl"/>
    <s v="81.86 bhp"/>
    <n v="5"/>
    <m/>
    <x v="1373"/>
  </r>
  <r>
    <n v="6264"/>
    <x v="725"/>
    <x v="7"/>
    <x v="2"/>
    <n v="45000"/>
    <x v="1"/>
    <x v="0"/>
    <x v="0"/>
    <x v="182"/>
    <s v="kmpl"/>
    <s v="87.2 bhp"/>
    <n v="5"/>
    <m/>
    <x v="1373"/>
  </r>
  <r>
    <n v="6265"/>
    <x v="643"/>
    <x v="3"/>
    <x v="6"/>
    <n v="22987"/>
    <x v="2"/>
    <x v="0"/>
    <x v="0"/>
    <x v="164"/>
    <s v="kmpl"/>
    <s v="73.9 bhp"/>
    <n v="5"/>
    <m/>
    <x v="1373"/>
  </r>
  <r>
    <n v="6266"/>
    <x v="225"/>
    <x v="5"/>
    <x v="10"/>
    <n v="48725"/>
    <x v="2"/>
    <x v="0"/>
    <x v="0"/>
    <x v="124"/>
    <s v="kmpl"/>
    <s v="68.05 bhp"/>
    <n v="5"/>
    <m/>
    <x v="1373"/>
  </r>
  <r>
    <n v="6267"/>
    <x v="826"/>
    <x v="4"/>
    <x v="4"/>
    <n v="42500"/>
    <x v="2"/>
    <x v="0"/>
    <x v="0"/>
    <x v="50"/>
    <s v="kmpl"/>
    <s v="81.86 bhp"/>
    <n v="5"/>
    <s v="7.19 Lakh"/>
    <x v="1373"/>
  </r>
  <r>
    <n v="6268"/>
    <x v="678"/>
    <x v="0"/>
    <x v="7"/>
    <n v="35000"/>
    <x v="2"/>
    <x v="1"/>
    <x v="0"/>
    <x v="162"/>
    <s v="kmpl"/>
    <s v="121.4 bhp"/>
    <n v="5"/>
    <m/>
    <x v="1373"/>
  </r>
  <r>
    <n v="6269"/>
    <x v="1041"/>
    <x v="9"/>
    <x v="7"/>
    <n v="56000"/>
    <x v="1"/>
    <x v="0"/>
    <x v="1"/>
    <x v="49"/>
    <s v="kmpl"/>
    <s v="68 bhp"/>
    <n v="5"/>
    <m/>
    <x v="1373"/>
  </r>
  <r>
    <n v="6270"/>
    <x v="330"/>
    <x v="4"/>
    <x v="7"/>
    <n v="10000"/>
    <x v="1"/>
    <x v="0"/>
    <x v="0"/>
    <x v="186"/>
    <s v="kmpl"/>
    <s v="138.03 bhp"/>
    <n v="5"/>
    <m/>
    <x v="1373"/>
  </r>
  <r>
    <n v="6271"/>
    <x v="26"/>
    <x v="0"/>
    <x v="0"/>
    <n v="15669"/>
    <x v="2"/>
    <x v="0"/>
    <x v="0"/>
    <x v="25"/>
    <s v="kmpl"/>
    <s v="67.1 bhp"/>
    <n v="5"/>
    <m/>
    <x v="1373"/>
  </r>
  <r>
    <n v="6272"/>
    <x v="88"/>
    <x v="6"/>
    <x v="5"/>
    <n v="55331"/>
    <x v="1"/>
    <x v="1"/>
    <x v="0"/>
    <x v="74"/>
    <s v="kmpl"/>
    <s v="174.33 bhp"/>
    <n v="5"/>
    <m/>
    <x v="1373"/>
  </r>
  <r>
    <n v="6273"/>
    <x v="190"/>
    <x v="1"/>
    <x v="1"/>
    <n v="44535"/>
    <x v="1"/>
    <x v="0"/>
    <x v="0"/>
    <x v="135"/>
    <s v="kmpl"/>
    <s v="83.8 bhp"/>
    <n v="5"/>
    <m/>
    <x v="1373"/>
  </r>
  <r>
    <n v="6274"/>
    <x v="1891"/>
    <x v="8"/>
    <x v="3"/>
    <n v="74000"/>
    <x v="1"/>
    <x v="0"/>
    <x v="0"/>
    <x v="46"/>
    <s v="kmpl"/>
    <s v="105 bhp"/>
    <n v="7"/>
    <m/>
    <x v="1373"/>
  </r>
  <r>
    <n v="6275"/>
    <x v="760"/>
    <x v="8"/>
    <x v="7"/>
    <n v="77901"/>
    <x v="1"/>
    <x v="0"/>
    <x v="0"/>
    <x v="85"/>
    <s v="kmpl"/>
    <s v="100.6 bhp"/>
    <n v="7"/>
    <m/>
    <x v="1373"/>
  </r>
  <r>
    <n v="6276"/>
    <x v="436"/>
    <x v="7"/>
    <x v="0"/>
    <n v="58186"/>
    <x v="2"/>
    <x v="0"/>
    <x v="0"/>
    <x v="26"/>
    <s v="kmpl"/>
    <s v="85.8 bhp"/>
    <n v="5"/>
    <m/>
    <x v="1373"/>
  </r>
  <r>
    <n v="6277"/>
    <x v="1722"/>
    <x v="0"/>
    <x v="0"/>
    <n v="30000"/>
    <x v="2"/>
    <x v="0"/>
    <x v="0"/>
    <x v="402"/>
    <s v="kmpl"/>
    <s v="102 bhp"/>
    <n v="5"/>
    <m/>
    <x v="1373"/>
  </r>
  <r>
    <n v="6278"/>
    <x v="307"/>
    <x v="9"/>
    <x v="3"/>
    <n v="90000"/>
    <x v="1"/>
    <x v="0"/>
    <x v="0"/>
    <x v="132"/>
    <s v="kmpl"/>
    <s v="null bhp"/>
    <n v="5"/>
    <m/>
    <x v="1373"/>
  </r>
  <r>
    <n v="6279"/>
    <x v="324"/>
    <x v="3"/>
    <x v="6"/>
    <n v="14730"/>
    <x v="2"/>
    <x v="1"/>
    <x v="0"/>
    <x v="15"/>
    <s v="kmpl"/>
    <s v="246.74 bhp"/>
    <n v="5"/>
    <s v="56.98 Lakh"/>
    <x v="1373"/>
  </r>
  <r>
    <n v="6280"/>
    <x v="39"/>
    <x v="5"/>
    <x v="4"/>
    <n v="40000"/>
    <x v="2"/>
    <x v="0"/>
    <x v="1"/>
    <x v="38"/>
    <s v="kmpl"/>
    <s v="46.3 bhp"/>
    <n v="5"/>
    <m/>
    <x v="1373"/>
  </r>
  <r>
    <n v="6281"/>
    <x v="925"/>
    <x v="2"/>
    <x v="9"/>
    <n v="88107"/>
    <x v="2"/>
    <x v="0"/>
    <x v="1"/>
    <x v="77"/>
    <s v="kmpl"/>
    <s v="74.9 bhp"/>
    <n v="5"/>
    <m/>
    <x v="1373"/>
  </r>
  <r>
    <n v="6282"/>
    <x v="976"/>
    <x v="8"/>
    <x v="3"/>
    <n v="53226"/>
    <x v="1"/>
    <x v="0"/>
    <x v="1"/>
    <x v="270"/>
    <s v="kmpl"/>
    <s v="108.5 bhp"/>
    <n v="5"/>
    <s v="14.13 Lakh"/>
    <x v="1373"/>
  </r>
  <r>
    <n v="6283"/>
    <x v="12"/>
    <x v="4"/>
    <x v="4"/>
    <n v="76000"/>
    <x v="1"/>
    <x v="0"/>
    <x v="0"/>
    <x v="12"/>
    <s v="kmpl"/>
    <s v="74 bhp"/>
    <n v="5"/>
    <m/>
    <x v="1373"/>
  </r>
  <r>
    <n v="6284"/>
    <x v="570"/>
    <x v="4"/>
    <x v="11"/>
    <n v="200000"/>
    <x v="1"/>
    <x v="0"/>
    <x v="1"/>
    <x v="27"/>
    <s v="kmpl"/>
    <s v="102 bhp"/>
    <n v="8"/>
    <m/>
    <x v="1373"/>
  </r>
  <r>
    <n v="6285"/>
    <x v="320"/>
    <x v="4"/>
    <x v="4"/>
    <n v="73000"/>
    <x v="1"/>
    <x v="1"/>
    <x v="0"/>
    <x v="183"/>
    <s v="kmpl"/>
    <s v="203 bhp"/>
    <n v="5"/>
    <m/>
    <x v="1373"/>
  </r>
  <r>
    <n v="6286"/>
    <x v="1052"/>
    <x v="5"/>
    <x v="10"/>
    <n v="77200"/>
    <x v="2"/>
    <x v="0"/>
    <x v="1"/>
    <x v="190"/>
    <s v="kmpl"/>
    <s v="94 bhp"/>
    <n v="5"/>
    <m/>
    <x v="1373"/>
  </r>
  <r>
    <n v="6287"/>
    <x v="4"/>
    <x v="8"/>
    <x v="3"/>
    <n v="67000"/>
    <x v="1"/>
    <x v="1"/>
    <x v="1"/>
    <x v="4"/>
    <s v="kmpl"/>
    <s v="140.8 bhp"/>
    <n v="5"/>
    <m/>
    <x v="1373"/>
  </r>
  <r>
    <n v="6288"/>
    <x v="1209"/>
    <x v="4"/>
    <x v="14"/>
    <n v="150000"/>
    <x v="1"/>
    <x v="0"/>
    <x v="1"/>
    <x v="110"/>
    <s v="kmpl"/>
    <s v="80 bhp"/>
    <n v="10"/>
    <m/>
    <x v="1373"/>
  </r>
  <r>
    <n v="6289"/>
    <x v="942"/>
    <x v="5"/>
    <x v="10"/>
    <n v="145278"/>
    <x v="1"/>
    <x v="0"/>
    <x v="1"/>
    <x v="326"/>
    <s v="kmpl"/>
    <s v="112 bhp"/>
    <n v="8"/>
    <m/>
    <x v="1373"/>
  </r>
  <r>
    <n v="6290"/>
    <x v="1892"/>
    <x v="2"/>
    <x v="1"/>
    <n v="62083"/>
    <x v="1"/>
    <x v="0"/>
    <x v="0"/>
    <x v="363"/>
    <s v="kmpl"/>
    <s v="88.76 bhp"/>
    <n v="5"/>
    <s v="11.48 Lakh"/>
    <x v="1373"/>
  </r>
  <r>
    <n v="6291"/>
    <x v="109"/>
    <x v="1"/>
    <x v="0"/>
    <n v="61696"/>
    <x v="2"/>
    <x v="0"/>
    <x v="0"/>
    <x v="15"/>
    <s v="kmpl"/>
    <s v="130 bhp"/>
    <n v="5"/>
    <m/>
    <x v="1373"/>
  </r>
  <r>
    <n v="6292"/>
    <x v="1010"/>
    <x v="10"/>
    <x v="8"/>
    <n v="28000"/>
    <x v="1"/>
    <x v="0"/>
    <x v="0"/>
    <x v="78"/>
    <s v="kmpl"/>
    <s v="98.96 bhp"/>
    <n v="5"/>
    <s v="11.2 Lakh"/>
    <x v="1373"/>
  </r>
  <r>
    <n v="6293"/>
    <x v="340"/>
    <x v="3"/>
    <x v="4"/>
    <n v="50142"/>
    <x v="1"/>
    <x v="1"/>
    <x v="0"/>
    <x v="19"/>
    <s v="kmpl"/>
    <s v="170 bhp"/>
    <n v="5"/>
    <m/>
    <x v="1373"/>
  </r>
  <r>
    <n v="6294"/>
    <x v="164"/>
    <x v="0"/>
    <x v="7"/>
    <n v="45000"/>
    <x v="2"/>
    <x v="1"/>
    <x v="0"/>
    <x v="119"/>
    <s v="kmpl"/>
    <s v="157.75 bhp"/>
    <n v="5"/>
    <m/>
    <x v="1373"/>
  </r>
  <r>
    <n v="6295"/>
    <x v="138"/>
    <x v="1"/>
    <x v="7"/>
    <n v="97513"/>
    <x v="1"/>
    <x v="0"/>
    <x v="0"/>
    <x v="102"/>
    <s v="kmpl"/>
    <s v="103.52 bhp"/>
    <n v="5"/>
    <m/>
    <x v="1373"/>
  </r>
  <r>
    <n v="6296"/>
    <x v="498"/>
    <x v="0"/>
    <x v="2"/>
    <n v="55000"/>
    <x v="2"/>
    <x v="1"/>
    <x v="1"/>
    <x v="236"/>
    <s v="kmpl"/>
    <s v="185 bhp"/>
    <n v="5"/>
    <m/>
    <x v="1373"/>
  </r>
  <r>
    <n v="6297"/>
    <x v="315"/>
    <x v="4"/>
    <x v="15"/>
    <n v="82000"/>
    <x v="2"/>
    <x v="0"/>
    <x v="1"/>
    <x v="133"/>
    <s v="kmpl"/>
    <s v="37 bhp"/>
    <n v="4"/>
    <m/>
    <x v="1373"/>
  </r>
  <r>
    <n v="6298"/>
    <x v="50"/>
    <x v="8"/>
    <x v="4"/>
    <n v="71501"/>
    <x v="1"/>
    <x v="0"/>
    <x v="0"/>
    <x v="48"/>
    <s v="kmpl"/>
    <s v="74 bhp"/>
    <n v="5"/>
    <m/>
    <x v="1373"/>
  </r>
  <r>
    <n v="6299"/>
    <x v="1893"/>
    <x v="4"/>
    <x v="8"/>
    <n v="23000"/>
    <x v="1"/>
    <x v="0"/>
    <x v="0"/>
    <x v="91"/>
    <s v="kmpl"/>
    <s v="98.6 bhp"/>
    <n v="7"/>
    <s v="14.13 Lakh"/>
    <x v="1373"/>
  </r>
  <r>
    <n v="6300"/>
    <x v="263"/>
    <x v="6"/>
    <x v="1"/>
    <n v="66095"/>
    <x v="1"/>
    <x v="1"/>
    <x v="0"/>
    <x v="74"/>
    <s v="kmpl"/>
    <s v="174.33 bhp"/>
    <n v="5"/>
    <m/>
    <x v="1373"/>
  </r>
  <r>
    <n v="6301"/>
    <x v="136"/>
    <x v="0"/>
    <x v="7"/>
    <n v="49500"/>
    <x v="1"/>
    <x v="0"/>
    <x v="0"/>
    <x v="100"/>
    <s v="kmpl"/>
    <s v="171 bhp"/>
    <n v="7"/>
    <m/>
    <x v="1373"/>
  </r>
  <r>
    <n v="6302"/>
    <x v="1894"/>
    <x v="2"/>
    <x v="10"/>
    <n v="90000"/>
    <x v="2"/>
    <x v="0"/>
    <x v="0"/>
    <x v="239"/>
    <s v="kmpl"/>
    <s v="164.7 bhp"/>
    <n v="5"/>
    <m/>
    <x v="1373"/>
  </r>
  <r>
    <n v="6303"/>
    <x v="807"/>
    <x v="0"/>
    <x v="8"/>
    <n v="25384"/>
    <x v="2"/>
    <x v="0"/>
    <x v="0"/>
    <x v="234"/>
    <s v="kmpl"/>
    <s v="81.80 bhp"/>
    <n v="5"/>
    <s v="6.41 Lakh"/>
    <x v="1373"/>
  </r>
  <r>
    <n v="6304"/>
    <x v="857"/>
    <x v="8"/>
    <x v="5"/>
    <n v="27529"/>
    <x v="2"/>
    <x v="0"/>
    <x v="1"/>
    <x v="189"/>
    <s v="kmpl"/>
    <s v="121.3 bhp"/>
    <n v="5"/>
    <m/>
    <x v="1373"/>
  </r>
  <r>
    <n v="6305"/>
    <x v="483"/>
    <x v="6"/>
    <x v="3"/>
    <n v="69297"/>
    <x v="2"/>
    <x v="0"/>
    <x v="0"/>
    <x v="11"/>
    <s v="kmpl"/>
    <s v="116.3 bhp"/>
    <n v="5"/>
    <m/>
    <x v="1373"/>
  </r>
  <r>
    <n v="6306"/>
    <x v="1324"/>
    <x v="4"/>
    <x v="10"/>
    <n v="66000"/>
    <x v="2"/>
    <x v="0"/>
    <x v="0"/>
    <x v="72"/>
    <s v="kmpl"/>
    <s v="118 bhp"/>
    <n v="5"/>
    <m/>
    <x v="1373"/>
  </r>
  <r>
    <n v="6307"/>
    <x v="200"/>
    <x v="4"/>
    <x v="3"/>
    <n v="20000"/>
    <x v="1"/>
    <x v="0"/>
    <x v="0"/>
    <x v="142"/>
    <s v="kmpl"/>
    <s v="65 bhp"/>
    <n v="5"/>
    <s v="9.12 Lakh"/>
    <x v="1373"/>
  </r>
  <r>
    <n v="6308"/>
    <x v="690"/>
    <x v="2"/>
    <x v="1"/>
    <n v="67000"/>
    <x v="1"/>
    <x v="1"/>
    <x v="0"/>
    <x v="173"/>
    <s v="kmpl"/>
    <s v="254.8 bhp"/>
    <n v="7"/>
    <m/>
    <x v="1373"/>
  </r>
  <r>
    <n v="6309"/>
    <x v="295"/>
    <x v="3"/>
    <x v="1"/>
    <n v="36933"/>
    <x v="2"/>
    <x v="0"/>
    <x v="0"/>
    <x v="5"/>
    <s v="kmpl"/>
    <s v="55.2 bhp"/>
    <n v="5"/>
    <m/>
    <x v="1373"/>
  </r>
  <r>
    <n v="6310"/>
    <x v="700"/>
    <x v="0"/>
    <x v="9"/>
    <n v="194000"/>
    <x v="1"/>
    <x v="0"/>
    <x v="0"/>
    <x v="85"/>
    <s v="kmpl"/>
    <s v="100.6 bhp"/>
    <n v="8"/>
    <m/>
    <x v="1373"/>
  </r>
  <r>
    <n v="6311"/>
    <x v="3"/>
    <x v="7"/>
    <x v="4"/>
    <n v="42200"/>
    <x v="1"/>
    <x v="0"/>
    <x v="0"/>
    <x v="3"/>
    <s v="kmpl"/>
    <s v="88.76 bhp"/>
    <n v="7"/>
    <m/>
    <x v="1373"/>
  </r>
  <r>
    <n v="6312"/>
    <x v="313"/>
    <x v="3"/>
    <x v="1"/>
    <n v="53093"/>
    <x v="1"/>
    <x v="1"/>
    <x v="1"/>
    <x v="161"/>
    <s v="kmpl"/>
    <s v="241.4 bhp"/>
    <n v="7"/>
    <m/>
    <x v="1373"/>
  </r>
  <r>
    <n v="6313"/>
    <x v="1324"/>
    <x v="1"/>
    <x v="3"/>
    <n v="88000"/>
    <x v="2"/>
    <x v="0"/>
    <x v="3"/>
    <x v="72"/>
    <s v="kmpl"/>
    <s v="118 bhp"/>
    <n v="5"/>
    <m/>
    <x v="1373"/>
  </r>
  <r>
    <n v="6314"/>
    <x v="265"/>
    <x v="6"/>
    <x v="8"/>
    <n v="42954"/>
    <x v="2"/>
    <x v="0"/>
    <x v="0"/>
    <x v="96"/>
    <s v="kmpl"/>
    <s v="67.1 bhp"/>
    <n v="5"/>
    <s v="3.91 Lakh"/>
    <x v="1373"/>
  </r>
  <r>
    <n v="6315"/>
    <x v="994"/>
    <x v="2"/>
    <x v="1"/>
    <n v="106000"/>
    <x v="1"/>
    <x v="0"/>
    <x v="0"/>
    <x v="58"/>
    <s v="kmpl"/>
    <s v="69 bhp"/>
    <n v="5"/>
    <m/>
    <x v="1373"/>
  </r>
  <r>
    <n v="6316"/>
    <x v="494"/>
    <x v="6"/>
    <x v="1"/>
    <n v="41700"/>
    <x v="1"/>
    <x v="1"/>
    <x v="0"/>
    <x v="235"/>
    <s v="kmpl"/>
    <s v="190 bhp"/>
    <n v="5"/>
    <m/>
    <x v="1373"/>
  </r>
  <r>
    <n v="6317"/>
    <x v="133"/>
    <x v="3"/>
    <x v="6"/>
    <n v="34464"/>
    <x v="1"/>
    <x v="1"/>
    <x v="0"/>
    <x v="99"/>
    <s v="kmpl"/>
    <s v="170 bhp"/>
    <n v="5"/>
    <m/>
    <x v="1373"/>
  </r>
  <r>
    <n v="6318"/>
    <x v="207"/>
    <x v="10"/>
    <x v="0"/>
    <n v="15000"/>
    <x v="2"/>
    <x v="0"/>
    <x v="0"/>
    <x v="49"/>
    <s v="kmpl"/>
    <s v="76.8 bhp"/>
    <n v="5"/>
    <m/>
    <x v="1373"/>
  </r>
  <r>
    <n v="6319"/>
    <x v="1350"/>
    <x v="1"/>
    <x v="0"/>
    <n v="70000"/>
    <x v="2"/>
    <x v="0"/>
    <x v="1"/>
    <x v="97"/>
    <s v="kmpl"/>
    <s v="67.1 bhp"/>
    <n v="5"/>
    <m/>
    <x v="1373"/>
  </r>
  <r>
    <n v="6320"/>
    <x v="70"/>
    <x v="4"/>
    <x v="8"/>
    <n v="119256"/>
    <x v="1"/>
    <x v="0"/>
    <x v="0"/>
    <x v="83"/>
    <s v="kmpl"/>
    <s v="140 bhp"/>
    <n v="7"/>
    <m/>
    <x v="1373"/>
  </r>
  <r>
    <n v="6321"/>
    <x v="293"/>
    <x v="3"/>
    <x v="2"/>
    <n v="50036"/>
    <x v="2"/>
    <x v="0"/>
    <x v="0"/>
    <x v="72"/>
    <s v="kmpl"/>
    <s v="118 bhp"/>
    <n v="5"/>
    <m/>
    <x v="1373"/>
  </r>
  <r>
    <n v="6322"/>
    <x v="110"/>
    <x v="10"/>
    <x v="4"/>
    <n v="58000"/>
    <x v="1"/>
    <x v="0"/>
    <x v="0"/>
    <x v="85"/>
    <s v="kmpl"/>
    <s v="100.6 bhp"/>
    <n v="7"/>
    <m/>
    <x v="1373"/>
  </r>
  <r>
    <n v="6323"/>
    <x v="23"/>
    <x v="1"/>
    <x v="2"/>
    <n v="75000"/>
    <x v="2"/>
    <x v="0"/>
    <x v="0"/>
    <x v="23"/>
    <s v="kmpl"/>
    <s v="80 bhp"/>
    <n v="5"/>
    <m/>
    <x v="1373"/>
  </r>
  <r>
    <n v="6324"/>
    <x v="26"/>
    <x v="4"/>
    <x v="4"/>
    <n v="53313"/>
    <x v="2"/>
    <x v="0"/>
    <x v="0"/>
    <x v="25"/>
    <s v="kmpl"/>
    <s v="67.1 bhp"/>
    <n v="5"/>
    <m/>
    <x v="1373"/>
  </r>
  <r>
    <n v="6325"/>
    <x v="700"/>
    <x v="7"/>
    <x v="1"/>
    <n v="73000"/>
    <x v="1"/>
    <x v="0"/>
    <x v="0"/>
    <x v="85"/>
    <s v="kmpl"/>
    <s v="100.6 bhp"/>
    <n v="8"/>
    <m/>
    <x v="1373"/>
  </r>
  <r>
    <n v="6326"/>
    <x v="6"/>
    <x v="6"/>
    <x v="4"/>
    <n v="83989"/>
    <x v="1"/>
    <x v="0"/>
    <x v="0"/>
    <x v="6"/>
    <s v="kmpl"/>
    <s v="63.1 bhp"/>
    <n v="5"/>
    <m/>
    <x v="1373"/>
  </r>
  <r>
    <n v="6327"/>
    <x v="236"/>
    <x v="2"/>
    <x v="1"/>
    <n v="86247"/>
    <x v="1"/>
    <x v="0"/>
    <x v="0"/>
    <x v="1"/>
    <s v="kmpl"/>
    <s v="126.2 bhp"/>
    <n v="5"/>
    <m/>
    <x v="1373"/>
  </r>
  <r>
    <n v="6328"/>
    <x v="700"/>
    <x v="0"/>
    <x v="5"/>
    <n v="24000"/>
    <x v="1"/>
    <x v="0"/>
    <x v="0"/>
    <x v="85"/>
    <s v="kmpl"/>
    <s v="100.6 bhp"/>
    <n v="8"/>
    <m/>
    <x v="1373"/>
  </r>
  <r>
    <n v="6329"/>
    <x v="1331"/>
    <x v="4"/>
    <x v="0"/>
    <n v="58000"/>
    <x v="1"/>
    <x v="1"/>
    <x v="0"/>
    <x v="183"/>
    <s v="kmpl"/>
    <s v="203 bhp"/>
    <n v="5"/>
    <m/>
    <x v="1373"/>
  </r>
  <r>
    <n v="6330"/>
    <x v="97"/>
    <x v="7"/>
    <x v="1"/>
    <n v="33000"/>
    <x v="2"/>
    <x v="0"/>
    <x v="0"/>
    <x v="101"/>
    <s v="kmpl"/>
    <s v="81.83 bhp"/>
    <n v="5"/>
    <m/>
    <x v="1373"/>
  </r>
  <r>
    <n v="6331"/>
    <x v="879"/>
    <x v="4"/>
    <x v="14"/>
    <n v="100000"/>
    <x v="2"/>
    <x v="1"/>
    <x v="0"/>
    <x v="303"/>
    <s v="kmpl"/>
    <s v="142 bhp"/>
    <n v="5"/>
    <m/>
    <x v="1373"/>
  </r>
  <r>
    <n v="6332"/>
    <x v="227"/>
    <x v="4"/>
    <x v="8"/>
    <n v="65896"/>
    <x v="1"/>
    <x v="0"/>
    <x v="0"/>
    <x v="55"/>
    <s v="kmpl"/>
    <s v="147.8 bhp"/>
    <n v="7"/>
    <s v="25.04 Lakh"/>
    <x v="1373"/>
  </r>
  <r>
    <n v="6333"/>
    <x v="1440"/>
    <x v="2"/>
    <x v="5"/>
    <n v="120000"/>
    <x v="1"/>
    <x v="0"/>
    <x v="0"/>
    <x v="117"/>
    <s v="kmpl"/>
    <s v="88.73 bhp"/>
    <n v="5"/>
    <m/>
    <x v="1373"/>
  </r>
  <r>
    <n v="6334"/>
    <x v="1895"/>
    <x v="0"/>
    <x v="4"/>
    <n v="26000"/>
    <x v="1"/>
    <x v="0"/>
    <x v="0"/>
    <x v="433"/>
    <s v="kmpl"/>
    <s v="64.1 bhp"/>
    <n v="5"/>
    <s v="8.92 Lakh"/>
    <x v="1373"/>
  </r>
  <r>
    <n v="6335"/>
    <x v="106"/>
    <x v="2"/>
    <x v="3"/>
    <n v="62300"/>
    <x v="2"/>
    <x v="0"/>
    <x v="1"/>
    <x v="63"/>
    <s v="kmpl"/>
    <s v="73 bhp"/>
    <n v="5"/>
    <s v="5.01 Lakh"/>
    <x v="1373"/>
  </r>
  <r>
    <n v="6336"/>
    <x v="862"/>
    <x v="6"/>
    <x v="3"/>
    <n v="77801"/>
    <x v="2"/>
    <x v="0"/>
    <x v="0"/>
    <x v="42"/>
    <s v="kmpl"/>
    <s v="138.03 bhp"/>
    <n v="5"/>
    <s v="19.01 Lakh"/>
    <x v="1373"/>
  </r>
  <r>
    <n v="6337"/>
    <x v="465"/>
    <x v="0"/>
    <x v="1"/>
    <n v="42000"/>
    <x v="2"/>
    <x v="1"/>
    <x v="0"/>
    <x v="42"/>
    <s v="kmpl"/>
    <s v="138.03 bhp"/>
    <n v="5"/>
    <m/>
    <x v="1373"/>
  </r>
  <r>
    <n v="6338"/>
    <x v="672"/>
    <x v="9"/>
    <x v="4"/>
    <n v="35000"/>
    <x v="2"/>
    <x v="1"/>
    <x v="1"/>
    <x v="205"/>
    <s v="kmpl"/>
    <s v="120.7 bhp"/>
    <n v="5"/>
    <m/>
    <x v="1373"/>
  </r>
  <r>
    <n v="6339"/>
    <x v="162"/>
    <x v="7"/>
    <x v="5"/>
    <n v="30134"/>
    <x v="1"/>
    <x v="0"/>
    <x v="0"/>
    <x v="117"/>
    <s v="kmpl"/>
    <s v="88.73 bhp"/>
    <n v="5"/>
    <m/>
    <x v="1373"/>
  </r>
  <r>
    <n v="6340"/>
    <x v="1179"/>
    <x v="8"/>
    <x v="3"/>
    <n v="79038"/>
    <x v="2"/>
    <x v="0"/>
    <x v="0"/>
    <x v="27"/>
    <s v="kmpl"/>
    <s v="177.6 bhp"/>
    <n v="5"/>
    <m/>
    <x v="1373"/>
  </r>
  <r>
    <n v="6341"/>
    <x v="886"/>
    <x v="0"/>
    <x v="10"/>
    <n v="80000"/>
    <x v="2"/>
    <x v="1"/>
    <x v="1"/>
    <x v="93"/>
    <s v="kmpl"/>
    <s v="177.6 bhp"/>
    <n v="5"/>
    <m/>
    <x v="1373"/>
  </r>
  <r>
    <n v="6342"/>
    <x v="1074"/>
    <x v="4"/>
    <x v="3"/>
    <n v="75000"/>
    <x v="1"/>
    <x v="0"/>
    <x v="0"/>
    <x v="192"/>
    <s v="kmpl"/>
    <s v="62.1 bhp"/>
    <n v="7"/>
    <m/>
    <x v="1373"/>
  </r>
  <r>
    <n v="6343"/>
    <x v="328"/>
    <x v="9"/>
    <x v="0"/>
    <n v="80000"/>
    <x v="1"/>
    <x v="0"/>
    <x v="0"/>
    <x v="5"/>
    <s v="kmpl"/>
    <s v="73.9 bhp"/>
    <n v="5"/>
    <m/>
    <x v="1373"/>
  </r>
  <r>
    <n v="6344"/>
    <x v="164"/>
    <x v="8"/>
    <x v="7"/>
    <n v="84419"/>
    <x v="2"/>
    <x v="1"/>
    <x v="0"/>
    <x v="119"/>
    <s v="kmpl"/>
    <s v="157.75 bhp"/>
    <n v="5"/>
    <m/>
    <x v="1373"/>
  </r>
  <r>
    <n v="6345"/>
    <x v="325"/>
    <x v="7"/>
    <x v="4"/>
    <n v="70200"/>
    <x v="2"/>
    <x v="0"/>
    <x v="0"/>
    <x v="69"/>
    <s v="kmpl"/>
    <s v="86.7 bhp"/>
    <n v="5"/>
    <m/>
    <x v="1373"/>
  </r>
  <r>
    <n v="6346"/>
    <x v="557"/>
    <x v="2"/>
    <x v="4"/>
    <n v="98000"/>
    <x v="2"/>
    <x v="0"/>
    <x v="1"/>
    <x v="51"/>
    <s v="kmpl"/>
    <s v="103.6 bhp"/>
    <n v="5"/>
    <m/>
    <x v="1373"/>
  </r>
  <r>
    <n v="6347"/>
    <x v="328"/>
    <x v="2"/>
    <x v="5"/>
    <n v="131503"/>
    <x v="1"/>
    <x v="0"/>
    <x v="0"/>
    <x v="70"/>
    <s v="kmpl"/>
    <s v="73.94 bhp"/>
    <n v="5"/>
    <m/>
    <x v="1373"/>
  </r>
  <r>
    <n v="6348"/>
    <x v="249"/>
    <x v="5"/>
    <x v="2"/>
    <n v="54652"/>
    <x v="2"/>
    <x v="0"/>
    <x v="0"/>
    <x v="72"/>
    <s v="kmpl"/>
    <s v="118 bhp"/>
    <n v="5"/>
    <m/>
    <x v="1373"/>
  </r>
  <r>
    <n v="6349"/>
    <x v="1896"/>
    <x v="0"/>
    <x v="0"/>
    <n v="92000"/>
    <x v="2"/>
    <x v="0"/>
    <x v="1"/>
    <x v="33"/>
    <s v="kmpl"/>
    <s v="102 bhp"/>
    <n v="5"/>
    <m/>
    <x v="1373"/>
  </r>
  <r>
    <n v="6350"/>
    <x v="837"/>
    <x v="7"/>
    <x v="0"/>
    <n v="44287"/>
    <x v="2"/>
    <x v="0"/>
    <x v="0"/>
    <x v="297"/>
    <s v="kmpl"/>
    <s v="70 bhp"/>
    <n v="5"/>
    <m/>
    <x v="1373"/>
  </r>
  <r>
    <n v="6351"/>
    <x v="150"/>
    <x v="1"/>
    <x v="1"/>
    <n v="205000"/>
    <x v="1"/>
    <x v="0"/>
    <x v="0"/>
    <x v="85"/>
    <s v="kmpl"/>
    <s v="100.6 bhp"/>
    <n v="7"/>
    <m/>
    <x v="1373"/>
  </r>
  <r>
    <n v="6352"/>
    <x v="1069"/>
    <x v="4"/>
    <x v="1"/>
    <n v="48000"/>
    <x v="2"/>
    <x v="0"/>
    <x v="0"/>
    <x v="101"/>
    <s v="kmpl"/>
    <s v="81.86 bhp"/>
    <n v="5"/>
    <s v="9.45 Lakh"/>
    <x v="1373"/>
  </r>
  <r>
    <n v="6353"/>
    <x v="1897"/>
    <x v="0"/>
    <x v="5"/>
    <n v="18000"/>
    <x v="1"/>
    <x v="0"/>
    <x v="0"/>
    <x v="40"/>
    <s v="kmpl"/>
    <s v="77 bhp"/>
    <n v="6"/>
    <m/>
    <x v="1373"/>
  </r>
  <r>
    <n v="6354"/>
    <x v="1898"/>
    <x v="9"/>
    <x v="11"/>
    <n v="31200"/>
    <x v="2"/>
    <x v="1"/>
    <x v="1"/>
    <x v="273"/>
    <s v="kmpl"/>
    <s v="616 bhp"/>
    <n v="5"/>
    <s v="3.75 Cr"/>
    <x v="1373"/>
  </r>
  <r>
    <n v="6355"/>
    <x v="293"/>
    <x v="1"/>
    <x v="10"/>
    <n v="72000"/>
    <x v="2"/>
    <x v="0"/>
    <x v="0"/>
    <x v="72"/>
    <s v="kmpl"/>
    <s v="118 bhp"/>
    <n v="5"/>
    <m/>
    <x v="1373"/>
  </r>
  <r>
    <n v="6356"/>
    <x v="979"/>
    <x v="0"/>
    <x v="10"/>
    <n v="85000"/>
    <x v="2"/>
    <x v="0"/>
    <x v="0"/>
    <x v="23"/>
    <s v="kmpl"/>
    <s v="80 bhp"/>
    <n v="5"/>
    <m/>
    <x v="1373"/>
  </r>
  <r>
    <n v="6357"/>
    <x v="293"/>
    <x v="7"/>
    <x v="0"/>
    <n v="27000"/>
    <x v="2"/>
    <x v="0"/>
    <x v="0"/>
    <x v="72"/>
    <s v="kmpl"/>
    <s v="118 bhp"/>
    <n v="5"/>
    <m/>
    <x v="1373"/>
  </r>
  <r>
    <n v="6358"/>
    <x v="787"/>
    <x v="0"/>
    <x v="3"/>
    <n v="126000"/>
    <x v="1"/>
    <x v="0"/>
    <x v="0"/>
    <x v="271"/>
    <s v="kmpl"/>
    <s v="174.5 bhp"/>
    <n v="7"/>
    <s v="35.16 Lakh"/>
    <x v="1373"/>
  </r>
  <r>
    <n v="6359"/>
    <x v="1618"/>
    <x v="1"/>
    <x v="8"/>
    <n v="50000"/>
    <x v="1"/>
    <x v="0"/>
    <x v="0"/>
    <x v="409"/>
    <s v="kmpl"/>
    <s v="48.21 bhp"/>
    <n v="5"/>
    <m/>
    <x v="1373"/>
  </r>
  <r>
    <n v="6360"/>
    <x v="325"/>
    <x v="0"/>
    <x v="4"/>
    <n v="58811"/>
    <x v="2"/>
    <x v="0"/>
    <x v="1"/>
    <x v="69"/>
    <s v="kmpl"/>
    <s v="86.7 bhp"/>
    <n v="5"/>
    <m/>
    <x v="1373"/>
  </r>
  <r>
    <n v="6361"/>
    <x v="92"/>
    <x v="1"/>
    <x v="4"/>
    <n v="52196"/>
    <x v="1"/>
    <x v="0"/>
    <x v="0"/>
    <x v="37"/>
    <s v="kmpl"/>
    <s v="73.9 bhp"/>
    <n v="5"/>
    <m/>
    <x v="1373"/>
  </r>
  <r>
    <n v="6362"/>
    <x v="1314"/>
    <x v="3"/>
    <x v="8"/>
    <n v="45105"/>
    <x v="2"/>
    <x v="0"/>
    <x v="0"/>
    <x v="367"/>
    <s v="kmpl"/>
    <s v="67.04 bhp"/>
    <n v="5"/>
    <s v="6.78 Lakh"/>
    <x v="1373"/>
  </r>
  <r>
    <n v="6363"/>
    <x v="53"/>
    <x v="4"/>
    <x v="1"/>
    <n v="25160"/>
    <x v="2"/>
    <x v="0"/>
    <x v="1"/>
    <x v="50"/>
    <s v="kmpl"/>
    <s v="82 bhp"/>
    <n v="5"/>
    <m/>
    <x v="1373"/>
  </r>
  <r>
    <n v="6364"/>
    <x v="1899"/>
    <x v="4"/>
    <x v="8"/>
    <n v="18000"/>
    <x v="2"/>
    <x v="0"/>
    <x v="0"/>
    <x v="285"/>
    <s v="kmpl"/>
    <s v="84 bhp"/>
    <n v="5"/>
    <m/>
    <x v="1373"/>
  </r>
  <r>
    <n v="6365"/>
    <x v="1900"/>
    <x v="9"/>
    <x v="9"/>
    <n v="74000"/>
    <x v="2"/>
    <x v="0"/>
    <x v="0"/>
    <x v="342"/>
    <s v="kmpl"/>
    <s v="144 bhp"/>
    <n v="5"/>
    <m/>
    <x v="1373"/>
  </r>
  <r>
    <n v="6366"/>
    <x v="1037"/>
    <x v="2"/>
    <x v="10"/>
    <n v="67700"/>
    <x v="1"/>
    <x v="0"/>
    <x v="0"/>
    <x v="33"/>
    <s v="kmpl"/>
    <s v="112 bhp"/>
    <n v="7"/>
    <m/>
    <x v="1373"/>
  </r>
  <r>
    <n v="6367"/>
    <x v="1901"/>
    <x v="6"/>
    <x v="1"/>
    <n v="61062"/>
    <x v="1"/>
    <x v="1"/>
    <x v="0"/>
    <x v="244"/>
    <s v="kmpl"/>
    <s v="147.51 bhp"/>
    <n v="5"/>
    <m/>
    <x v="1373"/>
  </r>
  <r>
    <n v="6368"/>
    <x v="110"/>
    <x v="7"/>
    <x v="5"/>
    <n v="105000"/>
    <x v="1"/>
    <x v="0"/>
    <x v="0"/>
    <x v="85"/>
    <s v="kmpl"/>
    <s v="100.6 bhp"/>
    <n v="7"/>
    <m/>
    <x v="1373"/>
  </r>
  <r>
    <n v="6369"/>
    <x v="634"/>
    <x v="1"/>
    <x v="4"/>
    <n v="155550"/>
    <x v="1"/>
    <x v="0"/>
    <x v="0"/>
    <x v="58"/>
    <s v="kmpl"/>
    <s v="69.01 bhp"/>
    <n v="5"/>
    <m/>
    <x v="1373"/>
  </r>
  <r>
    <n v="6370"/>
    <x v="983"/>
    <x v="8"/>
    <x v="5"/>
    <n v="66000"/>
    <x v="1"/>
    <x v="0"/>
    <x v="0"/>
    <x v="34"/>
    <s v="kmpl"/>
    <s v="88.5 bhp"/>
    <n v="5"/>
    <m/>
    <x v="1373"/>
  </r>
  <r>
    <n v="6371"/>
    <x v="293"/>
    <x v="6"/>
    <x v="3"/>
    <n v="93884"/>
    <x v="2"/>
    <x v="0"/>
    <x v="1"/>
    <x v="72"/>
    <s v="kmpl"/>
    <s v="118 bhp"/>
    <n v="5"/>
    <m/>
    <x v="1373"/>
  </r>
  <r>
    <n v="6372"/>
    <x v="796"/>
    <x v="0"/>
    <x v="10"/>
    <n v="200000"/>
    <x v="1"/>
    <x v="0"/>
    <x v="0"/>
    <x v="112"/>
    <s v="kmpl"/>
    <s v="91.7 bhp"/>
    <n v="5"/>
    <m/>
    <x v="1373"/>
  </r>
  <r>
    <n v="6373"/>
    <x v="721"/>
    <x v="7"/>
    <x v="5"/>
    <n v="57200"/>
    <x v="2"/>
    <x v="0"/>
    <x v="0"/>
    <x v="281"/>
    <s v="kmpl"/>
    <s v="84 bhp"/>
    <n v="5"/>
    <s v="6.24 Lakh"/>
    <x v="1373"/>
  </r>
  <r>
    <n v="6374"/>
    <x v="208"/>
    <x v="4"/>
    <x v="4"/>
    <n v="93568"/>
    <x v="1"/>
    <x v="0"/>
    <x v="0"/>
    <x v="37"/>
    <s v="kmpl"/>
    <s v="73.9 bhp"/>
    <n v="5"/>
    <m/>
    <x v="1373"/>
  </r>
  <r>
    <n v="6375"/>
    <x v="94"/>
    <x v="7"/>
    <x v="7"/>
    <n v="54000"/>
    <x v="2"/>
    <x v="0"/>
    <x v="0"/>
    <x v="137"/>
    <s v="kmpl"/>
    <s v="67.04 bhp"/>
    <n v="5"/>
    <m/>
    <x v="1373"/>
  </r>
  <r>
    <n v="6376"/>
    <x v="399"/>
    <x v="9"/>
    <x v="5"/>
    <n v="40571"/>
    <x v="1"/>
    <x v="1"/>
    <x v="0"/>
    <x v="189"/>
    <s v="kmpl"/>
    <s v="126.2 bhp"/>
    <n v="5"/>
    <m/>
    <x v="1373"/>
  </r>
  <r>
    <n v="6377"/>
    <x v="698"/>
    <x v="4"/>
    <x v="1"/>
    <n v="59000"/>
    <x v="1"/>
    <x v="1"/>
    <x v="0"/>
    <x v="275"/>
    <s v="kmpl"/>
    <s v="187.74 bhp"/>
    <n v="5"/>
    <s v="55.61 Lakh"/>
    <x v="1373"/>
  </r>
  <r>
    <n v="6378"/>
    <x v="985"/>
    <x v="3"/>
    <x v="8"/>
    <n v="17273"/>
    <x v="1"/>
    <x v="1"/>
    <x v="0"/>
    <x v="212"/>
    <s v="kmpl"/>
    <s v="190 bhp"/>
    <n v="5"/>
    <m/>
    <x v="1373"/>
  </r>
  <r>
    <n v="6379"/>
    <x v="1902"/>
    <x v="0"/>
    <x v="2"/>
    <n v="100077"/>
    <x v="1"/>
    <x v="1"/>
    <x v="1"/>
    <x v="332"/>
    <s v="kmpl"/>
    <s v="153.86 bhp"/>
    <n v="7"/>
    <m/>
    <x v="1373"/>
  </r>
  <r>
    <n v="6380"/>
    <x v="728"/>
    <x v="6"/>
    <x v="2"/>
    <n v="39934"/>
    <x v="2"/>
    <x v="1"/>
    <x v="0"/>
    <x v="216"/>
    <s v="kmpl"/>
    <s v="80 bhp"/>
    <n v="5"/>
    <m/>
    <x v="1373"/>
  </r>
  <r>
    <n v="6381"/>
    <x v="292"/>
    <x v="9"/>
    <x v="5"/>
    <n v="46000"/>
    <x v="1"/>
    <x v="0"/>
    <x v="0"/>
    <x v="34"/>
    <s v="kmpl"/>
    <s v="88.5 bhp"/>
    <n v="5"/>
    <s v="9.42 Lakh"/>
    <x v="1373"/>
  </r>
  <r>
    <n v="6382"/>
    <x v="293"/>
    <x v="3"/>
    <x v="5"/>
    <n v="30842"/>
    <x v="2"/>
    <x v="0"/>
    <x v="0"/>
    <x v="72"/>
    <s v="kmpl"/>
    <s v="118 bhp"/>
    <n v="5"/>
    <m/>
    <x v="1373"/>
  </r>
  <r>
    <n v="6383"/>
    <x v="121"/>
    <x v="0"/>
    <x v="14"/>
    <n v="65000"/>
    <x v="2"/>
    <x v="1"/>
    <x v="1"/>
    <x v="93"/>
    <s v="kmpl"/>
    <s v="178 bhp"/>
    <n v="5"/>
    <m/>
    <x v="1373"/>
  </r>
  <r>
    <n v="6384"/>
    <x v="1160"/>
    <x v="9"/>
    <x v="5"/>
    <n v="70000"/>
    <x v="1"/>
    <x v="0"/>
    <x v="0"/>
    <x v="303"/>
    <s v="kmpl"/>
    <s v="200 bhp"/>
    <n v="7"/>
    <m/>
    <x v="1373"/>
  </r>
  <r>
    <n v="6385"/>
    <x v="136"/>
    <x v="2"/>
    <x v="2"/>
    <n v="150152"/>
    <x v="1"/>
    <x v="0"/>
    <x v="1"/>
    <x v="100"/>
    <s v="kmpl"/>
    <s v="171 bhp"/>
    <n v="7"/>
    <m/>
    <x v="1373"/>
  </r>
  <r>
    <n v="6386"/>
    <x v="1447"/>
    <x v="3"/>
    <x v="10"/>
    <n v="67038"/>
    <x v="2"/>
    <x v="1"/>
    <x v="0"/>
    <x v="389"/>
    <s v="kmpl"/>
    <s v="null bhp"/>
    <n v="5"/>
    <m/>
    <x v="1373"/>
  </r>
  <r>
    <n v="6387"/>
    <x v="1903"/>
    <x v="9"/>
    <x v="2"/>
    <n v="43985"/>
    <x v="0"/>
    <x v="0"/>
    <x v="0"/>
    <x v="434"/>
    <s v="km/kg"/>
    <s v="62.1 bhp"/>
    <n v="5"/>
    <m/>
    <x v="1373"/>
  </r>
  <r>
    <n v="6388"/>
    <x v="1119"/>
    <x v="3"/>
    <x v="7"/>
    <n v="58598"/>
    <x v="1"/>
    <x v="1"/>
    <x v="0"/>
    <x v="287"/>
    <s v="kmpl"/>
    <s v="241 bhp"/>
    <n v="4"/>
    <m/>
    <x v="1373"/>
  </r>
  <r>
    <n v="6389"/>
    <x v="680"/>
    <x v="1"/>
    <x v="5"/>
    <n v="100000"/>
    <x v="1"/>
    <x v="0"/>
    <x v="0"/>
    <x v="58"/>
    <s v="kmpl"/>
    <s v="69.01 bhp"/>
    <n v="5"/>
    <m/>
    <x v="1373"/>
  </r>
  <r>
    <n v="6390"/>
    <x v="369"/>
    <x v="5"/>
    <x v="5"/>
    <n v="35000"/>
    <x v="1"/>
    <x v="1"/>
    <x v="0"/>
    <x v="193"/>
    <s v="kmpl"/>
    <s v="174.3 bhp"/>
    <n v="5"/>
    <m/>
    <x v="1373"/>
  </r>
  <r>
    <n v="6391"/>
    <x v="85"/>
    <x v="1"/>
    <x v="11"/>
    <n v="84500"/>
    <x v="2"/>
    <x v="0"/>
    <x v="0"/>
    <x v="53"/>
    <s v="kmpl"/>
    <s v="78.9 bhp"/>
    <n v="5"/>
    <m/>
    <x v="1373"/>
  </r>
  <r>
    <n v="6392"/>
    <x v="653"/>
    <x v="7"/>
    <x v="6"/>
    <n v="18006"/>
    <x v="2"/>
    <x v="0"/>
    <x v="0"/>
    <x v="123"/>
    <s v="kmpl"/>
    <s v="83.1 bhp"/>
    <n v="5"/>
    <m/>
    <x v="1373"/>
  </r>
  <r>
    <n v="6393"/>
    <x v="52"/>
    <x v="4"/>
    <x v="4"/>
    <n v="99000"/>
    <x v="1"/>
    <x v="0"/>
    <x v="0"/>
    <x v="17"/>
    <s v="kmpl"/>
    <s v="74 bhp"/>
    <n v="5"/>
    <s v="8.44 Lakh"/>
    <x v="1373"/>
  </r>
  <r>
    <n v="6394"/>
    <x v="106"/>
    <x v="8"/>
    <x v="7"/>
    <n v="51200"/>
    <x v="2"/>
    <x v="0"/>
    <x v="0"/>
    <x v="63"/>
    <s v="kmpl"/>
    <s v="73 bhp"/>
    <n v="5"/>
    <s v="4.56 Lakh"/>
    <x v="1373"/>
  </r>
  <r>
    <n v="6395"/>
    <x v="1904"/>
    <x v="1"/>
    <x v="7"/>
    <n v="130000"/>
    <x v="1"/>
    <x v="1"/>
    <x v="0"/>
    <x v="180"/>
    <s v="kmpl"/>
    <s v="170.30 bhp"/>
    <n v="7"/>
    <m/>
    <x v="1373"/>
  </r>
  <r>
    <n v="6396"/>
    <x v="1905"/>
    <x v="10"/>
    <x v="8"/>
    <n v="25000"/>
    <x v="1"/>
    <x v="1"/>
    <x v="0"/>
    <x v="154"/>
    <s v="kmpl"/>
    <s v="182.46 bhp"/>
    <n v="5"/>
    <s v="29.9 Lakh"/>
    <x v="1373"/>
  </r>
  <r>
    <n v="6397"/>
    <x v="1071"/>
    <x v="6"/>
    <x v="8"/>
    <n v="32352"/>
    <x v="2"/>
    <x v="0"/>
    <x v="0"/>
    <x v="123"/>
    <s v="kmpl"/>
    <s v="83.1 bhp"/>
    <n v="5"/>
    <s v="7.12 Lakh"/>
    <x v="1373"/>
  </r>
  <r>
    <n v="6398"/>
    <x v="85"/>
    <x v="9"/>
    <x v="2"/>
    <n v="20000"/>
    <x v="2"/>
    <x v="0"/>
    <x v="0"/>
    <x v="53"/>
    <s v="kmpl"/>
    <s v="78.9 bhp"/>
    <n v="5"/>
    <m/>
    <x v="1373"/>
  </r>
  <r>
    <n v="6399"/>
    <x v="603"/>
    <x v="9"/>
    <x v="4"/>
    <n v="46000"/>
    <x v="1"/>
    <x v="1"/>
    <x v="1"/>
    <x v="46"/>
    <s v="kmpl"/>
    <s v="147.51 bhp"/>
    <n v="5"/>
    <m/>
    <x v="1373"/>
  </r>
  <r>
    <n v="6400"/>
    <x v="543"/>
    <x v="0"/>
    <x v="6"/>
    <n v="12500"/>
    <x v="2"/>
    <x v="1"/>
    <x v="0"/>
    <x v="90"/>
    <s v="kmpl"/>
    <s v="81.80 bhp"/>
    <n v="5"/>
    <s v="9.94 Lakh"/>
    <x v="1373"/>
  </r>
  <r>
    <n v="6401"/>
    <x v="1906"/>
    <x v="8"/>
    <x v="2"/>
    <n v="53138"/>
    <x v="1"/>
    <x v="0"/>
    <x v="3"/>
    <x v="27"/>
    <s v="kmpl"/>
    <s v="102 bhp"/>
    <n v="8"/>
    <m/>
    <x v="1373"/>
  </r>
  <r>
    <n v="6402"/>
    <x v="303"/>
    <x v="1"/>
    <x v="4"/>
    <n v="170000"/>
    <x v="1"/>
    <x v="0"/>
    <x v="1"/>
    <x v="159"/>
    <s v="kmpl"/>
    <s v="74 bhp"/>
    <n v="5"/>
    <m/>
    <x v="1373"/>
  </r>
  <r>
    <n v="6403"/>
    <x v="50"/>
    <x v="7"/>
    <x v="3"/>
    <n v="38583"/>
    <x v="1"/>
    <x v="0"/>
    <x v="0"/>
    <x v="48"/>
    <s v="kmpl"/>
    <s v="74 bhp"/>
    <n v="5"/>
    <m/>
    <x v="1373"/>
  </r>
  <r>
    <n v="6404"/>
    <x v="1907"/>
    <x v="4"/>
    <x v="5"/>
    <n v="26000"/>
    <x v="2"/>
    <x v="1"/>
    <x v="0"/>
    <x v="143"/>
    <s v="kmpl"/>
    <s v="67 bhp"/>
    <n v="5"/>
    <s v="6.44 Lakh"/>
    <x v="1373"/>
  </r>
  <r>
    <n v="6405"/>
    <x v="351"/>
    <x v="3"/>
    <x v="8"/>
    <n v="22865"/>
    <x v="2"/>
    <x v="0"/>
    <x v="0"/>
    <x v="136"/>
    <s v="kmpl"/>
    <s v="121.3 bhp"/>
    <n v="5"/>
    <m/>
    <x v="1373"/>
  </r>
  <r>
    <n v="6406"/>
    <x v="1908"/>
    <x v="7"/>
    <x v="4"/>
    <n v="45000"/>
    <x v="1"/>
    <x v="0"/>
    <x v="0"/>
    <x v="26"/>
    <s v="kmpl"/>
    <s v="106 bhp"/>
    <n v="5"/>
    <m/>
    <x v="1373"/>
  </r>
  <r>
    <n v="6407"/>
    <x v="1113"/>
    <x v="6"/>
    <x v="8"/>
    <n v="62889"/>
    <x v="2"/>
    <x v="0"/>
    <x v="0"/>
    <x v="112"/>
    <s v="kmpl"/>
    <s v="81.80 bhp"/>
    <n v="5"/>
    <m/>
    <x v="1373"/>
  </r>
  <r>
    <n v="6408"/>
    <x v="1287"/>
    <x v="1"/>
    <x v="4"/>
    <n v="153000"/>
    <x v="2"/>
    <x v="0"/>
    <x v="0"/>
    <x v="11"/>
    <s v="kmpl"/>
    <s v="34.2 bhp"/>
    <n v="5"/>
    <m/>
    <x v="1373"/>
  </r>
  <r>
    <n v="6409"/>
    <x v="52"/>
    <x v="10"/>
    <x v="5"/>
    <n v="67000"/>
    <x v="1"/>
    <x v="0"/>
    <x v="0"/>
    <x v="17"/>
    <s v="kmpl"/>
    <s v="74 bhp"/>
    <n v="5"/>
    <s v="7.67 Lakh"/>
    <x v="1373"/>
  </r>
  <r>
    <n v="6410"/>
    <x v="1088"/>
    <x v="0"/>
    <x v="7"/>
    <n v="39000"/>
    <x v="2"/>
    <x v="1"/>
    <x v="0"/>
    <x v="205"/>
    <s v="kmpl"/>
    <s v="86.7 bhp"/>
    <n v="5"/>
    <m/>
    <x v="1373"/>
  </r>
  <r>
    <n v="6411"/>
    <x v="1006"/>
    <x v="2"/>
    <x v="13"/>
    <n v="164000"/>
    <x v="2"/>
    <x v="0"/>
    <x v="1"/>
    <x v="239"/>
    <s v="kmpl"/>
    <s v="125 bhp"/>
    <n v="5"/>
    <m/>
    <x v="1373"/>
  </r>
  <r>
    <n v="6412"/>
    <x v="628"/>
    <x v="3"/>
    <x v="6"/>
    <n v="57178"/>
    <x v="1"/>
    <x v="0"/>
    <x v="0"/>
    <x v="168"/>
    <s v="kmpl"/>
    <s v="73.9 bhp"/>
    <n v="5"/>
    <m/>
    <x v="1373"/>
  </r>
  <r>
    <n v="6413"/>
    <x v="160"/>
    <x v="8"/>
    <x v="4"/>
    <n v="40000"/>
    <x v="1"/>
    <x v="1"/>
    <x v="0"/>
    <x v="74"/>
    <s v="kmpl"/>
    <s v="174.33 bhp"/>
    <n v="5"/>
    <m/>
    <x v="1373"/>
  </r>
  <r>
    <n v="6414"/>
    <x v="1293"/>
    <x v="0"/>
    <x v="9"/>
    <n v="40000"/>
    <x v="2"/>
    <x v="0"/>
    <x v="0"/>
    <x v="69"/>
    <s v="kmpl"/>
    <s v="62 bhp"/>
    <n v="5"/>
    <m/>
    <x v="1373"/>
  </r>
  <r>
    <n v="6415"/>
    <x v="1186"/>
    <x v="0"/>
    <x v="9"/>
    <n v="89564"/>
    <x v="1"/>
    <x v="0"/>
    <x v="3"/>
    <x v="241"/>
    <s v="kmpl"/>
    <s v="110 bhp"/>
    <n v="5"/>
    <m/>
    <x v="1373"/>
  </r>
  <r>
    <n v="6416"/>
    <x v="401"/>
    <x v="8"/>
    <x v="3"/>
    <n v="66727"/>
    <x v="2"/>
    <x v="0"/>
    <x v="0"/>
    <x v="167"/>
    <s v="kmpl"/>
    <s v="93.7 bhp"/>
    <n v="7"/>
    <m/>
    <x v="1373"/>
  </r>
  <r>
    <n v="6417"/>
    <x v="667"/>
    <x v="0"/>
    <x v="4"/>
    <n v="75000"/>
    <x v="1"/>
    <x v="1"/>
    <x v="1"/>
    <x v="131"/>
    <s v="kmpl"/>
    <s v="174.33 bhp"/>
    <n v="5"/>
    <m/>
    <x v="1373"/>
  </r>
  <r>
    <n v="6418"/>
    <x v="569"/>
    <x v="3"/>
    <x v="8"/>
    <n v="31056"/>
    <x v="1"/>
    <x v="1"/>
    <x v="0"/>
    <x v="422"/>
    <s v="kmpl"/>
    <s v="163.7 bhp"/>
    <n v="5"/>
    <m/>
    <x v="1373"/>
  </r>
  <r>
    <n v="6419"/>
    <x v="557"/>
    <x v="1"/>
    <x v="2"/>
    <n v="61000"/>
    <x v="2"/>
    <x v="0"/>
    <x v="0"/>
    <x v="51"/>
    <s v="kmpl"/>
    <s v="103.6 bhp"/>
    <n v="5"/>
    <m/>
    <x v="1373"/>
  </r>
  <r>
    <n v="6420"/>
    <x v="1405"/>
    <x v="6"/>
    <x v="5"/>
    <n v="34782"/>
    <x v="2"/>
    <x v="1"/>
    <x v="0"/>
    <x v="336"/>
    <s v="kmpl"/>
    <s v="82 bhp"/>
    <n v="5"/>
    <m/>
    <x v="1373"/>
  </r>
  <r>
    <n v="6421"/>
    <x v="85"/>
    <x v="3"/>
    <x v="3"/>
    <n v="31736"/>
    <x v="2"/>
    <x v="0"/>
    <x v="0"/>
    <x v="53"/>
    <s v="kmpl"/>
    <s v="78.9 bhp"/>
    <n v="5"/>
    <m/>
    <x v="1373"/>
  </r>
  <r>
    <n v="6422"/>
    <x v="72"/>
    <x v="1"/>
    <x v="7"/>
    <n v="75000"/>
    <x v="1"/>
    <x v="0"/>
    <x v="0"/>
    <x v="65"/>
    <s v="kmpl"/>
    <s v="108.5 bhp"/>
    <n v="5"/>
    <s v="16.82 Lakh"/>
    <x v="1373"/>
  </r>
  <r>
    <n v="6423"/>
    <x v="48"/>
    <x v="0"/>
    <x v="7"/>
    <n v="15000"/>
    <x v="1"/>
    <x v="0"/>
    <x v="0"/>
    <x v="46"/>
    <s v="kmpl"/>
    <s v="105 bhp"/>
    <n v="6"/>
    <m/>
    <x v="1373"/>
  </r>
  <r>
    <n v="6424"/>
    <x v="152"/>
    <x v="3"/>
    <x v="5"/>
    <n v="38503"/>
    <x v="1"/>
    <x v="0"/>
    <x v="0"/>
    <x v="75"/>
    <s v="kmpl"/>
    <s v="89.84 bhp"/>
    <n v="5"/>
    <m/>
    <x v="1373"/>
  </r>
  <r>
    <n v="6425"/>
    <x v="1870"/>
    <x v="3"/>
    <x v="8"/>
    <n v="45353"/>
    <x v="1"/>
    <x v="0"/>
    <x v="0"/>
    <x v="91"/>
    <s v="kmpl"/>
    <s v="98.6 bhp"/>
    <n v="7"/>
    <s v="15.59 Lakh"/>
    <x v="1373"/>
  </r>
  <r>
    <n v="6426"/>
    <x v="1909"/>
    <x v="4"/>
    <x v="1"/>
    <n v="30000"/>
    <x v="1"/>
    <x v="1"/>
    <x v="0"/>
    <x v="13"/>
    <s v="kmpl"/>
    <s v="187.7 bhp"/>
    <n v="5"/>
    <m/>
    <x v="1373"/>
  </r>
  <r>
    <n v="6427"/>
    <x v="416"/>
    <x v="1"/>
    <x v="2"/>
    <n v="69470"/>
    <x v="2"/>
    <x v="0"/>
    <x v="1"/>
    <x v="208"/>
    <s v="kmpl"/>
    <s v="88.73 bhp"/>
    <n v="5"/>
    <m/>
    <x v="1373"/>
  </r>
  <r>
    <n v="6428"/>
    <x v="1447"/>
    <x v="2"/>
    <x v="11"/>
    <n v="63288"/>
    <x v="2"/>
    <x v="1"/>
    <x v="0"/>
    <x v="389"/>
    <s v="kmpl"/>
    <s v="null bhp"/>
    <n v="5"/>
    <m/>
    <x v="1373"/>
  </r>
  <r>
    <n v="6429"/>
    <x v="1910"/>
    <x v="3"/>
    <x v="8"/>
    <n v="25087"/>
    <x v="2"/>
    <x v="0"/>
    <x v="0"/>
    <x v="164"/>
    <s v="kmpl"/>
    <s v="74 bhp"/>
    <n v="5"/>
    <m/>
    <x v="1373"/>
  </r>
  <r>
    <n v="6430"/>
    <x v="511"/>
    <x v="4"/>
    <x v="1"/>
    <n v="134000"/>
    <x v="1"/>
    <x v="0"/>
    <x v="0"/>
    <x v="27"/>
    <s v="kmpl"/>
    <s v="102 bhp"/>
    <n v="7"/>
    <m/>
    <x v="1373"/>
  </r>
  <r>
    <n v="6431"/>
    <x v="569"/>
    <x v="3"/>
    <x v="1"/>
    <n v="54955"/>
    <x v="1"/>
    <x v="1"/>
    <x v="3"/>
    <x v="422"/>
    <s v="kmpl"/>
    <s v="163.7 bhp"/>
    <n v="5"/>
    <m/>
    <x v="1373"/>
  </r>
  <r>
    <n v="6432"/>
    <x v="117"/>
    <x v="0"/>
    <x v="8"/>
    <n v="28000"/>
    <x v="1"/>
    <x v="0"/>
    <x v="0"/>
    <x v="90"/>
    <s v="kmpl"/>
    <s v="126.2 bhp"/>
    <n v="5"/>
    <s v="15.57 Lakh"/>
    <x v="1373"/>
  </r>
  <r>
    <n v="6433"/>
    <x v="16"/>
    <x v="10"/>
    <x v="1"/>
    <n v="45250"/>
    <x v="1"/>
    <x v="0"/>
    <x v="0"/>
    <x v="16"/>
    <s v="kmpl"/>
    <s v="98.6 bhp"/>
    <n v="5"/>
    <m/>
    <x v="1373"/>
  </r>
  <r>
    <n v="6434"/>
    <x v="1911"/>
    <x v="6"/>
    <x v="3"/>
    <n v="89190"/>
    <x v="1"/>
    <x v="1"/>
    <x v="1"/>
    <x v="332"/>
    <s v="kmpl"/>
    <s v="245.41 bhp"/>
    <n v="7"/>
    <m/>
    <x v="1373"/>
  </r>
  <r>
    <n v="6435"/>
    <x v="1912"/>
    <x v="3"/>
    <x v="8"/>
    <n v="48184"/>
    <x v="1"/>
    <x v="0"/>
    <x v="0"/>
    <x v="111"/>
    <s v="kmpl"/>
    <s v="98.6 bhp"/>
    <n v="5"/>
    <m/>
    <x v="1373"/>
  </r>
  <r>
    <n v="6436"/>
    <x v="280"/>
    <x v="7"/>
    <x v="1"/>
    <n v="42125"/>
    <x v="1"/>
    <x v="0"/>
    <x v="0"/>
    <x v="219"/>
    <s v="kmpl"/>
    <s v="74 bhp"/>
    <n v="5"/>
    <m/>
    <x v="1373"/>
  </r>
  <r>
    <n v="6437"/>
    <x v="112"/>
    <x v="3"/>
    <x v="8"/>
    <n v="47052"/>
    <x v="2"/>
    <x v="1"/>
    <x v="0"/>
    <x v="87"/>
    <s v="kmpl"/>
    <s v="75.94 bhp"/>
    <n v="5"/>
    <s v="9.51 Lakh"/>
    <x v="1373"/>
  </r>
  <r>
    <n v="6438"/>
    <x v="85"/>
    <x v="0"/>
    <x v="2"/>
    <n v="67000"/>
    <x v="2"/>
    <x v="0"/>
    <x v="1"/>
    <x v="53"/>
    <s v="kmpl"/>
    <s v="78.9 bhp"/>
    <n v="5"/>
    <m/>
    <x v="1373"/>
  </r>
  <r>
    <n v="6439"/>
    <x v="786"/>
    <x v="9"/>
    <x v="2"/>
    <n v="43189"/>
    <x v="2"/>
    <x v="0"/>
    <x v="0"/>
    <x v="14"/>
    <s v="kmpl"/>
    <s v="null bhp"/>
    <n v="5"/>
    <m/>
    <x v="1373"/>
  </r>
  <r>
    <n v="6440"/>
    <x v="280"/>
    <x v="1"/>
    <x v="1"/>
    <n v="174889"/>
    <x v="1"/>
    <x v="0"/>
    <x v="0"/>
    <x v="219"/>
    <s v="kmpl"/>
    <s v="74 bhp"/>
    <n v="5"/>
    <m/>
    <x v="1373"/>
  </r>
  <r>
    <n v="6441"/>
    <x v="39"/>
    <x v="1"/>
    <x v="15"/>
    <n v="72135"/>
    <x v="2"/>
    <x v="0"/>
    <x v="0"/>
    <x v="38"/>
    <s v="kmpl"/>
    <s v="46.3 bhp"/>
    <n v="5"/>
    <m/>
    <x v="1373"/>
  </r>
  <r>
    <n v="6442"/>
    <x v="181"/>
    <x v="8"/>
    <x v="8"/>
    <n v="17660"/>
    <x v="1"/>
    <x v="0"/>
    <x v="0"/>
    <x v="34"/>
    <s v="kmpl"/>
    <s v="88.5 bhp"/>
    <n v="5"/>
    <s v="11.75 Lakh"/>
    <x v="1373"/>
  </r>
  <r>
    <n v="6443"/>
    <x v="279"/>
    <x v="1"/>
    <x v="10"/>
    <n v="120000"/>
    <x v="2"/>
    <x v="1"/>
    <x v="0"/>
    <x v="93"/>
    <s v="kmpl"/>
    <s v="177.6 bhp"/>
    <n v="5"/>
    <m/>
    <x v="1373"/>
  </r>
  <r>
    <n v="6444"/>
    <x v="207"/>
    <x v="1"/>
    <x v="0"/>
    <n v="29629"/>
    <x v="2"/>
    <x v="0"/>
    <x v="0"/>
    <x v="101"/>
    <s v="kmpl"/>
    <s v="76.8 bhp"/>
    <n v="5"/>
    <m/>
    <x v="1373"/>
  </r>
  <r>
    <n v="6445"/>
    <x v="1079"/>
    <x v="3"/>
    <x v="5"/>
    <n v="69564"/>
    <x v="1"/>
    <x v="0"/>
    <x v="0"/>
    <x v="49"/>
    <s v="kmpl"/>
    <s v="null bhp"/>
    <n v="5"/>
    <m/>
    <x v="1373"/>
  </r>
  <r>
    <n v="6446"/>
    <x v="1169"/>
    <x v="6"/>
    <x v="8"/>
    <n v="34848"/>
    <x v="1"/>
    <x v="1"/>
    <x v="0"/>
    <x v="115"/>
    <s v="kmpl"/>
    <s v="170 bhp"/>
    <n v="5"/>
    <s v="63.47 Lakh"/>
    <x v="1373"/>
  </r>
  <r>
    <n v="6447"/>
    <x v="1851"/>
    <x v="7"/>
    <x v="4"/>
    <n v="61000"/>
    <x v="1"/>
    <x v="0"/>
    <x v="0"/>
    <x v="33"/>
    <s v="kmpl"/>
    <s v="112 bhp"/>
    <n v="8"/>
    <m/>
    <x v="1373"/>
  </r>
  <r>
    <n v="6448"/>
    <x v="98"/>
    <x v="0"/>
    <x v="1"/>
    <n v="21000"/>
    <x v="2"/>
    <x v="0"/>
    <x v="0"/>
    <x v="79"/>
    <s v="kmpl"/>
    <s v="67 bhp"/>
    <n v="7"/>
    <s v="6.7 Lakh"/>
    <x v="1373"/>
  </r>
  <r>
    <n v="6449"/>
    <x v="446"/>
    <x v="6"/>
    <x v="1"/>
    <n v="27912"/>
    <x v="1"/>
    <x v="1"/>
    <x v="0"/>
    <x v="218"/>
    <s v="kmpl"/>
    <s v="187.7 bhp"/>
    <n v="5"/>
    <m/>
    <x v="1373"/>
  </r>
  <r>
    <n v="6450"/>
    <x v="1092"/>
    <x v="6"/>
    <x v="4"/>
    <n v="62909"/>
    <x v="1"/>
    <x v="0"/>
    <x v="0"/>
    <x v="113"/>
    <s v="kmpl"/>
    <s v="88.8 bhp"/>
    <n v="5"/>
    <m/>
    <x v="1373"/>
  </r>
  <r>
    <n v="6451"/>
    <x v="418"/>
    <x v="6"/>
    <x v="6"/>
    <n v="33140"/>
    <x v="2"/>
    <x v="0"/>
    <x v="0"/>
    <x v="165"/>
    <s v="kmpl"/>
    <s v="67.04 bhp"/>
    <n v="5"/>
    <m/>
    <x v="1373"/>
  </r>
  <r>
    <n v="6452"/>
    <x v="123"/>
    <x v="4"/>
    <x v="7"/>
    <n v="75000"/>
    <x v="1"/>
    <x v="1"/>
    <x v="0"/>
    <x v="94"/>
    <s v="kmpl"/>
    <s v="103.2 bhp"/>
    <n v="5"/>
    <m/>
    <x v="1373"/>
  </r>
  <r>
    <n v="6453"/>
    <x v="528"/>
    <x v="6"/>
    <x v="8"/>
    <n v="25571"/>
    <x v="1"/>
    <x v="0"/>
    <x v="0"/>
    <x v="242"/>
    <s v="kmpl"/>
    <s v="98.59 bhp"/>
    <n v="5"/>
    <m/>
    <x v="1373"/>
  </r>
  <r>
    <n v="6454"/>
    <x v="1913"/>
    <x v="2"/>
    <x v="16"/>
    <n v="120000"/>
    <x v="2"/>
    <x v="0"/>
    <x v="2"/>
    <x v="14"/>
    <s v="kmpl"/>
    <s v="null bhp"/>
    <n v="5"/>
    <m/>
    <x v="1373"/>
  </r>
  <r>
    <n v="6455"/>
    <x v="3"/>
    <x v="7"/>
    <x v="5"/>
    <n v="12020"/>
    <x v="1"/>
    <x v="0"/>
    <x v="0"/>
    <x v="3"/>
    <s v="kmpl"/>
    <s v="88.76 bhp"/>
    <n v="7"/>
    <m/>
    <x v="1373"/>
  </r>
  <r>
    <n v="6456"/>
    <x v="73"/>
    <x v="0"/>
    <x v="7"/>
    <n v="36665"/>
    <x v="2"/>
    <x v="1"/>
    <x v="0"/>
    <x v="66"/>
    <s v="kmpl"/>
    <s v="86.8 bhp"/>
    <n v="5"/>
    <m/>
    <x v="1373"/>
  </r>
  <r>
    <n v="6457"/>
    <x v="1914"/>
    <x v="3"/>
    <x v="6"/>
    <n v="41502"/>
    <x v="1"/>
    <x v="1"/>
    <x v="0"/>
    <x v="15"/>
    <s v="kmpl"/>
    <s v="175.56 bhp"/>
    <n v="7"/>
    <s v="34.1 Lakh"/>
    <x v="1373"/>
  </r>
  <r>
    <n v="6458"/>
    <x v="1331"/>
    <x v="1"/>
    <x v="2"/>
    <n v="130000"/>
    <x v="1"/>
    <x v="1"/>
    <x v="0"/>
    <x v="183"/>
    <s v="kmpl"/>
    <s v="203 bhp"/>
    <n v="5"/>
    <m/>
    <x v="1373"/>
  </r>
  <r>
    <n v="6459"/>
    <x v="1267"/>
    <x v="9"/>
    <x v="8"/>
    <n v="51000"/>
    <x v="1"/>
    <x v="0"/>
    <x v="0"/>
    <x v="12"/>
    <s v="kmpl"/>
    <s v="74 bhp"/>
    <n v="5"/>
    <m/>
    <x v="1373"/>
  </r>
  <r>
    <n v="6460"/>
    <x v="344"/>
    <x v="1"/>
    <x v="11"/>
    <n v="103000"/>
    <x v="2"/>
    <x v="0"/>
    <x v="1"/>
    <x v="190"/>
    <s v="kmpl"/>
    <s v="94 bhp"/>
    <n v="5"/>
    <m/>
    <x v="1373"/>
  </r>
  <r>
    <n v="6461"/>
    <x v="603"/>
    <x v="8"/>
    <x v="3"/>
    <n v="70000"/>
    <x v="1"/>
    <x v="1"/>
    <x v="0"/>
    <x v="46"/>
    <s v="kmpl"/>
    <s v="147.51 bhp"/>
    <n v="5"/>
    <m/>
    <x v="1373"/>
  </r>
  <r>
    <n v="6462"/>
    <x v="249"/>
    <x v="8"/>
    <x v="0"/>
    <n v="56239"/>
    <x v="2"/>
    <x v="0"/>
    <x v="1"/>
    <x v="72"/>
    <s v="kmpl"/>
    <s v="118 bhp"/>
    <n v="5"/>
    <m/>
    <x v="1373"/>
  </r>
  <r>
    <n v="6463"/>
    <x v="1026"/>
    <x v="10"/>
    <x v="5"/>
    <n v="40000"/>
    <x v="1"/>
    <x v="1"/>
    <x v="0"/>
    <x v="20"/>
    <s v="kmpl"/>
    <s v="190 bhp"/>
    <n v="5"/>
    <m/>
    <x v="1373"/>
  </r>
  <r>
    <n v="6464"/>
    <x v="1734"/>
    <x v="6"/>
    <x v="6"/>
    <n v="19964"/>
    <x v="2"/>
    <x v="1"/>
    <x v="0"/>
    <x v="143"/>
    <s v="kmpl"/>
    <s v="67 bhp"/>
    <n v="5"/>
    <s v="5.31 Lakh"/>
    <x v="1373"/>
  </r>
  <r>
    <n v="6465"/>
    <x v="451"/>
    <x v="3"/>
    <x v="3"/>
    <n v="72246"/>
    <x v="1"/>
    <x v="0"/>
    <x v="0"/>
    <x v="221"/>
    <s v="kmpl"/>
    <s v="63 bhp"/>
    <n v="7"/>
    <m/>
    <x v="1373"/>
  </r>
  <r>
    <n v="6466"/>
    <x v="1915"/>
    <x v="7"/>
    <x v="6"/>
    <n v="15000"/>
    <x v="1"/>
    <x v="0"/>
    <x v="0"/>
    <x v="150"/>
    <s v="kmpl"/>
    <s v="126.2 bhp"/>
    <n v="5"/>
    <s v="15.24 Lakh"/>
    <x v="1373"/>
  </r>
  <r>
    <n v="6467"/>
    <x v="1136"/>
    <x v="9"/>
    <x v="5"/>
    <n v="14000"/>
    <x v="2"/>
    <x v="0"/>
    <x v="2"/>
    <x v="228"/>
    <s v="kmpl"/>
    <s v="37.48 bhp"/>
    <n v="4"/>
    <m/>
    <x v="1373"/>
  </r>
  <r>
    <n v="6468"/>
    <x v="520"/>
    <x v="1"/>
    <x v="5"/>
    <n v="22764"/>
    <x v="2"/>
    <x v="0"/>
    <x v="0"/>
    <x v="76"/>
    <s v="kmpl"/>
    <s v="74 bhp"/>
    <n v="5"/>
    <m/>
    <x v="1373"/>
  </r>
  <r>
    <n v="6469"/>
    <x v="904"/>
    <x v="1"/>
    <x v="3"/>
    <n v="65000"/>
    <x v="1"/>
    <x v="1"/>
    <x v="0"/>
    <x v="316"/>
    <s v="kmpl"/>
    <s v="167.7 bhp"/>
    <n v="5"/>
    <m/>
    <x v="1373"/>
  </r>
  <r>
    <n v="6470"/>
    <x v="1916"/>
    <x v="7"/>
    <x v="5"/>
    <n v="45000"/>
    <x v="1"/>
    <x v="0"/>
    <x v="0"/>
    <x v="435"/>
    <s v="kmpl"/>
    <s v="161 bhp"/>
    <n v="7"/>
    <m/>
    <x v="1373"/>
  </r>
  <r>
    <n v="6471"/>
    <x v="537"/>
    <x v="3"/>
    <x v="8"/>
    <n v="32090"/>
    <x v="1"/>
    <x v="1"/>
    <x v="0"/>
    <x v="73"/>
    <s v="kmpl"/>
    <s v="204 bhp"/>
    <n v="5"/>
    <m/>
    <x v="1373"/>
  </r>
  <r>
    <n v="6472"/>
    <x v="90"/>
    <x v="1"/>
    <x v="7"/>
    <n v="83000"/>
    <x v="1"/>
    <x v="0"/>
    <x v="0"/>
    <x v="63"/>
    <s v="kmpl"/>
    <s v="140 bhp"/>
    <n v="7"/>
    <m/>
    <x v="1373"/>
  </r>
  <r>
    <n v="6473"/>
    <x v="537"/>
    <x v="8"/>
    <x v="2"/>
    <n v="70000"/>
    <x v="1"/>
    <x v="1"/>
    <x v="0"/>
    <x v="73"/>
    <s v="kmpl"/>
    <s v="204 bhp"/>
    <n v="5"/>
    <m/>
    <x v="1373"/>
  </r>
  <r>
    <n v="6474"/>
    <x v="90"/>
    <x v="2"/>
    <x v="4"/>
    <n v="68000"/>
    <x v="1"/>
    <x v="0"/>
    <x v="0"/>
    <x v="83"/>
    <s v="kmpl"/>
    <s v="140 bhp"/>
    <n v="7"/>
    <m/>
    <x v="1373"/>
  </r>
  <r>
    <n v="6475"/>
    <x v="932"/>
    <x v="5"/>
    <x v="3"/>
    <n v="105000"/>
    <x v="2"/>
    <x v="0"/>
    <x v="0"/>
    <x v="64"/>
    <s v="kmpl"/>
    <s v="97.7 bhp"/>
    <n v="5"/>
    <m/>
    <x v="1373"/>
  </r>
  <r>
    <n v="6476"/>
    <x v="1917"/>
    <x v="4"/>
    <x v="13"/>
    <n v="88000"/>
    <x v="2"/>
    <x v="0"/>
    <x v="0"/>
    <x v="73"/>
    <s v="kmpl"/>
    <s v="127 bhp"/>
    <n v="5"/>
    <m/>
    <x v="1373"/>
  </r>
  <r>
    <n v="6477"/>
    <x v="1515"/>
    <x v="0"/>
    <x v="9"/>
    <n v="93000"/>
    <x v="2"/>
    <x v="1"/>
    <x v="1"/>
    <x v="303"/>
    <s v="kmpl"/>
    <s v="142 bhp"/>
    <n v="5"/>
    <m/>
    <x v="1373"/>
  </r>
  <r>
    <n v="6478"/>
    <x v="894"/>
    <x v="8"/>
    <x v="7"/>
    <n v="107000"/>
    <x v="1"/>
    <x v="0"/>
    <x v="0"/>
    <x v="111"/>
    <s v="kmpl"/>
    <s v="98.6 bhp"/>
    <n v="5"/>
    <m/>
    <x v="1373"/>
  </r>
  <r>
    <n v="6479"/>
    <x v="394"/>
    <x v="1"/>
    <x v="2"/>
    <n v="141844"/>
    <x v="1"/>
    <x v="0"/>
    <x v="0"/>
    <x v="200"/>
    <s v="kmpl"/>
    <s v="168.5 bhp"/>
    <n v="7"/>
    <m/>
    <x v="1373"/>
  </r>
  <r>
    <n v="6480"/>
    <x v="112"/>
    <x v="3"/>
    <x v="1"/>
    <n v="32469"/>
    <x v="2"/>
    <x v="1"/>
    <x v="0"/>
    <x v="320"/>
    <s v="kmpl"/>
    <s v="76 bhp"/>
    <n v="5"/>
    <m/>
    <x v="1373"/>
  </r>
  <r>
    <n v="6481"/>
    <x v="437"/>
    <x v="6"/>
    <x v="1"/>
    <n v="56318"/>
    <x v="1"/>
    <x v="0"/>
    <x v="0"/>
    <x v="63"/>
    <s v="kmpl"/>
    <s v="140 bhp"/>
    <n v="7"/>
    <m/>
    <x v="1373"/>
  </r>
  <r>
    <n v="6482"/>
    <x v="898"/>
    <x v="3"/>
    <x v="8"/>
    <n v="26002"/>
    <x v="1"/>
    <x v="1"/>
    <x v="0"/>
    <x v="232"/>
    <s v="kmpl"/>
    <s v="113.98 bhp"/>
    <n v="4"/>
    <s v="36.5 Lakh"/>
    <x v="1373"/>
  </r>
  <r>
    <n v="6483"/>
    <x v="12"/>
    <x v="1"/>
    <x v="7"/>
    <n v="83000"/>
    <x v="1"/>
    <x v="0"/>
    <x v="0"/>
    <x v="12"/>
    <s v="kmpl"/>
    <s v="74 bhp"/>
    <n v="5"/>
    <m/>
    <x v="1373"/>
  </r>
  <r>
    <n v="6484"/>
    <x v="407"/>
    <x v="1"/>
    <x v="0"/>
    <n v="80000"/>
    <x v="2"/>
    <x v="0"/>
    <x v="1"/>
    <x v="101"/>
    <s v="kmpl"/>
    <s v="79.4 bhp"/>
    <n v="5"/>
    <m/>
    <x v="1373"/>
  </r>
  <r>
    <n v="6485"/>
    <x v="1070"/>
    <x v="2"/>
    <x v="5"/>
    <n v="56474"/>
    <x v="2"/>
    <x v="0"/>
    <x v="1"/>
    <x v="123"/>
    <s v="kmpl"/>
    <s v="83.1 bhp"/>
    <n v="5"/>
    <m/>
    <x v="1373"/>
  </r>
  <r>
    <n v="6486"/>
    <x v="1918"/>
    <x v="0"/>
    <x v="3"/>
    <n v="26000"/>
    <x v="2"/>
    <x v="1"/>
    <x v="1"/>
    <x v="110"/>
    <s v="kmpl"/>
    <s v="120.69 bhp"/>
    <n v="5"/>
    <s v="37.03 Lakh"/>
    <x v="1373"/>
  </r>
  <r>
    <n v="6487"/>
    <x v="1711"/>
    <x v="0"/>
    <x v="10"/>
    <n v="49000"/>
    <x v="2"/>
    <x v="1"/>
    <x v="1"/>
    <x v="421"/>
    <s v="kmpl"/>
    <s v="208 bhp"/>
    <n v="5"/>
    <m/>
    <x v="1373"/>
  </r>
  <r>
    <n v="6488"/>
    <x v="251"/>
    <x v="6"/>
    <x v="0"/>
    <n v="64132"/>
    <x v="1"/>
    <x v="1"/>
    <x v="1"/>
    <x v="72"/>
    <s v="kmpl"/>
    <s v="105 bhp"/>
    <n v="5"/>
    <m/>
    <x v="1373"/>
  </r>
  <r>
    <n v="6489"/>
    <x v="1"/>
    <x v="4"/>
    <x v="5"/>
    <n v="41810"/>
    <x v="1"/>
    <x v="0"/>
    <x v="0"/>
    <x v="1"/>
    <s v="kmpl"/>
    <s v="126.2 bhp"/>
    <n v="5"/>
    <m/>
    <x v="1373"/>
  </r>
  <r>
    <n v="6490"/>
    <x v="810"/>
    <x v="0"/>
    <x v="4"/>
    <n v="60000"/>
    <x v="1"/>
    <x v="1"/>
    <x v="0"/>
    <x v="301"/>
    <s v="kmpl"/>
    <s v="258 bhp"/>
    <n v="5"/>
    <m/>
    <x v="1373"/>
  </r>
  <r>
    <n v="6491"/>
    <x v="538"/>
    <x v="3"/>
    <x v="5"/>
    <n v="22177"/>
    <x v="1"/>
    <x v="1"/>
    <x v="0"/>
    <x v="14"/>
    <s v="kmpl"/>
    <s v="165 bhp"/>
    <n v="5"/>
    <m/>
    <x v="1373"/>
  </r>
  <r>
    <n v="6492"/>
    <x v="81"/>
    <x v="2"/>
    <x v="7"/>
    <n v="100000"/>
    <x v="1"/>
    <x v="0"/>
    <x v="0"/>
    <x v="56"/>
    <s v="kmpl"/>
    <s v="68.05 bhp"/>
    <n v="5"/>
    <m/>
    <x v="1373"/>
  </r>
  <r>
    <n v="6493"/>
    <x v="354"/>
    <x v="1"/>
    <x v="3"/>
    <n v="75000"/>
    <x v="1"/>
    <x v="1"/>
    <x v="0"/>
    <x v="56"/>
    <s v="kmpl"/>
    <s v="138.1 bhp"/>
    <n v="5"/>
    <m/>
    <x v="1373"/>
  </r>
  <r>
    <n v="6494"/>
    <x v="1019"/>
    <x v="0"/>
    <x v="2"/>
    <n v="68000"/>
    <x v="1"/>
    <x v="0"/>
    <x v="0"/>
    <x v="91"/>
    <s v="kmpl"/>
    <s v="90 bhp"/>
    <n v="5"/>
    <m/>
    <x v="1373"/>
  </r>
  <r>
    <n v="6495"/>
    <x v="150"/>
    <x v="6"/>
    <x v="5"/>
    <n v="43518"/>
    <x v="1"/>
    <x v="0"/>
    <x v="0"/>
    <x v="85"/>
    <s v="kmpl"/>
    <s v="100 bhp"/>
    <n v="7"/>
    <m/>
    <x v="1373"/>
  </r>
  <r>
    <n v="6496"/>
    <x v="935"/>
    <x v="1"/>
    <x v="3"/>
    <n v="39100"/>
    <x v="2"/>
    <x v="1"/>
    <x v="0"/>
    <x v="325"/>
    <s v="kmpl"/>
    <s v="66.1 bhp"/>
    <n v="5"/>
    <m/>
    <x v="1373"/>
  </r>
  <r>
    <n v="6497"/>
    <x v="536"/>
    <x v="8"/>
    <x v="2"/>
    <n v="58000"/>
    <x v="2"/>
    <x v="0"/>
    <x v="0"/>
    <x v="189"/>
    <s v="kmpl"/>
    <s v="121.3 bhp"/>
    <n v="5"/>
    <m/>
    <x v="1373"/>
  </r>
  <r>
    <n v="6498"/>
    <x v="1324"/>
    <x v="0"/>
    <x v="0"/>
    <n v="52000"/>
    <x v="2"/>
    <x v="0"/>
    <x v="0"/>
    <x v="72"/>
    <s v="kmpl"/>
    <s v="118 bhp"/>
    <n v="5"/>
    <m/>
    <x v="1373"/>
  </r>
  <r>
    <n v="6499"/>
    <x v="20"/>
    <x v="5"/>
    <x v="7"/>
    <n v="80000"/>
    <x v="1"/>
    <x v="1"/>
    <x v="0"/>
    <x v="190"/>
    <s v="kmpl"/>
    <s v="170 bhp"/>
    <n v="5"/>
    <m/>
    <x v="1373"/>
  </r>
  <r>
    <n v="6500"/>
    <x v="58"/>
    <x v="5"/>
    <x v="13"/>
    <n v="96000"/>
    <x v="2"/>
    <x v="0"/>
    <x v="1"/>
    <x v="2"/>
    <s v="kmpl"/>
    <s v="67.1 bhp"/>
    <n v="5"/>
    <m/>
    <x v="1373"/>
  </r>
  <r>
    <n v="6501"/>
    <x v="164"/>
    <x v="8"/>
    <x v="0"/>
    <n v="63000"/>
    <x v="2"/>
    <x v="1"/>
    <x v="0"/>
    <x v="119"/>
    <s v="kmpl"/>
    <s v="157.75 bhp"/>
    <n v="5"/>
    <m/>
    <x v="1373"/>
  </r>
  <r>
    <n v="6502"/>
    <x v="1174"/>
    <x v="4"/>
    <x v="7"/>
    <n v="50000"/>
    <x v="1"/>
    <x v="1"/>
    <x v="0"/>
    <x v="131"/>
    <s v="kmpl"/>
    <s v="174.33 bhp"/>
    <n v="5"/>
    <m/>
    <x v="1373"/>
  </r>
  <r>
    <n v="6503"/>
    <x v="295"/>
    <x v="4"/>
    <x v="7"/>
    <n v="15322"/>
    <x v="2"/>
    <x v="0"/>
    <x v="0"/>
    <x v="5"/>
    <s v="kmpl"/>
    <s v="55.2 bhp"/>
    <n v="5"/>
    <m/>
    <x v="1373"/>
  </r>
  <r>
    <n v="6504"/>
    <x v="1271"/>
    <x v="5"/>
    <x v="3"/>
    <n v="47000"/>
    <x v="2"/>
    <x v="0"/>
    <x v="0"/>
    <x v="109"/>
    <s v="kmpl"/>
    <s v="86.8 bhp"/>
    <n v="5"/>
    <m/>
    <x v="1373"/>
  </r>
  <r>
    <n v="6505"/>
    <x v="256"/>
    <x v="2"/>
    <x v="2"/>
    <n v="76041"/>
    <x v="1"/>
    <x v="0"/>
    <x v="0"/>
    <x v="8"/>
    <s v="kmpl"/>
    <s v="103.6 bhp"/>
    <n v="5"/>
    <m/>
    <x v="1373"/>
  </r>
  <r>
    <n v="6506"/>
    <x v="344"/>
    <x v="7"/>
    <x v="10"/>
    <n v="46000"/>
    <x v="2"/>
    <x v="0"/>
    <x v="0"/>
    <x v="190"/>
    <s v="kmpl"/>
    <s v="94 bhp"/>
    <n v="5"/>
    <m/>
    <x v="1373"/>
  </r>
  <r>
    <n v="6507"/>
    <x v="1919"/>
    <x v="5"/>
    <x v="4"/>
    <n v="160000"/>
    <x v="1"/>
    <x v="0"/>
    <x v="1"/>
    <x v="192"/>
    <s v="kmpl"/>
    <s v="62.1 bhp"/>
    <n v="7"/>
    <s v="10.86 Lakh"/>
    <x v="1373"/>
  </r>
  <r>
    <n v="6508"/>
    <x v="1265"/>
    <x v="9"/>
    <x v="1"/>
    <n v="17000"/>
    <x v="1"/>
    <x v="0"/>
    <x v="1"/>
    <x v="195"/>
    <s v="kmpl"/>
    <s v="47 bhp"/>
    <n v="5"/>
    <m/>
    <x v="1373"/>
  </r>
  <r>
    <n v="6509"/>
    <x v="380"/>
    <x v="4"/>
    <x v="7"/>
    <n v="56000"/>
    <x v="1"/>
    <x v="0"/>
    <x v="0"/>
    <x v="148"/>
    <s v="kmpl"/>
    <s v="70 bhp"/>
    <n v="5"/>
    <m/>
    <x v="1373"/>
  </r>
  <r>
    <n v="6510"/>
    <x v="1417"/>
    <x v="0"/>
    <x v="14"/>
    <n v="35000"/>
    <x v="2"/>
    <x v="0"/>
    <x v="0"/>
    <x v="114"/>
    <s v="kmpl"/>
    <s v="61 bhp"/>
    <n v="5"/>
    <m/>
    <x v="1373"/>
  </r>
  <r>
    <n v="6511"/>
    <x v="150"/>
    <x v="3"/>
    <x v="1"/>
    <n v="54278"/>
    <x v="1"/>
    <x v="0"/>
    <x v="0"/>
    <x v="85"/>
    <s v="kmpl"/>
    <s v="100.6 bhp"/>
    <n v="7"/>
    <m/>
    <x v="1373"/>
  </r>
  <r>
    <n v="6512"/>
    <x v="1920"/>
    <x v="7"/>
    <x v="1"/>
    <n v="39000"/>
    <x v="1"/>
    <x v="0"/>
    <x v="0"/>
    <x v="39"/>
    <s v="kmpl"/>
    <s v="73.97 bhp"/>
    <n v="5"/>
    <s v="8.85 Lakh"/>
    <x v="1373"/>
  </r>
  <r>
    <n v="6513"/>
    <x v="160"/>
    <x v="9"/>
    <x v="4"/>
    <n v="40000"/>
    <x v="1"/>
    <x v="1"/>
    <x v="0"/>
    <x v="74"/>
    <s v="kmpl"/>
    <s v="174.33 bhp"/>
    <n v="5"/>
    <m/>
    <x v="1373"/>
  </r>
  <r>
    <n v="6514"/>
    <x v="549"/>
    <x v="7"/>
    <x v="4"/>
    <n v="41000"/>
    <x v="2"/>
    <x v="1"/>
    <x v="0"/>
    <x v="247"/>
    <s v="kmpl"/>
    <s v="110.4 bhp"/>
    <n v="5"/>
    <m/>
    <x v="1373"/>
  </r>
  <r>
    <n v="6515"/>
    <x v="1921"/>
    <x v="7"/>
    <x v="2"/>
    <n v="30342"/>
    <x v="2"/>
    <x v="1"/>
    <x v="0"/>
    <x v="436"/>
    <s v="kmpl"/>
    <s v="252 bhp"/>
    <n v="5"/>
    <s v="59.12 Lakh"/>
    <x v="1373"/>
  </r>
  <r>
    <n v="6516"/>
    <x v="282"/>
    <x v="0"/>
    <x v="11"/>
    <n v="88000"/>
    <x v="2"/>
    <x v="0"/>
    <x v="1"/>
    <x v="169"/>
    <s v="kmpl"/>
    <s v="78 bhp"/>
    <n v="5"/>
    <m/>
    <x v="1373"/>
  </r>
  <r>
    <n v="6517"/>
    <x v="1111"/>
    <x v="2"/>
    <x v="6"/>
    <n v="9000"/>
    <x v="2"/>
    <x v="0"/>
    <x v="0"/>
    <x v="113"/>
    <s v="kmpl"/>
    <s v="81.80 bhp"/>
    <n v="5"/>
    <s v="5.79 Lakh"/>
    <x v="1373"/>
  </r>
  <r>
    <n v="6518"/>
    <x v="280"/>
    <x v="8"/>
    <x v="0"/>
    <n v="70000"/>
    <x v="1"/>
    <x v="0"/>
    <x v="0"/>
    <x v="168"/>
    <s v="kmpl"/>
    <s v="73.9 bhp"/>
    <n v="5"/>
    <m/>
    <x v="1373"/>
  </r>
  <r>
    <n v="6519"/>
    <x v="643"/>
    <x v="7"/>
    <x v="2"/>
    <n v="46279"/>
    <x v="2"/>
    <x v="0"/>
    <x v="0"/>
    <x v="164"/>
    <s v="kmpl"/>
    <s v="73.9 bhp"/>
    <n v="5"/>
    <m/>
    <x v="1373"/>
  </r>
  <r>
    <n v="6520"/>
    <x v="328"/>
    <x v="1"/>
    <x v="5"/>
    <n v="105000"/>
    <x v="1"/>
    <x v="0"/>
    <x v="1"/>
    <x v="70"/>
    <s v="kmpl"/>
    <s v="73.94 bhp"/>
    <n v="5"/>
    <m/>
    <x v="1373"/>
  </r>
  <r>
    <n v="6521"/>
    <x v="825"/>
    <x v="2"/>
    <x v="2"/>
    <n v="130000"/>
    <x v="1"/>
    <x v="0"/>
    <x v="0"/>
    <x v="306"/>
    <s v="kmpl"/>
    <s v="123.7 bhp"/>
    <n v="5"/>
    <m/>
    <x v="1373"/>
  </r>
  <r>
    <n v="6522"/>
    <x v="1343"/>
    <x v="5"/>
    <x v="8"/>
    <n v="30000"/>
    <x v="2"/>
    <x v="0"/>
    <x v="0"/>
    <x v="52"/>
    <s v="kmpl"/>
    <s v="53.3 bhp"/>
    <n v="5"/>
    <s v="3.96 Lakh"/>
    <x v="1373"/>
  </r>
  <r>
    <n v="6523"/>
    <x v="491"/>
    <x v="7"/>
    <x v="4"/>
    <n v="54000"/>
    <x v="1"/>
    <x v="0"/>
    <x v="0"/>
    <x v="177"/>
    <s v="kmpl"/>
    <s v="138.03 bhp"/>
    <n v="5"/>
    <m/>
    <x v="1373"/>
  </r>
  <r>
    <n v="6524"/>
    <x v="60"/>
    <x v="5"/>
    <x v="0"/>
    <n v="65000"/>
    <x v="1"/>
    <x v="0"/>
    <x v="0"/>
    <x v="56"/>
    <s v="kmpl"/>
    <s v="68 bhp"/>
    <n v="5"/>
    <m/>
    <x v="1373"/>
  </r>
  <r>
    <n v="6525"/>
    <x v="436"/>
    <x v="4"/>
    <x v="0"/>
    <n v="70000"/>
    <x v="2"/>
    <x v="0"/>
    <x v="0"/>
    <x v="26"/>
    <s v="kmpl"/>
    <s v="85.8 bhp"/>
    <n v="5"/>
    <m/>
    <x v="1373"/>
  </r>
  <r>
    <n v="6526"/>
    <x v="537"/>
    <x v="1"/>
    <x v="1"/>
    <n v="46000"/>
    <x v="1"/>
    <x v="1"/>
    <x v="0"/>
    <x v="73"/>
    <s v="kmpl"/>
    <s v="204 bhp"/>
    <n v="5"/>
    <m/>
    <x v="1373"/>
  </r>
  <r>
    <n v="6527"/>
    <x v="298"/>
    <x v="1"/>
    <x v="9"/>
    <n v="113000"/>
    <x v="2"/>
    <x v="0"/>
    <x v="0"/>
    <x v="69"/>
    <s v="kmpl"/>
    <s v="62 bhp"/>
    <n v="5"/>
    <m/>
    <x v="1373"/>
  </r>
  <r>
    <n v="6528"/>
    <x v="53"/>
    <x v="5"/>
    <x v="5"/>
    <n v="67310"/>
    <x v="2"/>
    <x v="0"/>
    <x v="0"/>
    <x v="50"/>
    <s v="kmpl"/>
    <s v="82 bhp"/>
    <n v="5"/>
    <m/>
    <x v="1373"/>
  </r>
  <r>
    <n v="6529"/>
    <x v="1922"/>
    <x v="1"/>
    <x v="12"/>
    <n v="1015"/>
    <x v="2"/>
    <x v="1"/>
    <x v="0"/>
    <x v="97"/>
    <s v="kmpl"/>
    <s v="88.7 bhp"/>
    <n v="5"/>
    <s v="10.55 Lakh"/>
    <x v="1373"/>
  </r>
  <r>
    <n v="6530"/>
    <x v="249"/>
    <x v="5"/>
    <x v="2"/>
    <n v="83035"/>
    <x v="2"/>
    <x v="0"/>
    <x v="1"/>
    <x v="72"/>
    <s v="kmpl"/>
    <s v="118 bhp"/>
    <n v="5"/>
    <m/>
    <x v="1373"/>
  </r>
  <r>
    <n v="6531"/>
    <x v="607"/>
    <x v="7"/>
    <x v="1"/>
    <n v="36983"/>
    <x v="1"/>
    <x v="0"/>
    <x v="0"/>
    <x v="85"/>
    <s v="kmpl"/>
    <s v="100 bhp"/>
    <n v="7"/>
    <m/>
    <x v="1373"/>
  </r>
  <r>
    <n v="6532"/>
    <x v="562"/>
    <x v="1"/>
    <x v="0"/>
    <n v="76000"/>
    <x v="1"/>
    <x v="0"/>
    <x v="3"/>
    <x v="249"/>
    <s v="kmpl"/>
    <s v="147.9 bhp"/>
    <n v="5"/>
    <m/>
    <x v="1373"/>
  </r>
  <r>
    <n v="6533"/>
    <x v="811"/>
    <x v="3"/>
    <x v="12"/>
    <n v="14148"/>
    <x v="2"/>
    <x v="1"/>
    <x v="0"/>
    <x v="139"/>
    <s v="kmpl"/>
    <s v="103.52 bhp"/>
    <n v="5"/>
    <m/>
    <x v="1373"/>
  </r>
  <r>
    <n v="6534"/>
    <x v="82"/>
    <x v="7"/>
    <x v="2"/>
    <n v="71428"/>
    <x v="1"/>
    <x v="0"/>
    <x v="0"/>
    <x v="5"/>
    <s v="kmpl"/>
    <s v="73.9 bhp"/>
    <n v="5"/>
    <m/>
    <x v="1373"/>
  </r>
  <r>
    <n v="6535"/>
    <x v="967"/>
    <x v="0"/>
    <x v="1"/>
    <n v="10500"/>
    <x v="2"/>
    <x v="0"/>
    <x v="1"/>
    <x v="23"/>
    <s v="kmpl"/>
    <s v="85.80 bhp"/>
    <n v="5"/>
    <m/>
    <x v="1373"/>
  </r>
  <r>
    <n v="6536"/>
    <x v="830"/>
    <x v="6"/>
    <x v="0"/>
    <n v="58997"/>
    <x v="2"/>
    <x v="1"/>
    <x v="0"/>
    <x v="11"/>
    <s v="kmpl"/>
    <s v="118 bhp"/>
    <n v="5"/>
    <m/>
    <x v="1373"/>
  </r>
  <r>
    <n v="6537"/>
    <x v="418"/>
    <x v="8"/>
    <x v="1"/>
    <n v="39842"/>
    <x v="2"/>
    <x v="0"/>
    <x v="0"/>
    <x v="165"/>
    <s v="kmpl"/>
    <s v="67.04 bhp"/>
    <n v="5"/>
    <m/>
    <x v="1373"/>
  </r>
  <r>
    <n v="6538"/>
    <x v="1834"/>
    <x v="6"/>
    <x v="1"/>
    <n v="47490"/>
    <x v="0"/>
    <x v="0"/>
    <x v="0"/>
    <x v="375"/>
    <s v="km/kg"/>
    <s v="58.2 bhp"/>
    <n v="4"/>
    <m/>
    <x v="1373"/>
  </r>
  <r>
    <n v="6539"/>
    <x v="1923"/>
    <x v="5"/>
    <x v="10"/>
    <n v="45000"/>
    <x v="2"/>
    <x v="0"/>
    <x v="0"/>
    <x v="57"/>
    <s v="kmpl"/>
    <s v="65 bhp"/>
    <n v="5"/>
    <m/>
    <x v="1373"/>
  </r>
  <r>
    <n v="6540"/>
    <x v="217"/>
    <x v="4"/>
    <x v="2"/>
    <n v="80000"/>
    <x v="2"/>
    <x v="0"/>
    <x v="0"/>
    <x v="146"/>
    <s v="kmpl"/>
    <s v="117.3 bhp"/>
    <n v="5"/>
    <m/>
    <x v="1373"/>
  </r>
  <r>
    <n v="6541"/>
    <x v="1924"/>
    <x v="9"/>
    <x v="3"/>
    <n v="56600"/>
    <x v="1"/>
    <x v="0"/>
    <x v="0"/>
    <x v="132"/>
    <s v="kmpl"/>
    <m/>
    <m/>
    <m/>
    <x v="1373"/>
  </r>
  <r>
    <n v="6542"/>
    <x v="1925"/>
    <x v="3"/>
    <x v="1"/>
    <n v="55409"/>
    <x v="1"/>
    <x v="0"/>
    <x v="0"/>
    <x v="150"/>
    <s v="kmpl"/>
    <s v="103.5 bhp"/>
    <n v="5"/>
    <m/>
    <x v="1373"/>
  </r>
  <r>
    <n v="6543"/>
    <x v="1926"/>
    <x v="0"/>
    <x v="10"/>
    <n v="77000"/>
    <x v="2"/>
    <x v="1"/>
    <x v="0"/>
    <x v="201"/>
    <s v="kmpl"/>
    <s v="103.3 bhp"/>
    <n v="5"/>
    <m/>
    <x v="1373"/>
  </r>
  <r>
    <n v="6544"/>
    <x v="1927"/>
    <x v="9"/>
    <x v="3"/>
    <n v="58000"/>
    <x v="2"/>
    <x v="1"/>
    <x v="1"/>
    <x v="89"/>
    <s v="kmpl"/>
    <m/>
    <m/>
    <m/>
    <x v="1373"/>
  </r>
  <r>
    <n v="6545"/>
    <x v="248"/>
    <x v="3"/>
    <x v="5"/>
    <n v="59491"/>
    <x v="2"/>
    <x v="0"/>
    <x v="0"/>
    <x v="160"/>
    <s v="kmpl"/>
    <s v="47.3 bhp"/>
    <n v="5"/>
    <m/>
    <x v="1373"/>
  </r>
  <r>
    <n v="6546"/>
    <x v="1928"/>
    <x v="4"/>
    <x v="9"/>
    <n v="51000"/>
    <x v="1"/>
    <x v="0"/>
    <x v="0"/>
    <x v="226"/>
    <s v="kmpl"/>
    <s v="120 bhp"/>
    <n v="7"/>
    <m/>
    <x v="1373"/>
  </r>
  <r>
    <n v="6547"/>
    <x v="870"/>
    <x v="3"/>
    <x v="8"/>
    <n v="18725"/>
    <x v="2"/>
    <x v="0"/>
    <x v="0"/>
    <x v="123"/>
    <s v="kmpl"/>
    <s v="83.1 bhp"/>
    <n v="5"/>
    <m/>
    <x v="1373"/>
  </r>
  <r>
    <n v="6548"/>
    <x v="1929"/>
    <x v="9"/>
    <x v="10"/>
    <n v="92000"/>
    <x v="2"/>
    <x v="1"/>
    <x v="0"/>
    <x v="100"/>
    <s v="kmpl"/>
    <s v="218 bhp"/>
    <n v="5"/>
    <m/>
    <x v="1373"/>
  </r>
  <r>
    <n v="6549"/>
    <x v="82"/>
    <x v="3"/>
    <x v="4"/>
    <n v="61450"/>
    <x v="1"/>
    <x v="0"/>
    <x v="0"/>
    <x v="5"/>
    <s v="kmpl"/>
    <s v="73.9 bhp"/>
    <n v="5"/>
    <m/>
    <x v="1373"/>
  </r>
  <r>
    <n v="6550"/>
    <x v="1930"/>
    <x v="3"/>
    <x v="5"/>
    <n v="18592"/>
    <x v="2"/>
    <x v="0"/>
    <x v="0"/>
    <x v="285"/>
    <s v="kmpl"/>
    <s v="68.05 bhp"/>
    <n v="5"/>
    <m/>
    <x v="1373"/>
  </r>
  <r>
    <n v="6551"/>
    <x v="1931"/>
    <x v="9"/>
    <x v="4"/>
    <n v="65137"/>
    <x v="1"/>
    <x v="0"/>
    <x v="1"/>
    <x v="2"/>
    <s v="kmpl"/>
    <s v="73.74 bhp"/>
    <n v="7"/>
    <m/>
    <x v="1373"/>
  </r>
  <r>
    <n v="6552"/>
    <x v="208"/>
    <x v="1"/>
    <x v="2"/>
    <n v="83000"/>
    <x v="1"/>
    <x v="0"/>
    <x v="1"/>
    <x v="37"/>
    <s v="kmpl"/>
    <s v="73.9 bhp"/>
    <n v="5"/>
    <m/>
    <x v="1373"/>
  </r>
  <r>
    <n v="6553"/>
    <x v="601"/>
    <x v="8"/>
    <x v="4"/>
    <n v="37000"/>
    <x v="1"/>
    <x v="1"/>
    <x v="0"/>
    <x v="84"/>
    <s v="kmpl"/>
    <s v="126.3 bhp"/>
    <n v="5"/>
    <m/>
    <x v="1373"/>
  </r>
  <r>
    <n v="6554"/>
    <x v="318"/>
    <x v="3"/>
    <x v="8"/>
    <n v="14052"/>
    <x v="2"/>
    <x v="1"/>
    <x v="0"/>
    <x v="83"/>
    <s v="kmpl"/>
    <s v="117.3 bhp"/>
    <n v="7"/>
    <s v="15.73 Lakh"/>
    <x v="1373"/>
  </r>
  <r>
    <n v="6555"/>
    <x v="157"/>
    <x v="3"/>
    <x v="2"/>
    <n v="45086"/>
    <x v="2"/>
    <x v="0"/>
    <x v="0"/>
    <x v="53"/>
    <s v="kmpl"/>
    <s v="78.9 bhp"/>
    <n v="5"/>
    <m/>
    <x v="1373"/>
  </r>
  <r>
    <n v="6556"/>
    <x v="94"/>
    <x v="9"/>
    <x v="5"/>
    <n v="25400"/>
    <x v="2"/>
    <x v="0"/>
    <x v="1"/>
    <x v="137"/>
    <s v="kmpl"/>
    <s v="67.04 bhp"/>
    <n v="5"/>
    <m/>
    <x v="1373"/>
  </r>
  <r>
    <n v="6557"/>
    <x v="1290"/>
    <x v="4"/>
    <x v="11"/>
    <n v="194500"/>
    <x v="1"/>
    <x v="0"/>
    <x v="0"/>
    <x v="27"/>
    <s v="kmpl"/>
    <s v="102 bhp"/>
    <n v="8"/>
    <m/>
    <x v="1373"/>
  </r>
  <r>
    <n v="6558"/>
    <x v="570"/>
    <x v="1"/>
    <x v="7"/>
    <n v="89000"/>
    <x v="1"/>
    <x v="0"/>
    <x v="0"/>
    <x v="27"/>
    <s v="kmpl"/>
    <s v="102 bhp"/>
    <n v="8"/>
    <m/>
    <x v="1373"/>
  </r>
  <r>
    <n v="6559"/>
    <x v="1932"/>
    <x v="7"/>
    <x v="3"/>
    <n v="50000"/>
    <x v="1"/>
    <x v="0"/>
    <x v="0"/>
    <x v="309"/>
    <s v="kmpl"/>
    <s v="88.7 bhp"/>
    <n v="5"/>
    <m/>
    <x v="1373"/>
  </r>
  <r>
    <n v="6560"/>
    <x v="255"/>
    <x v="1"/>
    <x v="3"/>
    <n v="76551"/>
    <x v="2"/>
    <x v="1"/>
    <x v="0"/>
    <x v="89"/>
    <s v="kmpl"/>
    <s v="98.6 bhp"/>
    <n v="5"/>
    <m/>
    <x v="1373"/>
  </r>
  <r>
    <n v="6561"/>
    <x v="520"/>
    <x v="0"/>
    <x v="8"/>
    <n v="9700"/>
    <x v="2"/>
    <x v="0"/>
    <x v="0"/>
    <x v="76"/>
    <s v="kmpl"/>
    <s v="74 bhp"/>
    <n v="5"/>
    <m/>
    <x v="1373"/>
  </r>
  <r>
    <n v="6562"/>
    <x v="1325"/>
    <x v="0"/>
    <x v="4"/>
    <n v="58000"/>
    <x v="2"/>
    <x v="0"/>
    <x v="0"/>
    <x v="189"/>
    <s v="kmpl"/>
    <s v="121.3 bhp"/>
    <n v="5"/>
    <m/>
    <x v="1373"/>
  </r>
  <r>
    <n v="6563"/>
    <x v="42"/>
    <x v="7"/>
    <x v="4"/>
    <n v="46000"/>
    <x v="2"/>
    <x v="0"/>
    <x v="1"/>
    <x v="23"/>
    <s v="kmpl"/>
    <s v="82.9 bhp"/>
    <n v="5"/>
    <m/>
    <x v="1373"/>
  </r>
  <r>
    <n v="6564"/>
    <x v="650"/>
    <x v="9"/>
    <x v="7"/>
    <n v="72017"/>
    <x v="1"/>
    <x v="0"/>
    <x v="0"/>
    <x v="75"/>
    <s v="kmpl"/>
    <s v="126.24 bhp"/>
    <n v="5"/>
    <m/>
    <x v="1373"/>
  </r>
  <r>
    <n v="6565"/>
    <x v="528"/>
    <x v="7"/>
    <x v="1"/>
    <n v="54407"/>
    <x v="1"/>
    <x v="0"/>
    <x v="0"/>
    <x v="242"/>
    <s v="kmpl"/>
    <s v="98.59 bhp"/>
    <n v="5"/>
    <m/>
    <x v="1373"/>
  </r>
  <r>
    <n v="6566"/>
    <x v="853"/>
    <x v="4"/>
    <x v="3"/>
    <n v="147000"/>
    <x v="1"/>
    <x v="0"/>
    <x v="0"/>
    <x v="85"/>
    <s v="kmpl"/>
    <s v="100 bhp"/>
    <n v="8"/>
    <m/>
    <x v="1373"/>
  </r>
  <r>
    <n v="6567"/>
    <x v="374"/>
    <x v="5"/>
    <x v="1"/>
    <n v="61000"/>
    <x v="1"/>
    <x v="1"/>
    <x v="0"/>
    <x v="131"/>
    <s v="kmpl"/>
    <s v="174.33 bhp"/>
    <n v="5"/>
    <m/>
    <x v="1373"/>
  </r>
  <r>
    <n v="6568"/>
    <x v="1256"/>
    <x v="0"/>
    <x v="5"/>
    <n v="18856"/>
    <x v="2"/>
    <x v="1"/>
    <x v="0"/>
    <x v="139"/>
    <s v="kmpl"/>
    <s v="103.52 bhp"/>
    <n v="5"/>
    <m/>
    <x v="1373"/>
  </r>
  <r>
    <n v="6569"/>
    <x v="1119"/>
    <x v="4"/>
    <x v="2"/>
    <n v="76000"/>
    <x v="1"/>
    <x v="1"/>
    <x v="0"/>
    <x v="287"/>
    <s v="kmpl"/>
    <s v="241 bhp"/>
    <n v="4"/>
    <m/>
    <x v="1373"/>
  </r>
  <r>
    <n v="6570"/>
    <x v="1933"/>
    <x v="8"/>
    <x v="8"/>
    <n v="17700"/>
    <x v="1"/>
    <x v="0"/>
    <x v="0"/>
    <x v="40"/>
    <s v="kmpl"/>
    <s v="77 bhp"/>
    <n v="5"/>
    <s v="8.91 Lakh"/>
    <x v="1373"/>
  </r>
  <r>
    <n v="6571"/>
    <x v="6"/>
    <x v="6"/>
    <x v="7"/>
    <n v="82267"/>
    <x v="1"/>
    <x v="0"/>
    <x v="0"/>
    <x v="6"/>
    <s v="kmpl"/>
    <s v="63.1 bhp"/>
    <n v="5"/>
    <m/>
    <x v="1373"/>
  </r>
  <r>
    <n v="6572"/>
    <x v="429"/>
    <x v="6"/>
    <x v="6"/>
    <n v="27041"/>
    <x v="2"/>
    <x v="1"/>
    <x v="0"/>
    <x v="69"/>
    <s v="kmpl"/>
    <s v="117.3 bhp"/>
    <n v="5"/>
    <m/>
    <x v="1373"/>
  </r>
  <r>
    <n v="6573"/>
    <x v="127"/>
    <x v="9"/>
    <x v="7"/>
    <n v="63000"/>
    <x v="2"/>
    <x v="0"/>
    <x v="1"/>
    <x v="96"/>
    <s v="kmpl"/>
    <s v="67.1 bhp"/>
    <n v="5"/>
    <s v="4.7 Lakh"/>
    <x v="1373"/>
  </r>
  <r>
    <n v="6574"/>
    <x v="671"/>
    <x v="4"/>
    <x v="11"/>
    <n v="61000"/>
    <x v="2"/>
    <x v="0"/>
    <x v="0"/>
    <x v="50"/>
    <s v="kmpl"/>
    <s v="67 bhp"/>
    <n v="5"/>
    <m/>
    <x v="1373"/>
  </r>
  <r>
    <n v="6575"/>
    <x v="1278"/>
    <x v="6"/>
    <x v="6"/>
    <n v="28466"/>
    <x v="1"/>
    <x v="0"/>
    <x v="0"/>
    <x v="329"/>
    <s v="kmpl"/>
    <s v="100 bhp"/>
    <n v="7"/>
    <m/>
    <x v="1373"/>
  </r>
  <r>
    <n v="6576"/>
    <x v="486"/>
    <x v="7"/>
    <x v="16"/>
    <n v="80000"/>
    <x v="2"/>
    <x v="0"/>
    <x v="0"/>
    <x v="14"/>
    <s v="kmpl"/>
    <s v="null bhp"/>
    <n v="5"/>
    <m/>
    <x v="1373"/>
  </r>
  <r>
    <n v="6577"/>
    <x v="355"/>
    <x v="8"/>
    <x v="4"/>
    <n v="35373"/>
    <x v="2"/>
    <x v="0"/>
    <x v="0"/>
    <x v="5"/>
    <s v="kmpl"/>
    <s v="55.2 bhp"/>
    <n v="5"/>
    <m/>
    <x v="1373"/>
  </r>
  <r>
    <n v="6578"/>
    <x v="689"/>
    <x v="5"/>
    <x v="7"/>
    <n v="51000"/>
    <x v="1"/>
    <x v="0"/>
    <x v="0"/>
    <x v="155"/>
    <s v="kmpl"/>
    <s v="138.1 bhp"/>
    <n v="7"/>
    <m/>
    <x v="1373"/>
  </r>
  <r>
    <n v="6579"/>
    <x v="627"/>
    <x v="0"/>
    <x v="4"/>
    <n v="49000"/>
    <x v="1"/>
    <x v="1"/>
    <x v="0"/>
    <x v="74"/>
    <s v="kmpl"/>
    <s v="174.33 bhp"/>
    <n v="5"/>
    <m/>
    <x v="1373"/>
  </r>
  <r>
    <n v="6580"/>
    <x v="1171"/>
    <x v="7"/>
    <x v="1"/>
    <n v="41000"/>
    <x v="1"/>
    <x v="0"/>
    <x v="0"/>
    <x v="353"/>
    <s v="kmpl"/>
    <s v="84.8 bhp"/>
    <n v="5"/>
    <m/>
    <x v="1373"/>
  </r>
  <r>
    <n v="6581"/>
    <x v="242"/>
    <x v="9"/>
    <x v="2"/>
    <n v="82831"/>
    <x v="1"/>
    <x v="0"/>
    <x v="1"/>
    <x v="27"/>
    <s v="kmpl"/>
    <s v="102 bhp"/>
    <n v="7"/>
    <m/>
    <x v="1373"/>
  </r>
  <r>
    <n v="6582"/>
    <x v="1324"/>
    <x v="0"/>
    <x v="0"/>
    <n v="52000"/>
    <x v="2"/>
    <x v="0"/>
    <x v="0"/>
    <x v="72"/>
    <s v="kmpl"/>
    <s v="118 bhp"/>
    <n v="5"/>
    <m/>
    <x v="1373"/>
  </r>
  <r>
    <n v="6583"/>
    <x v="12"/>
    <x v="4"/>
    <x v="1"/>
    <n v="39736"/>
    <x v="1"/>
    <x v="0"/>
    <x v="0"/>
    <x v="12"/>
    <s v="kmpl"/>
    <s v="74 bhp"/>
    <n v="5"/>
    <m/>
    <x v="1373"/>
  </r>
  <r>
    <n v="6584"/>
    <x v="377"/>
    <x v="0"/>
    <x v="7"/>
    <n v="26500"/>
    <x v="1"/>
    <x v="0"/>
    <x v="0"/>
    <x v="28"/>
    <s v="kmpl"/>
    <s v="108.45 bhp"/>
    <n v="5"/>
    <m/>
    <x v="1373"/>
  </r>
  <r>
    <n v="6585"/>
    <x v="617"/>
    <x v="0"/>
    <x v="0"/>
    <n v="40000"/>
    <x v="2"/>
    <x v="0"/>
    <x v="0"/>
    <x v="90"/>
    <s v="kmpl"/>
    <s v="81.80 bhp"/>
    <n v="5"/>
    <s v="7.67 Lakh"/>
    <x v="1373"/>
  </r>
  <r>
    <n v="6586"/>
    <x v="1380"/>
    <x v="3"/>
    <x v="12"/>
    <n v="5752"/>
    <x v="1"/>
    <x v="0"/>
    <x v="0"/>
    <x v="268"/>
    <s v="kmpl"/>
    <s v="170 bhp"/>
    <n v="5"/>
    <s v="27.56 Lakh"/>
    <x v="1373"/>
  </r>
  <r>
    <n v="6587"/>
    <x v="72"/>
    <x v="2"/>
    <x v="1"/>
    <n v="54000"/>
    <x v="1"/>
    <x v="0"/>
    <x v="1"/>
    <x v="65"/>
    <s v="kmpl"/>
    <s v="108.5 bhp"/>
    <n v="5"/>
    <s v="17 Lakh"/>
    <x v="1373"/>
  </r>
  <r>
    <n v="6588"/>
    <x v="199"/>
    <x v="7"/>
    <x v="7"/>
    <n v="54841"/>
    <x v="2"/>
    <x v="0"/>
    <x v="0"/>
    <x v="143"/>
    <s v="kmpl"/>
    <s v="67.04 bhp"/>
    <n v="5"/>
    <s v="4.75 Lakh"/>
    <x v="1373"/>
  </r>
  <r>
    <n v="6589"/>
    <x v="379"/>
    <x v="4"/>
    <x v="7"/>
    <n v="34000"/>
    <x v="1"/>
    <x v="0"/>
    <x v="0"/>
    <x v="75"/>
    <s v="kmpl"/>
    <s v="89.84 bhp"/>
    <n v="5"/>
    <m/>
    <x v="1373"/>
  </r>
  <r>
    <n v="6590"/>
    <x v="1271"/>
    <x v="10"/>
    <x v="3"/>
    <n v="16000"/>
    <x v="2"/>
    <x v="0"/>
    <x v="0"/>
    <x v="109"/>
    <s v="kmpl"/>
    <s v="86.8 bhp"/>
    <n v="5"/>
    <m/>
    <x v="1373"/>
  </r>
  <r>
    <n v="6591"/>
    <x v="75"/>
    <x v="1"/>
    <x v="10"/>
    <n v="134000"/>
    <x v="1"/>
    <x v="0"/>
    <x v="0"/>
    <x v="49"/>
    <s v="kmpl"/>
    <s v="null bhp"/>
    <n v="5"/>
    <m/>
    <x v="1373"/>
  </r>
  <r>
    <n v="6592"/>
    <x v="1824"/>
    <x v="0"/>
    <x v="8"/>
    <n v="24000"/>
    <x v="1"/>
    <x v="1"/>
    <x v="0"/>
    <x v="376"/>
    <s v="kmpl"/>
    <s v="174.5 bhp"/>
    <n v="5"/>
    <s v="40.73 Lakh"/>
    <x v="1373"/>
  </r>
  <r>
    <n v="6593"/>
    <x v="482"/>
    <x v="9"/>
    <x v="4"/>
    <n v="60000"/>
    <x v="1"/>
    <x v="0"/>
    <x v="0"/>
    <x v="33"/>
    <s v="kmpl"/>
    <s v="112 bhp"/>
    <n v="8"/>
    <m/>
    <x v="1373"/>
  </r>
  <r>
    <n v="6594"/>
    <x v="1934"/>
    <x v="6"/>
    <x v="1"/>
    <n v="58469"/>
    <x v="2"/>
    <x v="0"/>
    <x v="0"/>
    <x v="285"/>
    <s v="kmpl"/>
    <s v="68.05 bhp"/>
    <n v="5"/>
    <m/>
    <x v="1373"/>
  </r>
  <r>
    <n v="6595"/>
    <x v="92"/>
    <x v="1"/>
    <x v="2"/>
    <n v="110000"/>
    <x v="1"/>
    <x v="0"/>
    <x v="1"/>
    <x v="37"/>
    <s v="kmpl"/>
    <s v="73.9 bhp"/>
    <n v="5"/>
    <m/>
    <x v="1373"/>
  </r>
  <r>
    <n v="6596"/>
    <x v="43"/>
    <x v="6"/>
    <x v="6"/>
    <n v="21127"/>
    <x v="2"/>
    <x v="1"/>
    <x v="0"/>
    <x v="41"/>
    <s v="kmpl"/>
    <s v="149.92 bhp"/>
    <n v="5"/>
    <s v="21.77 Lakh"/>
    <x v="1373"/>
  </r>
  <r>
    <n v="6597"/>
    <x v="1935"/>
    <x v="1"/>
    <x v="4"/>
    <n v="56000"/>
    <x v="2"/>
    <x v="0"/>
    <x v="0"/>
    <x v="31"/>
    <s v="kmpl"/>
    <s v="132 bhp"/>
    <n v="8"/>
    <m/>
    <x v="1373"/>
  </r>
  <r>
    <n v="6598"/>
    <x v="1936"/>
    <x v="0"/>
    <x v="7"/>
    <n v="101000"/>
    <x v="1"/>
    <x v="0"/>
    <x v="0"/>
    <x v="255"/>
    <s v="kmpl"/>
    <s v="118.3 bhp"/>
    <n v="8"/>
    <m/>
    <x v="1373"/>
  </r>
  <r>
    <n v="6599"/>
    <x v="214"/>
    <x v="4"/>
    <x v="6"/>
    <n v="13664"/>
    <x v="2"/>
    <x v="0"/>
    <x v="0"/>
    <x v="101"/>
    <s v="kmpl"/>
    <s v="81.83 bhp"/>
    <n v="5"/>
    <m/>
    <x v="1373"/>
  </r>
  <r>
    <n v="6600"/>
    <x v="1048"/>
    <x v="0"/>
    <x v="7"/>
    <n v="65371"/>
    <x v="1"/>
    <x v="0"/>
    <x v="0"/>
    <x v="28"/>
    <s v="kmpl"/>
    <s v="108.45 bhp"/>
    <n v="5"/>
    <m/>
    <x v="1373"/>
  </r>
  <r>
    <n v="6601"/>
    <x v="1508"/>
    <x v="8"/>
    <x v="7"/>
    <n v="70428"/>
    <x v="2"/>
    <x v="0"/>
    <x v="0"/>
    <x v="72"/>
    <s v="kmpl"/>
    <s v="121.3 bhp"/>
    <n v="5"/>
    <s v="11.47 Lakh"/>
    <x v="1373"/>
  </r>
  <r>
    <n v="6602"/>
    <x v="496"/>
    <x v="9"/>
    <x v="3"/>
    <n v="69010"/>
    <x v="1"/>
    <x v="0"/>
    <x v="0"/>
    <x v="84"/>
    <s v="kmpl"/>
    <s v="126.3 bhp"/>
    <n v="5"/>
    <m/>
    <x v="1373"/>
  </r>
  <r>
    <n v="6603"/>
    <x v="308"/>
    <x v="7"/>
    <x v="8"/>
    <n v="68000"/>
    <x v="2"/>
    <x v="0"/>
    <x v="0"/>
    <x v="179"/>
    <s v="kmpl"/>
    <s v="47.3 bhp"/>
    <n v="5"/>
    <m/>
    <x v="1373"/>
  </r>
  <r>
    <n v="6604"/>
    <x v="889"/>
    <x v="7"/>
    <x v="3"/>
    <n v="45000"/>
    <x v="1"/>
    <x v="0"/>
    <x v="0"/>
    <x v="263"/>
    <s v="kmpl"/>
    <s v="84.8 bhp"/>
    <n v="5"/>
    <m/>
    <x v="1373"/>
  </r>
  <r>
    <n v="6605"/>
    <x v="628"/>
    <x v="10"/>
    <x v="8"/>
    <n v="55945"/>
    <x v="1"/>
    <x v="0"/>
    <x v="0"/>
    <x v="168"/>
    <s v="kmpl"/>
    <s v="73.9 bhp"/>
    <n v="5"/>
    <m/>
    <x v="1373"/>
  </r>
  <r>
    <n v="6606"/>
    <x v="1282"/>
    <x v="4"/>
    <x v="4"/>
    <n v="70000"/>
    <x v="1"/>
    <x v="0"/>
    <x v="0"/>
    <x v="61"/>
    <s v="kmpl"/>
    <s v="76.9 bhp"/>
    <n v="5"/>
    <m/>
    <x v="1373"/>
  </r>
  <r>
    <n v="6607"/>
    <x v="199"/>
    <x v="0"/>
    <x v="7"/>
    <n v="12000"/>
    <x v="2"/>
    <x v="0"/>
    <x v="0"/>
    <x v="50"/>
    <s v="kmpl"/>
    <s v="67.1 bhp"/>
    <n v="5"/>
    <m/>
    <x v="1373"/>
  </r>
  <r>
    <n v="6608"/>
    <x v="465"/>
    <x v="3"/>
    <x v="12"/>
    <n v="10660"/>
    <x v="2"/>
    <x v="1"/>
    <x v="0"/>
    <x v="42"/>
    <s v="kmpl"/>
    <s v="138.03 bhp"/>
    <n v="5"/>
    <m/>
    <x v="1373"/>
  </r>
  <r>
    <n v="6609"/>
    <x v="416"/>
    <x v="8"/>
    <x v="3"/>
    <n v="52052"/>
    <x v="2"/>
    <x v="0"/>
    <x v="0"/>
    <x v="250"/>
    <s v="kmpl"/>
    <s v="88.73 bhp"/>
    <n v="5"/>
    <m/>
    <x v="1373"/>
  </r>
  <r>
    <n v="6610"/>
    <x v="340"/>
    <x v="2"/>
    <x v="3"/>
    <n v="62940"/>
    <x v="1"/>
    <x v="1"/>
    <x v="1"/>
    <x v="19"/>
    <s v="kmpl"/>
    <s v="170 bhp"/>
    <n v="5"/>
    <m/>
    <x v="1373"/>
  </r>
  <r>
    <n v="6611"/>
    <x v="602"/>
    <x v="7"/>
    <x v="3"/>
    <n v="102000"/>
    <x v="2"/>
    <x v="0"/>
    <x v="0"/>
    <x v="199"/>
    <s v="kmpl"/>
    <s v="62.1 bhp"/>
    <n v="5"/>
    <m/>
    <x v="1373"/>
  </r>
  <r>
    <n v="6612"/>
    <x v="256"/>
    <x v="2"/>
    <x v="3"/>
    <n v="60000"/>
    <x v="1"/>
    <x v="0"/>
    <x v="0"/>
    <x v="8"/>
    <s v="kmpl"/>
    <s v="103.6 bhp"/>
    <n v="5"/>
    <m/>
    <x v="1373"/>
  </r>
  <r>
    <n v="6613"/>
    <x v="1492"/>
    <x v="1"/>
    <x v="4"/>
    <n v="66000"/>
    <x v="2"/>
    <x v="1"/>
    <x v="0"/>
    <x v="386"/>
    <s v="kmpl"/>
    <s v="99.6 bhp"/>
    <n v="5"/>
    <m/>
    <x v="1373"/>
  </r>
  <r>
    <n v="6614"/>
    <x v="274"/>
    <x v="4"/>
    <x v="3"/>
    <n v="41000"/>
    <x v="2"/>
    <x v="0"/>
    <x v="0"/>
    <x v="23"/>
    <s v="kmpl"/>
    <s v="86.8 bhp"/>
    <n v="5"/>
    <s v="7.08 Lakh"/>
    <x v="1373"/>
  </r>
  <r>
    <n v="6615"/>
    <x v="1541"/>
    <x v="2"/>
    <x v="14"/>
    <n v="135000"/>
    <x v="2"/>
    <x v="1"/>
    <x v="3"/>
    <x v="274"/>
    <s v="kmpl"/>
    <s v="152 bhp"/>
    <n v="5"/>
    <m/>
    <x v="1373"/>
  </r>
  <r>
    <n v="6616"/>
    <x v="830"/>
    <x v="1"/>
    <x v="3"/>
    <n v="72000"/>
    <x v="2"/>
    <x v="1"/>
    <x v="0"/>
    <x v="11"/>
    <s v="kmpl"/>
    <s v="116.4 bhp"/>
    <n v="5"/>
    <m/>
    <x v="1373"/>
  </r>
  <r>
    <n v="6617"/>
    <x v="1642"/>
    <x v="8"/>
    <x v="7"/>
    <n v="55000"/>
    <x v="1"/>
    <x v="1"/>
    <x v="0"/>
    <x v="411"/>
    <s v="kmpl"/>
    <s v="167.62 bhp"/>
    <n v="5"/>
    <m/>
    <x v="1373"/>
  </r>
  <r>
    <n v="6618"/>
    <x v="1548"/>
    <x v="3"/>
    <x v="5"/>
    <n v="37354"/>
    <x v="2"/>
    <x v="0"/>
    <x v="0"/>
    <x v="158"/>
    <s v="kmpl"/>
    <s v="123.37 bhp"/>
    <n v="5"/>
    <m/>
    <x v="1373"/>
  </r>
  <r>
    <n v="6619"/>
    <x v="270"/>
    <x v="8"/>
    <x v="5"/>
    <n v="21000"/>
    <x v="1"/>
    <x v="1"/>
    <x v="0"/>
    <x v="115"/>
    <s v="kmpl"/>
    <s v="201.15 bhp"/>
    <n v="5"/>
    <s v="77.92 Lakh"/>
    <x v="1373"/>
  </r>
  <r>
    <n v="6620"/>
    <x v="494"/>
    <x v="9"/>
    <x v="1"/>
    <n v="66508"/>
    <x v="1"/>
    <x v="1"/>
    <x v="0"/>
    <x v="235"/>
    <s v="kmpl"/>
    <s v="190 bhp"/>
    <n v="5"/>
    <m/>
    <x v="1373"/>
  </r>
  <r>
    <n v="6621"/>
    <x v="690"/>
    <x v="4"/>
    <x v="4"/>
    <n v="88000"/>
    <x v="1"/>
    <x v="1"/>
    <x v="0"/>
    <x v="173"/>
    <s v="kmpl"/>
    <s v="254.8 bhp"/>
    <n v="7"/>
    <m/>
    <x v="1373"/>
  </r>
  <r>
    <n v="6622"/>
    <x v="384"/>
    <x v="9"/>
    <x v="3"/>
    <n v="52000"/>
    <x v="1"/>
    <x v="0"/>
    <x v="0"/>
    <x v="200"/>
    <s v="kmpl"/>
    <s v="169 bhp"/>
    <n v="7"/>
    <m/>
    <x v="1373"/>
  </r>
  <r>
    <n v="6623"/>
    <x v="1747"/>
    <x v="3"/>
    <x v="8"/>
    <n v="41372"/>
    <x v="1"/>
    <x v="1"/>
    <x v="0"/>
    <x v="115"/>
    <s v="kmpl"/>
    <s v="136 bhp"/>
    <n v="5"/>
    <m/>
    <x v="1373"/>
  </r>
  <r>
    <n v="6624"/>
    <x v="660"/>
    <x v="5"/>
    <x v="8"/>
    <n v="50000"/>
    <x v="1"/>
    <x v="1"/>
    <x v="1"/>
    <x v="313"/>
    <s v="kmpl"/>
    <s v="108.4 bhp"/>
    <n v="5"/>
    <s v="14.86 Lakh"/>
    <x v="1373"/>
  </r>
  <r>
    <n v="6625"/>
    <x v="12"/>
    <x v="7"/>
    <x v="3"/>
    <n v="72000"/>
    <x v="1"/>
    <x v="0"/>
    <x v="0"/>
    <x v="49"/>
    <s v="kmpl"/>
    <s v="null bhp"/>
    <n v="5"/>
    <m/>
    <x v="1373"/>
  </r>
  <r>
    <n v="6626"/>
    <x v="16"/>
    <x v="7"/>
    <x v="4"/>
    <n v="51637"/>
    <x v="1"/>
    <x v="0"/>
    <x v="0"/>
    <x v="16"/>
    <s v="kmpl"/>
    <s v="98.6 bhp"/>
    <n v="5"/>
    <m/>
    <x v="1373"/>
  </r>
  <r>
    <n v="6627"/>
    <x v="30"/>
    <x v="0"/>
    <x v="10"/>
    <n v="48233"/>
    <x v="2"/>
    <x v="0"/>
    <x v="0"/>
    <x v="29"/>
    <s v="kmpl"/>
    <s v="138.1 bhp"/>
    <n v="5"/>
    <m/>
    <x v="1373"/>
  </r>
  <r>
    <n v="6628"/>
    <x v="533"/>
    <x v="2"/>
    <x v="5"/>
    <n v="58000"/>
    <x v="2"/>
    <x v="0"/>
    <x v="1"/>
    <x v="50"/>
    <s v="kmpl"/>
    <s v="82 bhp"/>
    <n v="5"/>
    <m/>
    <x v="1373"/>
  </r>
  <r>
    <n v="6629"/>
    <x v="132"/>
    <x v="2"/>
    <x v="1"/>
    <n v="44550"/>
    <x v="2"/>
    <x v="1"/>
    <x v="0"/>
    <x v="97"/>
    <s v="kmpl"/>
    <s v="88.7 bhp"/>
    <n v="5"/>
    <m/>
    <x v="1373"/>
  </r>
  <r>
    <n v="6630"/>
    <x v="171"/>
    <x v="10"/>
    <x v="4"/>
    <n v="60001"/>
    <x v="1"/>
    <x v="0"/>
    <x v="0"/>
    <x v="84"/>
    <s v="kmpl"/>
    <s v="126.32 bhp"/>
    <n v="5"/>
    <m/>
    <x v="1373"/>
  </r>
  <r>
    <n v="6631"/>
    <x v="457"/>
    <x v="8"/>
    <x v="7"/>
    <n v="150000"/>
    <x v="1"/>
    <x v="1"/>
    <x v="0"/>
    <x v="200"/>
    <s v="kmpl"/>
    <s v="168.5 bhp"/>
    <n v="7"/>
    <m/>
    <x v="1373"/>
  </r>
  <r>
    <n v="6632"/>
    <x v="930"/>
    <x v="8"/>
    <x v="1"/>
    <n v="33000"/>
    <x v="1"/>
    <x v="1"/>
    <x v="0"/>
    <x v="100"/>
    <s v="kmpl"/>
    <s v="210 bhp"/>
    <n v="5"/>
    <m/>
    <x v="1373"/>
  </r>
  <r>
    <n v="6633"/>
    <x v="1937"/>
    <x v="7"/>
    <x v="5"/>
    <n v="27000"/>
    <x v="1"/>
    <x v="0"/>
    <x v="0"/>
    <x v="14"/>
    <s v="kmpl"/>
    <m/>
    <m/>
    <m/>
    <x v="1373"/>
  </r>
  <r>
    <n v="6634"/>
    <x v="442"/>
    <x v="5"/>
    <x v="1"/>
    <n v="62766"/>
    <x v="1"/>
    <x v="0"/>
    <x v="0"/>
    <x v="215"/>
    <s v="kmpl"/>
    <s v="88.8 bhp"/>
    <n v="5"/>
    <m/>
    <x v="1373"/>
  </r>
  <r>
    <n v="6635"/>
    <x v="118"/>
    <x v="8"/>
    <x v="0"/>
    <n v="73575"/>
    <x v="2"/>
    <x v="0"/>
    <x v="0"/>
    <x v="50"/>
    <s v="kmpl"/>
    <s v="67.1 bhp"/>
    <n v="5"/>
    <m/>
    <x v="1373"/>
  </r>
  <r>
    <n v="6636"/>
    <x v="91"/>
    <x v="1"/>
    <x v="1"/>
    <n v="63000"/>
    <x v="1"/>
    <x v="0"/>
    <x v="0"/>
    <x v="16"/>
    <s v="kmpl"/>
    <s v="98.6 bhp"/>
    <n v="5"/>
    <m/>
    <x v="1373"/>
  </r>
  <r>
    <n v="6637"/>
    <x v="105"/>
    <x v="5"/>
    <x v="8"/>
    <n v="27270"/>
    <x v="1"/>
    <x v="1"/>
    <x v="0"/>
    <x v="7"/>
    <s v="kmpl"/>
    <s v="171.5 bhp"/>
    <n v="7"/>
    <s v="26.14 Lakh"/>
    <x v="1373"/>
  </r>
  <r>
    <n v="6638"/>
    <x v="133"/>
    <x v="9"/>
    <x v="5"/>
    <n v="41737"/>
    <x v="1"/>
    <x v="1"/>
    <x v="0"/>
    <x v="99"/>
    <s v="kmpl"/>
    <s v="170 bhp"/>
    <n v="5"/>
    <m/>
    <x v="1373"/>
  </r>
  <r>
    <n v="6639"/>
    <x v="201"/>
    <x v="3"/>
    <x v="6"/>
    <n v="28358"/>
    <x v="1"/>
    <x v="1"/>
    <x v="0"/>
    <x v="99"/>
    <s v="kmpl"/>
    <s v="167.62 bhp"/>
    <n v="5"/>
    <m/>
    <x v="1373"/>
  </r>
  <r>
    <n v="6640"/>
    <x v="1938"/>
    <x v="1"/>
    <x v="3"/>
    <n v="75500"/>
    <x v="1"/>
    <x v="0"/>
    <x v="1"/>
    <x v="5"/>
    <s v="kmpl"/>
    <s v="73.9 bhp"/>
    <n v="5"/>
    <m/>
    <x v="1373"/>
  </r>
  <r>
    <n v="6641"/>
    <x v="224"/>
    <x v="0"/>
    <x v="5"/>
    <n v="9900"/>
    <x v="2"/>
    <x v="0"/>
    <x v="0"/>
    <x v="153"/>
    <s v="kmpl"/>
    <s v="88.7 bhp"/>
    <n v="5"/>
    <m/>
    <x v="1373"/>
  </r>
  <r>
    <n v="6642"/>
    <x v="147"/>
    <x v="0"/>
    <x v="7"/>
    <n v="17000"/>
    <x v="2"/>
    <x v="0"/>
    <x v="0"/>
    <x v="109"/>
    <s v="kmpl"/>
    <s v="86.8 bhp"/>
    <n v="5"/>
    <m/>
    <x v="1373"/>
  </r>
  <r>
    <n v="6643"/>
    <x v="1194"/>
    <x v="9"/>
    <x v="10"/>
    <n v="150000"/>
    <x v="1"/>
    <x v="1"/>
    <x v="1"/>
    <x v="163"/>
    <s v="kmpl"/>
    <m/>
    <m/>
    <m/>
    <x v="1373"/>
  </r>
  <r>
    <n v="6644"/>
    <x v="1786"/>
    <x v="9"/>
    <x v="1"/>
    <n v="68178"/>
    <x v="1"/>
    <x v="0"/>
    <x v="0"/>
    <x v="392"/>
    <s v="kmpl"/>
    <s v="88.7 bhp"/>
    <n v="5"/>
    <m/>
    <x v="1373"/>
  </r>
  <r>
    <n v="6645"/>
    <x v="1270"/>
    <x v="4"/>
    <x v="10"/>
    <n v="52008"/>
    <x v="2"/>
    <x v="0"/>
    <x v="0"/>
    <x v="114"/>
    <s v="kmpl"/>
    <s v="83 bhp"/>
    <n v="5"/>
    <m/>
    <x v="1373"/>
  </r>
  <r>
    <n v="6646"/>
    <x v="849"/>
    <x v="7"/>
    <x v="4"/>
    <n v="76000"/>
    <x v="1"/>
    <x v="0"/>
    <x v="0"/>
    <x v="118"/>
    <s v="kmpl"/>
    <s v="56.3 bhp"/>
    <n v="5"/>
    <m/>
    <x v="1373"/>
  </r>
  <r>
    <n v="6647"/>
    <x v="160"/>
    <x v="6"/>
    <x v="1"/>
    <n v="48222"/>
    <x v="1"/>
    <x v="1"/>
    <x v="0"/>
    <x v="74"/>
    <s v="kmpl"/>
    <s v="174.33 bhp"/>
    <n v="5"/>
    <m/>
    <x v="1373"/>
  </r>
  <r>
    <n v="6648"/>
    <x v="542"/>
    <x v="8"/>
    <x v="5"/>
    <n v="100000"/>
    <x v="2"/>
    <x v="0"/>
    <x v="0"/>
    <x v="229"/>
    <s v="kmpl"/>
    <s v="82 bhp"/>
    <n v="5"/>
    <m/>
    <x v="1373"/>
  </r>
  <r>
    <n v="6649"/>
    <x v="280"/>
    <x v="8"/>
    <x v="0"/>
    <n v="68000"/>
    <x v="1"/>
    <x v="0"/>
    <x v="0"/>
    <x v="168"/>
    <s v="kmpl"/>
    <s v="73.9 bhp"/>
    <n v="5"/>
    <m/>
    <x v="1373"/>
  </r>
  <r>
    <n v="6650"/>
    <x v="1914"/>
    <x v="3"/>
    <x v="1"/>
    <n v="76115"/>
    <x v="1"/>
    <x v="1"/>
    <x v="0"/>
    <x v="15"/>
    <s v="kmpl"/>
    <s v="175.56 bhp"/>
    <n v="7"/>
    <s v="32.41 Lakh"/>
    <x v="1373"/>
  </r>
  <r>
    <n v="6651"/>
    <x v="188"/>
    <x v="7"/>
    <x v="1"/>
    <n v="36009"/>
    <x v="2"/>
    <x v="0"/>
    <x v="0"/>
    <x v="133"/>
    <s v="kmpl"/>
    <m/>
    <m/>
    <m/>
    <x v="1373"/>
  </r>
  <r>
    <n v="6652"/>
    <x v="457"/>
    <x v="4"/>
    <x v="4"/>
    <n v="142000"/>
    <x v="1"/>
    <x v="1"/>
    <x v="0"/>
    <x v="200"/>
    <s v="kmpl"/>
    <s v="168.5 bhp"/>
    <n v="7"/>
    <m/>
    <x v="1373"/>
  </r>
  <r>
    <n v="6653"/>
    <x v="1939"/>
    <x v="4"/>
    <x v="2"/>
    <n v="70000"/>
    <x v="1"/>
    <x v="1"/>
    <x v="0"/>
    <x v="190"/>
    <s v="kmpl"/>
    <s v="215 bhp"/>
    <n v="5"/>
    <m/>
    <x v="1373"/>
  </r>
  <r>
    <n v="6654"/>
    <x v="236"/>
    <x v="3"/>
    <x v="5"/>
    <n v="34224"/>
    <x v="1"/>
    <x v="0"/>
    <x v="0"/>
    <x v="1"/>
    <s v="kmpl"/>
    <s v="126.2 bhp"/>
    <n v="5"/>
    <m/>
    <x v="1373"/>
  </r>
  <r>
    <n v="6655"/>
    <x v="320"/>
    <x v="10"/>
    <x v="3"/>
    <n v="50000"/>
    <x v="1"/>
    <x v="1"/>
    <x v="1"/>
    <x v="183"/>
    <s v="kmpl"/>
    <s v="203 bhp"/>
    <n v="5"/>
    <m/>
    <x v="1373"/>
  </r>
  <r>
    <n v="6656"/>
    <x v="934"/>
    <x v="0"/>
    <x v="1"/>
    <n v="30000"/>
    <x v="1"/>
    <x v="0"/>
    <x v="0"/>
    <x v="254"/>
    <s v="kmpl"/>
    <s v="98.6 bhp"/>
    <n v="7"/>
    <m/>
    <x v="1373"/>
  </r>
  <r>
    <n v="6657"/>
    <x v="356"/>
    <x v="9"/>
    <x v="6"/>
    <n v="22000"/>
    <x v="1"/>
    <x v="0"/>
    <x v="0"/>
    <x v="191"/>
    <s v="kmpl"/>
    <s v="108.45 bhp"/>
    <n v="5"/>
    <m/>
    <x v="1373"/>
  </r>
  <r>
    <n v="6658"/>
    <x v="480"/>
    <x v="7"/>
    <x v="8"/>
    <n v="4000"/>
    <x v="2"/>
    <x v="0"/>
    <x v="0"/>
    <x v="5"/>
    <s v="kmpl"/>
    <s v="55.2 bhp"/>
    <n v="5"/>
    <m/>
    <x v="1373"/>
  </r>
  <r>
    <n v="6659"/>
    <x v="1160"/>
    <x v="8"/>
    <x v="7"/>
    <n v="22230"/>
    <x v="1"/>
    <x v="0"/>
    <x v="0"/>
    <x v="303"/>
    <s v="kmpl"/>
    <s v="200 bhp"/>
    <n v="7"/>
    <m/>
    <x v="1373"/>
  </r>
  <r>
    <n v="6660"/>
    <x v="1755"/>
    <x v="9"/>
    <x v="2"/>
    <n v="46000"/>
    <x v="2"/>
    <x v="1"/>
    <x v="0"/>
    <x v="325"/>
    <s v="kmpl"/>
    <s v="66.1 bhp"/>
    <n v="5"/>
    <m/>
    <x v="1373"/>
  </r>
  <r>
    <n v="6661"/>
    <x v="1331"/>
    <x v="1"/>
    <x v="4"/>
    <n v="88700"/>
    <x v="1"/>
    <x v="1"/>
    <x v="0"/>
    <x v="183"/>
    <s v="kmpl"/>
    <s v="203 bhp"/>
    <n v="5"/>
    <m/>
    <x v="1373"/>
  </r>
  <r>
    <n v="6662"/>
    <x v="53"/>
    <x v="4"/>
    <x v="1"/>
    <n v="56000"/>
    <x v="2"/>
    <x v="0"/>
    <x v="0"/>
    <x v="50"/>
    <s v="kmpl"/>
    <s v="82 bhp"/>
    <n v="5"/>
    <m/>
    <x v="1373"/>
  </r>
  <r>
    <n v="6663"/>
    <x v="331"/>
    <x v="10"/>
    <x v="7"/>
    <n v="84004"/>
    <x v="1"/>
    <x v="1"/>
    <x v="0"/>
    <x v="187"/>
    <s v="kmpl"/>
    <s v="143 bhp"/>
    <n v="5"/>
    <m/>
    <x v="1373"/>
  </r>
  <r>
    <n v="6664"/>
    <x v="472"/>
    <x v="9"/>
    <x v="1"/>
    <n v="16000"/>
    <x v="1"/>
    <x v="1"/>
    <x v="0"/>
    <x v="227"/>
    <s v="kmpl"/>
    <s v="258 bhp"/>
    <n v="5"/>
    <m/>
    <x v="1373"/>
  </r>
  <r>
    <n v="6665"/>
    <x v="437"/>
    <x v="5"/>
    <x v="1"/>
    <n v="85009"/>
    <x v="1"/>
    <x v="0"/>
    <x v="1"/>
    <x v="83"/>
    <s v="kmpl"/>
    <s v="140 bhp"/>
    <n v="7"/>
    <m/>
    <x v="1373"/>
  </r>
  <r>
    <n v="6666"/>
    <x v="1548"/>
    <x v="0"/>
    <x v="7"/>
    <n v="86000"/>
    <x v="2"/>
    <x v="0"/>
    <x v="0"/>
    <x v="158"/>
    <s v="kmpl"/>
    <s v="123.37 bhp"/>
    <n v="5"/>
    <m/>
    <x v="1373"/>
  </r>
  <r>
    <n v="6667"/>
    <x v="1940"/>
    <x v="3"/>
    <x v="1"/>
    <n v="93442"/>
    <x v="1"/>
    <x v="0"/>
    <x v="0"/>
    <x v="2"/>
    <s v="kmpl"/>
    <s v="73.8 bhp"/>
    <n v="7"/>
    <m/>
    <x v="1373"/>
  </r>
  <r>
    <n v="6668"/>
    <x v="1941"/>
    <x v="2"/>
    <x v="1"/>
    <n v="65000"/>
    <x v="1"/>
    <x v="0"/>
    <x v="0"/>
    <x v="125"/>
    <s v="kmpl"/>
    <s v="120 bhp"/>
    <n v="8"/>
    <m/>
    <x v="1373"/>
  </r>
  <r>
    <n v="6669"/>
    <x v="1490"/>
    <x v="1"/>
    <x v="4"/>
    <n v="67000"/>
    <x v="2"/>
    <x v="0"/>
    <x v="0"/>
    <x v="23"/>
    <s v="kmpl"/>
    <s v="80 bhp"/>
    <n v="5"/>
    <m/>
    <x v="1373"/>
  </r>
  <r>
    <n v="6670"/>
    <x v="1942"/>
    <x v="3"/>
    <x v="7"/>
    <n v="31513"/>
    <x v="1"/>
    <x v="0"/>
    <x v="0"/>
    <x v="6"/>
    <s v="kmpl"/>
    <s v="63.12 bhp"/>
    <n v="5"/>
    <m/>
    <x v="1373"/>
  </r>
  <r>
    <n v="6671"/>
    <x v="247"/>
    <x v="3"/>
    <x v="8"/>
    <n v="75724"/>
    <x v="1"/>
    <x v="0"/>
    <x v="0"/>
    <x v="219"/>
    <s v="kmpl"/>
    <s v="74 bhp"/>
    <n v="5"/>
    <m/>
    <x v="1373"/>
  </r>
  <r>
    <n v="6672"/>
    <x v="145"/>
    <x v="7"/>
    <x v="4"/>
    <n v="69000"/>
    <x v="2"/>
    <x v="0"/>
    <x v="0"/>
    <x v="5"/>
    <s v="kmpl"/>
    <s v="55.2 bhp"/>
    <n v="5"/>
    <m/>
    <x v="1373"/>
  </r>
  <r>
    <n v="6673"/>
    <x v="827"/>
    <x v="0"/>
    <x v="0"/>
    <n v="65000"/>
    <x v="2"/>
    <x v="0"/>
    <x v="0"/>
    <x v="272"/>
    <s v="kmpl"/>
    <s v="75 bhp"/>
    <n v="5"/>
    <m/>
    <x v="1373"/>
  </r>
  <r>
    <n v="6674"/>
    <x v="1824"/>
    <x v="0"/>
    <x v="8"/>
    <n v="27000"/>
    <x v="1"/>
    <x v="1"/>
    <x v="0"/>
    <x v="376"/>
    <s v="kmpl"/>
    <s v="174.5 bhp"/>
    <n v="5"/>
    <s v="40.73 Lakh"/>
    <x v="1373"/>
  </r>
  <r>
    <n v="6675"/>
    <x v="421"/>
    <x v="2"/>
    <x v="7"/>
    <n v="56049"/>
    <x v="2"/>
    <x v="0"/>
    <x v="0"/>
    <x v="101"/>
    <s v="kmpl"/>
    <s v="85.8 bhp"/>
    <n v="5"/>
    <m/>
    <x v="1373"/>
  </r>
  <r>
    <n v="6676"/>
    <x v="414"/>
    <x v="1"/>
    <x v="3"/>
    <n v="96987"/>
    <x v="1"/>
    <x v="0"/>
    <x v="0"/>
    <x v="150"/>
    <s v="kmpl"/>
    <s v="103.5 bhp"/>
    <n v="5"/>
    <m/>
    <x v="1373"/>
  </r>
  <r>
    <n v="6677"/>
    <x v="1699"/>
    <x v="5"/>
    <x v="0"/>
    <n v="65000"/>
    <x v="2"/>
    <x v="0"/>
    <x v="3"/>
    <x v="209"/>
    <s v="kmpl"/>
    <m/>
    <m/>
    <m/>
    <x v="1373"/>
  </r>
  <r>
    <n v="6678"/>
    <x v="85"/>
    <x v="9"/>
    <x v="0"/>
    <n v="69000"/>
    <x v="2"/>
    <x v="0"/>
    <x v="0"/>
    <x v="53"/>
    <s v="kmpl"/>
    <s v="78.9 bhp"/>
    <n v="5"/>
    <m/>
    <x v="1373"/>
  </r>
  <r>
    <n v="6679"/>
    <x v="445"/>
    <x v="9"/>
    <x v="1"/>
    <n v="33500"/>
    <x v="1"/>
    <x v="0"/>
    <x v="0"/>
    <x v="217"/>
    <s v="kmpl"/>
    <s v="98.6 bhp"/>
    <n v="5"/>
    <m/>
    <x v="1373"/>
  </r>
  <r>
    <n v="6680"/>
    <x v="853"/>
    <x v="2"/>
    <x v="3"/>
    <n v="93000"/>
    <x v="1"/>
    <x v="0"/>
    <x v="0"/>
    <x v="85"/>
    <s v="kmpl"/>
    <s v="100 bhp"/>
    <n v="8"/>
    <m/>
    <x v="1373"/>
  </r>
  <r>
    <n v="6681"/>
    <x v="1613"/>
    <x v="10"/>
    <x v="4"/>
    <n v="64000"/>
    <x v="1"/>
    <x v="1"/>
    <x v="0"/>
    <x v="129"/>
    <s v="kmpl"/>
    <s v="181 bhp"/>
    <n v="5"/>
    <m/>
    <x v="1373"/>
  </r>
  <r>
    <n v="6682"/>
    <x v="502"/>
    <x v="6"/>
    <x v="8"/>
    <n v="48045"/>
    <x v="1"/>
    <x v="0"/>
    <x v="0"/>
    <x v="149"/>
    <s v="kmpl"/>
    <s v="88.5 bhp"/>
    <n v="5"/>
    <m/>
    <x v="1373"/>
  </r>
  <r>
    <n v="6683"/>
    <x v="1276"/>
    <x v="4"/>
    <x v="10"/>
    <n v="94000"/>
    <x v="1"/>
    <x v="0"/>
    <x v="0"/>
    <x v="226"/>
    <s v="kmpl"/>
    <s v="107.2 bhp"/>
    <n v="6"/>
    <m/>
    <x v="1373"/>
  </r>
  <r>
    <n v="6684"/>
    <x v="39"/>
    <x v="2"/>
    <x v="2"/>
    <n v="60000"/>
    <x v="2"/>
    <x v="0"/>
    <x v="0"/>
    <x v="38"/>
    <s v="kmpl"/>
    <s v="46.3 bhp"/>
    <n v="5"/>
    <m/>
    <x v="1373"/>
  </r>
  <r>
    <n v="6685"/>
    <x v="188"/>
    <x v="1"/>
    <x v="0"/>
    <n v="115000"/>
    <x v="2"/>
    <x v="0"/>
    <x v="1"/>
    <x v="133"/>
    <s v="kmpl"/>
    <m/>
    <m/>
    <m/>
    <x v="1373"/>
  </r>
  <r>
    <n v="6686"/>
    <x v="20"/>
    <x v="9"/>
    <x v="2"/>
    <n v="56000"/>
    <x v="1"/>
    <x v="1"/>
    <x v="0"/>
    <x v="190"/>
    <s v="kmpl"/>
    <s v="170 bhp"/>
    <n v="5"/>
    <m/>
    <x v="1373"/>
  </r>
  <r>
    <n v="6687"/>
    <x v="286"/>
    <x v="1"/>
    <x v="3"/>
    <n v="98472"/>
    <x v="1"/>
    <x v="0"/>
    <x v="0"/>
    <x v="78"/>
    <s v="kmpl"/>
    <s v="90 bhp"/>
    <n v="5"/>
    <m/>
    <x v="1373"/>
  </r>
  <r>
    <n v="6688"/>
    <x v="236"/>
    <x v="4"/>
    <x v="5"/>
    <n v="37800"/>
    <x v="1"/>
    <x v="0"/>
    <x v="0"/>
    <x v="1"/>
    <s v="kmpl"/>
    <s v="126.2 bhp"/>
    <n v="5"/>
    <m/>
    <x v="1373"/>
  </r>
  <r>
    <n v="6689"/>
    <x v="1803"/>
    <x v="3"/>
    <x v="5"/>
    <n v="63617"/>
    <x v="2"/>
    <x v="0"/>
    <x v="0"/>
    <x v="33"/>
    <s v="kmpl"/>
    <s v="35 bhp"/>
    <n v="5"/>
    <m/>
    <x v="1373"/>
  </r>
  <r>
    <n v="6690"/>
    <x v="1333"/>
    <x v="10"/>
    <x v="2"/>
    <n v="68000"/>
    <x v="1"/>
    <x v="0"/>
    <x v="0"/>
    <x v="241"/>
    <s v="kmpl"/>
    <s v="110 bhp"/>
    <n v="5"/>
    <m/>
    <x v="1373"/>
  </r>
  <r>
    <n v="6691"/>
    <x v="780"/>
    <x v="6"/>
    <x v="8"/>
    <n v="11282"/>
    <x v="2"/>
    <x v="0"/>
    <x v="0"/>
    <x v="123"/>
    <s v="kmpl"/>
    <s v="83.1 bhp"/>
    <n v="5"/>
    <m/>
    <x v="1373"/>
  </r>
  <r>
    <n v="6692"/>
    <x v="16"/>
    <x v="2"/>
    <x v="4"/>
    <n v="75000"/>
    <x v="1"/>
    <x v="0"/>
    <x v="0"/>
    <x v="16"/>
    <s v="kmpl"/>
    <s v="98.6 bhp"/>
    <n v="5"/>
    <m/>
    <x v="1373"/>
  </r>
  <r>
    <n v="6693"/>
    <x v="1316"/>
    <x v="3"/>
    <x v="7"/>
    <n v="78984"/>
    <x v="1"/>
    <x v="1"/>
    <x v="0"/>
    <x v="32"/>
    <s v="kmpl"/>
    <s v="184 bhp"/>
    <n v="5"/>
    <m/>
    <x v="1373"/>
  </r>
  <r>
    <n v="6694"/>
    <x v="196"/>
    <x v="0"/>
    <x v="5"/>
    <n v="71000"/>
    <x v="2"/>
    <x v="1"/>
    <x v="0"/>
    <x v="140"/>
    <s v="kmpl"/>
    <s v="177.46 bhp"/>
    <n v="5"/>
    <s v="33.36 Lakh"/>
    <x v="1373"/>
  </r>
  <r>
    <n v="6695"/>
    <x v="274"/>
    <x v="6"/>
    <x v="7"/>
    <n v="43814"/>
    <x v="2"/>
    <x v="0"/>
    <x v="0"/>
    <x v="23"/>
    <s v="kmpl"/>
    <s v="86.8 bhp"/>
    <n v="5"/>
    <s v="6.63 Lakh"/>
    <x v="1373"/>
  </r>
  <r>
    <n v="6696"/>
    <x v="177"/>
    <x v="7"/>
    <x v="2"/>
    <n v="60000"/>
    <x v="2"/>
    <x v="0"/>
    <x v="0"/>
    <x v="53"/>
    <s v="kmpl"/>
    <s v="78.9 bhp"/>
    <n v="5"/>
    <m/>
    <x v="1373"/>
  </r>
  <r>
    <n v="6697"/>
    <x v="78"/>
    <x v="5"/>
    <x v="9"/>
    <n v="85000"/>
    <x v="2"/>
    <x v="0"/>
    <x v="1"/>
    <x v="14"/>
    <s v="kmpl"/>
    <s v="null bhp"/>
    <n v="5"/>
    <m/>
    <x v="1373"/>
  </r>
  <r>
    <n v="6698"/>
    <x v="160"/>
    <x v="6"/>
    <x v="1"/>
    <n v="65438"/>
    <x v="1"/>
    <x v="1"/>
    <x v="0"/>
    <x v="74"/>
    <s v="kmpl"/>
    <s v="174.33 bhp"/>
    <n v="5"/>
    <m/>
    <x v="1373"/>
  </r>
  <r>
    <n v="6699"/>
    <x v="179"/>
    <x v="0"/>
    <x v="7"/>
    <n v="28215"/>
    <x v="1"/>
    <x v="0"/>
    <x v="0"/>
    <x v="127"/>
    <s v="kmpl"/>
    <s v="83.8 bhp"/>
    <n v="5"/>
    <m/>
    <x v="1373"/>
  </r>
  <r>
    <n v="6700"/>
    <x v="1943"/>
    <x v="6"/>
    <x v="12"/>
    <n v="15053"/>
    <x v="1"/>
    <x v="0"/>
    <x v="0"/>
    <x v="251"/>
    <s v="kmpl"/>
    <s v="98.6 bhp"/>
    <n v="5"/>
    <s v="12.05 Lakh"/>
    <x v="1373"/>
  </r>
  <r>
    <n v="6701"/>
    <x v="1789"/>
    <x v="9"/>
    <x v="1"/>
    <n v="38000"/>
    <x v="1"/>
    <x v="0"/>
    <x v="0"/>
    <x v="258"/>
    <s v="kmpl"/>
    <s v="98.6 bhp"/>
    <n v="7"/>
    <m/>
    <x v="1373"/>
  </r>
  <r>
    <n v="6702"/>
    <x v="643"/>
    <x v="6"/>
    <x v="3"/>
    <n v="64213"/>
    <x v="2"/>
    <x v="0"/>
    <x v="0"/>
    <x v="164"/>
    <s v="kmpl"/>
    <s v="73.9 bhp"/>
    <n v="5"/>
    <m/>
    <x v="1373"/>
  </r>
  <r>
    <n v="6703"/>
    <x v="386"/>
    <x v="8"/>
    <x v="8"/>
    <n v="15000"/>
    <x v="2"/>
    <x v="1"/>
    <x v="0"/>
    <x v="201"/>
    <s v="kmpl"/>
    <s v="191.34 bhp"/>
    <n v="5"/>
    <s v="86.97 Lakh"/>
    <x v="1373"/>
  </r>
  <r>
    <n v="6704"/>
    <x v="327"/>
    <x v="4"/>
    <x v="2"/>
    <n v="82000"/>
    <x v="1"/>
    <x v="1"/>
    <x v="0"/>
    <x v="15"/>
    <s v="kmpl"/>
    <s v="282 bhp"/>
    <n v="5"/>
    <m/>
    <x v="1373"/>
  </r>
  <r>
    <n v="6705"/>
    <x v="1944"/>
    <x v="1"/>
    <x v="10"/>
    <n v="60000"/>
    <x v="2"/>
    <x v="0"/>
    <x v="1"/>
    <x v="190"/>
    <s v="kmpl"/>
    <s v="94 bhp"/>
    <n v="5"/>
    <m/>
    <x v="1373"/>
  </r>
  <r>
    <n v="6706"/>
    <x v="436"/>
    <x v="2"/>
    <x v="3"/>
    <n v="158000"/>
    <x v="2"/>
    <x v="0"/>
    <x v="0"/>
    <x v="26"/>
    <s v="kmpl"/>
    <s v="85.8 bhp"/>
    <n v="5"/>
    <m/>
    <x v="1373"/>
  </r>
  <r>
    <n v="6707"/>
    <x v="177"/>
    <x v="2"/>
    <x v="9"/>
    <n v="73000"/>
    <x v="2"/>
    <x v="0"/>
    <x v="0"/>
    <x v="53"/>
    <s v="kmpl"/>
    <s v="78.9 bhp"/>
    <n v="5"/>
    <m/>
    <x v="1373"/>
  </r>
  <r>
    <n v="6708"/>
    <x v="1359"/>
    <x v="3"/>
    <x v="4"/>
    <n v="71601"/>
    <x v="2"/>
    <x v="0"/>
    <x v="0"/>
    <x v="23"/>
    <s v="kmpl"/>
    <s v="86.8 bhp"/>
    <n v="5"/>
    <s v="6.38 Lakh"/>
    <x v="1373"/>
  </r>
  <r>
    <n v="6709"/>
    <x v="82"/>
    <x v="4"/>
    <x v="1"/>
    <n v="82328"/>
    <x v="1"/>
    <x v="0"/>
    <x v="0"/>
    <x v="5"/>
    <s v="kmpl"/>
    <s v="73.9 bhp"/>
    <n v="5"/>
    <m/>
    <x v="1373"/>
  </r>
  <r>
    <n v="6710"/>
    <x v="1359"/>
    <x v="7"/>
    <x v="2"/>
    <n v="38000"/>
    <x v="2"/>
    <x v="0"/>
    <x v="0"/>
    <x v="23"/>
    <s v="kmpl"/>
    <s v="86.8 bhp"/>
    <n v="5"/>
    <s v="5.89 Lakh"/>
    <x v="1373"/>
  </r>
  <r>
    <n v="6711"/>
    <x v="229"/>
    <x v="1"/>
    <x v="7"/>
    <n v="85000"/>
    <x v="2"/>
    <x v="0"/>
    <x v="0"/>
    <x v="112"/>
    <s v="kmpl"/>
    <s v="81.80 bhp"/>
    <n v="5"/>
    <m/>
    <x v="1373"/>
  </r>
  <r>
    <n v="6712"/>
    <x v="377"/>
    <x v="5"/>
    <x v="3"/>
    <n v="116000"/>
    <x v="1"/>
    <x v="0"/>
    <x v="0"/>
    <x v="28"/>
    <s v="kmpl"/>
    <s v="108.45 bhp"/>
    <n v="5"/>
    <m/>
    <x v="1373"/>
  </r>
  <r>
    <n v="6713"/>
    <x v="382"/>
    <x v="0"/>
    <x v="11"/>
    <n v="65000"/>
    <x v="2"/>
    <x v="0"/>
    <x v="1"/>
    <x v="199"/>
    <s v="kmpl"/>
    <s v="62.1 bhp"/>
    <n v="5"/>
    <m/>
    <x v="1373"/>
  </r>
  <r>
    <n v="6714"/>
    <x v="1945"/>
    <x v="2"/>
    <x v="6"/>
    <n v="5600"/>
    <x v="2"/>
    <x v="0"/>
    <x v="0"/>
    <x v="35"/>
    <s v="kmpl"/>
    <s v="82 bhp"/>
    <n v="5"/>
    <s v="6.55 Lakh"/>
    <x v="1373"/>
  </r>
  <r>
    <n v="6715"/>
    <x v="955"/>
    <x v="8"/>
    <x v="3"/>
    <n v="68000"/>
    <x v="1"/>
    <x v="1"/>
    <x v="0"/>
    <x v="332"/>
    <s v="kmpl"/>
    <s v="153.86 bhp"/>
    <n v="7"/>
    <m/>
    <x v="1373"/>
  </r>
  <r>
    <n v="6716"/>
    <x v="1946"/>
    <x v="7"/>
    <x v="0"/>
    <n v="29300"/>
    <x v="2"/>
    <x v="0"/>
    <x v="0"/>
    <x v="57"/>
    <s v="kmpl"/>
    <s v="65 bhp"/>
    <n v="5"/>
    <m/>
    <x v="1373"/>
  </r>
  <r>
    <n v="6717"/>
    <x v="1694"/>
    <x v="6"/>
    <x v="6"/>
    <n v="23342"/>
    <x v="1"/>
    <x v="1"/>
    <x v="0"/>
    <x v="368"/>
    <s v="kmpl"/>
    <s v="147.5 bhp"/>
    <n v="5"/>
    <m/>
    <x v="1373"/>
  </r>
  <r>
    <n v="6718"/>
    <x v="1026"/>
    <x v="3"/>
    <x v="8"/>
    <n v="41078"/>
    <x v="1"/>
    <x v="1"/>
    <x v="0"/>
    <x v="20"/>
    <s v="kmpl"/>
    <s v="190 bhp"/>
    <n v="5"/>
    <m/>
    <x v="1373"/>
  </r>
  <r>
    <n v="6719"/>
    <x v="1947"/>
    <x v="2"/>
    <x v="7"/>
    <n v="38000"/>
    <x v="1"/>
    <x v="0"/>
    <x v="0"/>
    <x v="270"/>
    <s v="kmpl"/>
    <s v="108.49 bhp"/>
    <n v="5"/>
    <m/>
    <x v="1373"/>
  </r>
  <r>
    <n v="6720"/>
    <x v="1612"/>
    <x v="4"/>
    <x v="4"/>
    <n v="132000"/>
    <x v="1"/>
    <x v="0"/>
    <x v="1"/>
    <x v="109"/>
    <s v="kmpl"/>
    <s v="70 bhp"/>
    <n v="5"/>
    <m/>
    <x v="1373"/>
  </r>
  <r>
    <n v="6721"/>
    <x v="248"/>
    <x v="1"/>
    <x v="1"/>
    <n v="35000"/>
    <x v="2"/>
    <x v="0"/>
    <x v="0"/>
    <x v="160"/>
    <s v="kmpl"/>
    <s v="47.3 bhp"/>
    <n v="5"/>
    <m/>
    <x v="1373"/>
  </r>
  <r>
    <n v="6722"/>
    <x v="1242"/>
    <x v="10"/>
    <x v="3"/>
    <n v="80000"/>
    <x v="1"/>
    <x v="0"/>
    <x v="0"/>
    <x v="56"/>
    <s v="kmpl"/>
    <s v="68 bhp"/>
    <n v="5"/>
    <m/>
    <x v="1373"/>
  </r>
  <r>
    <n v="6723"/>
    <x v="75"/>
    <x v="7"/>
    <x v="10"/>
    <n v="39408"/>
    <x v="1"/>
    <x v="0"/>
    <x v="0"/>
    <x v="49"/>
    <s v="kmpl"/>
    <s v="null bhp"/>
    <n v="5"/>
    <m/>
    <x v="1373"/>
  </r>
  <r>
    <n v="6724"/>
    <x v="521"/>
    <x v="7"/>
    <x v="1"/>
    <n v="27525"/>
    <x v="2"/>
    <x v="0"/>
    <x v="0"/>
    <x v="153"/>
    <s v="kmpl"/>
    <s v="88.7 bhp"/>
    <n v="5"/>
    <m/>
    <x v="1373"/>
  </r>
  <r>
    <n v="6725"/>
    <x v="551"/>
    <x v="5"/>
    <x v="6"/>
    <n v="27000"/>
    <x v="1"/>
    <x v="0"/>
    <x v="0"/>
    <x v="148"/>
    <s v="kmpl"/>
    <s v="73.97 bhp"/>
    <n v="5"/>
    <s v="7.79 Lakh"/>
    <x v="1373"/>
  </r>
  <r>
    <n v="6726"/>
    <x v="1196"/>
    <x v="1"/>
    <x v="1"/>
    <n v="82799"/>
    <x v="1"/>
    <x v="0"/>
    <x v="0"/>
    <x v="102"/>
    <s v="kmpl"/>
    <s v="103.52 bhp"/>
    <n v="5"/>
    <m/>
    <x v="1373"/>
  </r>
  <r>
    <n v="6727"/>
    <x v="493"/>
    <x v="1"/>
    <x v="8"/>
    <n v="8000"/>
    <x v="2"/>
    <x v="0"/>
    <x v="0"/>
    <x v="234"/>
    <s v="kmpl"/>
    <s v="81.80 bhp"/>
    <n v="5"/>
    <s v="7.87 Lakh"/>
    <x v="1373"/>
  </r>
  <r>
    <n v="6728"/>
    <x v="457"/>
    <x v="0"/>
    <x v="7"/>
    <n v="46000"/>
    <x v="1"/>
    <x v="1"/>
    <x v="1"/>
    <x v="200"/>
    <s v="kmpl"/>
    <s v="168.5 bhp"/>
    <n v="7"/>
    <m/>
    <x v="1373"/>
  </r>
  <r>
    <n v="6729"/>
    <x v="496"/>
    <x v="1"/>
    <x v="3"/>
    <n v="98000"/>
    <x v="1"/>
    <x v="0"/>
    <x v="0"/>
    <x v="84"/>
    <s v="kmpl"/>
    <s v="126.3 bhp"/>
    <n v="5"/>
    <m/>
    <x v="1373"/>
  </r>
  <r>
    <n v="6730"/>
    <x v="355"/>
    <x v="3"/>
    <x v="5"/>
    <n v="47924"/>
    <x v="2"/>
    <x v="0"/>
    <x v="0"/>
    <x v="5"/>
    <s v="kmpl"/>
    <s v="55.2 bhp"/>
    <n v="5"/>
    <m/>
    <x v="1373"/>
  </r>
  <r>
    <n v="6731"/>
    <x v="549"/>
    <x v="2"/>
    <x v="4"/>
    <n v="39000"/>
    <x v="2"/>
    <x v="1"/>
    <x v="0"/>
    <x v="66"/>
    <s v="kmpl"/>
    <s v="110 bhp"/>
    <n v="5"/>
    <m/>
    <x v="1373"/>
  </r>
  <r>
    <n v="6732"/>
    <x v="699"/>
    <x v="3"/>
    <x v="8"/>
    <n v="33601"/>
    <x v="2"/>
    <x v="0"/>
    <x v="0"/>
    <x v="50"/>
    <s v="kmpl"/>
    <s v="82 bhp"/>
    <n v="5"/>
    <m/>
    <x v="1373"/>
  </r>
  <r>
    <n v="6733"/>
    <x v="876"/>
    <x v="1"/>
    <x v="1"/>
    <n v="85000"/>
    <x v="1"/>
    <x v="1"/>
    <x v="0"/>
    <x v="208"/>
    <s v="kmpl"/>
    <s v="126.2 bhp"/>
    <n v="5"/>
    <s v="18.32 Lakh"/>
    <x v="1373"/>
  </r>
  <r>
    <n v="6734"/>
    <x v="30"/>
    <x v="1"/>
    <x v="3"/>
    <n v="54000"/>
    <x v="2"/>
    <x v="0"/>
    <x v="0"/>
    <x v="29"/>
    <s v="kmpl"/>
    <s v="138.1 bhp"/>
    <n v="5"/>
    <m/>
    <x v="1373"/>
  </r>
  <r>
    <n v="6735"/>
    <x v="478"/>
    <x v="1"/>
    <x v="8"/>
    <n v="35000"/>
    <x v="1"/>
    <x v="0"/>
    <x v="0"/>
    <x v="34"/>
    <s v="kmpl"/>
    <s v="88.5 bhp"/>
    <n v="5"/>
    <s v="10.65 Lakh"/>
    <x v="1373"/>
  </r>
  <r>
    <n v="6736"/>
    <x v="1948"/>
    <x v="4"/>
    <x v="4"/>
    <n v="80020"/>
    <x v="1"/>
    <x v="0"/>
    <x v="1"/>
    <x v="37"/>
    <s v="kmpl"/>
    <s v="74 bhp"/>
    <n v="5"/>
    <m/>
    <x v="1373"/>
  </r>
  <r>
    <n v="6737"/>
    <x v="1949"/>
    <x v="2"/>
    <x v="14"/>
    <n v="87500"/>
    <x v="2"/>
    <x v="0"/>
    <x v="1"/>
    <x v="178"/>
    <s v="kmpl"/>
    <s v="68 bhp"/>
    <n v="5"/>
    <m/>
    <x v="1373"/>
  </r>
  <r>
    <n v="6738"/>
    <x v="1881"/>
    <x v="0"/>
    <x v="1"/>
    <n v="59500"/>
    <x v="2"/>
    <x v="0"/>
    <x v="0"/>
    <x v="156"/>
    <s v="kmpl"/>
    <s v="117.3 bhp"/>
    <n v="7"/>
    <m/>
    <x v="1373"/>
  </r>
  <r>
    <n v="6739"/>
    <x v="585"/>
    <x v="4"/>
    <x v="1"/>
    <n v="76000"/>
    <x v="1"/>
    <x v="0"/>
    <x v="0"/>
    <x v="254"/>
    <s v="kmpl"/>
    <s v="98.6 bhp"/>
    <n v="7"/>
    <m/>
    <x v="1373"/>
  </r>
  <r>
    <n v="6740"/>
    <x v="962"/>
    <x v="9"/>
    <x v="7"/>
    <n v="43000"/>
    <x v="1"/>
    <x v="1"/>
    <x v="1"/>
    <x v="335"/>
    <s v="kmpl"/>
    <s v="240 bhp"/>
    <n v="5"/>
    <m/>
    <x v="1373"/>
  </r>
  <r>
    <n v="6741"/>
    <x v="969"/>
    <x v="6"/>
    <x v="1"/>
    <n v="41850"/>
    <x v="2"/>
    <x v="0"/>
    <x v="0"/>
    <x v="69"/>
    <s v="kmpl"/>
    <s v="86.7 bhp"/>
    <n v="5"/>
    <m/>
    <x v="1373"/>
  </r>
  <r>
    <n v="6742"/>
    <x v="1704"/>
    <x v="4"/>
    <x v="1"/>
    <n v="52300"/>
    <x v="1"/>
    <x v="1"/>
    <x v="0"/>
    <x v="187"/>
    <s v="kmpl"/>
    <s v="143 bhp"/>
    <n v="5"/>
    <m/>
    <x v="1373"/>
  </r>
  <r>
    <n v="6743"/>
    <x v="437"/>
    <x v="1"/>
    <x v="4"/>
    <n v="31924"/>
    <x v="1"/>
    <x v="0"/>
    <x v="0"/>
    <x v="63"/>
    <s v="kmpl"/>
    <s v="140 bhp"/>
    <n v="7"/>
    <m/>
    <x v="1373"/>
  </r>
  <r>
    <n v="6744"/>
    <x v="1950"/>
    <x v="3"/>
    <x v="7"/>
    <n v="77914"/>
    <x v="1"/>
    <x v="0"/>
    <x v="0"/>
    <x v="76"/>
    <s v="kmpl"/>
    <s v="110 bhp"/>
    <n v="5"/>
    <m/>
    <x v="1373"/>
  </r>
  <r>
    <n v="6745"/>
    <x v="973"/>
    <x v="1"/>
    <x v="4"/>
    <n v="70000"/>
    <x v="1"/>
    <x v="0"/>
    <x v="0"/>
    <x v="75"/>
    <s v="kmpl"/>
    <s v="89.84 bhp"/>
    <n v="5"/>
    <m/>
    <x v="1373"/>
  </r>
  <r>
    <n v="6746"/>
    <x v="39"/>
    <x v="2"/>
    <x v="0"/>
    <n v="94385"/>
    <x v="2"/>
    <x v="0"/>
    <x v="1"/>
    <x v="38"/>
    <s v="kmpl"/>
    <s v="46.3 bhp"/>
    <n v="5"/>
    <m/>
    <x v="1373"/>
  </r>
  <r>
    <n v="6747"/>
    <x v="1942"/>
    <x v="5"/>
    <x v="3"/>
    <n v="57000"/>
    <x v="1"/>
    <x v="0"/>
    <x v="1"/>
    <x v="6"/>
    <s v="kmpl"/>
    <s v="63.12 bhp"/>
    <n v="5"/>
    <m/>
    <x v="1373"/>
  </r>
  <r>
    <n v="6748"/>
    <x v="1930"/>
    <x v="3"/>
    <x v="5"/>
    <n v="27039"/>
    <x v="2"/>
    <x v="0"/>
    <x v="0"/>
    <x v="285"/>
    <s v="kmpl"/>
    <s v="68.05 bhp"/>
    <n v="5"/>
    <m/>
    <x v="1373"/>
  </r>
  <r>
    <n v="6749"/>
    <x v="80"/>
    <x v="8"/>
    <x v="1"/>
    <n v="11000"/>
    <x v="2"/>
    <x v="0"/>
    <x v="0"/>
    <x v="69"/>
    <s v="kmpl"/>
    <s v="86.7 bhp"/>
    <n v="5"/>
    <m/>
    <x v="1373"/>
  </r>
  <r>
    <n v="6750"/>
    <x v="1951"/>
    <x v="5"/>
    <x v="5"/>
    <n v="57669"/>
    <x v="1"/>
    <x v="1"/>
    <x v="0"/>
    <x v="113"/>
    <s v="kmpl"/>
    <s v="108.5 bhp"/>
    <n v="5"/>
    <s v="16.64 Lakh"/>
    <x v="1373"/>
  </r>
  <r>
    <n v="6751"/>
    <x v="136"/>
    <x v="1"/>
    <x v="2"/>
    <n v="124000"/>
    <x v="1"/>
    <x v="0"/>
    <x v="0"/>
    <x v="100"/>
    <s v="kmpl"/>
    <s v="171 bhp"/>
    <n v="7"/>
    <m/>
    <x v="1373"/>
  </r>
  <r>
    <n v="6752"/>
    <x v="581"/>
    <x v="0"/>
    <x v="8"/>
    <n v="29500"/>
    <x v="1"/>
    <x v="0"/>
    <x v="0"/>
    <x v="21"/>
    <s v="kmpl"/>
    <s v="88.5 bhp"/>
    <n v="5"/>
    <m/>
    <x v="1373"/>
  </r>
  <r>
    <n v="6753"/>
    <x v="1952"/>
    <x v="5"/>
    <x v="17"/>
    <n v="75000"/>
    <x v="2"/>
    <x v="0"/>
    <x v="0"/>
    <x v="133"/>
    <s v="kmpl"/>
    <s v="37 bhp"/>
    <n v="4"/>
    <m/>
    <x v="1373"/>
  </r>
  <r>
    <n v="6754"/>
    <x v="269"/>
    <x v="3"/>
    <x v="1"/>
    <n v="54186"/>
    <x v="2"/>
    <x v="1"/>
    <x v="0"/>
    <x v="165"/>
    <s v="kmpl"/>
    <s v="67.04 bhp"/>
    <n v="5"/>
    <m/>
    <x v="1373"/>
  </r>
  <r>
    <n v="6755"/>
    <x v="1271"/>
    <x v="0"/>
    <x v="1"/>
    <n v="36990"/>
    <x v="2"/>
    <x v="0"/>
    <x v="0"/>
    <x v="109"/>
    <s v="kmpl"/>
    <s v="86.8 bhp"/>
    <n v="5"/>
    <m/>
    <x v="1373"/>
  </r>
  <r>
    <n v="6756"/>
    <x v="628"/>
    <x v="4"/>
    <x v="5"/>
    <n v="90000"/>
    <x v="1"/>
    <x v="0"/>
    <x v="0"/>
    <x v="168"/>
    <s v="kmpl"/>
    <s v="73.9 bhp"/>
    <n v="5"/>
    <m/>
    <x v="1373"/>
  </r>
  <r>
    <n v="6757"/>
    <x v="7"/>
    <x v="0"/>
    <x v="6"/>
    <n v="23000"/>
    <x v="1"/>
    <x v="1"/>
    <x v="0"/>
    <x v="7"/>
    <s v="kmpl"/>
    <s v="171.5 bhp"/>
    <n v="8"/>
    <s v="21 Lakh"/>
    <x v="1373"/>
  </r>
  <r>
    <n v="6758"/>
    <x v="1953"/>
    <x v="8"/>
    <x v="5"/>
    <n v="23582"/>
    <x v="2"/>
    <x v="0"/>
    <x v="1"/>
    <x v="320"/>
    <s v="kmpl"/>
    <s v="103 bhp"/>
    <n v="7"/>
    <s v="9.54 Lakh"/>
    <x v="1373"/>
  </r>
  <r>
    <n v="6759"/>
    <x v="237"/>
    <x v="5"/>
    <x v="10"/>
    <n v="87000"/>
    <x v="2"/>
    <x v="0"/>
    <x v="1"/>
    <x v="97"/>
    <s v="kmpl"/>
    <s v="66.1 bhp"/>
    <n v="5"/>
    <m/>
    <x v="1373"/>
  </r>
  <r>
    <n v="6760"/>
    <x v="1954"/>
    <x v="7"/>
    <x v="12"/>
    <n v="1000"/>
    <x v="1"/>
    <x v="0"/>
    <x v="0"/>
    <x v="150"/>
    <s v="kmpl"/>
    <s v="91.72 bhp"/>
    <n v="5"/>
    <s v="9.26 Lakh"/>
    <x v="1373"/>
  </r>
  <r>
    <n v="6761"/>
    <x v="52"/>
    <x v="6"/>
    <x v="1"/>
    <n v="58634"/>
    <x v="1"/>
    <x v="0"/>
    <x v="0"/>
    <x v="17"/>
    <s v="kmpl"/>
    <s v="74 bhp"/>
    <n v="5"/>
    <m/>
    <x v="1373"/>
  </r>
  <r>
    <n v="6762"/>
    <x v="1171"/>
    <x v="6"/>
    <x v="4"/>
    <n v="41377"/>
    <x v="1"/>
    <x v="0"/>
    <x v="1"/>
    <x v="353"/>
    <s v="kmpl"/>
    <s v="84.8 bhp"/>
    <n v="5"/>
    <m/>
    <x v="1373"/>
  </r>
  <r>
    <n v="6763"/>
    <x v="145"/>
    <x v="5"/>
    <x v="1"/>
    <n v="43000"/>
    <x v="2"/>
    <x v="0"/>
    <x v="0"/>
    <x v="5"/>
    <s v="kmpl"/>
    <s v="55.2 bhp"/>
    <n v="5"/>
    <m/>
    <x v="1373"/>
  </r>
  <r>
    <n v="6764"/>
    <x v="325"/>
    <x v="6"/>
    <x v="1"/>
    <n v="77372"/>
    <x v="2"/>
    <x v="0"/>
    <x v="0"/>
    <x v="69"/>
    <s v="kmpl"/>
    <s v="86.7 bhp"/>
    <n v="5"/>
    <m/>
    <x v="1373"/>
  </r>
  <r>
    <n v="6765"/>
    <x v="1623"/>
    <x v="2"/>
    <x v="13"/>
    <n v="49000"/>
    <x v="2"/>
    <x v="0"/>
    <x v="1"/>
    <x v="116"/>
    <s v="kmpl"/>
    <s v="68 bhp"/>
    <n v="5"/>
    <m/>
    <x v="1373"/>
  </r>
  <r>
    <n v="6766"/>
    <x v="429"/>
    <x v="8"/>
    <x v="1"/>
    <n v="48000"/>
    <x v="2"/>
    <x v="1"/>
    <x v="0"/>
    <x v="69"/>
    <s v="kmpl"/>
    <s v="117.3 bhp"/>
    <n v="5"/>
    <m/>
    <x v="1373"/>
  </r>
  <r>
    <n v="6767"/>
    <x v="147"/>
    <x v="4"/>
    <x v="3"/>
    <n v="30000"/>
    <x v="2"/>
    <x v="0"/>
    <x v="0"/>
    <x v="109"/>
    <s v="kmpl"/>
    <s v="86.8 bhp"/>
    <n v="5"/>
    <m/>
    <x v="1373"/>
  </r>
  <r>
    <n v="6768"/>
    <x v="94"/>
    <x v="7"/>
    <x v="3"/>
    <n v="47000"/>
    <x v="2"/>
    <x v="0"/>
    <x v="0"/>
    <x v="50"/>
    <s v="kmpl"/>
    <s v="67.1 bhp"/>
    <n v="5"/>
    <m/>
    <x v="1373"/>
  </r>
  <r>
    <n v="6769"/>
    <x v="905"/>
    <x v="5"/>
    <x v="5"/>
    <n v="76681"/>
    <x v="1"/>
    <x v="1"/>
    <x v="0"/>
    <x v="75"/>
    <s v="kmpl"/>
    <s v="126.2 bhp"/>
    <n v="5"/>
    <m/>
    <x v="1373"/>
  </r>
  <r>
    <n v="6770"/>
    <x v="829"/>
    <x v="0"/>
    <x v="0"/>
    <n v="106565"/>
    <x v="2"/>
    <x v="1"/>
    <x v="0"/>
    <x v="273"/>
    <s v="kmpl"/>
    <s v="180 bhp"/>
    <n v="5"/>
    <m/>
    <x v="1373"/>
  </r>
  <r>
    <n v="6771"/>
    <x v="970"/>
    <x v="3"/>
    <x v="2"/>
    <n v="37492"/>
    <x v="2"/>
    <x v="1"/>
    <x v="0"/>
    <x v="143"/>
    <s v="kmpl"/>
    <s v="67 bhp"/>
    <n v="5"/>
    <s v="6.33 Lakh"/>
    <x v="1373"/>
  </r>
  <r>
    <n v="6772"/>
    <x v="562"/>
    <x v="3"/>
    <x v="7"/>
    <n v="72843"/>
    <x v="1"/>
    <x v="0"/>
    <x v="1"/>
    <x v="156"/>
    <s v="kmpl"/>
    <s v="163.7 bhp"/>
    <n v="5"/>
    <m/>
    <x v="1373"/>
  </r>
  <r>
    <n v="6773"/>
    <x v="1098"/>
    <x v="6"/>
    <x v="4"/>
    <n v="55653"/>
    <x v="2"/>
    <x v="0"/>
    <x v="0"/>
    <x v="72"/>
    <s v="kmpl"/>
    <s v="80 bhp"/>
    <n v="5"/>
    <m/>
    <x v="1373"/>
  </r>
  <r>
    <n v="6774"/>
    <x v="1634"/>
    <x v="10"/>
    <x v="4"/>
    <n v="35000"/>
    <x v="2"/>
    <x v="0"/>
    <x v="0"/>
    <x v="39"/>
    <s v="kmpl"/>
    <s v="37.48 bhp"/>
    <n v="4"/>
    <m/>
    <x v="1373"/>
  </r>
  <r>
    <n v="6775"/>
    <x v="1273"/>
    <x v="8"/>
    <x v="7"/>
    <n v="44000"/>
    <x v="2"/>
    <x v="0"/>
    <x v="0"/>
    <x v="57"/>
    <s v="kmpl"/>
    <s v="110 bhp"/>
    <n v="5"/>
    <m/>
    <x v="1373"/>
  </r>
  <r>
    <n v="6776"/>
    <x v="1612"/>
    <x v="1"/>
    <x v="3"/>
    <n v="43200"/>
    <x v="1"/>
    <x v="0"/>
    <x v="0"/>
    <x v="229"/>
    <s v="kmpl"/>
    <s v="70 bhp"/>
    <n v="5"/>
    <m/>
    <x v="1373"/>
  </r>
  <r>
    <n v="6777"/>
    <x v="402"/>
    <x v="5"/>
    <x v="14"/>
    <n v="117000"/>
    <x v="1"/>
    <x v="0"/>
    <x v="0"/>
    <x v="153"/>
    <s v="kmpl"/>
    <s v="66 bhp"/>
    <n v="5"/>
    <m/>
    <x v="1373"/>
  </r>
  <r>
    <n v="6778"/>
    <x v="1914"/>
    <x v="3"/>
    <x v="5"/>
    <n v="63961"/>
    <x v="1"/>
    <x v="1"/>
    <x v="0"/>
    <x v="15"/>
    <s v="kmpl"/>
    <s v="175.56 bhp"/>
    <n v="7"/>
    <s v="34.1 Lakh"/>
    <x v="1373"/>
  </r>
  <r>
    <n v="6779"/>
    <x v="898"/>
    <x v="0"/>
    <x v="1"/>
    <n v="20000"/>
    <x v="1"/>
    <x v="1"/>
    <x v="0"/>
    <x v="232"/>
    <s v="kmpl"/>
    <s v="113.98 bhp"/>
    <n v="4"/>
    <s v="35 Lakh"/>
    <x v="1373"/>
  </r>
  <r>
    <n v="6780"/>
    <x v="492"/>
    <x v="1"/>
    <x v="5"/>
    <n v="34000"/>
    <x v="2"/>
    <x v="0"/>
    <x v="0"/>
    <x v="229"/>
    <s v="kmpl"/>
    <s v="81.86 bhp"/>
    <n v="5"/>
    <m/>
    <x v="1373"/>
  </r>
  <r>
    <n v="6781"/>
    <x v="579"/>
    <x v="7"/>
    <x v="1"/>
    <n v="35000"/>
    <x v="2"/>
    <x v="0"/>
    <x v="0"/>
    <x v="101"/>
    <s v="kmpl"/>
    <s v="81.83 bhp"/>
    <n v="5"/>
    <m/>
    <x v="1373"/>
  </r>
  <r>
    <n v="6782"/>
    <x v="966"/>
    <x v="0"/>
    <x v="4"/>
    <n v="43000"/>
    <x v="2"/>
    <x v="0"/>
    <x v="0"/>
    <x v="23"/>
    <s v="kmpl"/>
    <s v="82.85 bhp"/>
    <n v="5"/>
    <m/>
    <x v="1373"/>
  </r>
  <r>
    <n v="6783"/>
    <x v="177"/>
    <x v="4"/>
    <x v="11"/>
    <n v="63193"/>
    <x v="2"/>
    <x v="0"/>
    <x v="0"/>
    <x v="53"/>
    <s v="kmpl"/>
    <s v="78.9 bhp"/>
    <n v="5"/>
    <m/>
    <x v="1373"/>
  </r>
  <r>
    <n v="6784"/>
    <x v="1290"/>
    <x v="9"/>
    <x v="11"/>
    <n v="110000"/>
    <x v="1"/>
    <x v="0"/>
    <x v="0"/>
    <x v="27"/>
    <s v="kmpl"/>
    <s v="102 bhp"/>
    <n v="8"/>
    <m/>
    <x v="1373"/>
  </r>
  <r>
    <n v="6785"/>
    <x v="1408"/>
    <x v="6"/>
    <x v="2"/>
    <n v="44547"/>
    <x v="2"/>
    <x v="0"/>
    <x v="0"/>
    <x v="393"/>
    <s v="kmpl"/>
    <s v="103.2 bhp"/>
    <n v="5"/>
    <m/>
    <x v="1373"/>
  </r>
  <r>
    <n v="6786"/>
    <x v="1324"/>
    <x v="10"/>
    <x v="2"/>
    <n v="65000"/>
    <x v="2"/>
    <x v="0"/>
    <x v="0"/>
    <x v="72"/>
    <s v="kmpl"/>
    <s v="118 bhp"/>
    <n v="5"/>
    <m/>
    <x v="1373"/>
  </r>
  <r>
    <n v="6787"/>
    <x v="531"/>
    <x v="0"/>
    <x v="3"/>
    <n v="79000"/>
    <x v="2"/>
    <x v="0"/>
    <x v="1"/>
    <x v="23"/>
    <s v="kmpl"/>
    <s v="85.80 bhp"/>
    <n v="5"/>
    <m/>
    <x v="1373"/>
  </r>
  <r>
    <n v="6788"/>
    <x v="1351"/>
    <x v="8"/>
    <x v="8"/>
    <n v="33000"/>
    <x v="0"/>
    <x v="0"/>
    <x v="0"/>
    <x v="375"/>
    <s v="km/kg"/>
    <s v="58.2 bhp"/>
    <n v="4"/>
    <s v="4.66 Lakh"/>
    <x v="1373"/>
  </r>
  <r>
    <n v="6789"/>
    <x v="1471"/>
    <x v="1"/>
    <x v="7"/>
    <n v="108000"/>
    <x v="2"/>
    <x v="1"/>
    <x v="0"/>
    <x v="89"/>
    <s v="kmpl"/>
    <s v="98.6 bhp"/>
    <n v="5"/>
    <m/>
    <x v="1373"/>
  </r>
  <r>
    <n v="6790"/>
    <x v="1820"/>
    <x v="6"/>
    <x v="6"/>
    <n v="21302"/>
    <x v="1"/>
    <x v="0"/>
    <x v="0"/>
    <x v="55"/>
    <s v="kmpl"/>
    <s v="147.8 bhp"/>
    <n v="8"/>
    <m/>
    <x v="1373"/>
  </r>
  <r>
    <n v="6791"/>
    <x v="1267"/>
    <x v="1"/>
    <x v="7"/>
    <n v="82000"/>
    <x v="1"/>
    <x v="0"/>
    <x v="0"/>
    <x v="12"/>
    <s v="kmpl"/>
    <s v="74 bhp"/>
    <n v="5"/>
    <m/>
    <x v="1373"/>
  </r>
  <r>
    <n v="6792"/>
    <x v="1177"/>
    <x v="2"/>
    <x v="7"/>
    <n v="173000"/>
    <x v="1"/>
    <x v="0"/>
    <x v="1"/>
    <x v="85"/>
    <s v="kmpl"/>
    <s v="100.6 bhp"/>
    <n v="8"/>
    <m/>
    <x v="1373"/>
  </r>
  <r>
    <n v="6793"/>
    <x v="459"/>
    <x v="5"/>
    <x v="4"/>
    <n v="72000"/>
    <x v="1"/>
    <x v="0"/>
    <x v="0"/>
    <x v="224"/>
    <s v="kmpl"/>
    <s v="100 bhp"/>
    <n v="7"/>
    <m/>
    <x v="1373"/>
  </r>
  <r>
    <n v="6794"/>
    <x v="70"/>
    <x v="9"/>
    <x v="7"/>
    <n v="50299"/>
    <x v="1"/>
    <x v="0"/>
    <x v="0"/>
    <x v="63"/>
    <s v="kmpl"/>
    <s v="140 bhp"/>
    <n v="7"/>
    <m/>
    <x v="1373"/>
  </r>
  <r>
    <n v="6795"/>
    <x v="160"/>
    <x v="7"/>
    <x v="7"/>
    <n v="60000"/>
    <x v="1"/>
    <x v="1"/>
    <x v="0"/>
    <x v="74"/>
    <s v="kmpl"/>
    <s v="174.33 bhp"/>
    <n v="5"/>
    <m/>
    <x v="1373"/>
  </r>
  <r>
    <n v="6796"/>
    <x v="136"/>
    <x v="7"/>
    <x v="2"/>
    <n v="112999"/>
    <x v="1"/>
    <x v="0"/>
    <x v="0"/>
    <x v="100"/>
    <s v="kmpl"/>
    <s v="171 bhp"/>
    <n v="7"/>
    <m/>
    <x v="1373"/>
  </r>
  <r>
    <n v="6797"/>
    <x v="242"/>
    <x v="1"/>
    <x v="0"/>
    <n v="183000"/>
    <x v="1"/>
    <x v="0"/>
    <x v="0"/>
    <x v="27"/>
    <s v="kmpl"/>
    <s v="102 bhp"/>
    <n v="7"/>
    <m/>
    <x v="1373"/>
  </r>
  <r>
    <n v="6798"/>
    <x v="446"/>
    <x v="3"/>
    <x v="5"/>
    <n v="58840"/>
    <x v="1"/>
    <x v="1"/>
    <x v="0"/>
    <x v="218"/>
    <s v="kmpl"/>
    <s v="187.7 bhp"/>
    <n v="5"/>
    <m/>
    <x v="1373"/>
  </r>
  <r>
    <n v="6799"/>
    <x v="1325"/>
    <x v="7"/>
    <x v="7"/>
    <n v="58000"/>
    <x v="2"/>
    <x v="0"/>
    <x v="0"/>
    <x v="189"/>
    <s v="kmpl"/>
    <s v="121.3 bhp"/>
    <n v="5"/>
    <m/>
    <x v="1373"/>
  </r>
  <r>
    <n v="6800"/>
    <x v="1019"/>
    <x v="5"/>
    <x v="2"/>
    <n v="78000"/>
    <x v="1"/>
    <x v="0"/>
    <x v="0"/>
    <x v="91"/>
    <s v="kmpl"/>
    <s v="90 bhp"/>
    <n v="5"/>
    <m/>
    <x v="1373"/>
  </r>
  <r>
    <n v="6801"/>
    <x v="1955"/>
    <x v="10"/>
    <x v="6"/>
    <n v="34000"/>
    <x v="1"/>
    <x v="0"/>
    <x v="0"/>
    <x v="334"/>
    <s v="kmpl"/>
    <s v="141 bhp"/>
    <n v="5"/>
    <s v="23.29 Lakh"/>
    <x v="1373"/>
  </r>
  <r>
    <n v="6802"/>
    <x v="85"/>
    <x v="4"/>
    <x v="3"/>
    <n v="54982"/>
    <x v="2"/>
    <x v="0"/>
    <x v="0"/>
    <x v="53"/>
    <s v="kmpl"/>
    <s v="78.9 bhp"/>
    <n v="5"/>
    <m/>
    <x v="1373"/>
  </r>
  <r>
    <n v="6803"/>
    <x v="39"/>
    <x v="5"/>
    <x v="11"/>
    <n v="65000"/>
    <x v="2"/>
    <x v="0"/>
    <x v="1"/>
    <x v="38"/>
    <s v="kmpl"/>
    <s v="46.3 bhp"/>
    <n v="5"/>
    <m/>
    <x v="1373"/>
  </r>
  <r>
    <n v="6804"/>
    <x v="1343"/>
    <x v="6"/>
    <x v="6"/>
    <n v="16292"/>
    <x v="2"/>
    <x v="0"/>
    <x v="0"/>
    <x v="52"/>
    <s v="kmpl"/>
    <s v="53.3 bhp"/>
    <n v="5"/>
    <s v="3.95 Lakh"/>
    <x v="1373"/>
  </r>
  <r>
    <n v="6805"/>
    <x v="53"/>
    <x v="0"/>
    <x v="1"/>
    <n v="11206"/>
    <x v="2"/>
    <x v="0"/>
    <x v="0"/>
    <x v="50"/>
    <s v="kmpl"/>
    <s v="82 bhp"/>
    <n v="5"/>
    <m/>
    <x v="1373"/>
  </r>
  <r>
    <n v="6806"/>
    <x v="312"/>
    <x v="1"/>
    <x v="1"/>
    <n v="32100"/>
    <x v="2"/>
    <x v="1"/>
    <x v="0"/>
    <x v="50"/>
    <s v="kmpl"/>
    <s v="82 bhp"/>
    <n v="5"/>
    <m/>
    <x v="1373"/>
  </r>
  <r>
    <n v="6807"/>
    <x v="199"/>
    <x v="8"/>
    <x v="6"/>
    <n v="22296"/>
    <x v="2"/>
    <x v="0"/>
    <x v="1"/>
    <x v="143"/>
    <s v="kmpl"/>
    <s v="67.04 bhp"/>
    <n v="5"/>
    <s v="4.59 Lakh"/>
    <x v="1373"/>
  </r>
  <r>
    <n v="6808"/>
    <x v="724"/>
    <x v="7"/>
    <x v="1"/>
    <n v="36113"/>
    <x v="1"/>
    <x v="0"/>
    <x v="0"/>
    <x v="117"/>
    <s v="kmpl"/>
    <s v="88.73 bhp"/>
    <n v="5"/>
    <m/>
    <x v="1373"/>
  </r>
  <r>
    <n v="6809"/>
    <x v="1207"/>
    <x v="8"/>
    <x v="2"/>
    <n v="87000"/>
    <x v="1"/>
    <x v="1"/>
    <x v="1"/>
    <x v="151"/>
    <s v="kmpl"/>
    <s v="215 bhp"/>
    <n v="5"/>
    <m/>
    <x v="1373"/>
  </r>
  <r>
    <n v="6810"/>
    <x v="1956"/>
    <x v="5"/>
    <x v="6"/>
    <n v="1001"/>
    <x v="1"/>
    <x v="0"/>
    <x v="0"/>
    <x v="127"/>
    <s v="kmpl"/>
    <s v="83.8 bhp"/>
    <n v="5"/>
    <s v="13.08 Lakh"/>
    <x v="1373"/>
  </r>
  <r>
    <n v="6811"/>
    <x v="429"/>
    <x v="4"/>
    <x v="1"/>
    <n v="39822"/>
    <x v="2"/>
    <x v="1"/>
    <x v="0"/>
    <x v="69"/>
    <s v="kmpl"/>
    <s v="117.3 bhp"/>
    <n v="5"/>
    <m/>
    <x v="1373"/>
  </r>
  <r>
    <n v="6812"/>
    <x v="742"/>
    <x v="4"/>
    <x v="11"/>
    <n v="81814"/>
    <x v="2"/>
    <x v="0"/>
    <x v="0"/>
    <x v="133"/>
    <s v="kmpl"/>
    <s v="88.2 bhp"/>
    <n v="5"/>
    <m/>
    <x v="1373"/>
  </r>
  <r>
    <n v="6813"/>
    <x v="644"/>
    <x v="2"/>
    <x v="5"/>
    <n v="62000"/>
    <x v="1"/>
    <x v="0"/>
    <x v="0"/>
    <x v="1"/>
    <s v="kmpl"/>
    <s v="126.2 bhp"/>
    <n v="5"/>
    <m/>
    <x v="1373"/>
  </r>
  <r>
    <n v="6814"/>
    <x v="280"/>
    <x v="1"/>
    <x v="8"/>
    <n v="71000"/>
    <x v="1"/>
    <x v="0"/>
    <x v="1"/>
    <x v="219"/>
    <s v="kmpl"/>
    <s v="74 bhp"/>
    <n v="5"/>
    <m/>
    <x v="1373"/>
  </r>
  <r>
    <n v="6815"/>
    <x v="132"/>
    <x v="3"/>
    <x v="12"/>
    <n v="10452"/>
    <x v="2"/>
    <x v="1"/>
    <x v="0"/>
    <x v="97"/>
    <s v="kmpl"/>
    <s v="88.7 bhp"/>
    <n v="5"/>
    <m/>
    <x v="1373"/>
  </r>
  <r>
    <n v="6816"/>
    <x v="1665"/>
    <x v="7"/>
    <x v="6"/>
    <n v="1520"/>
    <x v="2"/>
    <x v="0"/>
    <x v="0"/>
    <x v="281"/>
    <s v="kmpl"/>
    <s v="84 bhp"/>
    <n v="5"/>
    <s v="5.71 Lakh"/>
    <x v="1373"/>
  </r>
  <r>
    <n v="6817"/>
    <x v="147"/>
    <x v="2"/>
    <x v="4"/>
    <n v="35315"/>
    <x v="2"/>
    <x v="0"/>
    <x v="1"/>
    <x v="109"/>
    <s v="kmpl"/>
    <s v="86.8 bhp"/>
    <n v="5"/>
    <m/>
    <x v="1373"/>
  </r>
  <r>
    <n v="6818"/>
    <x v="12"/>
    <x v="4"/>
    <x v="7"/>
    <n v="91722"/>
    <x v="1"/>
    <x v="0"/>
    <x v="0"/>
    <x v="12"/>
    <s v="kmpl"/>
    <s v="74 bhp"/>
    <n v="5"/>
    <m/>
    <x v="1373"/>
  </r>
  <r>
    <n v="6819"/>
    <x v="712"/>
    <x v="1"/>
    <x v="2"/>
    <n v="35976"/>
    <x v="2"/>
    <x v="0"/>
    <x v="0"/>
    <x v="72"/>
    <s v="kmpl"/>
    <s v="80 bhp"/>
    <n v="5"/>
    <m/>
    <x v="1373"/>
  </r>
  <r>
    <n v="6820"/>
    <x v="1343"/>
    <x v="8"/>
    <x v="5"/>
    <n v="22000"/>
    <x v="2"/>
    <x v="0"/>
    <x v="0"/>
    <x v="52"/>
    <s v="kmpl"/>
    <s v="53.3 bhp"/>
    <n v="5"/>
    <s v="4.02 Lakh"/>
    <x v="1373"/>
  </r>
  <r>
    <n v="6821"/>
    <x v="1294"/>
    <x v="4"/>
    <x v="2"/>
    <n v="71000"/>
    <x v="1"/>
    <x v="1"/>
    <x v="0"/>
    <x v="67"/>
    <s v="kmpl"/>
    <s v="187.74 bhp"/>
    <n v="5"/>
    <s v="67.1 Lakh"/>
    <x v="1373"/>
  </r>
  <r>
    <n v="6822"/>
    <x v="699"/>
    <x v="1"/>
    <x v="7"/>
    <n v="25000"/>
    <x v="2"/>
    <x v="0"/>
    <x v="0"/>
    <x v="50"/>
    <s v="kmpl"/>
    <s v="82 bhp"/>
    <n v="5"/>
    <m/>
    <x v="1373"/>
  </r>
  <r>
    <n v="6823"/>
    <x v="39"/>
    <x v="4"/>
    <x v="0"/>
    <n v="54486"/>
    <x v="2"/>
    <x v="0"/>
    <x v="0"/>
    <x v="38"/>
    <s v="kmpl"/>
    <s v="46.3 bhp"/>
    <n v="5"/>
    <m/>
    <x v="1373"/>
  </r>
  <r>
    <n v="6824"/>
    <x v="1957"/>
    <x v="7"/>
    <x v="8"/>
    <n v="18366"/>
    <x v="2"/>
    <x v="1"/>
    <x v="0"/>
    <x v="88"/>
    <s v="kmpl"/>
    <s v="246.74 bhp"/>
    <n v="5"/>
    <s v="66.71 Lakh"/>
    <x v="1373"/>
  </r>
  <r>
    <n v="6825"/>
    <x v="1352"/>
    <x v="7"/>
    <x v="0"/>
    <n v="16000"/>
    <x v="2"/>
    <x v="0"/>
    <x v="0"/>
    <x v="89"/>
    <s v="kmpl"/>
    <s v="90 bhp"/>
    <n v="5"/>
    <m/>
    <x v="1373"/>
  </r>
  <r>
    <n v="6826"/>
    <x v="119"/>
    <x v="3"/>
    <x v="8"/>
    <n v="31176"/>
    <x v="2"/>
    <x v="1"/>
    <x v="0"/>
    <x v="91"/>
    <s v="kmpl"/>
    <s v="37.48 bhp"/>
    <n v="4"/>
    <m/>
    <x v="1373"/>
  </r>
  <r>
    <n v="6827"/>
    <x v="218"/>
    <x v="5"/>
    <x v="3"/>
    <n v="88375"/>
    <x v="1"/>
    <x v="1"/>
    <x v="1"/>
    <x v="147"/>
    <s v="kmpl"/>
    <s v="184 bhp"/>
    <n v="5"/>
    <m/>
    <x v="1373"/>
  </r>
  <r>
    <n v="6828"/>
    <x v="192"/>
    <x v="5"/>
    <x v="8"/>
    <n v="34500"/>
    <x v="2"/>
    <x v="1"/>
    <x v="0"/>
    <x v="137"/>
    <s v="kmpl"/>
    <s v="67 bhp"/>
    <n v="5"/>
    <m/>
    <x v="1373"/>
  </r>
  <r>
    <n v="6829"/>
    <x v="394"/>
    <x v="4"/>
    <x v="3"/>
    <n v="80000"/>
    <x v="1"/>
    <x v="0"/>
    <x v="0"/>
    <x v="200"/>
    <s v="kmpl"/>
    <s v="168.5 bhp"/>
    <n v="7"/>
    <m/>
    <x v="1373"/>
  </r>
  <r>
    <n v="6830"/>
    <x v="38"/>
    <x v="8"/>
    <x v="4"/>
    <n v="46000"/>
    <x v="1"/>
    <x v="0"/>
    <x v="0"/>
    <x v="37"/>
    <s v="kmpl"/>
    <s v="73.9 bhp"/>
    <n v="5"/>
    <m/>
    <x v="1373"/>
  </r>
  <r>
    <n v="6831"/>
    <x v="1958"/>
    <x v="0"/>
    <x v="10"/>
    <n v="70000"/>
    <x v="2"/>
    <x v="1"/>
    <x v="3"/>
    <x v="415"/>
    <s v="kmpl"/>
    <s v="130.2 bhp"/>
    <n v="5"/>
    <m/>
    <x v="1373"/>
  </r>
  <r>
    <n v="6832"/>
    <x v="1673"/>
    <x v="4"/>
    <x v="10"/>
    <n v="51000"/>
    <x v="1"/>
    <x v="1"/>
    <x v="0"/>
    <x v="243"/>
    <s v="kmpl"/>
    <s v="258 bhp"/>
    <n v="5"/>
    <m/>
    <x v="1373"/>
  </r>
  <r>
    <n v="6833"/>
    <x v="125"/>
    <x v="8"/>
    <x v="8"/>
    <n v="25000"/>
    <x v="1"/>
    <x v="1"/>
    <x v="0"/>
    <x v="83"/>
    <s v="kmpl"/>
    <s v="140 bhp"/>
    <n v="7"/>
    <m/>
    <x v="1373"/>
  </r>
  <r>
    <n v="6834"/>
    <x v="1959"/>
    <x v="3"/>
    <x v="8"/>
    <n v="25132"/>
    <x v="2"/>
    <x v="1"/>
    <x v="0"/>
    <x v="437"/>
    <s v="kmpl"/>
    <s v="147.4 bhp"/>
    <n v="5"/>
    <m/>
    <x v="1373"/>
  </r>
  <r>
    <n v="6835"/>
    <x v="30"/>
    <x v="8"/>
    <x v="2"/>
    <n v="70000"/>
    <x v="2"/>
    <x v="0"/>
    <x v="0"/>
    <x v="29"/>
    <s v="kmpl"/>
    <s v="138.1 bhp"/>
    <n v="5"/>
    <m/>
    <x v="1373"/>
  </r>
  <r>
    <n v="6836"/>
    <x v="308"/>
    <x v="6"/>
    <x v="1"/>
    <n v="48913"/>
    <x v="2"/>
    <x v="0"/>
    <x v="0"/>
    <x v="179"/>
    <s v="kmpl"/>
    <s v="47.3 bhp"/>
    <n v="5"/>
    <m/>
    <x v="1373"/>
  </r>
  <r>
    <n v="6837"/>
    <x v="1572"/>
    <x v="4"/>
    <x v="7"/>
    <n v="63000"/>
    <x v="1"/>
    <x v="0"/>
    <x v="0"/>
    <x v="346"/>
    <s v="kmpl"/>
    <s v="98.6 bhp"/>
    <n v="5"/>
    <s v="13.33 Lakh"/>
    <x v="1373"/>
  </r>
  <r>
    <n v="6838"/>
    <x v="39"/>
    <x v="5"/>
    <x v="2"/>
    <n v="90000"/>
    <x v="2"/>
    <x v="0"/>
    <x v="0"/>
    <x v="38"/>
    <s v="kmpl"/>
    <s v="46.3 bhp"/>
    <n v="5"/>
    <m/>
    <x v="1373"/>
  </r>
  <r>
    <n v="6839"/>
    <x v="147"/>
    <x v="2"/>
    <x v="4"/>
    <n v="55000"/>
    <x v="2"/>
    <x v="0"/>
    <x v="0"/>
    <x v="109"/>
    <s v="kmpl"/>
    <s v="86.8 bhp"/>
    <n v="5"/>
    <m/>
    <x v="1373"/>
  </r>
  <r>
    <n v="6840"/>
    <x v="288"/>
    <x v="0"/>
    <x v="4"/>
    <n v="51000"/>
    <x v="2"/>
    <x v="0"/>
    <x v="0"/>
    <x v="164"/>
    <s v="kmpl"/>
    <s v="73.9 bhp"/>
    <n v="5"/>
    <m/>
    <x v="1373"/>
  </r>
  <r>
    <n v="6841"/>
    <x v="967"/>
    <x v="1"/>
    <x v="3"/>
    <n v="35844"/>
    <x v="2"/>
    <x v="0"/>
    <x v="1"/>
    <x v="23"/>
    <s v="kmpl"/>
    <s v="85.80 bhp"/>
    <n v="5"/>
    <m/>
    <x v="1373"/>
  </r>
  <r>
    <n v="6842"/>
    <x v="1960"/>
    <x v="7"/>
    <x v="3"/>
    <n v="14850"/>
    <x v="2"/>
    <x v="1"/>
    <x v="0"/>
    <x v="252"/>
    <s v="kmpl"/>
    <s v="328.5 bhp"/>
    <n v="2"/>
    <m/>
    <x v="1373"/>
  </r>
  <r>
    <n v="6843"/>
    <x v="627"/>
    <x v="4"/>
    <x v="7"/>
    <n v="98000"/>
    <x v="1"/>
    <x v="1"/>
    <x v="0"/>
    <x v="74"/>
    <s v="kmpl"/>
    <s v="174.33 bhp"/>
    <n v="5"/>
    <m/>
    <x v="1373"/>
  </r>
  <r>
    <n v="6844"/>
    <x v="97"/>
    <x v="0"/>
    <x v="1"/>
    <n v="17000"/>
    <x v="2"/>
    <x v="0"/>
    <x v="0"/>
    <x v="101"/>
    <s v="kmpl"/>
    <s v="81.83 bhp"/>
    <n v="5"/>
    <m/>
    <x v="1373"/>
  </r>
  <r>
    <n v="6845"/>
    <x v="496"/>
    <x v="0"/>
    <x v="4"/>
    <n v="42670"/>
    <x v="1"/>
    <x v="0"/>
    <x v="0"/>
    <x v="84"/>
    <s v="kmpl"/>
    <s v="126.3 bhp"/>
    <n v="5"/>
    <m/>
    <x v="1373"/>
  </r>
  <r>
    <n v="6846"/>
    <x v="1188"/>
    <x v="6"/>
    <x v="7"/>
    <n v="33128"/>
    <x v="1"/>
    <x v="1"/>
    <x v="0"/>
    <x v="354"/>
    <s v="kmpl"/>
    <s v="313 bhp"/>
    <n v="4"/>
    <m/>
    <x v="1373"/>
  </r>
  <r>
    <n v="6847"/>
    <x v="127"/>
    <x v="2"/>
    <x v="6"/>
    <n v="7300"/>
    <x v="2"/>
    <x v="0"/>
    <x v="1"/>
    <x v="96"/>
    <s v="kmpl"/>
    <s v="67.1 bhp"/>
    <n v="5"/>
    <s v="4.5 Lakh"/>
    <x v="1373"/>
  </r>
  <r>
    <n v="6848"/>
    <x v="1240"/>
    <x v="7"/>
    <x v="5"/>
    <n v="53416"/>
    <x v="1"/>
    <x v="0"/>
    <x v="0"/>
    <x v="117"/>
    <s v="kmpl"/>
    <s v="88.73 bhp"/>
    <n v="5"/>
    <m/>
    <x v="1373"/>
  </r>
  <r>
    <n v="6849"/>
    <x v="416"/>
    <x v="2"/>
    <x v="2"/>
    <n v="47000"/>
    <x v="2"/>
    <x v="0"/>
    <x v="1"/>
    <x v="208"/>
    <s v="kmpl"/>
    <s v="88.73 bhp"/>
    <n v="5"/>
    <m/>
    <x v="1373"/>
  </r>
  <r>
    <n v="6850"/>
    <x v="1047"/>
    <x v="10"/>
    <x v="11"/>
    <n v="72002"/>
    <x v="1"/>
    <x v="0"/>
    <x v="1"/>
    <x v="221"/>
    <s v="kmpl"/>
    <s v="142 bhp"/>
    <n v="5"/>
    <m/>
    <x v="1373"/>
  </r>
  <r>
    <n v="6851"/>
    <x v="660"/>
    <x v="1"/>
    <x v="5"/>
    <n v="47000"/>
    <x v="1"/>
    <x v="1"/>
    <x v="0"/>
    <x v="313"/>
    <s v="kmpl"/>
    <s v="108.4 bhp"/>
    <n v="5"/>
    <s v="15.11 Lakh"/>
    <x v="1373"/>
  </r>
  <r>
    <n v="6852"/>
    <x v="419"/>
    <x v="3"/>
    <x v="5"/>
    <n v="47634"/>
    <x v="1"/>
    <x v="1"/>
    <x v="0"/>
    <x v="74"/>
    <s v="kmpl"/>
    <s v="174.33 bhp"/>
    <n v="5"/>
    <m/>
    <x v="1373"/>
  </r>
  <r>
    <n v="6853"/>
    <x v="520"/>
    <x v="10"/>
    <x v="1"/>
    <n v="62000"/>
    <x v="2"/>
    <x v="0"/>
    <x v="0"/>
    <x v="164"/>
    <s v="kmpl"/>
    <s v="74 bhp"/>
    <n v="5"/>
    <m/>
    <x v="1373"/>
  </r>
  <r>
    <n v="6854"/>
    <x v="1961"/>
    <x v="2"/>
    <x v="4"/>
    <n v="65000"/>
    <x v="1"/>
    <x v="0"/>
    <x v="1"/>
    <x v="399"/>
    <s v="kmpl"/>
    <s v="67 bhp"/>
    <n v="5"/>
    <m/>
    <x v="1373"/>
  </r>
  <r>
    <n v="6855"/>
    <x v="1962"/>
    <x v="4"/>
    <x v="7"/>
    <n v="92448"/>
    <x v="1"/>
    <x v="0"/>
    <x v="0"/>
    <x v="438"/>
    <s v="kmpl"/>
    <s v="147.9 bhp"/>
    <n v="5"/>
    <m/>
    <x v="1373"/>
  </r>
  <r>
    <n v="6856"/>
    <x v="152"/>
    <x v="2"/>
    <x v="7"/>
    <n v="68000"/>
    <x v="1"/>
    <x v="0"/>
    <x v="0"/>
    <x v="75"/>
    <s v="kmpl"/>
    <s v="89.84 bhp"/>
    <n v="5"/>
    <m/>
    <x v="1373"/>
  </r>
  <r>
    <n v="6857"/>
    <x v="14"/>
    <x v="0"/>
    <x v="2"/>
    <n v="87000"/>
    <x v="1"/>
    <x v="1"/>
    <x v="0"/>
    <x v="14"/>
    <s v="kmpl"/>
    <s v="115 bhp"/>
    <n v="5"/>
    <m/>
    <x v="1373"/>
  </r>
  <r>
    <n v="6858"/>
    <x v="1963"/>
    <x v="1"/>
    <x v="5"/>
    <n v="108000"/>
    <x v="1"/>
    <x v="0"/>
    <x v="0"/>
    <x v="16"/>
    <s v="kmpl"/>
    <s v="98.6 bhp"/>
    <n v="5"/>
    <m/>
    <x v="1373"/>
  </r>
  <r>
    <n v="6859"/>
    <x v="111"/>
    <x v="2"/>
    <x v="1"/>
    <n v="60000"/>
    <x v="1"/>
    <x v="1"/>
    <x v="0"/>
    <x v="86"/>
    <s v="kmpl"/>
    <s v="150 bhp"/>
    <n v="5"/>
    <m/>
    <x v="1373"/>
  </r>
  <r>
    <n v="6860"/>
    <x v="177"/>
    <x v="2"/>
    <x v="2"/>
    <n v="82000"/>
    <x v="2"/>
    <x v="0"/>
    <x v="0"/>
    <x v="53"/>
    <s v="kmpl"/>
    <s v="78.9 bhp"/>
    <n v="5"/>
    <m/>
    <x v="1373"/>
  </r>
  <r>
    <n v="6861"/>
    <x v="1023"/>
    <x v="5"/>
    <x v="5"/>
    <n v="26189"/>
    <x v="2"/>
    <x v="0"/>
    <x v="0"/>
    <x v="203"/>
    <s v="kmpl"/>
    <s v="86.8 bhp"/>
    <n v="5"/>
    <m/>
    <x v="1373"/>
  </r>
  <r>
    <n v="6862"/>
    <x v="1964"/>
    <x v="5"/>
    <x v="5"/>
    <n v="26300"/>
    <x v="1"/>
    <x v="0"/>
    <x v="0"/>
    <x v="149"/>
    <s v="kmpl"/>
    <s v="88.5 bhp"/>
    <n v="5"/>
    <m/>
    <x v="1373"/>
  </r>
  <r>
    <n v="6863"/>
    <x v="1591"/>
    <x v="0"/>
    <x v="5"/>
    <n v="35000"/>
    <x v="1"/>
    <x v="1"/>
    <x v="0"/>
    <x v="200"/>
    <s v="kmpl"/>
    <s v="168.7 bhp"/>
    <n v="7"/>
    <m/>
    <x v="1373"/>
  </r>
  <r>
    <n v="6864"/>
    <x v="1965"/>
    <x v="1"/>
    <x v="0"/>
    <n v="67000"/>
    <x v="1"/>
    <x v="0"/>
    <x v="0"/>
    <x v="69"/>
    <s v="kmpl"/>
    <s v="75 bhp"/>
    <n v="5"/>
    <m/>
    <x v="1373"/>
  </r>
  <r>
    <n v="6865"/>
    <x v="1218"/>
    <x v="5"/>
    <x v="3"/>
    <n v="42285"/>
    <x v="2"/>
    <x v="0"/>
    <x v="0"/>
    <x v="90"/>
    <s v="kmpl"/>
    <s v="55 bhp"/>
    <n v="5"/>
    <m/>
    <x v="1373"/>
  </r>
  <r>
    <n v="6866"/>
    <x v="1442"/>
    <x v="7"/>
    <x v="8"/>
    <n v="7000"/>
    <x v="2"/>
    <x v="0"/>
    <x v="0"/>
    <x v="35"/>
    <s v="kmpl"/>
    <s v="82 bhp"/>
    <n v="6"/>
    <m/>
    <x v="1373"/>
  </r>
  <r>
    <n v="6867"/>
    <x v="454"/>
    <x v="1"/>
    <x v="5"/>
    <n v="42000"/>
    <x v="2"/>
    <x v="0"/>
    <x v="0"/>
    <x v="101"/>
    <s v="kmpl"/>
    <s v="81.83 bhp"/>
    <n v="5"/>
    <m/>
    <x v="1373"/>
  </r>
  <r>
    <n v="6868"/>
    <x v="382"/>
    <x v="6"/>
    <x v="1"/>
    <n v="56967"/>
    <x v="2"/>
    <x v="0"/>
    <x v="0"/>
    <x v="199"/>
    <s v="kmpl"/>
    <s v="62.1 bhp"/>
    <n v="5"/>
    <m/>
    <x v="1373"/>
  </r>
  <r>
    <n v="6869"/>
    <x v="1966"/>
    <x v="3"/>
    <x v="12"/>
    <n v="29566"/>
    <x v="1"/>
    <x v="1"/>
    <x v="0"/>
    <x v="115"/>
    <s v="kmpl"/>
    <s v="170 bhp"/>
    <n v="5"/>
    <s v="49.12 Lakh"/>
    <x v="1373"/>
  </r>
  <r>
    <n v="6870"/>
    <x v="1153"/>
    <x v="6"/>
    <x v="1"/>
    <n v="41836"/>
    <x v="2"/>
    <x v="0"/>
    <x v="0"/>
    <x v="137"/>
    <s v="kmpl"/>
    <s v="67.04 bhp"/>
    <n v="5"/>
    <m/>
    <x v="1373"/>
  </r>
  <r>
    <n v="6871"/>
    <x v="1967"/>
    <x v="3"/>
    <x v="6"/>
    <n v="19764"/>
    <x v="1"/>
    <x v="0"/>
    <x v="0"/>
    <x v="66"/>
    <s v="kmpl"/>
    <s v="70 bhp"/>
    <n v="7"/>
    <s v="10.51 Lakh"/>
    <x v="1373"/>
  </r>
  <r>
    <n v="6872"/>
    <x v="276"/>
    <x v="7"/>
    <x v="10"/>
    <n v="134000"/>
    <x v="1"/>
    <x v="0"/>
    <x v="0"/>
    <x v="69"/>
    <s v="kmpl"/>
    <s v="75 bhp"/>
    <n v="5"/>
    <m/>
    <x v="1373"/>
  </r>
  <r>
    <n v="6873"/>
    <x v="1428"/>
    <x v="8"/>
    <x v="6"/>
    <n v="8321"/>
    <x v="2"/>
    <x v="0"/>
    <x v="0"/>
    <x v="101"/>
    <s v="kmpl"/>
    <s v="81.86 bhp"/>
    <n v="5"/>
    <m/>
    <x v="1373"/>
  </r>
  <r>
    <n v="6874"/>
    <x v="1612"/>
    <x v="1"/>
    <x v="1"/>
    <n v="174000"/>
    <x v="1"/>
    <x v="0"/>
    <x v="0"/>
    <x v="229"/>
    <s v="kmpl"/>
    <s v="70 bhp"/>
    <n v="5"/>
    <m/>
    <x v="1373"/>
  </r>
  <r>
    <n v="6875"/>
    <x v="1003"/>
    <x v="1"/>
    <x v="16"/>
    <n v="119613"/>
    <x v="1"/>
    <x v="0"/>
    <x v="1"/>
    <x v="151"/>
    <s v="kmpl"/>
    <s v="75 bhp"/>
    <n v="10"/>
    <m/>
    <x v="1373"/>
  </r>
  <r>
    <n v="6876"/>
    <x v="1366"/>
    <x v="2"/>
    <x v="8"/>
    <n v="21000"/>
    <x v="2"/>
    <x v="0"/>
    <x v="0"/>
    <x v="246"/>
    <s v="kmpl"/>
    <s v="83.14 bhp"/>
    <n v="5"/>
    <m/>
    <x v="1373"/>
  </r>
  <r>
    <n v="6877"/>
    <x v="976"/>
    <x v="0"/>
    <x v="1"/>
    <n v="55600"/>
    <x v="1"/>
    <x v="0"/>
    <x v="0"/>
    <x v="259"/>
    <s v="kmpl"/>
    <s v="103.2 bhp"/>
    <n v="5"/>
    <m/>
    <x v="1373"/>
  </r>
  <r>
    <n v="6878"/>
    <x v="1968"/>
    <x v="7"/>
    <x v="7"/>
    <n v="61000"/>
    <x v="1"/>
    <x v="0"/>
    <x v="0"/>
    <x v="284"/>
    <s v="kmpl"/>
    <s v="75 bhp"/>
    <n v="5"/>
    <s v="8.65 Lakh"/>
    <x v="1373"/>
  </r>
  <r>
    <n v="6879"/>
    <x v="147"/>
    <x v="1"/>
    <x v="4"/>
    <n v="38428"/>
    <x v="2"/>
    <x v="0"/>
    <x v="1"/>
    <x v="109"/>
    <s v="kmpl"/>
    <s v="86.8 bhp"/>
    <n v="5"/>
    <m/>
    <x v="1373"/>
  </r>
  <r>
    <n v="6880"/>
    <x v="1194"/>
    <x v="2"/>
    <x v="10"/>
    <n v="95000"/>
    <x v="1"/>
    <x v="1"/>
    <x v="1"/>
    <x v="163"/>
    <s v="kmpl"/>
    <m/>
    <m/>
    <m/>
    <x v="1373"/>
  </r>
  <r>
    <n v="6881"/>
    <x v="655"/>
    <x v="0"/>
    <x v="3"/>
    <n v="18000"/>
    <x v="2"/>
    <x v="0"/>
    <x v="0"/>
    <x v="72"/>
    <s v="kmpl"/>
    <s v="80 bhp"/>
    <n v="5"/>
    <m/>
    <x v="1373"/>
  </r>
  <r>
    <n v="6882"/>
    <x v="1075"/>
    <x v="2"/>
    <x v="12"/>
    <n v="7000"/>
    <x v="1"/>
    <x v="1"/>
    <x v="0"/>
    <x v="269"/>
    <s v="kmpl"/>
    <s v="158 bhp"/>
    <n v="7"/>
    <m/>
    <x v="1373"/>
  </r>
  <r>
    <n v="6883"/>
    <x v="655"/>
    <x v="6"/>
    <x v="5"/>
    <n v="24779"/>
    <x v="2"/>
    <x v="0"/>
    <x v="0"/>
    <x v="101"/>
    <s v="kmpl"/>
    <s v="81.83 bhp"/>
    <n v="5"/>
    <m/>
    <x v="1373"/>
  </r>
  <r>
    <n v="6884"/>
    <x v="1111"/>
    <x v="6"/>
    <x v="12"/>
    <n v="17431"/>
    <x v="2"/>
    <x v="0"/>
    <x v="0"/>
    <x v="113"/>
    <s v="kmpl"/>
    <s v="81.80 bhp"/>
    <n v="5"/>
    <s v="5.79 Lakh"/>
    <x v="1373"/>
  </r>
  <r>
    <n v="6885"/>
    <x v="1969"/>
    <x v="2"/>
    <x v="11"/>
    <n v="88000"/>
    <x v="1"/>
    <x v="0"/>
    <x v="0"/>
    <x v="92"/>
    <s v="kmpl"/>
    <s v="120 bhp"/>
    <n v="8"/>
    <m/>
    <x v="1373"/>
  </r>
  <r>
    <n v="6886"/>
    <x v="199"/>
    <x v="6"/>
    <x v="1"/>
    <n v="29347"/>
    <x v="2"/>
    <x v="0"/>
    <x v="0"/>
    <x v="143"/>
    <s v="kmpl"/>
    <s v="67.04 bhp"/>
    <n v="5"/>
    <s v="5.04 Lakh"/>
    <x v="1373"/>
  </r>
  <r>
    <n v="6887"/>
    <x v="1121"/>
    <x v="10"/>
    <x v="1"/>
    <n v="24000"/>
    <x v="1"/>
    <x v="0"/>
    <x v="0"/>
    <x v="348"/>
    <s v="kmpl"/>
    <s v="88.5 bhp"/>
    <n v="5"/>
    <m/>
    <x v="1373"/>
  </r>
  <r>
    <n v="6888"/>
    <x v="1577"/>
    <x v="3"/>
    <x v="5"/>
    <n v="60249"/>
    <x v="1"/>
    <x v="1"/>
    <x v="0"/>
    <x v="275"/>
    <s v="kmpl"/>
    <s v="187.74 bhp"/>
    <n v="5"/>
    <s v="53.14 Lakh"/>
    <x v="1373"/>
  </r>
  <r>
    <n v="6889"/>
    <x v="923"/>
    <x v="0"/>
    <x v="8"/>
    <n v="15000"/>
    <x v="2"/>
    <x v="0"/>
    <x v="0"/>
    <x v="95"/>
    <s v="kmpl"/>
    <s v="91.1 bhp"/>
    <n v="5"/>
    <m/>
    <x v="1373"/>
  </r>
  <r>
    <n v="6890"/>
    <x v="1970"/>
    <x v="7"/>
    <x v="6"/>
    <n v="3013"/>
    <x v="1"/>
    <x v="0"/>
    <x v="0"/>
    <x v="45"/>
    <s v="kmpl"/>
    <s v="98.63 bhp"/>
    <n v="5"/>
    <s v="9.12 Lakh"/>
    <x v="1373"/>
  </r>
  <r>
    <n v="6891"/>
    <x v="307"/>
    <x v="7"/>
    <x v="4"/>
    <n v="60000"/>
    <x v="1"/>
    <x v="0"/>
    <x v="0"/>
    <x v="132"/>
    <s v="kmpl"/>
    <s v="null bhp"/>
    <n v="5"/>
    <m/>
    <x v="1373"/>
  </r>
  <r>
    <n v="6892"/>
    <x v="70"/>
    <x v="4"/>
    <x v="4"/>
    <n v="83503"/>
    <x v="1"/>
    <x v="0"/>
    <x v="0"/>
    <x v="63"/>
    <s v="kmpl"/>
    <s v="140 bhp"/>
    <n v="7"/>
    <m/>
    <x v="1373"/>
  </r>
  <r>
    <n v="6893"/>
    <x v="562"/>
    <x v="0"/>
    <x v="2"/>
    <n v="69000"/>
    <x v="1"/>
    <x v="0"/>
    <x v="1"/>
    <x v="249"/>
    <s v="kmpl"/>
    <s v="147.9 bhp"/>
    <n v="5"/>
    <m/>
    <x v="1373"/>
  </r>
  <r>
    <n v="6894"/>
    <x v="1266"/>
    <x v="7"/>
    <x v="6"/>
    <n v="54000"/>
    <x v="2"/>
    <x v="0"/>
    <x v="0"/>
    <x v="5"/>
    <s v="kmpl"/>
    <s v="55.2 bhp"/>
    <n v="5"/>
    <m/>
    <x v="1373"/>
  </r>
  <r>
    <n v="6895"/>
    <x v="82"/>
    <x v="9"/>
    <x v="4"/>
    <n v="49000"/>
    <x v="1"/>
    <x v="0"/>
    <x v="0"/>
    <x v="70"/>
    <s v="kmpl"/>
    <s v="73.94 bhp"/>
    <n v="5"/>
    <m/>
    <x v="1373"/>
  </r>
  <r>
    <n v="6896"/>
    <x v="439"/>
    <x v="4"/>
    <x v="4"/>
    <n v="86000"/>
    <x v="1"/>
    <x v="0"/>
    <x v="0"/>
    <x v="132"/>
    <s v="kmpl"/>
    <s v="null bhp"/>
    <n v="5"/>
    <m/>
    <x v="1373"/>
  </r>
  <r>
    <n v="6897"/>
    <x v="202"/>
    <x v="2"/>
    <x v="0"/>
    <n v="36000"/>
    <x v="2"/>
    <x v="0"/>
    <x v="1"/>
    <x v="143"/>
    <s v="kmpl"/>
    <s v="67.04 bhp"/>
    <n v="5"/>
    <s v="5.51 Lakh"/>
    <x v="1373"/>
  </r>
  <r>
    <n v="6898"/>
    <x v="1118"/>
    <x v="3"/>
    <x v="6"/>
    <n v="12899"/>
    <x v="2"/>
    <x v="0"/>
    <x v="0"/>
    <x v="407"/>
    <s v="kmpl"/>
    <s v="110.4 bhp"/>
    <n v="5"/>
    <m/>
    <x v="1373"/>
  </r>
  <r>
    <n v="6899"/>
    <x v="733"/>
    <x v="9"/>
    <x v="5"/>
    <n v="56839"/>
    <x v="1"/>
    <x v="1"/>
    <x v="0"/>
    <x v="283"/>
    <s v="kmpl"/>
    <s v="108.45 bhp"/>
    <n v="5"/>
    <s v="15.05 Lakh"/>
    <x v="1373"/>
  </r>
  <r>
    <n v="6900"/>
    <x v="1971"/>
    <x v="1"/>
    <x v="3"/>
    <n v="46972"/>
    <x v="2"/>
    <x v="0"/>
    <x v="0"/>
    <x v="90"/>
    <s v="kmpl"/>
    <s v="81.80 bhp"/>
    <n v="5"/>
    <m/>
    <x v="1373"/>
  </r>
  <r>
    <n v="6901"/>
    <x v="776"/>
    <x v="3"/>
    <x v="1"/>
    <n v="96012"/>
    <x v="1"/>
    <x v="0"/>
    <x v="0"/>
    <x v="293"/>
    <s v="kmpl"/>
    <s v="93.7 bhp"/>
    <n v="7"/>
    <s v="11.91 Lakh"/>
    <x v="1373"/>
  </r>
  <r>
    <n v="6902"/>
    <x v="1116"/>
    <x v="6"/>
    <x v="3"/>
    <n v="59311"/>
    <x v="2"/>
    <x v="0"/>
    <x v="0"/>
    <x v="249"/>
    <s v="kmpl"/>
    <m/>
    <m/>
    <m/>
    <x v="1373"/>
  </r>
  <r>
    <n v="6903"/>
    <x v="697"/>
    <x v="10"/>
    <x v="0"/>
    <n v="90000"/>
    <x v="2"/>
    <x v="1"/>
    <x v="3"/>
    <x v="274"/>
    <s v="kmpl"/>
    <s v="152 bhp"/>
    <n v="5"/>
    <m/>
    <x v="1373"/>
  </r>
  <r>
    <n v="6904"/>
    <x v="1972"/>
    <x v="6"/>
    <x v="5"/>
    <n v="32835"/>
    <x v="1"/>
    <x v="0"/>
    <x v="0"/>
    <x v="150"/>
    <s v="kmpl"/>
    <s v="91.7 bhp"/>
    <n v="5"/>
    <s v="8.6 Lakh"/>
    <x v="1373"/>
  </r>
  <r>
    <n v="6905"/>
    <x v="399"/>
    <x v="6"/>
    <x v="8"/>
    <n v="60739"/>
    <x v="1"/>
    <x v="1"/>
    <x v="0"/>
    <x v="189"/>
    <s v="kmpl"/>
    <s v="126.2 bhp"/>
    <n v="5"/>
    <m/>
    <x v="1373"/>
  </r>
  <r>
    <n v="6906"/>
    <x v="1973"/>
    <x v="0"/>
    <x v="8"/>
    <n v="19476"/>
    <x v="2"/>
    <x v="1"/>
    <x v="0"/>
    <x v="97"/>
    <s v="kmpl"/>
    <s v="160 bhp"/>
    <n v="4"/>
    <m/>
    <x v="1373"/>
  </r>
  <r>
    <n v="6907"/>
    <x v="843"/>
    <x v="0"/>
    <x v="8"/>
    <n v="15000"/>
    <x v="2"/>
    <x v="0"/>
    <x v="0"/>
    <x v="158"/>
    <s v="kmpl"/>
    <s v="123.24 bhp"/>
    <n v="5"/>
    <m/>
    <x v="1373"/>
  </r>
  <r>
    <n v="6908"/>
    <x v="103"/>
    <x v="4"/>
    <x v="2"/>
    <n v="53000"/>
    <x v="1"/>
    <x v="1"/>
    <x v="0"/>
    <x v="82"/>
    <s v="kmpl"/>
    <s v="270.9 bhp"/>
    <n v="5"/>
    <m/>
    <x v="1373"/>
  </r>
  <r>
    <n v="6909"/>
    <x v="53"/>
    <x v="2"/>
    <x v="5"/>
    <n v="20000"/>
    <x v="2"/>
    <x v="0"/>
    <x v="1"/>
    <x v="50"/>
    <s v="kmpl"/>
    <s v="82 bhp"/>
    <n v="5"/>
    <m/>
    <x v="1373"/>
  </r>
  <r>
    <n v="6910"/>
    <x v="1397"/>
    <x v="4"/>
    <x v="11"/>
    <n v="67000"/>
    <x v="1"/>
    <x v="1"/>
    <x v="0"/>
    <x v="384"/>
    <s v="kmpl"/>
    <s v="224.34 bhp"/>
    <n v="5"/>
    <m/>
    <x v="1373"/>
  </r>
  <r>
    <n v="6911"/>
    <x v="28"/>
    <x v="9"/>
    <x v="10"/>
    <n v="140000"/>
    <x v="1"/>
    <x v="0"/>
    <x v="1"/>
    <x v="27"/>
    <s v="kmpl"/>
    <s v="102 bhp"/>
    <n v="7"/>
    <m/>
    <x v="1373"/>
  </r>
  <r>
    <n v="6912"/>
    <x v="886"/>
    <x v="8"/>
    <x v="2"/>
    <n v="25000"/>
    <x v="2"/>
    <x v="1"/>
    <x v="1"/>
    <x v="93"/>
    <s v="kmpl"/>
    <s v="177.6 bhp"/>
    <n v="5"/>
    <m/>
    <x v="1373"/>
  </r>
  <r>
    <n v="6913"/>
    <x v="199"/>
    <x v="5"/>
    <x v="9"/>
    <n v="69000"/>
    <x v="2"/>
    <x v="0"/>
    <x v="1"/>
    <x v="50"/>
    <s v="kmpl"/>
    <s v="67.1 bhp"/>
    <n v="5"/>
    <m/>
    <x v="1373"/>
  </r>
  <r>
    <n v="6914"/>
    <x v="1019"/>
    <x v="4"/>
    <x v="4"/>
    <n v="65461"/>
    <x v="1"/>
    <x v="0"/>
    <x v="0"/>
    <x v="91"/>
    <s v="kmpl"/>
    <s v="90 bhp"/>
    <n v="5"/>
    <m/>
    <x v="1373"/>
  </r>
  <r>
    <n v="6915"/>
    <x v="421"/>
    <x v="7"/>
    <x v="7"/>
    <n v="33000"/>
    <x v="2"/>
    <x v="0"/>
    <x v="0"/>
    <x v="101"/>
    <s v="kmpl"/>
    <s v="85.8 bhp"/>
    <n v="5"/>
    <m/>
    <x v="1373"/>
  </r>
  <r>
    <n v="6916"/>
    <x v="1324"/>
    <x v="10"/>
    <x v="2"/>
    <n v="52000"/>
    <x v="2"/>
    <x v="0"/>
    <x v="0"/>
    <x v="72"/>
    <s v="kmpl"/>
    <s v="118 bhp"/>
    <n v="5"/>
    <m/>
    <x v="1373"/>
  </r>
  <r>
    <n v="6917"/>
    <x v="1443"/>
    <x v="6"/>
    <x v="1"/>
    <n v="29215"/>
    <x v="2"/>
    <x v="0"/>
    <x v="0"/>
    <x v="164"/>
    <s v="kmpl"/>
    <s v="74 bhp"/>
    <n v="5"/>
    <m/>
    <x v="1373"/>
  </r>
  <r>
    <n v="6918"/>
    <x v="1974"/>
    <x v="5"/>
    <x v="0"/>
    <n v="40000"/>
    <x v="3"/>
    <x v="0"/>
    <x v="1"/>
    <x v="190"/>
    <s v="km/kg"/>
    <s v="93.7 bhp"/>
    <n v="5"/>
    <m/>
    <x v="1373"/>
  </r>
  <r>
    <n v="6919"/>
    <x v="1466"/>
    <x v="5"/>
    <x v="8"/>
    <n v="290000"/>
    <x v="1"/>
    <x v="0"/>
    <x v="0"/>
    <x v="31"/>
    <s v="kmpl"/>
    <s v="134 bhp"/>
    <n v="5"/>
    <m/>
    <x v="1373"/>
  </r>
  <r>
    <n v="6920"/>
    <x v="1975"/>
    <x v="3"/>
    <x v="8"/>
    <n v="14519"/>
    <x v="2"/>
    <x v="0"/>
    <x v="0"/>
    <x v="125"/>
    <s v="kmpl"/>
    <s v="117.3 bhp"/>
    <n v="7"/>
    <s v="15.55 Lakh"/>
    <x v="1373"/>
  </r>
  <r>
    <n v="6921"/>
    <x v="303"/>
    <x v="5"/>
    <x v="3"/>
    <n v="350000"/>
    <x v="1"/>
    <x v="0"/>
    <x v="0"/>
    <x v="159"/>
    <s v="kmpl"/>
    <s v="74 bhp"/>
    <n v="5"/>
    <m/>
    <x v="1373"/>
  </r>
  <r>
    <n v="6922"/>
    <x v="934"/>
    <x v="7"/>
    <x v="7"/>
    <n v="39000"/>
    <x v="1"/>
    <x v="0"/>
    <x v="0"/>
    <x v="254"/>
    <s v="kmpl"/>
    <s v="98.6 bhp"/>
    <n v="7"/>
    <m/>
    <x v="1373"/>
  </r>
  <r>
    <n v="6923"/>
    <x v="401"/>
    <x v="3"/>
    <x v="5"/>
    <n v="40130"/>
    <x v="2"/>
    <x v="0"/>
    <x v="0"/>
    <x v="167"/>
    <s v="kmpl"/>
    <s v="93.7 bhp"/>
    <n v="7"/>
    <m/>
    <x v="1373"/>
  </r>
  <r>
    <n v="6924"/>
    <x v="1914"/>
    <x v="9"/>
    <x v="1"/>
    <n v="58000"/>
    <x v="1"/>
    <x v="1"/>
    <x v="0"/>
    <x v="15"/>
    <s v="kmpl"/>
    <s v="175.56 bhp"/>
    <n v="7"/>
    <s v="34.1 Lakh"/>
    <x v="1373"/>
  </r>
  <r>
    <n v="6925"/>
    <x v="1288"/>
    <x v="9"/>
    <x v="4"/>
    <n v="43000"/>
    <x v="1"/>
    <x v="1"/>
    <x v="0"/>
    <x v="89"/>
    <s v="kmpl"/>
    <s v="107.3 bhp"/>
    <n v="5"/>
    <m/>
    <x v="1373"/>
  </r>
  <r>
    <n v="6926"/>
    <x v="360"/>
    <x v="0"/>
    <x v="8"/>
    <n v="15500"/>
    <x v="0"/>
    <x v="0"/>
    <x v="0"/>
    <x v="63"/>
    <s v="km/kg"/>
    <s v="73 bhp"/>
    <n v="5"/>
    <m/>
    <x v="1373"/>
  </r>
  <r>
    <n v="6927"/>
    <x v="1976"/>
    <x v="0"/>
    <x v="2"/>
    <n v="34948"/>
    <x v="2"/>
    <x v="0"/>
    <x v="0"/>
    <x v="32"/>
    <s v="kmpl"/>
    <s v="103.5 bhp"/>
    <n v="5"/>
    <s v="10.36 Lakh"/>
    <x v="1373"/>
  </r>
  <r>
    <n v="6928"/>
    <x v="1977"/>
    <x v="9"/>
    <x v="13"/>
    <n v="98245"/>
    <x v="2"/>
    <x v="0"/>
    <x v="3"/>
    <x v="173"/>
    <s v="kmpl"/>
    <s v="83.1 bhp"/>
    <n v="8"/>
    <m/>
    <x v="1373"/>
  </r>
  <r>
    <n v="6929"/>
    <x v="894"/>
    <x v="8"/>
    <x v="7"/>
    <n v="36390"/>
    <x v="1"/>
    <x v="0"/>
    <x v="0"/>
    <x v="111"/>
    <s v="kmpl"/>
    <s v="98.6 bhp"/>
    <n v="5"/>
    <m/>
    <x v="1373"/>
  </r>
  <r>
    <n v="6930"/>
    <x v="1090"/>
    <x v="0"/>
    <x v="0"/>
    <n v="122000"/>
    <x v="2"/>
    <x v="0"/>
    <x v="0"/>
    <x v="26"/>
    <s v="kmpl"/>
    <s v="85.8 bhp"/>
    <n v="5"/>
    <m/>
    <x v="1373"/>
  </r>
  <r>
    <n v="6931"/>
    <x v="272"/>
    <x v="10"/>
    <x v="4"/>
    <n v="79003"/>
    <x v="1"/>
    <x v="0"/>
    <x v="0"/>
    <x v="8"/>
    <s v="kmpl"/>
    <s v="103.6 bhp"/>
    <n v="5"/>
    <m/>
    <x v="1373"/>
  </r>
  <r>
    <n v="6932"/>
    <x v="251"/>
    <x v="6"/>
    <x v="4"/>
    <n v="78830"/>
    <x v="1"/>
    <x v="1"/>
    <x v="1"/>
    <x v="72"/>
    <s v="kmpl"/>
    <s v="105 bhp"/>
    <n v="5"/>
    <m/>
    <x v="1373"/>
  </r>
  <r>
    <n v="6933"/>
    <x v="156"/>
    <x v="0"/>
    <x v="2"/>
    <n v="53000"/>
    <x v="2"/>
    <x v="0"/>
    <x v="0"/>
    <x v="109"/>
    <s v="kmpl"/>
    <s v="86.8 bhp"/>
    <n v="5"/>
    <m/>
    <x v="1373"/>
  </r>
  <r>
    <n v="6934"/>
    <x v="237"/>
    <x v="2"/>
    <x v="10"/>
    <n v="53000"/>
    <x v="2"/>
    <x v="0"/>
    <x v="1"/>
    <x v="97"/>
    <s v="kmpl"/>
    <s v="66.1 bhp"/>
    <n v="5"/>
    <m/>
    <x v="1373"/>
  </r>
  <r>
    <n v="6935"/>
    <x v="1092"/>
    <x v="5"/>
    <x v="2"/>
    <n v="82000"/>
    <x v="1"/>
    <x v="0"/>
    <x v="1"/>
    <x v="113"/>
    <s v="kmpl"/>
    <s v="88.8 bhp"/>
    <n v="5"/>
    <m/>
    <x v="1373"/>
  </r>
  <r>
    <n v="6936"/>
    <x v="1743"/>
    <x v="0"/>
    <x v="4"/>
    <n v="95000"/>
    <x v="1"/>
    <x v="0"/>
    <x v="0"/>
    <x v="117"/>
    <s v="kmpl"/>
    <s v="126.2 bhp"/>
    <n v="5"/>
    <s v="20.69 Lakh"/>
    <x v="1373"/>
  </r>
  <r>
    <n v="6937"/>
    <x v="265"/>
    <x v="6"/>
    <x v="8"/>
    <n v="18090"/>
    <x v="2"/>
    <x v="0"/>
    <x v="0"/>
    <x v="96"/>
    <s v="kmpl"/>
    <s v="67.1 bhp"/>
    <n v="5"/>
    <s v="4.25 Lakh"/>
    <x v="1373"/>
  </r>
  <r>
    <n v="6938"/>
    <x v="334"/>
    <x v="1"/>
    <x v="15"/>
    <n v="70332"/>
    <x v="2"/>
    <x v="0"/>
    <x v="3"/>
    <x v="38"/>
    <s v="kmpl"/>
    <s v="46.3 bhp"/>
    <n v="5"/>
    <m/>
    <x v="1373"/>
  </r>
  <r>
    <n v="6939"/>
    <x v="624"/>
    <x v="5"/>
    <x v="6"/>
    <n v="46000"/>
    <x v="2"/>
    <x v="0"/>
    <x v="0"/>
    <x v="75"/>
    <s v="kmpl"/>
    <s v="53.64 bhp"/>
    <n v="5"/>
    <s v="3.99 Lakh"/>
    <x v="1373"/>
  </r>
  <r>
    <n v="6940"/>
    <x v="89"/>
    <x v="6"/>
    <x v="1"/>
    <n v="63402"/>
    <x v="1"/>
    <x v="0"/>
    <x v="0"/>
    <x v="75"/>
    <s v="kmpl"/>
    <s v="89.84 bhp"/>
    <n v="5"/>
    <m/>
    <x v="1373"/>
  </r>
  <r>
    <n v="6941"/>
    <x v="894"/>
    <x v="7"/>
    <x v="8"/>
    <n v="13000"/>
    <x v="1"/>
    <x v="0"/>
    <x v="0"/>
    <x v="111"/>
    <s v="kmpl"/>
    <s v="98.6 bhp"/>
    <n v="5"/>
    <m/>
    <x v="1373"/>
  </r>
  <r>
    <n v="6942"/>
    <x v="1306"/>
    <x v="1"/>
    <x v="0"/>
    <n v="65505"/>
    <x v="1"/>
    <x v="1"/>
    <x v="0"/>
    <x v="80"/>
    <s v="kmpl"/>
    <s v="204 bhp"/>
    <n v="5"/>
    <m/>
    <x v="1373"/>
  </r>
  <r>
    <n v="6943"/>
    <x v="1978"/>
    <x v="1"/>
    <x v="13"/>
    <n v="154000"/>
    <x v="2"/>
    <x v="0"/>
    <x v="3"/>
    <x v="190"/>
    <s v="kmpl"/>
    <s v="165 bhp"/>
    <n v="5"/>
    <m/>
    <x v="1373"/>
  </r>
  <r>
    <n v="6944"/>
    <x v="298"/>
    <x v="9"/>
    <x v="11"/>
    <n v="85142"/>
    <x v="2"/>
    <x v="0"/>
    <x v="1"/>
    <x v="69"/>
    <s v="kmpl"/>
    <s v="62 bhp"/>
    <n v="5"/>
    <m/>
    <x v="1373"/>
  </r>
  <r>
    <n v="6945"/>
    <x v="520"/>
    <x v="5"/>
    <x v="5"/>
    <n v="45000"/>
    <x v="2"/>
    <x v="0"/>
    <x v="0"/>
    <x v="76"/>
    <s v="kmpl"/>
    <s v="74 bhp"/>
    <n v="5"/>
    <m/>
    <x v="1373"/>
  </r>
  <r>
    <n v="6946"/>
    <x v="85"/>
    <x v="8"/>
    <x v="2"/>
    <n v="48000"/>
    <x v="2"/>
    <x v="0"/>
    <x v="0"/>
    <x v="53"/>
    <s v="kmpl"/>
    <s v="78.9 bhp"/>
    <n v="5"/>
    <m/>
    <x v="1373"/>
  </r>
  <r>
    <n v="6947"/>
    <x v="592"/>
    <x v="8"/>
    <x v="3"/>
    <n v="77800"/>
    <x v="2"/>
    <x v="0"/>
    <x v="0"/>
    <x v="249"/>
    <s v="kmpl"/>
    <s v="null bhp"/>
    <n v="5"/>
    <m/>
    <x v="1373"/>
  </r>
  <r>
    <n v="6948"/>
    <x v="127"/>
    <x v="6"/>
    <x v="5"/>
    <n v="39549"/>
    <x v="2"/>
    <x v="0"/>
    <x v="0"/>
    <x v="96"/>
    <s v="kmpl"/>
    <s v="67.1 bhp"/>
    <n v="5"/>
    <s v="4.09 Lakh"/>
    <x v="1373"/>
  </r>
  <r>
    <n v="6949"/>
    <x v="697"/>
    <x v="6"/>
    <x v="2"/>
    <n v="100922"/>
    <x v="2"/>
    <x v="1"/>
    <x v="1"/>
    <x v="274"/>
    <s v="kmpl"/>
    <s v="152 bhp"/>
    <n v="5"/>
    <m/>
    <x v="1373"/>
  </r>
  <r>
    <n v="6950"/>
    <x v="861"/>
    <x v="2"/>
    <x v="4"/>
    <n v="55000"/>
    <x v="2"/>
    <x v="1"/>
    <x v="0"/>
    <x v="189"/>
    <s v="kmpl"/>
    <s v="121.4 bhp"/>
    <n v="5"/>
    <m/>
    <x v="1373"/>
  </r>
  <r>
    <n v="6951"/>
    <x v="1306"/>
    <x v="4"/>
    <x v="2"/>
    <n v="45000"/>
    <x v="1"/>
    <x v="1"/>
    <x v="1"/>
    <x v="80"/>
    <s v="kmpl"/>
    <s v="204 bhp"/>
    <n v="5"/>
    <m/>
    <x v="1373"/>
  </r>
  <r>
    <n v="6952"/>
    <x v="1979"/>
    <x v="5"/>
    <x v="8"/>
    <n v="145000"/>
    <x v="2"/>
    <x v="1"/>
    <x v="0"/>
    <x v="241"/>
    <s v="kmpl"/>
    <s v="88.7 bhp"/>
    <n v="5"/>
    <m/>
    <x v="1373"/>
  </r>
  <r>
    <n v="6953"/>
    <x v="482"/>
    <x v="7"/>
    <x v="2"/>
    <n v="45000"/>
    <x v="1"/>
    <x v="0"/>
    <x v="0"/>
    <x v="33"/>
    <s v="kmpl"/>
    <s v="112 bhp"/>
    <n v="8"/>
    <m/>
    <x v="1373"/>
  </r>
  <r>
    <n v="6954"/>
    <x v="1435"/>
    <x v="9"/>
    <x v="3"/>
    <n v="44000"/>
    <x v="2"/>
    <x v="1"/>
    <x v="0"/>
    <x v="388"/>
    <s v="kmpl"/>
    <s v="198.25 bhp"/>
    <n v="5"/>
    <m/>
    <x v="1373"/>
  </r>
  <r>
    <n v="6955"/>
    <x v="1786"/>
    <x v="9"/>
    <x v="1"/>
    <n v="48000"/>
    <x v="1"/>
    <x v="0"/>
    <x v="0"/>
    <x v="392"/>
    <s v="kmpl"/>
    <s v="88.7 bhp"/>
    <n v="5"/>
    <m/>
    <x v="1373"/>
  </r>
  <r>
    <n v="6956"/>
    <x v="242"/>
    <x v="6"/>
    <x v="2"/>
    <n v="64139"/>
    <x v="1"/>
    <x v="0"/>
    <x v="0"/>
    <x v="27"/>
    <s v="kmpl"/>
    <s v="102 bhp"/>
    <n v="7"/>
    <m/>
    <x v="1373"/>
  </r>
  <r>
    <n v="6957"/>
    <x v="1980"/>
    <x v="6"/>
    <x v="12"/>
    <n v="11574"/>
    <x v="2"/>
    <x v="0"/>
    <x v="0"/>
    <x v="14"/>
    <s v="kmpl"/>
    <s v="88.7 bhp"/>
    <m/>
    <m/>
    <x v="1373"/>
  </r>
  <r>
    <n v="6958"/>
    <x v="1807"/>
    <x v="7"/>
    <x v="4"/>
    <n v="14311"/>
    <x v="0"/>
    <x v="0"/>
    <x v="0"/>
    <x v="426"/>
    <s v="km/kg"/>
    <s v="47.3 bhp"/>
    <n v="5"/>
    <m/>
    <x v="1373"/>
  </r>
  <r>
    <n v="6959"/>
    <x v="579"/>
    <x v="9"/>
    <x v="5"/>
    <n v="20000"/>
    <x v="2"/>
    <x v="0"/>
    <x v="0"/>
    <x v="101"/>
    <s v="kmpl"/>
    <s v="81.83 bhp"/>
    <n v="5"/>
    <m/>
    <x v="1373"/>
  </r>
  <r>
    <n v="6960"/>
    <x v="128"/>
    <x v="3"/>
    <x v="6"/>
    <n v="18338"/>
    <x v="2"/>
    <x v="1"/>
    <x v="0"/>
    <x v="97"/>
    <s v="kmpl"/>
    <s v="362.07 bhp"/>
    <n v="2"/>
    <s v="1.06 Cr"/>
    <x v="1373"/>
  </r>
  <r>
    <n v="6961"/>
    <x v="1240"/>
    <x v="6"/>
    <x v="12"/>
    <n v="17964"/>
    <x v="1"/>
    <x v="0"/>
    <x v="0"/>
    <x v="117"/>
    <s v="kmpl"/>
    <s v="88.73 bhp"/>
    <n v="5"/>
    <m/>
    <x v="1373"/>
  </r>
  <r>
    <n v="6962"/>
    <x v="504"/>
    <x v="4"/>
    <x v="3"/>
    <n v="55500"/>
    <x v="1"/>
    <x v="1"/>
    <x v="0"/>
    <x v="100"/>
    <s v="kmpl"/>
    <s v="169 bhp"/>
    <n v="7"/>
    <m/>
    <x v="1373"/>
  </r>
  <r>
    <n v="6963"/>
    <x v="1835"/>
    <x v="2"/>
    <x v="11"/>
    <n v="130000"/>
    <x v="1"/>
    <x v="0"/>
    <x v="1"/>
    <x v="92"/>
    <s v="kmpl"/>
    <s v="120 bhp"/>
    <n v="8"/>
    <m/>
    <x v="1373"/>
  </r>
  <r>
    <n v="6964"/>
    <x v="233"/>
    <x v="4"/>
    <x v="5"/>
    <n v="50000"/>
    <x v="1"/>
    <x v="1"/>
    <x v="0"/>
    <x v="155"/>
    <s v="kmpl"/>
    <s v="254.79 bhp"/>
    <n v="5"/>
    <s v="92.01 Lakh"/>
    <x v="1373"/>
  </r>
  <r>
    <n v="6965"/>
    <x v="520"/>
    <x v="0"/>
    <x v="1"/>
    <n v="49830"/>
    <x v="2"/>
    <x v="0"/>
    <x v="0"/>
    <x v="76"/>
    <s v="kmpl"/>
    <s v="74 bhp"/>
    <n v="5"/>
    <m/>
    <x v="1373"/>
  </r>
  <r>
    <n v="6966"/>
    <x v="258"/>
    <x v="7"/>
    <x v="10"/>
    <n v="49000"/>
    <x v="1"/>
    <x v="1"/>
    <x v="0"/>
    <x v="163"/>
    <s v="kmpl"/>
    <s v="177 bhp"/>
    <n v="5"/>
    <m/>
    <x v="1373"/>
  </r>
  <r>
    <n v="6967"/>
    <x v="152"/>
    <x v="7"/>
    <x v="4"/>
    <n v="53967"/>
    <x v="1"/>
    <x v="0"/>
    <x v="0"/>
    <x v="75"/>
    <s v="kmpl"/>
    <s v="89.84 bhp"/>
    <n v="5"/>
    <m/>
    <x v="1373"/>
  </r>
  <r>
    <n v="6968"/>
    <x v="818"/>
    <x v="0"/>
    <x v="2"/>
    <n v="54000"/>
    <x v="2"/>
    <x v="0"/>
    <x v="0"/>
    <x v="89"/>
    <s v="kmpl"/>
    <s v="104.68 bhp"/>
    <n v="5"/>
    <m/>
    <x v="1373"/>
  </r>
  <r>
    <n v="6969"/>
    <x v="1981"/>
    <x v="4"/>
    <x v="10"/>
    <n v="75000"/>
    <x v="2"/>
    <x v="1"/>
    <x v="0"/>
    <x v="89"/>
    <s v="kmpl"/>
    <s v="100 bhp"/>
    <n v="5"/>
    <m/>
    <x v="1373"/>
  </r>
  <r>
    <n v="6970"/>
    <x v="47"/>
    <x v="1"/>
    <x v="5"/>
    <n v="100000"/>
    <x v="1"/>
    <x v="0"/>
    <x v="0"/>
    <x v="45"/>
    <s v="kmpl"/>
    <s v="71 bhp"/>
    <n v="5"/>
    <m/>
    <x v="1373"/>
  </r>
  <r>
    <n v="6971"/>
    <x v="1982"/>
    <x v="2"/>
    <x v="1"/>
    <n v="142000"/>
    <x v="1"/>
    <x v="0"/>
    <x v="0"/>
    <x v="122"/>
    <s v="kmpl"/>
    <s v="108.5 bhp"/>
    <n v="8"/>
    <m/>
    <x v="1373"/>
  </r>
  <r>
    <n v="6972"/>
    <x v="415"/>
    <x v="5"/>
    <x v="3"/>
    <n v="83388"/>
    <x v="1"/>
    <x v="0"/>
    <x v="1"/>
    <x v="28"/>
    <s v="kmpl"/>
    <s v="108.45 bhp"/>
    <n v="5"/>
    <m/>
    <x v="1373"/>
  </r>
  <r>
    <n v="6973"/>
    <x v="436"/>
    <x v="8"/>
    <x v="3"/>
    <n v="62000"/>
    <x v="2"/>
    <x v="0"/>
    <x v="0"/>
    <x v="26"/>
    <s v="kmpl"/>
    <s v="85.8 bhp"/>
    <n v="5"/>
    <m/>
    <x v="1373"/>
  </r>
  <r>
    <n v="6974"/>
    <x v="613"/>
    <x v="7"/>
    <x v="5"/>
    <n v="61000"/>
    <x v="1"/>
    <x v="0"/>
    <x v="0"/>
    <x v="111"/>
    <s v="kmpl"/>
    <s v="98.6 bhp"/>
    <n v="5"/>
    <m/>
    <x v="1373"/>
  </r>
  <r>
    <n v="6975"/>
    <x v="99"/>
    <x v="9"/>
    <x v="2"/>
    <n v="45000"/>
    <x v="1"/>
    <x v="1"/>
    <x v="0"/>
    <x v="80"/>
    <s v="kmpl"/>
    <s v="241.4 bhp"/>
    <n v="5"/>
    <m/>
    <x v="1373"/>
  </r>
  <r>
    <n v="6976"/>
    <x v="1983"/>
    <x v="9"/>
    <x v="4"/>
    <n v="33000"/>
    <x v="1"/>
    <x v="0"/>
    <x v="0"/>
    <x v="252"/>
    <s v="kmpl"/>
    <s v="157.7 bhp"/>
    <n v="5"/>
    <m/>
    <x v="1373"/>
  </r>
  <r>
    <n v="6977"/>
    <x v="1984"/>
    <x v="1"/>
    <x v="7"/>
    <n v="113565"/>
    <x v="1"/>
    <x v="0"/>
    <x v="0"/>
    <x v="85"/>
    <s v="kmpl"/>
    <s v="100.6 bhp"/>
    <n v="8"/>
    <m/>
    <x v="1373"/>
  </r>
  <r>
    <n v="6978"/>
    <x v="1081"/>
    <x v="4"/>
    <x v="11"/>
    <n v="131000"/>
    <x v="1"/>
    <x v="0"/>
    <x v="0"/>
    <x v="89"/>
    <s v="kmpl"/>
    <s v="105 bhp"/>
    <n v="5"/>
    <m/>
    <x v="1373"/>
  </r>
  <r>
    <n v="6979"/>
    <x v="362"/>
    <x v="8"/>
    <x v="1"/>
    <n v="72253"/>
    <x v="1"/>
    <x v="0"/>
    <x v="0"/>
    <x v="192"/>
    <s v="kmpl"/>
    <s v="62.1 bhp"/>
    <n v="7"/>
    <s v="10.94 Lakh"/>
    <x v="1373"/>
  </r>
  <r>
    <n v="6980"/>
    <x v="436"/>
    <x v="3"/>
    <x v="5"/>
    <n v="46346"/>
    <x v="2"/>
    <x v="0"/>
    <x v="0"/>
    <x v="246"/>
    <s v="kmpl"/>
    <s v="83.14 bhp"/>
    <n v="5"/>
    <m/>
    <x v="1373"/>
  </r>
  <r>
    <n v="6981"/>
    <x v="293"/>
    <x v="4"/>
    <x v="5"/>
    <n v="37000"/>
    <x v="2"/>
    <x v="0"/>
    <x v="0"/>
    <x v="72"/>
    <s v="kmpl"/>
    <s v="118 bhp"/>
    <n v="5"/>
    <m/>
    <x v="1373"/>
  </r>
  <r>
    <n v="6982"/>
    <x v="1163"/>
    <x v="3"/>
    <x v="12"/>
    <n v="56371"/>
    <x v="1"/>
    <x v="0"/>
    <x v="0"/>
    <x v="148"/>
    <s v="kmpl"/>
    <s v="73.97 bhp"/>
    <n v="5"/>
    <s v="8.28 Lakh"/>
    <x v="1373"/>
  </r>
  <r>
    <n v="6983"/>
    <x v="680"/>
    <x v="1"/>
    <x v="5"/>
    <n v="98500"/>
    <x v="1"/>
    <x v="0"/>
    <x v="0"/>
    <x v="58"/>
    <s v="kmpl"/>
    <s v="69.01 bhp"/>
    <n v="5"/>
    <m/>
    <x v="1373"/>
  </r>
  <r>
    <n v="6984"/>
    <x v="552"/>
    <x v="10"/>
    <x v="1"/>
    <n v="71588"/>
    <x v="1"/>
    <x v="0"/>
    <x v="0"/>
    <x v="248"/>
    <s v="kmpl"/>
    <s v="74 bhp"/>
    <n v="5"/>
    <m/>
    <x v="1373"/>
  </r>
  <r>
    <n v="6985"/>
    <x v="308"/>
    <x v="10"/>
    <x v="7"/>
    <n v="68000"/>
    <x v="2"/>
    <x v="0"/>
    <x v="0"/>
    <x v="179"/>
    <s v="kmpl"/>
    <s v="47.3 bhp"/>
    <n v="5"/>
    <m/>
    <x v="1373"/>
  </r>
  <r>
    <n v="6986"/>
    <x v="1985"/>
    <x v="0"/>
    <x v="18"/>
    <n v="66800"/>
    <x v="2"/>
    <x v="1"/>
    <x v="1"/>
    <x v="287"/>
    <s v="kmpl"/>
    <s v="203 bhp"/>
    <n v="5"/>
    <m/>
    <x v="1373"/>
  </r>
  <r>
    <n v="6987"/>
    <x v="628"/>
    <x v="2"/>
    <x v="5"/>
    <n v="90000"/>
    <x v="1"/>
    <x v="0"/>
    <x v="0"/>
    <x v="168"/>
    <s v="kmpl"/>
    <s v="73.9 bhp"/>
    <n v="5"/>
    <m/>
    <x v="1373"/>
  </r>
  <r>
    <n v="6988"/>
    <x v="1986"/>
    <x v="5"/>
    <x v="4"/>
    <n v="54000"/>
    <x v="1"/>
    <x v="0"/>
    <x v="0"/>
    <x v="18"/>
    <s v="kmpl"/>
    <s v="83.8 bhp"/>
    <n v="5"/>
    <m/>
    <x v="1373"/>
  </r>
  <r>
    <n v="6989"/>
    <x v="620"/>
    <x v="0"/>
    <x v="2"/>
    <n v="87248"/>
    <x v="2"/>
    <x v="1"/>
    <x v="1"/>
    <x v="82"/>
    <s v="kmpl"/>
    <s v="184 bhp"/>
    <n v="5"/>
    <m/>
    <x v="1373"/>
  </r>
  <r>
    <n v="6990"/>
    <x v="418"/>
    <x v="1"/>
    <x v="8"/>
    <n v="9052"/>
    <x v="2"/>
    <x v="0"/>
    <x v="0"/>
    <x v="165"/>
    <s v="kmpl"/>
    <s v="67.04 bhp"/>
    <n v="5"/>
    <m/>
    <x v="1373"/>
  </r>
  <r>
    <n v="6991"/>
    <x v="382"/>
    <x v="8"/>
    <x v="7"/>
    <n v="67320"/>
    <x v="2"/>
    <x v="0"/>
    <x v="0"/>
    <x v="199"/>
    <s v="kmpl"/>
    <s v="62.1 bhp"/>
    <n v="5"/>
    <m/>
    <x v="1373"/>
  </r>
  <r>
    <n v="6992"/>
    <x v="520"/>
    <x v="6"/>
    <x v="6"/>
    <n v="28635"/>
    <x v="2"/>
    <x v="0"/>
    <x v="0"/>
    <x v="76"/>
    <s v="kmpl"/>
    <s v="74 bhp"/>
    <n v="5"/>
    <m/>
    <x v="1373"/>
  </r>
  <r>
    <n v="6993"/>
    <x v="362"/>
    <x v="6"/>
    <x v="5"/>
    <n v="78904"/>
    <x v="1"/>
    <x v="0"/>
    <x v="0"/>
    <x v="192"/>
    <s v="kmpl"/>
    <s v="62.1 bhp"/>
    <n v="7"/>
    <s v="10.94 Lakh"/>
    <x v="1373"/>
  </r>
  <r>
    <n v="6994"/>
    <x v="472"/>
    <x v="6"/>
    <x v="6"/>
    <n v="16409"/>
    <x v="1"/>
    <x v="1"/>
    <x v="0"/>
    <x v="227"/>
    <s v="kmpl"/>
    <s v="258 bhp"/>
    <n v="5"/>
    <m/>
    <x v="1373"/>
  </r>
  <r>
    <n v="6995"/>
    <x v="583"/>
    <x v="8"/>
    <x v="3"/>
    <n v="61180"/>
    <x v="2"/>
    <x v="0"/>
    <x v="1"/>
    <x v="11"/>
    <s v="kmpl"/>
    <s v="116.3 bhp"/>
    <n v="5"/>
    <m/>
    <x v="1373"/>
  </r>
  <r>
    <n v="6996"/>
    <x v="966"/>
    <x v="8"/>
    <x v="7"/>
    <n v="59577"/>
    <x v="2"/>
    <x v="0"/>
    <x v="1"/>
    <x v="23"/>
    <s v="kmpl"/>
    <s v="82.85 bhp"/>
    <n v="5"/>
    <m/>
    <x v="1373"/>
  </r>
  <r>
    <n v="6997"/>
    <x v="571"/>
    <x v="0"/>
    <x v="5"/>
    <n v="24104"/>
    <x v="1"/>
    <x v="0"/>
    <x v="0"/>
    <x v="85"/>
    <s v="kmpl"/>
    <s v="100 bhp"/>
    <n v="8"/>
    <m/>
    <x v="1373"/>
  </r>
  <r>
    <n v="6998"/>
    <x v="1004"/>
    <x v="0"/>
    <x v="11"/>
    <n v="69000"/>
    <x v="1"/>
    <x v="1"/>
    <x v="3"/>
    <x v="71"/>
    <s v="kmpl"/>
    <s v="218 bhp"/>
    <n v="5"/>
    <m/>
    <x v="1373"/>
  </r>
  <r>
    <n v="6999"/>
    <x v="596"/>
    <x v="9"/>
    <x v="1"/>
    <n v="35000"/>
    <x v="2"/>
    <x v="1"/>
    <x v="0"/>
    <x v="224"/>
    <s v="kmpl"/>
    <s v="103.6 bhp"/>
    <n v="5"/>
    <m/>
    <x v="1373"/>
  </r>
  <r>
    <n v="7000"/>
    <x v="1914"/>
    <x v="10"/>
    <x v="7"/>
    <n v="75000"/>
    <x v="1"/>
    <x v="1"/>
    <x v="0"/>
    <x v="15"/>
    <s v="kmpl"/>
    <s v="175.56 bhp"/>
    <n v="7"/>
    <s v="32.41 Lakh"/>
    <x v="1373"/>
  </r>
  <r>
    <n v="7001"/>
    <x v="401"/>
    <x v="5"/>
    <x v="7"/>
    <n v="98000"/>
    <x v="2"/>
    <x v="0"/>
    <x v="0"/>
    <x v="167"/>
    <s v="kmpl"/>
    <s v="93.7 bhp"/>
    <n v="7"/>
    <m/>
    <x v="1373"/>
  </r>
  <r>
    <n v="7002"/>
    <x v="263"/>
    <x v="2"/>
    <x v="7"/>
    <n v="51843"/>
    <x v="1"/>
    <x v="1"/>
    <x v="3"/>
    <x v="74"/>
    <s v="kmpl"/>
    <s v="174.33 bhp"/>
    <n v="5"/>
    <m/>
    <x v="1373"/>
  </r>
  <r>
    <n v="7003"/>
    <x v="280"/>
    <x v="5"/>
    <x v="4"/>
    <n v="80000"/>
    <x v="1"/>
    <x v="0"/>
    <x v="1"/>
    <x v="159"/>
    <s v="kmpl"/>
    <s v="74 bhp"/>
    <n v="5"/>
    <m/>
    <x v="1373"/>
  </r>
  <r>
    <n v="7004"/>
    <x v="136"/>
    <x v="1"/>
    <x v="10"/>
    <n v="110000"/>
    <x v="1"/>
    <x v="0"/>
    <x v="3"/>
    <x v="100"/>
    <s v="kmpl"/>
    <s v="171 bhp"/>
    <n v="7"/>
    <m/>
    <x v="1373"/>
  </r>
  <r>
    <n v="7005"/>
    <x v="1511"/>
    <x v="6"/>
    <x v="1"/>
    <n v="75383"/>
    <x v="2"/>
    <x v="0"/>
    <x v="0"/>
    <x v="124"/>
    <s v="kmpl"/>
    <s v="68.05 bhp"/>
    <n v="5"/>
    <m/>
    <x v="1373"/>
  </r>
  <r>
    <n v="7006"/>
    <x v="1987"/>
    <x v="6"/>
    <x v="8"/>
    <n v="31861"/>
    <x v="1"/>
    <x v="1"/>
    <x v="0"/>
    <x v="329"/>
    <s v="kmpl"/>
    <s v="100 bhp"/>
    <n v="7"/>
    <m/>
    <x v="1373"/>
  </r>
  <r>
    <n v="7007"/>
    <x v="234"/>
    <x v="0"/>
    <x v="2"/>
    <n v="57900"/>
    <x v="1"/>
    <x v="0"/>
    <x v="0"/>
    <x v="57"/>
    <s v="kmpl"/>
    <s v="170 bhp"/>
    <n v="5"/>
    <m/>
    <x v="1373"/>
  </r>
  <r>
    <n v="7008"/>
    <x v="1292"/>
    <x v="8"/>
    <x v="7"/>
    <n v="48000"/>
    <x v="1"/>
    <x v="0"/>
    <x v="0"/>
    <x v="168"/>
    <s v="kmpl"/>
    <s v="73.9 bhp"/>
    <n v="5"/>
    <m/>
    <x v="1373"/>
  </r>
  <r>
    <n v="7009"/>
    <x v="979"/>
    <x v="6"/>
    <x v="1"/>
    <n v="33544"/>
    <x v="2"/>
    <x v="0"/>
    <x v="0"/>
    <x v="23"/>
    <s v="kmpl"/>
    <s v="82.85 bhp"/>
    <n v="5"/>
    <m/>
    <x v="1373"/>
  </r>
  <r>
    <n v="7010"/>
    <x v="12"/>
    <x v="2"/>
    <x v="1"/>
    <n v="65000"/>
    <x v="1"/>
    <x v="0"/>
    <x v="0"/>
    <x v="12"/>
    <s v="kmpl"/>
    <s v="74 bhp"/>
    <n v="5"/>
    <m/>
    <x v="1373"/>
  </r>
  <r>
    <n v="7011"/>
    <x v="893"/>
    <x v="3"/>
    <x v="8"/>
    <n v="103189"/>
    <x v="1"/>
    <x v="0"/>
    <x v="0"/>
    <x v="55"/>
    <s v="kmpl"/>
    <s v="147.8 bhp"/>
    <n v="8"/>
    <s v="24.01 Lakh"/>
    <x v="1373"/>
  </r>
  <r>
    <n v="7012"/>
    <x v="1827"/>
    <x v="6"/>
    <x v="8"/>
    <n v="35007"/>
    <x v="2"/>
    <x v="0"/>
    <x v="0"/>
    <x v="250"/>
    <s v="kmpl"/>
    <s v="88.73 bhp"/>
    <n v="5"/>
    <m/>
    <x v="1373"/>
  </r>
  <r>
    <n v="7013"/>
    <x v="725"/>
    <x v="1"/>
    <x v="0"/>
    <n v="98000"/>
    <x v="1"/>
    <x v="0"/>
    <x v="0"/>
    <x v="182"/>
    <s v="kmpl"/>
    <s v="87.2 bhp"/>
    <n v="5"/>
    <m/>
    <x v="1373"/>
  </r>
  <r>
    <n v="7014"/>
    <x v="551"/>
    <x v="4"/>
    <x v="8"/>
    <n v="25678"/>
    <x v="1"/>
    <x v="0"/>
    <x v="0"/>
    <x v="148"/>
    <s v="kmpl"/>
    <s v="73.97 bhp"/>
    <n v="5"/>
    <s v="7.9 Lakh"/>
    <x v="1373"/>
  </r>
  <r>
    <n v="7015"/>
    <x v="738"/>
    <x v="3"/>
    <x v="1"/>
    <n v="65636"/>
    <x v="1"/>
    <x v="0"/>
    <x v="0"/>
    <x v="344"/>
    <s v="kmpl"/>
    <s v="88.73 bhp"/>
    <n v="5"/>
    <m/>
    <x v="1373"/>
  </r>
  <r>
    <n v="7016"/>
    <x v="88"/>
    <x v="6"/>
    <x v="1"/>
    <n v="21730"/>
    <x v="1"/>
    <x v="1"/>
    <x v="0"/>
    <x v="74"/>
    <s v="kmpl"/>
    <s v="174.33 bhp"/>
    <n v="5"/>
    <m/>
    <x v="1373"/>
  </r>
  <r>
    <n v="7017"/>
    <x v="325"/>
    <x v="2"/>
    <x v="4"/>
    <n v="46112"/>
    <x v="2"/>
    <x v="0"/>
    <x v="0"/>
    <x v="69"/>
    <s v="kmpl"/>
    <s v="86.7 bhp"/>
    <n v="5"/>
    <m/>
    <x v="1373"/>
  </r>
  <r>
    <n v="7018"/>
    <x v="579"/>
    <x v="7"/>
    <x v="1"/>
    <n v="20000"/>
    <x v="2"/>
    <x v="0"/>
    <x v="0"/>
    <x v="101"/>
    <s v="kmpl"/>
    <s v="81.83 bhp"/>
    <n v="5"/>
    <m/>
    <x v="1373"/>
  </r>
  <r>
    <n v="7019"/>
    <x v="437"/>
    <x v="4"/>
    <x v="4"/>
    <n v="67000"/>
    <x v="1"/>
    <x v="0"/>
    <x v="0"/>
    <x v="63"/>
    <s v="kmpl"/>
    <s v="140 bhp"/>
    <n v="7"/>
    <m/>
    <x v="1373"/>
  </r>
  <r>
    <n v="7020"/>
    <x v="537"/>
    <x v="10"/>
    <x v="5"/>
    <n v="29000"/>
    <x v="1"/>
    <x v="1"/>
    <x v="0"/>
    <x v="73"/>
    <s v="kmpl"/>
    <s v="204 bhp"/>
    <n v="5"/>
    <m/>
    <x v="1373"/>
  </r>
  <r>
    <n v="7021"/>
    <x v="1776"/>
    <x v="1"/>
    <x v="7"/>
    <n v="86000"/>
    <x v="1"/>
    <x v="0"/>
    <x v="0"/>
    <x v="394"/>
    <s v="kmpl"/>
    <s v="88.7 bhp"/>
    <n v="5"/>
    <m/>
    <x v="1373"/>
  </r>
  <r>
    <n v="7022"/>
    <x v="720"/>
    <x v="4"/>
    <x v="4"/>
    <n v="34000"/>
    <x v="2"/>
    <x v="0"/>
    <x v="0"/>
    <x v="69"/>
    <s v="kmpl"/>
    <s v="86.7 bhp"/>
    <n v="5"/>
    <m/>
    <x v="1373"/>
  </r>
  <r>
    <n v="7023"/>
    <x v="1202"/>
    <x v="9"/>
    <x v="7"/>
    <n v="36000"/>
    <x v="1"/>
    <x v="1"/>
    <x v="0"/>
    <x v="47"/>
    <s v="kmpl"/>
    <s v="174.33 bhp"/>
    <n v="5"/>
    <m/>
    <x v="1373"/>
  </r>
  <r>
    <n v="7024"/>
    <x v="177"/>
    <x v="0"/>
    <x v="4"/>
    <n v="49000"/>
    <x v="2"/>
    <x v="0"/>
    <x v="0"/>
    <x v="53"/>
    <s v="kmpl"/>
    <s v="78.9 bhp"/>
    <n v="5"/>
    <m/>
    <x v="1373"/>
  </r>
  <r>
    <n v="7025"/>
    <x v="1330"/>
    <x v="0"/>
    <x v="8"/>
    <n v="7000"/>
    <x v="2"/>
    <x v="0"/>
    <x v="0"/>
    <x v="285"/>
    <s v="kmpl"/>
    <s v="84 bhp"/>
    <n v="5"/>
    <m/>
    <x v="1373"/>
  </r>
  <r>
    <n v="7026"/>
    <x v="47"/>
    <x v="7"/>
    <x v="7"/>
    <n v="60188"/>
    <x v="1"/>
    <x v="0"/>
    <x v="0"/>
    <x v="45"/>
    <s v="kmpl"/>
    <s v="71 bhp"/>
    <n v="5"/>
    <m/>
    <x v="1373"/>
  </r>
  <r>
    <n v="7027"/>
    <x v="81"/>
    <x v="10"/>
    <x v="3"/>
    <n v="79000"/>
    <x v="1"/>
    <x v="0"/>
    <x v="0"/>
    <x v="56"/>
    <s v="kmpl"/>
    <s v="68 bhp"/>
    <n v="5"/>
    <m/>
    <x v="1373"/>
  </r>
  <r>
    <n v="7028"/>
    <x v="760"/>
    <x v="2"/>
    <x v="3"/>
    <n v="115439"/>
    <x v="1"/>
    <x v="0"/>
    <x v="1"/>
    <x v="85"/>
    <s v="kmpl"/>
    <s v="100 bhp"/>
    <n v="7"/>
    <m/>
    <x v="1373"/>
  </r>
  <r>
    <n v="7029"/>
    <x v="1988"/>
    <x v="1"/>
    <x v="2"/>
    <n v="104500"/>
    <x v="1"/>
    <x v="0"/>
    <x v="1"/>
    <x v="78"/>
    <s v="kmpl"/>
    <s v="90 bhp"/>
    <n v="5"/>
    <m/>
    <x v="1373"/>
  </r>
  <r>
    <n v="7030"/>
    <x v="1086"/>
    <x v="8"/>
    <x v="4"/>
    <n v="35000"/>
    <x v="1"/>
    <x v="1"/>
    <x v="0"/>
    <x v="73"/>
    <s v="kmpl"/>
    <s v="204 bhp"/>
    <n v="5"/>
    <m/>
    <x v="1373"/>
  </r>
  <r>
    <n v="7031"/>
    <x v="644"/>
    <x v="3"/>
    <x v="5"/>
    <n v="26186"/>
    <x v="1"/>
    <x v="0"/>
    <x v="0"/>
    <x v="1"/>
    <s v="kmpl"/>
    <s v="126.2 bhp"/>
    <n v="5"/>
    <m/>
    <x v="1373"/>
  </r>
  <r>
    <n v="7032"/>
    <x v="1293"/>
    <x v="1"/>
    <x v="3"/>
    <n v="58061"/>
    <x v="2"/>
    <x v="0"/>
    <x v="0"/>
    <x v="69"/>
    <s v="kmpl"/>
    <s v="62 bhp"/>
    <n v="5"/>
    <m/>
    <x v="1373"/>
  </r>
  <r>
    <n v="7033"/>
    <x v="96"/>
    <x v="10"/>
    <x v="2"/>
    <n v="62000"/>
    <x v="1"/>
    <x v="0"/>
    <x v="0"/>
    <x v="78"/>
    <s v="kmpl"/>
    <s v="90 bhp"/>
    <n v="5"/>
    <m/>
    <x v="1373"/>
  </r>
  <r>
    <n v="7034"/>
    <x v="280"/>
    <x v="0"/>
    <x v="4"/>
    <n v="118000"/>
    <x v="1"/>
    <x v="0"/>
    <x v="1"/>
    <x v="159"/>
    <s v="kmpl"/>
    <s v="74 bhp"/>
    <n v="5"/>
    <m/>
    <x v="1373"/>
  </r>
  <r>
    <n v="7035"/>
    <x v="157"/>
    <x v="2"/>
    <x v="10"/>
    <n v="65000"/>
    <x v="2"/>
    <x v="0"/>
    <x v="0"/>
    <x v="53"/>
    <s v="kmpl"/>
    <s v="78.9 bhp"/>
    <n v="5"/>
    <m/>
    <x v="1373"/>
  </r>
  <r>
    <n v="7036"/>
    <x v="382"/>
    <x v="4"/>
    <x v="11"/>
    <n v="44379"/>
    <x v="2"/>
    <x v="0"/>
    <x v="0"/>
    <x v="199"/>
    <s v="kmpl"/>
    <s v="62.1 bhp"/>
    <n v="5"/>
    <m/>
    <x v="1373"/>
  </r>
  <r>
    <n v="7037"/>
    <x v="152"/>
    <x v="6"/>
    <x v="8"/>
    <n v="61041"/>
    <x v="1"/>
    <x v="0"/>
    <x v="0"/>
    <x v="75"/>
    <s v="kmpl"/>
    <s v="89.84 bhp"/>
    <n v="5"/>
    <m/>
    <x v="1373"/>
  </r>
  <r>
    <n v="7038"/>
    <x v="304"/>
    <x v="9"/>
    <x v="2"/>
    <n v="73000"/>
    <x v="1"/>
    <x v="0"/>
    <x v="1"/>
    <x v="49"/>
    <s v="kmpl"/>
    <s v="67 bhp"/>
    <n v="5"/>
    <m/>
    <x v="1373"/>
  </r>
  <r>
    <n v="7039"/>
    <x v="399"/>
    <x v="1"/>
    <x v="5"/>
    <n v="57297"/>
    <x v="1"/>
    <x v="1"/>
    <x v="0"/>
    <x v="189"/>
    <s v="kmpl"/>
    <s v="126.2 bhp"/>
    <n v="5"/>
    <m/>
    <x v="1373"/>
  </r>
  <r>
    <n v="7040"/>
    <x v="1989"/>
    <x v="4"/>
    <x v="1"/>
    <n v="28700"/>
    <x v="2"/>
    <x v="0"/>
    <x v="1"/>
    <x v="136"/>
    <s v="kmpl"/>
    <s v="121.3 bhp"/>
    <n v="5"/>
    <m/>
    <x v="1373"/>
  </r>
  <r>
    <n v="7041"/>
    <x v="293"/>
    <x v="4"/>
    <x v="4"/>
    <n v="85264"/>
    <x v="2"/>
    <x v="0"/>
    <x v="0"/>
    <x v="72"/>
    <s v="kmpl"/>
    <s v="118 bhp"/>
    <n v="5"/>
    <m/>
    <x v="1373"/>
  </r>
  <r>
    <n v="7042"/>
    <x v="1990"/>
    <x v="4"/>
    <x v="8"/>
    <n v="20000"/>
    <x v="2"/>
    <x v="1"/>
    <x v="0"/>
    <x v="234"/>
    <s v="kmpl"/>
    <s v="81.80 bhp"/>
    <n v="5"/>
    <s v="7.21 Lakh"/>
    <x v="1373"/>
  </r>
  <r>
    <n v="7043"/>
    <x v="266"/>
    <x v="4"/>
    <x v="8"/>
    <n v="11934"/>
    <x v="2"/>
    <x v="1"/>
    <x v="0"/>
    <x v="69"/>
    <s v="kmpl"/>
    <s v="117.3 bhp"/>
    <n v="5"/>
    <s v="16.94 Lakh"/>
    <x v="1373"/>
  </r>
  <r>
    <n v="7044"/>
    <x v="293"/>
    <x v="1"/>
    <x v="0"/>
    <n v="83000"/>
    <x v="2"/>
    <x v="0"/>
    <x v="0"/>
    <x v="72"/>
    <s v="kmpl"/>
    <s v="118 bhp"/>
    <n v="5"/>
    <m/>
    <x v="1373"/>
  </r>
  <r>
    <n v="7045"/>
    <x v="1991"/>
    <x v="4"/>
    <x v="4"/>
    <n v="23000"/>
    <x v="2"/>
    <x v="0"/>
    <x v="0"/>
    <x v="114"/>
    <s v="kmpl"/>
    <s v="99.6 bhp"/>
    <n v="5"/>
    <m/>
    <x v="1373"/>
  </r>
  <r>
    <n v="7046"/>
    <x v="966"/>
    <x v="0"/>
    <x v="8"/>
    <n v="14927"/>
    <x v="2"/>
    <x v="0"/>
    <x v="0"/>
    <x v="101"/>
    <s v="kmpl"/>
    <s v="81.83 bhp"/>
    <n v="5"/>
    <m/>
    <x v="1373"/>
  </r>
  <r>
    <n v="7047"/>
    <x v="507"/>
    <x v="4"/>
    <x v="9"/>
    <n v="158000"/>
    <x v="2"/>
    <x v="0"/>
    <x v="1"/>
    <x v="239"/>
    <s v="kmpl"/>
    <s v="125 bhp"/>
    <n v="5"/>
    <m/>
    <x v="1373"/>
  </r>
  <r>
    <n v="7048"/>
    <x v="6"/>
    <x v="5"/>
    <x v="2"/>
    <n v="111000"/>
    <x v="1"/>
    <x v="0"/>
    <x v="3"/>
    <x v="6"/>
    <s v="kmpl"/>
    <s v="63.1 bhp"/>
    <n v="5"/>
    <m/>
    <x v="1373"/>
  </r>
  <r>
    <n v="7049"/>
    <x v="130"/>
    <x v="4"/>
    <x v="2"/>
    <n v="63528"/>
    <x v="2"/>
    <x v="0"/>
    <x v="0"/>
    <x v="38"/>
    <s v="kmpl"/>
    <s v="46.3 bhp"/>
    <n v="5"/>
    <m/>
    <x v="1373"/>
  </r>
  <r>
    <n v="7050"/>
    <x v="1336"/>
    <x v="5"/>
    <x v="1"/>
    <n v="92000"/>
    <x v="1"/>
    <x v="0"/>
    <x v="0"/>
    <x v="348"/>
    <s v="kmpl"/>
    <s v="88.5 bhp"/>
    <n v="5"/>
    <m/>
    <x v="1373"/>
  </r>
  <r>
    <n v="7051"/>
    <x v="220"/>
    <x v="8"/>
    <x v="8"/>
    <n v="41200"/>
    <x v="1"/>
    <x v="0"/>
    <x v="0"/>
    <x v="149"/>
    <s v="kmpl"/>
    <s v="88.5 bhp"/>
    <n v="5"/>
    <m/>
    <x v="1373"/>
  </r>
  <r>
    <n v="7052"/>
    <x v="90"/>
    <x v="3"/>
    <x v="5"/>
    <n v="39052"/>
    <x v="1"/>
    <x v="0"/>
    <x v="0"/>
    <x v="63"/>
    <s v="kmpl"/>
    <s v="140 bhp"/>
    <n v="7"/>
    <m/>
    <x v="1373"/>
  </r>
  <r>
    <n v="7053"/>
    <x v="179"/>
    <x v="10"/>
    <x v="7"/>
    <n v="55100"/>
    <x v="1"/>
    <x v="0"/>
    <x v="0"/>
    <x v="18"/>
    <s v="kmpl"/>
    <s v="83.8 bhp"/>
    <n v="5"/>
    <m/>
    <x v="1373"/>
  </r>
  <r>
    <n v="7054"/>
    <x v="232"/>
    <x v="10"/>
    <x v="2"/>
    <n v="76958"/>
    <x v="2"/>
    <x v="0"/>
    <x v="0"/>
    <x v="72"/>
    <s v="kmpl"/>
    <s v="80 bhp"/>
    <n v="5"/>
    <m/>
    <x v="1373"/>
  </r>
  <r>
    <n v="7055"/>
    <x v="1172"/>
    <x v="6"/>
    <x v="1"/>
    <n v="70419"/>
    <x v="1"/>
    <x v="0"/>
    <x v="0"/>
    <x v="6"/>
    <s v="kmpl"/>
    <s v="63.12 bhp"/>
    <n v="5"/>
    <m/>
    <x v="1373"/>
  </r>
  <r>
    <n v="7056"/>
    <x v="192"/>
    <x v="0"/>
    <x v="8"/>
    <n v="21000"/>
    <x v="2"/>
    <x v="1"/>
    <x v="0"/>
    <x v="137"/>
    <s v="kmpl"/>
    <s v="67 bhp"/>
    <n v="5"/>
    <m/>
    <x v="1373"/>
  </r>
  <r>
    <n v="7057"/>
    <x v="1644"/>
    <x v="8"/>
    <x v="10"/>
    <n v="64000"/>
    <x v="2"/>
    <x v="1"/>
    <x v="0"/>
    <x v="412"/>
    <s v="kmpl"/>
    <s v="450 bhp"/>
    <n v="4"/>
    <m/>
    <x v="1373"/>
  </r>
  <r>
    <n v="7058"/>
    <x v="483"/>
    <x v="8"/>
    <x v="2"/>
    <n v="63698"/>
    <x v="2"/>
    <x v="0"/>
    <x v="1"/>
    <x v="11"/>
    <s v="kmpl"/>
    <s v="116.3 bhp"/>
    <n v="5"/>
    <m/>
    <x v="1373"/>
  </r>
  <r>
    <n v="7059"/>
    <x v="784"/>
    <x v="3"/>
    <x v="5"/>
    <n v="62715"/>
    <x v="1"/>
    <x v="0"/>
    <x v="0"/>
    <x v="295"/>
    <s v="kmpl"/>
    <s v="69 bhp"/>
    <n v="5"/>
    <m/>
    <x v="1373"/>
  </r>
  <r>
    <n v="7060"/>
    <x v="147"/>
    <x v="3"/>
    <x v="4"/>
    <n v="37922"/>
    <x v="2"/>
    <x v="0"/>
    <x v="1"/>
    <x v="109"/>
    <s v="kmpl"/>
    <s v="86.8 bhp"/>
    <n v="5"/>
    <m/>
    <x v="1373"/>
  </r>
  <r>
    <n v="7061"/>
    <x v="445"/>
    <x v="10"/>
    <x v="5"/>
    <n v="52000"/>
    <x v="1"/>
    <x v="0"/>
    <x v="0"/>
    <x v="217"/>
    <s v="kmpl"/>
    <s v="98.6 bhp"/>
    <n v="5"/>
    <m/>
    <x v="1373"/>
  </r>
  <r>
    <n v="7062"/>
    <x v="573"/>
    <x v="2"/>
    <x v="4"/>
    <n v="47000"/>
    <x v="1"/>
    <x v="1"/>
    <x v="0"/>
    <x v="56"/>
    <s v="kmpl"/>
    <s v="107.3 bhp"/>
    <n v="5"/>
    <m/>
    <x v="1373"/>
  </r>
  <r>
    <n v="7063"/>
    <x v="1992"/>
    <x v="0"/>
    <x v="10"/>
    <n v="64000"/>
    <x v="2"/>
    <x v="0"/>
    <x v="1"/>
    <x v="29"/>
    <s v="kmpl"/>
    <s v="138.1 bhp"/>
    <n v="5"/>
    <m/>
    <x v="1373"/>
  </r>
  <r>
    <n v="7064"/>
    <x v="1213"/>
    <x v="4"/>
    <x v="9"/>
    <n v="109000"/>
    <x v="2"/>
    <x v="0"/>
    <x v="1"/>
    <x v="15"/>
    <s v="kmpl"/>
    <s v="130 bhp"/>
    <n v="5"/>
    <m/>
    <x v="1373"/>
  </r>
  <r>
    <n v="7065"/>
    <x v="1"/>
    <x v="0"/>
    <x v="1"/>
    <n v="19000"/>
    <x v="1"/>
    <x v="0"/>
    <x v="0"/>
    <x v="1"/>
    <s v="kmpl"/>
    <s v="126.2 bhp"/>
    <n v="5"/>
    <m/>
    <x v="1373"/>
  </r>
  <r>
    <n v="7066"/>
    <x v="1711"/>
    <x v="10"/>
    <x v="10"/>
    <n v="99000"/>
    <x v="2"/>
    <x v="1"/>
    <x v="1"/>
    <x v="421"/>
    <s v="kmpl"/>
    <s v="208 bhp"/>
    <n v="5"/>
    <m/>
    <x v="1373"/>
  </r>
  <r>
    <n v="7067"/>
    <x v="1993"/>
    <x v="4"/>
    <x v="14"/>
    <n v="50000"/>
    <x v="2"/>
    <x v="0"/>
    <x v="1"/>
    <x v="402"/>
    <s v="kmpl"/>
    <s v="88 bhp"/>
    <n v="5"/>
    <m/>
    <x v="1373"/>
  </r>
  <r>
    <n v="7068"/>
    <x v="457"/>
    <x v="1"/>
    <x v="4"/>
    <n v="105000"/>
    <x v="1"/>
    <x v="1"/>
    <x v="1"/>
    <x v="200"/>
    <s v="kmpl"/>
    <s v="168.5 bhp"/>
    <n v="7"/>
    <m/>
    <x v="1373"/>
  </r>
  <r>
    <n v="7069"/>
    <x v="191"/>
    <x v="5"/>
    <x v="5"/>
    <n v="24000"/>
    <x v="2"/>
    <x v="0"/>
    <x v="0"/>
    <x v="136"/>
    <s v="kmpl"/>
    <s v="121.3 bhp"/>
    <n v="5"/>
    <m/>
    <x v="1373"/>
  </r>
  <r>
    <n v="7070"/>
    <x v="591"/>
    <x v="3"/>
    <x v="8"/>
    <n v="23389"/>
    <x v="1"/>
    <x v="0"/>
    <x v="0"/>
    <x v="106"/>
    <s v="kmpl"/>
    <s v="108.62 bhp"/>
    <n v="5"/>
    <s v="10.13 Lakh"/>
    <x v="1373"/>
  </r>
  <r>
    <n v="7071"/>
    <x v="979"/>
    <x v="10"/>
    <x v="10"/>
    <n v="90000"/>
    <x v="2"/>
    <x v="0"/>
    <x v="0"/>
    <x v="23"/>
    <s v="kmpl"/>
    <s v="80 bhp"/>
    <n v="5"/>
    <m/>
    <x v="1373"/>
  </r>
  <r>
    <n v="7072"/>
    <x v="160"/>
    <x v="8"/>
    <x v="4"/>
    <n v="20000"/>
    <x v="1"/>
    <x v="1"/>
    <x v="0"/>
    <x v="74"/>
    <s v="kmpl"/>
    <s v="174.33 bhp"/>
    <n v="5"/>
    <m/>
    <x v="1373"/>
  </r>
  <r>
    <n v="7073"/>
    <x v="509"/>
    <x v="5"/>
    <x v="7"/>
    <n v="62269"/>
    <x v="1"/>
    <x v="0"/>
    <x v="0"/>
    <x v="148"/>
    <s v="kmpl"/>
    <s v="70 bhp"/>
    <n v="5"/>
    <m/>
    <x v="1373"/>
  </r>
  <r>
    <n v="7074"/>
    <x v="1869"/>
    <x v="2"/>
    <x v="1"/>
    <n v="69000"/>
    <x v="1"/>
    <x v="0"/>
    <x v="0"/>
    <x v="292"/>
    <s v="kmpl"/>
    <s v="138.13 bhp"/>
    <n v="5"/>
    <m/>
    <x v="1373"/>
  </r>
  <r>
    <n v="7075"/>
    <x v="472"/>
    <x v="6"/>
    <x v="1"/>
    <n v="58898"/>
    <x v="1"/>
    <x v="1"/>
    <x v="0"/>
    <x v="227"/>
    <s v="kmpl"/>
    <s v="258 bhp"/>
    <n v="5"/>
    <m/>
    <x v="1373"/>
  </r>
  <r>
    <n v="7076"/>
    <x v="674"/>
    <x v="3"/>
    <x v="6"/>
    <n v="29110"/>
    <x v="1"/>
    <x v="1"/>
    <x v="0"/>
    <x v="219"/>
    <s v="kmpl"/>
    <s v="74 bhp"/>
    <n v="5"/>
    <m/>
    <x v="1373"/>
  </r>
  <r>
    <n v="7077"/>
    <x v="823"/>
    <x v="6"/>
    <x v="12"/>
    <n v="34649"/>
    <x v="2"/>
    <x v="1"/>
    <x v="0"/>
    <x v="50"/>
    <s v="kmpl"/>
    <s v="81.86 bhp"/>
    <n v="5"/>
    <s v="7.96 Lakh"/>
    <x v="1373"/>
  </r>
  <r>
    <n v="7078"/>
    <x v="894"/>
    <x v="7"/>
    <x v="8"/>
    <n v="13000"/>
    <x v="1"/>
    <x v="0"/>
    <x v="0"/>
    <x v="111"/>
    <s v="kmpl"/>
    <s v="98.6 bhp"/>
    <n v="5"/>
    <m/>
    <x v="1373"/>
  </r>
  <r>
    <n v="7079"/>
    <x v="732"/>
    <x v="5"/>
    <x v="1"/>
    <n v="25043"/>
    <x v="2"/>
    <x v="0"/>
    <x v="0"/>
    <x v="50"/>
    <s v="kmpl"/>
    <s v="81.86 bhp"/>
    <n v="5"/>
    <s v="6.54 Lakh"/>
    <x v="1373"/>
  </r>
  <r>
    <n v="7080"/>
    <x v="132"/>
    <x v="3"/>
    <x v="6"/>
    <n v="36611"/>
    <x v="2"/>
    <x v="1"/>
    <x v="0"/>
    <x v="97"/>
    <s v="kmpl"/>
    <s v="88.7 bhp"/>
    <n v="5"/>
    <m/>
    <x v="1373"/>
  </r>
  <r>
    <n v="7081"/>
    <x v="726"/>
    <x v="5"/>
    <x v="11"/>
    <n v="150000"/>
    <x v="1"/>
    <x v="0"/>
    <x v="1"/>
    <x v="49"/>
    <s v="kmpl"/>
    <s v="75 bhp"/>
    <n v="5"/>
    <m/>
    <x v="1373"/>
  </r>
  <r>
    <n v="7082"/>
    <x v="202"/>
    <x v="10"/>
    <x v="1"/>
    <n v="82000"/>
    <x v="2"/>
    <x v="0"/>
    <x v="0"/>
    <x v="143"/>
    <s v="kmpl"/>
    <s v="67.04 bhp"/>
    <n v="5"/>
    <s v="5.27 Lakh"/>
    <x v="1373"/>
  </r>
  <r>
    <n v="7083"/>
    <x v="435"/>
    <x v="6"/>
    <x v="8"/>
    <n v="45158"/>
    <x v="1"/>
    <x v="0"/>
    <x v="1"/>
    <x v="149"/>
    <s v="kmpl"/>
    <s v="88.5 bhp"/>
    <n v="5"/>
    <m/>
    <x v="1373"/>
  </r>
  <r>
    <n v="7084"/>
    <x v="1994"/>
    <x v="3"/>
    <x v="5"/>
    <n v="36968"/>
    <x v="2"/>
    <x v="1"/>
    <x v="0"/>
    <x v="265"/>
    <s v="kmpl"/>
    <s v="103.2 bhp"/>
    <n v="5"/>
    <m/>
    <x v="1373"/>
  </r>
  <r>
    <n v="7085"/>
    <x v="229"/>
    <x v="3"/>
    <x v="1"/>
    <n v="53556"/>
    <x v="2"/>
    <x v="0"/>
    <x v="0"/>
    <x v="112"/>
    <s v="kmpl"/>
    <s v="81.80 bhp"/>
    <n v="5"/>
    <m/>
    <x v="1373"/>
  </r>
  <r>
    <n v="7086"/>
    <x v="885"/>
    <x v="9"/>
    <x v="4"/>
    <n v="78500"/>
    <x v="1"/>
    <x v="1"/>
    <x v="0"/>
    <x v="56"/>
    <s v="kmpl"/>
    <s v="138.1 bhp"/>
    <n v="5"/>
    <m/>
    <x v="1373"/>
  </r>
  <r>
    <n v="7087"/>
    <x v="378"/>
    <x v="5"/>
    <x v="8"/>
    <n v="133000"/>
    <x v="1"/>
    <x v="0"/>
    <x v="0"/>
    <x v="45"/>
    <s v="kmpl"/>
    <s v="71 bhp"/>
    <n v="5"/>
    <m/>
    <x v="1373"/>
  </r>
  <r>
    <n v="7088"/>
    <x v="236"/>
    <x v="3"/>
    <x v="8"/>
    <n v="33186"/>
    <x v="1"/>
    <x v="0"/>
    <x v="0"/>
    <x v="1"/>
    <s v="kmpl"/>
    <s v="126.2 bhp"/>
    <n v="5"/>
    <m/>
    <x v="1373"/>
  </r>
  <r>
    <n v="7089"/>
    <x v="1162"/>
    <x v="8"/>
    <x v="3"/>
    <n v="65000"/>
    <x v="2"/>
    <x v="1"/>
    <x v="0"/>
    <x v="36"/>
    <s v="kmpl"/>
    <s v="186 bhp"/>
    <n v="5"/>
    <m/>
    <x v="1373"/>
  </r>
  <r>
    <n v="7090"/>
    <x v="52"/>
    <x v="3"/>
    <x v="1"/>
    <n v="61903"/>
    <x v="1"/>
    <x v="0"/>
    <x v="0"/>
    <x v="48"/>
    <s v="kmpl"/>
    <s v="74 bhp"/>
    <n v="5"/>
    <m/>
    <x v="1373"/>
  </r>
  <r>
    <n v="7091"/>
    <x v="416"/>
    <x v="7"/>
    <x v="2"/>
    <n v="25000"/>
    <x v="2"/>
    <x v="0"/>
    <x v="0"/>
    <x v="208"/>
    <s v="kmpl"/>
    <s v="88.73 bhp"/>
    <n v="5"/>
    <m/>
    <x v="1373"/>
  </r>
  <r>
    <n v="7092"/>
    <x v="1995"/>
    <x v="3"/>
    <x v="9"/>
    <n v="64168"/>
    <x v="2"/>
    <x v="1"/>
    <x v="0"/>
    <x v="72"/>
    <s v="kmpl"/>
    <s v="null bhp"/>
    <n v="5"/>
    <m/>
    <x v="1373"/>
  </r>
  <r>
    <n v="7093"/>
    <x v="1833"/>
    <x v="4"/>
    <x v="8"/>
    <n v="8044"/>
    <x v="2"/>
    <x v="0"/>
    <x v="0"/>
    <x v="246"/>
    <s v="kmpl"/>
    <s v="83.14 bhp"/>
    <n v="5"/>
    <m/>
    <x v="1373"/>
  </r>
  <r>
    <n v="7094"/>
    <x v="941"/>
    <x v="9"/>
    <x v="8"/>
    <n v="18000"/>
    <x v="1"/>
    <x v="1"/>
    <x v="0"/>
    <x v="294"/>
    <s v="kmpl"/>
    <s v="241.4 bhp"/>
    <n v="5"/>
    <m/>
    <x v="1373"/>
  </r>
  <r>
    <n v="7095"/>
    <x v="483"/>
    <x v="0"/>
    <x v="4"/>
    <n v="80000"/>
    <x v="2"/>
    <x v="0"/>
    <x v="0"/>
    <x v="11"/>
    <s v="kmpl"/>
    <s v="116.3 bhp"/>
    <n v="5"/>
    <m/>
    <x v="1373"/>
  </r>
  <r>
    <n v="7096"/>
    <x v="1996"/>
    <x v="2"/>
    <x v="5"/>
    <n v="45000"/>
    <x v="1"/>
    <x v="0"/>
    <x v="0"/>
    <x v="40"/>
    <s v="kmpl"/>
    <s v="77 bhp"/>
    <n v="5"/>
    <m/>
    <x v="1373"/>
  </r>
  <r>
    <n v="7097"/>
    <x v="1851"/>
    <x v="0"/>
    <x v="4"/>
    <n v="78835"/>
    <x v="1"/>
    <x v="0"/>
    <x v="1"/>
    <x v="33"/>
    <s v="kmpl"/>
    <s v="112 bhp"/>
    <n v="8"/>
    <m/>
    <x v="1373"/>
  </r>
  <r>
    <n v="7098"/>
    <x v="1109"/>
    <x v="6"/>
    <x v="8"/>
    <n v="30631"/>
    <x v="2"/>
    <x v="0"/>
    <x v="0"/>
    <x v="281"/>
    <s v="kmpl"/>
    <s v="84 bhp"/>
    <n v="5"/>
    <s v="5.56 Lakh"/>
    <x v="1373"/>
  </r>
  <r>
    <n v="7099"/>
    <x v="1997"/>
    <x v="4"/>
    <x v="2"/>
    <n v="72573"/>
    <x v="1"/>
    <x v="0"/>
    <x v="0"/>
    <x v="92"/>
    <s v="kmpl"/>
    <s v="120 bhp"/>
    <n v="8"/>
    <m/>
    <x v="1373"/>
  </r>
  <r>
    <n v="7100"/>
    <x v="211"/>
    <x v="8"/>
    <x v="5"/>
    <n v="10000"/>
    <x v="1"/>
    <x v="1"/>
    <x v="0"/>
    <x v="7"/>
    <s v="kmpl"/>
    <s v="171.5 bhp"/>
    <n v="7"/>
    <s v="20.74 Lakh"/>
    <x v="1373"/>
  </r>
  <r>
    <n v="7101"/>
    <x v="736"/>
    <x v="0"/>
    <x v="2"/>
    <n v="50215"/>
    <x v="2"/>
    <x v="0"/>
    <x v="0"/>
    <x v="50"/>
    <s v="kmpl"/>
    <s v="67.1 bhp"/>
    <n v="5"/>
    <m/>
    <x v="1373"/>
  </r>
  <r>
    <n v="7102"/>
    <x v="315"/>
    <x v="7"/>
    <x v="10"/>
    <n v="9999"/>
    <x v="2"/>
    <x v="0"/>
    <x v="0"/>
    <x v="133"/>
    <s v="kmpl"/>
    <s v="37 bhp"/>
    <n v="4"/>
    <m/>
    <x v="1373"/>
  </r>
  <r>
    <n v="7103"/>
    <x v="1639"/>
    <x v="1"/>
    <x v="11"/>
    <n v="110000"/>
    <x v="2"/>
    <x v="0"/>
    <x v="1"/>
    <x v="15"/>
    <s v="kmpl"/>
    <s v="130 bhp"/>
    <n v="5"/>
    <m/>
    <x v="1373"/>
  </r>
  <r>
    <n v="7104"/>
    <x v="849"/>
    <x v="5"/>
    <x v="4"/>
    <n v="81000"/>
    <x v="1"/>
    <x v="0"/>
    <x v="0"/>
    <x v="118"/>
    <s v="kmpl"/>
    <s v="57.6 bhp"/>
    <n v="5"/>
    <m/>
    <x v="1373"/>
  </r>
  <r>
    <n v="7105"/>
    <x v="896"/>
    <x v="8"/>
    <x v="5"/>
    <n v="11000"/>
    <x v="1"/>
    <x v="0"/>
    <x v="0"/>
    <x v="46"/>
    <s v="kmpl"/>
    <s v="105 bhp"/>
    <n v="6"/>
    <s v="11.14 Lakh"/>
    <x v="1373"/>
  </r>
  <r>
    <n v="7106"/>
    <x v="79"/>
    <x v="7"/>
    <x v="8"/>
    <n v="59000"/>
    <x v="2"/>
    <x v="0"/>
    <x v="0"/>
    <x v="68"/>
    <s v="kmpl"/>
    <s v="88.7 bhp"/>
    <n v="5"/>
    <s v="6.59 Lakh"/>
    <x v="1373"/>
  </r>
  <r>
    <n v="7107"/>
    <x v="355"/>
    <x v="0"/>
    <x v="1"/>
    <n v="8300"/>
    <x v="2"/>
    <x v="0"/>
    <x v="0"/>
    <x v="5"/>
    <s v="kmpl"/>
    <s v="55.2 bhp"/>
    <n v="5"/>
    <m/>
    <x v="1373"/>
  </r>
  <r>
    <n v="7108"/>
    <x v="31"/>
    <x v="0"/>
    <x v="5"/>
    <n v="40000"/>
    <x v="1"/>
    <x v="1"/>
    <x v="0"/>
    <x v="30"/>
    <s v="kmpl"/>
    <s v="184 bhp"/>
    <n v="7"/>
    <m/>
    <x v="1373"/>
  </r>
  <r>
    <n v="7109"/>
    <x v="1"/>
    <x v="1"/>
    <x v="5"/>
    <n v="83500"/>
    <x v="1"/>
    <x v="0"/>
    <x v="0"/>
    <x v="1"/>
    <s v="kmpl"/>
    <s v="126.2 bhp"/>
    <n v="5"/>
    <m/>
    <x v="1373"/>
  </r>
  <r>
    <n v="7110"/>
    <x v="245"/>
    <x v="7"/>
    <x v="8"/>
    <n v="22000"/>
    <x v="1"/>
    <x v="0"/>
    <x v="0"/>
    <x v="157"/>
    <s v="kmpl"/>
    <s v="74 bhp"/>
    <n v="5"/>
    <s v="7.94 Lakh"/>
    <x v="1373"/>
  </r>
  <r>
    <n v="7111"/>
    <x v="1998"/>
    <x v="0"/>
    <x v="4"/>
    <n v="39000"/>
    <x v="2"/>
    <x v="0"/>
    <x v="0"/>
    <x v="119"/>
    <s v="kmpl"/>
    <s v="98.82 bhp"/>
    <n v="7"/>
    <m/>
    <x v="1373"/>
  </r>
  <r>
    <n v="7112"/>
    <x v="144"/>
    <x v="1"/>
    <x v="4"/>
    <n v="90000"/>
    <x v="1"/>
    <x v="1"/>
    <x v="0"/>
    <x v="107"/>
    <s v="kmpl"/>
    <s v="138.1 bhp"/>
    <n v="5"/>
    <m/>
    <x v="1373"/>
  </r>
  <r>
    <n v="7113"/>
    <x v="1999"/>
    <x v="1"/>
    <x v="3"/>
    <n v="134487"/>
    <x v="1"/>
    <x v="0"/>
    <x v="0"/>
    <x v="91"/>
    <s v="kmpl"/>
    <s v="88.8 bhp"/>
    <n v="5"/>
    <m/>
    <x v="1373"/>
  </r>
  <r>
    <n v="7114"/>
    <x v="667"/>
    <x v="9"/>
    <x v="7"/>
    <n v="65000"/>
    <x v="1"/>
    <x v="1"/>
    <x v="0"/>
    <x v="131"/>
    <s v="kmpl"/>
    <s v="174.33 bhp"/>
    <n v="5"/>
    <m/>
    <x v="1373"/>
  </r>
  <r>
    <n v="7115"/>
    <x v="1451"/>
    <x v="10"/>
    <x v="1"/>
    <n v="48000"/>
    <x v="1"/>
    <x v="0"/>
    <x v="0"/>
    <x v="125"/>
    <s v="kmpl"/>
    <s v="120 bhp"/>
    <n v="7"/>
    <m/>
    <x v="1373"/>
  </r>
  <r>
    <n v="7116"/>
    <x v="20"/>
    <x v="9"/>
    <x v="2"/>
    <n v="60000"/>
    <x v="1"/>
    <x v="1"/>
    <x v="0"/>
    <x v="190"/>
    <s v="kmpl"/>
    <s v="170 bhp"/>
    <n v="5"/>
    <m/>
    <x v="1373"/>
  </r>
  <r>
    <n v="7117"/>
    <x v="2000"/>
    <x v="6"/>
    <x v="1"/>
    <n v="23742"/>
    <x v="2"/>
    <x v="1"/>
    <x v="0"/>
    <x v="51"/>
    <s v="kmpl"/>
    <s v="360 bhp"/>
    <n v="5"/>
    <m/>
    <x v="1373"/>
  </r>
  <r>
    <n v="7118"/>
    <x v="249"/>
    <x v="4"/>
    <x v="0"/>
    <n v="60268"/>
    <x v="2"/>
    <x v="0"/>
    <x v="0"/>
    <x v="72"/>
    <s v="kmpl"/>
    <s v="118 bhp"/>
    <n v="5"/>
    <m/>
    <x v="1373"/>
  </r>
  <r>
    <n v="7119"/>
    <x v="478"/>
    <x v="4"/>
    <x v="5"/>
    <n v="70746"/>
    <x v="1"/>
    <x v="0"/>
    <x v="0"/>
    <x v="34"/>
    <s v="kmpl"/>
    <s v="88.5 bhp"/>
    <n v="5"/>
    <s v="11.02 Lakh"/>
    <x v="1373"/>
  </r>
  <r>
    <n v="7120"/>
    <x v="1590"/>
    <x v="8"/>
    <x v="7"/>
    <n v="61000"/>
    <x v="2"/>
    <x v="1"/>
    <x v="0"/>
    <x v="403"/>
    <s v="kmpl"/>
    <s v="178.4 bhp"/>
    <n v="5"/>
    <m/>
    <x v="1373"/>
  </r>
  <r>
    <n v="7121"/>
    <x v="409"/>
    <x v="1"/>
    <x v="9"/>
    <n v="102000"/>
    <x v="1"/>
    <x v="0"/>
    <x v="0"/>
    <x v="49"/>
    <s v="kmpl"/>
    <s v="75 bhp"/>
    <n v="5"/>
    <m/>
    <x v="1373"/>
  </r>
  <r>
    <n v="7122"/>
    <x v="1959"/>
    <x v="9"/>
    <x v="5"/>
    <n v="25000"/>
    <x v="2"/>
    <x v="1"/>
    <x v="1"/>
    <x v="437"/>
    <s v="kmpl"/>
    <s v="147.4 bhp"/>
    <n v="5"/>
    <m/>
    <x v="1373"/>
  </r>
  <r>
    <n v="7123"/>
    <x v="190"/>
    <x v="8"/>
    <x v="4"/>
    <n v="64000"/>
    <x v="1"/>
    <x v="0"/>
    <x v="0"/>
    <x v="135"/>
    <s v="kmpl"/>
    <s v="83.8 bhp"/>
    <n v="5"/>
    <m/>
    <x v="1373"/>
  </r>
  <r>
    <n v="7124"/>
    <x v="2001"/>
    <x v="4"/>
    <x v="0"/>
    <n v="78265"/>
    <x v="1"/>
    <x v="1"/>
    <x v="0"/>
    <x v="314"/>
    <s v="kmpl"/>
    <s v="236 bhp"/>
    <n v="5"/>
    <m/>
    <x v="1373"/>
  </r>
  <r>
    <n v="7125"/>
    <x v="485"/>
    <x v="1"/>
    <x v="13"/>
    <n v="76560"/>
    <x v="2"/>
    <x v="0"/>
    <x v="3"/>
    <x v="231"/>
    <s v="kmpl"/>
    <s v="85 bhp"/>
    <n v="5"/>
    <m/>
    <x v="1373"/>
  </r>
  <r>
    <n v="7126"/>
    <x v="1027"/>
    <x v="7"/>
    <x v="8"/>
    <n v="10000"/>
    <x v="1"/>
    <x v="0"/>
    <x v="0"/>
    <x v="162"/>
    <s v="kmpl"/>
    <s v="170 bhp"/>
    <n v="5"/>
    <s v="20.01 Lakh"/>
    <x v="1373"/>
  </r>
  <r>
    <n v="7127"/>
    <x v="253"/>
    <x v="0"/>
    <x v="0"/>
    <n v="52000"/>
    <x v="2"/>
    <x v="1"/>
    <x v="0"/>
    <x v="11"/>
    <s v="kmpl"/>
    <s v="118 bhp"/>
    <n v="5"/>
    <m/>
    <x v="1373"/>
  </r>
  <r>
    <n v="7128"/>
    <x v="245"/>
    <x v="5"/>
    <x v="6"/>
    <n v="45000"/>
    <x v="1"/>
    <x v="0"/>
    <x v="0"/>
    <x v="157"/>
    <s v="kmpl"/>
    <s v="74 bhp"/>
    <n v="5"/>
    <s v="7.94 Lakh"/>
    <x v="1373"/>
  </r>
  <r>
    <n v="7129"/>
    <x v="870"/>
    <x v="6"/>
    <x v="6"/>
    <n v="29562"/>
    <x v="2"/>
    <x v="0"/>
    <x v="0"/>
    <x v="123"/>
    <s v="kmpl"/>
    <s v="83.1 bhp"/>
    <n v="5"/>
    <m/>
    <x v="1373"/>
  </r>
  <r>
    <n v="7130"/>
    <x v="280"/>
    <x v="7"/>
    <x v="7"/>
    <n v="32000"/>
    <x v="1"/>
    <x v="0"/>
    <x v="0"/>
    <x v="219"/>
    <s v="kmpl"/>
    <s v="74 bhp"/>
    <n v="5"/>
    <m/>
    <x v="1373"/>
  </r>
  <r>
    <n v="7131"/>
    <x v="520"/>
    <x v="3"/>
    <x v="5"/>
    <n v="22003"/>
    <x v="2"/>
    <x v="0"/>
    <x v="0"/>
    <x v="76"/>
    <s v="kmpl"/>
    <s v="74 bhp"/>
    <n v="5"/>
    <m/>
    <x v="1373"/>
  </r>
  <r>
    <n v="7132"/>
    <x v="306"/>
    <x v="1"/>
    <x v="8"/>
    <n v="2890"/>
    <x v="2"/>
    <x v="0"/>
    <x v="0"/>
    <x v="178"/>
    <s v="kmpl"/>
    <s v="192 bhp"/>
    <n v="5"/>
    <s v="44.59 Lakh"/>
    <x v="1373"/>
  </r>
  <r>
    <n v="7133"/>
    <x v="1914"/>
    <x v="0"/>
    <x v="1"/>
    <n v="52000"/>
    <x v="1"/>
    <x v="1"/>
    <x v="0"/>
    <x v="15"/>
    <s v="kmpl"/>
    <s v="175.56 bhp"/>
    <n v="7"/>
    <s v="32.62 Lakh"/>
    <x v="1373"/>
  </r>
  <r>
    <n v="7134"/>
    <x v="1485"/>
    <x v="1"/>
    <x v="11"/>
    <n v="100000"/>
    <x v="2"/>
    <x v="0"/>
    <x v="1"/>
    <x v="169"/>
    <s v="kmpl"/>
    <s v="78 bhp"/>
    <n v="5"/>
    <m/>
    <x v="1373"/>
  </r>
  <r>
    <n v="7135"/>
    <x v="355"/>
    <x v="5"/>
    <x v="4"/>
    <n v="60000"/>
    <x v="2"/>
    <x v="0"/>
    <x v="1"/>
    <x v="5"/>
    <s v="kmpl"/>
    <s v="55.2 bhp"/>
    <n v="5"/>
    <m/>
    <x v="1373"/>
  </r>
  <r>
    <n v="7136"/>
    <x v="2002"/>
    <x v="5"/>
    <x v="0"/>
    <n v="6512"/>
    <x v="2"/>
    <x v="0"/>
    <x v="0"/>
    <x v="83"/>
    <s v="kmpl"/>
    <s v="63 bhp"/>
    <n v="5"/>
    <m/>
    <x v="1373"/>
  </r>
  <r>
    <n v="7137"/>
    <x v="39"/>
    <x v="7"/>
    <x v="11"/>
    <n v="39008"/>
    <x v="2"/>
    <x v="0"/>
    <x v="0"/>
    <x v="38"/>
    <s v="kmpl"/>
    <s v="46.3 bhp"/>
    <n v="5"/>
    <m/>
    <x v="1373"/>
  </r>
  <r>
    <n v="7138"/>
    <x v="507"/>
    <x v="2"/>
    <x v="18"/>
    <n v="136441"/>
    <x v="2"/>
    <x v="0"/>
    <x v="0"/>
    <x v="239"/>
    <s v="kmpl"/>
    <s v="125 bhp"/>
    <n v="5"/>
    <m/>
    <x v="1373"/>
  </r>
  <r>
    <n v="7139"/>
    <x v="712"/>
    <x v="7"/>
    <x v="3"/>
    <n v="36200"/>
    <x v="2"/>
    <x v="0"/>
    <x v="0"/>
    <x v="72"/>
    <s v="kmpl"/>
    <s v="80 bhp"/>
    <n v="5"/>
    <m/>
    <x v="1373"/>
  </r>
  <r>
    <n v="7140"/>
    <x v="1776"/>
    <x v="7"/>
    <x v="1"/>
    <n v="32506"/>
    <x v="1"/>
    <x v="0"/>
    <x v="0"/>
    <x v="394"/>
    <s v="kmpl"/>
    <s v="88.7 bhp"/>
    <n v="5"/>
    <m/>
    <x v="1373"/>
  </r>
  <r>
    <n v="7141"/>
    <x v="2003"/>
    <x v="1"/>
    <x v="5"/>
    <n v="67000"/>
    <x v="2"/>
    <x v="0"/>
    <x v="0"/>
    <x v="119"/>
    <s v="kmpl"/>
    <s v="98.79 bhp"/>
    <n v="8"/>
    <m/>
    <x v="1373"/>
  </r>
  <r>
    <n v="7142"/>
    <x v="1625"/>
    <x v="1"/>
    <x v="2"/>
    <n v="59800"/>
    <x v="2"/>
    <x v="0"/>
    <x v="1"/>
    <x v="209"/>
    <s v="kmpl"/>
    <s v="88.7 bhp"/>
    <n v="5"/>
    <m/>
    <x v="1373"/>
  </r>
  <r>
    <n v="7143"/>
    <x v="70"/>
    <x v="3"/>
    <x v="1"/>
    <n v="63008"/>
    <x v="1"/>
    <x v="0"/>
    <x v="0"/>
    <x v="63"/>
    <s v="kmpl"/>
    <s v="140 bhp"/>
    <n v="7"/>
    <m/>
    <x v="1373"/>
  </r>
  <r>
    <n v="7144"/>
    <x v="2004"/>
    <x v="3"/>
    <x v="6"/>
    <n v="57804"/>
    <x v="1"/>
    <x v="1"/>
    <x v="0"/>
    <x v="34"/>
    <s v="kmpl"/>
    <s v="88.5 bhp"/>
    <n v="5"/>
    <s v="11.59 Lakh"/>
    <x v="1373"/>
  </r>
  <r>
    <n v="7145"/>
    <x v="592"/>
    <x v="7"/>
    <x v="3"/>
    <n v="37212"/>
    <x v="2"/>
    <x v="0"/>
    <x v="0"/>
    <x v="249"/>
    <s v="kmpl"/>
    <s v="null bhp"/>
    <n v="5"/>
    <m/>
    <x v="1373"/>
  </r>
  <r>
    <n v="7146"/>
    <x v="236"/>
    <x v="5"/>
    <x v="1"/>
    <n v="65000"/>
    <x v="1"/>
    <x v="0"/>
    <x v="0"/>
    <x v="1"/>
    <s v="kmpl"/>
    <s v="126.2 bhp"/>
    <n v="5"/>
    <m/>
    <x v="1373"/>
  </r>
  <r>
    <n v="7147"/>
    <x v="382"/>
    <x v="3"/>
    <x v="10"/>
    <n v="61259"/>
    <x v="2"/>
    <x v="0"/>
    <x v="0"/>
    <x v="199"/>
    <s v="kmpl"/>
    <s v="62.1 bhp"/>
    <n v="5"/>
    <m/>
    <x v="1373"/>
  </r>
  <r>
    <n v="7148"/>
    <x v="858"/>
    <x v="2"/>
    <x v="0"/>
    <n v="50000"/>
    <x v="2"/>
    <x v="1"/>
    <x v="1"/>
    <x v="89"/>
    <s v="kmpl"/>
    <s v="100 bhp"/>
    <n v="5"/>
    <m/>
    <x v="1373"/>
  </r>
  <r>
    <n v="7149"/>
    <x v="45"/>
    <x v="0"/>
    <x v="13"/>
    <n v="183513"/>
    <x v="1"/>
    <x v="0"/>
    <x v="1"/>
    <x v="43"/>
    <s v="kmpl"/>
    <s v="112.2 bhp"/>
    <n v="5"/>
    <m/>
    <x v="1373"/>
  </r>
  <r>
    <n v="7150"/>
    <x v="469"/>
    <x v="8"/>
    <x v="1"/>
    <n v="66000"/>
    <x v="1"/>
    <x v="0"/>
    <x v="0"/>
    <x v="83"/>
    <s v="kmpl"/>
    <s v="140 bhp"/>
    <n v="7"/>
    <m/>
    <x v="1373"/>
  </r>
  <r>
    <n v="7151"/>
    <x v="74"/>
    <x v="6"/>
    <x v="3"/>
    <n v="78979"/>
    <x v="1"/>
    <x v="1"/>
    <x v="0"/>
    <x v="67"/>
    <s v="kmpl"/>
    <s v="187.74 bhp"/>
    <n v="5"/>
    <m/>
    <x v="1373"/>
  </r>
  <r>
    <n v="7152"/>
    <x v="1606"/>
    <x v="9"/>
    <x v="5"/>
    <n v="30010"/>
    <x v="2"/>
    <x v="0"/>
    <x v="0"/>
    <x v="281"/>
    <s v="kmpl"/>
    <s v="84 bhp"/>
    <n v="5"/>
    <s v="6.46 Lakh"/>
    <x v="1373"/>
  </r>
  <r>
    <n v="7153"/>
    <x v="2005"/>
    <x v="6"/>
    <x v="5"/>
    <n v="27508"/>
    <x v="1"/>
    <x v="1"/>
    <x v="0"/>
    <x v="56"/>
    <s v="kmpl"/>
    <s v="107.3 bhp"/>
    <n v="5"/>
    <m/>
    <x v="1373"/>
  </r>
  <r>
    <n v="7154"/>
    <x v="678"/>
    <x v="0"/>
    <x v="7"/>
    <n v="28000"/>
    <x v="2"/>
    <x v="1"/>
    <x v="0"/>
    <x v="162"/>
    <s v="kmpl"/>
    <s v="121.4 bhp"/>
    <n v="5"/>
    <m/>
    <x v="1373"/>
  </r>
  <r>
    <n v="7155"/>
    <x v="201"/>
    <x v="0"/>
    <x v="7"/>
    <n v="45000"/>
    <x v="1"/>
    <x v="1"/>
    <x v="0"/>
    <x v="99"/>
    <s v="kmpl"/>
    <s v="167.62 bhp"/>
    <n v="5"/>
    <m/>
    <x v="1373"/>
  </r>
  <r>
    <n v="7156"/>
    <x v="2006"/>
    <x v="6"/>
    <x v="4"/>
    <n v="86107"/>
    <x v="2"/>
    <x v="1"/>
    <x v="0"/>
    <x v="282"/>
    <s v="kmpl"/>
    <s v="321 bhp"/>
    <n v="5"/>
    <m/>
    <x v="1373"/>
  </r>
  <r>
    <n v="7157"/>
    <x v="13"/>
    <x v="4"/>
    <x v="1"/>
    <n v="49000"/>
    <x v="1"/>
    <x v="1"/>
    <x v="1"/>
    <x v="13"/>
    <s v="kmpl"/>
    <s v="187.7 bhp"/>
    <n v="5"/>
    <m/>
    <x v="1373"/>
  </r>
  <r>
    <n v="7158"/>
    <x v="365"/>
    <x v="3"/>
    <x v="6"/>
    <n v="32746"/>
    <x v="2"/>
    <x v="1"/>
    <x v="0"/>
    <x v="73"/>
    <s v="kmpl"/>
    <s v="121.3 bhp"/>
    <n v="5"/>
    <m/>
    <x v="1373"/>
  </r>
  <r>
    <n v="7159"/>
    <x v="1569"/>
    <x v="0"/>
    <x v="4"/>
    <n v="42758"/>
    <x v="2"/>
    <x v="1"/>
    <x v="0"/>
    <x v="265"/>
    <s v="kmpl"/>
    <s v="103.2 bhp"/>
    <n v="5"/>
    <m/>
    <x v="1373"/>
  </r>
  <r>
    <n v="7160"/>
    <x v="871"/>
    <x v="4"/>
    <x v="4"/>
    <n v="50000"/>
    <x v="1"/>
    <x v="1"/>
    <x v="0"/>
    <x v="310"/>
    <s v="kmpl"/>
    <s v="112 bhp"/>
    <n v="5"/>
    <m/>
    <x v="1373"/>
  </r>
  <r>
    <n v="7161"/>
    <x v="1320"/>
    <x v="3"/>
    <x v="5"/>
    <n v="90904"/>
    <x v="1"/>
    <x v="1"/>
    <x v="0"/>
    <x v="266"/>
    <s v="kmpl"/>
    <s v="181 bhp"/>
    <n v="5"/>
    <m/>
    <x v="1373"/>
  </r>
  <r>
    <n v="7162"/>
    <x v="1172"/>
    <x v="7"/>
    <x v="3"/>
    <n v="52612"/>
    <x v="1"/>
    <x v="0"/>
    <x v="0"/>
    <x v="6"/>
    <s v="kmpl"/>
    <s v="63.12 bhp"/>
    <n v="5"/>
    <m/>
    <x v="1373"/>
  </r>
  <r>
    <n v="7163"/>
    <x v="80"/>
    <x v="7"/>
    <x v="1"/>
    <n v="40000"/>
    <x v="2"/>
    <x v="0"/>
    <x v="0"/>
    <x v="69"/>
    <s v="kmpl"/>
    <s v="86.7 bhp"/>
    <n v="5"/>
    <m/>
    <x v="1373"/>
  </r>
  <r>
    <n v="7164"/>
    <x v="1590"/>
    <x v="8"/>
    <x v="3"/>
    <n v="80724"/>
    <x v="2"/>
    <x v="1"/>
    <x v="0"/>
    <x v="403"/>
    <s v="kmpl"/>
    <s v="178.4 bhp"/>
    <n v="5"/>
    <m/>
    <x v="1373"/>
  </r>
  <r>
    <n v="7165"/>
    <x v="39"/>
    <x v="4"/>
    <x v="10"/>
    <n v="62659"/>
    <x v="2"/>
    <x v="0"/>
    <x v="0"/>
    <x v="38"/>
    <s v="kmpl"/>
    <s v="46.3 bhp"/>
    <n v="5"/>
    <m/>
    <x v="1373"/>
  </r>
  <r>
    <n v="7166"/>
    <x v="196"/>
    <x v="6"/>
    <x v="2"/>
    <n v="72734"/>
    <x v="2"/>
    <x v="1"/>
    <x v="1"/>
    <x v="140"/>
    <s v="kmpl"/>
    <s v="177.46 bhp"/>
    <n v="5"/>
    <s v="33.36 Lakh"/>
    <x v="1373"/>
  </r>
  <r>
    <n v="7167"/>
    <x v="423"/>
    <x v="1"/>
    <x v="1"/>
    <n v="15000"/>
    <x v="2"/>
    <x v="0"/>
    <x v="0"/>
    <x v="26"/>
    <s v="kmpl"/>
    <s v="91.1 bhp"/>
    <n v="7"/>
    <m/>
    <x v="1373"/>
  </r>
  <r>
    <n v="7168"/>
    <x v="603"/>
    <x v="9"/>
    <x v="7"/>
    <n v="65475"/>
    <x v="1"/>
    <x v="1"/>
    <x v="0"/>
    <x v="46"/>
    <s v="kmpl"/>
    <s v="147.51 bhp"/>
    <n v="5"/>
    <m/>
    <x v="1373"/>
  </r>
  <r>
    <n v="7169"/>
    <x v="3"/>
    <x v="2"/>
    <x v="3"/>
    <n v="71000"/>
    <x v="1"/>
    <x v="0"/>
    <x v="0"/>
    <x v="3"/>
    <s v="kmpl"/>
    <s v="88.76 bhp"/>
    <n v="7"/>
    <m/>
    <x v="1373"/>
  </r>
  <r>
    <n v="7170"/>
    <x v="155"/>
    <x v="9"/>
    <x v="5"/>
    <n v="16000"/>
    <x v="1"/>
    <x v="1"/>
    <x v="0"/>
    <x v="99"/>
    <s v="kmpl"/>
    <s v="167.62 bhp"/>
    <n v="5"/>
    <m/>
    <x v="1373"/>
  </r>
  <r>
    <n v="7171"/>
    <x v="1236"/>
    <x v="8"/>
    <x v="2"/>
    <n v="72329"/>
    <x v="2"/>
    <x v="0"/>
    <x v="0"/>
    <x v="26"/>
    <s v="kmpl"/>
    <s v="85.8 bhp"/>
    <n v="5"/>
    <m/>
    <x v="1373"/>
  </r>
  <r>
    <n v="7172"/>
    <x v="268"/>
    <x v="3"/>
    <x v="5"/>
    <n v="49398"/>
    <x v="1"/>
    <x v="1"/>
    <x v="0"/>
    <x v="115"/>
    <s v="kmpl"/>
    <s v="136 bhp"/>
    <n v="5"/>
    <m/>
    <x v="1373"/>
  </r>
  <r>
    <n v="7173"/>
    <x v="322"/>
    <x v="5"/>
    <x v="5"/>
    <n v="44147"/>
    <x v="2"/>
    <x v="0"/>
    <x v="0"/>
    <x v="49"/>
    <s v="kmpl"/>
    <s v="117.3 bhp"/>
    <n v="5"/>
    <m/>
    <x v="1373"/>
  </r>
  <r>
    <n v="7174"/>
    <x v="1650"/>
    <x v="10"/>
    <x v="9"/>
    <n v="45000"/>
    <x v="2"/>
    <x v="0"/>
    <x v="0"/>
    <x v="38"/>
    <s v="kmpl"/>
    <s v="46.3 bhp"/>
    <n v="5"/>
    <m/>
    <x v="1373"/>
  </r>
  <r>
    <n v="7175"/>
    <x v="136"/>
    <x v="8"/>
    <x v="2"/>
    <n v="75000"/>
    <x v="1"/>
    <x v="0"/>
    <x v="0"/>
    <x v="100"/>
    <s v="kmpl"/>
    <s v="171 bhp"/>
    <n v="7"/>
    <m/>
    <x v="1373"/>
  </r>
  <r>
    <n v="7176"/>
    <x v="141"/>
    <x v="3"/>
    <x v="8"/>
    <n v="22574"/>
    <x v="1"/>
    <x v="1"/>
    <x v="0"/>
    <x v="104"/>
    <s v="kmpl"/>
    <s v="190 bhp"/>
    <n v="5"/>
    <s v="62.07 Lakh"/>
    <x v="1373"/>
  </r>
  <r>
    <n v="7177"/>
    <x v="860"/>
    <x v="6"/>
    <x v="5"/>
    <n v="26642"/>
    <x v="2"/>
    <x v="0"/>
    <x v="0"/>
    <x v="101"/>
    <s v="kmpl"/>
    <s v="81.86 bhp"/>
    <n v="5"/>
    <m/>
    <x v="1373"/>
  </r>
  <r>
    <n v="7178"/>
    <x v="198"/>
    <x v="4"/>
    <x v="4"/>
    <n v="81304"/>
    <x v="1"/>
    <x v="0"/>
    <x v="0"/>
    <x v="16"/>
    <s v="kmpl"/>
    <s v="98.6 bhp"/>
    <n v="5"/>
    <m/>
    <x v="1373"/>
  </r>
  <r>
    <n v="7179"/>
    <x v="261"/>
    <x v="7"/>
    <x v="4"/>
    <n v="46000"/>
    <x v="1"/>
    <x v="0"/>
    <x v="0"/>
    <x v="89"/>
    <s v="kmpl"/>
    <s v="105 bhp"/>
    <n v="5"/>
    <m/>
    <x v="1373"/>
  </r>
  <r>
    <n v="7180"/>
    <x v="2007"/>
    <x v="4"/>
    <x v="9"/>
    <n v="99000"/>
    <x v="2"/>
    <x v="0"/>
    <x v="0"/>
    <x v="73"/>
    <s v="kmpl"/>
    <s v="210 bhp"/>
    <n v="5"/>
    <m/>
    <x v="1373"/>
  </r>
  <r>
    <n v="7181"/>
    <x v="723"/>
    <x v="1"/>
    <x v="3"/>
    <n v="36317"/>
    <x v="2"/>
    <x v="0"/>
    <x v="0"/>
    <x v="5"/>
    <s v="kmpl"/>
    <s v="55.2 bhp"/>
    <n v="5"/>
    <m/>
    <x v="1373"/>
  </r>
  <r>
    <n v="7182"/>
    <x v="1106"/>
    <x v="1"/>
    <x v="11"/>
    <n v="70000"/>
    <x v="2"/>
    <x v="0"/>
    <x v="0"/>
    <x v="2"/>
    <s v="kmpl"/>
    <s v="67.1 bhp"/>
    <n v="5"/>
    <m/>
    <x v="1373"/>
  </r>
  <r>
    <n v="7183"/>
    <x v="512"/>
    <x v="4"/>
    <x v="10"/>
    <n v="137711"/>
    <x v="1"/>
    <x v="0"/>
    <x v="0"/>
    <x v="11"/>
    <s v="kmpl"/>
    <s v="110 bhp"/>
    <n v="5"/>
    <m/>
    <x v="1373"/>
  </r>
  <r>
    <n v="7184"/>
    <x v="750"/>
    <x v="0"/>
    <x v="6"/>
    <n v="18980"/>
    <x v="2"/>
    <x v="1"/>
    <x v="0"/>
    <x v="72"/>
    <s v="kmpl"/>
    <s v="121.3 bhp"/>
    <n v="5"/>
    <s v="15.14 Lakh"/>
    <x v="1373"/>
  </r>
  <r>
    <n v="7185"/>
    <x v="182"/>
    <x v="0"/>
    <x v="1"/>
    <n v="31293"/>
    <x v="2"/>
    <x v="0"/>
    <x v="0"/>
    <x v="101"/>
    <s v="kmpl"/>
    <s v="81.83 bhp"/>
    <n v="5"/>
    <m/>
    <x v="1373"/>
  </r>
  <r>
    <n v="7186"/>
    <x v="666"/>
    <x v="1"/>
    <x v="15"/>
    <n v="43000"/>
    <x v="2"/>
    <x v="0"/>
    <x v="1"/>
    <x v="125"/>
    <s v="kmpl"/>
    <s v="94 bhp"/>
    <n v="5"/>
    <m/>
    <x v="1373"/>
  </r>
  <r>
    <n v="7187"/>
    <x v="445"/>
    <x v="10"/>
    <x v="5"/>
    <n v="45000"/>
    <x v="1"/>
    <x v="0"/>
    <x v="0"/>
    <x v="217"/>
    <s v="kmpl"/>
    <s v="98.6 bhp"/>
    <n v="5"/>
    <m/>
    <x v="1373"/>
  </r>
  <r>
    <n v="7188"/>
    <x v="8"/>
    <x v="7"/>
    <x v="3"/>
    <n v="53000"/>
    <x v="1"/>
    <x v="0"/>
    <x v="0"/>
    <x v="8"/>
    <s v="kmpl"/>
    <s v="103.6 bhp"/>
    <n v="5"/>
    <m/>
    <x v="1373"/>
  </r>
  <r>
    <n v="7189"/>
    <x v="1588"/>
    <x v="1"/>
    <x v="2"/>
    <n v="30000"/>
    <x v="2"/>
    <x v="0"/>
    <x v="0"/>
    <x v="124"/>
    <s v="kmpl"/>
    <s v="68.05 bhp"/>
    <n v="5"/>
    <m/>
    <x v="1373"/>
  </r>
  <r>
    <n v="7190"/>
    <x v="1315"/>
    <x v="8"/>
    <x v="8"/>
    <n v="13000"/>
    <x v="1"/>
    <x v="0"/>
    <x v="0"/>
    <x v="162"/>
    <s v="kmpl"/>
    <s v="170 bhp"/>
    <n v="5"/>
    <s v="19.72 Lakh"/>
    <x v="1373"/>
  </r>
  <r>
    <n v="7191"/>
    <x v="415"/>
    <x v="8"/>
    <x v="4"/>
    <n v="62000"/>
    <x v="1"/>
    <x v="0"/>
    <x v="0"/>
    <x v="28"/>
    <s v="kmpl"/>
    <s v="108.45 bhp"/>
    <n v="5"/>
    <m/>
    <x v="1373"/>
  </r>
  <r>
    <n v="7192"/>
    <x v="436"/>
    <x v="2"/>
    <x v="3"/>
    <n v="35161"/>
    <x v="2"/>
    <x v="0"/>
    <x v="0"/>
    <x v="26"/>
    <s v="kmpl"/>
    <s v="85.8 bhp"/>
    <n v="5"/>
    <m/>
    <x v="1373"/>
  </r>
  <r>
    <n v="7193"/>
    <x v="39"/>
    <x v="5"/>
    <x v="13"/>
    <n v="75000"/>
    <x v="2"/>
    <x v="0"/>
    <x v="0"/>
    <x v="38"/>
    <s v="kmpl"/>
    <s v="46.3 bhp"/>
    <n v="5"/>
    <m/>
    <x v="1373"/>
  </r>
  <r>
    <n v="7194"/>
    <x v="119"/>
    <x v="3"/>
    <x v="5"/>
    <n v="53590"/>
    <x v="2"/>
    <x v="1"/>
    <x v="0"/>
    <x v="91"/>
    <s v="kmpl"/>
    <s v="37.48 bhp"/>
    <n v="4"/>
    <m/>
    <x v="1373"/>
  </r>
  <r>
    <n v="7195"/>
    <x v="705"/>
    <x v="2"/>
    <x v="11"/>
    <n v="71467"/>
    <x v="2"/>
    <x v="0"/>
    <x v="0"/>
    <x v="124"/>
    <s v="kmpl"/>
    <s v="68.05 bhp"/>
    <n v="5"/>
    <m/>
    <x v="1373"/>
  </r>
  <r>
    <n v="7196"/>
    <x v="2008"/>
    <x v="6"/>
    <x v="2"/>
    <n v="66287"/>
    <x v="2"/>
    <x v="0"/>
    <x v="0"/>
    <x v="38"/>
    <s v="kmpl"/>
    <s v="46.3 bhp"/>
    <n v="5"/>
    <m/>
    <x v="1373"/>
  </r>
  <r>
    <n v="7197"/>
    <x v="210"/>
    <x v="5"/>
    <x v="3"/>
    <n v="85000"/>
    <x v="1"/>
    <x v="0"/>
    <x v="1"/>
    <x v="56"/>
    <s v="kmpl"/>
    <s v="68 bhp"/>
    <n v="5"/>
    <m/>
    <x v="1373"/>
  </r>
  <r>
    <n v="7198"/>
    <x v="2009"/>
    <x v="4"/>
    <x v="3"/>
    <n v="147202"/>
    <x v="1"/>
    <x v="1"/>
    <x v="0"/>
    <x v="138"/>
    <s v="kmpl"/>
    <s v="241.6 bhp"/>
    <n v="7"/>
    <m/>
    <x v="1373"/>
  </r>
  <r>
    <n v="7199"/>
    <x v="894"/>
    <x v="3"/>
    <x v="5"/>
    <n v="72566"/>
    <x v="1"/>
    <x v="0"/>
    <x v="0"/>
    <x v="111"/>
    <s v="kmpl"/>
    <s v="98.6 bhp"/>
    <n v="5"/>
    <m/>
    <x v="1373"/>
  </r>
  <r>
    <n v="7200"/>
    <x v="328"/>
    <x v="1"/>
    <x v="1"/>
    <n v="190000"/>
    <x v="1"/>
    <x v="0"/>
    <x v="0"/>
    <x v="70"/>
    <s v="kmpl"/>
    <s v="73.94 bhp"/>
    <n v="5"/>
    <m/>
    <x v="1373"/>
  </r>
  <r>
    <n v="7201"/>
    <x v="1227"/>
    <x v="8"/>
    <x v="8"/>
    <n v="25348"/>
    <x v="2"/>
    <x v="0"/>
    <x v="0"/>
    <x v="50"/>
    <s v="kmpl"/>
    <s v="81.86 bhp"/>
    <n v="5"/>
    <m/>
    <x v="1373"/>
  </r>
  <r>
    <n v="7202"/>
    <x v="312"/>
    <x v="8"/>
    <x v="7"/>
    <n v="54000"/>
    <x v="2"/>
    <x v="1"/>
    <x v="0"/>
    <x v="50"/>
    <s v="kmpl"/>
    <s v="82 bhp"/>
    <n v="5"/>
    <m/>
    <x v="1373"/>
  </r>
  <r>
    <n v="7203"/>
    <x v="1215"/>
    <x v="9"/>
    <x v="1"/>
    <n v="33000"/>
    <x v="2"/>
    <x v="0"/>
    <x v="0"/>
    <x v="101"/>
    <s v="kmpl"/>
    <s v="81.83 bhp"/>
    <n v="5"/>
    <m/>
    <x v="1373"/>
  </r>
  <r>
    <n v="7204"/>
    <x v="258"/>
    <x v="8"/>
    <x v="2"/>
    <n v="58067"/>
    <x v="1"/>
    <x v="1"/>
    <x v="0"/>
    <x v="163"/>
    <s v="kmpl"/>
    <s v="177 bhp"/>
    <n v="5"/>
    <m/>
    <x v="1373"/>
  </r>
  <r>
    <n v="7205"/>
    <x v="169"/>
    <x v="3"/>
    <x v="1"/>
    <n v="43020"/>
    <x v="1"/>
    <x v="1"/>
    <x v="0"/>
    <x v="73"/>
    <s v="kmpl"/>
    <s v="201.1 bhp"/>
    <n v="5"/>
    <m/>
    <x v="1373"/>
  </r>
  <r>
    <n v="7206"/>
    <x v="607"/>
    <x v="4"/>
    <x v="7"/>
    <n v="27641"/>
    <x v="1"/>
    <x v="0"/>
    <x v="0"/>
    <x v="85"/>
    <s v="kmpl"/>
    <s v="100 bhp"/>
    <n v="7"/>
    <m/>
    <x v="1373"/>
  </r>
  <r>
    <n v="7207"/>
    <x v="247"/>
    <x v="4"/>
    <x v="5"/>
    <n v="46372"/>
    <x v="1"/>
    <x v="0"/>
    <x v="0"/>
    <x v="219"/>
    <s v="kmpl"/>
    <s v="74 bhp"/>
    <n v="5"/>
    <m/>
    <x v="1373"/>
  </r>
  <r>
    <n v="7208"/>
    <x v="127"/>
    <x v="6"/>
    <x v="5"/>
    <n v="27535"/>
    <x v="2"/>
    <x v="0"/>
    <x v="0"/>
    <x v="96"/>
    <s v="kmpl"/>
    <s v="67.1 bhp"/>
    <n v="5"/>
    <s v="4.09 Lakh"/>
    <x v="1373"/>
  </r>
  <r>
    <n v="7209"/>
    <x v="166"/>
    <x v="6"/>
    <x v="5"/>
    <n v="55615"/>
    <x v="1"/>
    <x v="1"/>
    <x v="0"/>
    <x v="120"/>
    <s v="kmpl"/>
    <s v="190 bhp"/>
    <n v="5"/>
    <s v="67.87 Lakh"/>
    <x v="1373"/>
  </r>
  <r>
    <n v="7210"/>
    <x v="983"/>
    <x v="5"/>
    <x v="8"/>
    <n v="19000"/>
    <x v="1"/>
    <x v="0"/>
    <x v="0"/>
    <x v="34"/>
    <s v="kmpl"/>
    <s v="88.5 bhp"/>
    <n v="5"/>
    <m/>
    <x v="1373"/>
  </r>
  <r>
    <n v="7211"/>
    <x v="2010"/>
    <x v="7"/>
    <x v="0"/>
    <n v="47000"/>
    <x v="2"/>
    <x v="0"/>
    <x v="0"/>
    <x v="76"/>
    <s v="kmpl"/>
    <s v="103.2 bhp"/>
    <n v="5"/>
    <m/>
    <x v="1373"/>
  </r>
  <r>
    <n v="7212"/>
    <x v="257"/>
    <x v="8"/>
    <x v="1"/>
    <n v="60595"/>
    <x v="2"/>
    <x v="0"/>
    <x v="0"/>
    <x v="146"/>
    <s v="kmpl"/>
    <s v="117.3 bhp"/>
    <n v="5"/>
    <m/>
    <x v="1373"/>
  </r>
  <r>
    <n v="7213"/>
    <x v="9"/>
    <x v="4"/>
    <x v="4"/>
    <n v="170000"/>
    <x v="1"/>
    <x v="0"/>
    <x v="0"/>
    <x v="9"/>
    <s v="kmpl"/>
    <s v="74 bhp"/>
    <n v="5"/>
    <m/>
    <x v="1373"/>
  </r>
  <r>
    <n v="7214"/>
    <x v="1648"/>
    <x v="8"/>
    <x v="8"/>
    <n v="14301"/>
    <x v="1"/>
    <x v="0"/>
    <x v="0"/>
    <x v="363"/>
    <s v="kmpl"/>
    <s v="88.73 bhp"/>
    <n v="5"/>
    <m/>
    <x v="1373"/>
  </r>
  <r>
    <n v="7215"/>
    <x v="627"/>
    <x v="6"/>
    <x v="1"/>
    <n v="42741"/>
    <x v="1"/>
    <x v="1"/>
    <x v="1"/>
    <x v="74"/>
    <s v="kmpl"/>
    <s v="174.33 bhp"/>
    <n v="5"/>
    <m/>
    <x v="1373"/>
  </r>
  <r>
    <n v="7216"/>
    <x v="541"/>
    <x v="8"/>
    <x v="1"/>
    <n v="31000"/>
    <x v="1"/>
    <x v="1"/>
    <x v="1"/>
    <x v="225"/>
    <s v="kmpl"/>
    <s v="258 bhp"/>
    <n v="5"/>
    <m/>
    <x v="1373"/>
  </r>
  <r>
    <n v="7217"/>
    <x v="351"/>
    <x v="8"/>
    <x v="8"/>
    <n v="11000"/>
    <x v="2"/>
    <x v="0"/>
    <x v="0"/>
    <x v="136"/>
    <s v="kmpl"/>
    <s v="121.3 bhp"/>
    <n v="5"/>
    <m/>
    <x v="1373"/>
  </r>
  <r>
    <n v="7218"/>
    <x v="2011"/>
    <x v="0"/>
    <x v="6"/>
    <n v="3800"/>
    <x v="1"/>
    <x v="1"/>
    <x v="0"/>
    <x v="34"/>
    <s v="kmpl"/>
    <s v="88.5 bhp"/>
    <n v="5"/>
    <s v="12.46 Lakh"/>
    <x v="1373"/>
  </r>
  <r>
    <n v="7219"/>
    <x v="806"/>
    <x v="3"/>
    <x v="10"/>
    <n v="44702"/>
    <x v="2"/>
    <x v="0"/>
    <x v="0"/>
    <x v="116"/>
    <s v="kmpl"/>
    <s v="68 bhp"/>
    <n v="5"/>
    <m/>
    <x v="1373"/>
  </r>
  <r>
    <n v="7220"/>
    <x v="1697"/>
    <x v="8"/>
    <x v="8"/>
    <n v="14300"/>
    <x v="1"/>
    <x v="1"/>
    <x v="0"/>
    <x v="17"/>
    <s v="kmpl"/>
    <s v="73.75 bhp"/>
    <n v="5"/>
    <s v="9.11 Lakh"/>
    <x v="1373"/>
  </r>
  <r>
    <n v="7221"/>
    <x v="1409"/>
    <x v="3"/>
    <x v="6"/>
    <n v="31542"/>
    <x v="2"/>
    <x v="0"/>
    <x v="0"/>
    <x v="146"/>
    <s v="kmpl"/>
    <s v="117.3 bhp"/>
    <n v="5"/>
    <s v="12.68 Lakh"/>
    <x v="1373"/>
  </r>
  <r>
    <n v="7222"/>
    <x v="269"/>
    <x v="2"/>
    <x v="1"/>
    <n v="31717"/>
    <x v="2"/>
    <x v="1"/>
    <x v="0"/>
    <x v="165"/>
    <s v="kmpl"/>
    <s v="67.04 bhp"/>
    <n v="5"/>
    <m/>
    <x v="1373"/>
  </r>
  <r>
    <n v="7223"/>
    <x v="1480"/>
    <x v="6"/>
    <x v="2"/>
    <n v="99120"/>
    <x v="1"/>
    <x v="0"/>
    <x v="0"/>
    <x v="100"/>
    <s v="kmpl"/>
    <s v="147.9 bhp"/>
    <n v="7"/>
    <m/>
    <x v="1373"/>
  </r>
  <r>
    <n v="7224"/>
    <x v="1873"/>
    <x v="2"/>
    <x v="5"/>
    <n v="36000"/>
    <x v="2"/>
    <x v="0"/>
    <x v="0"/>
    <x v="79"/>
    <s v="kmpl"/>
    <s v="67 bhp"/>
    <n v="5"/>
    <s v="5.53 Lakh"/>
    <x v="1373"/>
  </r>
  <r>
    <n v="7225"/>
    <x v="2012"/>
    <x v="8"/>
    <x v="0"/>
    <n v="40000"/>
    <x v="2"/>
    <x v="0"/>
    <x v="0"/>
    <x v="151"/>
    <s v="kmpl"/>
    <s v="157.8 bhp"/>
    <n v="5"/>
    <m/>
    <x v="1373"/>
  </r>
  <r>
    <n v="7226"/>
    <x v="673"/>
    <x v="10"/>
    <x v="7"/>
    <n v="41000"/>
    <x v="2"/>
    <x v="0"/>
    <x v="0"/>
    <x v="14"/>
    <s v="kmpl"/>
    <s v="62 bhp"/>
    <n v="5"/>
    <m/>
    <x v="1373"/>
  </r>
  <r>
    <n v="7227"/>
    <x v="444"/>
    <x v="2"/>
    <x v="9"/>
    <n v="160000"/>
    <x v="1"/>
    <x v="0"/>
    <x v="1"/>
    <x v="216"/>
    <s v="kmpl"/>
    <s v="65 bhp"/>
    <n v="5"/>
    <m/>
    <x v="1373"/>
  </r>
  <r>
    <n v="7228"/>
    <x v="2013"/>
    <x v="1"/>
    <x v="5"/>
    <n v="41413"/>
    <x v="1"/>
    <x v="0"/>
    <x v="0"/>
    <x v="373"/>
    <s v="kmpl"/>
    <s v="69 bhp"/>
    <n v="5"/>
    <s v="7.06 Lakh"/>
    <x v="1373"/>
  </r>
  <r>
    <n v="7229"/>
    <x v="24"/>
    <x v="0"/>
    <x v="2"/>
    <n v="67500"/>
    <x v="2"/>
    <x v="1"/>
    <x v="1"/>
    <x v="24"/>
    <s v="kmpl"/>
    <s v="103.6 bhp"/>
    <n v="5"/>
    <m/>
    <x v="1373"/>
  </r>
  <r>
    <n v="7230"/>
    <x v="454"/>
    <x v="1"/>
    <x v="7"/>
    <n v="30315"/>
    <x v="2"/>
    <x v="0"/>
    <x v="0"/>
    <x v="101"/>
    <s v="kmpl"/>
    <s v="81.83 bhp"/>
    <n v="5"/>
    <m/>
    <x v="1373"/>
  </r>
  <r>
    <n v="7231"/>
    <x v="2014"/>
    <x v="6"/>
    <x v="8"/>
    <n v="39015"/>
    <x v="2"/>
    <x v="0"/>
    <x v="0"/>
    <x v="72"/>
    <s v="kmpl"/>
    <s v="121.36 bhp"/>
    <n v="5"/>
    <s v="8.79 Lakh"/>
    <x v="1373"/>
  </r>
  <r>
    <n v="7232"/>
    <x v="2015"/>
    <x v="0"/>
    <x v="6"/>
    <n v="6000"/>
    <x v="2"/>
    <x v="0"/>
    <x v="0"/>
    <x v="83"/>
    <s v="kmpl"/>
    <s v="160 bhp"/>
    <n v="5"/>
    <s v="18.16 Lakh"/>
    <x v="1373"/>
  </r>
  <r>
    <n v="7233"/>
    <x v="603"/>
    <x v="9"/>
    <x v="7"/>
    <n v="21143"/>
    <x v="1"/>
    <x v="1"/>
    <x v="0"/>
    <x v="46"/>
    <s v="kmpl"/>
    <s v="147.51 bhp"/>
    <n v="5"/>
    <m/>
    <x v="1373"/>
  </r>
  <r>
    <n v="7234"/>
    <x v="252"/>
    <x v="6"/>
    <x v="4"/>
    <n v="42203"/>
    <x v="2"/>
    <x v="0"/>
    <x v="0"/>
    <x v="162"/>
    <s v="kmpl"/>
    <s v="121.3 bhp"/>
    <n v="5"/>
    <m/>
    <x v="1373"/>
  </r>
  <r>
    <n v="7235"/>
    <x v="478"/>
    <x v="6"/>
    <x v="8"/>
    <n v="21380"/>
    <x v="1"/>
    <x v="0"/>
    <x v="0"/>
    <x v="34"/>
    <s v="kmpl"/>
    <s v="88.5 bhp"/>
    <n v="5"/>
    <s v="10.57 Lakh"/>
    <x v="1373"/>
  </r>
  <r>
    <n v="7236"/>
    <x v="2016"/>
    <x v="6"/>
    <x v="6"/>
    <n v="23955"/>
    <x v="2"/>
    <x v="0"/>
    <x v="0"/>
    <x v="101"/>
    <s v="kmpl"/>
    <s v="81.86 bhp"/>
    <n v="5"/>
    <s v="7.08 Lakh"/>
    <x v="1373"/>
  </r>
  <r>
    <n v="7237"/>
    <x v="16"/>
    <x v="7"/>
    <x v="4"/>
    <n v="38568"/>
    <x v="1"/>
    <x v="0"/>
    <x v="0"/>
    <x v="16"/>
    <s v="kmpl"/>
    <s v="98.6 bhp"/>
    <n v="5"/>
    <m/>
    <x v="1373"/>
  </r>
  <r>
    <n v="7238"/>
    <x v="603"/>
    <x v="4"/>
    <x v="2"/>
    <n v="64000"/>
    <x v="1"/>
    <x v="1"/>
    <x v="0"/>
    <x v="46"/>
    <s v="kmpl"/>
    <s v="147.51 bhp"/>
    <n v="5"/>
    <m/>
    <x v="1373"/>
  </r>
  <r>
    <n v="7239"/>
    <x v="1201"/>
    <x v="4"/>
    <x v="7"/>
    <n v="57000"/>
    <x v="2"/>
    <x v="1"/>
    <x v="0"/>
    <x v="205"/>
    <s v="kmpl"/>
    <s v="86.7 bhp"/>
    <n v="5"/>
    <m/>
    <x v="1373"/>
  </r>
  <r>
    <n v="7240"/>
    <x v="1592"/>
    <x v="3"/>
    <x v="8"/>
    <n v="44556"/>
    <x v="1"/>
    <x v="0"/>
    <x v="0"/>
    <x v="217"/>
    <s v="kmpl"/>
    <s v="98.6 bhp"/>
    <n v="5"/>
    <m/>
    <x v="1373"/>
  </r>
  <r>
    <n v="7241"/>
    <x v="337"/>
    <x v="8"/>
    <x v="3"/>
    <n v="80000"/>
    <x v="1"/>
    <x v="1"/>
    <x v="0"/>
    <x v="71"/>
    <s v="kmpl"/>
    <s v="218 bhp"/>
    <n v="5"/>
    <m/>
    <x v="1373"/>
  </r>
  <r>
    <n v="7242"/>
    <x v="699"/>
    <x v="7"/>
    <x v="1"/>
    <n v="39000"/>
    <x v="2"/>
    <x v="0"/>
    <x v="0"/>
    <x v="50"/>
    <s v="kmpl"/>
    <s v="82 bhp"/>
    <n v="5"/>
    <m/>
    <x v="1373"/>
  </r>
  <r>
    <n v="7243"/>
    <x v="179"/>
    <x v="2"/>
    <x v="1"/>
    <n v="70000"/>
    <x v="1"/>
    <x v="0"/>
    <x v="0"/>
    <x v="127"/>
    <s v="kmpl"/>
    <s v="83.8 bhp"/>
    <n v="5"/>
    <m/>
    <x v="1373"/>
  </r>
  <r>
    <n v="7244"/>
    <x v="933"/>
    <x v="1"/>
    <x v="10"/>
    <n v="45463"/>
    <x v="2"/>
    <x v="0"/>
    <x v="0"/>
    <x v="243"/>
    <s v="kmpl"/>
    <s v="92.7 bhp"/>
    <n v="5"/>
    <m/>
    <x v="1373"/>
  </r>
  <r>
    <n v="7245"/>
    <x v="325"/>
    <x v="6"/>
    <x v="1"/>
    <n v="44776"/>
    <x v="2"/>
    <x v="0"/>
    <x v="0"/>
    <x v="69"/>
    <s v="kmpl"/>
    <s v="86.7 bhp"/>
    <n v="5"/>
    <m/>
    <x v="1373"/>
  </r>
  <r>
    <n v="7246"/>
    <x v="312"/>
    <x v="3"/>
    <x v="5"/>
    <n v="18242"/>
    <x v="2"/>
    <x v="1"/>
    <x v="0"/>
    <x v="50"/>
    <s v="kmpl"/>
    <s v="82 bhp"/>
    <n v="5"/>
    <m/>
    <x v="1373"/>
  </r>
  <r>
    <n v="7247"/>
    <x v="295"/>
    <x v="3"/>
    <x v="1"/>
    <n v="21190"/>
    <x v="2"/>
    <x v="0"/>
    <x v="0"/>
    <x v="5"/>
    <s v="kmpl"/>
    <s v="55.2 bhp"/>
    <n v="5"/>
    <m/>
    <x v="1373"/>
  </r>
  <r>
    <n v="7248"/>
    <x v="272"/>
    <x v="4"/>
    <x v="2"/>
    <n v="89411"/>
    <x v="1"/>
    <x v="0"/>
    <x v="0"/>
    <x v="8"/>
    <s v="kmpl"/>
    <s v="103.6 bhp"/>
    <n v="5"/>
    <m/>
    <x v="1373"/>
  </r>
  <r>
    <n v="7249"/>
    <x v="596"/>
    <x v="0"/>
    <x v="1"/>
    <n v="59000"/>
    <x v="2"/>
    <x v="1"/>
    <x v="0"/>
    <x v="224"/>
    <s v="kmpl"/>
    <s v="103.6 bhp"/>
    <n v="5"/>
    <m/>
    <x v="1373"/>
  </r>
  <r>
    <n v="7250"/>
    <x v="6"/>
    <x v="7"/>
    <x v="3"/>
    <n v="28000"/>
    <x v="1"/>
    <x v="0"/>
    <x v="0"/>
    <x v="6"/>
    <s v="kmpl"/>
    <s v="63.1 bhp"/>
    <n v="5"/>
    <m/>
    <x v="1373"/>
  </r>
  <r>
    <n v="7251"/>
    <x v="596"/>
    <x v="1"/>
    <x v="4"/>
    <n v="52262"/>
    <x v="2"/>
    <x v="1"/>
    <x v="3"/>
    <x v="107"/>
    <s v="kmpl"/>
    <s v="103.6 bhp"/>
    <n v="5"/>
    <m/>
    <x v="1373"/>
  </r>
  <r>
    <n v="7252"/>
    <x v="574"/>
    <x v="6"/>
    <x v="7"/>
    <n v="72443"/>
    <x v="1"/>
    <x v="1"/>
    <x v="0"/>
    <x v="252"/>
    <s v="kmpl"/>
    <s v="170 bhp"/>
    <n v="5"/>
    <m/>
    <x v="13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945B20-DC57-47AF-8326-59160F5F17C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B19" firstHeaderRow="1" firstDataRow="1" firstDataCol="1"/>
  <pivotFields count="14">
    <pivotField showAll="0"/>
    <pivotField dataField="1" showAll="0">
      <items count="2018">
        <item x="765"/>
        <item x="331"/>
        <item x="1671"/>
        <item x="1704"/>
        <item x="1017"/>
        <item x="1224"/>
        <item x="1725"/>
        <item x="603"/>
        <item x="49"/>
        <item x="1049"/>
        <item x="1825"/>
        <item x="64"/>
        <item x="1202"/>
        <item x="1085"/>
        <item x="1556"/>
        <item x="99"/>
        <item x="1534"/>
        <item x="1363"/>
        <item x="931"/>
        <item x="1577"/>
        <item x="1180"/>
        <item x="698"/>
        <item x="1638"/>
        <item x="4"/>
        <item x="74"/>
        <item x="32"/>
        <item x="1233"/>
        <item x="627"/>
        <item x="160"/>
        <item x="263"/>
        <item x="1338"/>
        <item x="88"/>
        <item x="419"/>
        <item x="22"/>
        <item x="600"/>
        <item x="1294"/>
        <item x="349"/>
        <item x="845"/>
        <item x="1346"/>
        <item x="194"/>
        <item x="631"/>
        <item x="774"/>
        <item x="667"/>
        <item x="1174"/>
        <item x="185"/>
        <item x="1383"/>
        <item x="1869"/>
        <item x="339"/>
        <item x="374"/>
        <item x="978"/>
        <item x="866"/>
        <item x="1230"/>
        <item x="535"/>
        <item x="1711"/>
        <item x="895"/>
        <item x="2001"/>
        <item x="778"/>
        <item x="941"/>
        <item x="630"/>
        <item x="369"/>
        <item x="1195"/>
        <item x="313"/>
        <item x="250"/>
        <item x="762"/>
        <item x="903"/>
        <item x="917"/>
        <item x="375"/>
        <item x="914"/>
        <item x="284"/>
        <item x="140"/>
        <item x="440"/>
        <item x="619"/>
        <item x="1781"/>
        <item x="1898"/>
        <item x="131"/>
        <item x="1125"/>
        <item x="1064"/>
        <item x="1198"/>
        <item x="20"/>
        <item x="544"/>
        <item x="1724"/>
        <item x="948"/>
        <item x="497"/>
        <item x="108"/>
        <item x="547"/>
        <item x="588"/>
        <item x="479"/>
        <item x="329"/>
        <item x="1026"/>
        <item x="679"/>
        <item x="1627"/>
        <item x="424"/>
        <item x="770"/>
        <item x="1720"/>
        <item x="1738"/>
        <item x="964"/>
        <item x="1608"/>
        <item x="1871"/>
        <item x="141"/>
        <item x="1765"/>
        <item x="258"/>
        <item x="396"/>
        <item x="84"/>
        <item x="1429"/>
        <item x="587"/>
        <item x="1676"/>
        <item x="357"/>
        <item x="1004"/>
        <item x="113"/>
        <item x="1741"/>
        <item x="494"/>
        <item x="1100"/>
        <item x="719"/>
        <item x="472"/>
        <item x="166"/>
        <item x="1194"/>
        <item x="836"/>
        <item x="842"/>
        <item x="337"/>
        <item x="1476"/>
        <item x="1703"/>
        <item x="1624"/>
        <item x="1921"/>
        <item x="1678"/>
        <item x="1058"/>
        <item x="283"/>
        <item x="1644"/>
        <item x="1188"/>
        <item x="1673"/>
        <item x="727"/>
        <item x="1403"/>
        <item x="810"/>
        <item x="1372"/>
        <item x="1885"/>
        <item x="1046"/>
        <item x="1274"/>
        <item x="2006"/>
        <item x="1024"/>
        <item x="799"/>
        <item x="692"/>
        <item x="456"/>
        <item x="455"/>
        <item x="434"/>
        <item x="218"/>
        <item x="1593"/>
        <item x="985"/>
        <item x="1929"/>
        <item x="1761"/>
        <item x="1280"/>
        <item x="1707"/>
        <item x="884"/>
        <item x="1316"/>
        <item x="1057"/>
        <item x="1284"/>
        <item x="240"/>
        <item x="460"/>
        <item x="310"/>
        <item x="1277"/>
        <item x="154"/>
        <item x="541"/>
        <item x="1139"/>
        <item x="957"/>
        <item x="1200"/>
        <item x="1119"/>
        <item x="1749"/>
        <item x="1688"/>
        <item x="530"/>
        <item x="933"/>
        <item x="989"/>
        <item x="589"/>
        <item x="1722"/>
        <item x="925"/>
        <item x="475"/>
        <item x="688"/>
        <item x="849"/>
        <item x="163"/>
        <item x="663"/>
        <item x="407"/>
        <item x="207"/>
        <item x="137"/>
        <item x="499"/>
        <item x="1480"/>
        <item x="921"/>
        <item x="562"/>
        <item x="569"/>
        <item x="995"/>
        <item x="1931"/>
        <item x="1138"/>
        <item x="361"/>
        <item x="2003"/>
        <item x="1728"/>
        <item x="1998"/>
        <item x="1940"/>
        <item x="1345"/>
        <item x="431"/>
        <item x="899"/>
        <item x="865"/>
        <item x="1798"/>
        <item x="167"/>
        <item x="1691"/>
        <item x="882"/>
        <item x="1512"/>
        <item x="825"/>
        <item x="992"/>
        <item x="1365"/>
        <item x="1858"/>
        <item x="453"/>
        <item x="1101"/>
        <item x="1282"/>
        <item x="873"/>
        <item x="298"/>
        <item x="1293"/>
        <item x="2002"/>
        <item x="1209"/>
        <item x="1132"/>
        <item x="146"/>
        <item x="1680"/>
        <item x="1450"/>
        <item x="98"/>
        <item x="963"/>
        <item x="1873"/>
        <item x="1614"/>
        <item x="1560"/>
        <item x="1677"/>
        <item x="624"/>
        <item x="1973"/>
        <item x="1877"/>
        <item x="731"/>
        <item x="1954"/>
        <item x="1516"/>
        <item x="1889"/>
        <item x="954"/>
        <item x="239"/>
        <item x="1625"/>
        <item x="1566"/>
        <item x="1016"/>
        <item x="1505"/>
        <item x="1968"/>
        <item x="803"/>
        <item x="1887"/>
        <item x="565"/>
        <item x="796"/>
        <item x="746"/>
        <item x="422"/>
        <item x="988"/>
        <item x="805"/>
        <item x="1655"/>
        <item x="1537"/>
        <item x="1699"/>
        <item x="944"/>
        <item x="1972"/>
        <item x="1646"/>
        <item x="1705"/>
        <item x="1731"/>
        <item x="1393"/>
        <item x="897"/>
        <item x="1055"/>
        <item x="1961"/>
        <item x="1554"/>
        <item x="843"/>
        <item x="1548"/>
        <item x="246"/>
        <item x="794"/>
        <item x="1010"/>
        <item x="890"/>
        <item x="1739"/>
        <item x="152"/>
        <item x="379"/>
        <item x="89"/>
        <item x="973"/>
        <item x="2014"/>
        <item x="852"/>
        <item x="701"/>
        <item x="1158"/>
        <item x="841"/>
        <item x="528"/>
        <item x="1322"/>
        <item x="1348"/>
        <item x="1649"/>
        <item x="549"/>
        <item x="745"/>
        <item x="1766"/>
        <item x="1118"/>
        <item x="575"/>
        <item x="1273"/>
        <item x="682"/>
        <item x="1075"/>
        <item x="662"/>
        <item x="1156"/>
        <item x="1500"/>
        <item x="1298"/>
        <item x="955"/>
        <item x="1902"/>
        <item x="582"/>
        <item x="534"/>
        <item x="1610"/>
        <item x="946"/>
        <item x="1498"/>
        <item x="393"/>
        <item x="1364"/>
        <item x="578"/>
        <item x="1768"/>
        <item x="806"/>
        <item x="1623"/>
        <item x="1461"/>
        <item x="996"/>
        <item x="572"/>
        <item x="1876"/>
        <item x="75"/>
        <item x="1041"/>
        <item x="1222"/>
        <item x="165"/>
        <item x="1477"/>
        <item x="1347"/>
        <item x="1261"/>
        <item x="1659"/>
        <item x="385"/>
        <item x="1714"/>
        <item x="1020"/>
        <item x="1497"/>
        <item x="304"/>
        <item x="1185"/>
        <item x="1991"/>
        <item x="1864"/>
        <item x="856"/>
        <item x="1388"/>
        <item x="1715"/>
        <item x="281"/>
        <item x="1093"/>
        <item x="1023"/>
        <item x="952"/>
        <item x="1750"/>
        <item x="1228"/>
        <item x="389"/>
        <item x="851"/>
        <item x="1124"/>
        <item x="1530"/>
        <item x="1456"/>
        <item x="1578"/>
        <item x="709"/>
        <item x="848"/>
        <item x="1426"/>
        <item x="1402"/>
        <item x="566"/>
        <item x="1468"/>
        <item x="1818"/>
        <item x="1836"/>
        <item x="1296"/>
        <item x="1581"/>
        <item x="205"/>
        <item x="1303"/>
        <item x="210"/>
        <item x="1166"/>
        <item x="1242"/>
        <item x="60"/>
        <item x="81"/>
        <item x="1611"/>
        <item x="790"/>
        <item x="971"/>
        <item x="837"/>
        <item x="564"/>
        <item x="1068"/>
        <item x="1970"/>
        <item x="1382"/>
        <item x="1620"/>
        <item x="495"/>
        <item x="519"/>
        <item x="450"/>
        <item x="1033"/>
        <item x="1949"/>
        <item x="1664"/>
        <item x="1579"/>
        <item x="1617"/>
        <item x="1886"/>
        <item x="279"/>
        <item x="886"/>
        <item x="829"/>
        <item x="1376"/>
        <item x="1535"/>
        <item x="1179"/>
        <item x="481"/>
        <item x="1751"/>
        <item x="1184"/>
        <item x="1900"/>
        <item x="1585"/>
        <item x="879"/>
        <item x="1515"/>
        <item x="1430"/>
        <item x="1963"/>
        <item x="1204"/>
        <item x="969"/>
        <item x="522"/>
        <item x="720"/>
        <item x="1088"/>
        <item x="189"/>
        <item x="1231"/>
        <item x="16"/>
        <item x="1441"/>
        <item x="325"/>
        <item x="735"/>
        <item x="91"/>
        <item x="80"/>
        <item x="947"/>
        <item x="1250"/>
        <item x="1201"/>
        <item x="1979"/>
        <item x="584"/>
        <item x="198"/>
        <item x="1754"/>
        <item x="403"/>
        <item x="430"/>
        <item x="1815"/>
        <item x="1359"/>
        <item x="1812"/>
        <item x="1105"/>
        <item x="274"/>
        <item x="1271"/>
        <item x="1439"/>
        <item x="147"/>
        <item x="1414"/>
        <item x="813"/>
        <item x="156"/>
        <item x="1474"/>
        <item x="73"/>
        <item x="1893"/>
        <item x="1870"/>
        <item x="490"/>
        <item x="342"/>
        <item x="318"/>
        <item x="1229"/>
        <item x="1975"/>
        <item x="793"/>
        <item x="804"/>
        <item x="540"/>
        <item x="1324"/>
        <item x="788"/>
        <item x="1339"/>
        <item x="348"/>
        <item x="176"/>
        <item x="830"/>
        <item x="249"/>
        <item x="253"/>
        <item x="1573"/>
        <item x="11"/>
        <item x="293"/>
        <item x="1073"/>
        <item x="583"/>
        <item x="25"/>
        <item x="812"/>
        <item x="748"/>
        <item x="894"/>
        <item x="149"/>
        <item x="613"/>
        <item x="452"/>
        <item x="1912"/>
        <item x="1014"/>
        <item x="429"/>
        <item x="83"/>
        <item x="513"/>
        <item x="907"/>
        <item x="217"/>
        <item x="257"/>
        <item x="322"/>
        <item x="1572"/>
        <item x="1112"/>
        <item x="1808"/>
        <item x="561"/>
        <item x="266"/>
        <item x="763"/>
        <item x="213"/>
        <item x="1409"/>
        <item x="1317"/>
        <item x="483"/>
        <item x="1574"/>
        <item x="840"/>
        <item x="65"/>
        <item x="1485"/>
        <item x="282"/>
        <item x="1128"/>
        <item x="1884"/>
        <item x="1213"/>
        <item x="1639"/>
        <item x="367"/>
        <item x="438"/>
        <item x="883"/>
        <item x="109"/>
        <item x="757"/>
        <item x="1855"/>
        <item x="1958"/>
        <item x="1666"/>
        <item x="664"/>
        <item x="1425"/>
        <item x="605"/>
        <item x="759"/>
        <item x="1541"/>
        <item x="697"/>
        <item x="122"/>
        <item x="398"/>
        <item x="764"/>
        <item x="1260"/>
        <item x="1501"/>
        <item x="1878"/>
        <item x="1787"/>
        <item x="300"/>
        <item x="1470"/>
        <item x="887"/>
        <item x="999"/>
        <item x="927"/>
        <item x="847"/>
        <item x="132"/>
        <item x="521"/>
        <item x="224"/>
        <item x="445"/>
        <item x="1310"/>
        <item x="1592"/>
        <item x="670"/>
        <item x="1980"/>
        <item x="1632"/>
        <item x="1523"/>
        <item x="1595"/>
        <item x="1706"/>
        <item x="1361"/>
        <item x="2"/>
        <item x="1159"/>
        <item x="260"/>
        <item x="1922"/>
        <item x="654"/>
        <item x="1619"/>
        <item x="1238"/>
        <item x="606"/>
        <item x="1789"/>
        <item x="585"/>
        <item x="410"/>
        <item x="934"/>
        <item x="1881"/>
        <item x="1479"/>
        <item x="1767"/>
        <item x="1943"/>
        <item x="27"/>
        <item x="222"/>
        <item x="781"/>
        <item x="622"/>
        <item x="1974"/>
        <item x="344"/>
        <item x="1052"/>
        <item x="554"/>
        <item x="661"/>
        <item x="1944"/>
        <item x="1495"/>
        <item x="1786"/>
        <item x="68"/>
        <item x="399"/>
        <item x="236"/>
        <item x="1"/>
        <item x="417"/>
        <item x="1880"/>
        <item x="876"/>
        <item x="1915"/>
        <item x="1078"/>
        <item x="1567"/>
        <item x="1695"/>
        <item x="644"/>
        <item x="351"/>
        <item x="365"/>
        <item x="1989"/>
        <item x="828"/>
        <item x="191"/>
        <item x="1743"/>
        <item x="981"/>
        <item x="43"/>
        <item x="45"/>
        <item x="1760"/>
        <item x="650"/>
        <item x="905"/>
        <item x="1917"/>
        <item x="1847"/>
        <item x="1959"/>
        <item x="1069"/>
        <item x="1797"/>
        <item x="2016"/>
        <item x="860"/>
        <item x="1428"/>
        <item x="1668"/>
        <item x="1934"/>
        <item x="1930"/>
        <item x="965"/>
        <item x="1404"/>
        <item x="364"/>
        <item x="295"/>
        <item x="1266"/>
        <item x="723"/>
        <item x="355"/>
        <item x="5"/>
        <item x="1218"/>
        <item x="145"/>
        <item x="480"/>
        <item x="1729"/>
        <item x="835"/>
        <item x="1270"/>
        <item x="1286"/>
        <item x="1226"/>
        <item x="1417"/>
        <item x="1641"/>
        <item x="551"/>
        <item x="1163"/>
        <item x="911"/>
        <item x="159"/>
        <item x="732"/>
        <item x="838"/>
        <item x="826"/>
        <item x="823"/>
        <item x="1227"/>
        <item x="533"/>
        <item x="699"/>
        <item x="1446"/>
        <item x="312"/>
        <item x="1187"/>
        <item x="219"/>
        <item x="380"/>
        <item x="509"/>
        <item x="789"/>
        <item x="1223"/>
        <item x="1313"/>
        <item x="230"/>
        <item x="1389"/>
        <item x="53"/>
        <item x="347"/>
        <item x="56"/>
        <item x="1400"/>
        <item x="716"/>
        <item x="1131"/>
        <item x="225"/>
        <item x="705"/>
        <item x="839"/>
        <item x="177"/>
        <item x="172"/>
        <item x="1410"/>
        <item x="1588"/>
        <item x="157"/>
        <item x="262"/>
        <item x="728"/>
        <item x="1167"/>
        <item x="517"/>
        <item x="929"/>
        <item x="241"/>
        <item x="1511"/>
        <item x="85"/>
        <item x="71"/>
        <item x="287"/>
        <item x="1415"/>
        <item x="655"/>
        <item x="368"/>
        <item x="1562"/>
        <item x="1098"/>
        <item x="23"/>
        <item x="214"/>
        <item x="232"/>
        <item x="712"/>
        <item x="454"/>
        <item x="593"/>
        <item x="858"/>
        <item x="1981"/>
        <item x="937"/>
        <item x="595"/>
        <item x="1794"/>
        <item x="286"/>
        <item x="1019"/>
        <item x="96"/>
        <item x="506"/>
        <item x="1240"/>
        <item x="1183"/>
        <item x="1631"/>
        <item x="1490"/>
        <item x="1988"/>
        <item x="1157"/>
        <item x="100"/>
        <item x="376"/>
        <item x="1845"/>
        <item x="1214"/>
        <item x="1999"/>
        <item x="1763"/>
        <item x="1471"/>
        <item x="1757"/>
        <item x="197"/>
        <item x="1251"/>
        <item x="1648"/>
        <item x="1533"/>
        <item x="1258"/>
        <item x="1892"/>
        <item x="1752"/>
        <item x="345"/>
        <item x="525"/>
        <item x="880"/>
        <item x="687"/>
        <item x="97"/>
        <item x="162"/>
        <item x="708"/>
        <item x="182"/>
        <item x="1440"/>
        <item x="1536"/>
        <item x="1826"/>
        <item x="832"/>
        <item x="979"/>
        <item x="579"/>
        <item x="724"/>
        <item x="1165"/>
        <item x="42"/>
        <item x="254"/>
        <item x="1927"/>
        <item x="966"/>
        <item x="215"/>
        <item x="255"/>
        <item x="656"/>
        <item x="488"/>
        <item x="1215"/>
        <item x="1418"/>
        <item x="977"/>
        <item x="1072"/>
        <item x="820"/>
        <item x="1667"/>
        <item x="425"/>
        <item x="212"/>
        <item x="1142"/>
        <item x="1683"/>
        <item x="990"/>
        <item x="363"/>
        <item x="786"/>
        <item x="1197"/>
        <item x="1335"/>
        <item x="1369"/>
        <item x="1783"/>
        <item x="1059"/>
        <item x="1913"/>
        <item x="486"/>
        <item x="673"/>
        <item x="602"/>
        <item x="1308"/>
        <item x="382"/>
        <item x="1903"/>
        <item x="1120"/>
        <item x="1576"/>
        <item x="1995"/>
        <item x="1210"/>
        <item x="78"/>
        <item x="1687"/>
        <item x="1689"/>
        <item x="115"/>
        <item x="86"/>
        <item x="1191"/>
        <item x="135"/>
        <item x="500"/>
        <item x="1718"/>
        <item x="1460"/>
        <item x="1047"/>
        <item x="1978"/>
        <item x="1510"/>
        <item x="1435"/>
        <item x="1395"/>
        <item x="1084"/>
        <item x="226"/>
        <item x="1905"/>
        <item x="1248"/>
        <item x="1776"/>
        <item x="1467"/>
        <item x="1932"/>
        <item x="1452"/>
        <item x="1445"/>
        <item x="1050"/>
        <item x="496"/>
        <item x="1615"/>
        <item x="1651"/>
        <item x="1413"/>
        <item x="601"/>
        <item x="1034"/>
        <item x="1262"/>
        <item x="474"/>
        <item x="1496"/>
        <item x="1325"/>
        <item x="1790"/>
        <item x="171"/>
        <item x="471"/>
        <item x="104"/>
        <item x="336"/>
        <item x="252"/>
        <item x="678"/>
        <item x="943"/>
        <item x="536"/>
        <item x="1528"/>
        <item x="861"/>
        <item x="857"/>
        <item x="1257"/>
        <item x="802"/>
        <item x="751"/>
        <item x="1732"/>
        <item x="231"/>
        <item x="117"/>
        <item x="1186"/>
        <item x="512"/>
        <item x="1333"/>
        <item x="1056"/>
        <item x="1394"/>
        <item x="93"/>
        <item x="1950"/>
        <item x="1225"/>
        <item x="323"/>
        <item x="2010"/>
        <item x="1587"/>
        <item x="1469"/>
        <item x="750"/>
        <item x="129"/>
        <item x="1508"/>
        <item x="1018"/>
        <item x="1663"/>
        <item x="1742"/>
        <item x="319"/>
        <item x="47"/>
        <item x="378"/>
        <item x="1437"/>
        <item x="1692"/>
        <item x="1621"/>
        <item x="1170"/>
        <item x="612"/>
        <item x="1920"/>
        <item x="968"/>
        <item x="1405"/>
        <item x="657"/>
        <item x="477"/>
        <item x="492"/>
        <item x="1007"/>
        <item x="743"/>
        <item x="542"/>
        <item x="1661"/>
        <item x="1463"/>
        <item x="782"/>
        <item x="1029"/>
        <item x="1466"/>
        <item x="1916"/>
        <item x="1300"/>
        <item x="1830"/>
        <item x="775"/>
        <item x="324"/>
        <item x="299"/>
        <item x="1957"/>
        <item x="463"/>
        <item x="446"/>
        <item x="103"/>
        <item x="1657"/>
        <item x="338"/>
        <item x="505"/>
        <item x="1164"/>
        <item x="878"/>
        <item x="1444"/>
        <item x="1721"/>
        <item x="696"/>
        <item x="2015"/>
        <item x="447"/>
        <item x="645"/>
        <item x="1380"/>
        <item x="982"/>
        <item x="1027"/>
        <item x="1315"/>
        <item x="1814"/>
        <item x="1506"/>
        <item x="1911"/>
        <item x="2009"/>
        <item x="798"/>
        <item x="1082"/>
        <item x="1192"/>
        <item x="1784"/>
        <item x="1448"/>
        <item x="1332"/>
        <item x="906"/>
        <item x="1694"/>
        <item x="758"/>
        <item x="1422"/>
        <item x="1901"/>
        <item x="532"/>
        <item x="1709"/>
        <item x="783"/>
        <item x="14"/>
        <item x="174"/>
        <item x="335"/>
        <item x="13"/>
        <item x="560"/>
        <item x="1551"/>
        <item x="1684"/>
        <item x="819"/>
        <item x="646"/>
        <item x="392"/>
        <item x="1909"/>
        <item x="271"/>
        <item x="1130"/>
        <item x="864"/>
        <item x="1487"/>
        <item x="881"/>
        <item x="695"/>
        <item x="1379"/>
        <item x="484"/>
        <item x="1235"/>
        <item x="1967"/>
        <item x="1040"/>
        <item x="1074"/>
        <item x="1919"/>
        <item x="1420"/>
        <item x="608"/>
        <item x="451"/>
        <item x="362"/>
        <item x="476"/>
        <item x="1616"/>
        <item x="1837"/>
        <item x="1045"/>
        <item x="1933"/>
        <item x="1945"/>
        <item x="1323"/>
        <item x="1455"/>
        <item x="1809"/>
        <item x="1897"/>
        <item x="1063"/>
        <item x="1570"/>
        <item x="980"/>
        <item x="652"/>
        <item x="1996"/>
        <item x="1594"/>
        <item x="41"/>
        <item x="1244"/>
        <item x="1875"/>
        <item x="36"/>
        <item x="1442"/>
        <item x="1816"/>
        <item x="1122"/>
        <item x="1710"/>
        <item x="180"/>
        <item x="1199"/>
        <item x="459"/>
        <item x="1434"/>
        <item x="1399"/>
        <item x="1061"/>
        <item x="1031"/>
        <item x="444"/>
        <item x="1012"/>
        <item x="173"/>
        <item x="1831"/>
        <item x="413"/>
        <item x="1043"/>
        <item x="568"/>
        <item x="684"/>
        <item x="1777"/>
        <item x="1580"/>
        <item x="1269"/>
        <item x="1698"/>
        <item x="924"/>
        <item x="1247"/>
        <item x="623"/>
        <item x="816"/>
        <item x="341"/>
        <item x="1774"/>
        <item x="1941"/>
        <item x="1096"/>
        <item x="1161"/>
        <item x="1044"/>
        <item x="473"/>
        <item x="867"/>
        <item x="1451"/>
        <item x="1344"/>
        <item x="1080"/>
        <item x="1565"/>
        <item x="1637"/>
        <item x="1928"/>
        <item x="1969"/>
        <item x="120"/>
        <item x="244"/>
        <item x="766"/>
        <item x="1835"/>
        <item x="1036"/>
        <item x="1682"/>
        <item x="1997"/>
        <item x="1208"/>
        <item x="1289"/>
        <item x="1449"/>
        <item x="1127"/>
        <item x="1571"/>
        <item x="1859"/>
        <item x="1318"/>
        <item x="31"/>
        <item x="1891"/>
        <item x="896"/>
        <item x="48"/>
        <item x="1305"/>
        <item x="956"/>
        <item x="945"/>
        <item x="1278"/>
        <item x="1987"/>
        <item x="1937"/>
        <item x="1051"/>
        <item x="1245"/>
        <item x="200"/>
        <item x="960"/>
        <item x="1895"/>
        <item x="717"/>
        <item x="1419"/>
        <item x="125"/>
        <item x="411"/>
        <item x="1759"/>
        <item x="469"/>
        <item x="1077"/>
        <item x="772"/>
        <item x="704"/>
        <item x="437"/>
        <item x="1371"/>
        <item x="1150"/>
        <item x="90"/>
        <item x="70"/>
        <item x="580"/>
        <item x="1354"/>
        <item x="1143"/>
        <item x="1146"/>
        <item x="776"/>
        <item x="1431"/>
        <item x="1851"/>
        <item x="1586"/>
        <item x="1037"/>
        <item x="1493"/>
        <item x="482"/>
        <item x="942"/>
        <item x="1669"/>
        <item x="1879"/>
        <item x="597"/>
        <item x="1936"/>
        <item x="1658"/>
        <item x="315"/>
        <item x="919"/>
        <item x="1488"/>
        <item x="1952"/>
        <item x="768"/>
        <item x="1375"/>
        <item x="869"/>
        <item x="785"/>
        <item x="308"/>
        <item x="1481"/>
        <item x="822"/>
        <item x="1807"/>
        <item x="248"/>
        <item x="1464"/>
        <item x="658"/>
        <item x="598"/>
        <item x="26"/>
        <item x="265"/>
        <item x="1834"/>
        <item x="1351"/>
        <item x="1522"/>
        <item x="127"/>
        <item x="526"/>
        <item x="334"/>
        <item x="1264"/>
        <item x="39"/>
        <item x="1650"/>
        <item x="130"/>
        <item x="1504"/>
        <item x="309"/>
        <item x="1679"/>
        <item x="2008"/>
        <item x="1755"/>
        <item x="935"/>
        <item x="676"/>
        <item x="237"/>
        <item x="1874"/>
        <item x="170"/>
        <item x="1070"/>
        <item x="831"/>
        <item x="353"/>
        <item x="1259"/>
        <item x="647"/>
        <item x="1071"/>
        <item x="653"/>
        <item x="1168"/>
        <item x="949"/>
        <item x="1387"/>
        <item x="567"/>
        <item x="1550"/>
        <item x="1491"/>
        <item x="1552"/>
        <item x="780"/>
        <item x="815"/>
        <item x="666"/>
        <item x="1802"/>
        <item x="870"/>
        <item x="552"/>
        <item x="1095"/>
        <item x="1457"/>
        <item x="1246"/>
        <item x="372"/>
        <item x="1135"/>
        <item x="1716"/>
        <item x="418"/>
        <item x="556"/>
        <item x="269"/>
        <item x="1553"/>
        <item x="616"/>
        <item x="1857"/>
        <item x="1265"/>
        <item x="1513"/>
        <item x="1483"/>
        <item x="1211"/>
        <item x="1524"/>
        <item x="1108"/>
        <item x="1241"/>
        <item x="1745"/>
        <item x="220"/>
        <item x="383"/>
        <item x="139"/>
        <item x="792"/>
        <item x="640"/>
        <item x="923"/>
        <item x="1123"/>
        <item x="1076"/>
        <item x="435"/>
        <item x="1602"/>
        <item x="1121"/>
        <item x="1964"/>
        <item x="1336"/>
        <item x="730"/>
        <item x="518"/>
        <item x="1861"/>
        <item x="124"/>
        <item x="1555"/>
        <item x="1175"/>
        <item x="502"/>
        <item x="648"/>
        <item x="10"/>
        <item x="514"/>
        <item x="926"/>
        <item x="1234"/>
        <item x="1697"/>
        <item x="1764"/>
        <item x="888"/>
        <item x="543"/>
        <item x="1367"/>
        <item x="1507"/>
        <item x="1009"/>
        <item x="617"/>
        <item x="1377"/>
        <item x="1011"/>
        <item x="106"/>
        <item x="360"/>
        <item x="629"/>
        <item x="1368"/>
        <item x="1568"/>
        <item x="1517"/>
        <item x="1349"/>
        <item x="278"/>
        <item x="67"/>
        <item x="1436"/>
        <item x="3"/>
        <item x="779"/>
        <item x="401"/>
        <item x="1838"/>
        <item x="909"/>
        <item x="1953"/>
        <item x="175"/>
        <item x="1509"/>
        <item x="423"/>
        <item x="1597"/>
        <item x="1484"/>
        <item x="485"/>
        <item x="1151"/>
        <item x="1149"/>
        <item x="618"/>
        <item x="1629"/>
        <item x="493"/>
        <item x="1302"/>
        <item x="1990"/>
        <item x="807"/>
        <item x="1519"/>
        <item x="1803"/>
        <item x="101"/>
        <item x="466"/>
        <item x="273"/>
        <item x="577"/>
        <item x="681"/>
        <item x="228"/>
        <item x="1287"/>
        <item x="1091"/>
        <item x="1042"/>
        <item x="328"/>
        <item x="531"/>
        <item x="82"/>
        <item x="1740"/>
        <item x="1938"/>
        <item x="370"/>
        <item x="126"/>
        <item x="235"/>
        <item x="967"/>
        <item x="21"/>
        <item x="1454"/>
        <item x="550"/>
        <item x="1362"/>
        <item x="1472"/>
        <item x="373"/>
        <item x="703"/>
        <item x="1053"/>
        <item x="188"/>
        <item x="1137"/>
        <item x="808"/>
        <item x="1252"/>
        <item x="1268"/>
        <item x="1853"/>
        <item x="17"/>
        <item x="615"/>
        <item x="1090"/>
        <item x="1236"/>
        <item x="674"/>
        <item x="428"/>
        <item x="1292"/>
        <item x="1366"/>
        <item x="303"/>
        <item x="280"/>
        <item x="628"/>
        <item x="685"/>
        <item x="436"/>
        <item x="302"/>
        <item x="1833"/>
        <item x="247"/>
        <item x="539"/>
        <item x="50"/>
        <item x="1301"/>
        <item x="51"/>
        <item x="461"/>
        <item x="555"/>
        <item x="722"/>
        <item x="797"/>
        <item x="1458"/>
        <item x="1113"/>
        <item x="1538"/>
        <item x="52"/>
        <item x="409"/>
        <item x="726"/>
        <item x="12"/>
        <item x="1079"/>
        <item x="1267"/>
        <item x="134"/>
        <item x="1971"/>
        <item x="421"/>
        <item x="742"/>
        <item x="1702"/>
        <item x="229"/>
        <item x="151"/>
        <item x="209"/>
        <item x="449"/>
        <item x="1819"/>
        <item x="1596"/>
        <item x="1189"/>
        <item x="581"/>
        <item x="741"/>
        <item x="1092"/>
        <item x="649"/>
        <item x="1408"/>
        <item x="738"/>
        <item x="902"/>
        <item x="1926"/>
        <item x="433"/>
        <item x="818"/>
        <item x="405"/>
        <item x="1473"/>
        <item x="1977"/>
        <item x="1712"/>
        <item x="292"/>
        <item x="524"/>
        <item x="114"/>
        <item x="983"/>
        <item x="478"/>
        <item x="2004"/>
        <item x="35"/>
        <item x="2011"/>
        <item x="1028"/>
        <item x="181"/>
        <item x="192"/>
        <item x="958"/>
        <item x="809"/>
        <item x="1778"/>
        <item x="1848"/>
        <item x="1654"/>
        <item x="908"/>
        <item x="1773"/>
        <item x="1285"/>
        <item x="1462"/>
        <item x="199"/>
        <item x="118"/>
        <item x="359"/>
        <item x="34"/>
        <item x="0"/>
        <item x="668"/>
        <item x="642"/>
        <item x="259"/>
        <item x="594"/>
        <item x="1153"/>
        <item x="1281"/>
        <item x="1263"/>
        <item x="202"/>
        <item x="1111"/>
        <item x="970"/>
        <item x="1907"/>
        <item x="1772"/>
        <item x="94"/>
        <item x="1253"/>
        <item x="1237"/>
        <item x="736"/>
        <item x="671"/>
        <item x="915"/>
        <item x="1564"/>
        <item x="1793"/>
        <item x="959"/>
        <item x="639"/>
        <item x="1603"/>
        <item x="1350"/>
        <item x="1106"/>
        <item x="285"/>
        <item x="58"/>
        <item x="305"/>
        <item x="1357"/>
        <item x="610"/>
        <item x="404"/>
        <item x="767"/>
        <item x="1067"/>
        <item x="1727"/>
        <item x="243"/>
        <item x="573"/>
        <item x="672"/>
        <item x="400"/>
        <item x="2005"/>
        <item x="1288"/>
        <item x="148"/>
        <item x="1918"/>
        <item x="1865"/>
        <item x="116"/>
        <item x="66"/>
        <item x="659"/>
        <item x="1176"/>
        <item x="1540"/>
        <item x="1747"/>
        <item x="1145"/>
        <item x="2000"/>
        <item x="1459"/>
        <item x="1008"/>
        <item x="734"/>
        <item x="1039"/>
        <item x="574"/>
        <item x="427"/>
        <item x="498"/>
        <item x="320"/>
        <item x="1331"/>
        <item x="1640"/>
        <item x="590"/>
        <item x="930"/>
        <item x="1337"/>
        <item x="1656"/>
        <item x="537"/>
        <item x="321"/>
        <item x="754"/>
        <item x="833"/>
        <item x="1030"/>
        <item x="1733"/>
        <item x="1584"/>
        <item x="1983"/>
        <item x="1486"/>
        <item x="420"/>
        <item x="1373"/>
        <item x="1717"/>
        <item x="386"/>
        <item x="1134"/>
        <item x="1985"/>
        <item x="169"/>
        <item x="1086"/>
        <item x="1094"/>
        <item x="1546"/>
        <item x="1386"/>
        <item x="611"/>
        <item x="314"/>
        <item x="268"/>
        <item x="1021"/>
        <item x="1771"/>
        <item x="1843"/>
        <item x="1144"/>
        <item x="1966"/>
        <item x="158"/>
        <item x="1169"/>
        <item x="467"/>
        <item x="1723"/>
        <item x="346"/>
        <item x="332"/>
        <item x="690"/>
        <item x="270"/>
        <item x="233"/>
        <item x="397"/>
        <item x="997"/>
        <item x="1110"/>
        <item x="1397"/>
        <item x="538"/>
        <item x="37"/>
        <item x="1114"/>
        <item x="62"/>
        <item x="1307"/>
        <item x="121"/>
        <item x="855"/>
        <item x="317"/>
        <item x="340"/>
        <item x="387"/>
        <item x="1193"/>
        <item x="1002"/>
        <item x="1841"/>
        <item x="641"/>
        <item x="620"/>
        <item x="61"/>
        <item x="1162"/>
        <item x="936"/>
        <item x="1782"/>
        <item x="133"/>
        <item x="19"/>
        <item x="1642"/>
        <item x="234"/>
        <item x="516"/>
        <item x="155"/>
        <item x="859"/>
        <item x="201"/>
        <item x="503"/>
        <item x="1306"/>
        <item x="1609"/>
        <item x="193"/>
        <item x="432"/>
        <item x="1542"/>
        <item x="1412"/>
        <item x="872"/>
        <item x="2007"/>
        <item x="1805"/>
        <item x="327"/>
        <item x="458"/>
        <item x="142"/>
        <item x="1563"/>
        <item x="1521"/>
        <item x="1670"/>
        <item x="128"/>
        <item x="1660"/>
        <item x="1652"/>
        <item x="527"/>
        <item x="306"/>
        <item x="898"/>
        <item x="1152"/>
        <item x="487"/>
        <item x="326"/>
        <item x="204"/>
        <item x="871"/>
        <item x="987"/>
        <item x="545"/>
        <item x="1328"/>
        <item x="161"/>
        <item x="371"/>
        <item x="1525"/>
        <item x="1674"/>
        <item x="1212"/>
        <item x="636"/>
        <item x="1407"/>
        <item x="1206"/>
        <item x="1276"/>
        <item x="1785"/>
        <item x="1005"/>
        <item x="462"/>
        <item x="1438"/>
        <item x="1914"/>
        <item x="333"/>
        <item x="15"/>
        <item x="1558"/>
        <item x="1804"/>
        <item x="1960"/>
        <item x="986"/>
        <item x="854"/>
        <item x="1314"/>
        <item x="1693"/>
        <item x="940"/>
        <item x="1527"/>
        <item x="6"/>
        <item x="395"/>
        <item x="1531"/>
        <item x="694"/>
        <item x="827"/>
        <item x="1866"/>
        <item x="1392"/>
        <item x="1424"/>
        <item x="112"/>
        <item x="1374"/>
        <item x="1681"/>
        <item x="889"/>
        <item x="621"/>
        <item x="932"/>
        <item x="1492"/>
        <item x="821"/>
        <item x="675"/>
        <item x="1171"/>
        <item x="1526"/>
        <item x="953"/>
        <item x="1769"/>
        <item x="515"/>
        <item x="1792"/>
        <item x="1447"/>
        <item x="1862"/>
        <item x="311"/>
        <item x="1986"/>
        <item x="715"/>
        <item x="1083"/>
        <item x="470"/>
        <item x="1141"/>
        <item x="1735"/>
        <item x="1811"/>
        <item x="834"/>
        <item x="1514"/>
        <item x="72"/>
        <item x="546"/>
        <item x="203"/>
        <item x="57"/>
        <item x="1494"/>
        <item x="1993"/>
        <item x="710"/>
        <item x="1780"/>
        <item x="69"/>
        <item x="1355"/>
        <item x="962"/>
        <item x="1753"/>
        <item x="1060"/>
        <item x="637"/>
        <item x="1129"/>
        <item x="1321"/>
        <item x="1791"/>
        <item x="1232"/>
        <item x="1249"/>
        <item x="693"/>
        <item x="356"/>
        <item x="377"/>
        <item x="1582"/>
        <item x="415"/>
        <item x="733"/>
        <item x="1788"/>
        <item x="238"/>
        <item x="1828"/>
        <item x="29"/>
        <item x="1385"/>
        <item x="1087"/>
        <item x="179"/>
        <item x="1821"/>
        <item x="391"/>
        <item x="190"/>
        <item x="1411"/>
        <item x="18"/>
        <item x="1956"/>
        <item x="1048"/>
        <item x="939"/>
        <item x="1575"/>
        <item x="1478"/>
        <item x="1503"/>
        <item x="1275"/>
        <item x="576"/>
        <item x="1962"/>
        <item x="1601"/>
        <item x="614"/>
        <item x="1279"/>
        <item x="1529"/>
        <item x="1734"/>
        <item x="961"/>
        <item x="1343"/>
        <item x="55"/>
        <item x="677"/>
        <item x="1982"/>
        <item x="168"/>
        <item x="1748"/>
        <item x="1756"/>
        <item x="1172"/>
        <item x="1942"/>
        <item x="1000"/>
        <item x="1220"/>
        <item x="1421"/>
        <item x="638"/>
        <item x="1140"/>
        <item x="1713"/>
        <item x="1645"/>
        <item x="928"/>
        <item x="1013"/>
        <item x="183"/>
        <item x="713"/>
        <item x="412"/>
        <item x="817"/>
        <item x="1854"/>
        <item x="251"/>
        <item x="443"/>
        <item x="604"/>
        <item x="1883"/>
        <item x="178"/>
        <item x="354"/>
        <item x="1329"/>
        <item x="885"/>
        <item x="1340"/>
        <item x="1832"/>
        <item x="1155"/>
        <item x="707"/>
        <item x="1839"/>
        <item x="1908"/>
        <item x="1762"/>
        <item x="1599"/>
        <item x="1032"/>
        <item x="1190"/>
        <item x="1955"/>
        <item x="1499"/>
        <item x="1203"/>
        <item x="390"/>
        <item x="795"/>
        <item x="464"/>
        <item x="291"/>
        <item x="402"/>
        <item x="186"/>
        <item x="1829"/>
        <item x="599"/>
        <item x="1416"/>
        <item x="938"/>
        <item x="1545"/>
        <item x="297"/>
        <item x="1532"/>
        <item x="1196"/>
        <item x="1583"/>
        <item x="660"/>
        <item x="1025"/>
        <item x="1547"/>
        <item x="143"/>
        <item x="892"/>
        <item x="138"/>
        <item x="441"/>
        <item x="1334"/>
        <item x="1342"/>
        <item x="665"/>
        <item x="1453"/>
        <item x="1154"/>
        <item x="1662"/>
        <item x="1433"/>
        <item x="1104"/>
        <item x="1406"/>
        <item x="1256"/>
        <item x="195"/>
        <item x="811"/>
        <item x="991"/>
        <item x="916"/>
        <item x="1696"/>
        <item x="414"/>
        <item x="1465"/>
        <item x="1384"/>
        <item x="221"/>
        <item x="1800"/>
        <item x="1925"/>
        <item x="1842"/>
        <item x="1396"/>
        <item x="1817"/>
        <item x="523"/>
        <item x="1102"/>
        <item x="1607"/>
        <item x="729"/>
        <item x="1239"/>
        <item x="1635"/>
        <item x="164"/>
        <item x="1272"/>
        <item x="144"/>
        <item x="301"/>
        <item x="1824"/>
        <item x="2012"/>
        <item x="196"/>
        <item x="1622"/>
        <item x="1561"/>
        <item x="388"/>
        <item x="913"/>
        <item x="548"/>
        <item x="632"/>
        <item x="975"/>
        <item x="1291"/>
        <item x="1850"/>
        <item x="718"/>
        <item x="1182"/>
        <item x="501"/>
        <item x="740"/>
        <item x="1844"/>
        <item x="1726"/>
        <item x="1867"/>
        <item x="1746"/>
        <item x="1700"/>
        <item x="1549"/>
        <item x="559"/>
        <item x="206"/>
        <item x="1618"/>
        <item x="951"/>
        <item x="1685"/>
        <item x="63"/>
        <item x="994"/>
        <item x="1923"/>
        <item x="294"/>
        <item x="1882"/>
        <item x="276"/>
        <item x="1647"/>
        <item x="9"/>
        <item x="1868"/>
        <item x="846"/>
        <item x="1612"/>
        <item x="1544"/>
        <item x="1946"/>
        <item x="1965"/>
        <item x="1779"/>
        <item x="1520"/>
        <item x="1066"/>
        <item x="680"/>
        <item x="1221"/>
        <item x="1327"/>
        <item x="634"/>
        <item x="1630"/>
        <item x="184"/>
        <item x="1312"/>
        <item x="784"/>
        <item x="702"/>
        <item x="426"/>
        <item x="277"/>
        <item x="267"/>
        <item x="1758"/>
        <item x="1423"/>
        <item x="1822"/>
        <item x="824"/>
        <item x="381"/>
        <item x="1352"/>
        <item x="1311"/>
        <item x="1309"/>
        <item x="1390"/>
        <item x="761"/>
        <item x="686"/>
        <item x="296"/>
        <item x="875"/>
        <item x="1863"/>
        <item x="290"/>
        <item x="1219"/>
        <item x="1634"/>
        <item x="863"/>
        <item x="563"/>
        <item x="40"/>
        <item x="1701"/>
        <item x="107"/>
        <item x="1136"/>
        <item x="119"/>
        <item x="1600"/>
        <item x="689"/>
        <item x="706"/>
        <item x="1326"/>
        <item x="1846"/>
        <item x="1737"/>
        <item x="1719"/>
        <item x="1810"/>
        <item x="1686"/>
        <item x="1299"/>
        <item x="1126"/>
        <item x="1730"/>
        <item x="553"/>
        <item x="1475"/>
        <item x="1147"/>
        <item x="1358"/>
        <item x="489"/>
        <item x="275"/>
        <item x="633"/>
        <item x="1015"/>
        <item x="1888"/>
        <item x="2013"/>
        <item x="1744"/>
        <item x="1109"/>
        <item x="1665"/>
        <item x="721"/>
        <item x="1606"/>
        <item x="1860"/>
        <item x="1216"/>
        <item x="1341"/>
        <item x="1636"/>
        <item x="1295"/>
        <item x="1330"/>
        <item x="739"/>
        <item x="1899"/>
        <item x="1795"/>
        <item x="1297"/>
        <item x="330"/>
        <item x="1217"/>
        <item x="1283"/>
        <item x="245"/>
        <item x="1319"/>
        <item x="891"/>
        <item x="711"/>
        <item x="79"/>
        <item x="844"/>
        <item x="1054"/>
        <item x="1590"/>
        <item x="777"/>
        <item x="406"/>
        <item x="625"/>
        <item x="1557"/>
        <item x="1894"/>
        <item x="1770"/>
        <item x="1099"/>
        <item x="773"/>
        <item x="771"/>
        <item x="862"/>
        <item x="1518"/>
        <item x="1840"/>
        <item x="984"/>
        <item x="1604"/>
        <item x="448"/>
        <item x="769"/>
        <item x="814"/>
        <item x="868"/>
        <item x="1103"/>
        <item x="316"/>
        <item x="714"/>
        <item x="725"/>
        <item x="1643"/>
        <item x="30"/>
        <item x="44"/>
        <item x="1378"/>
        <item x="1148"/>
        <item x="1992"/>
        <item x="1370"/>
        <item x="1559"/>
        <item x="737"/>
        <item x="465"/>
        <item x="1181"/>
        <item x="507"/>
        <item x="1006"/>
        <item x="289"/>
        <item x="1062"/>
        <item x="1796"/>
        <item x="1890"/>
        <item x="1543"/>
        <item x="1107"/>
        <item x="1653"/>
        <item x="416"/>
        <item x="950"/>
        <item x="1381"/>
        <item x="307"/>
        <item x="752"/>
        <item x="102"/>
        <item x="974"/>
        <item x="1401"/>
        <item x="1856"/>
        <item x="1489"/>
        <item x="1924"/>
        <item x="592"/>
        <item x="439"/>
        <item x="187"/>
        <item x="1116"/>
        <item x="1872"/>
        <item x="1178"/>
        <item x="1827"/>
        <item x="352"/>
        <item x="1801"/>
        <item x="1254"/>
        <item x="1605"/>
        <item x="1001"/>
        <item x="787"/>
        <item x="691"/>
        <item x="136"/>
        <item x="504"/>
        <item x="457"/>
        <item x="1591"/>
        <item x="87"/>
        <item x="1065"/>
        <item x="408"/>
        <item x="394"/>
        <item x="384"/>
        <item x="1633"/>
        <item x="1427"/>
        <item x="76"/>
        <item x="1022"/>
        <item x="1935"/>
        <item x="1205"/>
        <item x="150"/>
        <item x="607"/>
        <item x="700"/>
        <item x="874"/>
        <item x="1038"/>
        <item x="242"/>
        <item x="1290"/>
        <item x="760"/>
        <item x="1598"/>
        <item x="1177"/>
        <item x="571"/>
        <item x="1391"/>
        <item x="900"/>
        <item x="1906"/>
        <item x="993"/>
        <item x="1984"/>
        <item x="28"/>
        <item x="570"/>
        <item x="110"/>
        <item x="511"/>
        <item x="853"/>
        <item x="749"/>
        <item x="77"/>
        <item x="216"/>
        <item x="791"/>
        <item x="508"/>
        <item x="1115"/>
        <item x="1820"/>
        <item x="683"/>
        <item x="59"/>
        <item x="755"/>
        <item x="893"/>
        <item x="227"/>
        <item x="46"/>
        <item x="211"/>
        <item x="7"/>
        <item x="105"/>
        <item x="1852"/>
        <item x="1904"/>
        <item x="1304"/>
        <item x="1690"/>
        <item x="1799"/>
        <item x="586"/>
        <item x="1003"/>
        <item x="1117"/>
        <item x="1589"/>
        <item x="651"/>
        <item x="901"/>
        <item x="1708"/>
        <item x="1502"/>
        <item x="972"/>
        <item x="877"/>
        <item x="1806"/>
        <item x="591"/>
        <item x="998"/>
        <item x="800"/>
        <item x="1948"/>
        <item x="1255"/>
        <item x="1896"/>
        <item x="558"/>
        <item x="350"/>
        <item x="1628"/>
        <item x="261"/>
        <item x="1081"/>
        <item x="1360"/>
        <item x="912"/>
        <item x="1675"/>
        <item x="1736"/>
        <item x="626"/>
        <item x="491"/>
        <item x="922"/>
        <item x="1432"/>
        <item x="1539"/>
        <item x="904"/>
        <item x="529"/>
        <item x="1035"/>
        <item x="756"/>
        <item x="1443"/>
        <item x="520"/>
        <item x="1356"/>
        <item x="1097"/>
        <item x="918"/>
        <item x="442"/>
        <item x="920"/>
        <item x="1910"/>
        <item x="208"/>
        <item x="92"/>
        <item x="38"/>
        <item x="223"/>
        <item x="801"/>
        <item x="596"/>
        <item x="850"/>
        <item x="1849"/>
        <item x="288"/>
        <item x="643"/>
        <item x="95"/>
        <item x="264"/>
        <item x="910"/>
        <item x="1994"/>
        <item x="1569"/>
        <item x="153"/>
        <item x="609"/>
        <item x="123"/>
        <item x="976"/>
        <item x="468"/>
        <item x="1947"/>
        <item x="1951"/>
        <item x="1133"/>
        <item x="366"/>
        <item x="33"/>
        <item x="1976"/>
        <item x="54"/>
        <item x="1398"/>
        <item x="8"/>
        <item x="256"/>
        <item x="272"/>
        <item x="510"/>
        <item x="1775"/>
        <item x="1813"/>
        <item x="1823"/>
        <item x="1173"/>
        <item x="557"/>
        <item x="24"/>
        <item x="744"/>
        <item x="1353"/>
        <item x="635"/>
        <item x="1243"/>
        <item x="1320"/>
        <item x="753"/>
        <item x="1089"/>
        <item x="1939"/>
        <item x="1482"/>
        <item x="343"/>
        <item x="1207"/>
        <item x="111"/>
        <item x="358"/>
        <item x="1672"/>
        <item x="1613"/>
        <item x="669"/>
        <item x="747"/>
        <item x="1626"/>
        <item x="1160"/>
        <item t="default"/>
      </items>
    </pivotField>
    <pivotField axis="axisRow" showAll="0">
      <items count="12">
        <item x="10"/>
        <item x="9"/>
        <item x="2"/>
        <item x="3"/>
        <item x="8"/>
        <item x="4"/>
        <item x="5"/>
        <item x="6"/>
        <item x="7"/>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2">
    <i>
      <x/>
    </i>
    <i>
      <x v="1"/>
    </i>
    <i>
      <x v="2"/>
    </i>
    <i>
      <x v="3"/>
    </i>
    <i>
      <x v="4"/>
    </i>
    <i>
      <x v="5"/>
    </i>
    <i>
      <x v="6"/>
    </i>
    <i>
      <x v="7"/>
    </i>
    <i>
      <x v="8"/>
    </i>
    <i>
      <x v="9"/>
    </i>
    <i>
      <x v="10"/>
    </i>
    <i t="grand">
      <x/>
    </i>
  </rowItems>
  <colItems count="1">
    <i/>
  </colItems>
  <dataFields count="1">
    <dataField name="Count of Name" fld="1" subtotal="count" baseField="0" baseItem="0"/>
  </dataFields>
  <formats count="4">
    <format dxfId="20">
      <pivotArea collapsedLevelsAreSubtotals="1" fieldPosition="0">
        <references count="1">
          <reference field="2" count="0"/>
        </references>
      </pivotArea>
    </format>
    <format dxfId="19">
      <pivotArea field="2" type="button" dataOnly="0" labelOnly="1" outline="0" axis="axisRow" fieldPosition="0"/>
    </format>
    <format dxfId="18">
      <pivotArea dataOnly="0" labelOnly="1" fieldPosition="0">
        <references count="1">
          <reference field="2" count="0"/>
        </references>
      </pivotArea>
    </format>
    <format dxfId="1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9C714A-8755-43B9-9623-703F1483721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4">
    <pivotField showAll="0"/>
    <pivotField showAll="0"/>
    <pivotField showAll="0"/>
    <pivotField showAll="0"/>
    <pivotField showAll="0"/>
    <pivotField axis="axisRow" showAll="0">
      <items count="6">
        <item x="0"/>
        <item x="1"/>
        <item x="4"/>
        <item x="3"/>
        <item x="2"/>
        <item t="default"/>
      </items>
    </pivotField>
    <pivotField showAll="0"/>
    <pivotField showAll="0"/>
    <pivotField showAll="0"/>
    <pivotField showAll="0"/>
    <pivotField showAll="0"/>
    <pivotField showAll="0"/>
    <pivotField showAll="0"/>
    <pivotField dataField="1" showAll="0">
      <items count="1375">
        <item x="677"/>
        <item x="649"/>
        <item x="871"/>
        <item x="1329"/>
        <item x="1236"/>
        <item x="196"/>
        <item x="1077"/>
        <item x="1078"/>
        <item x="234"/>
        <item x="1330"/>
        <item x="434"/>
        <item x="348"/>
        <item x="540"/>
        <item x="257"/>
        <item x="831"/>
        <item x="101"/>
        <item x="1097"/>
        <item x="541"/>
        <item x="1234"/>
        <item x="249"/>
        <item x="181"/>
        <item x="524"/>
        <item x="240"/>
        <item x="797"/>
        <item x="473"/>
        <item x="1263"/>
        <item x="542"/>
        <item x="1162"/>
        <item x="869"/>
        <item x="386"/>
        <item x="1260"/>
        <item x="263"/>
        <item x="1213"/>
        <item x="920"/>
        <item x="36"/>
        <item x="1300"/>
        <item x="370"/>
        <item x="67"/>
        <item x="205"/>
        <item x="844"/>
        <item x="733"/>
        <item x="694"/>
        <item x="1368"/>
        <item x="225"/>
        <item x="146"/>
        <item x="399"/>
        <item x="1048"/>
        <item x="144"/>
        <item x="737"/>
        <item x="449"/>
        <item x="37"/>
        <item x="362"/>
        <item x="597"/>
        <item x="112"/>
        <item x="193"/>
        <item x="117"/>
        <item x="1181"/>
        <item x="587"/>
        <item x="500"/>
        <item x="801"/>
        <item x="0"/>
        <item x="1363"/>
        <item x="416"/>
        <item x="185"/>
        <item x="1099"/>
        <item x="32"/>
        <item x="22"/>
        <item x="993"/>
        <item x="466"/>
        <item x="445"/>
        <item x="498"/>
        <item x="760"/>
        <item x="393"/>
        <item x="9"/>
        <item x="351"/>
        <item x="716"/>
        <item x="558"/>
        <item x="65"/>
        <item x="1019"/>
        <item x="967"/>
        <item x="219"/>
        <item x="49"/>
        <item x="75"/>
        <item x="160"/>
        <item x="1215"/>
        <item x="93"/>
        <item x="807"/>
        <item x="313"/>
        <item x="724"/>
        <item x="280"/>
        <item x="1067"/>
        <item x="50"/>
        <item x="1370"/>
        <item x="456"/>
        <item x="293"/>
        <item x="288"/>
        <item x="5"/>
        <item x="1055"/>
        <item x="1288"/>
        <item x="128"/>
        <item x="471"/>
        <item x="87"/>
        <item x="1235"/>
        <item x="337"/>
        <item x="103"/>
        <item x="1037"/>
        <item x="487"/>
        <item x="613"/>
        <item x="418"/>
        <item x="54"/>
        <item x="648"/>
        <item x="228"/>
        <item x="1069"/>
        <item x="214"/>
        <item x="593"/>
        <item x="110"/>
        <item x="870"/>
        <item x="682"/>
        <item x="1298"/>
        <item x="81"/>
        <item x="447"/>
        <item x="510"/>
        <item x="86"/>
        <item x="527"/>
        <item x="659"/>
        <item x="25"/>
        <item x="580"/>
        <item x="78"/>
        <item x="70"/>
        <item x="1258"/>
        <item x="1334"/>
        <item x="23"/>
        <item x="941"/>
        <item x="582"/>
        <item x="1174"/>
        <item x="164"/>
        <item x="1122"/>
        <item x="154"/>
        <item x="574"/>
        <item x="1325"/>
        <item x="304"/>
        <item x="514"/>
        <item x="159"/>
        <item x="1203"/>
        <item x="639"/>
        <item x="1154"/>
        <item x="754"/>
        <item x="1079"/>
        <item x="635"/>
        <item x="1303"/>
        <item x="207"/>
        <item x="71"/>
        <item x="826"/>
        <item x="220"/>
        <item x="1305"/>
        <item x="360"/>
        <item x="813"/>
        <item x="385"/>
        <item x="242"/>
        <item x="876"/>
        <item x="665"/>
        <item x="104"/>
        <item x="640"/>
        <item x="72"/>
        <item x="198"/>
        <item x="356"/>
        <item x="1281"/>
        <item x="311"/>
        <item x="46"/>
        <item x="899"/>
        <item x="171"/>
        <item x="1002"/>
        <item x="583"/>
        <item x="95"/>
        <item x="885"/>
        <item x="927"/>
        <item x="965"/>
        <item x="608"/>
        <item x="229"/>
        <item x="443"/>
        <item x="505"/>
        <item x="291"/>
        <item x="79"/>
        <item x="960"/>
        <item x="1021"/>
        <item x="61"/>
        <item x="566"/>
        <item x="6"/>
        <item x="377"/>
        <item x="380"/>
        <item x="1226"/>
        <item x="892"/>
        <item x="155"/>
        <item x="1040"/>
        <item x="202"/>
        <item x="783"/>
        <item x="793"/>
        <item x="47"/>
        <item x="450"/>
        <item x="1340"/>
        <item x="883"/>
        <item x="1354"/>
        <item x="137"/>
        <item x="563"/>
        <item x="438"/>
        <item x="685"/>
        <item x="115"/>
        <item x="1035"/>
        <item x="978"/>
        <item x="269"/>
        <item x="68"/>
        <item x="296"/>
        <item x="1152"/>
        <item x="934"/>
        <item x="1100"/>
        <item x="82"/>
        <item x="632"/>
        <item x="840"/>
        <item x="843"/>
        <item x="1080"/>
        <item x="43"/>
        <item x="174"/>
        <item x="962"/>
        <item x="212"/>
        <item x="88"/>
        <item x="92"/>
        <item x="1197"/>
        <item x="758"/>
        <item x="84"/>
        <item x="673"/>
        <item x="1175"/>
        <item x="1276"/>
        <item x="48"/>
        <item x="27"/>
        <item x="1128"/>
        <item x="777"/>
        <item x="151"/>
        <item x="850"/>
        <item x="266"/>
        <item x="954"/>
        <item x="400"/>
        <item x="426"/>
        <item x="170"/>
        <item x="909"/>
        <item x="746"/>
        <item x="1225"/>
        <item x="290"/>
        <item x="1170"/>
        <item x="995"/>
        <item x="1192"/>
        <item x="1027"/>
        <item x="148"/>
        <item x="199"/>
        <item x="163"/>
        <item x="127"/>
        <item x="283"/>
        <item x="24"/>
        <item x="603"/>
        <item x="1006"/>
        <item x="201"/>
        <item x="338"/>
        <item x="479"/>
        <item x="371"/>
        <item x="405"/>
        <item x="1001"/>
        <item x="936"/>
        <item x="191"/>
        <item x="364"/>
        <item x="327"/>
        <item x="279"/>
        <item x="914"/>
        <item x="134"/>
        <item x="1072"/>
        <item x="1115"/>
        <item x="80"/>
        <item x="11"/>
        <item x="2"/>
        <item x="985"/>
        <item x="865"/>
        <item x="666"/>
        <item x="1157"/>
        <item x="401"/>
        <item x="1061"/>
        <item x="492"/>
        <item x="425"/>
        <item x="942"/>
        <item x="150"/>
        <item x="1059"/>
        <item x="1199"/>
        <item x="1262"/>
        <item x="968"/>
        <item x="83"/>
        <item x="1221"/>
        <item x="989"/>
        <item x="958"/>
        <item x="1082"/>
        <item x="204"/>
        <item x="1204"/>
        <item x="901"/>
        <item x="39"/>
        <item x="119"/>
        <item x="660"/>
        <item x="526"/>
        <item x="838"/>
        <item x="852"/>
        <item x="285"/>
        <item x="69"/>
        <item x="573"/>
        <item x="34"/>
        <item x="663"/>
        <item x="1054"/>
        <item x="748"/>
        <item x="655"/>
        <item x="314"/>
        <item x="1242"/>
        <item x="873"/>
        <item x="1127"/>
        <item x="469"/>
        <item x="251"/>
        <item x="875"/>
        <item x="1013"/>
        <item x="576"/>
        <item x="35"/>
        <item x="792"/>
        <item x="517"/>
        <item x="602"/>
        <item x="1353"/>
        <item x="397"/>
        <item x="472"/>
        <item x="557"/>
        <item x="789"/>
        <item x="344"/>
        <item x="475"/>
        <item x="860"/>
        <item x="919"/>
        <item x="513"/>
        <item x="8"/>
        <item x="641"/>
        <item x="692"/>
        <item x="688"/>
        <item x="90"/>
        <item x="612"/>
        <item x="570"/>
        <item x="1060"/>
        <item x="1068"/>
        <item x="1010"/>
        <item x="771"/>
        <item x="156"/>
        <item x="951"/>
        <item x="480"/>
        <item x="644"/>
        <item x="484"/>
        <item x="15"/>
        <item x="1137"/>
        <item x="1120"/>
        <item x="116"/>
        <item x="676"/>
        <item x="260"/>
        <item x="889"/>
        <item x="462"/>
        <item x="690"/>
        <item x="44"/>
        <item x="454"/>
        <item x="1360"/>
        <item x="533"/>
        <item x="1209"/>
        <item x="436"/>
        <item x="38"/>
        <item x="1291"/>
        <item x="12"/>
        <item x="681"/>
        <item x="372"/>
        <item x="316"/>
        <item x="1158"/>
        <item x="586"/>
        <item x="523"/>
        <item x="1223"/>
        <item x="345"/>
        <item x="689"/>
        <item x="571"/>
        <item x="1031"/>
        <item x="74"/>
        <item x="1134"/>
        <item x="237"/>
        <item x="729"/>
        <item x="333"/>
        <item x="109"/>
        <item x="463"/>
        <item x="766"/>
        <item x="406"/>
        <item x="895"/>
        <item x="961"/>
        <item x="494"/>
        <item x="695"/>
        <item x="343"/>
        <item x="878"/>
        <item x="823"/>
        <item x="1366"/>
        <item x="162"/>
        <item x="203"/>
        <item x="525"/>
        <item x="16"/>
        <item x="3"/>
        <item x="507"/>
        <item x="606"/>
        <item x="672"/>
        <item x="1151"/>
        <item x="1336"/>
        <item x="569"/>
        <item x="903"/>
        <item x="980"/>
        <item x="738"/>
        <item x="481"/>
        <item x="1004"/>
        <item x="322"/>
        <item x="1098"/>
        <item x="829"/>
        <item x="227"/>
        <item x="359"/>
        <item x="584"/>
        <item x="1108"/>
        <item x="1349"/>
        <item x="132"/>
        <item x="424"/>
        <item x="598"/>
        <item x="547"/>
        <item x="123"/>
        <item x="661"/>
        <item x="175"/>
        <item x="1206"/>
        <item x="745"/>
        <item x="357"/>
        <item x="539"/>
        <item x="486"/>
        <item x="17"/>
        <item x="412"/>
        <item x="751"/>
        <item x="303"/>
        <item x="1121"/>
        <item x="538"/>
        <item x="1047"/>
        <item x="822"/>
        <item x="945"/>
        <item x="879"/>
        <item x="419"/>
        <item x="63"/>
        <item x="601"/>
        <item x="1331"/>
        <item x="139"/>
        <item x="423"/>
        <item x="785"/>
        <item x="1026"/>
        <item x="98"/>
        <item x="413"/>
        <item x="548"/>
        <item x="265"/>
        <item x="1185"/>
        <item x="367"/>
        <item x="862"/>
        <item x="1003"/>
        <item x="787"/>
        <item x="743"/>
        <item x="955"/>
        <item x="814"/>
        <item x="605"/>
        <item x="206"/>
        <item x="786"/>
        <item x="1015"/>
        <item x="629"/>
        <item x="29"/>
        <item x="744"/>
        <item x="1107"/>
        <item x="172"/>
        <item x="1136"/>
        <item x="1218"/>
        <item x="652"/>
        <item x="444"/>
        <item x="226"/>
        <item x="1267"/>
        <item x="145"/>
        <item x="179"/>
        <item x="984"/>
        <item x="62"/>
        <item x="465"/>
        <item x="1346"/>
        <item x="549"/>
        <item x="441"/>
        <item x="868"/>
        <item x="31"/>
        <item x="368"/>
        <item x="99"/>
        <item x="1057"/>
        <item x="1145"/>
        <item x="578"/>
        <item x="664"/>
        <item x="711"/>
        <item x="656"/>
        <item x="1104"/>
        <item x="241"/>
        <item x="130"/>
        <item x="705"/>
        <item x="420"/>
        <item x="197"/>
        <item x="186"/>
        <item x="1149"/>
        <item x="177"/>
        <item x="880"/>
        <item x="809"/>
        <item x="631"/>
        <item x="106"/>
        <item x="846"/>
        <item x="693"/>
        <item x="628"/>
        <item x="421"/>
        <item x="912"/>
        <item x="1102"/>
        <item x="891"/>
        <item x="991"/>
        <item x="503"/>
        <item x="908"/>
        <item x="1326"/>
        <item x="318"/>
        <item x="361"/>
        <item x="780"/>
        <item x="1261"/>
        <item x="1372"/>
        <item x="750"/>
        <item x="905"/>
        <item x="107"/>
        <item x="592"/>
        <item x="947"/>
        <item x="100"/>
        <item x="983"/>
        <item x="706"/>
        <item x="273"/>
        <item x="651"/>
        <item x="502"/>
        <item x="646"/>
        <item x="856"/>
        <item x="799"/>
        <item x="1190"/>
        <item x="749"/>
        <item x="493"/>
        <item x="1193"/>
        <item x="708"/>
        <item x="230"/>
        <item x="1146"/>
        <item x="1091"/>
        <item x="1272"/>
        <item x="271"/>
        <item x="916"/>
        <item x="1014"/>
        <item x="642"/>
        <item x="767"/>
        <item x="28"/>
        <item x="904"/>
        <item x="432"/>
        <item x="658"/>
        <item x="618"/>
        <item x="643"/>
        <item x="384"/>
        <item x="595"/>
        <item x="911"/>
        <item x="375"/>
        <item x="764"/>
        <item x="133"/>
        <item x="1172"/>
        <item x="497"/>
        <item x="696"/>
        <item x="1130"/>
        <item x="1164"/>
        <item x="274"/>
        <item x="363"/>
        <item x="299"/>
        <item x="600"/>
        <item x="1112"/>
        <item x="448"/>
        <item x="478"/>
        <item x="182"/>
        <item x="77"/>
        <item x="815"/>
        <item x="321"/>
        <item x="1271"/>
        <item x="57"/>
        <item x="577"/>
        <item x="913"/>
        <item x="422"/>
        <item x="167"/>
        <item x="1251"/>
        <item x="20"/>
        <item x="211"/>
        <item x="619"/>
        <item x="728"/>
        <item x="816"/>
        <item x="319"/>
        <item x="1066"/>
        <item x="679"/>
        <item x="142"/>
        <item x="306"/>
        <item x="668"/>
        <item x="1214"/>
        <item x="1246"/>
        <item x="575"/>
        <item x="757"/>
        <item x="774"/>
        <item x="1168"/>
        <item x="460"/>
        <item x="184"/>
        <item x="391"/>
        <item x="833"/>
        <item x="680"/>
        <item x="1290"/>
        <item x="126"/>
        <item x="485"/>
        <item x="1166"/>
        <item x="297"/>
        <item x="925"/>
        <item x="778"/>
        <item x="966"/>
        <item x="888"/>
        <item x="33"/>
        <item x="442"/>
        <item x="516"/>
        <item x="499"/>
        <item x="245"/>
        <item x="1292"/>
        <item x="504"/>
        <item x="1254"/>
        <item x="900"/>
        <item x="1084"/>
        <item x="40"/>
        <item x="1238"/>
        <item x="998"/>
        <item x="713"/>
        <item x="165"/>
        <item x="604"/>
        <item x="169"/>
        <item x="990"/>
        <item x="496"/>
        <item x="615"/>
        <item x="157"/>
        <item x="1085"/>
        <item x="1249"/>
        <item x="1144"/>
        <item x="382"/>
        <item x="1062"/>
        <item x="893"/>
        <item x="457"/>
        <item x="624"/>
        <item x="800"/>
        <item x="347"/>
        <item x="508"/>
        <item x="1033"/>
        <item x="512"/>
        <item x="972"/>
        <item x="353"/>
        <item x="1332"/>
        <item x="645"/>
        <item x="302"/>
        <item x="734"/>
        <item x="1194"/>
        <item x="834"/>
        <item x="105"/>
        <item x="837"/>
        <item x="483"/>
        <item x="437"/>
        <item x="1135"/>
        <item x="332"/>
        <item x="918"/>
        <item x="864"/>
        <item x="243"/>
        <item x="238"/>
        <item x="312"/>
        <item x="309"/>
        <item x="521"/>
        <item x="698"/>
        <item x="307"/>
        <item x="1220"/>
        <item x="60"/>
        <item x="1210"/>
        <item x="805"/>
        <item x="1229"/>
        <item x="1232"/>
        <item x="1289"/>
        <item x="811"/>
        <item x="349"/>
        <item x="85"/>
        <item x="627"/>
        <item x="125"/>
        <item x="1335"/>
        <item x="1253"/>
        <item x="264"/>
        <item x="26"/>
        <item x="924"/>
        <item x="10"/>
        <item x="720"/>
        <item x="727"/>
        <item x="53"/>
        <item x="1140"/>
        <item x="1343"/>
        <item x="1361"/>
        <item x="1241"/>
        <item x="709"/>
        <item x="41"/>
        <item x="657"/>
        <item x="1064"/>
        <item x="1222"/>
        <item x="1171"/>
        <item x="1284"/>
        <item x="1339"/>
        <item x="747"/>
        <item x="1023"/>
        <item x="769"/>
        <item x="152"/>
        <item x="886"/>
        <item x="707"/>
        <item x="810"/>
        <item x="687"/>
        <item x="926"/>
        <item x="828"/>
        <item x="522"/>
        <item x="1350"/>
        <item x="305"/>
        <item x="58"/>
        <item x="718"/>
        <item x="221"/>
        <item x="1044"/>
        <item x="387"/>
        <item x="940"/>
        <item x="335"/>
        <item x="180"/>
        <item x="1269"/>
        <item x="342"/>
        <item x="1207"/>
        <item x="1081"/>
        <item x="453"/>
        <item x="323"/>
        <item x="131"/>
        <item x="1266"/>
        <item x="1017"/>
        <item x="42"/>
        <item x="714"/>
        <item x="430"/>
        <item x="248"/>
        <item x="798"/>
        <item x="572"/>
        <item x="96"/>
        <item x="1191"/>
        <item x="1005"/>
        <item x="129"/>
        <item x="761"/>
        <item x="358"/>
        <item x="528"/>
        <item x="1056"/>
        <item x="1029"/>
        <item x="519"/>
        <item x="591"/>
        <item x="1118"/>
        <item x="30"/>
        <item x="535"/>
        <item x="987"/>
        <item x="1324"/>
        <item x="1110"/>
        <item x="530"/>
        <item x="537"/>
        <item x="752"/>
        <item x="614"/>
        <item x="482"/>
        <item x="1337"/>
        <item x="330"/>
        <item x="515"/>
        <item x="66"/>
        <item x="244"/>
        <item x="1278"/>
        <item x="654"/>
        <item x="721"/>
        <item x="1250"/>
        <item x="1358"/>
        <item x="626"/>
        <item x="906"/>
        <item x="756"/>
        <item x="853"/>
        <item x="1315"/>
        <item x="1046"/>
        <item x="161"/>
        <item x="555"/>
        <item x="409"/>
        <item x="336"/>
        <item x="996"/>
        <item x="261"/>
        <item x="428"/>
        <item x="1245"/>
        <item x="1109"/>
        <item x="1319"/>
        <item x="295"/>
        <item x="1227"/>
        <item x="320"/>
        <item x="802"/>
        <item x="1119"/>
        <item x="609"/>
        <item x="495"/>
        <item x="1070"/>
        <item x="339"/>
        <item x="461"/>
        <item x="1"/>
        <item x="1316"/>
        <item x="633"/>
        <item x="1071"/>
        <item x="1304"/>
        <item x="213"/>
        <item x="355"/>
        <item x="195"/>
        <item x="1345"/>
        <item x="1142"/>
        <item x="1365"/>
        <item x="794"/>
        <item x="239"/>
        <item x="691"/>
        <item x="292"/>
        <item x="255"/>
        <item x="963"/>
        <item x="686"/>
        <item x="723"/>
        <item x="1159"/>
        <item x="863"/>
        <item x="108"/>
        <item x="489"/>
        <item x="1286"/>
        <item x="1320"/>
        <item x="731"/>
        <item x="267"/>
        <item x="1312"/>
        <item x="622"/>
        <item x="118"/>
        <item x="55"/>
        <item x="1165"/>
        <item x="762"/>
        <item x="410"/>
        <item x="458"/>
        <item x="294"/>
        <item x="1138"/>
        <item x="997"/>
        <item x="791"/>
        <item x="192"/>
        <item x="272"/>
        <item x="1188"/>
        <item x="474"/>
        <item x="1302"/>
        <item x="1117"/>
        <item x="1183"/>
        <item x="73"/>
        <item x="568"/>
        <item x="431"/>
        <item x="1008"/>
        <item x="402"/>
        <item x="490"/>
        <item x="819"/>
        <item x="684"/>
        <item x="1202"/>
        <item x="1299"/>
        <item x="1053"/>
        <item x="788"/>
        <item x="932"/>
        <item x="949"/>
        <item x="877"/>
        <item x="1065"/>
        <item x="1275"/>
        <item x="178"/>
        <item x="554"/>
        <item x="979"/>
        <item x="581"/>
        <item x="1280"/>
        <item x="281"/>
        <item x="589"/>
        <item x="59"/>
        <item x="1092"/>
        <item x="1150"/>
        <item x="1089"/>
        <item x="939"/>
        <item x="894"/>
        <item x="545"/>
        <item x="1364"/>
        <item x="1351"/>
        <item x="14"/>
        <item x="1268"/>
        <item x="1277"/>
        <item x="553"/>
        <item x="1116"/>
        <item x="1086"/>
        <item x="390"/>
        <item x="594"/>
        <item x="287"/>
        <item x="404"/>
        <item x="1212"/>
        <item x="394"/>
        <item x="551"/>
        <item x="403"/>
        <item x="1088"/>
        <item x="565"/>
        <item x="1200"/>
        <item x="477"/>
        <item x="647"/>
        <item x="1039"/>
        <item x="1257"/>
        <item x="717"/>
        <item x="630"/>
        <item x="1356"/>
        <item x="921"/>
        <item x="1239"/>
        <item x="610"/>
        <item x="1295"/>
        <item x="1173"/>
        <item x="1075"/>
        <item x="1074"/>
        <item x="51"/>
        <item x="818"/>
        <item x="476"/>
        <item x="567"/>
        <item x="1155"/>
        <item x="1287"/>
        <item x="845"/>
        <item x="1043"/>
        <item x="1011"/>
        <item x="102"/>
        <item x="1009"/>
        <item x="969"/>
        <item x="1105"/>
        <item x="1093"/>
        <item x="935"/>
        <item x="957"/>
        <item x="315"/>
        <item x="741"/>
        <item x="1328"/>
        <item x="1126"/>
        <item x="325"/>
        <item x="1322"/>
        <item x="529"/>
        <item x="113"/>
        <item x="1133"/>
        <item x="701"/>
        <item x="1178"/>
        <item x="697"/>
        <item x="617"/>
        <item x="7"/>
        <item x="1180"/>
        <item x="874"/>
        <item x="1371"/>
        <item x="407"/>
        <item x="930"/>
        <item x="1177"/>
        <item x="4"/>
        <item x="236"/>
        <item x="839"/>
        <item x="849"/>
        <item x="396"/>
        <item x="897"/>
        <item x="114"/>
        <item x="915"/>
        <item x="825"/>
        <item x="190"/>
        <item x="821"/>
        <item x="176"/>
        <item x="832"/>
        <item x="1313"/>
        <item x="464"/>
        <item x="881"/>
        <item x="719"/>
        <item x="183"/>
        <item x="19"/>
        <item x="289"/>
        <item x="429"/>
        <item x="208"/>
        <item x="188"/>
        <item x="369"/>
        <item x="556"/>
        <item x="417"/>
        <item x="534"/>
        <item x="140"/>
        <item x="552"/>
        <item x="755"/>
        <item x="91"/>
        <item x="1161"/>
        <item x="702"/>
        <item x="1032"/>
        <item x="1020"/>
        <item x="378"/>
        <item x="1132"/>
        <item x="173"/>
        <item x="710"/>
        <item x="518"/>
        <item x="1129"/>
        <item x="943"/>
        <item x="383"/>
        <item x="158"/>
        <item x="440"/>
        <item x="1163"/>
        <item x="1063"/>
        <item x="1237"/>
        <item x="97"/>
        <item x="866"/>
        <item x="1310"/>
        <item x="722"/>
        <item x="861"/>
        <item x="209"/>
        <item x="216"/>
        <item x="824"/>
        <item x="276"/>
        <item x="532"/>
        <item x="340"/>
        <item x="923"/>
        <item x="1341"/>
        <item x="1189"/>
        <item x="94"/>
        <item x="215"/>
        <item x="1096"/>
        <item x="950"/>
        <item x="544"/>
        <item x="1018"/>
        <item x="1318"/>
        <item x="1038"/>
        <item x="1141"/>
        <item x="45"/>
        <item x="812"/>
        <item x="561"/>
        <item x="740"/>
        <item x="1125"/>
        <item x="439"/>
        <item x="859"/>
        <item x="974"/>
        <item x="830"/>
        <item x="446"/>
        <item x="1041"/>
        <item x="611"/>
        <item x="222"/>
        <item x="187"/>
        <item x="270"/>
        <item x="1025"/>
        <item x="726"/>
        <item x="671"/>
        <item x="1095"/>
        <item x="732"/>
        <item x="625"/>
        <item x="795"/>
        <item x="398"/>
        <item x="143"/>
        <item x="790"/>
        <item x="141"/>
        <item x="1147"/>
        <item x="637"/>
        <item x="414"/>
        <item x="122"/>
        <item x="988"/>
        <item x="858"/>
        <item x="21"/>
        <item x="1167"/>
        <item x="820"/>
        <item x="1211"/>
        <item x="1052"/>
        <item x="994"/>
        <item x="1201"/>
        <item x="354"/>
        <item x="929"/>
        <item x="415"/>
        <item x="89"/>
        <item x="328"/>
        <item x="1007"/>
        <item x="782"/>
        <item x="1231"/>
        <item x="1297"/>
        <item x="259"/>
        <item x="1073"/>
        <item x="964"/>
        <item x="562"/>
        <item x="653"/>
        <item x="381"/>
        <item x="981"/>
        <item x="329"/>
        <item x="1205"/>
        <item x="636"/>
        <item x="715"/>
        <item x="1264"/>
        <item x="1076"/>
        <item x="341"/>
        <item x="776"/>
        <item x="1000"/>
        <item x="973"/>
        <item x="374"/>
        <item x="1283"/>
        <item x="256"/>
        <item x="1279"/>
        <item x="1022"/>
        <item x="971"/>
        <item x="253"/>
        <item x="1274"/>
        <item x="841"/>
        <item x="1248"/>
        <item x="268"/>
        <item x="999"/>
        <item x="231"/>
        <item x="166"/>
        <item x="1103"/>
        <item x="121"/>
        <item x="1182"/>
        <item x="52"/>
        <item x="674"/>
        <item x="1367"/>
        <item x="210"/>
        <item x="13"/>
        <item x="1106"/>
        <item x="882"/>
        <item x="233"/>
        <item x="559"/>
        <item x="976"/>
        <item x="835"/>
        <item x="298"/>
        <item x="699"/>
        <item x="851"/>
        <item x="252"/>
        <item x="18"/>
        <item x="675"/>
        <item x="468"/>
        <item x="284"/>
        <item x="937"/>
        <item x="262"/>
        <item x="1016"/>
        <item x="977"/>
        <item x="596"/>
        <item x="621"/>
        <item x="1195"/>
        <item x="948"/>
        <item x="808"/>
        <item x="1308"/>
        <item x="366"/>
        <item x="411"/>
        <item x="1338"/>
        <item x="310"/>
        <item x="64"/>
        <item x="1355"/>
        <item x="781"/>
        <item x="1094"/>
        <item x="254"/>
        <item x="326"/>
        <item x="959"/>
        <item x="796"/>
        <item x="1050"/>
        <item x="317"/>
        <item x="1294"/>
        <item x="124"/>
        <item x="884"/>
        <item x="650"/>
        <item x="1216"/>
        <item x="1296"/>
        <item x="1317"/>
        <item x="520"/>
        <item x="1042"/>
        <item x="678"/>
        <item x="730"/>
        <item x="1369"/>
        <item x="1051"/>
        <item x="1028"/>
        <item x="683"/>
        <item x="1321"/>
        <item x="768"/>
        <item x="373"/>
        <item x="470"/>
        <item x="1265"/>
        <item x="872"/>
        <item x="975"/>
        <item x="735"/>
        <item x="1034"/>
        <item x="836"/>
        <item x="1186"/>
        <item x="389"/>
        <item x="772"/>
        <item x="149"/>
        <item x="623"/>
        <item x="543"/>
        <item x="599"/>
        <item x="550"/>
        <item x="1131"/>
        <item x="1243"/>
        <item x="917"/>
        <item x="1124"/>
        <item x="1217"/>
        <item x="433"/>
        <item x="1270"/>
        <item x="1184"/>
        <item x="662"/>
        <item x="324"/>
        <item x="922"/>
        <item x="147"/>
        <item x="775"/>
        <item x="1233"/>
        <item x="136"/>
        <item x="1179"/>
        <item x="560"/>
        <item x="770"/>
        <item x="1090"/>
        <item x="246"/>
        <item x="847"/>
        <item x="902"/>
        <item x="667"/>
        <item x="956"/>
        <item x="235"/>
        <item x="1045"/>
        <item x="982"/>
        <item x="392"/>
        <item x="56"/>
        <item x="388"/>
        <item x="1111"/>
        <item x="346"/>
        <item x="1352"/>
        <item x="890"/>
        <item x="376"/>
        <item x="970"/>
        <item x="277"/>
        <item x="1187"/>
        <item x="848"/>
        <item x="1333"/>
        <item x="1036"/>
        <item x="120"/>
        <item x="669"/>
        <item x="953"/>
        <item x="301"/>
        <item x="1273"/>
        <item x="1208"/>
        <item x="350"/>
        <item x="1342"/>
        <item x="1156"/>
        <item x="536"/>
        <item x="1113"/>
        <item x="773"/>
        <item x="1176"/>
        <item x="488"/>
        <item x="1348"/>
        <item x="509"/>
        <item x="704"/>
        <item x="308"/>
        <item x="275"/>
        <item x="1083"/>
        <item x="827"/>
        <item x="168"/>
        <item x="765"/>
        <item x="395"/>
        <item x="467"/>
        <item x="933"/>
        <item x="76"/>
        <item x="896"/>
        <item x="946"/>
        <item x="1030"/>
        <item x="455"/>
        <item x="1256"/>
        <item x="703"/>
        <item x="1123"/>
        <item x="607"/>
        <item x="742"/>
        <item x="427"/>
        <item x="779"/>
        <item x="1240"/>
        <item x="585"/>
        <item x="138"/>
        <item x="1327"/>
        <item x="1344"/>
        <item x="938"/>
        <item x="564"/>
        <item x="1357"/>
        <item x="379"/>
        <item x="753"/>
        <item x="451"/>
        <item x="590"/>
        <item x="218"/>
        <item x="1024"/>
        <item x="334"/>
        <item x="1301"/>
        <item x="931"/>
        <item x="135"/>
        <item x="1362"/>
        <item x="817"/>
        <item x="546"/>
        <item x="300"/>
        <item x="1012"/>
        <item x="194"/>
        <item x="1148"/>
        <item x="588"/>
        <item x="784"/>
        <item x="1228"/>
        <item x="1198"/>
        <item x="1169"/>
        <item x="944"/>
        <item x="634"/>
        <item x="1306"/>
        <item x="331"/>
        <item x="725"/>
        <item x="1087"/>
        <item x="278"/>
        <item x="223"/>
        <item x="986"/>
        <item x="1153"/>
        <item x="1282"/>
        <item x="907"/>
        <item x="1139"/>
        <item x="435"/>
        <item x="928"/>
        <item x="1255"/>
        <item x="1049"/>
        <item x="506"/>
        <item x="511"/>
        <item x="282"/>
        <item x="887"/>
        <item x="1230"/>
        <item x="232"/>
        <item x="867"/>
        <item x="1219"/>
        <item x="854"/>
        <item x="250"/>
        <item x="111"/>
        <item x="803"/>
        <item x="408"/>
        <item x="365"/>
        <item x="952"/>
        <item x="153"/>
        <item x="286"/>
        <item x="1247"/>
        <item x="842"/>
        <item x="763"/>
        <item x="1160"/>
        <item x="217"/>
        <item x="452"/>
        <item x="1224"/>
        <item x="616"/>
        <item x="1252"/>
        <item x="1309"/>
        <item x="898"/>
        <item x="992"/>
        <item x="459"/>
        <item x="857"/>
        <item x="1259"/>
        <item x="1114"/>
        <item x="1307"/>
        <item x="189"/>
        <item x="224"/>
        <item x="247"/>
        <item x="501"/>
        <item x="1314"/>
        <item x="700"/>
        <item x="910"/>
        <item x="806"/>
        <item x="1293"/>
        <item x="491"/>
        <item x="1285"/>
        <item x="1244"/>
        <item x="1143"/>
        <item x="531"/>
        <item x="579"/>
        <item x="855"/>
        <item x="200"/>
        <item x="1058"/>
        <item x="670"/>
        <item x="258"/>
        <item x="1323"/>
        <item x="638"/>
        <item x="352"/>
        <item x="804"/>
        <item x="712"/>
        <item x="759"/>
        <item x="1311"/>
        <item x="1196"/>
        <item x="739"/>
        <item x="736"/>
        <item x="620"/>
        <item x="1359"/>
        <item x="1347"/>
        <item x="1101"/>
        <item x="1373"/>
        <item t="default"/>
      </items>
    </pivotField>
  </pivotFields>
  <rowFields count="1">
    <field x="5"/>
  </rowFields>
  <rowItems count="6">
    <i>
      <x/>
    </i>
    <i>
      <x v="1"/>
    </i>
    <i>
      <x v="2"/>
    </i>
    <i>
      <x v="3"/>
    </i>
    <i>
      <x v="4"/>
    </i>
    <i t="grand">
      <x/>
    </i>
  </rowItems>
  <colItems count="1">
    <i/>
  </colItems>
  <dataFields count="1">
    <dataField name="Sum of Price" fld="13" baseField="5" baseItem="0"/>
  </dataFields>
  <formats count="4">
    <format dxfId="16">
      <pivotArea collapsedLevelsAreSubtotals="1" fieldPosition="0">
        <references count="1">
          <reference field="5" count="0"/>
        </references>
      </pivotArea>
    </format>
    <format dxfId="15">
      <pivotArea field="5" type="button" dataOnly="0" labelOnly="1" outline="0" axis="axisRow" fieldPosition="0"/>
    </format>
    <format dxfId="14">
      <pivotArea dataOnly="0" labelOnly="1" fieldPosition="0">
        <references count="1">
          <reference field="5" count="0"/>
        </references>
      </pivotArea>
    </format>
    <format dxfId="1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6D2416-FC67-47A9-AE6F-AE4C4B6470A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14">
    <pivotField showAll="0"/>
    <pivotField showAll="0"/>
    <pivotField showAll="0"/>
    <pivotField showAll="0"/>
    <pivotField showAll="0"/>
    <pivotField showAll="0"/>
    <pivotField showAll="0"/>
    <pivotField axis="axisRow" showAll="0">
      <items count="5">
        <item x="0"/>
        <item x="2"/>
        <item x="1"/>
        <item x="3"/>
        <item t="default"/>
      </items>
    </pivotField>
    <pivotField dataField="1" showAll="0">
      <items count="440">
        <item x="14"/>
        <item x="427"/>
        <item x="425"/>
        <item x="105"/>
        <item x="412"/>
        <item x="369"/>
        <item x="414"/>
        <item x="423"/>
        <item x="321"/>
        <item x="282"/>
        <item x="62"/>
        <item x="278"/>
        <item x="384"/>
        <item x="385"/>
        <item x="266"/>
        <item x="389"/>
        <item x="406"/>
        <item x="238"/>
        <item x="356"/>
        <item x="170"/>
        <item x="261"/>
        <item x="421"/>
        <item x="398"/>
        <item x="213"/>
        <item x="252"/>
        <item x="274"/>
        <item x="223"/>
        <item x="273"/>
        <item x="419"/>
        <item x="351"/>
        <item x="226"/>
        <item x="410"/>
        <item x="88"/>
        <item x="330"/>
        <item x="245"/>
        <item x="211"/>
        <item x="299"/>
        <item x="180"/>
        <item x="103"/>
        <item x="181"/>
        <item x="303"/>
        <item x="30"/>
        <item x="287"/>
        <item x="44"/>
        <item x="173"/>
        <item x="198"/>
        <item x="7"/>
        <item x="332"/>
        <item x="381"/>
        <item x="100"/>
        <item x="357"/>
        <item x="155"/>
        <item x="416"/>
        <item x="326"/>
        <item x="93"/>
        <item x="145"/>
        <item x="36"/>
        <item x="411"/>
        <item x="323"/>
        <item x="138"/>
        <item x="434"/>
        <item x="342"/>
        <item x="188"/>
        <item x="92"/>
        <item x="161"/>
        <item x="435"/>
        <item x="206"/>
        <item x="314"/>
        <item x="432"/>
        <item x="236"/>
        <item x="290"/>
        <item x="388"/>
        <item x="244"/>
        <item x="31"/>
        <item x="220"/>
        <item x="390"/>
        <item x="200"/>
        <item x="201"/>
        <item x="269"/>
        <item x="371"/>
        <item x="311"/>
        <item x="13"/>
        <item x="27"/>
        <item x="317"/>
        <item x="368"/>
        <item x="428"/>
        <item x="121"/>
        <item x="345"/>
        <item x="424"/>
        <item x="403"/>
        <item x="85"/>
        <item x="73"/>
        <item x="304"/>
        <item x="333"/>
        <item x="431"/>
        <item x="151"/>
        <item x="240"/>
        <item x="194"/>
        <item x="190"/>
        <item x="294"/>
        <item x="279"/>
        <item x="54"/>
        <item x="377"/>
        <item x="239"/>
        <item x="383"/>
        <item x="347"/>
        <item x="186"/>
        <item x="15"/>
        <item x="22"/>
        <item x="349"/>
        <item x="221"/>
        <item x="55"/>
        <item x="119"/>
        <item x="253"/>
        <item x="178"/>
        <item x="415"/>
        <item x="276"/>
        <item x="33"/>
        <item x="255"/>
        <item x="166"/>
        <item x="233"/>
        <item x="193"/>
        <item x="402"/>
        <item x="183"/>
        <item x="271"/>
        <item x="42"/>
        <item x="139"/>
        <item x="262"/>
        <item x="358"/>
        <item x="24"/>
        <item x="395"/>
        <item x="176"/>
        <item x="366"/>
        <item x="243"/>
        <item x="437"/>
        <item x="29"/>
        <item x="372"/>
        <item x="291"/>
        <item x="209"/>
        <item x="41"/>
        <item x="210"/>
        <item x="140"/>
        <item x="227"/>
        <item x="129"/>
        <item x="82"/>
        <item x="171"/>
        <item x="110"/>
        <item x="422"/>
        <item x="207"/>
        <item x="19"/>
        <item x="43"/>
        <item x="80"/>
        <item x="293"/>
        <item x="89"/>
        <item x="51"/>
        <item x="222"/>
        <item x="63"/>
        <item x="418"/>
        <item x="335"/>
        <item x="197"/>
        <item x="4"/>
        <item x="77"/>
        <item x="136"/>
        <item x="114"/>
        <item x="125"/>
        <item x="374"/>
        <item x="365"/>
        <item x="205"/>
        <item x="436"/>
        <item x="297"/>
        <item x="247"/>
        <item x="130"/>
        <item x="204"/>
        <item x="328"/>
        <item x="131"/>
        <item x="327"/>
        <item x="57"/>
        <item x="407"/>
        <item x="355"/>
        <item x="231"/>
        <item x="192"/>
        <item x="225"/>
        <item x="83"/>
        <item x="167"/>
        <item x="286"/>
        <item x="185"/>
        <item x="32"/>
        <item x="133"/>
        <item x="405"/>
        <item x="76"/>
        <item x="350"/>
        <item x="268"/>
        <item x="218"/>
        <item x="154"/>
        <item x="59"/>
        <item x="301"/>
        <item x="164"/>
        <item x="66"/>
        <item x="393"/>
        <item x="306"/>
        <item x="46"/>
        <item x="116"/>
        <item x="378"/>
        <item x="71"/>
        <item x="257"/>
        <item x="250"/>
        <item x="11"/>
        <item x="144"/>
        <item x="336"/>
        <item x="265"/>
        <item x="64"/>
        <item x="322"/>
        <item x="325"/>
        <item x="72"/>
        <item x="189"/>
        <item x="147"/>
        <item x="318"/>
        <item x="280"/>
        <item x="162"/>
        <item x="47"/>
        <item x="438"/>
        <item x="338"/>
        <item x="141"/>
        <item x="107"/>
        <item x="224"/>
        <item x="430"/>
        <item x="156"/>
        <item x="292"/>
        <item x="146"/>
        <item x="339"/>
        <item x="352"/>
        <item x="128"/>
        <item x="26"/>
        <item x="354"/>
        <item x="68"/>
        <item x="208"/>
        <item x="319"/>
        <item x="74"/>
        <item x="169"/>
        <item x="81"/>
        <item x="202"/>
        <item x="49"/>
        <item x="379"/>
        <item x="360"/>
        <item x="409"/>
        <item x="115"/>
        <item x="199"/>
        <item x="386"/>
        <item x="69"/>
        <item x="272"/>
        <item x="241"/>
        <item x="235"/>
        <item x="35"/>
        <item x="203"/>
        <item x="362"/>
        <item x="376"/>
        <item x="2"/>
        <item x="337"/>
        <item x="275"/>
        <item x="249"/>
        <item x="316"/>
        <item x="302"/>
        <item x="307"/>
        <item x="163"/>
        <item x="329"/>
        <item x="23"/>
        <item x="382"/>
        <item x="67"/>
        <item x="341"/>
        <item x="420"/>
        <item x="101"/>
        <item x="429"/>
        <item x="153"/>
        <item x="289"/>
        <item x="305"/>
        <item x="184"/>
        <item x="158"/>
        <item x="50"/>
        <item x="97"/>
        <item x="28"/>
        <item x="340"/>
        <item x="359"/>
        <item x="229"/>
        <item x="298"/>
        <item x="87"/>
        <item x="264"/>
        <item x="216"/>
        <item x="99"/>
        <item x="168"/>
        <item x="177"/>
        <item x="320"/>
        <item x="109"/>
        <item x="391"/>
        <item x="308"/>
        <item x="284"/>
        <item x="331"/>
        <item x="283"/>
        <item x="65"/>
        <item x="1"/>
        <item x="399"/>
        <item x="367"/>
        <item x="38"/>
        <item x="237"/>
        <item x="401"/>
        <item x="124"/>
        <item x="79"/>
        <item x="127"/>
        <item x="152"/>
        <item x="122"/>
        <item x="56"/>
        <item x="215"/>
        <item x="285"/>
        <item x="259"/>
        <item x="53"/>
        <item x="191"/>
        <item x="187"/>
        <item x="112"/>
        <item x="18"/>
        <item x="135"/>
        <item x="150"/>
        <item x="137"/>
        <item x="8"/>
        <item x="98"/>
        <item x="417"/>
        <item x="108"/>
        <item x="270"/>
        <item x="312"/>
        <item x="212"/>
        <item x="232"/>
        <item x="95"/>
        <item x="3"/>
        <item x="433"/>
        <item x="246"/>
        <item x="324"/>
        <item x="234"/>
        <item x="25"/>
        <item x="334"/>
        <item x="175"/>
        <item x="142"/>
        <item x="5"/>
        <item x="174"/>
        <item x="214"/>
        <item x="102"/>
        <item x="363"/>
        <item x="400"/>
        <item x="94"/>
        <item x="230"/>
        <item x="392"/>
        <item x="123"/>
        <item x="182"/>
        <item x="113"/>
        <item x="10"/>
        <item x="263"/>
        <item x="106"/>
        <item x="260"/>
        <item x="313"/>
        <item x="104"/>
        <item x="344"/>
        <item x="364"/>
        <item x="91"/>
        <item x="90"/>
        <item x="37"/>
        <item x="61"/>
        <item x="9"/>
        <item x="84"/>
        <item x="120"/>
        <item x="143"/>
        <item x="117"/>
        <item x="20"/>
        <item x="75"/>
        <item x="353"/>
        <item x="160"/>
        <item x="242"/>
        <item x="370"/>
        <item x="48"/>
        <item x="157"/>
        <item x="78"/>
        <item x="404"/>
        <item x="295"/>
        <item x="6"/>
        <item x="165"/>
        <item x="380"/>
        <item x="70"/>
        <item x="86"/>
        <item x="159"/>
        <item x="309"/>
        <item x="387"/>
        <item x="132"/>
        <item x="21"/>
        <item x="310"/>
        <item x="281"/>
        <item x="228"/>
        <item x="148"/>
        <item x="397"/>
        <item x="96"/>
        <item x="254"/>
        <item x="34"/>
        <item x="45"/>
        <item x="258"/>
        <item x="60"/>
        <item x="343"/>
        <item x="179"/>
        <item x="394"/>
        <item x="58"/>
        <item x="413"/>
        <item x="196"/>
        <item x="52"/>
        <item x="12"/>
        <item x="40"/>
        <item x="39"/>
        <item x="118"/>
        <item x="126"/>
        <item x="251"/>
        <item x="346"/>
        <item x="16"/>
        <item x="277"/>
        <item x="111"/>
        <item x="315"/>
        <item x="267"/>
        <item x="348"/>
        <item x="172"/>
        <item x="219"/>
        <item x="0"/>
        <item x="396"/>
        <item x="256"/>
        <item x="288"/>
        <item x="373"/>
        <item x="217"/>
        <item x="248"/>
        <item x="134"/>
        <item x="195"/>
        <item x="149"/>
        <item x="17"/>
        <item x="426"/>
        <item x="361"/>
        <item x="375"/>
        <item x="296"/>
        <item x="300"/>
        <item x="408"/>
        <item t="default"/>
      </items>
    </pivotField>
    <pivotField showAll="0"/>
    <pivotField showAll="0"/>
    <pivotField showAll="0"/>
    <pivotField showAll="0"/>
    <pivotField showAll="0"/>
  </pivotFields>
  <rowFields count="1">
    <field x="7"/>
  </rowFields>
  <rowItems count="5">
    <i>
      <x/>
    </i>
    <i>
      <x v="1"/>
    </i>
    <i>
      <x v="2"/>
    </i>
    <i>
      <x v="3"/>
    </i>
    <i t="grand">
      <x/>
    </i>
  </rowItems>
  <colItems count="1">
    <i/>
  </colItems>
  <dataFields count="1">
    <dataField name="Average of Mileage" fld="8" subtotal="average" baseField="7" baseItem="0"/>
  </dataFields>
  <formats count="7">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7" type="button" dataOnly="0" labelOnly="1" outline="0" axis="axisRow" fieldPosition="0"/>
    </format>
    <format dxfId="8">
      <pivotArea dataOnly="0" labelOnly="1" fieldPosition="0">
        <references count="1">
          <reference field="7" count="0"/>
        </references>
      </pivotArea>
    </format>
    <format dxfId="7">
      <pivotArea dataOnly="0" labelOnly="1" grandRow="1" outline="0" fieldPosition="0"/>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C1AB35-2B84-46F6-9C0B-9D266DD5110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7" firstHeaderRow="1" firstDataRow="1" firstDataCol="1"/>
  <pivotFields count="14">
    <pivotField showAll="0"/>
    <pivotField dataField="1" showAll="0">
      <items count="2018">
        <item x="765"/>
        <item x="331"/>
        <item x="1671"/>
        <item x="1704"/>
        <item x="1017"/>
        <item x="1224"/>
        <item x="1725"/>
        <item x="603"/>
        <item x="49"/>
        <item x="1049"/>
        <item x="1825"/>
        <item x="64"/>
        <item x="1202"/>
        <item x="1085"/>
        <item x="1556"/>
        <item x="99"/>
        <item x="1534"/>
        <item x="1363"/>
        <item x="931"/>
        <item x="1577"/>
        <item x="1180"/>
        <item x="698"/>
        <item x="1638"/>
        <item x="4"/>
        <item x="74"/>
        <item x="32"/>
        <item x="1233"/>
        <item x="627"/>
        <item x="160"/>
        <item x="263"/>
        <item x="1338"/>
        <item x="88"/>
        <item x="419"/>
        <item x="22"/>
        <item x="600"/>
        <item x="1294"/>
        <item x="349"/>
        <item x="845"/>
        <item x="1346"/>
        <item x="194"/>
        <item x="631"/>
        <item x="774"/>
        <item x="667"/>
        <item x="1174"/>
        <item x="185"/>
        <item x="1383"/>
        <item x="1869"/>
        <item x="339"/>
        <item x="374"/>
        <item x="978"/>
        <item x="866"/>
        <item x="1230"/>
        <item x="535"/>
        <item x="1711"/>
        <item x="895"/>
        <item x="2001"/>
        <item x="778"/>
        <item x="941"/>
        <item x="630"/>
        <item x="369"/>
        <item x="1195"/>
        <item x="313"/>
        <item x="250"/>
        <item x="762"/>
        <item x="903"/>
        <item x="917"/>
        <item x="375"/>
        <item x="914"/>
        <item x="284"/>
        <item x="140"/>
        <item x="440"/>
        <item x="619"/>
        <item x="1781"/>
        <item x="1898"/>
        <item x="131"/>
        <item x="1125"/>
        <item x="1064"/>
        <item x="1198"/>
        <item x="20"/>
        <item x="544"/>
        <item x="1724"/>
        <item x="948"/>
        <item x="497"/>
        <item x="108"/>
        <item x="547"/>
        <item x="588"/>
        <item x="479"/>
        <item x="329"/>
        <item x="1026"/>
        <item x="679"/>
        <item x="1627"/>
        <item x="424"/>
        <item x="770"/>
        <item x="1720"/>
        <item x="1738"/>
        <item x="964"/>
        <item x="1608"/>
        <item x="1871"/>
        <item x="141"/>
        <item x="1765"/>
        <item x="258"/>
        <item x="396"/>
        <item x="84"/>
        <item x="1429"/>
        <item x="587"/>
        <item x="1676"/>
        <item x="357"/>
        <item x="1004"/>
        <item x="113"/>
        <item x="1741"/>
        <item x="494"/>
        <item x="1100"/>
        <item x="719"/>
        <item x="472"/>
        <item x="166"/>
        <item x="1194"/>
        <item x="836"/>
        <item x="842"/>
        <item x="337"/>
        <item x="1476"/>
        <item x="1703"/>
        <item x="1624"/>
        <item x="1921"/>
        <item x="1678"/>
        <item x="1058"/>
        <item x="283"/>
        <item x="1644"/>
        <item x="1188"/>
        <item x="1673"/>
        <item x="727"/>
        <item x="1403"/>
        <item x="810"/>
        <item x="1372"/>
        <item x="1885"/>
        <item x="1046"/>
        <item x="1274"/>
        <item x="2006"/>
        <item x="1024"/>
        <item x="799"/>
        <item x="692"/>
        <item x="456"/>
        <item x="455"/>
        <item x="434"/>
        <item x="218"/>
        <item x="1593"/>
        <item x="985"/>
        <item x="1929"/>
        <item x="1761"/>
        <item x="1280"/>
        <item x="1707"/>
        <item x="884"/>
        <item x="1316"/>
        <item x="1057"/>
        <item x="1284"/>
        <item x="240"/>
        <item x="460"/>
        <item x="310"/>
        <item x="1277"/>
        <item x="154"/>
        <item x="541"/>
        <item x="1139"/>
        <item x="957"/>
        <item x="1200"/>
        <item x="1119"/>
        <item x="1749"/>
        <item x="1688"/>
        <item x="530"/>
        <item x="933"/>
        <item x="989"/>
        <item x="589"/>
        <item x="1722"/>
        <item x="925"/>
        <item x="475"/>
        <item x="688"/>
        <item x="849"/>
        <item x="163"/>
        <item x="663"/>
        <item x="407"/>
        <item x="207"/>
        <item x="137"/>
        <item x="499"/>
        <item x="1480"/>
        <item x="921"/>
        <item x="562"/>
        <item x="569"/>
        <item x="995"/>
        <item x="1931"/>
        <item x="1138"/>
        <item x="361"/>
        <item x="2003"/>
        <item x="1728"/>
        <item x="1998"/>
        <item x="1940"/>
        <item x="1345"/>
        <item x="431"/>
        <item x="899"/>
        <item x="865"/>
        <item x="1798"/>
        <item x="167"/>
        <item x="1691"/>
        <item x="882"/>
        <item x="1512"/>
        <item x="825"/>
        <item x="992"/>
        <item x="1365"/>
        <item x="1858"/>
        <item x="453"/>
        <item x="1101"/>
        <item x="1282"/>
        <item x="873"/>
        <item x="298"/>
        <item x="1293"/>
        <item x="2002"/>
        <item x="1209"/>
        <item x="1132"/>
        <item x="146"/>
        <item x="1680"/>
        <item x="1450"/>
        <item x="98"/>
        <item x="963"/>
        <item x="1873"/>
        <item x="1614"/>
        <item x="1560"/>
        <item x="1677"/>
        <item x="624"/>
        <item x="1973"/>
        <item x="1877"/>
        <item x="731"/>
        <item x="1954"/>
        <item x="1516"/>
        <item x="1889"/>
        <item x="954"/>
        <item x="239"/>
        <item x="1625"/>
        <item x="1566"/>
        <item x="1016"/>
        <item x="1505"/>
        <item x="1968"/>
        <item x="803"/>
        <item x="1887"/>
        <item x="565"/>
        <item x="796"/>
        <item x="746"/>
        <item x="422"/>
        <item x="988"/>
        <item x="805"/>
        <item x="1655"/>
        <item x="1537"/>
        <item x="1699"/>
        <item x="944"/>
        <item x="1972"/>
        <item x="1646"/>
        <item x="1705"/>
        <item x="1731"/>
        <item x="1393"/>
        <item x="897"/>
        <item x="1055"/>
        <item x="1961"/>
        <item x="1554"/>
        <item x="843"/>
        <item x="1548"/>
        <item x="246"/>
        <item x="794"/>
        <item x="1010"/>
        <item x="890"/>
        <item x="1739"/>
        <item x="152"/>
        <item x="379"/>
        <item x="89"/>
        <item x="973"/>
        <item x="2014"/>
        <item x="852"/>
        <item x="701"/>
        <item x="1158"/>
        <item x="841"/>
        <item x="528"/>
        <item x="1322"/>
        <item x="1348"/>
        <item x="1649"/>
        <item x="549"/>
        <item x="745"/>
        <item x="1766"/>
        <item x="1118"/>
        <item x="575"/>
        <item x="1273"/>
        <item x="682"/>
        <item x="1075"/>
        <item x="662"/>
        <item x="1156"/>
        <item x="1500"/>
        <item x="1298"/>
        <item x="955"/>
        <item x="1902"/>
        <item x="582"/>
        <item x="534"/>
        <item x="1610"/>
        <item x="946"/>
        <item x="1498"/>
        <item x="393"/>
        <item x="1364"/>
        <item x="578"/>
        <item x="1768"/>
        <item x="806"/>
        <item x="1623"/>
        <item x="1461"/>
        <item x="996"/>
        <item x="572"/>
        <item x="1876"/>
        <item x="75"/>
        <item x="1041"/>
        <item x="1222"/>
        <item x="165"/>
        <item x="1477"/>
        <item x="1347"/>
        <item x="1261"/>
        <item x="1659"/>
        <item x="385"/>
        <item x="1714"/>
        <item x="1020"/>
        <item x="1497"/>
        <item x="304"/>
        <item x="1185"/>
        <item x="1991"/>
        <item x="1864"/>
        <item x="856"/>
        <item x="1388"/>
        <item x="1715"/>
        <item x="281"/>
        <item x="1093"/>
        <item x="1023"/>
        <item x="952"/>
        <item x="1750"/>
        <item x="1228"/>
        <item x="389"/>
        <item x="851"/>
        <item x="1124"/>
        <item x="1530"/>
        <item x="1456"/>
        <item x="1578"/>
        <item x="709"/>
        <item x="848"/>
        <item x="1426"/>
        <item x="1402"/>
        <item x="566"/>
        <item x="1468"/>
        <item x="1818"/>
        <item x="1836"/>
        <item x="1296"/>
        <item x="1581"/>
        <item x="205"/>
        <item x="1303"/>
        <item x="210"/>
        <item x="1166"/>
        <item x="1242"/>
        <item x="60"/>
        <item x="81"/>
        <item x="1611"/>
        <item x="790"/>
        <item x="971"/>
        <item x="837"/>
        <item x="564"/>
        <item x="1068"/>
        <item x="1970"/>
        <item x="1382"/>
        <item x="1620"/>
        <item x="495"/>
        <item x="519"/>
        <item x="450"/>
        <item x="1033"/>
        <item x="1949"/>
        <item x="1664"/>
        <item x="1579"/>
        <item x="1617"/>
        <item x="1886"/>
        <item x="279"/>
        <item x="886"/>
        <item x="829"/>
        <item x="1376"/>
        <item x="1535"/>
        <item x="1179"/>
        <item x="481"/>
        <item x="1751"/>
        <item x="1184"/>
        <item x="1900"/>
        <item x="1585"/>
        <item x="879"/>
        <item x="1515"/>
        <item x="1430"/>
        <item x="1963"/>
        <item x="1204"/>
        <item x="969"/>
        <item x="522"/>
        <item x="720"/>
        <item x="1088"/>
        <item x="189"/>
        <item x="1231"/>
        <item x="16"/>
        <item x="1441"/>
        <item x="325"/>
        <item x="735"/>
        <item x="91"/>
        <item x="80"/>
        <item x="947"/>
        <item x="1250"/>
        <item x="1201"/>
        <item x="1979"/>
        <item x="584"/>
        <item x="198"/>
        <item x="1754"/>
        <item x="403"/>
        <item x="430"/>
        <item x="1815"/>
        <item x="1359"/>
        <item x="1812"/>
        <item x="1105"/>
        <item x="274"/>
        <item x="1271"/>
        <item x="1439"/>
        <item x="147"/>
        <item x="1414"/>
        <item x="813"/>
        <item x="156"/>
        <item x="1474"/>
        <item x="73"/>
        <item x="1893"/>
        <item x="1870"/>
        <item x="490"/>
        <item x="342"/>
        <item x="318"/>
        <item x="1229"/>
        <item x="1975"/>
        <item x="793"/>
        <item x="804"/>
        <item x="540"/>
        <item x="1324"/>
        <item x="788"/>
        <item x="1339"/>
        <item x="348"/>
        <item x="176"/>
        <item x="830"/>
        <item x="249"/>
        <item x="253"/>
        <item x="1573"/>
        <item x="11"/>
        <item x="293"/>
        <item x="1073"/>
        <item x="583"/>
        <item x="25"/>
        <item x="812"/>
        <item x="748"/>
        <item x="894"/>
        <item x="149"/>
        <item x="613"/>
        <item x="452"/>
        <item x="1912"/>
        <item x="1014"/>
        <item x="429"/>
        <item x="83"/>
        <item x="513"/>
        <item x="907"/>
        <item x="217"/>
        <item x="257"/>
        <item x="322"/>
        <item x="1572"/>
        <item x="1112"/>
        <item x="1808"/>
        <item x="561"/>
        <item x="266"/>
        <item x="763"/>
        <item x="213"/>
        <item x="1409"/>
        <item x="1317"/>
        <item x="483"/>
        <item x="1574"/>
        <item x="840"/>
        <item x="65"/>
        <item x="1485"/>
        <item x="282"/>
        <item x="1128"/>
        <item x="1884"/>
        <item x="1213"/>
        <item x="1639"/>
        <item x="367"/>
        <item x="438"/>
        <item x="883"/>
        <item x="109"/>
        <item x="757"/>
        <item x="1855"/>
        <item x="1958"/>
        <item x="1666"/>
        <item x="664"/>
        <item x="1425"/>
        <item x="605"/>
        <item x="759"/>
        <item x="1541"/>
        <item x="697"/>
        <item x="122"/>
        <item x="398"/>
        <item x="764"/>
        <item x="1260"/>
        <item x="1501"/>
        <item x="1878"/>
        <item x="1787"/>
        <item x="300"/>
        <item x="1470"/>
        <item x="887"/>
        <item x="999"/>
        <item x="927"/>
        <item x="847"/>
        <item x="132"/>
        <item x="521"/>
        <item x="224"/>
        <item x="445"/>
        <item x="1310"/>
        <item x="1592"/>
        <item x="670"/>
        <item x="1980"/>
        <item x="1632"/>
        <item x="1523"/>
        <item x="1595"/>
        <item x="1706"/>
        <item x="1361"/>
        <item x="2"/>
        <item x="1159"/>
        <item x="260"/>
        <item x="1922"/>
        <item x="654"/>
        <item x="1619"/>
        <item x="1238"/>
        <item x="606"/>
        <item x="1789"/>
        <item x="585"/>
        <item x="410"/>
        <item x="934"/>
        <item x="1881"/>
        <item x="1479"/>
        <item x="1767"/>
        <item x="1943"/>
        <item x="27"/>
        <item x="222"/>
        <item x="781"/>
        <item x="622"/>
        <item x="1974"/>
        <item x="344"/>
        <item x="1052"/>
        <item x="554"/>
        <item x="661"/>
        <item x="1944"/>
        <item x="1495"/>
        <item x="1786"/>
        <item x="68"/>
        <item x="399"/>
        <item x="236"/>
        <item x="1"/>
        <item x="417"/>
        <item x="1880"/>
        <item x="876"/>
        <item x="1915"/>
        <item x="1078"/>
        <item x="1567"/>
        <item x="1695"/>
        <item x="644"/>
        <item x="351"/>
        <item x="365"/>
        <item x="1989"/>
        <item x="828"/>
        <item x="191"/>
        <item x="1743"/>
        <item x="981"/>
        <item x="43"/>
        <item x="45"/>
        <item x="1760"/>
        <item x="650"/>
        <item x="905"/>
        <item x="1917"/>
        <item x="1847"/>
        <item x="1959"/>
        <item x="1069"/>
        <item x="1797"/>
        <item x="2016"/>
        <item x="860"/>
        <item x="1428"/>
        <item x="1668"/>
        <item x="1934"/>
        <item x="1930"/>
        <item x="965"/>
        <item x="1404"/>
        <item x="364"/>
        <item x="295"/>
        <item x="1266"/>
        <item x="723"/>
        <item x="355"/>
        <item x="5"/>
        <item x="1218"/>
        <item x="145"/>
        <item x="480"/>
        <item x="1729"/>
        <item x="835"/>
        <item x="1270"/>
        <item x="1286"/>
        <item x="1226"/>
        <item x="1417"/>
        <item x="1641"/>
        <item x="551"/>
        <item x="1163"/>
        <item x="911"/>
        <item x="159"/>
        <item x="732"/>
        <item x="838"/>
        <item x="826"/>
        <item x="823"/>
        <item x="1227"/>
        <item x="533"/>
        <item x="699"/>
        <item x="1446"/>
        <item x="312"/>
        <item x="1187"/>
        <item x="219"/>
        <item x="380"/>
        <item x="509"/>
        <item x="789"/>
        <item x="1223"/>
        <item x="1313"/>
        <item x="230"/>
        <item x="1389"/>
        <item x="53"/>
        <item x="347"/>
        <item x="56"/>
        <item x="1400"/>
        <item x="716"/>
        <item x="1131"/>
        <item x="225"/>
        <item x="705"/>
        <item x="839"/>
        <item x="177"/>
        <item x="172"/>
        <item x="1410"/>
        <item x="1588"/>
        <item x="157"/>
        <item x="262"/>
        <item x="728"/>
        <item x="1167"/>
        <item x="517"/>
        <item x="929"/>
        <item x="241"/>
        <item x="1511"/>
        <item x="85"/>
        <item x="71"/>
        <item x="287"/>
        <item x="1415"/>
        <item x="655"/>
        <item x="368"/>
        <item x="1562"/>
        <item x="1098"/>
        <item x="23"/>
        <item x="214"/>
        <item x="232"/>
        <item x="712"/>
        <item x="454"/>
        <item x="593"/>
        <item x="858"/>
        <item x="1981"/>
        <item x="937"/>
        <item x="595"/>
        <item x="1794"/>
        <item x="286"/>
        <item x="1019"/>
        <item x="96"/>
        <item x="506"/>
        <item x="1240"/>
        <item x="1183"/>
        <item x="1631"/>
        <item x="1490"/>
        <item x="1988"/>
        <item x="1157"/>
        <item x="100"/>
        <item x="376"/>
        <item x="1845"/>
        <item x="1214"/>
        <item x="1999"/>
        <item x="1763"/>
        <item x="1471"/>
        <item x="1757"/>
        <item x="197"/>
        <item x="1251"/>
        <item x="1648"/>
        <item x="1533"/>
        <item x="1258"/>
        <item x="1892"/>
        <item x="1752"/>
        <item x="345"/>
        <item x="525"/>
        <item x="880"/>
        <item x="687"/>
        <item x="97"/>
        <item x="162"/>
        <item x="708"/>
        <item x="182"/>
        <item x="1440"/>
        <item x="1536"/>
        <item x="1826"/>
        <item x="832"/>
        <item x="979"/>
        <item x="579"/>
        <item x="724"/>
        <item x="1165"/>
        <item x="42"/>
        <item x="254"/>
        <item x="1927"/>
        <item x="966"/>
        <item x="215"/>
        <item x="255"/>
        <item x="656"/>
        <item x="488"/>
        <item x="1215"/>
        <item x="1418"/>
        <item x="977"/>
        <item x="1072"/>
        <item x="820"/>
        <item x="1667"/>
        <item x="425"/>
        <item x="212"/>
        <item x="1142"/>
        <item x="1683"/>
        <item x="990"/>
        <item x="363"/>
        <item x="786"/>
        <item x="1197"/>
        <item x="1335"/>
        <item x="1369"/>
        <item x="1783"/>
        <item x="1059"/>
        <item x="1913"/>
        <item x="486"/>
        <item x="673"/>
        <item x="602"/>
        <item x="1308"/>
        <item x="382"/>
        <item x="1903"/>
        <item x="1120"/>
        <item x="1576"/>
        <item x="1995"/>
        <item x="1210"/>
        <item x="78"/>
        <item x="1687"/>
        <item x="1689"/>
        <item x="115"/>
        <item x="86"/>
        <item x="1191"/>
        <item x="135"/>
        <item x="500"/>
        <item x="1718"/>
        <item x="1460"/>
        <item x="1047"/>
        <item x="1978"/>
        <item x="1510"/>
        <item x="1435"/>
        <item x="1395"/>
        <item x="1084"/>
        <item x="226"/>
        <item x="1905"/>
        <item x="1248"/>
        <item x="1776"/>
        <item x="1467"/>
        <item x="1932"/>
        <item x="1452"/>
        <item x="1445"/>
        <item x="1050"/>
        <item x="496"/>
        <item x="1615"/>
        <item x="1651"/>
        <item x="1413"/>
        <item x="601"/>
        <item x="1034"/>
        <item x="1262"/>
        <item x="474"/>
        <item x="1496"/>
        <item x="1325"/>
        <item x="1790"/>
        <item x="171"/>
        <item x="471"/>
        <item x="104"/>
        <item x="336"/>
        <item x="252"/>
        <item x="678"/>
        <item x="943"/>
        <item x="536"/>
        <item x="1528"/>
        <item x="861"/>
        <item x="857"/>
        <item x="1257"/>
        <item x="802"/>
        <item x="751"/>
        <item x="1732"/>
        <item x="231"/>
        <item x="117"/>
        <item x="1186"/>
        <item x="512"/>
        <item x="1333"/>
        <item x="1056"/>
        <item x="1394"/>
        <item x="93"/>
        <item x="1950"/>
        <item x="1225"/>
        <item x="323"/>
        <item x="2010"/>
        <item x="1587"/>
        <item x="1469"/>
        <item x="750"/>
        <item x="129"/>
        <item x="1508"/>
        <item x="1018"/>
        <item x="1663"/>
        <item x="1742"/>
        <item x="319"/>
        <item x="47"/>
        <item x="378"/>
        <item x="1437"/>
        <item x="1692"/>
        <item x="1621"/>
        <item x="1170"/>
        <item x="612"/>
        <item x="1920"/>
        <item x="968"/>
        <item x="1405"/>
        <item x="657"/>
        <item x="477"/>
        <item x="492"/>
        <item x="1007"/>
        <item x="743"/>
        <item x="542"/>
        <item x="1661"/>
        <item x="1463"/>
        <item x="782"/>
        <item x="1029"/>
        <item x="1466"/>
        <item x="1916"/>
        <item x="1300"/>
        <item x="1830"/>
        <item x="775"/>
        <item x="324"/>
        <item x="299"/>
        <item x="1957"/>
        <item x="463"/>
        <item x="446"/>
        <item x="103"/>
        <item x="1657"/>
        <item x="338"/>
        <item x="505"/>
        <item x="1164"/>
        <item x="878"/>
        <item x="1444"/>
        <item x="1721"/>
        <item x="696"/>
        <item x="2015"/>
        <item x="447"/>
        <item x="645"/>
        <item x="1380"/>
        <item x="982"/>
        <item x="1027"/>
        <item x="1315"/>
        <item x="1814"/>
        <item x="1506"/>
        <item x="1911"/>
        <item x="2009"/>
        <item x="798"/>
        <item x="1082"/>
        <item x="1192"/>
        <item x="1784"/>
        <item x="1448"/>
        <item x="1332"/>
        <item x="906"/>
        <item x="1694"/>
        <item x="758"/>
        <item x="1422"/>
        <item x="1901"/>
        <item x="532"/>
        <item x="1709"/>
        <item x="783"/>
        <item x="14"/>
        <item x="174"/>
        <item x="335"/>
        <item x="13"/>
        <item x="560"/>
        <item x="1551"/>
        <item x="1684"/>
        <item x="819"/>
        <item x="646"/>
        <item x="392"/>
        <item x="1909"/>
        <item x="271"/>
        <item x="1130"/>
        <item x="864"/>
        <item x="1487"/>
        <item x="881"/>
        <item x="695"/>
        <item x="1379"/>
        <item x="484"/>
        <item x="1235"/>
        <item x="1967"/>
        <item x="1040"/>
        <item x="1074"/>
        <item x="1919"/>
        <item x="1420"/>
        <item x="608"/>
        <item x="451"/>
        <item x="362"/>
        <item x="476"/>
        <item x="1616"/>
        <item x="1837"/>
        <item x="1045"/>
        <item x="1933"/>
        <item x="1945"/>
        <item x="1323"/>
        <item x="1455"/>
        <item x="1809"/>
        <item x="1897"/>
        <item x="1063"/>
        <item x="1570"/>
        <item x="980"/>
        <item x="652"/>
        <item x="1996"/>
        <item x="1594"/>
        <item x="41"/>
        <item x="1244"/>
        <item x="1875"/>
        <item x="36"/>
        <item x="1442"/>
        <item x="1816"/>
        <item x="1122"/>
        <item x="1710"/>
        <item x="180"/>
        <item x="1199"/>
        <item x="459"/>
        <item x="1434"/>
        <item x="1399"/>
        <item x="1061"/>
        <item x="1031"/>
        <item x="444"/>
        <item x="1012"/>
        <item x="173"/>
        <item x="1831"/>
        <item x="413"/>
        <item x="1043"/>
        <item x="568"/>
        <item x="684"/>
        <item x="1777"/>
        <item x="1580"/>
        <item x="1269"/>
        <item x="1698"/>
        <item x="924"/>
        <item x="1247"/>
        <item x="623"/>
        <item x="816"/>
        <item x="341"/>
        <item x="1774"/>
        <item x="1941"/>
        <item x="1096"/>
        <item x="1161"/>
        <item x="1044"/>
        <item x="473"/>
        <item x="867"/>
        <item x="1451"/>
        <item x="1344"/>
        <item x="1080"/>
        <item x="1565"/>
        <item x="1637"/>
        <item x="1928"/>
        <item x="1969"/>
        <item x="120"/>
        <item x="244"/>
        <item x="766"/>
        <item x="1835"/>
        <item x="1036"/>
        <item x="1682"/>
        <item x="1997"/>
        <item x="1208"/>
        <item x="1289"/>
        <item x="1449"/>
        <item x="1127"/>
        <item x="1571"/>
        <item x="1859"/>
        <item x="1318"/>
        <item x="31"/>
        <item x="1891"/>
        <item x="896"/>
        <item x="48"/>
        <item x="1305"/>
        <item x="956"/>
        <item x="945"/>
        <item x="1278"/>
        <item x="1987"/>
        <item x="1937"/>
        <item x="1051"/>
        <item x="1245"/>
        <item x="200"/>
        <item x="960"/>
        <item x="1895"/>
        <item x="717"/>
        <item x="1419"/>
        <item x="125"/>
        <item x="411"/>
        <item x="1759"/>
        <item x="469"/>
        <item x="1077"/>
        <item x="772"/>
        <item x="704"/>
        <item x="437"/>
        <item x="1371"/>
        <item x="1150"/>
        <item x="90"/>
        <item x="70"/>
        <item x="580"/>
        <item x="1354"/>
        <item x="1143"/>
        <item x="1146"/>
        <item x="776"/>
        <item x="1431"/>
        <item x="1851"/>
        <item x="1586"/>
        <item x="1037"/>
        <item x="1493"/>
        <item x="482"/>
        <item x="942"/>
        <item x="1669"/>
        <item x="1879"/>
        <item x="597"/>
        <item x="1936"/>
        <item x="1658"/>
        <item x="315"/>
        <item x="919"/>
        <item x="1488"/>
        <item x="1952"/>
        <item x="768"/>
        <item x="1375"/>
        <item x="869"/>
        <item x="785"/>
        <item x="308"/>
        <item x="1481"/>
        <item x="822"/>
        <item x="1807"/>
        <item x="248"/>
        <item x="1464"/>
        <item x="658"/>
        <item x="598"/>
        <item x="26"/>
        <item x="265"/>
        <item x="1834"/>
        <item x="1351"/>
        <item x="1522"/>
        <item x="127"/>
        <item x="526"/>
        <item x="334"/>
        <item x="1264"/>
        <item x="39"/>
        <item x="1650"/>
        <item x="130"/>
        <item x="1504"/>
        <item x="309"/>
        <item x="1679"/>
        <item x="2008"/>
        <item x="1755"/>
        <item x="935"/>
        <item x="676"/>
        <item x="237"/>
        <item x="1874"/>
        <item x="170"/>
        <item x="1070"/>
        <item x="831"/>
        <item x="353"/>
        <item x="1259"/>
        <item x="647"/>
        <item x="1071"/>
        <item x="653"/>
        <item x="1168"/>
        <item x="949"/>
        <item x="1387"/>
        <item x="567"/>
        <item x="1550"/>
        <item x="1491"/>
        <item x="1552"/>
        <item x="780"/>
        <item x="815"/>
        <item x="666"/>
        <item x="1802"/>
        <item x="870"/>
        <item x="552"/>
        <item x="1095"/>
        <item x="1457"/>
        <item x="1246"/>
        <item x="372"/>
        <item x="1135"/>
        <item x="1716"/>
        <item x="418"/>
        <item x="556"/>
        <item x="269"/>
        <item x="1553"/>
        <item x="616"/>
        <item x="1857"/>
        <item x="1265"/>
        <item x="1513"/>
        <item x="1483"/>
        <item x="1211"/>
        <item x="1524"/>
        <item x="1108"/>
        <item x="1241"/>
        <item x="1745"/>
        <item x="220"/>
        <item x="383"/>
        <item x="139"/>
        <item x="792"/>
        <item x="640"/>
        <item x="923"/>
        <item x="1123"/>
        <item x="1076"/>
        <item x="435"/>
        <item x="1602"/>
        <item x="1121"/>
        <item x="1964"/>
        <item x="1336"/>
        <item x="730"/>
        <item x="518"/>
        <item x="1861"/>
        <item x="124"/>
        <item x="1555"/>
        <item x="1175"/>
        <item x="502"/>
        <item x="648"/>
        <item x="10"/>
        <item x="514"/>
        <item x="926"/>
        <item x="1234"/>
        <item x="1697"/>
        <item x="1764"/>
        <item x="888"/>
        <item x="543"/>
        <item x="1367"/>
        <item x="1507"/>
        <item x="1009"/>
        <item x="617"/>
        <item x="1377"/>
        <item x="1011"/>
        <item x="106"/>
        <item x="360"/>
        <item x="629"/>
        <item x="1368"/>
        <item x="1568"/>
        <item x="1517"/>
        <item x="1349"/>
        <item x="278"/>
        <item x="67"/>
        <item x="1436"/>
        <item x="3"/>
        <item x="779"/>
        <item x="401"/>
        <item x="1838"/>
        <item x="909"/>
        <item x="1953"/>
        <item x="175"/>
        <item x="1509"/>
        <item x="423"/>
        <item x="1597"/>
        <item x="1484"/>
        <item x="485"/>
        <item x="1151"/>
        <item x="1149"/>
        <item x="618"/>
        <item x="1629"/>
        <item x="493"/>
        <item x="1302"/>
        <item x="1990"/>
        <item x="807"/>
        <item x="1519"/>
        <item x="1803"/>
        <item x="101"/>
        <item x="466"/>
        <item x="273"/>
        <item x="577"/>
        <item x="681"/>
        <item x="228"/>
        <item x="1287"/>
        <item x="1091"/>
        <item x="1042"/>
        <item x="328"/>
        <item x="531"/>
        <item x="82"/>
        <item x="1740"/>
        <item x="1938"/>
        <item x="370"/>
        <item x="126"/>
        <item x="235"/>
        <item x="967"/>
        <item x="21"/>
        <item x="1454"/>
        <item x="550"/>
        <item x="1362"/>
        <item x="1472"/>
        <item x="373"/>
        <item x="703"/>
        <item x="1053"/>
        <item x="188"/>
        <item x="1137"/>
        <item x="808"/>
        <item x="1252"/>
        <item x="1268"/>
        <item x="1853"/>
        <item x="17"/>
        <item x="615"/>
        <item x="1090"/>
        <item x="1236"/>
        <item x="674"/>
        <item x="428"/>
        <item x="1292"/>
        <item x="1366"/>
        <item x="303"/>
        <item x="280"/>
        <item x="628"/>
        <item x="685"/>
        <item x="436"/>
        <item x="302"/>
        <item x="1833"/>
        <item x="247"/>
        <item x="539"/>
        <item x="50"/>
        <item x="1301"/>
        <item x="51"/>
        <item x="461"/>
        <item x="555"/>
        <item x="722"/>
        <item x="797"/>
        <item x="1458"/>
        <item x="1113"/>
        <item x="1538"/>
        <item x="52"/>
        <item x="409"/>
        <item x="726"/>
        <item x="12"/>
        <item x="1079"/>
        <item x="1267"/>
        <item x="134"/>
        <item x="1971"/>
        <item x="421"/>
        <item x="742"/>
        <item x="1702"/>
        <item x="229"/>
        <item x="151"/>
        <item x="209"/>
        <item x="449"/>
        <item x="1819"/>
        <item x="1596"/>
        <item x="1189"/>
        <item x="581"/>
        <item x="741"/>
        <item x="1092"/>
        <item x="649"/>
        <item x="1408"/>
        <item x="738"/>
        <item x="902"/>
        <item x="1926"/>
        <item x="433"/>
        <item x="818"/>
        <item x="405"/>
        <item x="1473"/>
        <item x="1977"/>
        <item x="1712"/>
        <item x="292"/>
        <item x="524"/>
        <item x="114"/>
        <item x="983"/>
        <item x="478"/>
        <item x="2004"/>
        <item x="35"/>
        <item x="2011"/>
        <item x="1028"/>
        <item x="181"/>
        <item x="192"/>
        <item x="958"/>
        <item x="809"/>
        <item x="1778"/>
        <item x="1848"/>
        <item x="1654"/>
        <item x="908"/>
        <item x="1773"/>
        <item x="1285"/>
        <item x="1462"/>
        <item x="199"/>
        <item x="118"/>
        <item x="359"/>
        <item x="34"/>
        <item x="0"/>
        <item x="668"/>
        <item x="642"/>
        <item x="259"/>
        <item x="594"/>
        <item x="1153"/>
        <item x="1281"/>
        <item x="1263"/>
        <item x="202"/>
        <item x="1111"/>
        <item x="970"/>
        <item x="1907"/>
        <item x="1772"/>
        <item x="94"/>
        <item x="1253"/>
        <item x="1237"/>
        <item x="736"/>
        <item x="671"/>
        <item x="915"/>
        <item x="1564"/>
        <item x="1793"/>
        <item x="959"/>
        <item x="639"/>
        <item x="1603"/>
        <item x="1350"/>
        <item x="1106"/>
        <item x="285"/>
        <item x="58"/>
        <item x="305"/>
        <item x="1357"/>
        <item x="610"/>
        <item x="404"/>
        <item x="767"/>
        <item x="1067"/>
        <item x="1727"/>
        <item x="243"/>
        <item x="573"/>
        <item x="672"/>
        <item x="400"/>
        <item x="2005"/>
        <item x="1288"/>
        <item x="148"/>
        <item x="1918"/>
        <item x="1865"/>
        <item x="116"/>
        <item x="66"/>
        <item x="659"/>
        <item x="1176"/>
        <item x="1540"/>
        <item x="1747"/>
        <item x="1145"/>
        <item x="2000"/>
        <item x="1459"/>
        <item x="1008"/>
        <item x="734"/>
        <item x="1039"/>
        <item x="574"/>
        <item x="427"/>
        <item x="498"/>
        <item x="320"/>
        <item x="1331"/>
        <item x="1640"/>
        <item x="590"/>
        <item x="930"/>
        <item x="1337"/>
        <item x="1656"/>
        <item x="537"/>
        <item x="321"/>
        <item x="754"/>
        <item x="833"/>
        <item x="1030"/>
        <item x="1733"/>
        <item x="1584"/>
        <item x="1983"/>
        <item x="1486"/>
        <item x="420"/>
        <item x="1373"/>
        <item x="1717"/>
        <item x="386"/>
        <item x="1134"/>
        <item x="1985"/>
        <item x="169"/>
        <item x="1086"/>
        <item x="1094"/>
        <item x="1546"/>
        <item x="1386"/>
        <item x="611"/>
        <item x="314"/>
        <item x="268"/>
        <item x="1021"/>
        <item x="1771"/>
        <item x="1843"/>
        <item x="1144"/>
        <item x="1966"/>
        <item x="158"/>
        <item x="1169"/>
        <item x="467"/>
        <item x="1723"/>
        <item x="346"/>
        <item x="332"/>
        <item x="690"/>
        <item x="270"/>
        <item x="233"/>
        <item x="397"/>
        <item x="997"/>
        <item x="1110"/>
        <item x="1397"/>
        <item x="538"/>
        <item x="37"/>
        <item x="1114"/>
        <item x="62"/>
        <item x="1307"/>
        <item x="121"/>
        <item x="855"/>
        <item x="317"/>
        <item x="340"/>
        <item x="387"/>
        <item x="1193"/>
        <item x="1002"/>
        <item x="1841"/>
        <item x="641"/>
        <item x="620"/>
        <item x="61"/>
        <item x="1162"/>
        <item x="936"/>
        <item x="1782"/>
        <item x="133"/>
        <item x="19"/>
        <item x="1642"/>
        <item x="234"/>
        <item x="516"/>
        <item x="155"/>
        <item x="859"/>
        <item x="201"/>
        <item x="503"/>
        <item x="1306"/>
        <item x="1609"/>
        <item x="193"/>
        <item x="432"/>
        <item x="1542"/>
        <item x="1412"/>
        <item x="872"/>
        <item x="2007"/>
        <item x="1805"/>
        <item x="327"/>
        <item x="458"/>
        <item x="142"/>
        <item x="1563"/>
        <item x="1521"/>
        <item x="1670"/>
        <item x="128"/>
        <item x="1660"/>
        <item x="1652"/>
        <item x="527"/>
        <item x="306"/>
        <item x="898"/>
        <item x="1152"/>
        <item x="487"/>
        <item x="326"/>
        <item x="204"/>
        <item x="871"/>
        <item x="987"/>
        <item x="545"/>
        <item x="1328"/>
        <item x="161"/>
        <item x="371"/>
        <item x="1525"/>
        <item x="1674"/>
        <item x="1212"/>
        <item x="636"/>
        <item x="1407"/>
        <item x="1206"/>
        <item x="1276"/>
        <item x="1785"/>
        <item x="1005"/>
        <item x="462"/>
        <item x="1438"/>
        <item x="1914"/>
        <item x="333"/>
        <item x="15"/>
        <item x="1558"/>
        <item x="1804"/>
        <item x="1960"/>
        <item x="986"/>
        <item x="854"/>
        <item x="1314"/>
        <item x="1693"/>
        <item x="940"/>
        <item x="1527"/>
        <item x="6"/>
        <item x="395"/>
        <item x="1531"/>
        <item x="694"/>
        <item x="827"/>
        <item x="1866"/>
        <item x="1392"/>
        <item x="1424"/>
        <item x="112"/>
        <item x="1374"/>
        <item x="1681"/>
        <item x="889"/>
        <item x="621"/>
        <item x="932"/>
        <item x="1492"/>
        <item x="821"/>
        <item x="675"/>
        <item x="1171"/>
        <item x="1526"/>
        <item x="953"/>
        <item x="1769"/>
        <item x="515"/>
        <item x="1792"/>
        <item x="1447"/>
        <item x="1862"/>
        <item x="311"/>
        <item x="1986"/>
        <item x="715"/>
        <item x="1083"/>
        <item x="470"/>
        <item x="1141"/>
        <item x="1735"/>
        <item x="1811"/>
        <item x="834"/>
        <item x="1514"/>
        <item x="72"/>
        <item x="546"/>
        <item x="203"/>
        <item x="57"/>
        <item x="1494"/>
        <item x="1993"/>
        <item x="710"/>
        <item x="1780"/>
        <item x="69"/>
        <item x="1355"/>
        <item x="962"/>
        <item x="1753"/>
        <item x="1060"/>
        <item x="637"/>
        <item x="1129"/>
        <item x="1321"/>
        <item x="1791"/>
        <item x="1232"/>
        <item x="1249"/>
        <item x="693"/>
        <item x="356"/>
        <item x="377"/>
        <item x="1582"/>
        <item x="415"/>
        <item x="733"/>
        <item x="1788"/>
        <item x="238"/>
        <item x="1828"/>
        <item x="29"/>
        <item x="1385"/>
        <item x="1087"/>
        <item x="179"/>
        <item x="1821"/>
        <item x="391"/>
        <item x="190"/>
        <item x="1411"/>
        <item x="18"/>
        <item x="1956"/>
        <item x="1048"/>
        <item x="939"/>
        <item x="1575"/>
        <item x="1478"/>
        <item x="1503"/>
        <item x="1275"/>
        <item x="576"/>
        <item x="1962"/>
        <item x="1601"/>
        <item x="614"/>
        <item x="1279"/>
        <item x="1529"/>
        <item x="1734"/>
        <item x="961"/>
        <item x="1343"/>
        <item x="55"/>
        <item x="677"/>
        <item x="1982"/>
        <item x="168"/>
        <item x="1748"/>
        <item x="1756"/>
        <item x="1172"/>
        <item x="1942"/>
        <item x="1000"/>
        <item x="1220"/>
        <item x="1421"/>
        <item x="638"/>
        <item x="1140"/>
        <item x="1713"/>
        <item x="1645"/>
        <item x="928"/>
        <item x="1013"/>
        <item x="183"/>
        <item x="713"/>
        <item x="412"/>
        <item x="817"/>
        <item x="1854"/>
        <item x="251"/>
        <item x="443"/>
        <item x="604"/>
        <item x="1883"/>
        <item x="178"/>
        <item x="354"/>
        <item x="1329"/>
        <item x="885"/>
        <item x="1340"/>
        <item x="1832"/>
        <item x="1155"/>
        <item x="707"/>
        <item x="1839"/>
        <item x="1908"/>
        <item x="1762"/>
        <item x="1599"/>
        <item x="1032"/>
        <item x="1190"/>
        <item x="1955"/>
        <item x="1499"/>
        <item x="1203"/>
        <item x="390"/>
        <item x="795"/>
        <item x="464"/>
        <item x="291"/>
        <item x="402"/>
        <item x="186"/>
        <item x="1829"/>
        <item x="599"/>
        <item x="1416"/>
        <item x="938"/>
        <item x="1545"/>
        <item x="297"/>
        <item x="1532"/>
        <item x="1196"/>
        <item x="1583"/>
        <item x="660"/>
        <item x="1025"/>
        <item x="1547"/>
        <item x="143"/>
        <item x="892"/>
        <item x="138"/>
        <item x="441"/>
        <item x="1334"/>
        <item x="1342"/>
        <item x="665"/>
        <item x="1453"/>
        <item x="1154"/>
        <item x="1662"/>
        <item x="1433"/>
        <item x="1104"/>
        <item x="1406"/>
        <item x="1256"/>
        <item x="195"/>
        <item x="811"/>
        <item x="991"/>
        <item x="916"/>
        <item x="1696"/>
        <item x="414"/>
        <item x="1465"/>
        <item x="1384"/>
        <item x="221"/>
        <item x="1800"/>
        <item x="1925"/>
        <item x="1842"/>
        <item x="1396"/>
        <item x="1817"/>
        <item x="523"/>
        <item x="1102"/>
        <item x="1607"/>
        <item x="729"/>
        <item x="1239"/>
        <item x="1635"/>
        <item x="164"/>
        <item x="1272"/>
        <item x="144"/>
        <item x="301"/>
        <item x="1824"/>
        <item x="2012"/>
        <item x="196"/>
        <item x="1622"/>
        <item x="1561"/>
        <item x="388"/>
        <item x="913"/>
        <item x="548"/>
        <item x="632"/>
        <item x="975"/>
        <item x="1291"/>
        <item x="1850"/>
        <item x="718"/>
        <item x="1182"/>
        <item x="501"/>
        <item x="740"/>
        <item x="1844"/>
        <item x="1726"/>
        <item x="1867"/>
        <item x="1746"/>
        <item x="1700"/>
        <item x="1549"/>
        <item x="559"/>
        <item x="206"/>
        <item x="1618"/>
        <item x="951"/>
        <item x="1685"/>
        <item x="63"/>
        <item x="994"/>
        <item x="1923"/>
        <item x="294"/>
        <item x="1882"/>
        <item x="276"/>
        <item x="1647"/>
        <item x="9"/>
        <item x="1868"/>
        <item x="846"/>
        <item x="1612"/>
        <item x="1544"/>
        <item x="1946"/>
        <item x="1965"/>
        <item x="1779"/>
        <item x="1520"/>
        <item x="1066"/>
        <item x="680"/>
        <item x="1221"/>
        <item x="1327"/>
        <item x="634"/>
        <item x="1630"/>
        <item x="184"/>
        <item x="1312"/>
        <item x="784"/>
        <item x="702"/>
        <item x="426"/>
        <item x="277"/>
        <item x="267"/>
        <item x="1758"/>
        <item x="1423"/>
        <item x="1822"/>
        <item x="824"/>
        <item x="381"/>
        <item x="1352"/>
        <item x="1311"/>
        <item x="1309"/>
        <item x="1390"/>
        <item x="761"/>
        <item x="686"/>
        <item x="296"/>
        <item x="875"/>
        <item x="1863"/>
        <item x="290"/>
        <item x="1219"/>
        <item x="1634"/>
        <item x="863"/>
        <item x="563"/>
        <item x="40"/>
        <item x="1701"/>
        <item x="107"/>
        <item x="1136"/>
        <item x="119"/>
        <item x="1600"/>
        <item x="689"/>
        <item x="706"/>
        <item x="1326"/>
        <item x="1846"/>
        <item x="1737"/>
        <item x="1719"/>
        <item x="1810"/>
        <item x="1686"/>
        <item x="1299"/>
        <item x="1126"/>
        <item x="1730"/>
        <item x="553"/>
        <item x="1475"/>
        <item x="1147"/>
        <item x="1358"/>
        <item x="489"/>
        <item x="275"/>
        <item x="633"/>
        <item x="1015"/>
        <item x="1888"/>
        <item x="2013"/>
        <item x="1744"/>
        <item x="1109"/>
        <item x="1665"/>
        <item x="721"/>
        <item x="1606"/>
        <item x="1860"/>
        <item x="1216"/>
        <item x="1341"/>
        <item x="1636"/>
        <item x="1295"/>
        <item x="1330"/>
        <item x="739"/>
        <item x="1899"/>
        <item x="1795"/>
        <item x="1297"/>
        <item x="330"/>
        <item x="1217"/>
        <item x="1283"/>
        <item x="245"/>
        <item x="1319"/>
        <item x="891"/>
        <item x="711"/>
        <item x="79"/>
        <item x="844"/>
        <item x="1054"/>
        <item x="1590"/>
        <item x="777"/>
        <item x="406"/>
        <item x="625"/>
        <item x="1557"/>
        <item x="1894"/>
        <item x="1770"/>
        <item x="1099"/>
        <item x="773"/>
        <item x="771"/>
        <item x="862"/>
        <item x="1518"/>
        <item x="1840"/>
        <item x="984"/>
        <item x="1604"/>
        <item x="448"/>
        <item x="769"/>
        <item x="814"/>
        <item x="868"/>
        <item x="1103"/>
        <item x="316"/>
        <item x="714"/>
        <item x="725"/>
        <item x="1643"/>
        <item x="30"/>
        <item x="44"/>
        <item x="1378"/>
        <item x="1148"/>
        <item x="1992"/>
        <item x="1370"/>
        <item x="1559"/>
        <item x="737"/>
        <item x="465"/>
        <item x="1181"/>
        <item x="507"/>
        <item x="1006"/>
        <item x="289"/>
        <item x="1062"/>
        <item x="1796"/>
        <item x="1890"/>
        <item x="1543"/>
        <item x="1107"/>
        <item x="1653"/>
        <item x="416"/>
        <item x="950"/>
        <item x="1381"/>
        <item x="307"/>
        <item x="752"/>
        <item x="102"/>
        <item x="974"/>
        <item x="1401"/>
        <item x="1856"/>
        <item x="1489"/>
        <item x="1924"/>
        <item x="592"/>
        <item x="439"/>
        <item x="187"/>
        <item x="1116"/>
        <item x="1872"/>
        <item x="1178"/>
        <item x="1827"/>
        <item x="352"/>
        <item x="1801"/>
        <item x="1254"/>
        <item x="1605"/>
        <item x="1001"/>
        <item x="787"/>
        <item x="691"/>
        <item x="136"/>
        <item x="504"/>
        <item x="457"/>
        <item x="1591"/>
        <item x="87"/>
        <item x="1065"/>
        <item x="408"/>
        <item x="394"/>
        <item x="384"/>
        <item x="1633"/>
        <item x="1427"/>
        <item x="76"/>
        <item x="1022"/>
        <item x="1935"/>
        <item x="1205"/>
        <item x="150"/>
        <item x="607"/>
        <item x="700"/>
        <item x="874"/>
        <item x="1038"/>
        <item x="242"/>
        <item x="1290"/>
        <item x="760"/>
        <item x="1598"/>
        <item x="1177"/>
        <item x="571"/>
        <item x="1391"/>
        <item x="900"/>
        <item x="1906"/>
        <item x="993"/>
        <item x="1984"/>
        <item x="28"/>
        <item x="570"/>
        <item x="110"/>
        <item x="511"/>
        <item x="853"/>
        <item x="749"/>
        <item x="77"/>
        <item x="216"/>
        <item x="791"/>
        <item x="508"/>
        <item x="1115"/>
        <item x="1820"/>
        <item x="683"/>
        <item x="59"/>
        <item x="755"/>
        <item x="893"/>
        <item x="227"/>
        <item x="46"/>
        <item x="211"/>
        <item x="7"/>
        <item x="105"/>
        <item x="1852"/>
        <item x="1904"/>
        <item x="1304"/>
        <item x="1690"/>
        <item x="1799"/>
        <item x="586"/>
        <item x="1003"/>
        <item x="1117"/>
        <item x="1589"/>
        <item x="651"/>
        <item x="901"/>
        <item x="1708"/>
        <item x="1502"/>
        <item x="972"/>
        <item x="877"/>
        <item x="1806"/>
        <item x="591"/>
        <item x="998"/>
        <item x="800"/>
        <item x="1948"/>
        <item x="1255"/>
        <item x="1896"/>
        <item x="558"/>
        <item x="350"/>
        <item x="1628"/>
        <item x="261"/>
        <item x="1081"/>
        <item x="1360"/>
        <item x="912"/>
        <item x="1675"/>
        <item x="1736"/>
        <item x="626"/>
        <item x="491"/>
        <item x="922"/>
        <item x="1432"/>
        <item x="1539"/>
        <item x="904"/>
        <item x="529"/>
        <item x="1035"/>
        <item x="756"/>
        <item x="1443"/>
        <item x="520"/>
        <item x="1356"/>
        <item x="1097"/>
        <item x="918"/>
        <item x="442"/>
        <item x="920"/>
        <item x="1910"/>
        <item x="208"/>
        <item x="92"/>
        <item x="38"/>
        <item x="223"/>
        <item x="801"/>
        <item x="596"/>
        <item x="850"/>
        <item x="1849"/>
        <item x="288"/>
        <item x="643"/>
        <item x="95"/>
        <item x="264"/>
        <item x="910"/>
        <item x="1994"/>
        <item x="1569"/>
        <item x="153"/>
        <item x="609"/>
        <item x="123"/>
        <item x="976"/>
        <item x="468"/>
        <item x="1947"/>
        <item x="1951"/>
        <item x="1133"/>
        <item x="366"/>
        <item x="33"/>
        <item x="1976"/>
        <item x="54"/>
        <item x="1398"/>
        <item x="8"/>
        <item x="256"/>
        <item x="272"/>
        <item x="510"/>
        <item x="1775"/>
        <item x="1813"/>
        <item x="1823"/>
        <item x="1173"/>
        <item x="557"/>
        <item x="24"/>
        <item x="744"/>
        <item x="1353"/>
        <item x="635"/>
        <item x="1243"/>
        <item x="1320"/>
        <item x="753"/>
        <item x="1089"/>
        <item x="1939"/>
        <item x="1482"/>
        <item x="343"/>
        <item x="1207"/>
        <item x="111"/>
        <item x="358"/>
        <item x="1672"/>
        <item x="1613"/>
        <item x="669"/>
        <item x="747"/>
        <item x="1626"/>
        <item x="1160"/>
        <item t="default"/>
      </items>
    </pivotField>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Name" fld="1" subtotal="count" baseField="0" baseItem="0"/>
  </dataFields>
  <formats count="6">
    <format dxfId="5">
      <pivotArea type="all" dataOnly="0" outline="0" fieldPosition="0"/>
    </format>
    <format dxfId="4">
      <pivotArea outline="0" collapsedLevelsAreSubtotals="1" fieldPosition="0"/>
    </format>
    <format dxfId="3">
      <pivotArea field="6" type="button" dataOnly="0" labelOnly="1" outline="0" axis="axisRow" fieldPosition="0"/>
    </format>
    <format dxfId="2">
      <pivotArea dataOnly="0" labelOnly="1" fieldPosition="0">
        <references count="1">
          <reference field="6" count="0"/>
        </references>
      </pivotArea>
    </format>
    <format dxfId="1">
      <pivotArea dataOnly="0" labelOnly="1" grandRow="1" outline="0"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705E80-E620-4F5D-83DA-9628307A58B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21" firstHeaderRow="1" firstDataRow="1" firstDataCol="1"/>
  <pivotFields count="14">
    <pivotField showAll="0"/>
    <pivotField axis="axisRow" showAll="0">
      <items count="2018">
        <item x="765"/>
        <item x="331"/>
        <item x="1671"/>
        <item x="1704"/>
        <item x="1017"/>
        <item x="1224"/>
        <item x="1725"/>
        <item x="603"/>
        <item x="49"/>
        <item x="1049"/>
        <item x="1825"/>
        <item x="64"/>
        <item x="1202"/>
        <item x="1085"/>
        <item x="1556"/>
        <item x="99"/>
        <item x="1534"/>
        <item x="1363"/>
        <item x="931"/>
        <item x="1577"/>
        <item x="1180"/>
        <item x="698"/>
        <item x="1638"/>
        <item x="4"/>
        <item x="74"/>
        <item x="32"/>
        <item x="1233"/>
        <item x="627"/>
        <item x="160"/>
        <item x="263"/>
        <item x="1338"/>
        <item x="88"/>
        <item x="419"/>
        <item x="22"/>
        <item x="600"/>
        <item x="1294"/>
        <item x="349"/>
        <item x="845"/>
        <item x="1346"/>
        <item x="194"/>
        <item x="631"/>
        <item x="774"/>
        <item x="667"/>
        <item x="1174"/>
        <item x="185"/>
        <item x="1383"/>
        <item x="1869"/>
        <item x="339"/>
        <item x="374"/>
        <item x="978"/>
        <item x="866"/>
        <item x="1230"/>
        <item x="535"/>
        <item x="1711"/>
        <item x="895"/>
        <item x="2001"/>
        <item x="778"/>
        <item x="941"/>
        <item x="630"/>
        <item x="369"/>
        <item x="1195"/>
        <item x="313"/>
        <item x="250"/>
        <item x="762"/>
        <item x="903"/>
        <item x="917"/>
        <item x="375"/>
        <item x="914"/>
        <item x="284"/>
        <item x="140"/>
        <item x="440"/>
        <item x="619"/>
        <item x="1781"/>
        <item x="1898"/>
        <item x="131"/>
        <item x="1125"/>
        <item x="1064"/>
        <item x="1198"/>
        <item x="20"/>
        <item x="544"/>
        <item x="1724"/>
        <item x="948"/>
        <item x="497"/>
        <item x="108"/>
        <item x="547"/>
        <item x="588"/>
        <item x="479"/>
        <item x="329"/>
        <item x="1026"/>
        <item x="679"/>
        <item x="1627"/>
        <item x="424"/>
        <item x="770"/>
        <item x="1720"/>
        <item x="1738"/>
        <item x="964"/>
        <item x="1608"/>
        <item x="1871"/>
        <item x="141"/>
        <item x="1765"/>
        <item x="258"/>
        <item x="396"/>
        <item x="84"/>
        <item x="1429"/>
        <item x="587"/>
        <item x="1676"/>
        <item x="357"/>
        <item x="1004"/>
        <item x="113"/>
        <item x="1741"/>
        <item x="494"/>
        <item x="1100"/>
        <item x="719"/>
        <item x="472"/>
        <item x="166"/>
        <item x="1194"/>
        <item x="836"/>
        <item x="842"/>
        <item x="337"/>
        <item x="1476"/>
        <item x="1703"/>
        <item x="1624"/>
        <item x="1921"/>
        <item x="1678"/>
        <item x="1058"/>
        <item x="283"/>
        <item x="1644"/>
        <item x="1188"/>
        <item x="1673"/>
        <item x="727"/>
        <item x="1403"/>
        <item x="810"/>
        <item x="1372"/>
        <item x="1885"/>
        <item x="1046"/>
        <item x="1274"/>
        <item x="2006"/>
        <item x="1024"/>
        <item x="799"/>
        <item x="692"/>
        <item x="456"/>
        <item x="455"/>
        <item x="434"/>
        <item x="218"/>
        <item x="1593"/>
        <item x="985"/>
        <item x="1929"/>
        <item x="1761"/>
        <item x="1280"/>
        <item x="1707"/>
        <item x="884"/>
        <item x="1316"/>
        <item x="1057"/>
        <item x="1284"/>
        <item x="240"/>
        <item x="460"/>
        <item x="310"/>
        <item x="1277"/>
        <item x="154"/>
        <item x="541"/>
        <item x="1139"/>
        <item x="957"/>
        <item x="1200"/>
        <item x="1119"/>
        <item x="1749"/>
        <item x="1688"/>
        <item x="530"/>
        <item x="933"/>
        <item x="989"/>
        <item x="589"/>
        <item x="1722"/>
        <item x="925"/>
        <item x="475"/>
        <item x="688"/>
        <item x="849"/>
        <item x="163"/>
        <item x="663"/>
        <item x="407"/>
        <item x="207"/>
        <item x="137"/>
        <item x="499"/>
        <item x="1480"/>
        <item x="921"/>
        <item x="562"/>
        <item x="569"/>
        <item x="995"/>
        <item x="1931"/>
        <item x="1138"/>
        <item x="361"/>
        <item x="2003"/>
        <item x="1728"/>
        <item x="1998"/>
        <item x="1940"/>
        <item x="1345"/>
        <item x="431"/>
        <item x="899"/>
        <item x="865"/>
        <item x="1798"/>
        <item x="167"/>
        <item x="1691"/>
        <item x="882"/>
        <item x="1512"/>
        <item x="825"/>
        <item x="992"/>
        <item x="1365"/>
        <item x="1858"/>
        <item x="453"/>
        <item x="1101"/>
        <item x="1282"/>
        <item x="873"/>
        <item x="298"/>
        <item x="1293"/>
        <item x="2002"/>
        <item x="1209"/>
        <item x="1132"/>
        <item x="146"/>
        <item x="1680"/>
        <item x="1450"/>
        <item x="98"/>
        <item x="963"/>
        <item x="1873"/>
        <item x="1614"/>
        <item x="1560"/>
        <item x="1677"/>
        <item x="624"/>
        <item x="1973"/>
        <item x="1877"/>
        <item x="731"/>
        <item x="1954"/>
        <item x="1516"/>
        <item x="1889"/>
        <item x="954"/>
        <item x="239"/>
        <item x="1625"/>
        <item x="1566"/>
        <item x="1016"/>
        <item x="1505"/>
        <item x="1968"/>
        <item x="803"/>
        <item x="1887"/>
        <item x="565"/>
        <item x="796"/>
        <item x="746"/>
        <item x="422"/>
        <item x="988"/>
        <item x="805"/>
        <item x="1655"/>
        <item x="1537"/>
        <item x="1699"/>
        <item x="944"/>
        <item x="1972"/>
        <item x="1646"/>
        <item x="1705"/>
        <item x="1731"/>
        <item x="1393"/>
        <item x="897"/>
        <item x="1055"/>
        <item x="1961"/>
        <item x="1554"/>
        <item x="843"/>
        <item x="1548"/>
        <item x="246"/>
        <item x="794"/>
        <item x="1010"/>
        <item x="890"/>
        <item x="1739"/>
        <item x="152"/>
        <item x="379"/>
        <item x="89"/>
        <item x="973"/>
        <item x="2014"/>
        <item x="852"/>
        <item x="701"/>
        <item x="1158"/>
        <item x="841"/>
        <item x="528"/>
        <item x="1322"/>
        <item x="1348"/>
        <item x="1649"/>
        <item x="549"/>
        <item x="745"/>
        <item x="1766"/>
        <item x="1118"/>
        <item x="575"/>
        <item x="1273"/>
        <item x="682"/>
        <item x="1075"/>
        <item x="662"/>
        <item x="1156"/>
        <item x="1500"/>
        <item x="1298"/>
        <item x="955"/>
        <item x="1902"/>
        <item x="582"/>
        <item x="534"/>
        <item x="1610"/>
        <item x="946"/>
        <item x="1498"/>
        <item x="393"/>
        <item x="1364"/>
        <item x="578"/>
        <item x="1768"/>
        <item x="806"/>
        <item x="1623"/>
        <item x="1461"/>
        <item x="996"/>
        <item x="572"/>
        <item x="1876"/>
        <item x="75"/>
        <item x="1041"/>
        <item x="1222"/>
        <item x="165"/>
        <item x="1477"/>
        <item x="1347"/>
        <item x="1261"/>
        <item x="1659"/>
        <item x="385"/>
        <item x="1714"/>
        <item x="1020"/>
        <item x="1497"/>
        <item x="304"/>
        <item x="1185"/>
        <item x="1991"/>
        <item x="1864"/>
        <item x="856"/>
        <item x="1388"/>
        <item x="1715"/>
        <item x="281"/>
        <item x="1093"/>
        <item x="1023"/>
        <item x="952"/>
        <item x="1750"/>
        <item x="1228"/>
        <item x="389"/>
        <item x="851"/>
        <item x="1124"/>
        <item x="1530"/>
        <item x="1456"/>
        <item x="1578"/>
        <item x="709"/>
        <item x="848"/>
        <item x="1426"/>
        <item x="1402"/>
        <item x="566"/>
        <item x="1468"/>
        <item x="1818"/>
        <item x="1836"/>
        <item x="1296"/>
        <item x="1581"/>
        <item x="205"/>
        <item x="1303"/>
        <item x="210"/>
        <item x="1166"/>
        <item x="1242"/>
        <item x="60"/>
        <item x="81"/>
        <item x="1611"/>
        <item x="790"/>
        <item x="971"/>
        <item x="837"/>
        <item x="564"/>
        <item x="1068"/>
        <item x="1970"/>
        <item x="1382"/>
        <item x="1620"/>
        <item x="495"/>
        <item x="519"/>
        <item x="450"/>
        <item x="1033"/>
        <item x="1949"/>
        <item x="1664"/>
        <item x="1579"/>
        <item x="1617"/>
        <item x="1886"/>
        <item x="279"/>
        <item x="886"/>
        <item x="829"/>
        <item x="1376"/>
        <item x="1535"/>
        <item x="1179"/>
        <item x="481"/>
        <item x="1751"/>
        <item x="1184"/>
        <item x="1900"/>
        <item x="1585"/>
        <item x="879"/>
        <item x="1515"/>
        <item x="1430"/>
        <item x="1963"/>
        <item x="1204"/>
        <item x="969"/>
        <item x="522"/>
        <item x="720"/>
        <item x="1088"/>
        <item x="189"/>
        <item x="1231"/>
        <item x="16"/>
        <item x="1441"/>
        <item x="325"/>
        <item x="735"/>
        <item x="91"/>
        <item x="80"/>
        <item x="947"/>
        <item x="1250"/>
        <item x="1201"/>
        <item x="1979"/>
        <item x="584"/>
        <item x="198"/>
        <item x="1754"/>
        <item x="403"/>
        <item x="430"/>
        <item x="1815"/>
        <item x="1359"/>
        <item x="1812"/>
        <item x="1105"/>
        <item x="274"/>
        <item x="1271"/>
        <item x="1439"/>
        <item x="147"/>
        <item x="1414"/>
        <item x="813"/>
        <item x="156"/>
        <item x="1474"/>
        <item x="73"/>
        <item x="1893"/>
        <item x="1870"/>
        <item x="490"/>
        <item x="342"/>
        <item x="318"/>
        <item x="1229"/>
        <item x="1975"/>
        <item x="793"/>
        <item x="804"/>
        <item x="540"/>
        <item x="1324"/>
        <item x="788"/>
        <item x="1339"/>
        <item x="348"/>
        <item x="176"/>
        <item x="830"/>
        <item x="249"/>
        <item x="253"/>
        <item x="1573"/>
        <item x="11"/>
        <item x="293"/>
        <item x="1073"/>
        <item x="583"/>
        <item x="25"/>
        <item x="812"/>
        <item x="748"/>
        <item x="894"/>
        <item x="149"/>
        <item x="613"/>
        <item x="452"/>
        <item x="1912"/>
        <item x="1014"/>
        <item x="429"/>
        <item x="83"/>
        <item x="513"/>
        <item x="907"/>
        <item x="217"/>
        <item x="257"/>
        <item x="322"/>
        <item x="1572"/>
        <item x="1112"/>
        <item x="1808"/>
        <item x="561"/>
        <item x="266"/>
        <item x="763"/>
        <item x="213"/>
        <item x="1409"/>
        <item x="1317"/>
        <item x="483"/>
        <item x="1574"/>
        <item x="840"/>
        <item x="65"/>
        <item x="1485"/>
        <item x="282"/>
        <item x="1128"/>
        <item x="1884"/>
        <item x="1213"/>
        <item x="1639"/>
        <item x="367"/>
        <item x="438"/>
        <item x="883"/>
        <item x="109"/>
        <item x="757"/>
        <item x="1855"/>
        <item x="1958"/>
        <item x="1666"/>
        <item x="664"/>
        <item x="1425"/>
        <item x="605"/>
        <item x="759"/>
        <item x="1541"/>
        <item x="697"/>
        <item x="122"/>
        <item x="398"/>
        <item x="764"/>
        <item x="1260"/>
        <item x="1501"/>
        <item x="1878"/>
        <item x="1787"/>
        <item x="300"/>
        <item x="1470"/>
        <item x="887"/>
        <item x="999"/>
        <item x="927"/>
        <item x="847"/>
        <item x="132"/>
        <item x="521"/>
        <item x="224"/>
        <item x="445"/>
        <item x="1310"/>
        <item x="1592"/>
        <item x="670"/>
        <item x="1980"/>
        <item x="1632"/>
        <item x="1523"/>
        <item x="1595"/>
        <item x="1706"/>
        <item x="1361"/>
        <item x="2"/>
        <item x="1159"/>
        <item x="260"/>
        <item x="1922"/>
        <item x="654"/>
        <item x="1619"/>
        <item x="1238"/>
        <item x="606"/>
        <item x="1789"/>
        <item x="585"/>
        <item x="410"/>
        <item x="934"/>
        <item x="1881"/>
        <item x="1479"/>
        <item x="1767"/>
        <item x="1943"/>
        <item x="27"/>
        <item x="222"/>
        <item x="781"/>
        <item x="622"/>
        <item x="1974"/>
        <item x="344"/>
        <item x="1052"/>
        <item x="554"/>
        <item x="661"/>
        <item x="1944"/>
        <item x="1495"/>
        <item x="1786"/>
        <item x="68"/>
        <item x="399"/>
        <item x="236"/>
        <item x="1"/>
        <item x="417"/>
        <item x="1880"/>
        <item x="876"/>
        <item x="1915"/>
        <item x="1078"/>
        <item x="1567"/>
        <item x="1695"/>
        <item x="644"/>
        <item x="351"/>
        <item x="365"/>
        <item x="1989"/>
        <item x="828"/>
        <item x="191"/>
        <item x="1743"/>
        <item x="981"/>
        <item x="43"/>
        <item x="45"/>
        <item x="1760"/>
        <item x="650"/>
        <item x="905"/>
        <item x="1917"/>
        <item x="1847"/>
        <item x="1959"/>
        <item x="1069"/>
        <item x="1797"/>
        <item x="2016"/>
        <item x="860"/>
        <item x="1428"/>
        <item x="1668"/>
        <item x="1934"/>
        <item x="1930"/>
        <item x="965"/>
        <item x="1404"/>
        <item x="364"/>
        <item x="295"/>
        <item x="1266"/>
        <item x="723"/>
        <item x="355"/>
        <item x="5"/>
        <item x="1218"/>
        <item x="145"/>
        <item x="480"/>
        <item x="1729"/>
        <item x="835"/>
        <item x="1270"/>
        <item x="1286"/>
        <item x="1226"/>
        <item x="1417"/>
        <item x="1641"/>
        <item x="551"/>
        <item x="1163"/>
        <item x="911"/>
        <item x="159"/>
        <item x="732"/>
        <item x="838"/>
        <item x="826"/>
        <item x="823"/>
        <item x="1227"/>
        <item x="533"/>
        <item x="699"/>
        <item x="1446"/>
        <item x="312"/>
        <item x="1187"/>
        <item x="219"/>
        <item x="380"/>
        <item x="509"/>
        <item x="789"/>
        <item x="1223"/>
        <item x="1313"/>
        <item x="230"/>
        <item x="1389"/>
        <item x="53"/>
        <item x="347"/>
        <item x="56"/>
        <item x="1400"/>
        <item x="716"/>
        <item x="1131"/>
        <item x="225"/>
        <item x="705"/>
        <item x="839"/>
        <item x="177"/>
        <item x="172"/>
        <item x="1410"/>
        <item x="1588"/>
        <item x="157"/>
        <item x="262"/>
        <item x="728"/>
        <item x="1167"/>
        <item x="517"/>
        <item x="929"/>
        <item x="241"/>
        <item x="1511"/>
        <item x="85"/>
        <item x="71"/>
        <item x="287"/>
        <item x="1415"/>
        <item x="655"/>
        <item x="368"/>
        <item x="1562"/>
        <item x="1098"/>
        <item x="23"/>
        <item x="214"/>
        <item x="232"/>
        <item x="712"/>
        <item x="454"/>
        <item x="593"/>
        <item x="858"/>
        <item x="1981"/>
        <item x="937"/>
        <item x="595"/>
        <item x="1794"/>
        <item x="286"/>
        <item x="1019"/>
        <item x="96"/>
        <item x="506"/>
        <item x="1240"/>
        <item x="1183"/>
        <item x="1631"/>
        <item x="1490"/>
        <item x="1988"/>
        <item x="1157"/>
        <item x="100"/>
        <item x="376"/>
        <item x="1845"/>
        <item x="1214"/>
        <item x="1999"/>
        <item x="1763"/>
        <item x="1471"/>
        <item x="1757"/>
        <item x="197"/>
        <item x="1251"/>
        <item x="1648"/>
        <item x="1533"/>
        <item x="1258"/>
        <item x="1892"/>
        <item x="1752"/>
        <item x="345"/>
        <item x="525"/>
        <item x="880"/>
        <item x="687"/>
        <item x="97"/>
        <item x="162"/>
        <item x="708"/>
        <item x="182"/>
        <item x="1440"/>
        <item x="1536"/>
        <item x="1826"/>
        <item x="832"/>
        <item x="979"/>
        <item x="579"/>
        <item x="724"/>
        <item x="1165"/>
        <item x="42"/>
        <item x="254"/>
        <item x="1927"/>
        <item x="966"/>
        <item x="215"/>
        <item x="255"/>
        <item x="656"/>
        <item x="488"/>
        <item x="1215"/>
        <item x="1418"/>
        <item x="977"/>
        <item x="1072"/>
        <item x="820"/>
        <item x="1667"/>
        <item x="425"/>
        <item x="212"/>
        <item x="1142"/>
        <item x="1683"/>
        <item x="990"/>
        <item x="363"/>
        <item x="786"/>
        <item x="1197"/>
        <item x="1335"/>
        <item x="1369"/>
        <item x="1783"/>
        <item x="1059"/>
        <item x="1913"/>
        <item x="486"/>
        <item x="673"/>
        <item x="602"/>
        <item x="1308"/>
        <item x="382"/>
        <item x="1903"/>
        <item x="1120"/>
        <item x="1576"/>
        <item x="1995"/>
        <item x="1210"/>
        <item x="78"/>
        <item x="1687"/>
        <item x="1689"/>
        <item x="115"/>
        <item x="86"/>
        <item x="1191"/>
        <item x="135"/>
        <item x="500"/>
        <item x="1718"/>
        <item x="1460"/>
        <item x="1047"/>
        <item x="1978"/>
        <item x="1510"/>
        <item x="1435"/>
        <item x="1395"/>
        <item x="1084"/>
        <item x="226"/>
        <item x="1905"/>
        <item x="1248"/>
        <item x="1776"/>
        <item x="1467"/>
        <item x="1932"/>
        <item x="1452"/>
        <item x="1445"/>
        <item x="1050"/>
        <item x="496"/>
        <item x="1615"/>
        <item x="1651"/>
        <item x="1413"/>
        <item x="601"/>
        <item x="1034"/>
        <item x="1262"/>
        <item x="474"/>
        <item x="1496"/>
        <item x="1325"/>
        <item x="1790"/>
        <item x="171"/>
        <item x="471"/>
        <item x="104"/>
        <item x="336"/>
        <item x="252"/>
        <item x="678"/>
        <item x="943"/>
        <item x="536"/>
        <item x="1528"/>
        <item x="861"/>
        <item x="857"/>
        <item x="1257"/>
        <item x="802"/>
        <item x="751"/>
        <item x="1732"/>
        <item x="231"/>
        <item x="117"/>
        <item x="1186"/>
        <item x="512"/>
        <item x="1333"/>
        <item x="1056"/>
        <item x="1394"/>
        <item x="93"/>
        <item x="1950"/>
        <item x="1225"/>
        <item x="323"/>
        <item x="2010"/>
        <item x="1587"/>
        <item x="1469"/>
        <item x="750"/>
        <item x="129"/>
        <item x="1508"/>
        <item x="1018"/>
        <item x="1663"/>
        <item x="1742"/>
        <item x="319"/>
        <item x="47"/>
        <item x="378"/>
        <item x="1437"/>
        <item x="1692"/>
        <item x="1621"/>
        <item x="1170"/>
        <item x="612"/>
        <item x="1920"/>
        <item x="968"/>
        <item x="1405"/>
        <item x="657"/>
        <item x="477"/>
        <item x="492"/>
        <item x="1007"/>
        <item x="743"/>
        <item x="542"/>
        <item x="1661"/>
        <item x="1463"/>
        <item x="782"/>
        <item x="1029"/>
        <item x="1466"/>
        <item x="1916"/>
        <item x="1300"/>
        <item x="1830"/>
        <item x="775"/>
        <item x="324"/>
        <item x="299"/>
        <item x="1957"/>
        <item x="463"/>
        <item x="446"/>
        <item x="103"/>
        <item x="1657"/>
        <item x="338"/>
        <item x="505"/>
        <item x="1164"/>
        <item x="878"/>
        <item x="1444"/>
        <item x="1721"/>
        <item x="696"/>
        <item x="2015"/>
        <item x="447"/>
        <item x="645"/>
        <item x="1380"/>
        <item x="982"/>
        <item x="1027"/>
        <item x="1315"/>
        <item x="1814"/>
        <item x="1506"/>
        <item x="1911"/>
        <item x="2009"/>
        <item x="798"/>
        <item x="1082"/>
        <item x="1192"/>
        <item x="1784"/>
        <item x="1448"/>
        <item x="1332"/>
        <item x="906"/>
        <item x="1694"/>
        <item x="758"/>
        <item x="1422"/>
        <item x="1901"/>
        <item x="532"/>
        <item x="1709"/>
        <item x="783"/>
        <item x="14"/>
        <item x="174"/>
        <item x="335"/>
        <item x="13"/>
        <item x="560"/>
        <item x="1551"/>
        <item x="1684"/>
        <item x="819"/>
        <item x="646"/>
        <item x="392"/>
        <item x="1909"/>
        <item x="271"/>
        <item x="1130"/>
        <item x="864"/>
        <item x="1487"/>
        <item x="881"/>
        <item x="695"/>
        <item x="1379"/>
        <item x="484"/>
        <item x="1235"/>
        <item x="1967"/>
        <item x="1040"/>
        <item x="1074"/>
        <item x="1919"/>
        <item x="1420"/>
        <item x="608"/>
        <item x="451"/>
        <item x="362"/>
        <item x="476"/>
        <item x="1616"/>
        <item x="1837"/>
        <item x="1045"/>
        <item x="1933"/>
        <item x="1945"/>
        <item x="1323"/>
        <item x="1455"/>
        <item x="1809"/>
        <item x="1897"/>
        <item x="1063"/>
        <item x="1570"/>
        <item x="980"/>
        <item x="652"/>
        <item x="1996"/>
        <item x="1594"/>
        <item x="41"/>
        <item x="1244"/>
        <item x="1875"/>
        <item x="36"/>
        <item x="1442"/>
        <item x="1816"/>
        <item x="1122"/>
        <item x="1710"/>
        <item x="180"/>
        <item x="1199"/>
        <item x="459"/>
        <item x="1434"/>
        <item x="1399"/>
        <item x="1061"/>
        <item x="1031"/>
        <item x="444"/>
        <item x="1012"/>
        <item x="173"/>
        <item x="1831"/>
        <item x="413"/>
        <item x="1043"/>
        <item x="568"/>
        <item x="684"/>
        <item x="1777"/>
        <item x="1580"/>
        <item x="1269"/>
        <item x="1698"/>
        <item x="924"/>
        <item x="1247"/>
        <item x="623"/>
        <item x="816"/>
        <item x="341"/>
        <item x="1774"/>
        <item x="1941"/>
        <item x="1096"/>
        <item x="1161"/>
        <item x="1044"/>
        <item x="473"/>
        <item x="867"/>
        <item x="1451"/>
        <item x="1344"/>
        <item x="1080"/>
        <item x="1565"/>
        <item x="1637"/>
        <item x="1928"/>
        <item x="1969"/>
        <item x="120"/>
        <item x="244"/>
        <item x="766"/>
        <item x="1835"/>
        <item x="1036"/>
        <item x="1682"/>
        <item x="1997"/>
        <item x="1208"/>
        <item x="1289"/>
        <item x="1449"/>
        <item x="1127"/>
        <item x="1571"/>
        <item x="1859"/>
        <item x="1318"/>
        <item x="31"/>
        <item x="1891"/>
        <item x="896"/>
        <item x="48"/>
        <item x="1305"/>
        <item x="956"/>
        <item x="945"/>
        <item x="1278"/>
        <item x="1987"/>
        <item x="1937"/>
        <item x="1051"/>
        <item x="1245"/>
        <item x="200"/>
        <item x="960"/>
        <item x="1895"/>
        <item x="717"/>
        <item x="1419"/>
        <item x="125"/>
        <item x="411"/>
        <item x="1759"/>
        <item x="469"/>
        <item x="1077"/>
        <item x="772"/>
        <item x="704"/>
        <item x="437"/>
        <item x="1371"/>
        <item x="1150"/>
        <item x="90"/>
        <item x="70"/>
        <item x="580"/>
        <item x="1354"/>
        <item x="1143"/>
        <item x="1146"/>
        <item x="776"/>
        <item x="1431"/>
        <item x="1851"/>
        <item x="1586"/>
        <item x="1037"/>
        <item x="1493"/>
        <item x="482"/>
        <item x="942"/>
        <item x="1669"/>
        <item x="1879"/>
        <item x="597"/>
        <item x="1936"/>
        <item x="1658"/>
        <item x="315"/>
        <item x="919"/>
        <item x="1488"/>
        <item x="1952"/>
        <item x="768"/>
        <item x="1375"/>
        <item x="869"/>
        <item x="785"/>
        <item x="308"/>
        <item x="1481"/>
        <item x="822"/>
        <item x="1807"/>
        <item x="248"/>
        <item x="1464"/>
        <item x="658"/>
        <item x="598"/>
        <item x="26"/>
        <item x="265"/>
        <item x="1834"/>
        <item x="1351"/>
        <item x="1522"/>
        <item x="127"/>
        <item x="526"/>
        <item x="334"/>
        <item x="1264"/>
        <item x="39"/>
        <item x="1650"/>
        <item x="130"/>
        <item x="1504"/>
        <item x="309"/>
        <item x="1679"/>
        <item x="2008"/>
        <item x="1755"/>
        <item x="935"/>
        <item x="676"/>
        <item x="237"/>
        <item x="1874"/>
        <item x="170"/>
        <item x="1070"/>
        <item x="831"/>
        <item x="353"/>
        <item x="1259"/>
        <item x="647"/>
        <item x="1071"/>
        <item x="653"/>
        <item x="1168"/>
        <item x="949"/>
        <item x="1387"/>
        <item x="567"/>
        <item x="1550"/>
        <item x="1491"/>
        <item x="1552"/>
        <item x="780"/>
        <item x="815"/>
        <item x="666"/>
        <item x="1802"/>
        <item x="870"/>
        <item x="552"/>
        <item x="1095"/>
        <item x="1457"/>
        <item x="1246"/>
        <item x="372"/>
        <item x="1135"/>
        <item x="1716"/>
        <item x="418"/>
        <item x="556"/>
        <item x="269"/>
        <item x="1553"/>
        <item x="616"/>
        <item x="1857"/>
        <item x="1265"/>
        <item x="1513"/>
        <item x="1483"/>
        <item x="1211"/>
        <item x="1524"/>
        <item x="1108"/>
        <item x="1241"/>
        <item x="1745"/>
        <item x="220"/>
        <item x="383"/>
        <item x="139"/>
        <item x="792"/>
        <item x="640"/>
        <item x="923"/>
        <item x="1123"/>
        <item x="1076"/>
        <item x="435"/>
        <item x="1602"/>
        <item x="1121"/>
        <item x="1964"/>
        <item x="1336"/>
        <item x="730"/>
        <item x="518"/>
        <item x="1861"/>
        <item x="124"/>
        <item x="1555"/>
        <item x="1175"/>
        <item x="502"/>
        <item x="648"/>
        <item x="10"/>
        <item x="514"/>
        <item x="926"/>
        <item x="1234"/>
        <item x="1697"/>
        <item x="1764"/>
        <item x="888"/>
        <item x="543"/>
        <item x="1367"/>
        <item x="1507"/>
        <item x="1009"/>
        <item x="617"/>
        <item x="1377"/>
        <item x="1011"/>
        <item x="106"/>
        <item x="360"/>
        <item x="629"/>
        <item x="1368"/>
        <item x="1568"/>
        <item x="1517"/>
        <item x="1349"/>
        <item x="278"/>
        <item x="67"/>
        <item x="1436"/>
        <item x="3"/>
        <item x="779"/>
        <item x="401"/>
        <item x="1838"/>
        <item x="909"/>
        <item x="1953"/>
        <item x="175"/>
        <item x="1509"/>
        <item x="423"/>
        <item x="1597"/>
        <item x="1484"/>
        <item x="485"/>
        <item x="1151"/>
        <item x="1149"/>
        <item x="618"/>
        <item x="1629"/>
        <item x="493"/>
        <item x="1302"/>
        <item x="1990"/>
        <item x="807"/>
        <item x="1519"/>
        <item x="1803"/>
        <item x="101"/>
        <item x="466"/>
        <item x="273"/>
        <item x="577"/>
        <item x="681"/>
        <item x="228"/>
        <item x="1287"/>
        <item x="1091"/>
        <item x="1042"/>
        <item x="328"/>
        <item x="531"/>
        <item x="82"/>
        <item x="1740"/>
        <item x="1938"/>
        <item x="370"/>
        <item x="126"/>
        <item x="235"/>
        <item x="967"/>
        <item x="21"/>
        <item x="1454"/>
        <item x="550"/>
        <item x="1362"/>
        <item x="1472"/>
        <item x="373"/>
        <item x="703"/>
        <item x="1053"/>
        <item x="188"/>
        <item x="1137"/>
        <item x="808"/>
        <item x="1252"/>
        <item x="1268"/>
        <item x="1853"/>
        <item x="17"/>
        <item x="615"/>
        <item x="1090"/>
        <item x="1236"/>
        <item x="674"/>
        <item x="428"/>
        <item x="1292"/>
        <item x="1366"/>
        <item x="303"/>
        <item x="280"/>
        <item x="628"/>
        <item x="685"/>
        <item x="436"/>
        <item x="302"/>
        <item x="1833"/>
        <item x="247"/>
        <item x="539"/>
        <item x="50"/>
        <item x="1301"/>
        <item x="51"/>
        <item x="461"/>
        <item x="555"/>
        <item x="722"/>
        <item x="797"/>
        <item x="1458"/>
        <item x="1113"/>
        <item x="1538"/>
        <item x="52"/>
        <item x="409"/>
        <item x="726"/>
        <item x="12"/>
        <item x="1079"/>
        <item x="1267"/>
        <item x="134"/>
        <item x="1971"/>
        <item x="421"/>
        <item x="742"/>
        <item x="1702"/>
        <item x="229"/>
        <item x="151"/>
        <item x="209"/>
        <item x="449"/>
        <item x="1819"/>
        <item x="1596"/>
        <item x="1189"/>
        <item x="581"/>
        <item x="741"/>
        <item x="1092"/>
        <item x="649"/>
        <item x="1408"/>
        <item x="738"/>
        <item x="902"/>
        <item x="1926"/>
        <item x="433"/>
        <item x="818"/>
        <item x="405"/>
        <item x="1473"/>
        <item x="1977"/>
        <item x="1712"/>
        <item x="292"/>
        <item x="524"/>
        <item x="114"/>
        <item x="983"/>
        <item x="478"/>
        <item x="2004"/>
        <item x="35"/>
        <item x="2011"/>
        <item x="1028"/>
        <item x="181"/>
        <item x="192"/>
        <item x="958"/>
        <item x="809"/>
        <item x="1778"/>
        <item x="1848"/>
        <item x="1654"/>
        <item x="908"/>
        <item x="1773"/>
        <item x="1285"/>
        <item x="1462"/>
        <item x="199"/>
        <item x="118"/>
        <item x="359"/>
        <item x="34"/>
        <item x="0"/>
        <item x="668"/>
        <item x="642"/>
        <item x="259"/>
        <item x="594"/>
        <item x="1153"/>
        <item x="1281"/>
        <item x="1263"/>
        <item x="202"/>
        <item x="1111"/>
        <item x="970"/>
        <item x="1907"/>
        <item x="1772"/>
        <item x="94"/>
        <item x="1253"/>
        <item x="1237"/>
        <item x="736"/>
        <item x="671"/>
        <item x="915"/>
        <item x="1564"/>
        <item x="1793"/>
        <item x="959"/>
        <item x="639"/>
        <item x="1603"/>
        <item x="1350"/>
        <item x="1106"/>
        <item x="285"/>
        <item x="58"/>
        <item x="305"/>
        <item x="1357"/>
        <item x="610"/>
        <item x="404"/>
        <item x="767"/>
        <item x="1067"/>
        <item x="1727"/>
        <item x="243"/>
        <item x="573"/>
        <item x="672"/>
        <item x="400"/>
        <item x="2005"/>
        <item x="1288"/>
        <item x="148"/>
        <item x="1918"/>
        <item x="1865"/>
        <item x="116"/>
        <item x="66"/>
        <item x="659"/>
        <item x="1176"/>
        <item x="1540"/>
        <item x="1747"/>
        <item x="1145"/>
        <item x="2000"/>
        <item x="1459"/>
        <item x="1008"/>
        <item x="734"/>
        <item x="1039"/>
        <item x="574"/>
        <item x="427"/>
        <item x="498"/>
        <item x="320"/>
        <item x="1331"/>
        <item x="1640"/>
        <item x="590"/>
        <item x="930"/>
        <item x="1337"/>
        <item x="1656"/>
        <item x="537"/>
        <item x="321"/>
        <item x="754"/>
        <item x="833"/>
        <item x="1030"/>
        <item x="1733"/>
        <item x="1584"/>
        <item x="1983"/>
        <item x="1486"/>
        <item x="420"/>
        <item x="1373"/>
        <item x="1717"/>
        <item x="386"/>
        <item x="1134"/>
        <item x="1985"/>
        <item x="169"/>
        <item x="1086"/>
        <item x="1094"/>
        <item x="1546"/>
        <item x="1386"/>
        <item x="611"/>
        <item x="314"/>
        <item x="268"/>
        <item x="1021"/>
        <item x="1771"/>
        <item x="1843"/>
        <item x="1144"/>
        <item x="1966"/>
        <item x="158"/>
        <item x="1169"/>
        <item x="467"/>
        <item x="1723"/>
        <item x="346"/>
        <item x="332"/>
        <item x="690"/>
        <item x="270"/>
        <item x="233"/>
        <item x="397"/>
        <item x="997"/>
        <item x="1110"/>
        <item x="1397"/>
        <item x="538"/>
        <item x="37"/>
        <item x="1114"/>
        <item x="62"/>
        <item x="1307"/>
        <item x="121"/>
        <item x="855"/>
        <item x="317"/>
        <item x="340"/>
        <item x="387"/>
        <item x="1193"/>
        <item x="1002"/>
        <item x="1841"/>
        <item x="641"/>
        <item x="620"/>
        <item x="61"/>
        <item x="1162"/>
        <item x="936"/>
        <item x="1782"/>
        <item x="133"/>
        <item x="19"/>
        <item x="1642"/>
        <item x="234"/>
        <item x="516"/>
        <item x="155"/>
        <item x="859"/>
        <item x="201"/>
        <item x="503"/>
        <item x="1306"/>
        <item x="1609"/>
        <item x="193"/>
        <item x="432"/>
        <item x="1542"/>
        <item x="1412"/>
        <item x="872"/>
        <item x="2007"/>
        <item x="1805"/>
        <item x="327"/>
        <item x="458"/>
        <item x="142"/>
        <item x="1563"/>
        <item x="1521"/>
        <item x="1670"/>
        <item x="128"/>
        <item x="1660"/>
        <item x="1652"/>
        <item x="527"/>
        <item x="306"/>
        <item x="898"/>
        <item x="1152"/>
        <item x="487"/>
        <item x="326"/>
        <item x="204"/>
        <item x="871"/>
        <item x="987"/>
        <item x="545"/>
        <item x="1328"/>
        <item x="161"/>
        <item x="371"/>
        <item x="1525"/>
        <item x="1674"/>
        <item x="1212"/>
        <item x="636"/>
        <item x="1407"/>
        <item x="1206"/>
        <item x="1276"/>
        <item x="1785"/>
        <item x="1005"/>
        <item x="462"/>
        <item x="1438"/>
        <item x="1914"/>
        <item x="333"/>
        <item x="15"/>
        <item x="1558"/>
        <item x="1804"/>
        <item x="1960"/>
        <item x="986"/>
        <item x="854"/>
        <item x="1314"/>
        <item x="1693"/>
        <item x="940"/>
        <item x="1527"/>
        <item x="6"/>
        <item x="395"/>
        <item x="1531"/>
        <item x="694"/>
        <item x="827"/>
        <item x="1866"/>
        <item x="1392"/>
        <item x="1424"/>
        <item x="112"/>
        <item x="1374"/>
        <item x="1681"/>
        <item x="889"/>
        <item x="621"/>
        <item x="932"/>
        <item x="1492"/>
        <item x="821"/>
        <item x="675"/>
        <item x="1171"/>
        <item x="1526"/>
        <item x="953"/>
        <item x="1769"/>
        <item x="515"/>
        <item x="1792"/>
        <item x="1447"/>
        <item x="1862"/>
        <item x="311"/>
        <item x="1986"/>
        <item x="715"/>
        <item x="1083"/>
        <item x="470"/>
        <item x="1141"/>
        <item x="1735"/>
        <item x="1811"/>
        <item x="834"/>
        <item x="1514"/>
        <item x="72"/>
        <item x="546"/>
        <item x="203"/>
        <item x="57"/>
        <item x="1494"/>
        <item x="1993"/>
        <item x="710"/>
        <item x="1780"/>
        <item x="69"/>
        <item x="1355"/>
        <item x="962"/>
        <item x="1753"/>
        <item x="1060"/>
        <item x="637"/>
        <item x="1129"/>
        <item x="1321"/>
        <item x="1791"/>
        <item x="1232"/>
        <item x="1249"/>
        <item x="693"/>
        <item x="356"/>
        <item x="377"/>
        <item x="1582"/>
        <item x="415"/>
        <item x="733"/>
        <item x="1788"/>
        <item x="238"/>
        <item x="1828"/>
        <item x="29"/>
        <item x="1385"/>
        <item x="1087"/>
        <item x="179"/>
        <item x="1821"/>
        <item x="391"/>
        <item x="190"/>
        <item x="1411"/>
        <item x="18"/>
        <item x="1956"/>
        <item x="1048"/>
        <item x="939"/>
        <item x="1575"/>
        <item x="1478"/>
        <item x="1503"/>
        <item x="1275"/>
        <item x="576"/>
        <item x="1962"/>
        <item x="1601"/>
        <item x="614"/>
        <item x="1279"/>
        <item x="1529"/>
        <item x="1734"/>
        <item x="961"/>
        <item x="1343"/>
        <item x="55"/>
        <item x="677"/>
        <item x="1982"/>
        <item x="168"/>
        <item x="1748"/>
        <item x="1756"/>
        <item x="1172"/>
        <item x="1942"/>
        <item x="1000"/>
        <item x="1220"/>
        <item x="1421"/>
        <item x="638"/>
        <item x="1140"/>
        <item x="1713"/>
        <item x="1645"/>
        <item x="928"/>
        <item x="1013"/>
        <item x="183"/>
        <item x="713"/>
        <item x="412"/>
        <item x="817"/>
        <item x="1854"/>
        <item x="251"/>
        <item x="443"/>
        <item x="604"/>
        <item x="1883"/>
        <item x="178"/>
        <item x="354"/>
        <item x="1329"/>
        <item x="885"/>
        <item x="1340"/>
        <item x="1832"/>
        <item x="1155"/>
        <item x="707"/>
        <item x="1839"/>
        <item x="1908"/>
        <item x="1762"/>
        <item x="1599"/>
        <item x="1032"/>
        <item x="1190"/>
        <item x="1955"/>
        <item x="1499"/>
        <item x="1203"/>
        <item x="390"/>
        <item x="795"/>
        <item x="464"/>
        <item x="291"/>
        <item x="402"/>
        <item x="186"/>
        <item x="1829"/>
        <item x="599"/>
        <item x="1416"/>
        <item x="938"/>
        <item x="1545"/>
        <item x="297"/>
        <item x="1532"/>
        <item x="1196"/>
        <item x="1583"/>
        <item x="660"/>
        <item x="1025"/>
        <item x="1547"/>
        <item x="143"/>
        <item x="892"/>
        <item x="138"/>
        <item x="441"/>
        <item x="1334"/>
        <item x="1342"/>
        <item x="665"/>
        <item x="1453"/>
        <item x="1154"/>
        <item x="1662"/>
        <item x="1433"/>
        <item x="1104"/>
        <item x="1406"/>
        <item x="1256"/>
        <item x="195"/>
        <item x="811"/>
        <item x="991"/>
        <item x="916"/>
        <item x="1696"/>
        <item x="414"/>
        <item x="1465"/>
        <item x="1384"/>
        <item x="221"/>
        <item x="1800"/>
        <item x="1925"/>
        <item x="1842"/>
        <item x="1396"/>
        <item x="1817"/>
        <item x="523"/>
        <item x="1102"/>
        <item x="1607"/>
        <item x="729"/>
        <item x="1239"/>
        <item x="1635"/>
        <item x="164"/>
        <item x="1272"/>
        <item x="144"/>
        <item x="301"/>
        <item x="1824"/>
        <item x="2012"/>
        <item x="196"/>
        <item x="1622"/>
        <item x="1561"/>
        <item x="388"/>
        <item x="913"/>
        <item x="548"/>
        <item x="632"/>
        <item x="975"/>
        <item x="1291"/>
        <item x="1850"/>
        <item x="718"/>
        <item x="1182"/>
        <item x="501"/>
        <item x="740"/>
        <item x="1844"/>
        <item x="1726"/>
        <item x="1867"/>
        <item x="1746"/>
        <item x="1700"/>
        <item x="1549"/>
        <item x="559"/>
        <item x="206"/>
        <item x="1618"/>
        <item x="951"/>
        <item x="1685"/>
        <item x="63"/>
        <item x="994"/>
        <item x="1923"/>
        <item x="294"/>
        <item x="1882"/>
        <item x="276"/>
        <item x="1647"/>
        <item x="9"/>
        <item x="1868"/>
        <item x="846"/>
        <item x="1612"/>
        <item x="1544"/>
        <item x="1946"/>
        <item x="1965"/>
        <item x="1779"/>
        <item x="1520"/>
        <item x="1066"/>
        <item x="680"/>
        <item x="1221"/>
        <item x="1327"/>
        <item x="634"/>
        <item x="1630"/>
        <item x="184"/>
        <item x="1312"/>
        <item x="784"/>
        <item x="702"/>
        <item x="426"/>
        <item x="277"/>
        <item x="267"/>
        <item x="1758"/>
        <item x="1423"/>
        <item x="1822"/>
        <item x="824"/>
        <item x="381"/>
        <item x="1352"/>
        <item x="1311"/>
        <item x="1309"/>
        <item x="1390"/>
        <item x="761"/>
        <item x="686"/>
        <item x="296"/>
        <item x="875"/>
        <item x="1863"/>
        <item x="290"/>
        <item x="1219"/>
        <item x="1634"/>
        <item x="863"/>
        <item x="563"/>
        <item x="40"/>
        <item x="1701"/>
        <item x="107"/>
        <item x="1136"/>
        <item x="119"/>
        <item x="1600"/>
        <item x="689"/>
        <item x="706"/>
        <item x="1326"/>
        <item x="1846"/>
        <item x="1737"/>
        <item x="1719"/>
        <item x="1810"/>
        <item x="1686"/>
        <item x="1299"/>
        <item x="1126"/>
        <item x="1730"/>
        <item x="553"/>
        <item x="1475"/>
        <item x="1147"/>
        <item x="1358"/>
        <item x="489"/>
        <item x="275"/>
        <item x="633"/>
        <item x="1015"/>
        <item x="1888"/>
        <item x="2013"/>
        <item x="1744"/>
        <item x="1109"/>
        <item x="1665"/>
        <item x="721"/>
        <item x="1606"/>
        <item x="1860"/>
        <item x="1216"/>
        <item x="1341"/>
        <item x="1636"/>
        <item x="1295"/>
        <item x="1330"/>
        <item x="739"/>
        <item x="1899"/>
        <item x="1795"/>
        <item x="1297"/>
        <item x="330"/>
        <item x="1217"/>
        <item x="1283"/>
        <item x="245"/>
        <item x="1319"/>
        <item x="891"/>
        <item x="711"/>
        <item x="79"/>
        <item x="844"/>
        <item x="1054"/>
        <item x="1590"/>
        <item x="777"/>
        <item x="406"/>
        <item x="625"/>
        <item x="1557"/>
        <item x="1894"/>
        <item x="1770"/>
        <item x="1099"/>
        <item x="773"/>
        <item x="771"/>
        <item x="862"/>
        <item x="1518"/>
        <item x="1840"/>
        <item x="984"/>
        <item x="1604"/>
        <item x="448"/>
        <item x="769"/>
        <item x="814"/>
        <item x="868"/>
        <item x="1103"/>
        <item x="316"/>
        <item x="714"/>
        <item x="725"/>
        <item x="1643"/>
        <item x="30"/>
        <item x="44"/>
        <item x="1378"/>
        <item x="1148"/>
        <item x="1992"/>
        <item x="1370"/>
        <item x="1559"/>
        <item x="737"/>
        <item x="465"/>
        <item x="1181"/>
        <item x="507"/>
        <item x="1006"/>
        <item x="289"/>
        <item x="1062"/>
        <item x="1796"/>
        <item x="1890"/>
        <item x="1543"/>
        <item x="1107"/>
        <item x="1653"/>
        <item x="416"/>
        <item x="950"/>
        <item x="1381"/>
        <item x="307"/>
        <item x="752"/>
        <item x="102"/>
        <item x="974"/>
        <item x="1401"/>
        <item x="1856"/>
        <item x="1489"/>
        <item x="1924"/>
        <item x="592"/>
        <item x="439"/>
        <item x="187"/>
        <item x="1116"/>
        <item x="1872"/>
        <item x="1178"/>
        <item x="1827"/>
        <item x="352"/>
        <item x="1801"/>
        <item x="1254"/>
        <item x="1605"/>
        <item x="1001"/>
        <item x="787"/>
        <item x="691"/>
        <item x="136"/>
        <item x="504"/>
        <item x="457"/>
        <item x="1591"/>
        <item x="87"/>
        <item x="1065"/>
        <item x="408"/>
        <item x="394"/>
        <item x="384"/>
        <item x="1633"/>
        <item x="1427"/>
        <item x="76"/>
        <item x="1022"/>
        <item x="1935"/>
        <item x="1205"/>
        <item x="150"/>
        <item x="607"/>
        <item x="700"/>
        <item x="874"/>
        <item x="1038"/>
        <item x="242"/>
        <item x="1290"/>
        <item x="760"/>
        <item x="1598"/>
        <item x="1177"/>
        <item x="571"/>
        <item x="1391"/>
        <item x="900"/>
        <item x="1906"/>
        <item x="993"/>
        <item x="1984"/>
        <item x="28"/>
        <item x="570"/>
        <item x="110"/>
        <item x="511"/>
        <item x="853"/>
        <item x="749"/>
        <item x="77"/>
        <item x="216"/>
        <item x="791"/>
        <item x="508"/>
        <item x="1115"/>
        <item x="1820"/>
        <item x="683"/>
        <item x="59"/>
        <item x="755"/>
        <item x="893"/>
        <item x="227"/>
        <item x="46"/>
        <item x="211"/>
        <item x="7"/>
        <item x="105"/>
        <item x="1852"/>
        <item x="1904"/>
        <item x="1304"/>
        <item x="1690"/>
        <item x="1799"/>
        <item x="586"/>
        <item x="1003"/>
        <item x="1117"/>
        <item x="1589"/>
        <item x="651"/>
        <item x="901"/>
        <item x="1708"/>
        <item x="1502"/>
        <item x="972"/>
        <item x="877"/>
        <item x="1806"/>
        <item x="591"/>
        <item x="998"/>
        <item x="800"/>
        <item x="1948"/>
        <item x="1255"/>
        <item x="1896"/>
        <item x="558"/>
        <item x="350"/>
        <item x="1628"/>
        <item x="261"/>
        <item x="1081"/>
        <item x="1360"/>
        <item x="912"/>
        <item x="1675"/>
        <item x="1736"/>
        <item x="626"/>
        <item x="491"/>
        <item x="922"/>
        <item x="1432"/>
        <item x="1539"/>
        <item x="904"/>
        <item x="529"/>
        <item x="1035"/>
        <item x="756"/>
        <item x="1443"/>
        <item x="520"/>
        <item x="1356"/>
        <item x="1097"/>
        <item x="918"/>
        <item x="442"/>
        <item x="920"/>
        <item x="1910"/>
        <item x="208"/>
        <item x="92"/>
        <item x="38"/>
        <item x="223"/>
        <item x="801"/>
        <item x="596"/>
        <item x="850"/>
        <item x="1849"/>
        <item x="288"/>
        <item x="643"/>
        <item x="95"/>
        <item x="264"/>
        <item x="910"/>
        <item x="1994"/>
        <item x="1569"/>
        <item x="153"/>
        <item x="609"/>
        <item x="123"/>
        <item x="976"/>
        <item x="468"/>
        <item x="1947"/>
        <item x="1951"/>
        <item x="1133"/>
        <item x="366"/>
        <item x="33"/>
        <item x="1976"/>
        <item x="54"/>
        <item x="1398"/>
        <item x="8"/>
        <item x="256"/>
        <item x="272"/>
        <item x="510"/>
        <item x="1775"/>
        <item x="1813"/>
        <item x="1823"/>
        <item x="1173"/>
        <item x="557"/>
        <item x="24"/>
        <item x="744"/>
        <item x="1353"/>
        <item x="635"/>
        <item x="1243"/>
        <item x="1320"/>
        <item x="753"/>
        <item x="1089"/>
        <item x="1939"/>
        <item x="1482"/>
        <item x="343"/>
        <item x="1207"/>
        <item x="111"/>
        <item x="358"/>
        <item x="1672"/>
        <item x="1613"/>
        <item x="669"/>
        <item x="747"/>
        <item x="1626"/>
        <item x="1160"/>
        <item t="default"/>
      </items>
    </pivotField>
    <pivotField showAll="0"/>
    <pivotField dataField="1" showAll="0">
      <items count="24">
        <item x="22"/>
        <item x="21"/>
        <item x="19"/>
        <item x="17"/>
        <item x="20"/>
        <item x="16"/>
        <item x="18"/>
        <item x="15"/>
        <item x="14"/>
        <item x="13"/>
        <item x="9"/>
        <item x="11"/>
        <item x="10"/>
        <item x="0"/>
        <item x="2"/>
        <item x="3"/>
        <item x="4"/>
        <item x="7"/>
        <item x="1"/>
        <item x="5"/>
        <item x="8"/>
        <item x="6"/>
        <item x="1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0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t="grand">
      <x/>
    </i>
  </rowItems>
  <colItems count="1">
    <i/>
  </colItems>
  <dataFields count="1">
    <dataField name="Sum of Year"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B3BFC03B-A0AA-430C-AF37-FA18BC10E155}" sourceName="Fuel_Type">
  <pivotTables>
    <pivotTable tabId="7" name="PivotTable2"/>
  </pivotTables>
  <data>
    <tabular pivotCacheId="1700703502">
      <items count="5">
        <i x="0" s="1"/>
        <i x="1" s="1"/>
        <i x="4"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7CBE8F91-3F02-458A-9DD2-02A0B54D1D84}" sourceName="Price">
  <pivotTables>
    <pivotTable tabId="7" name="PivotTable2"/>
  </pivotTables>
  <data>
    <tabular pivotCacheId="1700703502">
      <items count="1374">
        <i x="677" s="1"/>
        <i x="649" s="1"/>
        <i x="871" s="1"/>
        <i x="1329" s="1"/>
        <i x="1236" s="1"/>
        <i x="196" s="1"/>
        <i x="1077" s="1"/>
        <i x="1078" s="1"/>
        <i x="234" s="1"/>
        <i x="1330" s="1"/>
        <i x="434" s="1"/>
        <i x="348" s="1"/>
        <i x="540" s="1"/>
        <i x="257" s="1"/>
        <i x="831" s="1"/>
        <i x="101" s="1"/>
        <i x="1097" s="1"/>
        <i x="541" s="1"/>
        <i x="1234" s="1"/>
        <i x="249" s="1"/>
        <i x="181" s="1"/>
        <i x="524" s="1"/>
        <i x="240" s="1"/>
        <i x="797" s="1"/>
        <i x="473" s="1"/>
        <i x="1263" s="1"/>
        <i x="542" s="1"/>
        <i x="1162" s="1"/>
        <i x="869" s="1"/>
        <i x="386" s="1"/>
        <i x="1260" s="1"/>
        <i x="263" s="1"/>
        <i x="1213" s="1"/>
        <i x="920" s="1"/>
        <i x="36" s="1"/>
        <i x="1300" s="1"/>
        <i x="370" s="1"/>
        <i x="67" s="1"/>
        <i x="205" s="1"/>
        <i x="844" s="1"/>
        <i x="733" s="1"/>
        <i x="694" s="1"/>
        <i x="1368" s="1"/>
        <i x="225" s="1"/>
        <i x="146" s="1"/>
        <i x="399" s="1"/>
        <i x="1048" s="1"/>
        <i x="144" s="1"/>
        <i x="737" s="1"/>
        <i x="449" s="1"/>
        <i x="37" s="1"/>
        <i x="362" s="1"/>
        <i x="597" s="1"/>
        <i x="112" s="1"/>
        <i x="193" s="1"/>
        <i x="117" s="1"/>
        <i x="1181" s="1"/>
        <i x="587" s="1"/>
        <i x="500" s="1"/>
        <i x="801" s="1"/>
        <i x="0" s="1"/>
        <i x="1363" s="1"/>
        <i x="416" s="1"/>
        <i x="185" s="1"/>
        <i x="1099" s="1"/>
        <i x="32" s="1"/>
        <i x="22" s="1"/>
        <i x="993" s="1"/>
        <i x="466" s="1"/>
        <i x="445" s="1"/>
        <i x="498" s="1"/>
        <i x="760" s="1"/>
        <i x="393" s="1"/>
        <i x="9" s="1"/>
        <i x="351" s="1"/>
        <i x="716" s="1"/>
        <i x="558" s="1"/>
        <i x="65" s="1"/>
        <i x="1019" s="1"/>
        <i x="967" s="1"/>
        <i x="219" s="1"/>
        <i x="49" s="1"/>
        <i x="75" s="1"/>
        <i x="160" s="1"/>
        <i x="1215" s="1"/>
        <i x="93" s="1"/>
        <i x="807" s="1"/>
        <i x="313" s="1"/>
        <i x="724" s="1"/>
        <i x="280" s="1"/>
        <i x="1067" s="1"/>
        <i x="50" s="1"/>
        <i x="1370" s="1"/>
        <i x="456" s="1"/>
        <i x="293" s="1"/>
        <i x="288" s="1"/>
        <i x="5" s="1"/>
        <i x="1055" s="1"/>
        <i x="1288" s="1"/>
        <i x="128" s="1"/>
        <i x="471" s="1"/>
        <i x="87" s="1"/>
        <i x="1235" s="1"/>
        <i x="337" s="1"/>
        <i x="103" s="1"/>
        <i x="1037" s="1"/>
        <i x="487" s="1"/>
        <i x="613" s="1"/>
        <i x="418" s="1"/>
        <i x="54" s="1"/>
        <i x="648" s="1"/>
        <i x="228" s="1"/>
        <i x="1069" s="1"/>
        <i x="214" s="1"/>
        <i x="593" s="1"/>
        <i x="110" s="1"/>
        <i x="870" s="1"/>
        <i x="682" s="1"/>
        <i x="1298" s="1"/>
        <i x="81" s="1"/>
        <i x="447" s="1"/>
        <i x="510" s="1"/>
        <i x="86" s="1"/>
        <i x="527" s="1"/>
        <i x="659" s="1"/>
        <i x="25" s="1"/>
        <i x="580" s="1"/>
        <i x="78" s="1"/>
        <i x="70" s="1"/>
        <i x="1258" s="1"/>
        <i x="1334" s="1"/>
        <i x="23" s="1"/>
        <i x="941" s="1"/>
        <i x="582" s="1"/>
        <i x="1174" s="1"/>
        <i x="164" s="1"/>
        <i x="1122" s="1"/>
        <i x="154" s="1"/>
        <i x="574" s="1"/>
        <i x="1325" s="1"/>
        <i x="304" s="1"/>
        <i x="514" s="1"/>
        <i x="159" s="1"/>
        <i x="1203" s="1"/>
        <i x="639" s="1"/>
        <i x="1154" s="1"/>
        <i x="754" s="1"/>
        <i x="1079" s="1"/>
        <i x="635" s="1"/>
        <i x="1303" s="1"/>
        <i x="207" s="1"/>
        <i x="71" s="1"/>
        <i x="826" s="1"/>
        <i x="220" s="1"/>
        <i x="1305" s="1"/>
        <i x="360" s="1"/>
        <i x="813" s="1"/>
        <i x="385" s="1"/>
        <i x="242" s="1"/>
        <i x="876" s="1"/>
        <i x="665" s="1"/>
        <i x="104" s="1"/>
        <i x="640" s="1"/>
        <i x="72" s="1"/>
        <i x="198" s="1"/>
        <i x="356" s="1"/>
        <i x="1281" s="1"/>
        <i x="311" s="1"/>
        <i x="46" s="1"/>
        <i x="899" s="1"/>
        <i x="171" s="1"/>
        <i x="1002" s="1"/>
        <i x="583" s="1"/>
        <i x="95" s="1"/>
        <i x="885" s="1"/>
        <i x="927" s="1"/>
        <i x="965" s="1"/>
        <i x="608" s="1"/>
        <i x="229" s="1"/>
        <i x="443" s="1"/>
        <i x="505" s="1"/>
        <i x="291" s="1"/>
        <i x="79" s="1"/>
        <i x="960" s="1"/>
        <i x="1021" s="1"/>
        <i x="61" s="1"/>
        <i x="566" s="1"/>
        <i x="6" s="1"/>
        <i x="377" s="1"/>
        <i x="380" s="1"/>
        <i x="1226" s="1"/>
        <i x="892" s="1"/>
        <i x="155" s="1"/>
        <i x="1040" s="1"/>
        <i x="202" s="1"/>
        <i x="783" s="1"/>
        <i x="793" s="1"/>
        <i x="47" s="1"/>
        <i x="450" s="1"/>
        <i x="1340" s="1"/>
        <i x="883" s="1"/>
        <i x="1354" s="1"/>
        <i x="137" s="1"/>
        <i x="563" s="1"/>
        <i x="438" s="1"/>
        <i x="685" s="1"/>
        <i x="115" s="1"/>
        <i x="1035" s="1"/>
        <i x="978" s="1"/>
        <i x="269" s="1"/>
        <i x="68" s="1"/>
        <i x="296" s="1"/>
        <i x="1152" s="1"/>
        <i x="934" s="1"/>
        <i x="1100" s="1"/>
        <i x="82" s="1"/>
        <i x="632" s="1"/>
        <i x="840" s="1"/>
        <i x="843" s="1"/>
        <i x="1080" s="1"/>
        <i x="43" s="1"/>
        <i x="174" s="1"/>
        <i x="962" s="1"/>
        <i x="212" s="1"/>
        <i x="88" s="1"/>
        <i x="92" s="1"/>
        <i x="1197" s="1"/>
        <i x="758" s="1"/>
        <i x="84" s="1"/>
        <i x="673" s="1"/>
        <i x="1175" s="1"/>
        <i x="1276" s="1"/>
        <i x="48" s="1"/>
        <i x="27" s="1"/>
        <i x="1128" s="1"/>
        <i x="777" s="1"/>
        <i x="151" s="1"/>
        <i x="850" s="1"/>
        <i x="266" s="1"/>
        <i x="954" s="1"/>
        <i x="400" s="1"/>
        <i x="426" s="1"/>
        <i x="170" s="1"/>
        <i x="909" s="1"/>
        <i x="746" s="1"/>
        <i x="1225" s="1"/>
        <i x="290" s="1"/>
        <i x="1170" s="1"/>
        <i x="995" s="1"/>
        <i x="1192" s="1"/>
        <i x="1027" s="1"/>
        <i x="148" s="1"/>
        <i x="199" s="1"/>
        <i x="163" s="1"/>
        <i x="127" s="1"/>
        <i x="283" s="1"/>
        <i x="24" s="1"/>
        <i x="603" s="1"/>
        <i x="1006" s="1"/>
        <i x="201" s="1"/>
        <i x="338" s="1"/>
        <i x="479" s="1"/>
        <i x="371" s="1"/>
        <i x="405" s="1"/>
        <i x="1001" s="1"/>
        <i x="936" s="1"/>
        <i x="191" s="1"/>
        <i x="364" s="1"/>
        <i x="327" s="1"/>
        <i x="279" s="1"/>
        <i x="914" s="1"/>
        <i x="134" s="1"/>
        <i x="1072" s="1"/>
        <i x="1115" s="1"/>
        <i x="80" s="1"/>
        <i x="11" s="1"/>
        <i x="2" s="1"/>
        <i x="985" s="1"/>
        <i x="865" s="1"/>
        <i x="666" s="1"/>
        <i x="1157" s="1"/>
        <i x="401" s="1"/>
        <i x="1061" s="1"/>
        <i x="492" s="1"/>
        <i x="425" s="1"/>
        <i x="942" s="1"/>
        <i x="150" s="1"/>
        <i x="1059" s="1"/>
        <i x="1199" s="1"/>
        <i x="1262" s="1"/>
        <i x="968" s="1"/>
        <i x="83" s="1"/>
        <i x="1221" s="1"/>
        <i x="989" s="1"/>
        <i x="958" s="1"/>
        <i x="1082" s="1"/>
        <i x="204" s="1"/>
        <i x="1204" s="1"/>
        <i x="901" s="1"/>
        <i x="39" s="1"/>
        <i x="119" s="1"/>
        <i x="660" s="1"/>
        <i x="526" s="1"/>
        <i x="838" s="1"/>
        <i x="852" s="1"/>
        <i x="285" s="1"/>
        <i x="69" s="1"/>
        <i x="573" s="1"/>
        <i x="34" s="1"/>
        <i x="663" s="1"/>
        <i x="1054" s="1"/>
        <i x="748" s="1"/>
        <i x="655" s="1"/>
        <i x="314" s="1"/>
        <i x="1242" s="1"/>
        <i x="873" s="1"/>
        <i x="1127" s="1"/>
        <i x="469" s="1"/>
        <i x="251" s="1"/>
        <i x="875" s="1"/>
        <i x="1013" s="1"/>
        <i x="576" s="1"/>
        <i x="35" s="1"/>
        <i x="792" s="1"/>
        <i x="517" s="1"/>
        <i x="602" s="1"/>
        <i x="1353" s="1"/>
        <i x="397" s="1"/>
        <i x="472" s="1"/>
        <i x="557" s="1"/>
        <i x="789" s="1"/>
        <i x="344" s="1"/>
        <i x="475" s="1"/>
        <i x="860" s="1"/>
        <i x="919" s="1"/>
        <i x="513" s="1"/>
        <i x="8" s="1"/>
        <i x="641" s="1"/>
        <i x="692" s="1"/>
        <i x="688" s="1"/>
        <i x="90" s="1"/>
        <i x="612" s="1"/>
        <i x="570" s="1"/>
        <i x="1060" s="1"/>
        <i x="1068" s="1"/>
        <i x="1010" s="1"/>
        <i x="771" s="1"/>
        <i x="156" s="1"/>
        <i x="951" s="1"/>
        <i x="480" s="1"/>
        <i x="644" s="1"/>
        <i x="484" s="1"/>
        <i x="15" s="1"/>
        <i x="1137" s="1"/>
        <i x="1120" s="1"/>
        <i x="116" s="1"/>
        <i x="676" s="1"/>
        <i x="260" s="1"/>
        <i x="889" s="1"/>
        <i x="462" s="1"/>
        <i x="690" s="1"/>
        <i x="44" s="1"/>
        <i x="454" s="1"/>
        <i x="1360" s="1"/>
        <i x="533" s="1"/>
        <i x="1209" s="1"/>
        <i x="436" s="1"/>
        <i x="38" s="1"/>
        <i x="1291" s="1"/>
        <i x="12" s="1"/>
        <i x="681" s="1"/>
        <i x="372" s="1"/>
        <i x="316" s="1"/>
        <i x="1158" s="1"/>
        <i x="586" s="1"/>
        <i x="523" s="1"/>
        <i x="1223" s="1"/>
        <i x="345" s="1"/>
        <i x="689" s="1"/>
        <i x="571" s="1"/>
        <i x="1031" s="1"/>
        <i x="74" s="1"/>
        <i x="1134" s="1"/>
        <i x="237" s="1"/>
        <i x="729" s="1"/>
        <i x="333" s="1"/>
        <i x="109" s="1"/>
        <i x="463" s="1"/>
        <i x="766" s="1"/>
        <i x="406" s="1"/>
        <i x="895" s="1"/>
        <i x="961" s="1"/>
        <i x="494" s="1"/>
        <i x="695" s="1"/>
        <i x="343" s="1"/>
        <i x="878" s="1"/>
        <i x="823" s="1"/>
        <i x="1366" s="1"/>
        <i x="162" s="1"/>
        <i x="203" s="1"/>
        <i x="525" s="1"/>
        <i x="16" s="1"/>
        <i x="3" s="1"/>
        <i x="507" s="1"/>
        <i x="606" s="1"/>
        <i x="672" s="1"/>
        <i x="1151" s="1"/>
        <i x="1336" s="1"/>
        <i x="569" s="1"/>
        <i x="903" s="1"/>
        <i x="980" s="1"/>
        <i x="738" s="1"/>
        <i x="481" s="1"/>
        <i x="1004" s="1"/>
        <i x="322" s="1"/>
        <i x="1098" s="1"/>
        <i x="829" s="1"/>
        <i x="227" s="1"/>
        <i x="359" s="1"/>
        <i x="584" s="1"/>
        <i x="1108" s="1"/>
        <i x="1349" s="1"/>
        <i x="132" s="1"/>
        <i x="424" s="1"/>
        <i x="598" s="1"/>
        <i x="547" s="1"/>
        <i x="123" s="1"/>
        <i x="661" s="1"/>
        <i x="175" s="1"/>
        <i x="1206" s="1"/>
        <i x="745" s="1"/>
        <i x="357" s="1"/>
        <i x="539" s="1"/>
        <i x="486" s="1"/>
        <i x="17" s="1"/>
        <i x="412" s="1"/>
        <i x="751" s="1"/>
        <i x="303" s="1"/>
        <i x="1121" s="1"/>
        <i x="538" s="1"/>
        <i x="1047" s="1"/>
        <i x="822" s="1"/>
        <i x="945" s="1"/>
        <i x="879" s="1"/>
        <i x="419" s="1"/>
        <i x="63" s="1"/>
        <i x="601" s="1"/>
        <i x="1331" s="1"/>
        <i x="139" s="1"/>
        <i x="423" s="1"/>
        <i x="785" s="1"/>
        <i x="1026" s="1"/>
        <i x="98" s="1"/>
        <i x="413" s="1"/>
        <i x="548" s="1"/>
        <i x="265" s="1"/>
        <i x="1185" s="1"/>
        <i x="367" s="1"/>
        <i x="862" s="1"/>
        <i x="1003" s="1"/>
        <i x="787" s="1"/>
        <i x="743" s="1"/>
        <i x="955" s="1"/>
        <i x="814" s="1"/>
        <i x="605" s="1"/>
        <i x="206" s="1"/>
        <i x="786" s="1"/>
        <i x="1015" s="1"/>
        <i x="629" s="1"/>
        <i x="29" s="1"/>
        <i x="744" s="1"/>
        <i x="1107" s="1"/>
        <i x="172" s="1"/>
        <i x="1136" s="1"/>
        <i x="1218" s="1"/>
        <i x="652" s="1"/>
        <i x="444" s="1"/>
        <i x="226" s="1"/>
        <i x="1267" s="1"/>
        <i x="145" s="1"/>
        <i x="179" s="1"/>
        <i x="984" s="1"/>
        <i x="62" s="1"/>
        <i x="465" s="1"/>
        <i x="1346" s="1"/>
        <i x="549" s="1"/>
        <i x="441" s="1"/>
        <i x="868" s="1"/>
        <i x="31" s="1"/>
        <i x="368" s="1"/>
        <i x="99" s="1"/>
        <i x="1057" s="1"/>
        <i x="1145" s="1"/>
        <i x="578" s="1"/>
        <i x="664" s="1"/>
        <i x="711" s="1"/>
        <i x="656" s="1"/>
        <i x="1104" s="1"/>
        <i x="241" s="1"/>
        <i x="130" s="1"/>
        <i x="705" s="1"/>
        <i x="420" s="1"/>
        <i x="197" s="1"/>
        <i x="186" s="1"/>
        <i x="1149" s="1"/>
        <i x="177" s="1"/>
        <i x="880" s="1"/>
        <i x="809" s="1"/>
        <i x="631" s="1"/>
        <i x="106" s="1"/>
        <i x="846" s="1"/>
        <i x="693" s="1"/>
        <i x="628" s="1"/>
        <i x="421" s="1"/>
        <i x="912" s="1"/>
        <i x="1102" s="1"/>
        <i x="891" s="1"/>
        <i x="991" s="1"/>
        <i x="503" s="1"/>
        <i x="908" s="1"/>
        <i x="1326" s="1"/>
        <i x="318" s="1"/>
        <i x="361" s="1"/>
        <i x="780" s="1"/>
        <i x="1261" s="1"/>
        <i x="1372" s="1"/>
        <i x="750" s="1"/>
        <i x="905" s="1"/>
        <i x="107" s="1"/>
        <i x="592" s="1"/>
        <i x="947" s="1"/>
        <i x="100" s="1"/>
        <i x="983" s="1"/>
        <i x="706" s="1"/>
        <i x="273" s="1"/>
        <i x="651" s="1"/>
        <i x="502" s="1"/>
        <i x="646" s="1"/>
        <i x="856" s="1"/>
        <i x="799" s="1"/>
        <i x="1190" s="1"/>
        <i x="749" s="1"/>
        <i x="493" s="1"/>
        <i x="1193" s="1"/>
        <i x="708" s="1"/>
        <i x="230" s="1"/>
        <i x="1146" s="1"/>
        <i x="1091" s="1"/>
        <i x="1272" s="1"/>
        <i x="271" s="1"/>
        <i x="916" s="1"/>
        <i x="1014" s="1"/>
        <i x="642" s="1"/>
        <i x="767" s="1"/>
        <i x="28" s="1"/>
        <i x="904" s="1"/>
        <i x="432" s="1"/>
        <i x="658" s="1"/>
        <i x="618" s="1"/>
        <i x="643" s="1"/>
        <i x="384" s="1"/>
        <i x="595" s="1"/>
        <i x="911" s="1"/>
        <i x="375" s="1"/>
        <i x="764" s="1"/>
        <i x="133" s="1"/>
        <i x="1172" s="1"/>
        <i x="497" s="1"/>
        <i x="696" s="1"/>
        <i x="1130" s="1"/>
        <i x="1164" s="1"/>
        <i x="274" s="1"/>
        <i x="363" s="1"/>
        <i x="299" s="1"/>
        <i x="600" s="1"/>
        <i x="1112" s="1"/>
        <i x="448" s="1"/>
        <i x="478" s="1"/>
        <i x="182" s="1"/>
        <i x="77" s="1"/>
        <i x="815" s="1"/>
        <i x="321" s="1"/>
        <i x="1271" s="1"/>
        <i x="57" s="1"/>
        <i x="577" s="1"/>
        <i x="913" s="1"/>
        <i x="422" s="1"/>
        <i x="167" s="1"/>
        <i x="1251" s="1"/>
        <i x="20" s="1"/>
        <i x="211" s="1"/>
        <i x="619" s="1"/>
        <i x="728" s="1"/>
        <i x="816" s="1"/>
        <i x="319" s="1"/>
        <i x="1066" s="1"/>
        <i x="679" s="1"/>
        <i x="142" s="1"/>
        <i x="306" s="1"/>
        <i x="668" s="1"/>
        <i x="1214" s="1"/>
        <i x="1246" s="1"/>
        <i x="575" s="1"/>
        <i x="757" s="1"/>
        <i x="774" s="1"/>
        <i x="1168" s="1"/>
        <i x="460" s="1"/>
        <i x="184" s="1"/>
        <i x="391" s="1"/>
        <i x="833" s="1"/>
        <i x="680" s="1"/>
        <i x="1290" s="1"/>
        <i x="126" s="1"/>
        <i x="485" s="1"/>
        <i x="1166" s="1"/>
        <i x="297" s="1"/>
        <i x="925" s="1"/>
        <i x="778" s="1"/>
        <i x="966" s="1"/>
        <i x="888" s="1"/>
        <i x="33" s="1"/>
        <i x="442" s="1"/>
        <i x="516" s="1"/>
        <i x="499" s="1"/>
        <i x="245" s="1"/>
        <i x="1292" s="1"/>
        <i x="504" s="1"/>
        <i x="1254" s="1"/>
        <i x="900" s="1"/>
        <i x="1084" s="1"/>
        <i x="40" s="1"/>
        <i x="1238" s="1"/>
        <i x="998" s="1"/>
        <i x="713" s="1"/>
        <i x="165" s="1"/>
        <i x="604" s="1"/>
        <i x="169" s="1"/>
        <i x="990" s="1"/>
        <i x="496" s="1"/>
        <i x="615" s="1"/>
        <i x="157" s="1"/>
        <i x="1085" s="1"/>
        <i x="1249" s="1"/>
        <i x="1144" s="1"/>
        <i x="382" s="1"/>
        <i x="1062" s="1"/>
        <i x="893" s="1"/>
        <i x="457" s="1"/>
        <i x="624" s="1"/>
        <i x="800" s="1"/>
        <i x="347" s="1"/>
        <i x="508" s="1"/>
        <i x="1033" s="1"/>
        <i x="512" s="1"/>
        <i x="972" s="1"/>
        <i x="353" s="1"/>
        <i x="1332" s="1"/>
        <i x="645" s="1"/>
        <i x="302" s="1"/>
        <i x="734" s="1"/>
        <i x="1194" s="1"/>
        <i x="834" s="1"/>
        <i x="105" s="1"/>
        <i x="837" s="1"/>
        <i x="483" s="1"/>
        <i x="437" s="1"/>
        <i x="1135" s="1"/>
        <i x="332" s="1"/>
        <i x="918" s="1"/>
        <i x="864" s="1"/>
        <i x="243" s="1"/>
        <i x="238" s="1"/>
        <i x="312" s="1"/>
        <i x="309" s="1"/>
        <i x="521" s="1"/>
        <i x="698" s="1"/>
        <i x="307" s="1"/>
        <i x="1220" s="1"/>
        <i x="60" s="1"/>
        <i x="1210" s="1"/>
        <i x="805" s="1"/>
        <i x="1229" s="1"/>
        <i x="1232" s="1"/>
        <i x="1289" s="1"/>
        <i x="811" s="1"/>
        <i x="349" s="1"/>
        <i x="85" s="1"/>
        <i x="627" s="1"/>
        <i x="125" s="1"/>
        <i x="1335" s="1"/>
        <i x="1253" s="1"/>
        <i x="264" s="1"/>
        <i x="26" s="1"/>
        <i x="924" s="1"/>
        <i x="10" s="1"/>
        <i x="720" s="1"/>
        <i x="727" s="1"/>
        <i x="53" s="1"/>
        <i x="1140" s="1"/>
        <i x="1343" s="1"/>
        <i x="1361" s="1"/>
        <i x="1241" s="1"/>
        <i x="709" s="1"/>
        <i x="41" s="1"/>
        <i x="657" s="1"/>
        <i x="1064" s="1"/>
        <i x="1222" s="1"/>
        <i x="1171" s="1"/>
        <i x="1284" s="1"/>
        <i x="1339" s="1"/>
        <i x="747" s="1"/>
        <i x="1023" s="1"/>
        <i x="769" s="1"/>
        <i x="152" s="1"/>
        <i x="886" s="1"/>
        <i x="707" s="1"/>
        <i x="810" s="1"/>
        <i x="687" s="1"/>
        <i x="926" s="1"/>
        <i x="828" s="1"/>
        <i x="522" s="1"/>
        <i x="1350" s="1"/>
        <i x="305" s="1"/>
        <i x="58" s="1"/>
        <i x="718" s="1"/>
        <i x="221" s="1"/>
        <i x="1044" s="1"/>
        <i x="387" s="1"/>
        <i x="940" s="1"/>
        <i x="335" s="1"/>
        <i x="180" s="1"/>
        <i x="1269" s="1"/>
        <i x="342" s="1"/>
        <i x="1207" s="1"/>
        <i x="1081" s="1"/>
        <i x="453" s="1"/>
        <i x="323" s="1"/>
        <i x="131" s="1"/>
        <i x="1266" s="1"/>
        <i x="1017" s="1"/>
        <i x="42" s="1"/>
        <i x="714" s="1"/>
        <i x="430" s="1"/>
        <i x="248" s="1"/>
        <i x="798" s="1"/>
        <i x="572" s="1"/>
        <i x="96" s="1"/>
        <i x="1191" s="1"/>
        <i x="1005" s="1"/>
        <i x="129" s="1"/>
        <i x="761" s="1"/>
        <i x="358" s="1"/>
        <i x="528" s="1"/>
        <i x="1056" s="1"/>
        <i x="1029" s="1"/>
        <i x="519" s="1"/>
        <i x="591" s="1"/>
        <i x="1118" s="1"/>
        <i x="30" s="1"/>
        <i x="535" s="1"/>
        <i x="987" s="1"/>
        <i x="1324" s="1"/>
        <i x="1110" s="1"/>
        <i x="530" s="1"/>
        <i x="537" s="1"/>
        <i x="752" s="1"/>
        <i x="614" s="1"/>
        <i x="482" s="1"/>
        <i x="1337" s="1"/>
        <i x="330" s="1"/>
        <i x="515" s="1"/>
        <i x="66" s="1"/>
        <i x="244" s="1"/>
        <i x="1278" s="1"/>
        <i x="654" s="1"/>
        <i x="721" s="1"/>
        <i x="1250" s="1"/>
        <i x="1358" s="1"/>
        <i x="626" s="1"/>
        <i x="906" s="1"/>
        <i x="756" s="1"/>
        <i x="853" s="1"/>
        <i x="1315" s="1"/>
        <i x="1046" s="1"/>
        <i x="161" s="1"/>
        <i x="555" s="1"/>
        <i x="409" s="1"/>
        <i x="336" s="1"/>
        <i x="996" s="1"/>
        <i x="261" s="1"/>
        <i x="428" s="1"/>
        <i x="1245" s="1"/>
        <i x="1109" s="1"/>
        <i x="1319" s="1"/>
        <i x="295" s="1"/>
        <i x="1227" s="1"/>
        <i x="320" s="1"/>
        <i x="802" s="1"/>
        <i x="1119" s="1"/>
        <i x="609" s="1"/>
        <i x="495" s="1"/>
        <i x="1070" s="1"/>
        <i x="339" s="1"/>
        <i x="461" s="1"/>
        <i x="1" s="1"/>
        <i x="1316" s="1"/>
        <i x="633" s="1"/>
        <i x="1071" s="1"/>
        <i x="1304" s="1"/>
        <i x="213" s="1"/>
        <i x="355" s="1"/>
        <i x="195" s="1"/>
        <i x="1345" s="1"/>
        <i x="1142" s="1"/>
        <i x="1365" s="1"/>
        <i x="794" s="1"/>
        <i x="239" s="1"/>
        <i x="691" s="1"/>
        <i x="292" s="1"/>
        <i x="255" s="1"/>
        <i x="963" s="1"/>
        <i x="686" s="1"/>
        <i x="723" s="1"/>
        <i x="1159" s="1"/>
        <i x="863" s="1"/>
        <i x="108" s="1"/>
        <i x="489" s="1"/>
        <i x="1286" s="1"/>
        <i x="1320" s="1"/>
        <i x="731" s="1"/>
        <i x="267" s="1"/>
        <i x="1312" s="1"/>
        <i x="622" s="1"/>
        <i x="118" s="1"/>
        <i x="55" s="1"/>
        <i x="1165" s="1"/>
        <i x="762" s="1"/>
        <i x="410" s="1"/>
        <i x="458" s="1"/>
        <i x="294" s="1"/>
        <i x="1138" s="1"/>
        <i x="997" s="1"/>
        <i x="791" s="1"/>
        <i x="192" s="1"/>
        <i x="272" s="1"/>
        <i x="1188" s="1"/>
        <i x="474" s="1"/>
        <i x="1302" s="1"/>
        <i x="1117" s="1"/>
        <i x="1183" s="1"/>
        <i x="73" s="1"/>
        <i x="568" s="1"/>
        <i x="431" s="1"/>
        <i x="1008" s="1"/>
        <i x="402" s="1"/>
        <i x="490" s="1"/>
        <i x="819" s="1"/>
        <i x="684" s="1"/>
        <i x="1202" s="1"/>
        <i x="1299" s="1"/>
        <i x="1053" s="1"/>
        <i x="788" s="1"/>
        <i x="932" s="1"/>
        <i x="949" s="1"/>
        <i x="877" s="1"/>
        <i x="1065" s="1"/>
        <i x="1275" s="1"/>
        <i x="178" s="1"/>
        <i x="554" s="1"/>
        <i x="979" s="1"/>
        <i x="581" s="1"/>
        <i x="1280" s="1"/>
        <i x="281" s="1"/>
        <i x="589" s="1"/>
        <i x="59" s="1"/>
        <i x="1092" s="1"/>
        <i x="1150" s="1"/>
        <i x="1089" s="1"/>
        <i x="939" s="1"/>
        <i x="894" s="1"/>
        <i x="545" s="1"/>
        <i x="1364" s="1"/>
        <i x="1351" s="1"/>
        <i x="14" s="1"/>
        <i x="1268" s="1"/>
        <i x="1277" s="1"/>
        <i x="553" s="1"/>
        <i x="1116" s="1"/>
        <i x="1086" s="1"/>
        <i x="390" s="1"/>
        <i x="594" s="1"/>
        <i x="287" s="1"/>
        <i x="404" s="1"/>
        <i x="1212" s="1"/>
        <i x="394" s="1"/>
        <i x="551" s="1"/>
        <i x="403" s="1"/>
        <i x="1088" s="1"/>
        <i x="565" s="1"/>
        <i x="1200" s="1"/>
        <i x="477" s="1"/>
        <i x="647" s="1"/>
        <i x="1039" s="1"/>
        <i x="1257" s="1"/>
        <i x="717" s="1"/>
        <i x="630" s="1"/>
        <i x="1356" s="1"/>
        <i x="921" s="1"/>
        <i x="1239" s="1"/>
        <i x="610" s="1"/>
        <i x="1295" s="1"/>
        <i x="1173" s="1"/>
        <i x="1075" s="1"/>
        <i x="1074" s="1"/>
        <i x="51" s="1"/>
        <i x="818" s="1"/>
        <i x="476" s="1"/>
        <i x="567" s="1"/>
        <i x="1155" s="1"/>
        <i x="1287" s="1"/>
        <i x="845" s="1"/>
        <i x="1043" s="1"/>
        <i x="1011" s="1"/>
        <i x="102" s="1"/>
        <i x="1009" s="1"/>
        <i x="969" s="1"/>
        <i x="1105" s="1"/>
        <i x="1093" s="1"/>
        <i x="935" s="1"/>
        <i x="957" s="1"/>
        <i x="315" s="1"/>
        <i x="741" s="1"/>
        <i x="1328" s="1"/>
        <i x="1126" s="1"/>
        <i x="325" s="1"/>
        <i x="1322" s="1"/>
        <i x="529" s="1"/>
        <i x="113" s="1"/>
        <i x="1133" s="1"/>
        <i x="701" s="1"/>
        <i x="1178" s="1"/>
        <i x="697" s="1"/>
        <i x="617" s="1"/>
        <i x="7" s="1"/>
        <i x="1180" s="1"/>
        <i x="874" s="1"/>
        <i x="1371" s="1"/>
        <i x="407" s="1"/>
        <i x="930" s="1"/>
        <i x="1177" s="1"/>
        <i x="4" s="1"/>
        <i x="236" s="1"/>
        <i x="839" s="1"/>
        <i x="849" s="1"/>
        <i x="396" s="1"/>
        <i x="897" s="1"/>
        <i x="114" s="1"/>
        <i x="915" s="1"/>
        <i x="825" s="1"/>
        <i x="190" s="1"/>
        <i x="821" s="1"/>
        <i x="176" s="1"/>
        <i x="832" s="1"/>
        <i x="1313" s="1"/>
        <i x="464" s="1"/>
        <i x="881" s="1"/>
        <i x="719" s="1"/>
        <i x="183" s="1"/>
        <i x="19" s="1"/>
        <i x="289" s="1"/>
        <i x="429" s="1"/>
        <i x="208" s="1"/>
        <i x="188" s="1"/>
        <i x="369" s="1"/>
        <i x="556" s="1"/>
        <i x="417" s="1"/>
        <i x="534" s="1"/>
        <i x="140" s="1"/>
        <i x="552" s="1"/>
        <i x="755" s="1"/>
        <i x="91" s="1"/>
        <i x="1161" s="1"/>
        <i x="702" s="1"/>
        <i x="1032" s="1"/>
        <i x="1020" s="1"/>
        <i x="378" s="1"/>
        <i x="1132" s="1"/>
        <i x="173" s="1"/>
        <i x="710" s="1"/>
        <i x="518" s="1"/>
        <i x="1129" s="1"/>
        <i x="943" s="1"/>
        <i x="383" s="1"/>
        <i x="158" s="1"/>
        <i x="440" s="1"/>
        <i x="1163" s="1"/>
        <i x="1063" s="1"/>
        <i x="1237" s="1"/>
        <i x="97" s="1"/>
        <i x="866" s="1"/>
        <i x="1310" s="1"/>
        <i x="722" s="1"/>
        <i x="861" s="1"/>
        <i x="209" s="1"/>
        <i x="216" s="1"/>
        <i x="824" s="1"/>
        <i x="276" s="1"/>
        <i x="532" s="1"/>
        <i x="340" s="1"/>
        <i x="923" s="1"/>
        <i x="1341" s="1"/>
        <i x="1189" s="1"/>
        <i x="94" s="1"/>
        <i x="215" s="1"/>
        <i x="1096" s="1"/>
        <i x="950" s="1"/>
        <i x="544" s="1"/>
        <i x="1018" s="1"/>
        <i x="1318" s="1"/>
        <i x="1038" s="1"/>
        <i x="1141" s="1"/>
        <i x="45" s="1"/>
        <i x="812" s="1"/>
        <i x="561" s="1"/>
        <i x="740" s="1"/>
        <i x="1125" s="1"/>
        <i x="439" s="1"/>
        <i x="859" s="1"/>
        <i x="974" s="1"/>
        <i x="830" s="1"/>
        <i x="446" s="1"/>
        <i x="1041" s="1"/>
        <i x="611" s="1"/>
        <i x="222" s="1"/>
        <i x="187" s="1"/>
        <i x="270" s="1"/>
        <i x="1025" s="1"/>
        <i x="726" s="1"/>
        <i x="671" s="1"/>
        <i x="1095" s="1"/>
        <i x="732" s="1"/>
        <i x="625" s="1"/>
        <i x="795" s="1"/>
        <i x="398" s="1"/>
        <i x="143" s="1"/>
        <i x="790" s="1"/>
        <i x="141" s="1"/>
        <i x="1147" s="1"/>
        <i x="637" s="1"/>
        <i x="414" s="1"/>
        <i x="122" s="1"/>
        <i x="988" s="1"/>
        <i x="858" s="1"/>
        <i x="21" s="1"/>
        <i x="1167" s="1"/>
        <i x="820" s="1"/>
        <i x="1211" s="1"/>
        <i x="1052" s="1"/>
        <i x="994" s="1"/>
        <i x="1201" s="1"/>
        <i x="354" s="1"/>
        <i x="929" s="1"/>
        <i x="415" s="1"/>
        <i x="89" s="1"/>
        <i x="328" s="1"/>
        <i x="1007" s="1"/>
        <i x="782" s="1"/>
        <i x="1231" s="1"/>
        <i x="1297" s="1"/>
        <i x="259" s="1"/>
        <i x="1073" s="1"/>
        <i x="964" s="1"/>
        <i x="562" s="1"/>
        <i x="653" s="1"/>
        <i x="381" s="1"/>
        <i x="981" s="1"/>
        <i x="329" s="1"/>
        <i x="1205" s="1"/>
        <i x="636" s="1"/>
        <i x="715" s="1"/>
        <i x="1264" s="1"/>
        <i x="1076" s="1"/>
        <i x="341" s="1"/>
        <i x="776" s="1"/>
        <i x="1000" s="1"/>
        <i x="973" s="1"/>
        <i x="374" s="1"/>
        <i x="1283" s="1"/>
        <i x="256" s="1"/>
        <i x="1279" s="1"/>
        <i x="1022" s="1"/>
        <i x="971" s="1"/>
        <i x="253" s="1"/>
        <i x="1274" s="1"/>
        <i x="841" s="1"/>
        <i x="1248" s="1"/>
        <i x="268" s="1"/>
        <i x="999" s="1"/>
        <i x="231" s="1"/>
        <i x="166" s="1"/>
        <i x="1103" s="1"/>
        <i x="121" s="1"/>
        <i x="1182" s="1"/>
        <i x="52" s="1"/>
        <i x="674" s="1"/>
        <i x="1367" s="1"/>
        <i x="210" s="1"/>
        <i x="13" s="1"/>
        <i x="1106" s="1"/>
        <i x="882" s="1"/>
        <i x="233" s="1"/>
        <i x="559" s="1"/>
        <i x="976" s="1"/>
        <i x="835" s="1"/>
        <i x="298" s="1"/>
        <i x="699" s="1"/>
        <i x="851" s="1"/>
        <i x="252" s="1"/>
        <i x="18" s="1"/>
        <i x="675" s="1"/>
        <i x="468" s="1"/>
        <i x="284" s="1"/>
        <i x="937" s="1"/>
        <i x="262" s="1"/>
        <i x="1016" s="1"/>
        <i x="977" s="1"/>
        <i x="596" s="1"/>
        <i x="621" s="1"/>
        <i x="1195" s="1"/>
        <i x="948" s="1"/>
        <i x="808" s="1"/>
        <i x="1308" s="1"/>
        <i x="366" s="1"/>
        <i x="411" s="1"/>
        <i x="1338" s="1"/>
        <i x="310" s="1"/>
        <i x="64" s="1"/>
        <i x="1355" s="1"/>
        <i x="781" s="1"/>
        <i x="1094" s="1"/>
        <i x="254" s="1"/>
        <i x="326" s="1"/>
        <i x="959" s="1"/>
        <i x="796" s="1"/>
        <i x="1050" s="1"/>
        <i x="317" s="1"/>
        <i x="1294" s="1"/>
        <i x="124" s="1"/>
        <i x="884" s="1"/>
        <i x="650" s="1"/>
        <i x="1216" s="1"/>
        <i x="1296" s="1"/>
        <i x="1317" s="1"/>
        <i x="520" s="1"/>
        <i x="1042" s="1"/>
        <i x="678" s="1"/>
        <i x="730" s="1"/>
        <i x="1369" s="1"/>
        <i x="1051" s="1"/>
        <i x="1028" s="1"/>
        <i x="683" s="1"/>
        <i x="1321" s="1"/>
        <i x="768" s="1"/>
        <i x="373" s="1"/>
        <i x="470" s="1"/>
        <i x="1265" s="1"/>
        <i x="872" s="1"/>
        <i x="975" s="1"/>
        <i x="735" s="1"/>
        <i x="1034" s="1"/>
        <i x="836" s="1"/>
        <i x="1186" s="1"/>
        <i x="389" s="1"/>
        <i x="772" s="1"/>
        <i x="149" s="1"/>
        <i x="623" s="1"/>
        <i x="543" s="1"/>
        <i x="599" s="1"/>
        <i x="550" s="1"/>
        <i x="1131" s="1"/>
        <i x="1243" s="1"/>
        <i x="917" s="1"/>
        <i x="1124" s="1"/>
        <i x="1217" s="1"/>
        <i x="433" s="1"/>
        <i x="1270" s="1"/>
        <i x="1184" s="1"/>
        <i x="662" s="1"/>
        <i x="324" s="1"/>
        <i x="922" s="1"/>
        <i x="147" s="1"/>
        <i x="775" s="1"/>
        <i x="1233" s="1"/>
        <i x="136" s="1"/>
        <i x="1179" s="1"/>
        <i x="560" s="1"/>
        <i x="770" s="1"/>
        <i x="1090" s="1"/>
        <i x="246" s="1"/>
        <i x="847" s="1"/>
        <i x="902" s="1"/>
        <i x="667" s="1"/>
        <i x="956" s="1"/>
        <i x="235" s="1"/>
        <i x="1045" s="1"/>
        <i x="982" s="1"/>
        <i x="392" s="1"/>
        <i x="56" s="1"/>
        <i x="388" s="1"/>
        <i x="1111" s="1"/>
        <i x="346" s="1"/>
        <i x="1352" s="1"/>
        <i x="890" s="1"/>
        <i x="376" s="1"/>
        <i x="970" s="1"/>
        <i x="277" s="1"/>
        <i x="1187" s="1"/>
        <i x="848" s="1"/>
        <i x="1333" s="1"/>
        <i x="1036" s="1"/>
        <i x="120" s="1"/>
        <i x="669" s="1"/>
        <i x="953" s="1"/>
        <i x="301" s="1"/>
        <i x="1273" s="1"/>
        <i x="1208" s="1"/>
        <i x="350" s="1"/>
        <i x="1342" s="1"/>
        <i x="1156" s="1"/>
        <i x="536" s="1"/>
        <i x="1113" s="1"/>
        <i x="773" s="1"/>
        <i x="1176" s="1"/>
        <i x="488" s="1"/>
        <i x="1348" s="1"/>
        <i x="509" s="1"/>
        <i x="704" s="1"/>
        <i x="308" s="1"/>
        <i x="275" s="1"/>
        <i x="1083" s="1"/>
        <i x="827" s="1"/>
        <i x="168" s="1"/>
        <i x="765" s="1"/>
        <i x="395" s="1"/>
        <i x="467" s="1"/>
        <i x="933" s="1"/>
        <i x="76" s="1"/>
        <i x="896" s="1"/>
        <i x="946" s="1"/>
        <i x="1030" s="1"/>
        <i x="455" s="1"/>
        <i x="1256" s="1"/>
        <i x="703" s="1"/>
        <i x="1123" s="1"/>
        <i x="607" s="1"/>
        <i x="742" s="1"/>
        <i x="427" s="1"/>
        <i x="779" s="1"/>
        <i x="1240" s="1"/>
        <i x="585" s="1"/>
        <i x="138" s="1"/>
        <i x="1327" s="1"/>
        <i x="1344" s="1"/>
        <i x="938" s="1"/>
        <i x="564" s="1"/>
        <i x="1357" s="1"/>
        <i x="379" s="1"/>
        <i x="753" s="1"/>
        <i x="451" s="1"/>
        <i x="590" s="1"/>
        <i x="218" s="1"/>
        <i x="1024" s="1"/>
        <i x="334" s="1"/>
        <i x="1301" s="1"/>
        <i x="931" s="1"/>
        <i x="135" s="1"/>
        <i x="1362" s="1"/>
        <i x="817" s="1"/>
        <i x="546" s="1"/>
        <i x="300" s="1"/>
        <i x="1012" s="1"/>
        <i x="194" s="1"/>
        <i x="1148" s="1"/>
        <i x="588" s="1"/>
        <i x="784" s="1"/>
        <i x="1228" s="1"/>
        <i x="1198" s="1"/>
        <i x="1169" s="1"/>
        <i x="944" s="1"/>
        <i x="634" s="1"/>
        <i x="1306" s="1"/>
        <i x="331" s="1"/>
        <i x="725" s="1"/>
        <i x="1087" s="1"/>
        <i x="278" s="1"/>
        <i x="223" s="1"/>
        <i x="986" s="1"/>
        <i x="1153" s="1"/>
        <i x="1282" s="1"/>
        <i x="907" s="1"/>
        <i x="1139" s="1"/>
        <i x="435" s="1"/>
        <i x="928" s="1"/>
        <i x="1255" s="1"/>
        <i x="1049" s="1"/>
        <i x="506" s="1"/>
        <i x="511" s="1"/>
        <i x="282" s="1"/>
        <i x="887" s="1"/>
        <i x="1230" s="1"/>
        <i x="232" s="1"/>
        <i x="867" s="1"/>
        <i x="1219" s="1"/>
        <i x="854" s="1"/>
        <i x="250" s="1"/>
        <i x="111" s="1"/>
        <i x="803" s="1"/>
        <i x="408" s="1"/>
        <i x="365" s="1"/>
        <i x="952" s="1"/>
        <i x="153" s="1"/>
        <i x="286" s="1"/>
        <i x="1247" s="1"/>
        <i x="842" s="1"/>
        <i x="763" s="1"/>
        <i x="1160" s="1"/>
        <i x="217" s="1"/>
        <i x="452" s="1"/>
        <i x="1224" s="1"/>
        <i x="616" s="1"/>
        <i x="1252" s="1"/>
        <i x="1309" s="1"/>
        <i x="898" s="1"/>
        <i x="992" s="1"/>
        <i x="459" s="1"/>
        <i x="857" s="1"/>
        <i x="1259" s="1"/>
        <i x="1114" s="1"/>
        <i x="1307" s="1"/>
        <i x="189" s="1"/>
        <i x="224" s="1"/>
        <i x="247" s="1"/>
        <i x="501" s="1"/>
        <i x="1314" s="1"/>
        <i x="700" s="1"/>
        <i x="910" s="1"/>
        <i x="806" s="1"/>
        <i x="1293" s="1"/>
        <i x="491" s="1"/>
        <i x="1285" s="1"/>
        <i x="1244" s="1"/>
        <i x="1143" s="1"/>
        <i x="531" s="1"/>
        <i x="579" s="1"/>
        <i x="855" s="1"/>
        <i x="200" s="1"/>
        <i x="1058" s="1"/>
        <i x="670" s="1"/>
        <i x="258" s="1"/>
        <i x="1323" s="1"/>
        <i x="638" s="1"/>
        <i x="352" s="1"/>
        <i x="804" s="1"/>
        <i x="712" s="1"/>
        <i x="759" s="1"/>
        <i x="1311" s="1"/>
        <i x="1196" s="1"/>
        <i x="739" s="1"/>
        <i x="736" s="1"/>
        <i x="620" s="1"/>
        <i x="1359" s="1"/>
        <i x="1347" s="1"/>
        <i x="1101" s="1"/>
        <i x="137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46A42F1B-969E-458B-89C4-E0E665B38E53}" sourceName="Name">
  <pivotTables>
    <pivotTable tabId="6" name="PivotTable1"/>
  </pivotTables>
  <data>
    <tabular pivotCacheId="1700703502">
      <items count="2017">
        <i x="765" s="1"/>
        <i x="331" s="1"/>
        <i x="1671" s="1"/>
        <i x="1704" s="1"/>
        <i x="1017" s="1"/>
        <i x="1224" s="1"/>
        <i x="1725" s="1"/>
        <i x="603" s="1"/>
        <i x="49" s="1"/>
        <i x="1049" s="1"/>
        <i x="1825" s="1"/>
        <i x="64" s="1"/>
        <i x="1202" s="1"/>
        <i x="1085" s="1"/>
        <i x="1556" s="1"/>
        <i x="99" s="1"/>
        <i x="1534" s="1"/>
        <i x="1363" s="1"/>
        <i x="931" s="1"/>
        <i x="1577" s="1"/>
        <i x="1180" s="1"/>
        <i x="698" s="1"/>
        <i x="1638" s="1"/>
        <i x="4" s="1"/>
        <i x="74" s="1"/>
        <i x="32" s="1"/>
        <i x="1233" s="1"/>
        <i x="627" s="1"/>
        <i x="160" s="1"/>
        <i x="263" s="1"/>
        <i x="1338" s="1"/>
        <i x="88" s="1"/>
        <i x="419" s="1"/>
        <i x="22" s="1"/>
        <i x="600" s="1"/>
        <i x="1294" s="1"/>
        <i x="349" s="1"/>
        <i x="845" s="1"/>
        <i x="1346" s="1"/>
        <i x="194" s="1"/>
        <i x="631" s="1"/>
        <i x="774" s="1"/>
        <i x="667" s="1"/>
        <i x="1174" s="1"/>
        <i x="185" s="1"/>
        <i x="1383" s="1"/>
        <i x="1869" s="1"/>
        <i x="339" s="1"/>
        <i x="374" s="1"/>
        <i x="978" s="1"/>
        <i x="866" s="1"/>
        <i x="1230" s="1"/>
        <i x="535" s="1"/>
        <i x="1711" s="1"/>
        <i x="895" s="1"/>
        <i x="2001" s="1"/>
        <i x="778" s="1"/>
        <i x="941" s="1"/>
        <i x="630" s="1"/>
        <i x="369" s="1"/>
        <i x="1195" s="1"/>
        <i x="313" s="1"/>
        <i x="250" s="1"/>
        <i x="762" s="1"/>
        <i x="903" s="1"/>
        <i x="917" s="1"/>
        <i x="375" s="1"/>
        <i x="914" s="1"/>
        <i x="284" s="1"/>
        <i x="140" s="1"/>
        <i x="440" s="1"/>
        <i x="619" s="1"/>
        <i x="1781" s="1"/>
        <i x="1898" s="1"/>
        <i x="131" s="1"/>
        <i x="1125" s="1"/>
        <i x="1064" s="1"/>
        <i x="1198" s="1"/>
        <i x="20" s="1"/>
        <i x="544" s="1"/>
        <i x="1724" s="1"/>
        <i x="948" s="1"/>
        <i x="497" s="1"/>
        <i x="108" s="1"/>
        <i x="547" s="1"/>
        <i x="588" s="1"/>
        <i x="479" s="1"/>
        <i x="329" s="1"/>
        <i x="1026" s="1"/>
        <i x="679" s="1"/>
        <i x="1627" s="1"/>
        <i x="424" s="1"/>
        <i x="770" s="1"/>
        <i x="1720" s="1"/>
        <i x="1738" s="1"/>
        <i x="964" s="1"/>
        <i x="1608" s="1"/>
        <i x="1871" s="1"/>
        <i x="141" s="1"/>
        <i x="1765" s="1"/>
        <i x="258" s="1"/>
        <i x="396" s="1"/>
        <i x="84" s="1"/>
        <i x="1429" s="1"/>
        <i x="587" s="1"/>
        <i x="1676" s="1"/>
        <i x="357" s="1"/>
        <i x="1004" s="1"/>
        <i x="113" s="1"/>
        <i x="1741" s="1"/>
        <i x="494" s="1"/>
        <i x="1100" s="1"/>
        <i x="719" s="1"/>
        <i x="472" s="1"/>
        <i x="166" s="1"/>
        <i x="1194" s="1"/>
        <i x="836" s="1"/>
        <i x="842" s="1"/>
        <i x="337" s="1"/>
        <i x="1476" s="1"/>
        <i x="1703" s="1"/>
        <i x="1624" s="1"/>
        <i x="1921" s="1"/>
        <i x="1678" s="1"/>
        <i x="1058" s="1"/>
        <i x="283" s="1"/>
        <i x="1644" s="1"/>
        <i x="1188" s="1"/>
        <i x="1673" s="1"/>
        <i x="727" s="1"/>
        <i x="1403" s="1"/>
        <i x="810" s="1"/>
        <i x="1372" s="1"/>
        <i x="1885" s="1"/>
        <i x="1046" s="1"/>
        <i x="1274" s="1"/>
        <i x="2006" s="1"/>
        <i x="1024" s="1"/>
        <i x="799" s="1"/>
        <i x="692" s="1"/>
        <i x="456" s="1"/>
        <i x="455" s="1"/>
        <i x="434" s="1"/>
        <i x="218" s="1"/>
        <i x="1593" s="1"/>
        <i x="985" s="1"/>
        <i x="1929" s="1"/>
        <i x="1761" s="1"/>
        <i x="1280" s="1"/>
        <i x="1707" s="1"/>
        <i x="884" s="1"/>
        <i x="1316" s="1"/>
        <i x="1057" s="1"/>
        <i x="1284" s="1"/>
        <i x="240" s="1"/>
        <i x="460" s="1"/>
        <i x="310" s="1"/>
        <i x="1277" s="1"/>
        <i x="154" s="1"/>
        <i x="541" s="1"/>
        <i x="1139" s="1"/>
        <i x="957" s="1"/>
        <i x="1200" s="1"/>
        <i x="1119" s="1"/>
        <i x="1749" s="1"/>
        <i x="1688" s="1"/>
        <i x="530" s="1"/>
        <i x="933" s="1"/>
        <i x="989" s="1"/>
        <i x="589" s="1"/>
        <i x="1722" s="1"/>
        <i x="925" s="1"/>
        <i x="475" s="1"/>
        <i x="688" s="1"/>
        <i x="849" s="1"/>
        <i x="163" s="1"/>
        <i x="663" s="1"/>
        <i x="407" s="1"/>
        <i x="207" s="1"/>
        <i x="137" s="1"/>
        <i x="499" s="1"/>
        <i x="1480" s="1"/>
        <i x="921" s="1"/>
        <i x="562" s="1"/>
        <i x="569" s="1"/>
        <i x="995" s="1"/>
        <i x="1931" s="1"/>
        <i x="1138" s="1"/>
        <i x="361" s="1"/>
        <i x="2003" s="1"/>
        <i x="1728" s="1"/>
        <i x="1998" s="1"/>
        <i x="1940" s="1"/>
        <i x="1345" s="1"/>
        <i x="431" s="1"/>
        <i x="899" s="1"/>
        <i x="865" s="1"/>
        <i x="1798" s="1"/>
        <i x="167" s="1"/>
        <i x="1691" s="1"/>
        <i x="882" s="1"/>
        <i x="1512" s="1"/>
        <i x="825" s="1"/>
        <i x="992" s="1"/>
        <i x="1365" s="1"/>
        <i x="1858" s="1"/>
        <i x="453" s="1"/>
        <i x="1101" s="1"/>
        <i x="1282" s="1"/>
        <i x="873" s="1"/>
        <i x="298" s="1"/>
        <i x="1293" s="1"/>
        <i x="2002" s="1"/>
        <i x="1209" s="1"/>
        <i x="1132" s="1"/>
        <i x="146" s="1"/>
        <i x="1680" s="1"/>
        <i x="1450" s="1"/>
        <i x="98" s="1"/>
        <i x="963" s="1"/>
        <i x="1873" s="1"/>
        <i x="1614" s="1"/>
        <i x="1560" s="1"/>
        <i x="1677" s="1"/>
        <i x="624" s="1"/>
        <i x="1973" s="1"/>
        <i x="1877" s="1"/>
        <i x="731" s="1"/>
        <i x="1954" s="1"/>
        <i x="1516" s="1"/>
        <i x="1889" s="1"/>
        <i x="954" s="1"/>
        <i x="239" s="1"/>
        <i x="1625" s="1"/>
        <i x="1566" s="1"/>
        <i x="1016" s="1"/>
        <i x="1505" s="1"/>
        <i x="1968" s="1"/>
        <i x="803" s="1"/>
        <i x="1887" s="1"/>
        <i x="565" s="1"/>
        <i x="796" s="1"/>
        <i x="746" s="1"/>
        <i x="422" s="1"/>
        <i x="988" s="1"/>
        <i x="805" s="1"/>
        <i x="1655" s="1"/>
        <i x="1537" s="1"/>
        <i x="1699" s="1"/>
        <i x="944" s="1"/>
        <i x="1972" s="1"/>
        <i x="1646" s="1"/>
        <i x="1705" s="1"/>
        <i x="1731" s="1"/>
        <i x="1393" s="1"/>
        <i x="897" s="1"/>
        <i x="1055" s="1"/>
        <i x="1961" s="1"/>
        <i x="1554" s="1"/>
        <i x="843" s="1"/>
        <i x="1548" s="1"/>
        <i x="246" s="1"/>
        <i x="794" s="1"/>
        <i x="1010" s="1"/>
        <i x="890" s="1"/>
        <i x="1739" s="1"/>
        <i x="152" s="1"/>
        <i x="379" s="1"/>
        <i x="89" s="1"/>
        <i x="973" s="1"/>
        <i x="2014" s="1"/>
        <i x="852" s="1"/>
        <i x="701" s="1"/>
        <i x="1158" s="1"/>
        <i x="841" s="1"/>
        <i x="528" s="1"/>
        <i x="1322" s="1"/>
        <i x="1348" s="1"/>
        <i x="1649" s="1"/>
        <i x="549" s="1"/>
        <i x="745" s="1"/>
        <i x="1766" s="1"/>
        <i x="1118" s="1"/>
        <i x="575" s="1"/>
        <i x="1273" s="1"/>
        <i x="682" s="1"/>
        <i x="1075" s="1"/>
        <i x="662" s="1"/>
        <i x="1156" s="1"/>
        <i x="1500" s="1"/>
        <i x="1298" s="1"/>
        <i x="955" s="1"/>
        <i x="1902" s="1"/>
        <i x="582" s="1"/>
        <i x="534" s="1"/>
        <i x="1610" s="1"/>
        <i x="946" s="1"/>
        <i x="1498" s="1"/>
        <i x="393" s="1"/>
        <i x="1364" s="1"/>
        <i x="578" s="1"/>
        <i x="1768" s="1"/>
        <i x="806" s="1"/>
        <i x="1623" s="1"/>
        <i x="1461" s="1"/>
        <i x="996" s="1"/>
        <i x="572" s="1"/>
        <i x="1876" s="1"/>
        <i x="75" s="1"/>
        <i x="1041" s="1"/>
        <i x="1222" s="1"/>
        <i x="165" s="1"/>
        <i x="1477" s="1"/>
        <i x="1347" s="1"/>
        <i x="1261" s="1"/>
        <i x="1659" s="1"/>
        <i x="385" s="1"/>
        <i x="1714" s="1"/>
        <i x="1020" s="1"/>
        <i x="1497" s="1"/>
        <i x="304" s="1"/>
        <i x="1185" s="1"/>
        <i x="1991" s="1"/>
        <i x="1864" s="1"/>
        <i x="856" s="1"/>
        <i x="1388" s="1"/>
        <i x="1715" s="1"/>
        <i x="281" s="1"/>
        <i x="1093" s="1"/>
        <i x="1023" s="1"/>
        <i x="952" s="1"/>
        <i x="1750" s="1"/>
        <i x="1228" s="1"/>
        <i x="389" s="1"/>
        <i x="851" s="1"/>
        <i x="1124" s="1"/>
        <i x="1530" s="1"/>
        <i x="1456" s="1"/>
        <i x="1578" s="1"/>
        <i x="709" s="1"/>
        <i x="848" s="1"/>
        <i x="1426" s="1"/>
        <i x="1402" s="1"/>
        <i x="566" s="1"/>
        <i x="1468" s="1"/>
        <i x="1818" s="1"/>
        <i x="1836" s="1"/>
        <i x="1296" s="1"/>
        <i x="1581" s="1"/>
        <i x="205" s="1"/>
        <i x="1303" s="1"/>
        <i x="210" s="1"/>
        <i x="1166" s="1"/>
        <i x="1242" s="1"/>
        <i x="60" s="1"/>
        <i x="81" s="1"/>
        <i x="1611" s="1"/>
        <i x="790" s="1"/>
        <i x="971" s="1"/>
        <i x="837" s="1"/>
        <i x="564" s="1"/>
        <i x="1068" s="1"/>
        <i x="1970" s="1"/>
        <i x="1382" s="1"/>
        <i x="1620" s="1"/>
        <i x="495" s="1"/>
        <i x="519" s="1"/>
        <i x="450" s="1"/>
        <i x="1033" s="1"/>
        <i x="1949" s="1"/>
        <i x="1664" s="1"/>
        <i x="1579" s="1"/>
        <i x="1617" s="1"/>
        <i x="1886" s="1"/>
        <i x="279" s="1"/>
        <i x="886" s="1"/>
        <i x="829" s="1"/>
        <i x="1376" s="1"/>
        <i x="1535" s="1"/>
        <i x="1179" s="1"/>
        <i x="481" s="1"/>
        <i x="1751" s="1"/>
        <i x="1184" s="1"/>
        <i x="1900" s="1"/>
        <i x="1585" s="1"/>
        <i x="879" s="1"/>
        <i x="1515" s="1"/>
        <i x="1430" s="1"/>
        <i x="1963" s="1"/>
        <i x="1204" s="1"/>
        <i x="969" s="1"/>
        <i x="522" s="1"/>
        <i x="720" s="1"/>
        <i x="1088" s="1"/>
        <i x="189" s="1"/>
        <i x="1231" s="1"/>
        <i x="16" s="1"/>
        <i x="1441" s="1"/>
        <i x="325" s="1"/>
        <i x="735" s="1"/>
        <i x="91" s="1"/>
        <i x="80" s="1"/>
        <i x="947" s="1"/>
        <i x="1250" s="1"/>
        <i x="1201" s="1"/>
        <i x="1979" s="1"/>
        <i x="584" s="1"/>
        <i x="198" s="1"/>
        <i x="1754" s="1"/>
        <i x="403" s="1"/>
        <i x="430" s="1"/>
        <i x="1815" s="1"/>
        <i x="1359" s="1"/>
        <i x="1812" s="1"/>
        <i x="1105" s="1"/>
        <i x="274" s="1"/>
        <i x="1271" s="1"/>
        <i x="1439" s="1"/>
        <i x="147" s="1"/>
        <i x="1414" s="1"/>
        <i x="813" s="1"/>
        <i x="156" s="1"/>
        <i x="1474" s="1"/>
        <i x="73" s="1"/>
        <i x="1893" s="1"/>
        <i x="1870" s="1"/>
        <i x="490" s="1"/>
        <i x="342" s="1"/>
        <i x="318" s="1"/>
        <i x="1229" s="1"/>
        <i x="1975" s="1"/>
        <i x="793" s="1"/>
        <i x="804" s="1"/>
        <i x="540" s="1"/>
        <i x="1324" s="1"/>
        <i x="788" s="1"/>
        <i x="1339" s="1"/>
        <i x="348" s="1"/>
        <i x="176" s="1"/>
        <i x="830" s="1"/>
        <i x="249" s="1"/>
        <i x="253" s="1"/>
        <i x="1573" s="1"/>
        <i x="11" s="1"/>
        <i x="293" s="1"/>
        <i x="1073" s="1"/>
        <i x="583" s="1"/>
        <i x="25" s="1"/>
        <i x="812" s="1"/>
        <i x="748" s="1"/>
        <i x="894" s="1"/>
        <i x="149" s="1"/>
        <i x="613" s="1"/>
        <i x="452" s="1"/>
        <i x="1912" s="1"/>
        <i x="1014" s="1"/>
        <i x="429" s="1"/>
        <i x="83" s="1"/>
        <i x="513" s="1"/>
        <i x="907" s="1"/>
        <i x="217" s="1"/>
        <i x="257" s="1"/>
        <i x="322" s="1"/>
        <i x="1572" s="1"/>
        <i x="1112" s="1"/>
        <i x="1808" s="1"/>
        <i x="561" s="1"/>
        <i x="266" s="1"/>
        <i x="763" s="1"/>
        <i x="213" s="1"/>
        <i x="1409" s="1"/>
        <i x="1317" s="1"/>
        <i x="483" s="1"/>
        <i x="1574" s="1"/>
        <i x="840" s="1"/>
        <i x="65" s="1"/>
        <i x="1485" s="1"/>
        <i x="282" s="1"/>
        <i x="1128" s="1"/>
        <i x="1884" s="1"/>
        <i x="1213" s="1"/>
        <i x="1639" s="1"/>
        <i x="367" s="1"/>
        <i x="438" s="1"/>
        <i x="883" s="1"/>
        <i x="109" s="1"/>
        <i x="757" s="1"/>
        <i x="1855" s="1"/>
        <i x="1958" s="1"/>
        <i x="1666" s="1"/>
        <i x="664" s="1"/>
        <i x="1425" s="1"/>
        <i x="605" s="1"/>
        <i x="759" s="1"/>
        <i x="1541" s="1"/>
        <i x="697" s="1"/>
        <i x="122" s="1"/>
        <i x="398" s="1"/>
        <i x="764" s="1"/>
        <i x="1260" s="1"/>
        <i x="1501" s="1"/>
        <i x="1878" s="1"/>
        <i x="1787" s="1"/>
        <i x="300" s="1"/>
        <i x="1470" s="1"/>
        <i x="887" s="1"/>
        <i x="999" s="1"/>
        <i x="927" s="1"/>
        <i x="847" s="1"/>
        <i x="132" s="1"/>
        <i x="521" s="1"/>
        <i x="224" s="1"/>
        <i x="445" s="1"/>
        <i x="1310" s="1"/>
        <i x="1592" s="1"/>
        <i x="670" s="1"/>
        <i x="1980" s="1"/>
        <i x="1632" s="1"/>
        <i x="1523" s="1"/>
        <i x="1595" s="1"/>
        <i x="1706" s="1"/>
        <i x="1361" s="1"/>
        <i x="2" s="1"/>
        <i x="1159" s="1"/>
        <i x="260" s="1"/>
        <i x="1922" s="1"/>
        <i x="654" s="1"/>
        <i x="1619" s="1"/>
        <i x="1238" s="1"/>
        <i x="606" s="1"/>
        <i x="1789" s="1"/>
        <i x="585" s="1"/>
        <i x="410" s="1"/>
        <i x="934" s="1"/>
        <i x="1881" s="1"/>
        <i x="1479" s="1"/>
        <i x="1767" s="1"/>
        <i x="1943" s="1"/>
        <i x="27" s="1"/>
        <i x="222" s="1"/>
        <i x="781" s="1"/>
        <i x="622" s="1"/>
        <i x="1974" s="1"/>
        <i x="344" s="1"/>
        <i x="1052" s="1"/>
        <i x="554" s="1"/>
        <i x="661" s="1"/>
        <i x="1944" s="1"/>
        <i x="1495" s="1"/>
        <i x="1786" s="1"/>
        <i x="68" s="1"/>
        <i x="399" s="1"/>
        <i x="236" s="1"/>
        <i x="1" s="1"/>
        <i x="417" s="1"/>
        <i x="1880" s="1"/>
        <i x="876" s="1"/>
        <i x="1915" s="1"/>
        <i x="1078" s="1"/>
        <i x="1567" s="1"/>
        <i x="1695" s="1"/>
        <i x="644" s="1"/>
        <i x="351" s="1"/>
        <i x="365" s="1"/>
        <i x="1989" s="1"/>
        <i x="828" s="1"/>
        <i x="191" s="1"/>
        <i x="1743" s="1"/>
        <i x="981" s="1"/>
        <i x="43" s="1"/>
        <i x="45" s="1"/>
        <i x="1760" s="1"/>
        <i x="650" s="1"/>
        <i x="905" s="1"/>
        <i x="1917" s="1"/>
        <i x="1847" s="1"/>
        <i x="1959" s="1"/>
        <i x="1069" s="1"/>
        <i x="1797" s="1"/>
        <i x="2016" s="1"/>
        <i x="860" s="1"/>
        <i x="1428" s="1"/>
        <i x="1668" s="1"/>
        <i x="1934" s="1"/>
        <i x="1930" s="1"/>
        <i x="965" s="1"/>
        <i x="1404" s="1"/>
        <i x="364" s="1"/>
        <i x="295" s="1"/>
        <i x="1266" s="1"/>
        <i x="723" s="1"/>
        <i x="355" s="1"/>
        <i x="5" s="1"/>
        <i x="1218" s="1"/>
        <i x="145" s="1"/>
        <i x="480" s="1"/>
        <i x="1729" s="1"/>
        <i x="835" s="1"/>
        <i x="1270" s="1"/>
        <i x="1286" s="1"/>
        <i x="1226" s="1"/>
        <i x="1417" s="1"/>
        <i x="1641" s="1"/>
        <i x="551" s="1"/>
        <i x="1163" s="1"/>
        <i x="911" s="1"/>
        <i x="159" s="1"/>
        <i x="732" s="1"/>
        <i x="838" s="1"/>
        <i x="826" s="1"/>
        <i x="823" s="1"/>
        <i x="1227" s="1"/>
        <i x="533" s="1"/>
        <i x="699" s="1"/>
        <i x="1446" s="1"/>
        <i x="312" s="1"/>
        <i x="1187" s="1"/>
        <i x="219" s="1"/>
        <i x="380" s="1"/>
        <i x="509" s="1"/>
        <i x="789" s="1"/>
        <i x="1223" s="1"/>
        <i x="1313" s="1"/>
        <i x="230" s="1"/>
        <i x="1389" s="1"/>
        <i x="53" s="1"/>
        <i x="347" s="1"/>
        <i x="56" s="1"/>
        <i x="1400" s="1"/>
        <i x="716" s="1"/>
        <i x="1131" s="1"/>
        <i x="225" s="1"/>
        <i x="705" s="1"/>
        <i x="839" s="1"/>
        <i x="177" s="1"/>
        <i x="172" s="1"/>
        <i x="1410" s="1"/>
        <i x="1588" s="1"/>
        <i x="157" s="1"/>
        <i x="262" s="1"/>
        <i x="728" s="1"/>
        <i x="1167" s="1"/>
        <i x="517" s="1"/>
        <i x="929" s="1"/>
        <i x="241" s="1"/>
        <i x="1511" s="1"/>
        <i x="85" s="1"/>
        <i x="71" s="1"/>
        <i x="287" s="1"/>
        <i x="1415" s="1"/>
        <i x="655" s="1"/>
        <i x="368" s="1"/>
        <i x="1562" s="1"/>
        <i x="1098" s="1"/>
        <i x="23" s="1"/>
        <i x="214" s="1"/>
        <i x="232" s="1"/>
        <i x="712" s="1"/>
        <i x="454" s="1"/>
        <i x="593" s="1"/>
        <i x="858" s="1"/>
        <i x="1981" s="1"/>
        <i x="937" s="1"/>
        <i x="595" s="1"/>
        <i x="1794" s="1"/>
        <i x="286" s="1"/>
        <i x="1019" s="1"/>
        <i x="96" s="1"/>
        <i x="506" s="1"/>
        <i x="1240" s="1"/>
        <i x="1183" s="1"/>
        <i x="1631" s="1"/>
        <i x="1490" s="1"/>
        <i x="1988" s="1"/>
        <i x="1157" s="1"/>
        <i x="100" s="1"/>
        <i x="376" s="1"/>
        <i x="1845" s="1"/>
        <i x="1214" s="1"/>
        <i x="1999" s="1"/>
        <i x="1763" s="1"/>
        <i x="1471" s="1"/>
        <i x="1757" s="1"/>
        <i x="197" s="1"/>
        <i x="1251" s="1"/>
        <i x="1648" s="1"/>
        <i x="1533" s="1"/>
        <i x="1258" s="1"/>
        <i x="1892" s="1"/>
        <i x="1752" s="1"/>
        <i x="345" s="1"/>
        <i x="525" s="1"/>
        <i x="880" s="1"/>
        <i x="687" s="1"/>
        <i x="97" s="1"/>
        <i x="162" s="1"/>
        <i x="708" s="1"/>
        <i x="182" s="1"/>
        <i x="1440" s="1"/>
        <i x="1536" s="1"/>
        <i x="1826" s="1"/>
        <i x="832" s="1"/>
        <i x="979" s="1"/>
        <i x="579" s="1"/>
        <i x="724" s="1"/>
        <i x="1165" s="1"/>
        <i x="42" s="1"/>
        <i x="254" s="1"/>
        <i x="1927" s="1"/>
        <i x="966" s="1"/>
        <i x="215" s="1"/>
        <i x="255" s="1"/>
        <i x="656" s="1"/>
        <i x="488" s="1"/>
        <i x="1215" s="1"/>
        <i x="1418" s="1"/>
        <i x="977" s="1"/>
        <i x="1072" s="1"/>
        <i x="820" s="1"/>
        <i x="1667" s="1"/>
        <i x="425" s="1"/>
        <i x="212" s="1"/>
        <i x="1142" s="1"/>
        <i x="1683" s="1"/>
        <i x="990" s="1"/>
        <i x="363" s="1"/>
        <i x="786" s="1"/>
        <i x="1197" s="1"/>
        <i x="1335" s="1"/>
        <i x="1369" s="1"/>
        <i x="1783" s="1"/>
        <i x="1059" s="1"/>
        <i x="1913" s="1"/>
        <i x="486" s="1"/>
        <i x="673" s="1"/>
        <i x="602" s="1"/>
        <i x="1308" s="1"/>
        <i x="382" s="1"/>
        <i x="1903" s="1"/>
        <i x="1120" s="1"/>
        <i x="1576" s="1"/>
        <i x="1995" s="1"/>
        <i x="1210" s="1"/>
        <i x="78" s="1"/>
        <i x="1687" s="1"/>
        <i x="1689" s="1"/>
        <i x="115" s="1"/>
        <i x="86" s="1"/>
        <i x="1191" s="1"/>
        <i x="135" s="1"/>
        <i x="500" s="1"/>
        <i x="1718" s="1"/>
        <i x="1460" s="1"/>
        <i x="1047" s="1"/>
        <i x="1978" s="1"/>
        <i x="1510" s="1"/>
        <i x="1435" s="1"/>
        <i x="1395" s="1"/>
        <i x="1084" s="1"/>
        <i x="226" s="1"/>
        <i x="1905" s="1"/>
        <i x="1248" s="1"/>
        <i x="1776" s="1"/>
        <i x="1467" s="1"/>
        <i x="1932" s="1"/>
        <i x="1452" s="1"/>
        <i x="1445" s="1"/>
        <i x="1050" s="1"/>
        <i x="496" s="1"/>
        <i x="1615" s="1"/>
        <i x="1651" s="1"/>
        <i x="1413" s="1"/>
        <i x="601" s="1"/>
        <i x="1034" s="1"/>
        <i x="1262" s="1"/>
        <i x="474" s="1"/>
        <i x="1496" s="1"/>
        <i x="1325" s="1"/>
        <i x="1790" s="1"/>
        <i x="171" s="1"/>
        <i x="471" s="1"/>
        <i x="104" s="1"/>
        <i x="336" s="1"/>
        <i x="252" s="1"/>
        <i x="678" s="1"/>
        <i x="943" s="1"/>
        <i x="536" s="1"/>
        <i x="1528" s="1"/>
        <i x="861" s="1"/>
        <i x="857" s="1"/>
        <i x="1257" s="1"/>
        <i x="802" s="1"/>
        <i x="751" s="1"/>
        <i x="1732" s="1"/>
        <i x="231" s="1"/>
        <i x="117" s="1"/>
        <i x="1186" s="1"/>
        <i x="512" s="1"/>
        <i x="1333" s="1"/>
        <i x="1056" s="1"/>
        <i x="1394" s="1"/>
        <i x="93" s="1"/>
        <i x="1950" s="1"/>
        <i x="1225" s="1"/>
        <i x="323" s="1"/>
        <i x="2010" s="1"/>
        <i x="1587" s="1"/>
        <i x="1469" s="1"/>
        <i x="750" s="1"/>
        <i x="129" s="1"/>
        <i x="1508" s="1"/>
        <i x="1018" s="1"/>
        <i x="1663" s="1"/>
        <i x="1742" s="1"/>
        <i x="319" s="1"/>
        <i x="47" s="1"/>
        <i x="378" s="1"/>
        <i x="1437" s="1"/>
        <i x="1692" s="1"/>
        <i x="1621" s="1"/>
        <i x="1170" s="1"/>
        <i x="612" s="1"/>
        <i x="1920" s="1"/>
        <i x="968" s="1"/>
        <i x="1405" s="1"/>
        <i x="657" s="1"/>
        <i x="477" s="1"/>
        <i x="492" s="1"/>
        <i x="1007" s="1"/>
        <i x="743" s="1"/>
        <i x="542" s="1"/>
        <i x="1661" s="1"/>
        <i x="1463" s="1"/>
        <i x="782" s="1"/>
        <i x="1029" s="1"/>
        <i x="1466" s="1"/>
        <i x="1916" s="1"/>
        <i x="1300" s="1"/>
        <i x="1830" s="1"/>
        <i x="775" s="1"/>
        <i x="324" s="1"/>
        <i x="299" s="1"/>
        <i x="1957" s="1"/>
        <i x="463" s="1"/>
        <i x="446" s="1"/>
        <i x="103" s="1"/>
        <i x="1657" s="1"/>
        <i x="338" s="1"/>
        <i x="505" s="1"/>
        <i x="1164" s="1"/>
        <i x="878" s="1"/>
        <i x="1444" s="1"/>
        <i x="1721" s="1"/>
        <i x="696" s="1"/>
        <i x="2015" s="1"/>
        <i x="447" s="1"/>
        <i x="645" s="1"/>
        <i x="1380" s="1"/>
        <i x="982" s="1"/>
        <i x="1027" s="1"/>
        <i x="1315" s="1"/>
        <i x="1814" s="1"/>
        <i x="1506" s="1"/>
        <i x="1911" s="1"/>
        <i x="2009" s="1"/>
        <i x="798" s="1"/>
        <i x="1082" s="1"/>
        <i x="1192" s="1"/>
        <i x="1784" s="1"/>
        <i x="1448" s="1"/>
        <i x="1332" s="1"/>
        <i x="906" s="1"/>
        <i x="1694" s="1"/>
        <i x="758" s="1"/>
        <i x="1422" s="1"/>
        <i x="1901" s="1"/>
        <i x="532" s="1"/>
        <i x="1709" s="1"/>
        <i x="783" s="1"/>
        <i x="14" s="1"/>
        <i x="174" s="1"/>
        <i x="335" s="1"/>
        <i x="13" s="1"/>
        <i x="560" s="1"/>
        <i x="1551" s="1"/>
        <i x="1684" s="1"/>
        <i x="819" s="1"/>
        <i x="646" s="1"/>
        <i x="392" s="1"/>
        <i x="1909" s="1"/>
        <i x="271" s="1"/>
        <i x="1130" s="1"/>
        <i x="864" s="1"/>
        <i x="1487" s="1"/>
        <i x="881" s="1"/>
        <i x="695" s="1"/>
        <i x="1379" s="1"/>
        <i x="484" s="1"/>
        <i x="1235" s="1"/>
        <i x="1967" s="1"/>
        <i x="1040" s="1"/>
        <i x="1074" s="1"/>
        <i x="1919" s="1"/>
        <i x="1420" s="1"/>
        <i x="608" s="1"/>
        <i x="451" s="1"/>
        <i x="362" s="1"/>
        <i x="476" s="1"/>
        <i x="1616" s="1"/>
        <i x="1837" s="1"/>
        <i x="1045" s="1"/>
        <i x="1933" s="1"/>
        <i x="1945" s="1"/>
        <i x="1323" s="1"/>
        <i x="1455" s="1"/>
        <i x="1809" s="1"/>
        <i x="1897" s="1"/>
        <i x="1063" s="1"/>
        <i x="1570" s="1"/>
        <i x="980" s="1"/>
        <i x="652" s="1"/>
        <i x="1996" s="1"/>
        <i x="1594" s="1"/>
        <i x="41" s="1"/>
        <i x="1244" s="1"/>
        <i x="1875" s="1"/>
        <i x="36" s="1"/>
        <i x="1442" s="1"/>
        <i x="1816" s="1"/>
        <i x="1122" s="1"/>
        <i x="1710" s="1"/>
        <i x="180" s="1"/>
        <i x="1199" s="1"/>
        <i x="459" s="1"/>
        <i x="1434" s="1"/>
        <i x="1399" s="1"/>
        <i x="1061" s="1"/>
        <i x="1031" s="1"/>
        <i x="444" s="1"/>
        <i x="1012" s="1"/>
        <i x="173" s="1"/>
        <i x="1831" s="1"/>
        <i x="413" s="1"/>
        <i x="1043" s="1"/>
        <i x="568" s="1"/>
        <i x="684" s="1"/>
        <i x="1777" s="1"/>
        <i x="1580" s="1"/>
        <i x="1269" s="1"/>
        <i x="1698" s="1"/>
        <i x="924" s="1"/>
        <i x="1247" s="1"/>
        <i x="623" s="1"/>
        <i x="816" s="1"/>
        <i x="341" s="1"/>
        <i x="1774" s="1"/>
        <i x="1941" s="1"/>
        <i x="1096" s="1"/>
        <i x="1161" s="1"/>
        <i x="1044" s="1"/>
        <i x="473" s="1"/>
        <i x="867" s="1"/>
        <i x="1451" s="1"/>
        <i x="1344" s="1"/>
        <i x="1080" s="1"/>
        <i x="1565" s="1"/>
        <i x="1637" s="1"/>
        <i x="1928" s="1"/>
        <i x="1969" s="1"/>
        <i x="120" s="1"/>
        <i x="244" s="1"/>
        <i x="766" s="1"/>
        <i x="1835" s="1"/>
        <i x="1036" s="1"/>
        <i x="1682" s="1"/>
        <i x="1997" s="1"/>
        <i x="1208" s="1"/>
        <i x="1289" s="1"/>
        <i x="1449" s="1"/>
        <i x="1127" s="1"/>
        <i x="1571" s="1"/>
        <i x="1859" s="1"/>
        <i x="1318" s="1"/>
        <i x="31" s="1"/>
        <i x="1891" s="1"/>
        <i x="896" s="1"/>
        <i x="48" s="1"/>
        <i x="1305" s="1"/>
        <i x="956" s="1"/>
        <i x="945" s="1"/>
        <i x="1278" s="1"/>
        <i x="1987" s="1"/>
        <i x="1937" s="1"/>
        <i x="1051" s="1"/>
        <i x="1245" s="1"/>
        <i x="200" s="1"/>
        <i x="960" s="1"/>
        <i x="1895" s="1"/>
        <i x="717" s="1"/>
        <i x="1419" s="1"/>
        <i x="125" s="1"/>
        <i x="411" s="1"/>
        <i x="1759" s="1"/>
        <i x="469" s="1"/>
        <i x="1077" s="1"/>
        <i x="772" s="1"/>
        <i x="704" s="1"/>
        <i x="437" s="1"/>
        <i x="1371" s="1"/>
        <i x="1150" s="1"/>
        <i x="90" s="1"/>
        <i x="70" s="1"/>
        <i x="580" s="1"/>
        <i x="1354" s="1"/>
        <i x="1143" s="1"/>
        <i x="1146" s="1"/>
        <i x="776" s="1"/>
        <i x="1431" s="1"/>
        <i x="1851" s="1"/>
        <i x="1586" s="1"/>
        <i x="1037" s="1"/>
        <i x="1493" s="1"/>
        <i x="482" s="1"/>
        <i x="942" s="1"/>
        <i x="1669" s="1"/>
        <i x="1879" s="1"/>
        <i x="597" s="1"/>
        <i x="1936" s="1"/>
        <i x="1658" s="1"/>
        <i x="315" s="1"/>
        <i x="919" s="1"/>
        <i x="1488" s="1"/>
        <i x="1952" s="1"/>
        <i x="768" s="1"/>
        <i x="1375" s="1"/>
        <i x="869" s="1"/>
        <i x="785" s="1"/>
        <i x="308" s="1"/>
        <i x="1481" s="1"/>
        <i x="822" s="1"/>
        <i x="1807" s="1"/>
        <i x="248" s="1"/>
        <i x="1464" s="1"/>
        <i x="658" s="1"/>
        <i x="598" s="1"/>
        <i x="26" s="1"/>
        <i x="265" s="1"/>
        <i x="1834" s="1"/>
        <i x="1351" s="1"/>
        <i x="1522" s="1"/>
        <i x="127" s="1"/>
        <i x="526" s="1"/>
        <i x="334" s="1"/>
        <i x="1264" s="1"/>
        <i x="39" s="1"/>
        <i x="1650" s="1"/>
        <i x="130" s="1"/>
        <i x="1504" s="1"/>
        <i x="309" s="1"/>
        <i x="1679" s="1"/>
        <i x="2008" s="1"/>
        <i x="1755" s="1"/>
        <i x="935" s="1"/>
        <i x="676" s="1"/>
        <i x="237" s="1"/>
        <i x="1874" s="1"/>
        <i x="170" s="1"/>
        <i x="1070" s="1"/>
        <i x="831" s="1"/>
        <i x="353" s="1"/>
        <i x="1259" s="1"/>
        <i x="647" s="1"/>
        <i x="1071" s="1"/>
        <i x="653" s="1"/>
        <i x="1168" s="1"/>
        <i x="949" s="1"/>
        <i x="1387" s="1"/>
        <i x="567" s="1"/>
        <i x="1550" s="1"/>
        <i x="1491" s="1"/>
        <i x="1552" s="1"/>
        <i x="780" s="1"/>
        <i x="815" s="1"/>
        <i x="666" s="1"/>
        <i x="1802" s="1"/>
        <i x="870" s="1"/>
        <i x="552" s="1"/>
        <i x="1095" s="1"/>
        <i x="1457" s="1"/>
        <i x="1246" s="1"/>
        <i x="372" s="1"/>
        <i x="1135" s="1"/>
        <i x="1716" s="1"/>
        <i x="418" s="1"/>
        <i x="556" s="1"/>
        <i x="269" s="1"/>
        <i x="1553" s="1"/>
        <i x="616" s="1"/>
        <i x="1857" s="1"/>
        <i x="1265" s="1"/>
        <i x="1513" s="1"/>
        <i x="1483" s="1"/>
        <i x="1211" s="1"/>
        <i x="1524" s="1"/>
        <i x="1108" s="1"/>
        <i x="1241" s="1"/>
        <i x="1745" s="1"/>
        <i x="220" s="1"/>
        <i x="383" s="1"/>
        <i x="139" s="1"/>
        <i x="792" s="1"/>
        <i x="640" s="1"/>
        <i x="923" s="1"/>
        <i x="1123" s="1"/>
        <i x="1076" s="1"/>
        <i x="435" s="1"/>
        <i x="1602" s="1"/>
        <i x="1121" s="1"/>
        <i x="1964" s="1"/>
        <i x="1336" s="1"/>
        <i x="730" s="1"/>
        <i x="518" s="1"/>
        <i x="1861" s="1"/>
        <i x="124" s="1"/>
        <i x="1555" s="1"/>
        <i x="1175" s="1"/>
        <i x="502" s="1"/>
        <i x="648" s="1"/>
        <i x="10" s="1"/>
        <i x="514" s="1"/>
        <i x="926" s="1"/>
        <i x="1234" s="1"/>
        <i x="1697" s="1"/>
        <i x="1764" s="1"/>
        <i x="888" s="1"/>
        <i x="543" s="1"/>
        <i x="1367" s="1"/>
        <i x="1507" s="1"/>
        <i x="1009" s="1"/>
        <i x="617" s="1"/>
        <i x="1377" s="1"/>
        <i x="1011" s="1"/>
        <i x="106" s="1"/>
        <i x="360" s="1"/>
        <i x="629" s="1"/>
        <i x="1368" s="1"/>
        <i x="1568" s="1"/>
        <i x="1517" s="1"/>
        <i x="1349" s="1"/>
        <i x="278" s="1"/>
        <i x="67" s="1"/>
        <i x="1436" s="1"/>
        <i x="3" s="1"/>
        <i x="779" s="1"/>
        <i x="401" s="1"/>
        <i x="1838" s="1"/>
        <i x="909" s="1"/>
        <i x="1953" s="1"/>
        <i x="175" s="1"/>
        <i x="1509" s="1"/>
        <i x="423" s="1"/>
        <i x="1597" s="1"/>
        <i x="1484" s="1"/>
        <i x="485" s="1"/>
        <i x="1151" s="1"/>
        <i x="1149" s="1"/>
        <i x="618" s="1"/>
        <i x="1629" s="1"/>
        <i x="493" s="1"/>
        <i x="1302" s="1"/>
        <i x="1990" s="1"/>
        <i x="807" s="1"/>
        <i x="1519" s="1"/>
        <i x="1803" s="1"/>
        <i x="101" s="1"/>
        <i x="466" s="1"/>
        <i x="273" s="1"/>
        <i x="577" s="1"/>
        <i x="681" s="1"/>
        <i x="228" s="1"/>
        <i x="1287" s="1"/>
        <i x="1091" s="1"/>
        <i x="1042" s="1"/>
        <i x="328" s="1"/>
        <i x="531" s="1"/>
        <i x="82" s="1"/>
        <i x="1740" s="1"/>
        <i x="1938" s="1"/>
        <i x="370" s="1"/>
        <i x="126" s="1"/>
        <i x="235" s="1"/>
        <i x="967" s="1"/>
        <i x="21" s="1"/>
        <i x="1454" s="1"/>
        <i x="550" s="1"/>
        <i x="1362" s="1"/>
        <i x="1472" s="1"/>
        <i x="373" s="1"/>
        <i x="703" s="1"/>
        <i x="1053" s="1"/>
        <i x="188" s="1"/>
        <i x="1137" s="1"/>
        <i x="808" s="1"/>
        <i x="1252" s="1"/>
        <i x="1268" s="1"/>
        <i x="1853" s="1"/>
        <i x="17" s="1"/>
        <i x="615" s="1"/>
        <i x="1090" s="1"/>
        <i x="1236" s="1"/>
        <i x="674" s="1"/>
        <i x="428" s="1"/>
        <i x="1292" s="1"/>
        <i x="1366" s="1"/>
        <i x="303" s="1"/>
        <i x="280" s="1"/>
        <i x="628" s="1"/>
        <i x="685" s="1"/>
        <i x="436" s="1"/>
        <i x="302" s="1"/>
        <i x="1833" s="1"/>
        <i x="247" s="1"/>
        <i x="539" s="1"/>
        <i x="50" s="1"/>
        <i x="1301" s="1"/>
        <i x="51" s="1"/>
        <i x="461" s="1"/>
        <i x="555" s="1"/>
        <i x="722" s="1"/>
        <i x="797" s="1"/>
        <i x="1458" s="1"/>
        <i x="1113" s="1"/>
        <i x="1538" s="1"/>
        <i x="52" s="1"/>
        <i x="409" s="1"/>
        <i x="726" s="1"/>
        <i x="12" s="1"/>
        <i x="1079" s="1"/>
        <i x="1267" s="1"/>
        <i x="134" s="1"/>
        <i x="1971" s="1"/>
        <i x="421" s="1"/>
        <i x="742" s="1"/>
        <i x="1702" s="1"/>
        <i x="229" s="1"/>
        <i x="151" s="1"/>
        <i x="209" s="1"/>
        <i x="449" s="1"/>
        <i x="1819" s="1"/>
        <i x="1596" s="1"/>
        <i x="1189" s="1"/>
        <i x="581" s="1"/>
        <i x="741" s="1"/>
        <i x="1092" s="1"/>
        <i x="649" s="1"/>
        <i x="1408" s="1"/>
        <i x="738" s="1"/>
        <i x="902" s="1"/>
        <i x="1926" s="1"/>
        <i x="433" s="1"/>
        <i x="818" s="1"/>
        <i x="405" s="1"/>
        <i x="1473" s="1"/>
        <i x="1977" s="1"/>
        <i x="1712" s="1"/>
        <i x="292" s="1"/>
        <i x="524" s="1"/>
        <i x="114" s="1"/>
        <i x="983" s="1"/>
        <i x="478" s="1"/>
        <i x="2004" s="1"/>
        <i x="35" s="1"/>
        <i x="2011" s="1"/>
        <i x="1028" s="1"/>
        <i x="181" s="1"/>
        <i x="192" s="1"/>
        <i x="958" s="1"/>
        <i x="809" s="1"/>
        <i x="1778" s="1"/>
        <i x="1848" s="1"/>
        <i x="1654" s="1"/>
        <i x="908" s="1"/>
        <i x="1773" s="1"/>
        <i x="1285" s="1"/>
        <i x="1462" s="1"/>
        <i x="199" s="1"/>
        <i x="118" s="1"/>
        <i x="359" s="1"/>
        <i x="34" s="1"/>
        <i x="0" s="1"/>
        <i x="668" s="1"/>
        <i x="642" s="1"/>
        <i x="259" s="1"/>
        <i x="594" s="1"/>
        <i x="1153" s="1"/>
        <i x="1281" s="1"/>
        <i x="1263" s="1"/>
        <i x="202" s="1"/>
        <i x="1111" s="1"/>
        <i x="970" s="1"/>
        <i x="1907" s="1"/>
        <i x="1772" s="1"/>
        <i x="94" s="1"/>
        <i x="1253" s="1"/>
        <i x="1237" s="1"/>
        <i x="736" s="1"/>
        <i x="671" s="1"/>
        <i x="915" s="1"/>
        <i x="1564" s="1"/>
        <i x="1793" s="1"/>
        <i x="959" s="1"/>
        <i x="639" s="1"/>
        <i x="1603" s="1"/>
        <i x="1350" s="1"/>
        <i x="1106" s="1"/>
        <i x="285" s="1"/>
        <i x="58" s="1"/>
        <i x="305" s="1"/>
        <i x="1357" s="1"/>
        <i x="610" s="1"/>
        <i x="404" s="1"/>
        <i x="767" s="1"/>
        <i x="1067" s="1"/>
        <i x="1727" s="1"/>
        <i x="243" s="1"/>
        <i x="573" s="1"/>
        <i x="672" s="1"/>
        <i x="400" s="1"/>
        <i x="2005" s="1"/>
        <i x="1288" s="1"/>
        <i x="148" s="1"/>
        <i x="1918" s="1"/>
        <i x="1865" s="1"/>
        <i x="116" s="1"/>
        <i x="66" s="1"/>
        <i x="659" s="1"/>
        <i x="1176" s="1"/>
        <i x="1540" s="1"/>
        <i x="1747" s="1"/>
        <i x="1145" s="1"/>
        <i x="2000" s="1"/>
        <i x="1459" s="1"/>
        <i x="1008" s="1"/>
        <i x="734" s="1"/>
        <i x="1039" s="1"/>
        <i x="574" s="1"/>
        <i x="427" s="1"/>
        <i x="498" s="1"/>
        <i x="320" s="1"/>
        <i x="1331" s="1"/>
        <i x="1640" s="1"/>
        <i x="590" s="1"/>
        <i x="930" s="1"/>
        <i x="1337" s="1"/>
        <i x="1656" s="1"/>
        <i x="537" s="1"/>
        <i x="321" s="1"/>
        <i x="754" s="1"/>
        <i x="833" s="1"/>
        <i x="1030" s="1"/>
        <i x="1733" s="1"/>
        <i x="1584" s="1"/>
        <i x="1983" s="1"/>
        <i x="1486" s="1"/>
        <i x="420" s="1"/>
        <i x="1373" s="1"/>
        <i x="1717" s="1"/>
        <i x="386" s="1"/>
        <i x="1134" s="1"/>
        <i x="1985" s="1"/>
        <i x="169" s="1"/>
        <i x="1086" s="1"/>
        <i x="1094" s="1"/>
        <i x="1546" s="1"/>
        <i x="1386" s="1"/>
        <i x="611" s="1"/>
        <i x="314" s="1"/>
        <i x="268" s="1"/>
        <i x="1021" s="1"/>
        <i x="1771" s="1"/>
        <i x="1843" s="1"/>
        <i x="1144" s="1"/>
        <i x="1966" s="1"/>
        <i x="158" s="1"/>
        <i x="1169" s="1"/>
        <i x="467" s="1"/>
        <i x="1723" s="1"/>
        <i x="346" s="1"/>
        <i x="332" s="1"/>
        <i x="690" s="1"/>
        <i x="270" s="1"/>
        <i x="233" s="1"/>
        <i x="397" s="1"/>
        <i x="997" s="1"/>
        <i x="1110" s="1"/>
        <i x="1397" s="1"/>
        <i x="538" s="1"/>
        <i x="37" s="1"/>
        <i x="1114" s="1"/>
        <i x="62" s="1"/>
        <i x="1307" s="1"/>
        <i x="121" s="1"/>
        <i x="855" s="1"/>
        <i x="317" s="1"/>
        <i x="340" s="1"/>
        <i x="387" s="1"/>
        <i x="1193" s="1"/>
        <i x="1002" s="1"/>
        <i x="1841" s="1"/>
        <i x="641" s="1"/>
        <i x="620" s="1"/>
        <i x="61" s="1"/>
        <i x="1162" s="1"/>
        <i x="936" s="1"/>
        <i x="1782" s="1"/>
        <i x="133" s="1"/>
        <i x="19" s="1"/>
        <i x="1642" s="1"/>
        <i x="234" s="1"/>
        <i x="516" s="1"/>
        <i x="155" s="1"/>
        <i x="859" s="1"/>
        <i x="201" s="1"/>
        <i x="503" s="1"/>
        <i x="1306" s="1"/>
        <i x="1609" s="1"/>
        <i x="193" s="1"/>
        <i x="432" s="1"/>
        <i x="1542" s="1"/>
        <i x="1412" s="1"/>
        <i x="872" s="1"/>
        <i x="2007" s="1"/>
        <i x="1805" s="1"/>
        <i x="327" s="1"/>
        <i x="458" s="1"/>
        <i x="142" s="1"/>
        <i x="1563" s="1"/>
        <i x="1521" s="1"/>
        <i x="1670" s="1"/>
        <i x="128" s="1"/>
        <i x="1660" s="1"/>
        <i x="1652" s="1"/>
        <i x="527" s="1"/>
        <i x="306" s="1"/>
        <i x="898" s="1"/>
        <i x="1152" s="1"/>
        <i x="487" s="1"/>
        <i x="326" s="1"/>
        <i x="204" s="1"/>
        <i x="871" s="1"/>
        <i x="987" s="1"/>
        <i x="545" s="1"/>
        <i x="1328" s="1"/>
        <i x="161" s="1"/>
        <i x="371" s="1"/>
        <i x="1525" s="1"/>
        <i x="1674" s="1"/>
        <i x="1212" s="1"/>
        <i x="636" s="1"/>
        <i x="1407" s="1"/>
        <i x="1206" s="1"/>
        <i x="1276" s="1"/>
        <i x="1785" s="1"/>
        <i x="1005" s="1"/>
        <i x="462" s="1"/>
        <i x="1438" s="1"/>
        <i x="1914" s="1"/>
        <i x="333" s="1"/>
        <i x="15" s="1"/>
        <i x="1558" s="1"/>
        <i x="1804" s="1"/>
        <i x="1960" s="1"/>
        <i x="986" s="1"/>
        <i x="854" s="1"/>
        <i x="1314" s="1"/>
        <i x="1693" s="1"/>
        <i x="940" s="1"/>
        <i x="1527" s="1"/>
        <i x="6" s="1"/>
        <i x="395" s="1"/>
        <i x="1531" s="1"/>
        <i x="694" s="1"/>
        <i x="827" s="1"/>
        <i x="1866" s="1"/>
        <i x="1392" s="1"/>
        <i x="1424" s="1"/>
        <i x="112" s="1"/>
        <i x="1374" s="1"/>
        <i x="1681" s="1"/>
        <i x="889" s="1"/>
        <i x="621" s="1"/>
        <i x="932" s="1"/>
        <i x="1492" s="1"/>
        <i x="821" s="1"/>
        <i x="675" s="1"/>
        <i x="1171" s="1"/>
        <i x="1526" s="1"/>
        <i x="953" s="1"/>
        <i x="1769" s="1"/>
        <i x="515" s="1"/>
        <i x="1792" s="1"/>
        <i x="1447" s="1"/>
        <i x="1862" s="1"/>
        <i x="311" s="1"/>
        <i x="1986" s="1"/>
        <i x="715" s="1"/>
        <i x="1083" s="1"/>
        <i x="470" s="1"/>
        <i x="1141" s="1"/>
        <i x="1735" s="1"/>
        <i x="1811" s="1"/>
        <i x="834" s="1"/>
        <i x="1514" s="1"/>
        <i x="72" s="1"/>
        <i x="546" s="1"/>
        <i x="203" s="1"/>
        <i x="57" s="1"/>
        <i x="1494" s="1"/>
        <i x="1993" s="1"/>
        <i x="710" s="1"/>
        <i x="1780" s="1"/>
        <i x="69" s="1"/>
        <i x="1355" s="1"/>
        <i x="962" s="1"/>
        <i x="1753" s="1"/>
        <i x="1060" s="1"/>
        <i x="637" s="1"/>
        <i x="1129" s="1"/>
        <i x="1321" s="1"/>
        <i x="1791" s="1"/>
        <i x="1232" s="1"/>
        <i x="1249" s="1"/>
        <i x="693" s="1"/>
        <i x="356" s="1"/>
        <i x="377" s="1"/>
        <i x="1582" s="1"/>
        <i x="415" s="1"/>
        <i x="733" s="1"/>
        <i x="1788" s="1"/>
        <i x="238" s="1"/>
        <i x="1828" s="1"/>
        <i x="29" s="1"/>
        <i x="1385" s="1"/>
        <i x="1087" s="1"/>
        <i x="179" s="1"/>
        <i x="1821" s="1"/>
        <i x="391" s="1"/>
        <i x="190" s="1"/>
        <i x="1411" s="1"/>
        <i x="18" s="1"/>
        <i x="1956" s="1"/>
        <i x="1048" s="1"/>
        <i x="939" s="1"/>
        <i x="1575" s="1"/>
        <i x="1478" s="1"/>
        <i x="1503" s="1"/>
        <i x="1275" s="1"/>
        <i x="576" s="1"/>
        <i x="1962" s="1"/>
        <i x="1601" s="1"/>
        <i x="614" s="1"/>
        <i x="1279" s="1"/>
        <i x="1529" s="1"/>
        <i x="1734" s="1"/>
        <i x="961" s="1"/>
        <i x="1343" s="1"/>
        <i x="55" s="1"/>
        <i x="677" s="1"/>
        <i x="1982" s="1"/>
        <i x="168" s="1"/>
        <i x="1748" s="1"/>
        <i x="1756" s="1"/>
        <i x="1172" s="1"/>
        <i x="1942" s="1"/>
        <i x="1000" s="1"/>
        <i x="1220" s="1"/>
        <i x="1421" s="1"/>
        <i x="638" s="1"/>
        <i x="1140" s="1"/>
        <i x="1713" s="1"/>
        <i x="1645" s="1"/>
        <i x="928" s="1"/>
        <i x="1013" s="1"/>
        <i x="183" s="1"/>
        <i x="713" s="1"/>
        <i x="412" s="1"/>
        <i x="817" s="1"/>
        <i x="1854" s="1"/>
        <i x="251" s="1"/>
        <i x="443" s="1"/>
        <i x="604" s="1"/>
        <i x="1883" s="1"/>
        <i x="178" s="1"/>
        <i x="354" s="1"/>
        <i x="1329" s="1"/>
        <i x="885" s="1"/>
        <i x="1340" s="1"/>
        <i x="1832" s="1"/>
        <i x="1155" s="1"/>
        <i x="707" s="1"/>
        <i x="1839" s="1"/>
        <i x="1908" s="1"/>
        <i x="1762" s="1"/>
        <i x="1599" s="1"/>
        <i x="1032" s="1"/>
        <i x="1190" s="1"/>
        <i x="1955" s="1"/>
        <i x="1499" s="1"/>
        <i x="1203" s="1"/>
        <i x="390" s="1"/>
        <i x="795" s="1"/>
        <i x="464" s="1"/>
        <i x="291" s="1"/>
        <i x="402" s="1"/>
        <i x="186" s="1"/>
        <i x="1829" s="1"/>
        <i x="599" s="1"/>
        <i x="1416" s="1"/>
        <i x="938" s="1"/>
        <i x="1545" s="1"/>
        <i x="297" s="1"/>
        <i x="1532" s="1"/>
        <i x="1196" s="1"/>
        <i x="1583" s="1"/>
        <i x="660" s="1"/>
        <i x="1025" s="1"/>
        <i x="1547" s="1"/>
        <i x="143" s="1"/>
        <i x="892" s="1"/>
        <i x="138" s="1"/>
        <i x="441" s="1"/>
        <i x="1334" s="1"/>
        <i x="1342" s="1"/>
        <i x="665" s="1"/>
        <i x="1453" s="1"/>
        <i x="1154" s="1"/>
        <i x="1662" s="1"/>
        <i x="1433" s="1"/>
        <i x="1104" s="1"/>
        <i x="1406" s="1"/>
        <i x="1256" s="1"/>
        <i x="195" s="1"/>
        <i x="811" s="1"/>
        <i x="991" s="1"/>
        <i x="916" s="1"/>
        <i x="1696" s="1"/>
        <i x="414" s="1"/>
        <i x="1465" s="1"/>
        <i x="1384" s="1"/>
        <i x="221" s="1"/>
        <i x="1800" s="1"/>
        <i x="1925" s="1"/>
        <i x="1842" s="1"/>
        <i x="1396" s="1"/>
        <i x="1817" s="1"/>
        <i x="523" s="1"/>
        <i x="1102" s="1"/>
        <i x="1607" s="1"/>
        <i x="729" s="1"/>
        <i x="1239" s="1"/>
        <i x="1635" s="1"/>
        <i x="164" s="1"/>
        <i x="1272" s="1"/>
        <i x="144" s="1"/>
        <i x="301" s="1"/>
        <i x="1824" s="1"/>
        <i x="2012" s="1"/>
        <i x="196" s="1"/>
        <i x="1622" s="1"/>
        <i x="1561" s="1"/>
        <i x="388" s="1"/>
        <i x="913" s="1"/>
        <i x="548" s="1"/>
        <i x="632" s="1"/>
        <i x="975" s="1"/>
        <i x="1291" s="1"/>
        <i x="1850" s="1"/>
        <i x="718" s="1"/>
        <i x="1182" s="1"/>
        <i x="501" s="1"/>
        <i x="740" s="1"/>
        <i x="1844" s="1"/>
        <i x="1726" s="1"/>
        <i x="1867" s="1"/>
        <i x="1746" s="1"/>
        <i x="1700" s="1"/>
        <i x="1549" s="1"/>
        <i x="559" s="1"/>
        <i x="206" s="1"/>
        <i x="1618" s="1"/>
        <i x="951" s="1"/>
        <i x="1685" s="1"/>
        <i x="63" s="1"/>
        <i x="994" s="1"/>
        <i x="1923" s="1"/>
        <i x="294" s="1"/>
        <i x="1882" s="1"/>
        <i x="276" s="1"/>
        <i x="1647" s="1"/>
        <i x="9" s="1"/>
        <i x="1868" s="1"/>
        <i x="846" s="1"/>
        <i x="1612" s="1"/>
        <i x="1544" s="1"/>
        <i x="1946" s="1"/>
        <i x="1965" s="1"/>
        <i x="1779" s="1"/>
        <i x="1520" s="1"/>
        <i x="1066" s="1"/>
        <i x="680" s="1"/>
        <i x="1221" s="1"/>
        <i x="1327" s="1"/>
        <i x="634" s="1"/>
        <i x="1630" s="1"/>
        <i x="184" s="1"/>
        <i x="1312" s="1"/>
        <i x="784" s="1"/>
        <i x="702" s="1"/>
        <i x="426" s="1"/>
        <i x="277" s="1"/>
        <i x="267" s="1"/>
        <i x="1758" s="1"/>
        <i x="1423" s="1"/>
        <i x="1822" s="1"/>
        <i x="824" s="1"/>
        <i x="381" s="1"/>
        <i x="1352" s="1"/>
        <i x="1311" s="1"/>
        <i x="1309" s="1"/>
        <i x="1390" s="1"/>
        <i x="761" s="1"/>
        <i x="686" s="1"/>
        <i x="296" s="1"/>
        <i x="875" s="1"/>
        <i x="1863" s="1"/>
        <i x="290" s="1"/>
        <i x="1219" s="1"/>
        <i x="1634" s="1"/>
        <i x="863" s="1"/>
        <i x="563" s="1"/>
        <i x="40" s="1"/>
        <i x="1701" s="1"/>
        <i x="107" s="1"/>
        <i x="1136" s="1"/>
        <i x="119" s="1"/>
        <i x="1600" s="1"/>
        <i x="689" s="1"/>
        <i x="706" s="1"/>
        <i x="1326" s="1"/>
        <i x="1846" s="1"/>
        <i x="1737" s="1"/>
        <i x="1719" s="1"/>
        <i x="1810" s="1"/>
        <i x="1686" s="1"/>
        <i x="1299" s="1"/>
        <i x="1126" s="1"/>
        <i x="1730" s="1"/>
        <i x="553" s="1"/>
        <i x="1475" s="1"/>
        <i x="1147" s="1"/>
        <i x="1358" s="1"/>
        <i x="489" s="1"/>
        <i x="275" s="1"/>
        <i x="633" s="1"/>
        <i x="1015" s="1"/>
        <i x="1888" s="1"/>
        <i x="2013" s="1"/>
        <i x="1744" s="1"/>
        <i x="1109" s="1"/>
        <i x="1665" s="1"/>
        <i x="721" s="1"/>
        <i x="1606" s="1"/>
        <i x="1860" s="1"/>
        <i x="1216" s="1"/>
        <i x="1341" s="1"/>
        <i x="1636" s="1"/>
        <i x="1295" s="1"/>
        <i x="1330" s="1"/>
        <i x="739" s="1"/>
        <i x="1899" s="1"/>
        <i x="1795" s="1"/>
        <i x="1297" s="1"/>
        <i x="330" s="1"/>
        <i x="1217" s="1"/>
        <i x="1283" s="1"/>
        <i x="245" s="1"/>
        <i x="1319" s="1"/>
        <i x="891" s="1"/>
        <i x="711" s="1"/>
        <i x="79" s="1"/>
        <i x="844" s="1"/>
        <i x="1054" s="1"/>
        <i x="1590" s="1"/>
        <i x="777" s="1"/>
        <i x="406" s="1"/>
        <i x="625" s="1"/>
        <i x="1557" s="1"/>
        <i x="1894" s="1"/>
        <i x="1770" s="1"/>
        <i x="1099" s="1"/>
        <i x="773" s="1"/>
        <i x="771" s="1"/>
        <i x="862" s="1"/>
        <i x="1518" s="1"/>
        <i x="1840" s="1"/>
        <i x="984" s="1"/>
        <i x="1604" s="1"/>
        <i x="448" s="1"/>
        <i x="769" s="1"/>
        <i x="814" s="1"/>
        <i x="868" s="1"/>
        <i x="1103" s="1"/>
        <i x="316" s="1"/>
        <i x="714" s="1"/>
        <i x="725" s="1"/>
        <i x="1643" s="1"/>
        <i x="30" s="1"/>
        <i x="44" s="1"/>
        <i x="1378" s="1"/>
        <i x="1148" s="1"/>
        <i x="1992" s="1"/>
        <i x="1370" s="1"/>
        <i x="1559" s="1"/>
        <i x="737" s="1"/>
        <i x="465" s="1"/>
        <i x="1181" s="1"/>
        <i x="507" s="1"/>
        <i x="1006" s="1"/>
        <i x="289" s="1"/>
        <i x="1062" s="1"/>
        <i x="1796" s="1"/>
        <i x="1890" s="1"/>
        <i x="1543" s="1"/>
        <i x="1107" s="1"/>
        <i x="1653" s="1"/>
        <i x="416" s="1"/>
        <i x="950" s="1"/>
        <i x="1381" s="1"/>
        <i x="307" s="1"/>
        <i x="752" s="1"/>
        <i x="102" s="1"/>
        <i x="974" s="1"/>
        <i x="1401" s="1"/>
        <i x="1856" s="1"/>
        <i x="1489" s="1"/>
        <i x="1924" s="1"/>
        <i x="592" s="1"/>
        <i x="439" s="1"/>
        <i x="187" s="1"/>
        <i x="1116" s="1"/>
        <i x="1872" s="1"/>
        <i x="1178" s="1"/>
        <i x="1827" s="1"/>
        <i x="352" s="1"/>
        <i x="1801" s="1"/>
        <i x="1254" s="1"/>
        <i x="1605" s="1"/>
        <i x="1001" s="1"/>
        <i x="787" s="1"/>
        <i x="691" s="1"/>
        <i x="136" s="1"/>
        <i x="504" s="1"/>
        <i x="457" s="1"/>
        <i x="1591" s="1"/>
        <i x="87" s="1"/>
        <i x="1065" s="1"/>
        <i x="408" s="1"/>
        <i x="394" s="1"/>
        <i x="384" s="1"/>
        <i x="1633" s="1"/>
        <i x="1427" s="1"/>
        <i x="76" s="1"/>
        <i x="1022" s="1"/>
        <i x="1935" s="1"/>
        <i x="1205" s="1"/>
        <i x="150" s="1"/>
        <i x="607" s="1"/>
        <i x="700" s="1"/>
        <i x="874" s="1"/>
        <i x="1038" s="1"/>
        <i x="242" s="1"/>
        <i x="1290" s="1"/>
        <i x="760" s="1"/>
        <i x="1598" s="1"/>
        <i x="1177" s="1"/>
        <i x="571" s="1"/>
        <i x="1391" s="1"/>
        <i x="900" s="1"/>
        <i x="1906" s="1"/>
        <i x="993" s="1"/>
        <i x="1984" s="1"/>
        <i x="28" s="1"/>
        <i x="570" s="1"/>
        <i x="110" s="1"/>
        <i x="511" s="1"/>
        <i x="853" s="1"/>
        <i x="749" s="1"/>
        <i x="77" s="1"/>
        <i x="216" s="1"/>
        <i x="791" s="1"/>
        <i x="508" s="1"/>
        <i x="1115" s="1"/>
        <i x="1820" s="1"/>
        <i x="683" s="1"/>
        <i x="59" s="1"/>
        <i x="755" s="1"/>
        <i x="893" s="1"/>
        <i x="227" s="1"/>
        <i x="46" s="1"/>
        <i x="211" s="1"/>
        <i x="7" s="1"/>
        <i x="105" s="1"/>
        <i x="1852" s="1"/>
        <i x="1904" s="1"/>
        <i x="1304" s="1"/>
        <i x="1690" s="1"/>
        <i x="1799" s="1"/>
        <i x="586" s="1"/>
        <i x="1003" s="1"/>
        <i x="1117" s="1"/>
        <i x="1589" s="1"/>
        <i x="651" s="1"/>
        <i x="901" s="1"/>
        <i x="1708" s="1"/>
        <i x="1502" s="1"/>
        <i x="972" s="1"/>
        <i x="877" s="1"/>
        <i x="1806" s="1"/>
        <i x="591" s="1"/>
        <i x="998" s="1"/>
        <i x="800" s="1"/>
        <i x="1948" s="1"/>
        <i x="1255" s="1"/>
        <i x="1896" s="1"/>
        <i x="558" s="1"/>
        <i x="350" s="1"/>
        <i x="1628" s="1"/>
        <i x="261" s="1"/>
        <i x="1081" s="1"/>
        <i x="1360" s="1"/>
        <i x="912" s="1"/>
        <i x="1675" s="1"/>
        <i x="1736" s="1"/>
        <i x="626" s="1"/>
        <i x="491" s="1"/>
        <i x="922" s="1"/>
        <i x="1432" s="1"/>
        <i x="1539" s="1"/>
        <i x="904" s="1"/>
        <i x="529" s="1"/>
        <i x="1035" s="1"/>
        <i x="756" s="1"/>
        <i x="1443" s="1"/>
        <i x="520" s="1"/>
        <i x="1356" s="1"/>
        <i x="1097" s="1"/>
        <i x="918" s="1"/>
        <i x="442" s="1"/>
        <i x="920" s="1"/>
        <i x="1910" s="1"/>
        <i x="208" s="1"/>
        <i x="92" s="1"/>
        <i x="38" s="1"/>
        <i x="223" s="1"/>
        <i x="801" s="1"/>
        <i x="596" s="1"/>
        <i x="850" s="1"/>
        <i x="1849" s="1"/>
        <i x="288" s="1"/>
        <i x="643" s="1"/>
        <i x="95" s="1"/>
        <i x="264" s="1"/>
        <i x="910" s="1"/>
        <i x="1994" s="1"/>
        <i x="1569" s="1"/>
        <i x="153" s="1"/>
        <i x="609" s="1"/>
        <i x="123" s="1"/>
        <i x="976" s="1"/>
        <i x="468" s="1"/>
        <i x="1947" s="1"/>
        <i x="1951" s="1"/>
        <i x="1133" s="1"/>
        <i x="366" s="1"/>
        <i x="33" s="1"/>
        <i x="1976" s="1"/>
        <i x="54" s="1"/>
        <i x="1398" s="1"/>
        <i x="8" s="1"/>
        <i x="256" s="1"/>
        <i x="272" s="1"/>
        <i x="510" s="1"/>
        <i x="1775" s="1"/>
        <i x="1813" s="1"/>
        <i x="1823" s="1"/>
        <i x="1173" s="1"/>
        <i x="557" s="1"/>
        <i x="24" s="1"/>
        <i x="744" s="1"/>
        <i x="1353" s="1"/>
        <i x="635" s="1"/>
        <i x="1243" s="1"/>
        <i x="1320" s="1"/>
        <i x="753" s="1"/>
        <i x="1089" s="1"/>
        <i x="1939" s="1"/>
        <i x="1482" s="1"/>
        <i x="343" s="1"/>
        <i x="1207" s="1"/>
        <i x="111" s="1"/>
        <i x="358" s="1"/>
        <i x="1672" s="1"/>
        <i x="1613" s="1"/>
        <i x="669" s="1"/>
        <i x="747" s="1"/>
        <i x="1626" s="1"/>
        <i x="116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B90F245-DB81-45F7-A0D0-8FD0D2C7A86C}" sourceName="Location">
  <pivotTables>
    <pivotTable tabId="6" name="PivotTable1"/>
  </pivotTables>
  <data>
    <tabular pivotCacheId="1700703502">
      <items count="11">
        <i x="10" s="1"/>
        <i x="9" s="1"/>
        <i x="2" s="1"/>
        <i x="3" s="1"/>
        <i x="8" s="1"/>
        <i x="4" s="1"/>
        <i x="5" s="1"/>
        <i x="6" s="1"/>
        <i x="7"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_Type" xr10:uid="{52CE0A82-7DEB-4C26-A6BE-261DB57363CA}" sourceName="Owner_Type">
  <pivotTables>
    <pivotTable tabId="8" name="PivotTable3"/>
  </pivotTables>
  <data>
    <tabular pivotCacheId="1700703502">
      <items count="4">
        <i x="0" s="1"/>
        <i x="2"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leage" xr10:uid="{72FC479D-F789-4CEE-B280-9F33C2D206EC}" sourceName="Mileage">
  <pivotTables>
    <pivotTable tabId="8" name="PivotTable3"/>
  </pivotTables>
  <data>
    <tabular pivotCacheId="1700703502">
      <items count="439">
        <i x="14" s="1"/>
        <i x="427" s="1"/>
        <i x="425" s="1"/>
        <i x="105" s="1"/>
        <i x="412" s="1"/>
        <i x="369" s="1"/>
        <i x="414" s="1"/>
        <i x="423" s="1"/>
        <i x="321" s="1"/>
        <i x="282" s="1"/>
        <i x="62" s="1"/>
        <i x="278" s="1"/>
        <i x="384" s="1"/>
        <i x="385" s="1"/>
        <i x="266" s="1"/>
        <i x="389" s="1"/>
        <i x="406" s="1"/>
        <i x="238" s="1"/>
        <i x="356" s="1"/>
        <i x="170" s="1"/>
        <i x="261" s="1"/>
        <i x="421" s="1"/>
        <i x="398" s="1"/>
        <i x="213" s="1"/>
        <i x="252" s="1"/>
        <i x="274" s="1"/>
        <i x="223" s="1"/>
        <i x="273" s="1"/>
        <i x="419" s="1"/>
        <i x="351" s="1"/>
        <i x="226" s="1"/>
        <i x="410" s="1"/>
        <i x="88" s="1"/>
        <i x="330" s="1"/>
        <i x="245" s="1"/>
        <i x="211" s="1"/>
        <i x="299" s="1"/>
        <i x="180" s="1"/>
        <i x="103" s="1"/>
        <i x="181" s="1"/>
        <i x="303" s="1"/>
        <i x="30" s="1"/>
        <i x="287" s="1"/>
        <i x="44" s="1"/>
        <i x="173" s="1"/>
        <i x="198" s="1"/>
        <i x="7" s="1"/>
        <i x="332" s="1"/>
        <i x="381" s="1"/>
        <i x="100" s="1"/>
        <i x="357" s="1"/>
        <i x="155" s="1"/>
        <i x="416" s="1"/>
        <i x="326" s="1"/>
        <i x="93" s="1"/>
        <i x="145" s="1"/>
        <i x="36" s="1"/>
        <i x="411" s="1"/>
        <i x="323" s="1"/>
        <i x="138" s="1"/>
        <i x="434" s="1"/>
        <i x="342" s="1"/>
        <i x="188" s="1"/>
        <i x="92" s="1"/>
        <i x="161" s="1"/>
        <i x="435" s="1"/>
        <i x="206" s="1"/>
        <i x="314" s="1"/>
        <i x="432" s="1"/>
        <i x="236" s="1"/>
        <i x="290" s="1"/>
        <i x="388" s="1"/>
        <i x="244" s="1"/>
        <i x="31" s="1"/>
        <i x="220" s="1"/>
        <i x="390" s="1"/>
        <i x="200" s="1"/>
        <i x="201" s="1"/>
        <i x="269" s="1"/>
        <i x="371" s="1"/>
        <i x="311" s="1"/>
        <i x="13" s="1"/>
        <i x="27" s="1"/>
        <i x="317" s="1"/>
        <i x="368" s="1"/>
        <i x="428" s="1"/>
        <i x="121" s="1"/>
        <i x="345" s="1"/>
        <i x="424" s="1"/>
        <i x="403" s="1"/>
        <i x="85" s="1"/>
        <i x="73" s="1"/>
        <i x="304" s="1"/>
        <i x="333" s="1"/>
        <i x="431" s="1"/>
        <i x="151" s="1"/>
        <i x="240" s="1"/>
        <i x="194" s="1"/>
        <i x="190" s="1"/>
        <i x="294" s="1"/>
        <i x="279" s="1"/>
        <i x="54" s="1"/>
        <i x="377" s="1"/>
        <i x="239" s="1"/>
        <i x="383" s="1"/>
        <i x="347" s="1"/>
        <i x="186" s="1"/>
        <i x="15" s="1"/>
        <i x="22" s="1"/>
        <i x="349" s="1"/>
        <i x="221" s="1"/>
        <i x="55" s="1"/>
        <i x="119" s="1"/>
        <i x="253" s="1"/>
        <i x="178" s="1"/>
        <i x="415" s="1"/>
        <i x="276" s="1"/>
        <i x="33" s="1"/>
        <i x="255" s="1"/>
        <i x="166" s="1"/>
        <i x="233" s="1"/>
        <i x="193" s="1"/>
        <i x="402" s="1"/>
        <i x="183" s="1"/>
        <i x="271" s="1"/>
        <i x="42" s="1"/>
        <i x="139" s="1"/>
        <i x="262" s="1"/>
        <i x="358" s="1"/>
        <i x="24" s="1"/>
        <i x="395" s="1"/>
        <i x="176" s="1"/>
        <i x="366" s="1"/>
        <i x="243" s="1"/>
        <i x="437" s="1"/>
        <i x="29" s="1"/>
        <i x="372" s="1"/>
        <i x="291" s="1"/>
        <i x="209" s="1"/>
        <i x="41" s="1"/>
        <i x="210" s="1"/>
        <i x="140" s="1"/>
        <i x="227" s="1"/>
        <i x="129" s="1"/>
        <i x="82" s="1"/>
        <i x="171" s="1"/>
        <i x="110" s="1"/>
        <i x="422" s="1"/>
        <i x="207" s="1"/>
        <i x="19" s="1"/>
        <i x="43" s="1"/>
        <i x="80" s="1"/>
        <i x="293" s="1"/>
        <i x="89" s="1"/>
        <i x="51" s="1"/>
        <i x="222" s="1"/>
        <i x="63" s="1"/>
        <i x="418" s="1"/>
        <i x="335" s="1"/>
        <i x="197" s="1"/>
        <i x="4" s="1"/>
        <i x="77" s="1"/>
        <i x="136" s="1"/>
        <i x="114" s="1"/>
        <i x="125" s="1"/>
        <i x="374" s="1"/>
        <i x="365" s="1"/>
        <i x="205" s="1"/>
        <i x="436" s="1"/>
        <i x="297" s="1"/>
        <i x="247" s="1"/>
        <i x="130" s="1"/>
        <i x="204" s="1"/>
        <i x="328" s="1"/>
        <i x="131" s="1"/>
        <i x="327" s="1"/>
        <i x="57" s="1"/>
        <i x="407" s="1"/>
        <i x="355" s="1"/>
        <i x="231" s="1"/>
        <i x="192" s="1"/>
        <i x="225" s="1"/>
        <i x="83" s="1"/>
        <i x="167" s="1"/>
        <i x="286" s="1"/>
        <i x="185" s="1"/>
        <i x="32" s="1"/>
        <i x="133" s="1"/>
        <i x="405" s="1"/>
        <i x="76" s="1"/>
        <i x="350" s="1"/>
        <i x="268" s="1"/>
        <i x="218" s="1"/>
        <i x="154" s="1"/>
        <i x="59" s="1"/>
        <i x="301" s="1"/>
        <i x="164" s="1"/>
        <i x="66" s="1"/>
        <i x="393" s="1"/>
        <i x="306" s="1"/>
        <i x="46" s="1"/>
        <i x="116" s="1"/>
        <i x="378" s="1"/>
        <i x="71" s="1"/>
        <i x="257" s="1"/>
        <i x="250" s="1"/>
        <i x="11" s="1"/>
        <i x="144" s="1"/>
        <i x="336" s="1"/>
        <i x="265" s="1"/>
        <i x="64" s="1"/>
        <i x="322" s="1"/>
        <i x="325" s="1"/>
        <i x="72" s="1"/>
        <i x="189" s="1"/>
        <i x="147" s="1"/>
        <i x="318" s="1"/>
        <i x="280" s="1"/>
        <i x="162" s="1"/>
        <i x="47" s="1"/>
        <i x="438" s="1"/>
        <i x="338" s="1"/>
        <i x="141" s="1"/>
        <i x="107" s="1"/>
        <i x="224" s="1"/>
        <i x="430" s="1"/>
        <i x="156" s="1"/>
        <i x="292" s="1"/>
        <i x="146" s="1"/>
        <i x="339" s="1"/>
        <i x="352" s="1"/>
        <i x="128" s="1"/>
        <i x="26" s="1"/>
        <i x="354" s="1"/>
        <i x="68" s="1"/>
        <i x="208" s="1"/>
        <i x="319" s="1"/>
        <i x="74" s="1"/>
        <i x="169" s="1"/>
        <i x="81" s="1"/>
        <i x="202" s="1"/>
        <i x="49" s="1"/>
        <i x="379" s="1"/>
        <i x="360" s="1"/>
        <i x="409" s="1"/>
        <i x="115" s="1"/>
        <i x="199" s="1"/>
        <i x="386" s="1"/>
        <i x="69" s="1"/>
        <i x="272" s="1"/>
        <i x="241" s="1"/>
        <i x="235" s="1"/>
        <i x="35" s="1"/>
        <i x="203" s="1"/>
        <i x="362" s="1"/>
        <i x="376" s="1"/>
        <i x="2" s="1"/>
        <i x="337" s="1"/>
        <i x="275" s="1"/>
        <i x="249" s="1"/>
        <i x="316" s="1"/>
        <i x="302" s="1"/>
        <i x="307" s="1"/>
        <i x="163" s="1"/>
        <i x="329" s="1"/>
        <i x="23" s="1"/>
        <i x="382" s="1"/>
        <i x="67" s="1"/>
        <i x="341" s="1"/>
        <i x="420" s="1"/>
        <i x="101" s="1"/>
        <i x="429" s="1"/>
        <i x="153" s="1"/>
        <i x="289" s="1"/>
        <i x="305" s="1"/>
        <i x="184" s="1"/>
        <i x="158" s="1"/>
        <i x="50" s="1"/>
        <i x="97" s="1"/>
        <i x="28" s="1"/>
        <i x="340" s="1"/>
        <i x="359" s="1"/>
        <i x="229" s="1"/>
        <i x="298" s="1"/>
        <i x="87" s="1"/>
        <i x="264" s="1"/>
        <i x="216" s="1"/>
        <i x="99" s="1"/>
        <i x="168" s="1"/>
        <i x="177" s="1"/>
        <i x="320" s="1"/>
        <i x="109" s="1"/>
        <i x="391" s="1"/>
        <i x="308" s="1"/>
        <i x="284" s="1"/>
        <i x="331" s="1"/>
        <i x="283" s="1"/>
        <i x="65" s="1"/>
        <i x="1" s="1"/>
        <i x="399" s="1"/>
        <i x="367" s="1"/>
        <i x="38" s="1"/>
        <i x="237" s="1"/>
        <i x="401" s="1"/>
        <i x="124" s="1"/>
        <i x="79" s="1"/>
        <i x="127" s="1"/>
        <i x="152" s="1"/>
        <i x="122" s="1"/>
        <i x="56" s="1"/>
        <i x="215" s="1"/>
        <i x="285" s="1"/>
        <i x="259" s="1"/>
        <i x="53" s="1"/>
        <i x="191" s="1"/>
        <i x="187" s="1"/>
        <i x="112" s="1"/>
        <i x="18" s="1"/>
        <i x="135" s="1"/>
        <i x="150" s="1"/>
        <i x="137" s="1"/>
        <i x="8" s="1"/>
        <i x="98" s="1"/>
        <i x="417" s="1"/>
        <i x="108" s="1"/>
        <i x="270" s="1"/>
        <i x="312" s="1"/>
        <i x="212" s="1"/>
        <i x="232" s="1"/>
        <i x="95" s="1"/>
        <i x="3" s="1"/>
        <i x="433" s="1"/>
        <i x="246" s="1"/>
        <i x="324" s="1"/>
        <i x="234" s="1"/>
        <i x="25" s="1"/>
        <i x="334" s="1"/>
        <i x="175" s="1"/>
        <i x="142" s="1"/>
        <i x="5" s="1"/>
        <i x="174" s="1"/>
        <i x="214" s="1"/>
        <i x="102" s="1"/>
        <i x="363" s="1"/>
        <i x="400" s="1"/>
        <i x="94" s="1"/>
        <i x="230" s="1"/>
        <i x="392" s="1"/>
        <i x="123" s="1"/>
        <i x="182" s="1"/>
        <i x="113" s="1"/>
        <i x="10" s="1"/>
        <i x="263" s="1"/>
        <i x="106" s="1"/>
        <i x="260" s="1"/>
        <i x="313" s="1"/>
        <i x="104" s="1"/>
        <i x="344" s="1"/>
        <i x="364" s="1"/>
        <i x="91" s="1"/>
        <i x="90" s="1"/>
        <i x="37" s="1"/>
        <i x="61" s="1"/>
        <i x="9" s="1"/>
        <i x="84" s="1"/>
        <i x="120" s="1"/>
        <i x="143" s="1"/>
        <i x="117" s="1"/>
        <i x="20" s="1"/>
        <i x="75" s="1"/>
        <i x="353" s="1"/>
        <i x="160" s="1"/>
        <i x="242" s="1"/>
        <i x="370" s="1"/>
        <i x="48" s="1"/>
        <i x="157" s="1"/>
        <i x="78" s="1"/>
        <i x="404" s="1"/>
        <i x="295" s="1"/>
        <i x="6" s="1"/>
        <i x="165" s="1"/>
        <i x="380" s="1"/>
        <i x="70" s="1"/>
        <i x="86" s="1"/>
        <i x="159" s="1"/>
        <i x="309" s="1"/>
        <i x="387" s="1"/>
        <i x="132" s="1"/>
        <i x="21" s="1"/>
        <i x="310" s="1"/>
        <i x="281" s="1"/>
        <i x="228" s="1"/>
        <i x="148" s="1"/>
        <i x="397" s="1"/>
        <i x="96" s="1"/>
        <i x="254" s="1"/>
        <i x="34" s="1"/>
        <i x="45" s="1"/>
        <i x="258" s="1"/>
        <i x="60" s="1"/>
        <i x="343" s="1"/>
        <i x="179" s="1"/>
        <i x="394" s="1"/>
        <i x="58" s="1"/>
        <i x="413" s="1"/>
        <i x="196" s="1"/>
        <i x="52" s="1"/>
        <i x="12" s="1"/>
        <i x="40" s="1"/>
        <i x="39" s="1"/>
        <i x="118" s="1"/>
        <i x="126" s="1"/>
        <i x="251" s="1"/>
        <i x="346" s="1"/>
        <i x="16" s="1"/>
        <i x="277" s="1"/>
        <i x="111" s="1"/>
        <i x="315" s="1"/>
        <i x="267" s="1"/>
        <i x="348" s="1"/>
        <i x="172" s="1"/>
        <i x="219" s="1"/>
        <i x="0" s="1"/>
        <i x="396" s="1"/>
        <i x="256" s="1"/>
        <i x="288" s="1"/>
        <i x="373" s="1"/>
        <i x="217" s="1"/>
        <i x="248" s="1"/>
        <i x="134" s="1"/>
        <i x="195" s="1"/>
        <i x="149" s="1"/>
        <i x="17" s="1"/>
        <i x="426" s="1"/>
        <i x="361" s="1"/>
        <i x="375" s="1"/>
        <i x="296" s="1"/>
        <i x="300" s="1"/>
        <i x="408"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3958DE0C-1BF1-4F49-8D5D-E4BECE1584FE}" sourceName="Name">
  <pivotTables>
    <pivotTable tabId="9" name="PivotTable4"/>
  </pivotTables>
  <data>
    <tabular pivotCacheId="1700703502">
      <items count="2017">
        <i x="765" s="1"/>
        <i x="331" s="1"/>
        <i x="1671" s="1"/>
        <i x="1704" s="1"/>
        <i x="1017" s="1"/>
        <i x="1224" s="1"/>
        <i x="1725" s="1"/>
        <i x="603" s="1"/>
        <i x="49" s="1"/>
        <i x="1049" s="1"/>
        <i x="1825" s="1"/>
        <i x="64" s="1"/>
        <i x="1202" s="1"/>
        <i x="1085" s="1"/>
        <i x="1556" s="1"/>
        <i x="99" s="1"/>
        <i x="1534" s="1"/>
        <i x="1363" s="1"/>
        <i x="931" s="1"/>
        <i x="1577" s="1"/>
        <i x="1180" s="1"/>
        <i x="698" s="1"/>
        <i x="1638" s="1"/>
        <i x="4" s="1"/>
        <i x="74" s="1"/>
        <i x="32" s="1"/>
        <i x="1233" s="1"/>
        <i x="627" s="1"/>
        <i x="160" s="1"/>
        <i x="263" s="1"/>
        <i x="1338" s="1"/>
        <i x="88" s="1"/>
        <i x="419" s="1"/>
        <i x="22" s="1"/>
        <i x="600" s="1"/>
        <i x="1294" s="1"/>
        <i x="349" s="1"/>
        <i x="845" s="1"/>
        <i x="1346" s="1"/>
        <i x="194" s="1"/>
        <i x="631" s="1"/>
        <i x="774" s="1"/>
        <i x="667" s="1"/>
        <i x="1174" s="1"/>
        <i x="185" s="1"/>
        <i x="1383" s="1"/>
        <i x="1869" s="1"/>
        <i x="339" s="1"/>
        <i x="374" s="1"/>
        <i x="978" s="1"/>
        <i x="866" s="1"/>
        <i x="1230" s="1"/>
        <i x="535" s="1"/>
        <i x="1711" s="1"/>
        <i x="895" s="1"/>
        <i x="2001" s="1"/>
        <i x="778" s="1"/>
        <i x="941" s="1"/>
        <i x="630" s="1"/>
        <i x="369" s="1"/>
        <i x="1195" s="1"/>
        <i x="313" s="1"/>
        <i x="250" s="1"/>
        <i x="762" s="1"/>
        <i x="903" s="1"/>
        <i x="917" s="1"/>
        <i x="375" s="1"/>
        <i x="914" s="1"/>
        <i x="284" s="1"/>
        <i x="140" s="1"/>
        <i x="440" s="1"/>
        <i x="619" s="1"/>
        <i x="1781" s="1"/>
        <i x="1898" s="1"/>
        <i x="131" s="1"/>
        <i x="1125" s="1"/>
        <i x="1064" s="1"/>
        <i x="1198" s="1"/>
        <i x="20" s="1"/>
        <i x="544" s="1"/>
        <i x="1724" s="1"/>
        <i x="948" s="1"/>
        <i x="497" s="1"/>
        <i x="108" s="1"/>
        <i x="547" s="1"/>
        <i x="588" s="1"/>
        <i x="479" s="1"/>
        <i x="329" s="1"/>
        <i x="1026" s="1"/>
        <i x="679" s="1"/>
        <i x="1627" s="1"/>
        <i x="424" s="1"/>
        <i x="770" s="1"/>
        <i x="1720" s="1"/>
        <i x="1738" s="1"/>
        <i x="964" s="1"/>
        <i x="1608" s="1"/>
        <i x="1871" s="1"/>
        <i x="141" s="1"/>
        <i x="1765" s="1"/>
        <i x="258" s="1"/>
        <i x="396" s="1"/>
        <i x="84" s="1"/>
        <i x="1429" s="1"/>
        <i x="587" s="1"/>
        <i x="1676" s="1"/>
        <i x="357" s="1"/>
        <i x="1004" s="1"/>
        <i x="113" s="1"/>
        <i x="1741" s="1"/>
        <i x="494" s="1"/>
        <i x="1100" s="1"/>
        <i x="719" s="1"/>
        <i x="472" s="1"/>
        <i x="166" s="1"/>
        <i x="1194" s="1"/>
        <i x="836" s="1"/>
        <i x="842" s="1"/>
        <i x="337" s="1"/>
        <i x="1476" s="1"/>
        <i x="1703" s="1"/>
        <i x="1624" s="1"/>
        <i x="1921" s="1"/>
        <i x="1678" s="1"/>
        <i x="1058" s="1"/>
        <i x="283" s="1"/>
        <i x="1644" s="1"/>
        <i x="1188" s="1"/>
        <i x="1673" s="1"/>
        <i x="727" s="1"/>
        <i x="1403" s="1"/>
        <i x="810" s="1"/>
        <i x="1372" s="1"/>
        <i x="1885" s="1"/>
        <i x="1046" s="1"/>
        <i x="1274" s="1"/>
        <i x="2006" s="1"/>
        <i x="1024" s="1"/>
        <i x="799" s="1"/>
        <i x="692" s="1"/>
        <i x="456" s="1"/>
        <i x="455" s="1"/>
        <i x="434" s="1"/>
        <i x="218" s="1"/>
        <i x="1593" s="1"/>
        <i x="985" s="1"/>
        <i x="1929" s="1"/>
        <i x="1761" s="1"/>
        <i x="1280" s="1"/>
        <i x="1707" s="1"/>
        <i x="884" s="1"/>
        <i x="1316" s="1"/>
        <i x="1057" s="1"/>
        <i x="1284" s="1"/>
        <i x="240" s="1"/>
        <i x="460" s="1"/>
        <i x="310" s="1"/>
        <i x="1277" s="1"/>
        <i x="154" s="1"/>
        <i x="541" s="1"/>
        <i x="1139" s="1"/>
        <i x="957" s="1"/>
        <i x="1200" s="1"/>
        <i x="1119" s="1"/>
        <i x="1749" s="1"/>
        <i x="1688" s="1"/>
        <i x="530" s="1"/>
        <i x="933" s="1"/>
        <i x="989" s="1"/>
        <i x="589" s="1"/>
        <i x="1722" s="1"/>
        <i x="925" s="1"/>
        <i x="475" s="1"/>
        <i x="688" s="1"/>
        <i x="849" s="1"/>
        <i x="163" s="1"/>
        <i x="663" s="1"/>
        <i x="407" s="1"/>
        <i x="207" s="1"/>
        <i x="137" s="1"/>
        <i x="499" s="1"/>
        <i x="1480" s="1"/>
        <i x="921" s="1"/>
        <i x="562" s="1"/>
        <i x="569" s="1"/>
        <i x="995" s="1"/>
        <i x="1931" s="1"/>
        <i x="1138" s="1"/>
        <i x="361" s="1"/>
        <i x="2003" s="1"/>
        <i x="1728" s="1"/>
        <i x="1998" s="1"/>
        <i x="1940" s="1"/>
        <i x="1345" s="1"/>
        <i x="431" s="1"/>
        <i x="899" s="1"/>
        <i x="865" s="1"/>
        <i x="1798" s="1"/>
        <i x="167" s="1"/>
        <i x="1691" s="1"/>
        <i x="882" s="1"/>
        <i x="1512" s="1"/>
        <i x="825" s="1"/>
        <i x="992" s="1"/>
        <i x="1365" s="1"/>
        <i x="1858" s="1"/>
        <i x="453" s="1"/>
        <i x="1101" s="1"/>
        <i x="1282" s="1"/>
        <i x="873" s="1"/>
        <i x="298" s="1"/>
        <i x="1293" s="1"/>
        <i x="2002" s="1"/>
        <i x="1209" s="1"/>
        <i x="1132" s="1"/>
        <i x="146" s="1"/>
        <i x="1680" s="1"/>
        <i x="1450" s="1"/>
        <i x="98" s="1"/>
        <i x="963" s="1"/>
        <i x="1873" s="1"/>
        <i x="1614" s="1"/>
        <i x="1560" s="1"/>
        <i x="1677" s="1"/>
        <i x="624" s="1"/>
        <i x="1973" s="1"/>
        <i x="1877" s="1"/>
        <i x="731" s="1"/>
        <i x="1954" s="1"/>
        <i x="1516" s="1"/>
        <i x="1889" s="1"/>
        <i x="954" s="1"/>
        <i x="239" s="1"/>
        <i x="1625" s="1"/>
        <i x="1566" s="1"/>
        <i x="1016" s="1"/>
        <i x="1505" s="1"/>
        <i x="1968" s="1"/>
        <i x="803" s="1"/>
        <i x="1887" s="1"/>
        <i x="565" s="1"/>
        <i x="796" s="1"/>
        <i x="746" s="1"/>
        <i x="422" s="1"/>
        <i x="988" s="1"/>
        <i x="805" s="1"/>
        <i x="1655" s="1"/>
        <i x="1537" s="1"/>
        <i x="1699" s="1"/>
        <i x="944" s="1"/>
        <i x="1972" s="1"/>
        <i x="1646" s="1"/>
        <i x="1705" s="1"/>
        <i x="1731" s="1"/>
        <i x="1393" s="1"/>
        <i x="897" s="1"/>
        <i x="1055" s="1"/>
        <i x="1961" s="1"/>
        <i x="1554" s="1"/>
        <i x="843" s="1"/>
        <i x="1548" s="1"/>
        <i x="246" s="1"/>
        <i x="794" s="1"/>
        <i x="1010" s="1"/>
        <i x="890" s="1"/>
        <i x="1739" s="1"/>
        <i x="152" s="1"/>
        <i x="379" s="1"/>
        <i x="89" s="1"/>
        <i x="973" s="1"/>
        <i x="2014" s="1"/>
        <i x="852" s="1"/>
        <i x="701" s="1"/>
        <i x="1158" s="1"/>
        <i x="841" s="1"/>
        <i x="528" s="1"/>
        <i x="1322" s="1"/>
        <i x="1348" s="1"/>
        <i x="1649" s="1"/>
        <i x="549" s="1"/>
        <i x="745" s="1"/>
        <i x="1766" s="1"/>
        <i x="1118" s="1"/>
        <i x="575" s="1"/>
        <i x="1273" s="1"/>
        <i x="682" s="1"/>
        <i x="1075" s="1"/>
        <i x="662" s="1"/>
        <i x="1156" s="1"/>
        <i x="1500" s="1"/>
        <i x="1298" s="1"/>
        <i x="955" s="1"/>
        <i x="1902" s="1"/>
        <i x="582" s="1"/>
        <i x="534" s="1"/>
        <i x="1610" s="1"/>
        <i x="946" s="1"/>
        <i x="1498" s="1"/>
        <i x="393" s="1"/>
        <i x="1364" s="1"/>
        <i x="578" s="1"/>
        <i x="1768" s="1"/>
        <i x="806" s="1"/>
        <i x="1623" s="1"/>
        <i x="1461" s="1"/>
        <i x="996" s="1"/>
        <i x="572" s="1"/>
        <i x="1876" s="1"/>
        <i x="75" s="1"/>
        <i x="1041" s="1"/>
        <i x="1222" s="1"/>
        <i x="165" s="1"/>
        <i x="1477" s="1"/>
        <i x="1347" s="1"/>
        <i x="1261" s="1"/>
        <i x="1659" s="1"/>
        <i x="385" s="1"/>
        <i x="1714" s="1"/>
        <i x="1020" s="1"/>
        <i x="1497" s="1"/>
        <i x="304" s="1"/>
        <i x="1185" s="1"/>
        <i x="1991" s="1"/>
        <i x="1864" s="1"/>
        <i x="856" s="1"/>
        <i x="1388" s="1"/>
        <i x="1715" s="1"/>
        <i x="281" s="1"/>
        <i x="1093" s="1"/>
        <i x="1023" s="1"/>
        <i x="952" s="1"/>
        <i x="1750" s="1"/>
        <i x="1228" s="1"/>
        <i x="389" s="1"/>
        <i x="851" s="1"/>
        <i x="1124" s="1"/>
        <i x="1530" s="1"/>
        <i x="1456" s="1"/>
        <i x="1578" s="1"/>
        <i x="709" s="1"/>
        <i x="848" s="1"/>
        <i x="1426" s="1"/>
        <i x="1402" s="1"/>
        <i x="566" s="1"/>
        <i x="1468" s="1"/>
        <i x="1818" s="1"/>
        <i x="1836" s="1"/>
        <i x="1296" s="1"/>
        <i x="1581" s="1"/>
        <i x="205" s="1"/>
        <i x="1303" s="1"/>
        <i x="210" s="1"/>
        <i x="1166" s="1"/>
        <i x="1242" s="1"/>
        <i x="60" s="1"/>
        <i x="81" s="1"/>
        <i x="1611" s="1"/>
        <i x="790" s="1"/>
        <i x="971" s="1"/>
        <i x="837" s="1"/>
        <i x="564" s="1"/>
        <i x="1068" s="1"/>
        <i x="1970" s="1"/>
        <i x="1382" s="1"/>
        <i x="1620" s="1"/>
        <i x="495" s="1"/>
        <i x="519" s="1"/>
        <i x="450" s="1"/>
        <i x="1033" s="1"/>
        <i x="1949" s="1"/>
        <i x="1664" s="1"/>
        <i x="1579" s="1"/>
        <i x="1617" s="1"/>
        <i x="1886" s="1"/>
        <i x="279" s="1"/>
        <i x="886" s="1"/>
        <i x="829" s="1"/>
        <i x="1376" s="1"/>
        <i x="1535" s="1"/>
        <i x="1179" s="1"/>
        <i x="481" s="1"/>
        <i x="1751" s="1"/>
        <i x="1184" s="1"/>
        <i x="1900" s="1"/>
        <i x="1585" s="1"/>
        <i x="879" s="1"/>
        <i x="1515" s="1"/>
        <i x="1430" s="1"/>
        <i x="1963" s="1"/>
        <i x="1204" s="1"/>
        <i x="969" s="1"/>
        <i x="522" s="1"/>
        <i x="720" s="1"/>
        <i x="1088" s="1"/>
        <i x="189" s="1"/>
        <i x="1231" s="1"/>
        <i x="16" s="1"/>
        <i x="1441" s="1"/>
        <i x="325" s="1"/>
        <i x="735" s="1"/>
        <i x="91" s="1"/>
        <i x="80" s="1"/>
        <i x="947" s="1"/>
        <i x="1250" s="1"/>
        <i x="1201" s="1"/>
        <i x="1979" s="1"/>
        <i x="584" s="1"/>
        <i x="198" s="1"/>
        <i x="1754" s="1"/>
        <i x="403" s="1"/>
        <i x="430" s="1"/>
        <i x="1815" s="1"/>
        <i x="1359" s="1"/>
        <i x="1812" s="1"/>
        <i x="1105" s="1"/>
        <i x="274" s="1"/>
        <i x="1271" s="1"/>
        <i x="1439" s="1"/>
        <i x="147" s="1"/>
        <i x="1414" s="1"/>
        <i x="813" s="1"/>
        <i x="156" s="1"/>
        <i x="1474" s="1"/>
        <i x="73" s="1"/>
        <i x="1893" s="1"/>
        <i x="1870" s="1"/>
        <i x="490" s="1"/>
        <i x="342" s="1"/>
        <i x="318" s="1"/>
        <i x="1229" s="1"/>
        <i x="1975" s="1"/>
        <i x="793" s="1"/>
        <i x="804" s="1"/>
        <i x="540" s="1"/>
        <i x="1324" s="1"/>
        <i x="788" s="1"/>
        <i x="1339" s="1"/>
        <i x="348" s="1"/>
        <i x="176" s="1"/>
        <i x="830" s="1"/>
        <i x="249" s="1"/>
        <i x="253" s="1"/>
        <i x="1573" s="1"/>
        <i x="11" s="1"/>
        <i x="293" s="1"/>
        <i x="1073" s="1"/>
        <i x="583" s="1"/>
        <i x="25" s="1"/>
        <i x="812" s="1"/>
        <i x="748" s="1"/>
        <i x="894" s="1"/>
        <i x="149" s="1"/>
        <i x="613" s="1"/>
        <i x="452" s="1"/>
        <i x="1912" s="1"/>
        <i x="1014" s="1"/>
        <i x="429" s="1"/>
        <i x="83" s="1"/>
        <i x="513" s="1"/>
        <i x="907" s="1"/>
        <i x="217" s="1"/>
        <i x="257" s="1"/>
        <i x="322" s="1"/>
        <i x="1572" s="1"/>
        <i x="1112" s="1"/>
        <i x="1808" s="1"/>
        <i x="561" s="1"/>
        <i x="266" s="1"/>
        <i x="763" s="1"/>
        <i x="213" s="1"/>
        <i x="1409" s="1"/>
        <i x="1317" s="1"/>
        <i x="483" s="1"/>
        <i x="1574" s="1"/>
        <i x="840" s="1"/>
        <i x="65" s="1"/>
        <i x="1485" s="1"/>
        <i x="282" s="1"/>
        <i x="1128" s="1"/>
        <i x="1884" s="1"/>
        <i x="1213" s="1"/>
        <i x="1639" s="1"/>
        <i x="367" s="1"/>
        <i x="438" s="1"/>
        <i x="883" s="1"/>
        <i x="109" s="1"/>
        <i x="757" s="1"/>
        <i x="1855" s="1"/>
        <i x="1958" s="1"/>
        <i x="1666" s="1"/>
        <i x="664" s="1"/>
        <i x="1425" s="1"/>
        <i x="605" s="1"/>
        <i x="759" s="1"/>
        <i x="1541" s="1"/>
        <i x="697" s="1"/>
        <i x="122" s="1"/>
        <i x="398" s="1"/>
        <i x="764" s="1"/>
        <i x="1260" s="1"/>
        <i x="1501" s="1"/>
        <i x="1878" s="1"/>
        <i x="1787" s="1"/>
        <i x="300" s="1"/>
        <i x="1470" s="1"/>
        <i x="887" s="1"/>
        <i x="999" s="1"/>
        <i x="927" s="1"/>
        <i x="847" s="1"/>
        <i x="132" s="1"/>
        <i x="521" s="1"/>
        <i x="224" s="1"/>
        <i x="445" s="1"/>
        <i x="1310" s="1"/>
        <i x="1592" s="1"/>
        <i x="670" s="1"/>
        <i x="1980" s="1"/>
        <i x="1632" s="1"/>
        <i x="1523" s="1"/>
        <i x="1595" s="1"/>
        <i x="1706" s="1"/>
        <i x="1361" s="1"/>
        <i x="2" s="1"/>
        <i x="1159" s="1"/>
        <i x="260" s="1"/>
        <i x="1922" s="1"/>
        <i x="654" s="1"/>
        <i x="1619" s="1"/>
        <i x="1238" s="1"/>
        <i x="606" s="1"/>
        <i x="1789" s="1"/>
        <i x="585" s="1"/>
        <i x="410" s="1"/>
        <i x="934" s="1"/>
        <i x="1881" s="1"/>
        <i x="1479" s="1"/>
        <i x="1767" s="1"/>
        <i x="1943" s="1"/>
        <i x="27" s="1"/>
        <i x="222" s="1"/>
        <i x="781" s="1"/>
        <i x="622" s="1"/>
        <i x="1974" s="1"/>
        <i x="344" s="1"/>
        <i x="1052" s="1"/>
        <i x="554" s="1"/>
        <i x="661" s="1"/>
        <i x="1944" s="1"/>
        <i x="1495" s="1"/>
        <i x="1786" s="1"/>
        <i x="68" s="1"/>
        <i x="399" s="1"/>
        <i x="236" s="1"/>
        <i x="1" s="1"/>
        <i x="417" s="1"/>
        <i x="1880" s="1"/>
        <i x="876" s="1"/>
        <i x="1915" s="1"/>
        <i x="1078" s="1"/>
        <i x="1567" s="1"/>
        <i x="1695" s="1"/>
        <i x="644" s="1"/>
        <i x="351" s="1"/>
        <i x="365" s="1"/>
        <i x="1989" s="1"/>
        <i x="828" s="1"/>
        <i x="191" s="1"/>
        <i x="1743" s="1"/>
        <i x="981" s="1"/>
        <i x="43" s="1"/>
        <i x="45" s="1"/>
        <i x="1760" s="1"/>
        <i x="650" s="1"/>
        <i x="905" s="1"/>
        <i x="1917" s="1"/>
        <i x="1847" s="1"/>
        <i x="1959" s="1"/>
        <i x="1069" s="1"/>
        <i x="1797" s="1"/>
        <i x="2016" s="1"/>
        <i x="860" s="1"/>
        <i x="1428" s="1"/>
        <i x="1668" s="1"/>
        <i x="1934" s="1"/>
        <i x="1930" s="1"/>
        <i x="965" s="1"/>
        <i x="1404" s="1"/>
        <i x="364" s="1"/>
        <i x="295" s="1"/>
        <i x="1266" s="1"/>
        <i x="723" s="1"/>
        <i x="355" s="1"/>
        <i x="5" s="1"/>
        <i x="1218" s="1"/>
        <i x="145" s="1"/>
        <i x="480" s="1"/>
        <i x="1729" s="1"/>
        <i x="835" s="1"/>
        <i x="1270" s="1"/>
        <i x="1286" s="1"/>
        <i x="1226" s="1"/>
        <i x="1417" s="1"/>
        <i x="1641" s="1"/>
        <i x="551" s="1"/>
        <i x="1163" s="1"/>
        <i x="911" s="1"/>
        <i x="159" s="1"/>
        <i x="732" s="1"/>
        <i x="838" s="1"/>
        <i x="826" s="1"/>
        <i x="823" s="1"/>
        <i x="1227" s="1"/>
        <i x="533" s="1"/>
        <i x="699" s="1"/>
        <i x="1446" s="1"/>
        <i x="312" s="1"/>
        <i x="1187" s="1"/>
        <i x="219" s="1"/>
        <i x="380" s="1"/>
        <i x="509" s="1"/>
        <i x="789" s="1"/>
        <i x="1223" s="1"/>
        <i x="1313" s="1"/>
        <i x="230" s="1"/>
        <i x="1389" s="1"/>
        <i x="53" s="1"/>
        <i x="347" s="1"/>
        <i x="56" s="1"/>
        <i x="1400" s="1"/>
        <i x="716" s="1"/>
        <i x="1131" s="1"/>
        <i x="225" s="1"/>
        <i x="705" s="1"/>
        <i x="839" s="1"/>
        <i x="177" s="1"/>
        <i x="172" s="1"/>
        <i x="1410" s="1"/>
        <i x="1588" s="1"/>
        <i x="157" s="1"/>
        <i x="262" s="1"/>
        <i x="728" s="1"/>
        <i x="1167" s="1"/>
        <i x="517" s="1"/>
        <i x="929" s="1"/>
        <i x="241" s="1"/>
        <i x="1511" s="1"/>
        <i x="85" s="1"/>
        <i x="71" s="1"/>
        <i x="287" s="1"/>
        <i x="1415" s="1"/>
        <i x="655" s="1"/>
        <i x="368" s="1"/>
        <i x="1562" s="1"/>
        <i x="1098" s="1"/>
        <i x="23" s="1"/>
        <i x="214" s="1"/>
        <i x="232" s="1"/>
        <i x="712" s="1"/>
        <i x="454" s="1"/>
        <i x="593" s="1"/>
        <i x="858" s="1"/>
        <i x="1981" s="1"/>
        <i x="937" s="1"/>
        <i x="595" s="1"/>
        <i x="1794" s="1"/>
        <i x="286" s="1"/>
        <i x="1019" s="1"/>
        <i x="96" s="1"/>
        <i x="506" s="1"/>
        <i x="1240" s="1"/>
        <i x="1183" s="1"/>
        <i x="1631" s="1"/>
        <i x="1490" s="1"/>
        <i x="1988" s="1"/>
        <i x="1157" s="1"/>
        <i x="100" s="1"/>
        <i x="376" s="1"/>
        <i x="1845" s="1"/>
        <i x="1214" s="1"/>
        <i x="1999" s="1"/>
        <i x="1763" s="1"/>
        <i x="1471" s="1"/>
        <i x="1757" s="1"/>
        <i x="197" s="1"/>
        <i x="1251" s="1"/>
        <i x="1648" s="1"/>
        <i x="1533" s="1"/>
        <i x="1258" s="1"/>
        <i x="1892" s="1"/>
        <i x="1752" s="1"/>
        <i x="345" s="1"/>
        <i x="525" s="1"/>
        <i x="880" s="1"/>
        <i x="687" s="1"/>
        <i x="97" s="1"/>
        <i x="162" s="1"/>
        <i x="708" s="1"/>
        <i x="182" s="1"/>
        <i x="1440" s="1"/>
        <i x="1536" s="1"/>
        <i x="1826" s="1"/>
        <i x="832" s="1"/>
        <i x="979" s="1"/>
        <i x="579" s="1"/>
        <i x="724" s="1"/>
        <i x="1165" s="1"/>
        <i x="42" s="1"/>
        <i x="254" s="1"/>
        <i x="1927" s="1"/>
        <i x="966" s="1"/>
        <i x="215" s="1"/>
        <i x="255" s="1"/>
        <i x="656" s="1"/>
        <i x="488" s="1"/>
        <i x="1215" s="1"/>
        <i x="1418" s="1"/>
        <i x="977" s="1"/>
        <i x="1072" s="1"/>
        <i x="820" s="1"/>
        <i x="1667" s="1"/>
        <i x="425" s="1"/>
        <i x="212" s="1"/>
        <i x="1142" s="1"/>
        <i x="1683" s="1"/>
        <i x="990" s="1"/>
        <i x="363" s="1"/>
        <i x="786" s="1"/>
        <i x="1197" s="1"/>
        <i x="1335" s="1"/>
        <i x="1369" s="1"/>
        <i x="1783" s="1"/>
        <i x="1059" s="1"/>
        <i x="1913" s="1"/>
        <i x="486" s="1"/>
        <i x="673" s="1"/>
        <i x="602" s="1"/>
        <i x="1308" s="1"/>
        <i x="382" s="1"/>
        <i x="1903" s="1"/>
        <i x="1120" s="1"/>
        <i x="1576" s="1"/>
        <i x="1995" s="1"/>
        <i x="1210" s="1"/>
        <i x="78" s="1"/>
        <i x="1687" s="1"/>
        <i x="1689" s="1"/>
        <i x="115" s="1"/>
        <i x="86" s="1"/>
        <i x="1191" s="1"/>
        <i x="135" s="1"/>
        <i x="500" s="1"/>
        <i x="1718" s="1"/>
        <i x="1460" s="1"/>
        <i x="1047" s="1"/>
        <i x="1978" s="1"/>
        <i x="1510" s="1"/>
        <i x="1435" s="1"/>
        <i x="1395" s="1"/>
        <i x="1084" s="1"/>
        <i x="226" s="1"/>
        <i x="1905" s="1"/>
        <i x="1248" s="1"/>
        <i x="1776" s="1"/>
        <i x="1467" s="1"/>
        <i x="1932" s="1"/>
        <i x="1452" s="1"/>
        <i x="1445" s="1"/>
        <i x="1050" s="1"/>
        <i x="496" s="1"/>
        <i x="1615" s="1"/>
        <i x="1651" s="1"/>
        <i x="1413" s="1"/>
        <i x="601" s="1"/>
        <i x="1034" s="1"/>
        <i x="1262" s="1"/>
        <i x="474" s="1"/>
        <i x="1496" s="1"/>
        <i x="1325" s="1"/>
        <i x="1790" s="1"/>
        <i x="171" s="1"/>
        <i x="471" s="1"/>
        <i x="104" s="1"/>
        <i x="336" s="1"/>
        <i x="252" s="1"/>
        <i x="678" s="1"/>
        <i x="943" s="1"/>
        <i x="536" s="1"/>
        <i x="1528" s="1"/>
        <i x="861" s="1"/>
        <i x="857" s="1"/>
        <i x="1257" s="1"/>
        <i x="802" s="1"/>
        <i x="751" s="1"/>
        <i x="1732" s="1"/>
        <i x="231" s="1"/>
        <i x="117" s="1"/>
        <i x="1186" s="1"/>
        <i x="512" s="1"/>
        <i x="1333" s="1"/>
        <i x="1056" s="1"/>
        <i x="1394" s="1"/>
        <i x="93" s="1"/>
        <i x="1950" s="1"/>
        <i x="1225" s="1"/>
        <i x="323" s="1"/>
        <i x="2010" s="1"/>
        <i x="1587" s="1"/>
        <i x="1469" s="1"/>
        <i x="750" s="1"/>
        <i x="129" s="1"/>
        <i x="1508" s="1"/>
        <i x="1018" s="1"/>
        <i x="1663" s="1"/>
        <i x="1742" s="1"/>
        <i x="319" s="1"/>
        <i x="47" s="1"/>
        <i x="378" s="1"/>
        <i x="1437" s="1"/>
        <i x="1692" s="1"/>
        <i x="1621" s="1"/>
        <i x="1170" s="1"/>
        <i x="612" s="1"/>
        <i x="1920" s="1"/>
        <i x="968" s="1"/>
        <i x="1405" s="1"/>
        <i x="657" s="1"/>
        <i x="477" s="1"/>
        <i x="492" s="1"/>
        <i x="1007" s="1"/>
        <i x="743" s="1"/>
        <i x="542" s="1"/>
        <i x="1661" s="1"/>
        <i x="1463" s="1"/>
        <i x="782" s="1"/>
        <i x="1029" s="1"/>
        <i x="1466" s="1"/>
        <i x="1916" s="1"/>
        <i x="1300" s="1"/>
        <i x="1830" s="1"/>
        <i x="775" s="1"/>
        <i x="324" s="1"/>
        <i x="299" s="1"/>
        <i x="1957" s="1"/>
        <i x="463" s="1"/>
        <i x="446" s="1"/>
        <i x="103" s="1"/>
        <i x="1657" s="1"/>
        <i x="338" s="1"/>
        <i x="505" s="1"/>
        <i x="1164" s="1"/>
        <i x="878" s="1"/>
        <i x="1444" s="1"/>
        <i x="1721" s="1"/>
        <i x="696" s="1"/>
        <i x="2015" s="1"/>
        <i x="447" s="1"/>
        <i x="645" s="1"/>
        <i x="1380" s="1"/>
        <i x="982" s="1"/>
        <i x="1027" s="1"/>
        <i x="1315" s="1"/>
        <i x="1814" s="1"/>
        <i x="1506" s="1"/>
        <i x="1911" s="1"/>
        <i x="2009" s="1"/>
        <i x="798" s="1"/>
        <i x="1082" s="1"/>
        <i x="1192" s="1"/>
        <i x="1784" s="1"/>
        <i x="1448" s="1"/>
        <i x="1332" s="1"/>
        <i x="906" s="1"/>
        <i x="1694" s="1"/>
        <i x="758" s="1"/>
        <i x="1422" s="1"/>
        <i x="1901" s="1"/>
        <i x="532" s="1"/>
        <i x="1709" s="1"/>
        <i x="783" s="1"/>
        <i x="14" s="1"/>
        <i x="174" s="1"/>
        <i x="335" s="1"/>
        <i x="13" s="1"/>
        <i x="560" s="1"/>
        <i x="1551" s="1"/>
        <i x="1684" s="1"/>
        <i x="819" s="1"/>
        <i x="646" s="1"/>
        <i x="392" s="1"/>
        <i x="1909" s="1"/>
        <i x="271" s="1"/>
        <i x="1130" s="1"/>
        <i x="864" s="1"/>
        <i x="1487" s="1"/>
        <i x="881" s="1"/>
        <i x="695" s="1"/>
        <i x="1379" s="1"/>
        <i x="484" s="1"/>
        <i x="1235" s="1"/>
        <i x="1967" s="1"/>
        <i x="1040" s="1"/>
        <i x="1074" s="1"/>
        <i x="1919" s="1"/>
        <i x="1420" s="1"/>
        <i x="608" s="1"/>
        <i x="451" s="1"/>
        <i x="362" s="1"/>
        <i x="476" s="1"/>
        <i x="1616" s="1"/>
        <i x="1837" s="1"/>
        <i x="1045" s="1"/>
        <i x="1933" s="1"/>
        <i x="1945" s="1"/>
        <i x="1323" s="1"/>
        <i x="1455" s="1"/>
        <i x="1809" s="1"/>
        <i x="1897" s="1"/>
        <i x="1063" s="1"/>
        <i x="1570" s="1"/>
        <i x="980" s="1"/>
        <i x="652" s="1"/>
        <i x="1996" s="1"/>
        <i x="1594" s="1"/>
        <i x="41" s="1"/>
        <i x="1244" s="1"/>
        <i x="1875" s="1"/>
        <i x="36" s="1"/>
        <i x="1442" s="1"/>
        <i x="1816" s="1"/>
        <i x="1122" s="1"/>
        <i x="1710" s="1"/>
        <i x="180" s="1"/>
        <i x="1199" s="1"/>
        <i x="459" s="1"/>
        <i x="1434" s="1"/>
        <i x="1399" s="1"/>
        <i x="1061" s="1"/>
        <i x="1031" s="1"/>
        <i x="444" s="1"/>
        <i x="1012" s="1"/>
        <i x="173" s="1"/>
        <i x="1831" s="1"/>
        <i x="413" s="1"/>
        <i x="1043" s="1"/>
        <i x="568" s="1"/>
        <i x="684" s="1"/>
        <i x="1777" s="1"/>
        <i x="1580" s="1"/>
        <i x="1269" s="1"/>
        <i x="1698" s="1"/>
        <i x="924" s="1"/>
        <i x="1247" s="1"/>
        <i x="623" s="1"/>
        <i x="816" s="1"/>
        <i x="341" s="1"/>
        <i x="1774" s="1"/>
        <i x="1941" s="1"/>
        <i x="1096" s="1"/>
        <i x="1161" s="1"/>
        <i x="1044" s="1"/>
        <i x="473" s="1"/>
        <i x="867" s="1"/>
        <i x="1451" s="1"/>
        <i x="1344" s="1"/>
        <i x="1080" s="1"/>
        <i x="1565" s="1"/>
        <i x="1637" s="1"/>
        <i x="1928" s="1"/>
        <i x="1969" s="1"/>
        <i x="120" s="1"/>
        <i x="244" s="1"/>
        <i x="766" s="1"/>
        <i x="1835" s="1"/>
        <i x="1036" s="1"/>
        <i x="1682" s="1"/>
        <i x="1997" s="1"/>
        <i x="1208" s="1"/>
        <i x="1289" s="1"/>
        <i x="1449" s="1"/>
        <i x="1127" s="1"/>
        <i x="1571" s="1"/>
        <i x="1859" s="1"/>
        <i x="1318" s="1"/>
        <i x="31" s="1"/>
        <i x="1891" s="1"/>
        <i x="896" s="1"/>
        <i x="48" s="1"/>
        <i x="1305" s="1"/>
        <i x="956" s="1"/>
        <i x="945" s="1"/>
        <i x="1278" s="1"/>
        <i x="1987" s="1"/>
        <i x="1937" s="1"/>
        <i x="1051" s="1"/>
        <i x="1245" s="1"/>
        <i x="200" s="1"/>
        <i x="960" s="1"/>
        <i x="1895" s="1"/>
        <i x="717" s="1"/>
        <i x="1419" s="1"/>
        <i x="125" s="1"/>
        <i x="411" s="1"/>
        <i x="1759" s="1"/>
        <i x="469" s="1"/>
        <i x="1077" s="1"/>
        <i x="772" s="1"/>
        <i x="704" s="1"/>
        <i x="437" s="1"/>
        <i x="1371" s="1"/>
        <i x="1150" s="1"/>
        <i x="90" s="1"/>
        <i x="70" s="1"/>
        <i x="580" s="1"/>
        <i x="1354" s="1"/>
        <i x="1143" s="1"/>
        <i x="1146" s="1"/>
        <i x="776" s="1"/>
        <i x="1431" s="1"/>
        <i x="1851" s="1"/>
        <i x="1586" s="1"/>
        <i x="1037" s="1"/>
        <i x="1493" s="1"/>
        <i x="482" s="1"/>
        <i x="942" s="1"/>
        <i x="1669" s="1"/>
        <i x="1879" s="1"/>
        <i x="597" s="1"/>
        <i x="1936" s="1"/>
        <i x="1658" s="1"/>
        <i x="315" s="1"/>
        <i x="919" s="1"/>
        <i x="1488" s="1"/>
        <i x="1952" s="1"/>
        <i x="768" s="1"/>
        <i x="1375" s="1"/>
        <i x="869" s="1"/>
        <i x="785" s="1"/>
        <i x="308" s="1"/>
        <i x="1481" s="1"/>
        <i x="822" s="1"/>
        <i x="1807" s="1"/>
        <i x="248" s="1"/>
        <i x="1464" s="1"/>
        <i x="658" s="1"/>
        <i x="598" s="1"/>
        <i x="26" s="1"/>
        <i x="265" s="1"/>
        <i x="1834" s="1"/>
        <i x="1351" s="1"/>
        <i x="1522" s="1"/>
        <i x="127" s="1"/>
        <i x="526" s="1"/>
        <i x="334" s="1"/>
        <i x="1264" s="1"/>
        <i x="39" s="1"/>
        <i x="1650" s="1"/>
        <i x="130" s="1"/>
        <i x="1504" s="1"/>
        <i x="309" s="1"/>
        <i x="1679" s="1"/>
        <i x="2008" s="1"/>
        <i x="1755" s="1"/>
        <i x="935" s="1"/>
        <i x="676" s="1"/>
        <i x="237" s="1"/>
        <i x="1874" s="1"/>
        <i x="170" s="1"/>
        <i x="1070" s="1"/>
        <i x="831" s="1"/>
        <i x="353" s="1"/>
        <i x="1259" s="1"/>
        <i x="647" s="1"/>
        <i x="1071" s="1"/>
        <i x="653" s="1"/>
        <i x="1168" s="1"/>
        <i x="949" s="1"/>
        <i x="1387" s="1"/>
        <i x="567" s="1"/>
        <i x="1550" s="1"/>
        <i x="1491" s="1"/>
        <i x="1552" s="1"/>
        <i x="780" s="1"/>
        <i x="815" s="1"/>
        <i x="666" s="1"/>
        <i x="1802" s="1"/>
        <i x="870" s="1"/>
        <i x="552" s="1"/>
        <i x="1095" s="1"/>
        <i x="1457" s="1"/>
        <i x="1246" s="1"/>
        <i x="372" s="1"/>
        <i x="1135" s="1"/>
        <i x="1716" s="1"/>
        <i x="418" s="1"/>
        <i x="556" s="1"/>
        <i x="269" s="1"/>
        <i x="1553" s="1"/>
        <i x="616" s="1"/>
        <i x="1857" s="1"/>
        <i x="1265" s="1"/>
        <i x="1513" s="1"/>
        <i x="1483" s="1"/>
        <i x="1211" s="1"/>
        <i x="1524" s="1"/>
        <i x="1108" s="1"/>
        <i x="1241" s="1"/>
        <i x="1745" s="1"/>
        <i x="220" s="1"/>
        <i x="383" s="1"/>
        <i x="139" s="1"/>
        <i x="792" s="1"/>
        <i x="640" s="1"/>
        <i x="923" s="1"/>
        <i x="1123" s="1"/>
        <i x="1076" s="1"/>
        <i x="435" s="1"/>
        <i x="1602" s="1"/>
        <i x="1121" s="1"/>
        <i x="1964" s="1"/>
        <i x="1336" s="1"/>
        <i x="730" s="1"/>
        <i x="518" s="1"/>
        <i x="1861" s="1"/>
        <i x="124" s="1"/>
        <i x="1555" s="1"/>
        <i x="1175" s="1"/>
        <i x="502" s="1"/>
        <i x="648" s="1"/>
        <i x="10" s="1"/>
        <i x="514" s="1"/>
        <i x="926" s="1"/>
        <i x="1234" s="1"/>
        <i x="1697" s="1"/>
        <i x="1764" s="1"/>
        <i x="888" s="1"/>
        <i x="543" s="1"/>
        <i x="1367" s="1"/>
        <i x="1507" s="1"/>
        <i x="1009" s="1"/>
        <i x="617" s="1"/>
        <i x="1377" s="1"/>
        <i x="1011" s="1"/>
        <i x="106" s="1"/>
        <i x="360" s="1"/>
        <i x="629" s="1"/>
        <i x="1368" s="1"/>
        <i x="1568" s="1"/>
        <i x="1517" s="1"/>
        <i x="1349" s="1"/>
        <i x="278" s="1"/>
        <i x="67" s="1"/>
        <i x="1436" s="1"/>
        <i x="3" s="1"/>
        <i x="779" s="1"/>
        <i x="401" s="1"/>
        <i x="1838" s="1"/>
        <i x="909" s="1"/>
        <i x="1953" s="1"/>
        <i x="175" s="1"/>
        <i x="1509" s="1"/>
        <i x="423" s="1"/>
        <i x="1597" s="1"/>
        <i x="1484" s="1"/>
        <i x="485" s="1"/>
        <i x="1151" s="1"/>
        <i x="1149" s="1"/>
        <i x="618" s="1"/>
        <i x="1629" s="1"/>
        <i x="493" s="1"/>
        <i x="1302" s="1"/>
        <i x="1990" s="1"/>
        <i x="807" s="1"/>
        <i x="1519" s="1"/>
        <i x="1803" s="1"/>
        <i x="101" s="1"/>
        <i x="466" s="1"/>
        <i x="273" s="1"/>
        <i x="577" s="1"/>
        <i x="681" s="1"/>
        <i x="228" s="1"/>
        <i x="1287" s="1"/>
        <i x="1091" s="1"/>
        <i x="1042" s="1"/>
        <i x="328" s="1"/>
        <i x="531" s="1"/>
        <i x="82" s="1"/>
        <i x="1740" s="1"/>
        <i x="1938" s="1"/>
        <i x="370" s="1"/>
        <i x="126" s="1"/>
        <i x="235" s="1"/>
        <i x="967" s="1"/>
        <i x="21" s="1"/>
        <i x="1454" s="1"/>
        <i x="550" s="1"/>
        <i x="1362" s="1"/>
        <i x="1472" s="1"/>
        <i x="373" s="1"/>
        <i x="703" s="1"/>
        <i x="1053" s="1"/>
        <i x="188" s="1"/>
        <i x="1137" s="1"/>
        <i x="808" s="1"/>
        <i x="1252" s="1"/>
        <i x="1268" s="1"/>
        <i x="1853" s="1"/>
        <i x="17" s="1"/>
        <i x="615" s="1"/>
        <i x="1090" s="1"/>
        <i x="1236" s="1"/>
        <i x="674" s="1"/>
        <i x="428" s="1"/>
        <i x="1292" s="1"/>
        <i x="1366" s="1"/>
        <i x="303" s="1"/>
        <i x="280" s="1"/>
        <i x="628" s="1"/>
        <i x="685" s="1"/>
        <i x="436" s="1"/>
        <i x="302" s="1"/>
        <i x="1833" s="1"/>
        <i x="247" s="1"/>
        <i x="539" s="1"/>
        <i x="50" s="1"/>
        <i x="1301" s="1"/>
        <i x="51" s="1"/>
        <i x="461" s="1"/>
        <i x="555" s="1"/>
        <i x="722" s="1"/>
        <i x="797" s="1"/>
        <i x="1458" s="1"/>
        <i x="1113" s="1"/>
        <i x="1538" s="1"/>
        <i x="52" s="1"/>
        <i x="409" s="1"/>
        <i x="726" s="1"/>
        <i x="12" s="1"/>
        <i x="1079" s="1"/>
        <i x="1267" s="1"/>
        <i x="134" s="1"/>
        <i x="1971" s="1"/>
        <i x="421" s="1"/>
        <i x="742" s="1"/>
        <i x="1702" s="1"/>
        <i x="229" s="1"/>
        <i x="151" s="1"/>
        <i x="209" s="1"/>
        <i x="449" s="1"/>
        <i x="1819" s="1"/>
        <i x="1596" s="1"/>
        <i x="1189" s="1"/>
        <i x="581" s="1"/>
        <i x="741" s="1"/>
        <i x="1092" s="1"/>
        <i x="649" s="1"/>
        <i x="1408" s="1"/>
        <i x="738" s="1"/>
        <i x="902" s="1"/>
        <i x="1926" s="1"/>
        <i x="433" s="1"/>
        <i x="818" s="1"/>
        <i x="405" s="1"/>
        <i x="1473" s="1"/>
        <i x="1977" s="1"/>
        <i x="1712" s="1"/>
        <i x="292" s="1"/>
        <i x="524" s="1"/>
        <i x="114" s="1"/>
        <i x="983" s="1"/>
        <i x="478" s="1"/>
        <i x="2004" s="1"/>
        <i x="35" s="1"/>
        <i x="2011" s="1"/>
        <i x="1028" s="1"/>
        <i x="181" s="1"/>
        <i x="192" s="1"/>
        <i x="958" s="1"/>
        <i x="809" s="1"/>
        <i x="1778" s="1"/>
        <i x="1848" s="1"/>
        <i x="1654" s="1"/>
        <i x="908" s="1"/>
        <i x="1773" s="1"/>
        <i x="1285" s="1"/>
        <i x="1462" s="1"/>
        <i x="199" s="1"/>
        <i x="118" s="1"/>
        <i x="359" s="1"/>
        <i x="34" s="1"/>
        <i x="0" s="1"/>
        <i x="668" s="1"/>
        <i x="642" s="1"/>
        <i x="259" s="1"/>
        <i x="594" s="1"/>
        <i x="1153" s="1"/>
        <i x="1281" s="1"/>
        <i x="1263" s="1"/>
        <i x="202" s="1"/>
        <i x="1111" s="1"/>
        <i x="970" s="1"/>
        <i x="1907" s="1"/>
        <i x="1772" s="1"/>
        <i x="94" s="1"/>
        <i x="1253" s="1"/>
        <i x="1237" s="1"/>
        <i x="736" s="1"/>
        <i x="671" s="1"/>
        <i x="915" s="1"/>
        <i x="1564" s="1"/>
        <i x="1793" s="1"/>
        <i x="959" s="1"/>
        <i x="639" s="1"/>
        <i x="1603" s="1"/>
        <i x="1350" s="1"/>
        <i x="1106" s="1"/>
        <i x="285" s="1"/>
        <i x="58" s="1"/>
        <i x="305" s="1"/>
        <i x="1357" s="1"/>
        <i x="610" s="1"/>
        <i x="404" s="1"/>
        <i x="767" s="1"/>
        <i x="1067" s="1"/>
        <i x="1727" s="1"/>
        <i x="243" s="1"/>
        <i x="573" s="1"/>
        <i x="672" s="1"/>
        <i x="400" s="1"/>
        <i x="2005" s="1"/>
        <i x="1288" s="1"/>
        <i x="148" s="1"/>
        <i x="1918" s="1"/>
        <i x="1865" s="1"/>
        <i x="116" s="1"/>
        <i x="66" s="1"/>
        <i x="659" s="1"/>
        <i x="1176" s="1"/>
        <i x="1540" s="1"/>
        <i x="1747" s="1"/>
        <i x="1145" s="1"/>
        <i x="2000" s="1"/>
        <i x="1459" s="1"/>
        <i x="1008" s="1"/>
        <i x="734" s="1"/>
        <i x="1039" s="1"/>
        <i x="574" s="1"/>
        <i x="427" s="1"/>
        <i x="498" s="1"/>
        <i x="320" s="1"/>
        <i x="1331" s="1"/>
        <i x="1640" s="1"/>
        <i x="590" s="1"/>
        <i x="930" s="1"/>
        <i x="1337" s="1"/>
        <i x="1656" s="1"/>
        <i x="537" s="1"/>
        <i x="321" s="1"/>
        <i x="754" s="1"/>
        <i x="833" s="1"/>
        <i x="1030" s="1"/>
        <i x="1733" s="1"/>
        <i x="1584" s="1"/>
        <i x="1983" s="1"/>
        <i x="1486" s="1"/>
        <i x="420" s="1"/>
        <i x="1373" s="1"/>
        <i x="1717" s="1"/>
        <i x="386" s="1"/>
        <i x="1134" s="1"/>
        <i x="1985" s="1"/>
        <i x="169" s="1"/>
        <i x="1086" s="1"/>
        <i x="1094" s="1"/>
        <i x="1546" s="1"/>
        <i x="1386" s="1"/>
        <i x="611" s="1"/>
        <i x="314" s="1"/>
        <i x="268" s="1"/>
        <i x="1021" s="1"/>
        <i x="1771" s="1"/>
        <i x="1843" s="1"/>
        <i x="1144" s="1"/>
        <i x="1966" s="1"/>
        <i x="158" s="1"/>
        <i x="1169" s="1"/>
        <i x="467" s="1"/>
        <i x="1723" s="1"/>
        <i x="346" s="1"/>
        <i x="332" s="1"/>
        <i x="690" s="1"/>
        <i x="270" s="1"/>
        <i x="233" s="1"/>
        <i x="397" s="1"/>
        <i x="997" s="1"/>
        <i x="1110" s="1"/>
        <i x="1397" s="1"/>
        <i x="538" s="1"/>
        <i x="37" s="1"/>
        <i x="1114" s="1"/>
        <i x="62" s="1"/>
        <i x="1307" s="1"/>
        <i x="121" s="1"/>
        <i x="855" s="1"/>
        <i x="317" s="1"/>
        <i x="340" s="1"/>
        <i x="387" s="1"/>
        <i x="1193" s="1"/>
        <i x="1002" s="1"/>
        <i x="1841" s="1"/>
        <i x="641" s="1"/>
        <i x="620" s="1"/>
        <i x="61" s="1"/>
        <i x="1162" s="1"/>
        <i x="936" s="1"/>
        <i x="1782" s="1"/>
        <i x="133" s="1"/>
        <i x="19" s="1"/>
        <i x="1642" s="1"/>
        <i x="234" s="1"/>
        <i x="516" s="1"/>
        <i x="155" s="1"/>
        <i x="859" s="1"/>
        <i x="201" s="1"/>
        <i x="503" s="1"/>
        <i x="1306" s="1"/>
        <i x="1609" s="1"/>
        <i x="193" s="1"/>
        <i x="432" s="1"/>
        <i x="1542" s="1"/>
        <i x="1412" s="1"/>
        <i x="872" s="1"/>
        <i x="2007" s="1"/>
        <i x="1805" s="1"/>
        <i x="327" s="1"/>
        <i x="458" s="1"/>
        <i x="142" s="1"/>
        <i x="1563" s="1"/>
        <i x="1521" s="1"/>
        <i x="1670" s="1"/>
        <i x="128" s="1"/>
        <i x="1660" s="1"/>
        <i x="1652" s="1"/>
        <i x="527" s="1"/>
        <i x="306" s="1"/>
        <i x="898" s="1"/>
        <i x="1152" s="1"/>
        <i x="487" s="1"/>
        <i x="326" s="1"/>
        <i x="204" s="1"/>
        <i x="871" s="1"/>
        <i x="987" s="1"/>
        <i x="545" s="1"/>
        <i x="1328" s="1"/>
        <i x="161" s="1"/>
        <i x="371" s="1"/>
        <i x="1525" s="1"/>
        <i x="1674" s="1"/>
        <i x="1212" s="1"/>
        <i x="636" s="1"/>
        <i x="1407" s="1"/>
        <i x="1206" s="1"/>
        <i x="1276" s="1"/>
        <i x="1785" s="1"/>
        <i x="1005" s="1"/>
        <i x="462" s="1"/>
        <i x="1438" s="1"/>
        <i x="1914" s="1"/>
        <i x="333" s="1"/>
        <i x="15" s="1"/>
        <i x="1558" s="1"/>
        <i x="1804" s="1"/>
        <i x="1960" s="1"/>
        <i x="986" s="1"/>
        <i x="854" s="1"/>
        <i x="1314" s="1"/>
        <i x="1693" s="1"/>
        <i x="940" s="1"/>
        <i x="1527" s="1"/>
        <i x="6" s="1"/>
        <i x="395" s="1"/>
        <i x="1531" s="1"/>
        <i x="694" s="1"/>
        <i x="827" s="1"/>
        <i x="1866" s="1"/>
        <i x="1392" s="1"/>
        <i x="1424" s="1"/>
        <i x="112" s="1"/>
        <i x="1374" s="1"/>
        <i x="1681" s="1"/>
        <i x="889" s="1"/>
        <i x="621" s="1"/>
        <i x="932" s="1"/>
        <i x="1492" s="1"/>
        <i x="821" s="1"/>
        <i x="675" s="1"/>
        <i x="1171" s="1"/>
        <i x="1526" s="1"/>
        <i x="953" s="1"/>
        <i x="1769" s="1"/>
        <i x="515" s="1"/>
        <i x="1792" s="1"/>
        <i x="1447" s="1"/>
        <i x="1862" s="1"/>
        <i x="311" s="1"/>
        <i x="1986" s="1"/>
        <i x="715" s="1"/>
        <i x="1083" s="1"/>
        <i x="470" s="1"/>
        <i x="1141" s="1"/>
        <i x="1735" s="1"/>
        <i x="1811" s="1"/>
        <i x="834" s="1"/>
        <i x="1514" s="1"/>
        <i x="72" s="1"/>
        <i x="546" s="1"/>
        <i x="203" s="1"/>
        <i x="57" s="1"/>
        <i x="1494" s="1"/>
        <i x="1993" s="1"/>
        <i x="710" s="1"/>
        <i x="1780" s="1"/>
        <i x="69" s="1"/>
        <i x="1355" s="1"/>
        <i x="962" s="1"/>
        <i x="1753" s="1"/>
        <i x="1060" s="1"/>
        <i x="637" s="1"/>
        <i x="1129" s="1"/>
        <i x="1321" s="1"/>
        <i x="1791" s="1"/>
        <i x="1232" s="1"/>
        <i x="1249" s="1"/>
        <i x="693" s="1"/>
        <i x="356" s="1"/>
        <i x="377" s="1"/>
        <i x="1582" s="1"/>
        <i x="415" s="1"/>
        <i x="733" s="1"/>
        <i x="1788" s="1"/>
        <i x="238" s="1"/>
        <i x="1828" s="1"/>
        <i x="29" s="1"/>
        <i x="1385" s="1"/>
        <i x="1087" s="1"/>
        <i x="179" s="1"/>
        <i x="1821" s="1"/>
        <i x="391" s="1"/>
        <i x="190" s="1"/>
        <i x="1411" s="1"/>
        <i x="18" s="1"/>
        <i x="1956" s="1"/>
        <i x="1048" s="1"/>
        <i x="939" s="1"/>
        <i x="1575" s="1"/>
        <i x="1478" s="1"/>
        <i x="1503" s="1"/>
        <i x="1275" s="1"/>
        <i x="576" s="1"/>
        <i x="1962" s="1"/>
        <i x="1601" s="1"/>
        <i x="614" s="1"/>
        <i x="1279" s="1"/>
        <i x="1529" s="1"/>
        <i x="1734" s="1"/>
        <i x="961" s="1"/>
        <i x="1343" s="1"/>
        <i x="55" s="1"/>
        <i x="677" s="1"/>
        <i x="1982" s="1"/>
        <i x="168" s="1"/>
        <i x="1748" s="1"/>
        <i x="1756" s="1"/>
        <i x="1172" s="1"/>
        <i x="1942" s="1"/>
        <i x="1000" s="1"/>
        <i x="1220" s="1"/>
        <i x="1421" s="1"/>
        <i x="638" s="1"/>
        <i x="1140" s="1"/>
        <i x="1713" s="1"/>
        <i x="1645" s="1"/>
        <i x="928" s="1"/>
        <i x="1013" s="1"/>
        <i x="183" s="1"/>
        <i x="713" s="1"/>
        <i x="412" s="1"/>
        <i x="817" s="1"/>
        <i x="1854" s="1"/>
        <i x="251" s="1"/>
        <i x="443" s="1"/>
        <i x="604" s="1"/>
        <i x="1883" s="1"/>
        <i x="178" s="1"/>
        <i x="354" s="1"/>
        <i x="1329" s="1"/>
        <i x="885" s="1"/>
        <i x="1340" s="1"/>
        <i x="1832" s="1"/>
        <i x="1155" s="1"/>
        <i x="707" s="1"/>
        <i x="1839" s="1"/>
        <i x="1908" s="1"/>
        <i x="1762" s="1"/>
        <i x="1599" s="1"/>
        <i x="1032" s="1"/>
        <i x="1190" s="1"/>
        <i x="1955" s="1"/>
        <i x="1499" s="1"/>
        <i x="1203" s="1"/>
        <i x="390" s="1"/>
        <i x="795" s="1"/>
        <i x="464" s="1"/>
        <i x="291" s="1"/>
        <i x="402" s="1"/>
        <i x="186" s="1"/>
        <i x="1829" s="1"/>
        <i x="599" s="1"/>
        <i x="1416" s="1"/>
        <i x="938" s="1"/>
        <i x="1545" s="1"/>
        <i x="297" s="1"/>
        <i x="1532" s="1"/>
        <i x="1196" s="1"/>
        <i x="1583" s="1"/>
        <i x="660" s="1"/>
        <i x="1025" s="1"/>
        <i x="1547" s="1"/>
        <i x="143" s="1"/>
        <i x="892" s="1"/>
        <i x="138" s="1"/>
        <i x="441" s="1"/>
        <i x="1334" s="1"/>
        <i x="1342" s="1"/>
        <i x="665" s="1"/>
        <i x="1453" s="1"/>
        <i x="1154" s="1"/>
        <i x="1662" s="1"/>
        <i x="1433" s="1"/>
        <i x="1104" s="1"/>
        <i x="1406" s="1"/>
        <i x="1256" s="1"/>
        <i x="195" s="1"/>
        <i x="811" s="1"/>
        <i x="991" s="1"/>
        <i x="916" s="1"/>
        <i x="1696" s="1"/>
        <i x="414" s="1"/>
        <i x="1465" s="1"/>
        <i x="1384" s="1"/>
        <i x="221" s="1"/>
        <i x="1800" s="1"/>
        <i x="1925" s="1"/>
        <i x="1842" s="1"/>
        <i x="1396" s="1"/>
        <i x="1817" s="1"/>
        <i x="523" s="1"/>
        <i x="1102" s="1"/>
        <i x="1607" s="1"/>
        <i x="729" s="1"/>
        <i x="1239" s="1"/>
        <i x="1635" s="1"/>
        <i x="164" s="1"/>
        <i x="1272" s="1"/>
        <i x="144" s="1"/>
        <i x="301" s="1"/>
        <i x="1824" s="1"/>
        <i x="2012" s="1"/>
        <i x="196" s="1"/>
        <i x="1622" s="1"/>
        <i x="1561" s="1"/>
        <i x="388" s="1"/>
        <i x="913" s="1"/>
        <i x="548" s="1"/>
        <i x="632" s="1"/>
        <i x="975" s="1"/>
        <i x="1291" s="1"/>
        <i x="1850" s="1"/>
        <i x="718" s="1"/>
        <i x="1182" s="1"/>
        <i x="501" s="1"/>
        <i x="740" s="1"/>
        <i x="1844" s="1"/>
        <i x="1726" s="1"/>
        <i x="1867" s="1"/>
        <i x="1746" s="1"/>
        <i x="1700" s="1"/>
        <i x="1549" s="1"/>
        <i x="559" s="1"/>
        <i x="206" s="1"/>
        <i x="1618" s="1"/>
        <i x="951" s="1"/>
        <i x="1685" s="1"/>
        <i x="63" s="1"/>
        <i x="994" s="1"/>
        <i x="1923" s="1"/>
        <i x="294" s="1"/>
        <i x="1882" s="1"/>
        <i x="276" s="1"/>
        <i x="1647" s="1"/>
        <i x="9" s="1"/>
        <i x="1868" s="1"/>
        <i x="846" s="1"/>
        <i x="1612" s="1"/>
        <i x="1544" s="1"/>
        <i x="1946" s="1"/>
        <i x="1965" s="1"/>
        <i x="1779" s="1"/>
        <i x="1520" s="1"/>
        <i x="1066" s="1"/>
        <i x="680" s="1"/>
        <i x="1221" s="1"/>
        <i x="1327" s="1"/>
        <i x="634" s="1"/>
        <i x="1630" s="1"/>
        <i x="184" s="1"/>
        <i x="1312" s="1"/>
        <i x="784" s="1"/>
        <i x="702" s="1"/>
        <i x="426" s="1"/>
        <i x="277" s="1"/>
        <i x="267" s="1"/>
        <i x="1758" s="1"/>
        <i x="1423" s="1"/>
        <i x="1822" s="1"/>
        <i x="824" s="1"/>
        <i x="381" s="1"/>
        <i x="1352" s="1"/>
        <i x="1311" s="1"/>
        <i x="1309" s="1"/>
        <i x="1390" s="1"/>
        <i x="761" s="1"/>
        <i x="686" s="1"/>
        <i x="296" s="1"/>
        <i x="875" s="1"/>
        <i x="1863" s="1"/>
        <i x="290" s="1"/>
        <i x="1219" s="1"/>
        <i x="1634" s="1"/>
        <i x="863" s="1"/>
        <i x="563" s="1"/>
        <i x="40" s="1"/>
        <i x="1701" s="1"/>
        <i x="107" s="1"/>
        <i x="1136" s="1"/>
        <i x="119" s="1"/>
        <i x="1600" s="1"/>
        <i x="689" s="1"/>
        <i x="706" s="1"/>
        <i x="1326" s="1"/>
        <i x="1846" s="1"/>
        <i x="1737" s="1"/>
        <i x="1719" s="1"/>
        <i x="1810" s="1"/>
        <i x="1686" s="1"/>
        <i x="1299" s="1"/>
        <i x="1126" s="1"/>
        <i x="1730" s="1"/>
        <i x="553" s="1"/>
        <i x="1475" s="1"/>
        <i x="1147" s="1"/>
        <i x="1358" s="1"/>
        <i x="489" s="1"/>
        <i x="275" s="1"/>
        <i x="633" s="1"/>
        <i x="1015" s="1"/>
        <i x="1888" s="1"/>
        <i x="2013" s="1"/>
        <i x="1744" s="1"/>
        <i x="1109" s="1"/>
        <i x="1665" s="1"/>
        <i x="721" s="1"/>
        <i x="1606" s="1"/>
        <i x="1860" s="1"/>
        <i x="1216" s="1"/>
        <i x="1341" s="1"/>
        <i x="1636" s="1"/>
        <i x="1295" s="1"/>
        <i x="1330" s="1"/>
        <i x="739" s="1"/>
        <i x="1899" s="1"/>
        <i x="1795" s="1"/>
        <i x="1297" s="1"/>
        <i x="330" s="1"/>
        <i x="1217" s="1"/>
        <i x="1283" s="1"/>
        <i x="245" s="1"/>
        <i x="1319" s="1"/>
        <i x="891" s="1"/>
        <i x="711" s="1"/>
        <i x="79" s="1"/>
        <i x="844" s="1"/>
        <i x="1054" s="1"/>
        <i x="1590" s="1"/>
        <i x="777" s="1"/>
        <i x="406" s="1"/>
        <i x="625" s="1"/>
        <i x="1557" s="1"/>
        <i x="1894" s="1"/>
        <i x="1770" s="1"/>
        <i x="1099" s="1"/>
        <i x="773" s="1"/>
        <i x="771" s="1"/>
        <i x="862" s="1"/>
        <i x="1518" s="1"/>
        <i x="1840" s="1"/>
        <i x="984" s="1"/>
        <i x="1604" s="1"/>
        <i x="448" s="1"/>
        <i x="769" s="1"/>
        <i x="814" s="1"/>
        <i x="868" s="1"/>
        <i x="1103" s="1"/>
        <i x="316" s="1"/>
        <i x="714" s="1"/>
        <i x="725" s="1"/>
        <i x="1643" s="1"/>
        <i x="30" s="1"/>
        <i x="44" s="1"/>
        <i x="1378" s="1"/>
        <i x="1148" s="1"/>
        <i x="1992" s="1"/>
        <i x="1370" s="1"/>
        <i x="1559" s="1"/>
        <i x="737" s="1"/>
        <i x="465" s="1"/>
        <i x="1181" s="1"/>
        <i x="507" s="1"/>
        <i x="1006" s="1"/>
        <i x="289" s="1"/>
        <i x="1062" s="1"/>
        <i x="1796" s="1"/>
        <i x="1890" s="1"/>
        <i x="1543" s="1"/>
        <i x="1107" s="1"/>
        <i x="1653" s="1"/>
        <i x="416" s="1"/>
        <i x="950" s="1"/>
        <i x="1381" s="1"/>
        <i x="307" s="1"/>
        <i x="752" s="1"/>
        <i x="102" s="1"/>
        <i x="974" s="1"/>
        <i x="1401" s="1"/>
        <i x="1856" s="1"/>
        <i x="1489" s="1"/>
        <i x="1924" s="1"/>
        <i x="592" s="1"/>
        <i x="439" s="1"/>
        <i x="187" s="1"/>
        <i x="1116" s="1"/>
        <i x="1872" s="1"/>
        <i x="1178" s="1"/>
        <i x="1827" s="1"/>
        <i x="352" s="1"/>
        <i x="1801" s="1"/>
        <i x="1254" s="1"/>
        <i x="1605" s="1"/>
        <i x="1001" s="1"/>
        <i x="787" s="1"/>
        <i x="691" s="1"/>
        <i x="136" s="1"/>
        <i x="504" s="1"/>
        <i x="457" s="1"/>
        <i x="1591" s="1"/>
        <i x="87" s="1"/>
        <i x="1065" s="1"/>
        <i x="408" s="1"/>
        <i x="394" s="1"/>
        <i x="384" s="1"/>
        <i x="1633" s="1"/>
        <i x="1427" s="1"/>
        <i x="76" s="1"/>
        <i x="1022" s="1"/>
        <i x="1935" s="1"/>
        <i x="1205" s="1"/>
        <i x="150" s="1"/>
        <i x="607" s="1"/>
        <i x="700" s="1"/>
        <i x="874" s="1"/>
        <i x="1038" s="1"/>
        <i x="242" s="1"/>
        <i x="1290" s="1"/>
        <i x="760" s="1"/>
        <i x="1598" s="1"/>
        <i x="1177" s="1"/>
        <i x="571" s="1"/>
        <i x="1391" s="1"/>
        <i x="900" s="1"/>
        <i x="1906" s="1"/>
        <i x="993" s="1"/>
        <i x="1984" s="1"/>
        <i x="28" s="1"/>
        <i x="570" s="1"/>
        <i x="110" s="1"/>
        <i x="511" s="1"/>
        <i x="853" s="1"/>
        <i x="749" s="1"/>
        <i x="77" s="1"/>
        <i x="216" s="1"/>
        <i x="791" s="1"/>
        <i x="508" s="1"/>
        <i x="1115" s="1"/>
        <i x="1820" s="1"/>
        <i x="683" s="1"/>
        <i x="59" s="1"/>
        <i x="755" s="1"/>
        <i x="893" s="1"/>
        <i x="227" s="1"/>
        <i x="46" s="1"/>
        <i x="211" s="1"/>
        <i x="7" s="1"/>
        <i x="105" s="1"/>
        <i x="1852" s="1"/>
        <i x="1904" s="1"/>
        <i x="1304" s="1"/>
        <i x="1690" s="1"/>
        <i x="1799" s="1"/>
        <i x="586" s="1"/>
        <i x="1003" s="1"/>
        <i x="1117" s="1"/>
        <i x="1589" s="1"/>
        <i x="651" s="1"/>
        <i x="901" s="1"/>
        <i x="1708" s="1"/>
        <i x="1502" s="1"/>
        <i x="972" s="1"/>
        <i x="877" s="1"/>
        <i x="1806" s="1"/>
        <i x="591" s="1"/>
        <i x="998" s="1"/>
        <i x="800" s="1"/>
        <i x="1948" s="1"/>
        <i x="1255" s="1"/>
        <i x="1896" s="1"/>
        <i x="558" s="1"/>
        <i x="350" s="1"/>
        <i x="1628" s="1"/>
        <i x="261" s="1"/>
        <i x="1081" s="1"/>
        <i x="1360" s="1"/>
        <i x="912" s="1"/>
        <i x="1675" s="1"/>
        <i x="1736" s="1"/>
        <i x="626" s="1"/>
        <i x="491" s="1"/>
        <i x="922" s="1"/>
        <i x="1432" s="1"/>
        <i x="1539" s="1"/>
        <i x="904" s="1"/>
        <i x="529" s="1"/>
        <i x="1035" s="1"/>
        <i x="756" s="1"/>
        <i x="1443" s="1"/>
        <i x="520" s="1"/>
        <i x="1356" s="1"/>
        <i x="1097" s="1"/>
        <i x="918" s="1"/>
        <i x="442" s="1"/>
        <i x="920" s="1"/>
        <i x="1910" s="1"/>
        <i x="208" s="1"/>
        <i x="92" s="1"/>
        <i x="38" s="1"/>
        <i x="223" s="1"/>
        <i x="801" s="1"/>
        <i x="596" s="1"/>
        <i x="850" s="1"/>
        <i x="1849" s="1"/>
        <i x="288" s="1"/>
        <i x="643" s="1"/>
        <i x="95" s="1"/>
        <i x="264" s="1"/>
        <i x="910" s="1"/>
        <i x="1994" s="1"/>
        <i x="1569" s="1"/>
        <i x="153" s="1"/>
        <i x="609" s="1"/>
        <i x="123" s="1"/>
        <i x="976" s="1"/>
        <i x="468" s="1"/>
        <i x="1947" s="1"/>
        <i x="1951" s="1"/>
        <i x="1133" s="1"/>
        <i x="366" s="1"/>
        <i x="33" s="1"/>
        <i x="1976" s="1"/>
        <i x="54" s="1"/>
        <i x="1398" s="1"/>
        <i x="8" s="1"/>
        <i x="256" s="1"/>
        <i x="272" s="1"/>
        <i x="510" s="1"/>
        <i x="1775" s="1"/>
        <i x="1813" s="1"/>
        <i x="1823" s="1"/>
        <i x="1173" s="1"/>
        <i x="557" s="1"/>
        <i x="24" s="1"/>
        <i x="744" s="1"/>
        <i x="1353" s="1"/>
        <i x="635" s="1"/>
        <i x="1243" s="1"/>
        <i x="1320" s="1"/>
        <i x="753" s="1"/>
        <i x="1089" s="1"/>
        <i x="1939" s="1"/>
        <i x="1482" s="1"/>
        <i x="343" s="1"/>
        <i x="1207" s="1"/>
        <i x="111" s="1"/>
        <i x="358" s="1"/>
        <i x="1672" s="1"/>
        <i x="1613" s="1"/>
        <i x="669" s="1"/>
        <i x="747" s="1"/>
        <i x="1626" s="1"/>
        <i x="116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FE99BCBF-C9F2-4ED6-A284-E3D3B78BE6F9}" sourceName="Transmission">
  <pivotTables>
    <pivotTable tabId="9" name="PivotTable4"/>
  </pivotTables>
  <data>
    <tabular pivotCacheId="1700703502">
      <items count="2">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930864DF-627A-44AD-B089-93FCB06737B9}" sourceName="Name">
  <pivotTables>
    <pivotTable tabId="10" name="PivotTable5"/>
  </pivotTables>
  <data>
    <tabular pivotCacheId="1700703502">
      <items count="2017">
        <i x="765" s="1"/>
        <i x="331" s="1"/>
        <i x="1671" s="1"/>
        <i x="1704" s="1"/>
        <i x="1017" s="1"/>
        <i x="1224" s="1"/>
        <i x="1725" s="1"/>
        <i x="603" s="1"/>
        <i x="49" s="1"/>
        <i x="1049" s="1"/>
        <i x="1825" s="1"/>
        <i x="64" s="1"/>
        <i x="1202" s="1"/>
        <i x="1085" s="1"/>
        <i x="1556" s="1"/>
        <i x="99" s="1"/>
        <i x="1534" s="1"/>
        <i x="1363" s="1"/>
        <i x="931" s="1"/>
        <i x="1577" s="1"/>
        <i x="1180" s="1"/>
        <i x="698" s="1"/>
        <i x="1638" s="1"/>
        <i x="4" s="1"/>
        <i x="74" s="1"/>
        <i x="32" s="1"/>
        <i x="1233" s="1"/>
        <i x="627" s="1"/>
        <i x="160" s="1"/>
        <i x="263" s="1"/>
        <i x="1338" s="1"/>
        <i x="88" s="1"/>
        <i x="419" s="1"/>
        <i x="22" s="1"/>
        <i x="600" s="1"/>
        <i x="1294" s="1"/>
        <i x="349" s="1"/>
        <i x="845" s="1"/>
        <i x="1346" s="1"/>
        <i x="194" s="1"/>
        <i x="631" s="1"/>
        <i x="774" s="1"/>
        <i x="667" s="1"/>
        <i x="1174" s="1"/>
        <i x="185" s="1"/>
        <i x="1383" s="1"/>
        <i x="1869" s="1"/>
        <i x="339" s="1"/>
        <i x="374" s="1"/>
        <i x="978" s="1"/>
        <i x="866" s="1"/>
        <i x="1230" s="1"/>
        <i x="535" s="1"/>
        <i x="1711" s="1"/>
        <i x="895" s="1"/>
        <i x="2001" s="1"/>
        <i x="778" s="1"/>
        <i x="941" s="1"/>
        <i x="630" s="1"/>
        <i x="369" s="1"/>
        <i x="1195" s="1"/>
        <i x="313" s="1"/>
        <i x="250" s="1"/>
        <i x="762" s="1"/>
        <i x="903" s="1"/>
        <i x="917" s="1"/>
        <i x="375" s="1"/>
        <i x="914" s="1"/>
        <i x="284" s="1"/>
        <i x="140" s="1"/>
        <i x="440" s="1"/>
        <i x="619" s="1"/>
        <i x="1781" s="1"/>
        <i x="1898" s="1"/>
        <i x="131" s="1"/>
        <i x="1125" s="1"/>
        <i x="1064" s="1"/>
        <i x="1198" s="1"/>
        <i x="20" s="1"/>
        <i x="544" s="1"/>
        <i x="1724" s="1"/>
        <i x="948" s="1"/>
        <i x="497" s="1"/>
        <i x="108" s="1"/>
        <i x="547" s="1"/>
        <i x="588" s="1"/>
        <i x="479" s="1"/>
        <i x="329" s="1"/>
        <i x="1026" s="1"/>
        <i x="679" s="1"/>
        <i x="1627" s="1"/>
        <i x="424" s="1"/>
        <i x="770" s="1"/>
        <i x="1720" s="1"/>
        <i x="1738" s="1"/>
        <i x="964" s="1"/>
        <i x="1608" s="1"/>
        <i x="1871" s="1"/>
        <i x="141" s="1"/>
        <i x="1765" s="1"/>
        <i x="258" s="1"/>
        <i x="396" s="1"/>
        <i x="84" s="1"/>
        <i x="1429" s="1"/>
        <i x="587" s="1"/>
        <i x="1676" s="1"/>
        <i x="357" s="1"/>
        <i x="1004" s="1"/>
        <i x="113" s="1"/>
        <i x="1741" s="1"/>
        <i x="494" s="1"/>
        <i x="1100" s="1"/>
        <i x="719" s="1"/>
        <i x="472" s="1"/>
        <i x="166" s="1"/>
        <i x="1194" s="1"/>
        <i x="836" s="1"/>
        <i x="842" s="1"/>
        <i x="337" s="1"/>
        <i x="1476" s="1"/>
        <i x="1703" s="1"/>
        <i x="1624" s="1"/>
        <i x="1921" s="1"/>
        <i x="1678" s="1"/>
        <i x="1058" s="1"/>
        <i x="283" s="1"/>
        <i x="1644" s="1"/>
        <i x="1188" s="1"/>
        <i x="1673" s="1"/>
        <i x="727" s="1"/>
        <i x="1403" s="1"/>
        <i x="810" s="1"/>
        <i x="1372" s="1"/>
        <i x="1885" s="1"/>
        <i x="1046" s="1"/>
        <i x="1274" s="1"/>
        <i x="2006" s="1"/>
        <i x="1024" s="1"/>
        <i x="799" s="1"/>
        <i x="692" s="1"/>
        <i x="456" s="1"/>
        <i x="455" s="1"/>
        <i x="434" s="1"/>
        <i x="218" s="1"/>
        <i x="1593" s="1"/>
        <i x="985" s="1"/>
        <i x="1929" s="1"/>
        <i x="1761" s="1"/>
        <i x="1280" s="1"/>
        <i x="1707" s="1"/>
        <i x="884" s="1"/>
        <i x="1316" s="1"/>
        <i x="1057" s="1"/>
        <i x="1284" s="1"/>
        <i x="240" s="1"/>
        <i x="460" s="1"/>
        <i x="310" s="1"/>
        <i x="1277" s="1"/>
        <i x="154" s="1"/>
        <i x="541" s="1"/>
        <i x="1139" s="1"/>
        <i x="957" s="1"/>
        <i x="1200" s="1"/>
        <i x="1119" s="1"/>
        <i x="1749" s="1"/>
        <i x="1688" s="1"/>
        <i x="530" s="1"/>
        <i x="933" s="1"/>
        <i x="989" s="1"/>
        <i x="589" s="1"/>
        <i x="1722" s="1"/>
        <i x="925" s="1"/>
        <i x="475" s="1"/>
        <i x="688" s="1"/>
        <i x="849" s="1"/>
        <i x="163" s="1"/>
        <i x="663" s="1"/>
        <i x="407" s="1"/>
        <i x="207" s="1"/>
        <i x="137" s="1"/>
        <i x="499" s="1"/>
        <i x="1480" s="1"/>
        <i x="921" s="1"/>
        <i x="562" s="1"/>
        <i x="569" s="1"/>
        <i x="995" s="1"/>
        <i x="1931" s="1"/>
        <i x="1138" s="1"/>
        <i x="361" s="1"/>
        <i x="2003" s="1"/>
        <i x="1728" s="1"/>
        <i x="1998" s="1"/>
        <i x="1940" s="1"/>
        <i x="1345" s="1"/>
        <i x="431" s="1"/>
        <i x="899" s="1"/>
        <i x="865" s="1"/>
        <i x="1798" s="1"/>
        <i x="167" s="1"/>
        <i x="1691" s="1"/>
        <i x="882" s="1"/>
        <i x="1512" s="1"/>
        <i x="825" s="1"/>
        <i x="992" s="1"/>
        <i x="1365" s="1"/>
        <i x="1858" s="1"/>
        <i x="453" s="1"/>
        <i x="1101" s="1"/>
        <i x="1282" s="1"/>
        <i x="873" s="1"/>
        <i x="298" s="1"/>
        <i x="1293" s="1"/>
        <i x="2002" s="1"/>
        <i x="1209" s="1"/>
        <i x="1132" s="1"/>
        <i x="146" s="1"/>
        <i x="1680" s="1"/>
        <i x="1450" s="1"/>
        <i x="98" s="1"/>
        <i x="963" s="1"/>
        <i x="1873" s="1"/>
        <i x="1614" s="1"/>
        <i x="1560" s="1"/>
        <i x="1677" s="1"/>
        <i x="624" s="1"/>
        <i x="1973" s="1"/>
        <i x="1877" s="1"/>
        <i x="731" s="1"/>
        <i x="1954" s="1"/>
        <i x="1516" s="1"/>
        <i x="1889" s="1"/>
        <i x="954" s="1"/>
        <i x="239" s="1"/>
        <i x="1625" s="1"/>
        <i x="1566" s="1"/>
        <i x="1016" s="1"/>
        <i x="1505" s="1"/>
        <i x="1968" s="1"/>
        <i x="803" s="1"/>
        <i x="1887" s="1"/>
        <i x="565" s="1"/>
        <i x="796" s="1"/>
        <i x="746" s="1"/>
        <i x="422" s="1"/>
        <i x="988" s="1"/>
        <i x="805" s="1"/>
        <i x="1655" s="1"/>
        <i x="1537" s="1"/>
        <i x="1699" s="1"/>
        <i x="944" s="1"/>
        <i x="1972" s="1"/>
        <i x="1646" s="1"/>
        <i x="1705" s="1"/>
        <i x="1731" s="1"/>
        <i x="1393" s="1"/>
        <i x="897" s="1"/>
        <i x="1055" s="1"/>
        <i x="1961" s="1"/>
        <i x="1554" s="1"/>
        <i x="843" s="1"/>
        <i x="1548" s="1"/>
        <i x="246" s="1"/>
        <i x="794" s="1"/>
        <i x="1010" s="1"/>
        <i x="890" s="1"/>
        <i x="1739" s="1"/>
        <i x="152" s="1"/>
        <i x="379" s="1"/>
        <i x="89" s="1"/>
        <i x="973" s="1"/>
        <i x="2014" s="1"/>
        <i x="852" s="1"/>
        <i x="701" s="1"/>
        <i x="1158" s="1"/>
        <i x="841" s="1"/>
        <i x="528" s="1"/>
        <i x="1322" s="1"/>
        <i x="1348" s="1"/>
        <i x="1649" s="1"/>
        <i x="549" s="1"/>
        <i x="745" s="1"/>
        <i x="1766" s="1"/>
        <i x="1118" s="1"/>
        <i x="575" s="1"/>
        <i x="1273" s="1"/>
        <i x="682" s="1"/>
        <i x="1075" s="1"/>
        <i x="662" s="1"/>
        <i x="1156" s="1"/>
        <i x="1500" s="1"/>
        <i x="1298" s="1"/>
        <i x="955" s="1"/>
        <i x="1902" s="1"/>
        <i x="582" s="1"/>
        <i x="534" s="1"/>
        <i x="1610" s="1"/>
        <i x="946" s="1"/>
        <i x="1498" s="1"/>
        <i x="393" s="1"/>
        <i x="1364" s="1"/>
        <i x="578" s="1"/>
        <i x="1768" s="1"/>
        <i x="806" s="1"/>
        <i x="1623" s="1"/>
        <i x="1461" s="1"/>
        <i x="996" s="1"/>
        <i x="572" s="1"/>
        <i x="1876" s="1"/>
        <i x="75" s="1"/>
        <i x="1041" s="1"/>
        <i x="1222" s="1"/>
        <i x="165" s="1"/>
        <i x="1477" s="1"/>
        <i x="1347" s="1"/>
        <i x="1261" s="1"/>
        <i x="1659" s="1"/>
        <i x="385" s="1"/>
        <i x="1714" s="1"/>
        <i x="1020" s="1"/>
        <i x="1497" s="1"/>
        <i x="304" s="1"/>
        <i x="1185" s="1"/>
        <i x="1991" s="1"/>
        <i x="1864" s="1"/>
        <i x="856" s="1"/>
        <i x="1388" s="1"/>
        <i x="1715" s="1"/>
        <i x="281" s="1"/>
        <i x="1093" s="1"/>
        <i x="1023" s="1"/>
        <i x="952" s="1"/>
        <i x="1750" s="1"/>
        <i x="1228" s="1"/>
        <i x="389" s="1"/>
        <i x="851" s="1"/>
        <i x="1124" s="1"/>
        <i x="1530" s="1"/>
        <i x="1456" s="1"/>
        <i x="1578" s="1"/>
        <i x="709" s="1"/>
        <i x="848" s="1"/>
        <i x="1426" s="1"/>
        <i x="1402" s="1"/>
        <i x="566" s="1"/>
        <i x="1468" s="1"/>
        <i x="1818" s="1"/>
        <i x="1836" s="1"/>
        <i x="1296" s="1"/>
        <i x="1581" s="1"/>
        <i x="205" s="1"/>
        <i x="1303" s="1"/>
        <i x="210" s="1"/>
        <i x="1166" s="1"/>
        <i x="1242" s="1"/>
        <i x="60" s="1"/>
        <i x="81" s="1"/>
        <i x="1611" s="1"/>
        <i x="790" s="1"/>
        <i x="971" s="1"/>
        <i x="837" s="1"/>
        <i x="564" s="1"/>
        <i x="1068" s="1"/>
        <i x="1970" s="1"/>
        <i x="1382" s="1"/>
        <i x="1620" s="1"/>
        <i x="495" s="1"/>
        <i x="519" s="1"/>
        <i x="450" s="1"/>
        <i x="1033" s="1"/>
        <i x="1949" s="1"/>
        <i x="1664" s="1"/>
        <i x="1579" s="1"/>
        <i x="1617" s="1"/>
        <i x="1886" s="1"/>
        <i x="279" s="1"/>
        <i x="886" s="1"/>
        <i x="829" s="1"/>
        <i x="1376" s="1"/>
        <i x="1535" s="1"/>
        <i x="1179" s="1"/>
        <i x="481" s="1"/>
        <i x="1751" s="1"/>
        <i x="1184" s="1"/>
        <i x="1900" s="1"/>
        <i x="1585" s="1"/>
        <i x="879" s="1"/>
        <i x="1515" s="1"/>
        <i x="1430" s="1"/>
        <i x="1963" s="1"/>
        <i x="1204" s="1"/>
        <i x="969" s="1"/>
        <i x="522" s="1"/>
        <i x="720" s="1"/>
        <i x="1088" s="1"/>
        <i x="189" s="1"/>
        <i x="1231" s="1"/>
        <i x="16" s="1"/>
        <i x="1441" s="1"/>
        <i x="325" s="1"/>
        <i x="735" s="1"/>
        <i x="91" s="1"/>
        <i x="80" s="1"/>
        <i x="947" s="1"/>
        <i x="1250" s="1"/>
        <i x="1201" s="1"/>
        <i x="1979" s="1"/>
        <i x="584" s="1"/>
        <i x="198" s="1"/>
        <i x="1754" s="1"/>
        <i x="403" s="1"/>
        <i x="430" s="1"/>
        <i x="1815" s="1"/>
        <i x="1359" s="1"/>
        <i x="1812" s="1"/>
        <i x="1105" s="1"/>
        <i x="274" s="1"/>
        <i x="1271" s="1"/>
        <i x="1439" s="1"/>
        <i x="147" s="1"/>
        <i x="1414" s="1"/>
        <i x="813" s="1"/>
        <i x="156" s="1"/>
        <i x="1474" s="1"/>
        <i x="73" s="1"/>
        <i x="1893" s="1"/>
        <i x="1870" s="1"/>
        <i x="490" s="1"/>
        <i x="342" s="1"/>
        <i x="318" s="1"/>
        <i x="1229" s="1"/>
        <i x="1975" s="1"/>
        <i x="793" s="1"/>
        <i x="804" s="1"/>
        <i x="540" s="1"/>
        <i x="1324" s="1"/>
        <i x="788" s="1"/>
        <i x="1339" s="1"/>
        <i x="348" s="1"/>
        <i x="176" s="1"/>
        <i x="830" s="1"/>
        <i x="249" s="1"/>
        <i x="253" s="1"/>
        <i x="1573" s="1"/>
        <i x="11" s="1"/>
        <i x="293" s="1"/>
        <i x="1073" s="1"/>
        <i x="583" s="1"/>
        <i x="25" s="1"/>
        <i x="812" s="1"/>
        <i x="748" s="1"/>
        <i x="894" s="1"/>
        <i x="149" s="1"/>
        <i x="613" s="1"/>
        <i x="452" s="1"/>
        <i x="1912" s="1"/>
        <i x="1014" s="1"/>
        <i x="429" s="1"/>
        <i x="83" s="1"/>
        <i x="513" s="1"/>
        <i x="907" s="1"/>
        <i x="217" s="1"/>
        <i x="257" s="1"/>
        <i x="322" s="1"/>
        <i x="1572" s="1"/>
        <i x="1112" s="1"/>
        <i x="1808" s="1"/>
        <i x="561" s="1"/>
        <i x="266" s="1"/>
        <i x="763" s="1"/>
        <i x="213" s="1"/>
        <i x="1409" s="1"/>
        <i x="1317" s="1"/>
        <i x="483" s="1"/>
        <i x="1574" s="1"/>
        <i x="840" s="1"/>
        <i x="65" s="1"/>
        <i x="1485" s="1"/>
        <i x="282" s="1"/>
        <i x="1128" s="1"/>
        <i x="1884" s="1"/>
        <i x="1213" s="1"/>
        <i x="1639" s="1"/>
        <i x="367" s="1"/>
        <i x="438" s="1"/>
        <i x="883" s="1"/>
        <i x="109" s="1"/>
        <i x="757" s="1"/>
        <i x="1855" s="1"/>
        <i x="1958" s="1"/>
        <i x="1666" s="1"/>
        <i x="664" s="1"/>
        <i x="1425" s="1"/>
        <i x="605" s="1"/>
        <i x="759" s="1"/>
        <i x="1541" s="1"/>
        <i x="697" s="1"/>
        <i x="122" s="1"/>
        <i x="398" s="1"/>
        <i x="764" s="1"/>
        <i x="1260" s="1"/>
        <i x="1501" s="1"/>
        <i x="1878" s="1"/>
        <i x="1787" s="1"/>
        <i x="300" s="1"/>
        <i x="1470" s="1"/>
        <i x="887" s="1"/>
        <i x="999" s="1"/>
        <i x="927" s="1"/>
        <i x="847" s="1"/>
        <i x="132" s="1"/>
        <i x="521" s="1"/>
        <i x="224" s="1"/>
        <i x="445" s="1"/>
        <i x="1310" s="1"/>
        <i x="1592" s="1"/>
        <i x="670" s="1"/>
        <i x="1980" s="1"/>
        <i x="1632" s="1"/>
        <i x="1523" s="1"/>
        <i x="1595" s="1"/>
        <i x="1706" s="1"/>
        <i x="1361" s="1"/>
        <i x="2" s="1"/>
        <i x="1159" s="1"/>
        <i x="260" s="1"/>
        <i x="1922" s="1"/>
        <i x="654" s="1"/>
        <i x="1619" s="1"/>
        <i x="1238" s="1"/>
        <i x="606" s="1"/>
        <i x="1789" s="1"/>
        <i x="585" s="1"/>
        <i x="410" s="1"/>
        <i x="934" s="1"/>
        <i x="1881" s="1"/>
        <i x="1479" s="1"/>
        <i x="1767" s="1"/>
        <i x="1943" s="1"/>
        <i x="27" s="1"/>
        <i x="222" s="1"/>
        <i x="781" s="1"/>
        <i x="622" s="1"/>
        <i x="1974" s="1"/>
        <i x="344" s="1"/>
        <i x="1052" s="1"/>
        <i x="554" s="1"/>
        <i x="661" s="1"/>
        <i x="1944" s="1"/>
        <i x="1495" s="1"/>
        <i x="1786" s="1"/>
        <i x="68" s="1"/>
        <i x="399" s="1"/>
        <i x="236" s="1"/>
        <i x="1" s="1"/>
        <i x="417" s="1"/>
        <i x="1880" s="1"/>
        <i x="876" s="1"/>
        <i x="1915" s="1"/>
        <i x="1078" s="1"/>
        <i x="1567" s="1"/>
        <i x="1695" s="1"/>
        <i x="644" s="1"/>
        <i x="351" s="1"/>
        <i x="365" s="1"/>
        <i x="1989" s="1"/>
        <i x="828" s="1"/>
        <i x="191" s="1"/>
        <i x="1743" s="1"/>
        <i x="981" s="1"/>
        <i x="43" s="1"/>
        <i x="45" s="1"/>
        <i x="1760" s="1"/>
        <i x="650" s="1"/>
        <i x="905" s="1"/>
        <i x="1917" s="1"/>
        <i x="1847" s="1"/>
        <i x="1959" s="1"/>
        <i x="1069" s="1"/>
        <i x="1797" s="1"/>
        <i x="2016" s="1"/>
        <i x="860" s="1"/>
        <i x="1428" s="1"/>
        <i x="1668" s="1"/>
        <i x="1934" s="1"/>
        <i x="1930" s="1"/>
        <i x="965" s="1"/>
        <i x="1404" s="1"/>
        <i x="364" s="1"/>
        <i x="295" s="1"/>
        <i x="1266" s="1"/>
        <i x="723" s="1"/>
        <i x="355" s="1"/>
        <i x="5" s="1"/>
        <i x="1218" s="1"/>
        <i x="145" s="1"/>
        <i x="480" s="1"/>
        <i x="1729" s="1"/>
        <i x="835" s="1"/>
        <i x="1270" s="1"/>
        <i x="1286" s="1"/>
        <i x="1226" s="1"/>
        <i x="1417" s="1"/>
        <i x="1641" s="1"/>
        <i x="551" s="1"/>
        <i x="1163" s="1"/>
        <i x="911" s="1"/>
        <i x="159" s="1"/>
        <i x="732" s="1"/>
        <i x="838" s="1"/>
        <i x="826" s="1"/>
        <i x="823" s="1"/>
        <i x="1227" s="1"/>
        <i x="533" s="1"/>
        <i x="699" s="1"/>
        <i x="1446" s="1"/>
        <i x="312" s="1"/>
        <i x="1187" s="1"/>
        <i x="219" s="1"/>
        <i x="380" s="1"/>
        <i x="509" s="1"/>
        <i x="789" s="1"/>
        <i x="1223" s="1"/>
        <i x="1313" s="1"/>
        <i x="230" s="1"/>
        <i x="1389" s="1"/>
        <i x="53" s="1"/>
        <i x="347" s="1"/>
        <i x="56" s="1"/>
        <i x="1400" s="1"/>
        <i x="716" s="1"/>
        <i x="1131" s="1"/>
        <i x="225" s="1"/>
        <i x="705" s="1"/>
        <i x="839" s="1"/>
        <i x="177" s="1"/>
        <i x="172" s="1"/>
        <i x="1410" s="1"/>
        <i x="1588" s="1"/>
        <i x="157" s="1"/>
        <i x="262" s="1"/>
        <i x="728" s="1"/>
        <i x="1167" s="1"/>
        <i x="517" s="1"/>
        <i x="929" s="1"/>
        <i x="241" s="1"/>
        <i x="1511" s="1"/>
        <i x="85" s="1"/>
        <i x="71" s="1"/>
        <i x="287" s="1"/>
        <i x="1415" s="1"/>
        <i x="655" s="1"/>
        <i x="368" s="1"/>
        <i x="1562" s="1"/>
        <i x="1098" s="1"/>
        <i x="23" s="1"/>
        <i x="214" s="1"/>
        <i x="232" s="1"/>
        <i x="712" s="1"/>
        <i x="454" s="1"/>
        <i x="593" s="1"/>
        <i x="858" s="1"/>
        <i x="1981" s="1"/>
        <i x="937" s="1"/>
        <i x="595" s="1"/>
        <i x="1794" s="1"/>
        <i x="286" s="1"/>
        <i x="1019" s="1"/>
        <i x="96" s="1"/>
        <i x="506" s="1"/>
        <i x="1240" s="1"/>
        <i x="1183" s="1"/>
        <i x="1631" s="1"/>
        <i x="1490" s="1"/>
        <i x="1988" s="1"/>
        <i x="1157" s="1"/>
        <i x="100" s="1"/>
        <i x="376" s="1"/>
        <i x="1845" s="1"/>
        <i x="1214" s="1"/>
        <i x="1999" s="1"/>
        <i x="1763" s="1"/>
        <i x="1471" s="1"/>
        <i x="1757" s="1"/>
        <i x="197" s="1"/>
        <i x="1251" s="1"/>
        <i x="1648" s="1"/>
        <i x="1533" s="1"/>
        <i x="1258" s="1"/>
        <i x="1892" s="1"/>
        <i x="1752" s="1"/>
        <i x="345" s="1"/>
        <i x="525" s="1"/>
        <i x="880" s="1"/>
        <i x="687" s="1"/>
        <i x="97" s="1"/>
        <i x="162" s="1"/>
        <i x="708" s="1"/>
        <i x="182" s="1"/>
        <i x="1440" s="1"/>
        <i x="1536" s="1"/>
        <i x="1826" s="1"/>
        <i x="832" s="1"/>
        <i x="979" s="1"/>
        <i x="579" s="1"/>
        <i x="724" s="1"/>
        <i x="1165" s="1"/>
        <i x="42" s="1"/>
        <i x="254" s="1"/>
        <i x="1927" s="1"/>
        <i x="966" s="1"/>
        <i x="215" s="1"/>
        <i x="255" s="1"/>
        <i x="656" s="1"/>
        <i x="488" s="1"/>
        <i x="1215" s="1"/>
        <i x="1418" s="1"/>
        <i x="977" s="1"/>
        <i x="1072" s="1"/>
        <i x="820" s="1"/>
        <i x="1667" s="1"/>
        <i x="425" s="1"/>
        <i x="212" s="1"/>
        <i x="1142" s="1"/>
        <i x="1683" s="1"/>
        <i x="990" s="1"/>
        <i x="363" s="1"/>
        <i x="786" s="1"/>
        <i x="1197" s="1"/>
        <i x="1335" s="1"/>
        <i x="1369" s="1"/>
        <i x="1783" s="1"/>
        <i x="1059" s="1"/>
        <i x="1913" s="1"/>
        <i x="486" s="1"/>
        <i x="673" s="1"/>
        <i x="602" s="1"/>
        <i x="1308" s="1"/>
        <i x="382" s="1"/>
        <i x="1903" s="1"/>
        <i x="1120" s="1"/>
        <i x="1576" s="1"/>
        <i x="1995" s="1"/>
        <i x="1210" s="1"/>
        <i x="78" s="1"/>
        <i x="1687" s="1"/>
        <i x="1689" s="1"/>
        <i x="115" s="1"/>
        <i x="86" s="1"/>
        <i x="1191" s="1"/>
        <i x="135" s="1"/>
        <i x="500" s="1"/>
        <i x="1718" s="1"/>
        <i x="1460" s="1"/>
        <i x="1047" s="1"/>
        <i x="1978" s="1"/>
        <i x="1510" s="1"/>
        <i x="1435" s="1"/>
        <i x="1395" s="1"/>
        <i x="1084" s="1"/>
        <i x="226" s="1"/>
        <i x="1905" s="1"/>
        <i x="1248" s="1"/>
        <i x="1776" s="1"/>
        <i x="1467" s="1"/>
        <i x="1932" s="1"/>
        <i x="1452" s="1"/>
        <i x="1445" s="1"/>
        <i x="1050" s="1"/>
        <i x="496" s="1"/>
        <i x="1615" s="1"/>
        <i x="1651" s="1"/>
        <i x="1413" s="1"/>
        <i x="601" s="1"/>
        <i x="1034" s="1"/>
        <i x="1262" s="1"/>
        <i x="474" s="1"/>
        <i x="1496" s="1"/>
        <i x="1325" s="1"/>
        <i x="1790" s="1"/>
        <i x="171" s="1"/>
        <i x="471" s="1"/>
        <i x="104" s="1"/>
        <i x="336" s="1"/>
        <i x="252" s="1"/>
        <i x="678" s="1"/>
        <i x="943" s="1"/>
        <i x="536" s="1"/>
        <i x="1528" s="1"/>
        <i x="861" s="1"/>
        <i x="857" s="1"/>
        <i x="1257" s="1"/>
        <i x="802" s="1"/>
        <i x="751" s="1"/>
        <i x="1732" s="1"/>
        <i x="231" s="1"/>
        <i x="117" s="1"/>
        <i x="1186" s="1"/>
        <i x="512" s="1"/>
        <i x="1333" s="1"/>
        <i x="1056" s="1"/>
        <i x="1394" s="1"/>
        <i x="93" s="1"/>
        <i x="1950" s="1"/>
        <i x="1225" s="1"/>
        <i x="323" s="1"/>
        <i x="2010" s="1"/>
        <i x="1587" s="1"/>
        <i x="1469" s="1"/>
        <i x="750" s="1"/>
        <i x="129" s="1"/>
        <i x="1508" s="1"/>
        <i x="1018" s="1"/>
        <i x="1663" s="1"/>
        <i x="1742" s="1"/>
        <i x="319" s="1"/>
        <i x="47" s="1"/>
        <i x="378" s="1"/>
        <i x="1437" s="1"/>
        <i x="1692" s="1"/>
        <i x="1621" s="1"/>
        <i x="1170" s="1"/>
        <i x="612" s="1"/>
        <i x="1920" s="1"/>
        <i x="968" s="1"/>
        <i x="1405" s="1"/>
        <i x="657" s="1"/>
        <i x="477" s="1"/>
        <i x="492" s="1"/>
        <i x="1007" s="1"/>
        <i x="743" s="1"/>
        <i x="542" s="1"/>
        <i x="1661" s="1"/>
        <i x="1463" s="1"/>
        <i x="782" s="1"/>
        <i x="1029" s="1"/>
        <i x="1466" s="1"/>
        <i x="1916" s="1"/>
        <i x="1300" s="1"/>
        <i x="1830" s="1"/>
        <i x="775" s="1"/>
        <i x="324" s="1"/>
        <i x="299" s="1"/>
        <i x="1957" s="1"/>
        <i x="463" s="1"/>
        <i x="446" s="1"/>
        <i x="103" s="1"/>
        <i x="1657" s="1"/>
        <i x="338" s="1"/>
        <i x="505" s="1"/>
        <i x="1164" s="1"/>
        <i x="878" s="1"/>
        <i x="1444" s="1"/>
        <i x="1721" s="1"/>
        <i x="696" s="1"/>
        <i x="2015" s="1"/>
        <i x="447" s="1"/>
        <i x="645" s="1"/>
        <i x="1380" s="1"/>
        <i x="982" s="1"/>
        <i x="1027" s="1"/>
        <i x="1315" s="1"/>
        <i x="1814" s="1"/>
        <i x="1506" s="1"/>
        <i x="1911" s="1"/>
        <i x="2009" s="1"/>
        <i x="798" s="1"/>
        <i x="1082" s="1"/>
        <i x="1192" s="1"/>
        <i x="1784" s="1"/>
        <i x="1448" s="1"/>
        <i x="1332" s="1"/>
        <i x="906" s="1"/>
        <i x="1694" s="1"/>
        <i x="758" s="1"/>
        <i x="1422" s="1"/>
        <i x="1901" s="1"/>
        <i x="532" s="1"/>
        <i x="1709" s="1"/>
        <i x="783" s="1"/>
        <i x="14" s="1"/>
        <i x="174" s="1"/>
        <i x="335" s="1"/>
        <i x="13" s="1"/>
        <i x="560" s="1"/>
        <i x="1551" s="1"/>
        <i x="1684" s="1"/>
        <i x="819" s="1"/>
        <i x="646" s="1"/>
        <i x="392" s="1"/>
        <i x="1909" s="1"/>
        <i x="271" s="1"/>
        <i x="1130" s="1"/>
        <i x="864" s="1"/>
        <i x="1487" s="1"/>
        <i x="881" s="1"/>
        <i x="695" s="1"/>
        <i x="1379" s="1"/>
        <i x="484" s="1"/>
        <i x="1235" s="1"/>
        <i x="1967" s="1"/>
        <i x="1040" s="1"/>
        <i x="1074" s="1"/>
        <i x="1919" s="1"/>
        <i x="1420" s="1"/>
        <i x="608" s="1"/>
        <i x="451" s="1"/>
        <i x="362" s="1"/>
        <i x="476" s="1"/>
        <i x="1616" s="1"/>
        <i x="1837" s="1"/>
        <i x="1045" s="1"/>
        <i x="1933" s="1"/>
        <i x="1945" s="1"/>
        <i x="1323" s="1"/>
        <i x="1455" s="1"/>
        <i x="1809" s="1"/>
        <i x="1897" s="1"/>
        <i x="1063" s="1"/>
        <i x="1570" s="1"/>
        <i x="980" s="1"/>
        <i x="652" s="1"/>
        <i x="1996" s="1"/>
        <i x="1594" s="1"/>
        <i x="41" s="1"/>
        <i x="1244" s="1"/>
        <i x="1875" s="1"/>
        <i x="36" s="1"/>
        <i x="1442" s="1"/>
        <i x="1816" s="1"/>
        <i x="1122" s="1"/>
        <i x="1710" s="1"/>
        <i x="180" s="1"/>
        <i x="1199" s="1"/>
        <i x="459" s="1"/>
        <i x="1434" s="1"/>
        <i x="1399" s="1"/>
        <i x="1061" s="1"/>
        <i x="1031" s="1"/>
        <i x="444" s="1"/>
        <i x="1012" s="1"/>
        <i x="173" s="1"/>
        <i x="1831" s="1"/>
        <i x="413" s="1"/>
        <i x="1043" s="1"/>
        <i x="568" s="1"/>
        <i x="684" s="1"/>
        <i x="1777" s="1"/>
        <i x="1580" s="1"/>
        <i x="1269" s="1"/>
        <i x="1698" s="1"/>
        <i x="924" s="1"/>
        <i x="1247" s="1"/>
        <i x="623" s="1"/>
        <i x="816" s="1"/>
        <i x="341" s="1"/>
        <i x="1774" s="1"/>
        <i x="1941" s="1"/>
        <i x="1096" s="1"/>
        <i x="1161" s="1"/>
        <i x="1044" s="1"/>
        <i x="473" s="1"/>
        <i x="867" s="1"/>
        <i x="1451" s="1"/>
        <i x="1344" s="1"/>
        <i x="1080" s="1"/>
        <i x="1565" s="1"/>
        <i x="1637" s="1"/>
        <i x="1928" s="1"/>
        <i x="1969" s="1"/>
        <i x="120" s="1"/>
        <i x="244" s="1"/>
        <i x="766" s="1"/>
        <i x="1835" s="1"/>
        <i x="1036" s="1"/>
        <i x="1682" s="1"/>
        <i x="1997" s="1"/>
        <i x="1208" s="1"/>
        <i x="1289" s="1"/>
        <i x="1449" s="1"/>
        <i x="1127" s="1"/>
        <i x="1571" s="1"/>
        <i x="1859" s="1"/>
        <i x="1318" s="1"/>
        <i x="31" s="1"/>
        <i x="1891" s="1"/>
        <i x="896" s="1"/>
        <i x="48" s="1"/>
        <i x="1305" s="1"/>
        <i x="956" s="1"/>
        <i x="945" s="1"/>
        <i x="1278" s="1"/>
        <i x="1987" s="1"/>
        <i x="1937" s="1"/>
        <i x="1051" s="1"/>
        <i x="1245" s="1"/>
        <i x="200" s="1"/>
        <i x="960" s="1"/>
        <i x="1895" s="1"/>
        <i x="717" s="1"/>
        <i x="1419" s="1"/>
        <i x="125" s="1"/>
        <i x="411" s="1"/>
        <i x="1759" s="1"/>
        <i x="469" s="1"/>
        <i x="1077" s="1"/>
        <i x="772" s="1"/>
        <i x="704" s="1"/>
        <i x="437" s="1"/>
        <i x="1371" s="1"/>
        <i x="1150" s="1"/>
        <i x="90" s="1"/>
        <i x="70" s="1"/>
        <i x="580" s="1"/>
        <i x="1354" s="1"/>
        <i x="1143" s="1"/>
        <i x="1146" s="1"/>
        <i x="776" s="1"/>
        <i x="1431" s="1"/>
        <i x="1851" s="1"/>
        <i x="1586" s="1"/>
        <i x="1037" s="1"/>
        <i x="1493" s="1"/>
        <i x="482" s="1"/>
        <i x="942" s="1"/>
        <i x="1669" s="1"/>
        <i x="1879" s="1"/>
        <i x="597" s="1"/>
        <i x="1936" s="1"/>
        <i x="1658" s="1"/>
        <i x="315" s="1"/>
        <i x="919" s="1"/>
        <i x="1488" s="1"/>
        <i x="1952" s="1"/>
        <i x="768" s="1"/>
        <i x="1375" s="1"/>
        <i x="869" s="1"/>
        <i x="785" s="1"/>
        <i x="308" s="1"/>
        <i x="1481" s="1"/>
        <i x="822" s="1"/>
        <i x="1807" s="1"/>
        <i x="248" s="1"/>
        <i x="1464" s="1"/>
        <i x="658" s="1"/>
        <i x="598" s="1"/>
        <i x="26" s="1"/>
        <i x="265" s="1"/>
        <i x="1834" s="1"/>
        <i x="1351" s="1"/>
        <i x="1522" s="1"/>
        <i x="127" s="1"/>
        <i x="526" s="1"/>
        <i x="334" s="1"/>
        <i x="1264" s="1"/>
        <i x="39" s="1"/>
        <i x="1650" s="1"/>
        <i x="130" s="1"/>
        <i x="1504" s="1"/>
        <i x="309" s="1"/>
        <i x="1679" s="1"/>
        <i x="2008" s="1"/>
        <i x="1755" s="1"/>
        <i x="935" s="1"/>
        <i x="676" s="1"/>
        <i x="237" s="1"/>
        <i x="1874" s="1"/>
        <i x="170" s="1"/>
        <i x="1070" s="1"/>
        <i x="831" s="1"/>
        <i x="353" s="1"/>
        <i x="1259" s="1"/>
        <i x="647" s="1"/>
        <i x="1071" s="1"/>
        <i x="653" s="1"/>
        <i x="1168" s="1"/>
        <i x="949" s="1"/>
        <i x="1387" s="1"/>
        <i x="567" s="1"/>
        <i x="1550" s="1"/>
        <i x="1491" s="1"/>
        <i x="1552" s="1"/>
        <i x="780" s="1"/>
        <i x="815" s="1"/>
        <i x="666" s="1"/>
        <i x="1802" s="1"/>
        <i x="870" s="1"/>
        <i x="552" s="1"/>
        <i x="1095" s="1"/>
        <i x="1457" s="1"/>
        <i x="1246" s="1"/>
        <i x="372" s="1"/>
        <i x="1135" s="1"/>
        <i x="1716" s="1"/>
        <i x="418" s="1"/>
        <i x="556" s="1"/>
        <i x="269" s="1"/>
        <i x="1553" s="1"/>
        <i x="616" s="1"/>
        <i x="1857" s="1"/>
        <i x="1265" s="1"/>
        <i x="1513" s="1"/>
        <i x="1483" s="1"/>
        <i x="1211" s="1"/>
        <i x="1524" s="1"/>
        <i x="1108" s="1"/>
        <i x="1241" s="1"/>
        <i x="1745" s="1"/>
        <i x="220" s="1"/>
        <i x="383" s="1"/>
        <i x="139" s="1"/>
        <i x="792" s="1"/>
        <i x="640" s="1"/>
        <i x="923" s="1"/>
        <i x="1123" s="1"/>
        <i x="1076" s="1"/>
        <i x="435" s="1"/>
        <i x="1602" s="1"/>
        <i x="1121" s="1"/>
        <i x="1964" s="1"/>
        <i x="1336" s="1"/>
        <i x="730" s="1"/>
        <i x="518" s="1"/>
        <i x="1861" s="1"/>
        <i x="124" s="1"/>
        <i x="1555" s="1"/>
        <i x="1175" s="1"/>
        <i x="502" s="1"/>
        <i x="648" s="1"/>
        <i x="10" s="1"/>
        <i x="514" s="1"/>
        <i x="926" s="1"/>
        <i x="1234" s="1"/>
        <i x="1697" s="1"/>
        <i x="1764" s="1"/>
        <i x="888" s="1"/>
        <i x="543" s="1"/>
        <i x="1367" s="1"/>
        <i x="1507" s="1"/>
        <i x="1009" s="1"/>
        <i x="617" s="1"/>
        <i x="1377" s="1"/>
        <i x="1011" s="1"/>
        <i x="106" s="1"/>
        <i x="360" s="1"/>
        <i x="629" s="1"/>
        <i x="1368" s="1"/>
        <i x="1568" s="1"/>
        <i x="1517" s="1"/>
        <i x="1349" s="1"/>
        <i x="278" s="1"/>
        <i x="67" s="1"/>
        <i x="1436" s="1"/>
        <i x="3" s="1"/>
        <i x="779" s="1"/>
        <i x="401" s="1"/>
        <i x="1838" s="1"/>
        <i x="909" s="1"/>
        <i x="1953" s="1"/>
        <i x="175" s="1"/>
        <i x="1509" s="1"/>
        <i x="423" s="1"/>
        <i x="1597" s="1"/>
        <i x="1484" s="1"/>
        <i x="485" s="1"/>
        <i x="1151" s="1"/>
        <i x="1149" s="1"/>
        <i x="618" s="1"/>
        <i x="1629" s="1"/>
        <i x="493" s="1"/>
        <i x="1302" s="1"/>
        <i x="1990" s="1"/>
        <i x="807" s="1"/>
        <i x="1519" s="1"/>
        <i x="1803" s="1"/>
        <i x="101" s="1"/>
        <i x="466" s="1"/>
        <i x="273" s="1"/>
        <i x="577" s="1"/>
        <i x="681" s="1"/>
        <i x="228" s="1"/>
        <i x="1287" s="1"/>
        <i x="1091" s="1"/>
        <i x="1042" s="1"/>
        <i x="328" s="1"/>
        <i x="531" s="1"/>
        <i x="82" s="1"/>
        <i x="1740" s="1"/>
        <i x="1938" s="1"/>
        <i x="370" s="1"/>
        <i x="126" s="1"/>
        <i x="235" s="1"/>
        <i x="967" s="1"/>
        <i x="21" s="1"/>
        <i x="1454" s="1"/>
        <i x="550" s="1"/>
        <i x="1362" s="1"/>
        <i x="1472" s="1"/>
        <i x="373" s="1"/>
        <i x="703" s="1"/>
        <i x="1053" s="1"/>
        <i x="188" s="1"/>
        <i x="1137" s="1"/>
        <i x="808" s="1"/>
        <i x="1252" s="1"/>
        <i x="1268" s="1"/>
        <i x="1853" s="1"/>
        <i x="17" s="1"/>
        <i x="615" s="1"/>
        <i x="1090" s="1"/>
        <i x="1236" s="1"/>
        <i x="674" s="1"/>
        <i x="428" s="1"/>
        <i x="1292" s="1"/>
        <i x="1366" s="1"/>
        <i x="303" s="1"/>
        <i x="280" s="1"/>
        <i x="628" s="1"/>
        <i x="685" s="1"/>
        <i x="436" s="1"/>
        <i x="302" s="1"/>
        <i x="1833" s="1"/>
        <i x="247" s="1"/>
        <i x="539" s="1"/>
        <i x="50" s="1"/>
        <i x="1301" s="1"/>
        <i x="51" s="1"/>
        <i x="461" s="1"/>
        <i x="555" s="1"/>
        <i x="722" s="1"/>
        <i x="797" s="1"/>
        <i x="1458" s="1"/>
        <i x="1113" s="1"/>
        <i x="1538" s="1"/>
        <i x="52" s="1"/>
        <i x="409" s="1"/>
        <i x="726" s="1"/>
        <i x="12" s="1"/>
        <i x="1079" s="1"/>
        <i x="1267" s="1"/>
        <i x="134" s="1"/>
        <i x="1971" s="1"/>
        <i x="421" s="1"/>
        <i x="742" s="1"/>
        <i x="1702" s="1"/>
        <i x="229" s="1"/>
        <i x="151" s="1"/>
        <i x="209" s="1"/>
        <i x="449" s="1"/>
        <i x="1819" s="1"/>
        <i x="1596" s="1"/>
        <i x="1189" s="1"/>
        <i x="581" s="1"/>
        <i x="741" s="1"/>
        <i x="1092" s="1"/>
        <i x="649" s="1"/>
        <i x="1408" s="1"/>
        <i x="738" s="1"/>
        <i x="902" s="1"/>
        <i x="1926" s="1"/>
        <i x="433" s="1"/>
        <i x="818" s="1"/>
        <i x="405" s="1"/>
        <i x="1473" s="1"/>
        <i x="1977" s="1"/>
        <i x="1712" s="1"/>
        <i x="292" s="1"/>
        <i x="524" s="1"/>
        <i x="114" s="1"/>
        <i x="983" s="1"/>
        <i x="478" s="1"/>
        <i x="2004" s="1"/>
        <i x="35" s="1"/>
        <i x="2011" s="1"/>
        <i x="1028" s="1"/>
        <i x="181" s="1"/>
        <i x="192" s="1"/>
        <i x="958" s="1"/>
        <i x="809" s="1"/>
        <i x="1778" s="1"/>
        <i x="1848" s="1"/>
        <i x="1654" s="1"/>
        <i x="908" s="1"/>
        <i x="1773" s="1"/>
        <i x="1285" s="1"/>
        <i x="1462" s="1"/>
        <i x="199" s="1"/>
        <i x="118" s="1"/>
        <i x="359" s="1"/>
        <i x="34" s="1"/>
        <i x="0" s="1"/>
        <i x="668" s="1"/>
        <i x="642" s="1"/>
        <i x="259" s="1"/>
        <i x="594" s="1"/>
        <i x="1153" s="1"/>
        <i x="1281" s="1"/>
        <i x="1263" s="1"/>
        <i x="202" s="1"/>
        <i x="1111" s="1"/>
        <i x="970" s="1"/>
        <i x="1907" s="1"/>
        <i x="1772" s="1"/>
        <i x="94" s="1"/>
        <i x="1253" s="1"/>
        <i x="1237" s="1"/>
        <i x="736" s="1"/>
        <i x="671" s="1"/>
        <i x="915" s="1"/>
        <i x="1564" s="1"/>
        <i x="1793" s="1"/>
        <i x="959" s="1"/>
        <i x="639" s="1"/>
        <i x="1603" s="1"/>
        <i x="1350" s="1"/>
        <i x="1106" s="1"/>
        <i x="285" s="1"/>
        <i x="58" s="1"/>
        <i x="305" s="1"/>
        <i x="1357" s="1"/>
        <i x="610" s="1"/>
        <i x="404" s="1"/>
        <i x="767" s="1"/>
        <i x="1067" s="1"/>
        <i x="1727" s="1"/>
        <i x="243" s="1"/>
        <i x="573" s="1"/>
        <i x="672" s="1"/>
        <i x="400" s="1"/>
        <i x="2005" s="1"/>
        <i x="1288" s="1"/>
        <i x="148" s="1"/>
        <i x="1918" s="1"/>
        <i x="1865" s="1"/>
        <i x="116" s="1"/>
        <i x="66" s="1"/>
        <i x="659" s="1"/>
        <i x="1176" s="1"/>
        <i x="1540" s="1"/>
        <i x="1747" s="1"/>
        <i x="1145" s="1"/>
        <i x="2000" s="1"/>
        <i x="1459" s="1"/>
        <i x="1008" s="1"/>
        <i x="734" s="1"/>
        <i x="1039" s="1"/>
        <i x="574" s="1"/>
        <i x="427" s="1"/>
        <i x="498" s="1"/>
        <i x="320" s="1"/>
        <i x="1331" s="1"/>
        <i x="1640" s="1"/>
        <i x="590" s="1"/>
        <i x="930" s="1"/>
        <i x="1337" s="1"/>
        <i x="1656" s="1"/>
        <i x="537" s="1"/>
        <i x="321" s="1"/>
        <i x="754" s="1"/>
        <i x="833" s="1"/>
        <i x="1030" s="1"/>
        <i x="1733" s="1"/>
        <i x="1584" s="1"/>
        <i x="1983" s="1"/>
        <i x="1486" s="1"/>
        <i x="420" s="1"/>
        <i x="1373" s="1"/>
        <i x="1717" s="1"/>
        <i x="386" s="1"/>
        <i x="1134" s="1"/>
        <i x="1985" s="1"/>
        <i x="169" s="1"/>
        <i x="1086" s="1"/>
        <i x="1094" s="1"/>
        <i x="1546" s="1"/>
        <i x="1386" s="1"/>
        <i x="611" s="1"/>
        <i x="314" s="1"/>
        <i x="268" s="1"/>
        <i x="1021" s="1"/>
        <i x="1771" s="1"/>
        <i x="1843" s="1"/>
        <i x="1144" s="1"/>
        <i x="1966" s="1"/>
        <i x="158" s="1"/>
        <i x="1169" s="1"/>
        <i x="467" s="1"/>
        <i x="1723" s="1"/>
        <i x="346" s="1"/>
        <i x="332" s="1"/>
        <i x="690" s="1"/>
        <i x="270" s="1"/>
        <i x="233" s="1"/>
        <i x="397" s="1"/>
        <i x="997" s="1"/>
        <i x="1110" s="1"/>
        <i x="1397" s="1"/>
        <i x="538" s="1"/>
        <i x="37" s="1"/>
        <i x="1114" s="1"/>
        <i x="62" s="1"/>
        <i x="1307" s="1"/>
        <i x="121" s="1"/>
        <i x="855" s="1"/>
        <i x="317" s="1"/>
        <i x="340" s="1"/>
        <i x="387" s="1"/>
        <i x="1193" s="1"/>
        <i x="1002" s="1"/>
        <i x="1841" s="1"/>
        <i x="641" s="1"/>
        <i x="620" s="1"/>
        <i x="61" s="1"/>
        <i x="1162" s="1"/>
        <i x="936" s="1"/>
        <i x="1782" s="1"/>
        <i x="133" s="1"/>
        <i x="19" s="1"/>
        <i x="1642" s="1"/>
        <i x="234" s="1"/>
        <i x="516" s="1"/>
        <i x="155" s="1"/>
        <i x="859" s="1"/>
        <i x="201" s="1"/>
        <i x="503" s="1"/>
        <i x="1306" s="1"/>
        <i x="1609" s="1"/>
        <i x="193" s="1"/>
        <i x="432" s="1"/>
        <i x="1542" s="1"/>
        <i x="1412" s="1"/>
        <i x="872" s="1"/>
        <i x="2007" s="1"/>
        <i x="1805" s="1"/>
        <i x="327" s="1"/>
        <i x="458" s="1"/>
        <i x="142" s="1"/>
        <i x="1563" s="1"/>
        <i x="1521" s="1"/>
        <i x="1670" s="1"/>
        <i x="128" s="1"/>
        <i x="1660" s="1"/>
        <i x="1652" s="1"/>
        <i x="527" s="1"/>
        <i x="306" s="1"/>
        <i x="898" s="1"/>
        <i x="1152" s="1"/>
        <i x="487" s="1"/>
        <i x="326" s="1"/>
        <i x="204" s="1"/>
        <i x="871" s="1"/>
        <i x="987" s="1"/>
        <i x="545" s="1"/>
        <i x="1328" s="1"/>
        <i x="161" s="1"/>
        <i x="371" s="1"/>
        <i x="1525" s="1"/>
        <i x="1674" s="1"/>
        <i x="1212" s="1"/>
        <i x="636" s="1"/>
        <i x="1407" s="1"/>
        <i x="1206" s="1"/>
        <i x="1276" s="1"/>
        <i x="1785" s="1"/>
        <i x="1005" s="1"/>
        <i x="462" s="1"/>
        <i x="1438" s="1"/>
        <i x="1914" s="1"/>
        <i x="333" s="1"/>
        <i x="15" s="1"/>
        <i x="1558" s="1"/>
        <i x="1804" s="1"/>
        <i x="1960" s="1"/>
        <i x="986" s="1"/>
        <i x="854" s="1"/>
        <i x="1314" s="1"/>
        <i x="1693" s="1"/>
        <i x="940" s="1"/>
        <i x="1527" s="1"/>
        <i x="6" s="1"/>
        <i x="395" s="1"/>
        <i x="1531" s="1"/>
        <i x="694" s="1"/>
        <i x="827" s="1"/>
        <i x="1866" s="1"/>
        <i x="1392" s="1"/>
        <i x="1424" s="1"/>
        <i x="112" s="1"/>
        <i x="1374" s="1"/>
        <i x="1681" s="1"/>
        <i x="889" s="1"/>
        <i x="621" s="1"/>
        <i x="932" s="1"/>
        <i x="1492" s="1"/>
        <i x="821" s="1"/>
        <i x="675" s="1"/>
        <i x="1171" s="1"/>
        <i x="1526" s="1"/>
        <i x="953" s="1"/>
        <i x="1769" s="1"/>
        <i x="515" s="1"/>
        <i x="1792" s="1"/>
        <i x="1447" s="1"/>
        <i x="1862" s="1"/>
        <i x="311" s="1"/>
        <i x="1986" s="1"/>
        <i x="715" s="1"/>
        <i x="1083" s="1"/>
        <i x="470" s="1"/>
        <i x="1141" s="1"/>
        <i x="1735" s="1"/>
        <i x="1811" s="1"/>
        <i x="834" s="1"/>
        <i x="1514" s="1"/>
        <i x="72" s="1"/>
        <i x="546" s="1"/>
        <i x="203" s="1"/>
        <i x="57" s="1"/>
        <i x="1494" s="1"/>
        <i x="1993" s="1"/>
        <i x="710" s="1"/>
        <i x="1780" s="1"/>
        <i x="69" s="1"/>
        <i x="1355" s="1"/>
        <i x="962" s="1"/>
        <i x="1753" s="1"/>
        <i x="1060" s="1"/>
        <i x="637" s="1"/>
        <i x="1129" s="1"/>
        <i x="1321" s="1"/>
        <i x="1791" s="1"/>
        <i x="1232" s="1"/>
        <i x="1249" s="1"/>
        <i x="693" s="1"/>
        <i x="356" s="1"/>
        <i x="377" s="1"/>
        <i x="1582" s="1"/>
        <i x="415" s="1"/>
        <i x="733" s="1"/>
        <i x="1788" s="1"/>
        <i x="238" s="1"/>
        <i x="1828" s="1"/>
        <i x="29" s="1"/>
        <i x="1385" s="1"/>
        <i x="1087" s="1"/>
        <i x="179" s="1"/>
        <i x="1821" s="1"/>
        <i x="391" s="1"/>
        <i x="190" s="1"/>
        <i x="1411" s="1"/>
        <i x="18" s="1"/>
        <i x="1956" s="1"/>
        <i x="1048" s="1"/>
        <i x="939" s="1"/>
        <i x="1575" s="1"/>
        <i x="1478" s="1"/>
        <i x="1503" s="1"/>
        <i x="1275" s="1"/>
        <i x="576" s="1"/>
        <i x="1962" s="1"/>
        <i x="1601" s="1"/>
        <i x="614" s="1"/>
        <i x="1279" s="1"/>
        <i x="1529" s="1"/>
        <i x="1734" s="1"/>
        <i x="961" s="1"/>
        <i x="1343" s="1"/>
        <i x="55" s="1"/>
        <i x="677" s="1"/>
        <i x="1982" s="1"/>
        <i x="168" s="1"/>
        <i x="1748" s="1"/>
        <i x="1756" s="1"/>
        <i x="1172" s="1"/>
        <i x="1942" s="1"/>
        <i x="1000" s="1"/>
        <i x="1220" s="1"/>
        <i x="1421" s="1"/>
        <i x="638" s="1"/>
        <i x="1140" s="1"/>
        <i x="1713" s="1"/>
        <i x="1645" s="1"/>
        <i x="928" s="1"/>
        <i x="1013" s="1"/>
        <i x="183" s="1"/>
        <i x="713" s="1"/>
        <i x="412" s="1"/>
        <i x="817" s="1"/>
        <i x="1854" s="1"/>
        <i x="251" s="1"/>
        <i x="443" s="1"/>
        <i x="604" s="1"/>
        <i x="1883" s="1"/>
        <i x="178" s="1"/>
        <i x="354" s="1"/>
        <i x="1329" s="1"/>
        <i x="885" s="1"/>
        <i x="1340" s="1"/>
        <i x="1832" s="1"/>
        <i x="1155" s="1"/>
        <i x="707" s="1"/>
        <i x="1839" s="1"/>
        <i x="1908" s="1"/>
        <i x="1762" s="1"/>
        <i x="1599" s="1"/>
        <i x="1032" s="1"/>
        <i x="1190" s="1"/>
        <i x="1955" s="1"/>
        <i x="1499" s="1"/>
        <i x="1203" s="1"/>
        <i x="390" s="1"/>
        <i x="795" s="1"/>
        <i x="464" s="1"/>
        <i x="291" s="1"/>
        <i x="402" s="1"/>
        <i x="186" s="1"/>
        <i x="1829" s="1"/>
        <i x="599" s="1"/>
        <i x="1416" s="1"/>
        <i x="938" s="1"/>
        <i x="1545" s="1"/>
        <i x="297" s="1"/>
        <i x="1532" s="1"/>
        <i x="1196" s="1"/>
        <i x="1583" s="1"/>
        <i x="660" s="1"/>
        <i x="1025" s="1"/>
        <i x="1547" s="1"/>
        <i x="143" s="1"/>
        <i x="892" s="1"/>
        <i x="138" s="1"/>
        <i x="441" s="1"/>
        <i x="1334" s="1"/>
        <i x="1342" s="1"/>
        <i x="665" s="1"/>
        <i x="1453" s="1"/>
        <i x="1154" s="1"/>
        <i x="1662" s="1"/>
        <i x="1433" s="1"/>
        <i x="1104" s="1"/>
        <i x="1406" s="1"/>
        <i x="1256" s="1"/>
        <i x="195" s="1"/>
        <i x="811" s="1"/>
        <i x="991" s="1"/>
        <i x="916" s="1"/>
        <i x="1696" s="1"/>
        <i x="414" s="1"/>
        <i x="1465" s="1"/>
        <i x="1384" s="1"/>
        <i x="221" s="1"/>
        <i x="1800" s="1"/>
        <i x="1925" s="1"/>
        <i x="1842" s="1"/>
        <i x="1396" s="1"/>
        <i x="1817" s="1"/>
        <i x="523" s="1"/>
        <i x="1102" s="1"/>
        <i x="1607" s="1"/>
        <i x="729" s="1"/>
        <i x="1239" s="1"/>
        <i x="1635" s="1"/>
        <i x="164" s="1"/>
        <i x="1272" s="1"/>
        <i x="144" s="1"/>
        <i x="301" s="1"/>
        <i x="1824" s="1"/>
        <i x="2012" s="1"/>
        <i x="196" s="1"/>
        <i x="1622" s="1"/>
        <i x="1561" s="1"/>
        <i x="388" s="1"/>
        <i x="913" s="1"/>
        <i x="548" s="1"/>
        <i x="632" s="1"/>
        <i x="975" s="1"/>
        <i x="1291" s="1"/>
        <i x="1850" s="1"/>
        <i x="718" s="1"/>
        <i x="1182" s="1"/>
        <i x="501" s="1"/>
        <i x="740" s="1"/>
        <i x="1844" s="1"/>
        <i x="1726" s="1"/>
        <i x="1867" s="1"/>
        <i x="1746" s="1"/>
        <i x="1700" s="1"/>
        <i x="1549" s="1"/>
        <i x="559" s="1"/>
        <i x="206" s="1"/>
        <i x="1618" s="1"/>
        <i x="951" s="1"/>
        <i x="1685" s="1"/>
        <i x="63" s="1"/>
        <i x="994" s="1"/>
        <i x="1923" s="1"/>
        <i x="294" s="1"/>
        <i x="1882" s="1"/>
        <i x="276" s="1"/>
        <i x="1647" s="1"/>
        <i x="9" s="1"/>
        <i x="1868" s="1"/>
        <i x="846" s="1"/>
        <i x="1612" s="1"/>
        <i x="1544" s="1"/>
        <i x="1946" s="1"/>
        <i x="1965" s="1"/>
        <i x="1779" s="1"/>
        <i x="1520" s="1"/>
        <i x="1066" s="1"/>
        <i x="680" s="1"/>
        <i x="1221" s="1"/>
        <i x="1327" s="1"/>
        <i x="634" s="1"/>
        <i x="1630" s="1"/>
        <i x="184" s="1"/>
        <i x="1312" s="1"/>
        <i x="784" s="1"/>
        <i x="702" s="1"/>
        <i x="426" s="1"/>
        <i x="277" s="1"/>
        <i x="267" s="1"/>
        <i x="1758" s="1"/>
        <i x="1423" s="1"/>
        <i x="1822" s="1"/>
        <i x="824" s="1"/>
        <i x="381" s="1"/>
        <i x="1352" s="1"/>
        <i x="1311" s="1"/>
        <i x="1309" s="1"/>
        <i x="1390" s="1"/>
        <i x="761" s="1"/>
        <i x="686" s="1"/>
        <i x="296" s="1"/>
        <i x="875" s="1"/>
        <i x="1863" s="1"/>
        <i x="290" s="1"/>
        <i x="1219" s="1"/>
        <i x="1634" s="1"/>
        <i x="863" s="1"/>
        <i x="563" s="1"/>
        <i x="40" s="1"/>
        <i x="1701" s="1"/>
        <i x="107" s="1"/>
        <i x="1136" s="1"/>
        <i x="119" s="1"/>
        <i x="1600" s="1"/>
        <i x="689" s="1"/>
        <i x="706" s="1"/>
        <i x="1326" s="1"/>
        <i x="1846" s="1"/>
        <i x="1737" s="1"/>
        <i x="1719" s="1"/>
        <i x="1810" s="1"/>
        <i x="1686" s="1"/>
        <i x="1299" s="1"/>
        <i x="1126" s="1"/>
        <i x="1730" s="1"/>
        <i x="553" s="1"/>
        <i x="1475" s="1"/>
        <i x="1147" s="1"/>
        <i x="1358" s="1"/>
        <i x="489" s="1"/>
        <i x="275" s="1"/>
        <i x="633" s="1"/>
        <i x="1015" s="1"/>
        <i x="1888" s="1"/>
        <i x="2013" s="1"/>
        <i x="1744" s="1"/>
        <i x="1109" s="1"/>
        <i x="1665" s="1"/>
        <i x="721" s="1"/>
        <i x="1606" s="1"/>
        <i x="1860" s="1"/>
        <i x="1216" s="1"/>
        <i x="1341" s="1"/>
        <i x="1636" s="1"/>
        <i x="1295" s="1"/>
        <i x="1330" s="1"/>
        <i x="739" s="1"/>
        <i x="1899" s="1"/>
        <i x="1795" s="1"/>
        <i x="1297" s="1"/>
        <i x="330" s="1"/>
        <i x="1217" s="1"/>
        <i x="1283" s="1"/>
        <i x="245" s="1"/>
        <i x="1319" s="1"/>
        <i x="891" s="1"/>
        <i x="711" s="1"/>
        <i x="79" s="1"/>
        <i x="844" s="1"/>
        <i x="1054" s="1"/>
        <i x="1590" s="1"/>
        <i x="777" s="1"/>
        <i x="406" s="1"/>
        <i x="625" s="1"/>
        <i x="1557" s="1"/>
        <i x="1894" s="1"/>
        <i x="1770" s="1"/>
        <i x="1099" s="1"/>
        <i x="773" s="1"/>
        <i x="771" s="1"/>
        <i x="862" s="1"/>
        <i x="1518" s="1"/>
        <i x="1840" s="1"/>
        <i x="984" s="1"/>
        <i x="1604" s="1"/>
        <i x="448" s="1"/>
        <i x="769" s="1"/>
        <i x="814" s="1"/>
        <i x="868" s="1"/>
        <i x="1103" s="1"/>
        <i x="316" s="1"/>
        <i x="714" s="1"/>
        <i x="725" s="1"/>
        <i x="1643" s="1"/>
        <i x="30" s="1"/>
        <i x="44" s="1"/>
        <i x="1378" s="1"/>
        <i x="1148" s="1"/>
        <i x="1992" s="1"/>
        <i x="1370" s="1"/>
        <i x="1559" s="1"/>
        <i x="737" s="1"/>
        <i x="465" s="1"/>
        <i x="1181" s="1"/>
        <i x="507" s="1"/>
        <i x="1006" s="1"/>
        <i x="289" s="1"/>
        <i x="1062" s="1"/>
        <i x="1796" s="1"/>
        <i x="1890" s="1"/>
        <i x="1543" s="1"/>
        <i x="1107" s="1"/>
        <i x="1653" s="1"/>
        <i x="416" s="1"/>
        <i x="950" s="1"/>
        <i x="1381" s="1"/>
        <i x="307" s="1"/>
        <i x="752" s="1"/>
        <i x="102" s="1"/>
        <i x="974" s="1"/>
        <i x="1401" s="1"/>
        <i x="1856" s="1"/>
        <i x="1489" s="1"/>
        <i x="1924" s="1"/>
        <i x="592" s="1"/>
        <i x="439" s="1"/>
        <i x="187" s="1"/>
        <i x="1116" s="1"/>
        <i x="1872" s="1"/>
        <i x="1178" s="1"/>
        <i x="1827" s="1"/>
        <i x="352" s="1"/>
        <i x="1801" s="1"/>
        <i x="1254" s="1"/>
        <i x="1605" s="1"/>
        <i x="1001" s="1"/>
        <i x="787" s="1"/>
        <i x="691" s="1"/>
        <i x="136" s="1"/>
        <i x="504" s="1"/>
        <i x="457" s="1"/>
        <i x="1591" s="1"/>
        <i x="87" s="1"/>
        <i x="1065" s="1"/>
        <i x="408" s="1"/>
        <i x="394" s="1"/>
        <i x="384" s="1"/>
        <i x="1633" s="1"/>
        <i x="1427" s="1"/>
        <i x="76" s="1"/>
        <i x="1022" s="1"/>
        <i x="1935" s="1"/>
        <i x="1205" s="1"/>
        <i x="150" s="1"/>
        <i x="607" s="1"/>
        <i x="700" s="1"/>
        <i x="874" s="1"/>
        <i x="1038" s="1"/>
        <i x="242" s="1"/>
        <i x="1290" s="1"/>
        <i x="760" s="1"/>
        <i x="1598" s="1"/>
        <i x="1177" s="1"/>
        <i x="571" s="1"/>
        <i x="1391" s="1"/>
        <i x="900" s="1"/>
        <i x="1906" s="1"/>
        <i x="993" s="1"/>
        <i x="1984" s="1"/>
        <i x="28" s="1"/>
        <i x="570" s="1"/>
        <i x="110" s="1"/>
        <i x="511" s="1"/>
        <i x="853" s="1"/>
        <i x="749" s="1"/>
        <i x="77" s="1"/>
        <i x="216" s="1"/>
        <i x="791" s="1"/>
        <i x="508" s="1"/>
        <i x="1115" s="1"/>
        <i x="1820" s="1"/>
        <i x="683" s="1"/>
        <i x="59" s="1"/>
        <i x="755" s="1"/>
        <i x="893" s="1"/>
        <i x="227" s="1"/>
        <i x="46" s="1"/>
        <i x="211" s="1"/>
        <i x="7" s="1"/>
        <i x="105" s="1"/>
        <i x="1852" s="1"/>
        <i x="1904" s="1"/>
        <i x="1304" s="1"/>
        <i x="1690" s="1"/>
        <i x="1799" s="1"/>
        <i x="586" s="1"/>
        <i x="1003" s="1"/>
        <i x="1117" s="1"/>
        <i x="1589" s="1"/>
        <i x="651" s="1"/>
        <i x="901" s="1"/>
        <i x="1708" s="1"/>
        <i x="1502" s="1"/>
        <i x="972" s="1"/>
        <i x="877" s="1"/>
        <i x="1806" s="1"/>
        <i x="591" s="1"/>
        <i x="998" s="1"/>
        <i x="800" s="1"/>
        <i x="1948" s="1"/>
        <i x="1255" s="1"/>
        <i x="1896" s="1"/>
        <i x="558" s="1"/>
        <i x="350" s="1"/>
        <i x="1628" s="1"/>
        <i x="261" s="1"/>
        <i x="1081" s="1"/>
        <i x="1360" s="1"/>
        <i x="912" s="1"/>
        <i x="1675" s="1"/>
        <i x="1736" s="1"/>
        <i x="626" s="1"/>
        <i x="491" s="1"/>
        <i x="922" s="1"/>
        <i x="1432" s="1"/>
        <i x="1539" s="1"/>
        <i x="904" s="1"/>
        <i x="529" s="1"/>
        <i x="1035" s="1"/>
        <i x="756" s="1"/>
        <i x="1443" s="1"/>
        <i x="520" s="1"/>
        <i x="1356" s="1"/>
        <i x="1097" s="1"/>
        <i x="918" s="1"/>
        <i x="442" s="1"/>
        <i x="920" s="1"/>
        <i x="1910" s="1"/>
        <i x="208" s="1"/>
        <i x="92" s="1"/>
        <i x="38" s="1"/>
        <i x="223" s="1"/>
        <i x="801" s="1"/>
        <i x="596" s="1"/>
        <i x="850" s="1"/>
        <i x="1849" s="1"/>
        <i x="288" s="1"/>
        <i x="643" s="1"/>
        <i x="95" s="1"/>
        <i x="264" s="1"/>
        <i x="910" s="1"/>
        <i x="1994" s="1"/>
        <i x="1569" s="1"/>
        <i x="153" s="1"/>
        <i x="609" s="1"/>
        <i x="123" s="1"/>
        <i x="976" s="1"/>
        <i x="468" s="1"/>
        <i x="1947" s="1"/>
        <i x="1951" s="1"/>
        <i x="1133" s="1"/>
        <i x="366" s="1"/>
        <i x="33" s="1"/>
        <i x="1976" s="1"/>
        <i x="54" s="1"/>
        <i x="1398" s="1"/>
        <i x="8" s="1"/>
        <i x="256" s="1"/>
        <i x="272" s="1"/>
        <i x="510" s="1"/>
        <i x="1775" s="1"/>
        <i x="1813" s="1"/>
        <i x="1823" s="1"/>
        <i x="1173" s="1"/>
        <i x="557" s="1"/>
        <i x="24" s="1"/>
        <i x="744" s="1"/>
        <i x="1353" s="1"/>
        <i x="635" s="1"/>
        <i x="1243" s="1"/>
        <i x="1320" s="1"/>
        <i x="753" s="1"/>
        <i x="1089" s="1"/>
        <i x="1939" s="1"/>
        <i x="1482" s="1"/>
        <i x="343" s="1"/>
        <i x="1207" s="1"/>
        <i x="111" s="1"/>
        <i x="358" s="1"/>
        <i x="1672" s="1"/>
        <i x="1613" s="1"/>
        <i x="669" s="1"/>
        <i x="747" s="1"/>
        <i x="1626" s="1"/>
        <i x="116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3F12884-1B86-4F98-A5B7-52D7D0B1FD2B}" sourceName="Year">
  <pivotTables>
    <pivotTable tabId="10" name="PivotTable5"/>
  </pivotTables>
  <data>
    <tabular pivotCacheId="1700703502">
      <items count="23">
        <i x="22" s="1"/>
        <i x="21" s="1"/>
        <i x="19" s="1"/>
        <i x="17" s="1"/>
        <i x="20" s="1"/>
        <i x="16" s="1"/>
        <i x="18" s="1"/>
        <i x="15" s="1"/>
        <i x="14" s="1"/>
        <i x="13" s="1"/>
        <i x="9" s="1"/>
        <i x="11" s="1"/>
        <i x="10" s="1"/>
        <i x="0" s="1"/>
        <i x="2" s="1"/>
        <i x="3" s="1"/>
        <i x="4" s="1"/>
        <i x="7" s="1"/>
        <i x="1" s="1"/>
        <i x="5" s="1"/>
        <i x="8" s="1"/>
        <i x="6"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0FFF2FB1-A5D9-4D01-8707-D1BB0EE5A6FA}" cache="Slicer_Name" caption="Name" style="SlicerStyleLight4" rowHeight="234950"/>
  <slicer name="Location" xr10:uid="{C147A310-20DE-41A7-8DB1-D95B3AB2A6ED}" cache="Slicer_Location" caption="Location"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_Type" xr10:uid="{37705468-20E6-4B1B-8569-95F5E68C8E1D}" cache="Slicer_Fuel_Type" caption="Fuel_Type" style="SlicerStyleLight6" rowHeight="234950"/>
  <slicer name="Price" xr10:uid="{086BA4BE-81B2-42EE-AF7B-D2E4A8DD38D0}" cache="Slicer_Price" caption="Price" startItem="9"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wner_Type" xr10:uid="{4408AE60-090F-4ED7-AA68-84D0AF44B5E4}" cache="Slicer_Owner_Type" caption="Owner_Type" style="SlicerStyleDark2" rowHeight="234950"/>
  <slicer name="Mileage" xr10:uid="{FBF4A07B-97F1-4240-8D84-C1956C905857}" cache="Slicer_Mileage" caption="Mileage" style="SlicerStyleDark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B9B6DC09-07F2-4553-A53E-EE6206CCEC94}" cache="Slicer_Name1" caption="Name" style="SlicerStyleDark6" rowHeight="234950"/>
  <slicer name="Transmission" xr10:uid="{A9CF429B-8186-47AB-A81E-ABF48BB7DF9B}" cache="Slicer_Transmission" caption="Transmission" style="SlicerStyleDark6"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02847982-AA39-4135-9B8A-0893C22B4F29}" cache="Slicer_Name2" caption="Name" rowHeight="222250"/>
  <slicer name="Year" xr10:uid="{5100F67D-1C83-46FB-B96B-90759012B36D}" cache="Slicer_Year" caption="Year"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B9B133-F4DF-4CA0-9AC4-C5AAE5077031}" name="Table1" displayName="Table1" ref="A1:N7254" totalsRowShown="0" headerRowDxfId="36" dataDxfId="34" headerRowBorderDxfId="35" tableBorderDxfId="33">
  <autoFilter ref="A1:N7254" xr:uid="{CAB9B133-F4DF-4CA0-9AC4-C5AAE5077031}"/>
  <tableColumns count="14">
    <tableColumn id="1" xr3:uid="{4244B6C9-04EA-4461-B867-13D1E26B181C}" name="S.No." dataDxfId="32"/>
    <tableColumn id="2" xr3:uid="{336A3B79-2780-4ED9-83FA-61DA29143729}" name="Name" dataDxfId="31"/>
    <tableColumn id="3" xr3:uid="{AD4DA5CB-193D-46ED-B876-ADA481074C0A}" name="Location" dataDxfId="30"/>
    <tableColumn id="4" xr3:uid="{95AA26EB-AEF5-41DF-AB94-A2F3F4F4021F}" name="Year" dataDxfId="29"/>
    <tableColumn id="5" xr3:uid="{E1166205-1BDD-47E0-8F93-731EFEAABCBB}" name="Kilometers_Driven" dataDxfId="28"/>
    <tableColumn id="6" xr3:uid="{35F55475-D6A3-4798-B1AF-B94E9190D996}" name="Fuel_Type" dataDxfId="27"/>
    <tableColumn id="7" xr3:uid="{3ED1F3AE-4335-4A6D-A94B-374DD1C116F5}" name="Transmission" dataDxfId="26"/>
    <tableColumn id="8" xr3:uid="{E8AE4A38-C922-4911-91D9-253F7D1D4B52}" name="Owner_Type" dataDxfId="25"/>
    <tableColumn id="9" xr3:uid="{D10D09DA-06D0-4ACB-AC9D-66E855C59C02}" name="Mileage" dataDxfId="24"/>
    <tableColumn id="10" xr3:uid="{C87A5E1F-87D3-4BD0-A811-28FFBB0994FC}" name="KM" dataDxfId="23"/>
    <tableColumn id="11" xr3:uid="{F6886989-28AC-42A2-B7F1-CD4DE7DE4A80}" name="Power" dataDxfId="22"/>
    <tableColumn id="12" xr3:uid="{6822C85C-2D22-44F2-A241-6667BDA740E3}" name="Seats" dataDxfId="21"/>
    <tableColumn id="13" xr3:uid="{8F29C0CA-2672-477A-A5BB-E50734B74643}" name="New_Price"/>
    <tableColumn id="14" xr3:uid="{F2D20ABE-5699-4813-BFB4-3B078E9F8CB7}" name="Price"/>
  </tableColumns>
  <tableStyleInfo name="TableStyleMedium8"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drawing" Target="../drawings/drawing6.xml"/><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drawing" Target="../drawings/drawing7.xml"/><Relationship Id="rId1" Type="http://schemas.openxmlformats.org/officeDocument/2006/relationships/pivotTable" Target="../pivotTables/pivotTable2.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drawing" Target="../drawings/drawing8.xml"/><Relationship Id="rId1" Type="http://schemas.openxmlformats.org/officeDocument/2006/relationships/pivotTable" Target="../pivotTables/pivotTable3.xml"/><Relationship Id="rId4" Type="http://schemas.microsoft.com/office/2007/relationships/slicer" Target="../slicers/slicer3.xml"/></Relationships>
</file>

<file path=xl/worksheets/_rels/sheet8.xml.rels><?xml version="1.0" encoding="UTF-8" standalone="yes"?>
<Relationships xmlns="http://schemas.openxmlformats.org/package/2006/relationships"><Relationship Id="rId3" Type="http://schemas.openxmlformats.org/officeDocument/2006/relationships/image" Target="../media/image36.jpeg"/><Relationship Id="rId2" Type="http://schemas.openxmlformats.org/officeDocument/2006/relationships/drawing" Target="../drawings/drawing9.xml"/><Relationship Id="rId1" Type="http://schemas.openxmlformats.org/officeDocument/2006/relationships/pivotTable" Target="../pivotTables/pivotTable4.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drawing" Target="../drawings/drawing10.xml"/><Relationship Id="rId1" Type="http://schemas.openxmlformats.org/officeDocument/2006/relationships/pivotTable" Target="../pivotTables/pivotTable5.xml"/><Relationship Id="rId4" Type="http://schemas.microsoft.com/office/2007/relationships/slicer" Target="../slicers/slicer5.xml"/></Relationships>
</file>

<file path=xl/worksheets/_rels/sheet10.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0B989-CE62-4CB4-AF45-6441EFC563FB}">
  <sheetPr>
    <tabColor theme="3" tint="0.39997558519241921"/>
  </sheetPr>
  <dimension ref="A1:U1"/>
  <sheetViews>
    <sheetView showGridLines="0" workbookViewId="0">
      <selection sqref="A1:U1"/>
    </sheetView>
  </sheetViews>
  <sheetFormatPr defaultRowHeight="13.8" x14ac:dyDescent="0.25"/>
  <sheetData>
    <row r="1" spans="1:21" s="15" customFormat="1" ht="39.6" thickBot="1" x14ac:dyDescent="0.95">
      <c r="A1" s="37" t="s">
        <v>3131</v>
      </c>
      <c r="B1" s="38"/>
      <c r="C1" s="38"/>
      <c r="D1" s="38"/>
      <c r="E1" s="38"/>
      <c r="F1" s="38"/>
      <c r="G1" s="38"/>
      <c r="H1" s="38"/>
      <c r="I1" s="38"/>
      <c r="J1" s="38"/>
      <c r="K1" s="38"/>
      <c r="L1" s="38"/>
      <c r="M1" s="38"/>
      <c r="N1" s="38"/>
      <c r="O1" s="38"/>
      <c r="P1" s="38"/>
      <c r="Q1" s="38"/>
      <c r="R1" s="38"/>
      <c r="S1" s="38"/>
      <c r="T1" s="38"/>
      <c r="U1" s="39"/>
    </row>
  </sheetData>
  <mergeCells count="1">
    <mergeCell ref="A1:U1"/>
  </mergeCells>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CDA0B-D5C4-4BF2-9386-5BF4FB050023}">
  <sheetPr>
    <tabColor rgb="FFC00000"/>
  </sheetPr>
  <dimension ref="A1:R14509"/>
  <sheetViews>
    <sheetView showGridLines="0" tabSelected="1" workbookViewId="0">
      <selection activeCell="G12" sqref="G12"/>
    </sheetView>
  </sheetViews>
  <sheetFormatPr defaultRowHeight="13.8" x14ac:dyDescent="0.25"/>
  <cols>
    <col min="1" max="1" width="12.296875" customWidth="1"/>
    <col min="2" max="2" width="13.09765625" customWidth="1"/>
    <col min="3" max="3" width="14" customWidth="1"/>
    <col min="4" max="4" width="10.09765625" customWidth="1"/>
    <col min="5" max="5" width="26.3984375" customWidth="1"/>
    <col min="6" max="6" width="15.5" customWidth="1"/>
    <col min="7" max="7" width="19.296875" customWidth="1"/>
    <col min="8" max="8" width="18.69921875" customWidth="1"/>
    <col min="9" max="9" width="13" customWidth="1"/>
    <col min="11" max="11" width="16.69921875" customWidth="1"/>
    <col min="12" max="12" width="9.5" customWidth="1"/>
    <col min="13" max="13" width="16.69921875" customWidth="1"/>
    <col min="14" max="14" width="9" customWidth="1"/>
  </cols>
  <sheetData>
    <row r="1" spans="1:18" s="2" customFormat="1" ht="21" thickBot="1" x14ac:dyDescent="0.3">
      <c r="A1" s="3" t="s">
        <v>0</v>
      </c>
      <c r="B1" s="3" t="s">
        <v>1</v>
      </c>
      <c r="C1" s="3" t="s">
        <v>2</v>
      </c>
      <c r="D1" s="3" t="s">
        <v>3</v>
      </c>
      <c r="E1" s="4" t="s">
        <v>4</v>
      </c>
      <c r="F1" s="3" t="s">
        <v>5</v>
      </c>
      <c r="G1" s="4" t="s">
        <v>6</v>
      </c>
      <c r="H1" s="3" t="s">
        <v>7</v>
      </c>
      <c r="I1" s="3" t="s">
        <v>8</v>
      </c>
      <c r="J1" s="3" t="s">
        <v>9</v>
      </c>
      <c r="K1" s="3" t="s">
        <v>10</v>
      </c>
      <c r="L1" s="3" t="s">
        <v>11</v>
      </c>
      <c r="M1" s="3" t="s">
        <v>12</v>
      </c>
      <c r="N1" s="3" t="s">
        <v>13</v>
      </c>
      <c r="P1" s="2" t="s">
        <v>3129</v>
      </c>
      <c r="Q1" s="2" t="s">
        <v>3102</v>
      </c>
    </row>
    <row r="2" spans="1:18" ht="20.399999999999999" x14ac:dyDescent="0.35">
      <c r="A2" s="1">
        <v>0</v>
      </c>
      <c r="B2" s="1" t="s">
        <v>14</v>
      </c>
      <c r="C2" s="1" t="s">
        <v>15</v>
      </c>
      <c r="D2" s="1">
        <v>2010</v>
      </c>
      <c r="E2" s="1">
        <v>72000</v>
      </c>
      <c r="F2" s="1" t="s">
        <v>16</v>
      </c>
      <c r="G2" s="1" t="s">
        <v>17</v>
      </c>
      <c r="H2" s="1" t="s">
        <v>18</v>
      </c>
      <c r="I2" s="1">
        <v>26.6</v>
      </c>
      <c r="J2" s="1" t="s">
        <v>19</v>
      </c>
      <c r="K2" s="1" t="s">
        <v>20</v>
      </c>
      <c r="L2" s="1">
        <v>5</v>
      </c>
      <c r="N2" s="1">
        <v>1.75</v>
      </c>
      <c r="P2" s="2">
        <f>--LEFT(K2, FIND(" ", K2) - 1)</f>
        <v>58.16</v>
      </c>
    </row>
    <row r="3" spans="1:18" ht="20.399999999999999" x14ac:dyDescent="0.35">
      <c r="A3" s="1">
        <v>1</v>
      </c>
      <c r="B3" s="1" t="s">
        <v>21</v>
      </c>
      <c r="C3" s="1" t="s">
        <v>22</v>
      </c>
      <c r="D3" s="1">
        <v>2015</v>
      </c>
      <c r="E3" s="1">
        <v>41000</v>
      </c>
      <c r="F3" s="1" t="s">
        <v>23</v>
      </c>
      <c r="G3" s="1" t="s">
        <v>17</v>
      </c>
      <c r="H3" s="1" t="s">
        <v>18</v>
      </c>
      <c r="I3" s="1">
        <v>19.670000000000002</v>
      </c>
      <c r="J3" s="1" t="s">
        <v>24</v>
      </c>
      <c r="K3" s="1" t="s">
        <v>25</v>
      </c>
      <c r="L3" s="1">
        <v>5</v>
      </c>
      <c r="N3" s="1">
        <v>12.5</v>
      </c>
      <c r="P3" s="2">
        <f t="shared" ref="P3:P66" si="0">--LEFT(K3, FIND(" ", K3) - 1)</f>
        <v>126.2</v>
      </c>
    </row>
    <row r="4" spans="1:18" ht="20.399999999999999" x14ac:dyDescent="0.35">
      <c r="A4" s="1">
        <v>2</v>
      </c>
      <c r="B4" s="1" t="s">
        <v>26</v>
      </c>
      <c r="C4" s="1" t="s">
        <v>27</v>
      </c>
      <c r="D4" s="1">
        <v>2011</v>
      </c>
      <c r="E4" s="1">
        <v>46000</v>
      </c>
      <c r="F4" s="1" t="s">
        <v>28</v>
      </c>
      <c r="G4" s="1" t="s">
        <v>17</v>
      </c>
      <c r="H4" s="1" t="s">
        <v>18</v>
      </c>
      <c r="I4" s="1">
        <v>18.2</v>
      </c>
      <c r="J4" s="1" t="s">
        <v>24</v>
      </c>
      <c r="K4" s="1" t="s">
        <v>29</v>
      </c>
      <c r="L4" s="1">
        <v>5</v>
      </c>
      <c r="M4" s="1" t="s">
        <v>30</v>
      </c>
      <c r="N4" s="1">
        <v>4.5</v>
      </c>
      <c r="P4" s="2">
        <f t="shared" si="0"/>
        <v>88.7</v>
      </c>
      <c r="Q4">
        <f>VALUE(SUBSTITUTE(SUBSTITUTE(TRIM(M4), CHAR(160), ""), " Lakh", "")) * 100000</f>
        <v>861000</v>
      </c>
      <c r="R4">
        <f>IF(Q4&lt;&gt;"", ((Q4 - P4) / Q4) * 100, "")</f>
        <v>99.989698025551689</v>
      </c>
    </row>
    <row r="5" spans="1:18" ht="20.399999999999999" x14ac:dyDescent="0.35">
      <c r="A5" s="1">
        <v>3</v>
      </c>
      <c r="B5" s="1" t="s">
        <v>31</v>
      </c>
      <c r="C5" s="1" t="s">
        <v>27</v>
      </c>
      <c r="D5" s="1">
        <v>2012</v>
      </c>
      <c r="E5" s="1">
        <v>87000</v>
      </c>
      <c r="F5" s="1" t="s">
        <v>23</v>
      </c>
      <c r="G5" s="1" t="s">
        <v>17</v>
      </c>
      <c r="H5" s="1" t="s">
        <v>18</v>
      </c>
      <c r="I5" s="1">
        <v>20.77</v>
      </c>
      <c r="J5" s="1" t="s">
        <v>24</v>
      </c>
      <c r="K5" s="1" t="s">
        <v>32</v>
      </c>
      <c r="L5" s="1">
        <v>7</v>
      </c>
      <c r="N5" s="1">
        <v>6</v>
      </c>
      <c r="P5" s="2">
        <f t="shared" si="0"/>
        <v>88.76</v>
      </c>
    </row>
    <row r="6" spans="1:18" ht="20.399999999999999" x14ac:dyDescent="0.35">
      <c r="A6" s="1">
        <v>4</v>
      </c>
      <c r="B6" s="1" t="s">
        <v>33</v>
      </c>
      <c r="C6" s="1" t="s">
        <v>34</v>
      </c>
      <c r="D6" s="1">
        <v>2013</v>
      </c>
      <c r="E6" s="1">
        <v>40670</v>
      </c>
      <c r="F6" s="1" t="s">
        <v>23</v>
      </c>
      <c r="G6" s="1" t="s">
        <v>35</v>
      </c>
      <c r="H6" s="1" t="s">
        <v>36</v>
      </c>
      <c r="I6" s="1">
        <v>15.2</v>
      </c>
      <c r="J6" s="1" t="s">
        <v>24</v>
      </c>
      <c r="K6" s="1" t="s">
        <v>37</v>
      </c>
      <c r="L6" s="1">
        <v>5</v>
      </c>
      <c r="N6" s="1">
        <v>17.739999999999998</v>
      </c>
      <c r="P6" s="2">
        <f t="shared" si="0"/>
        <v>140.80000000000001</v>
      </c>
    </row>
    <row r="7" spans="1:18" ht="20.399999999999999" x14ac:dyDescent="0.35">
      <c r="A7" s="1">
        <v>5</v>
      </c>
      <c r="B7" s="1" t="s">
        <v>38</v>
      </c>
      <c r="C7" s="1" t="s">
        <v>39</v>
      </c>
      <c r="D7" s="1">
        <v>2012</v>
      </c>
      <c r="E7" s="1">
        <v>75000</v>
      </c>
      <c r="F7" s="1" t="s">
        <v>40</v>
      </c>
      <c r="G7" s="1" t="s">
        <v>17</v>
      </c>
      <c r="H7" s="1" t="s">
        <v>18</v>
      </c>
      <c r="I7" s="1">
        <v>21.1</v>
      </c>
      <c r="J7" s="1" t="s">
        <v>19</v>
      </c>
      <c r="K7" s="1" t="s">
        <v>41</v>
      </c>
      <c r="L7" s="1">
        <v>5</v>
      </c>
      <c r="N7" s="1">
        <v>2.35</v>
      </c>
      <c r="P7" s="2">
        <f t="shared" si="0"/>
        <v>55.2</v>
      </c>
    </row>
    <row r="8" spans="1:18" ht="20.399999999999999" x14ac:dyDescent="0.35">
      <c r="A8" s="1">
        <v>6</v>
      </c>
      <c r="B8" s="1" t="s">
        <v>42</v>
      </c>
      <c r="C8" s="1" t="s">
        <v>43</v>
      </c>
      <c r="D8" s="1">
        <v>2013</v>
      </c>
      <c r="E8" s="1">
        <v>86999</v>
      </c>
      <c r="F8" s="1" t="s">
        <v>23</v>
      </c>
      <c r="G8" s="1" t="s">
        <v>17</v>
      </c>
      <c r="H8" s="1" t="s">
        <v>18</v>
      </c>
      <c r="I8" s="1">
        <v>23.08</v>
      </c>
      <c r="J8" s="1" t="s">
        <v>24</v>
      </c>
      <c r="K8" s="1" t="s">
        <v>44</v>
      </c>
      <c r="L8" s="1">
        <v>5</v>
      </c>
      <c r="N8" s="1">
        <v>3.5</v>
      </c>
      <c r="P8" s="2">
        <f t="shared" si="0"/>
        <v>63.1</v>
      </c>
    </row>
    <row r="9" spans="1:18" ht="20.399999999999999" x14ac:dyDescent="0.35">
      <c r="A9" s="1">
        <v>7</v>
      </c>
      <c r="B9" s="1" t="s">
        <v>45</v>
      </c>
      <c r="C9" s="1" t="s">
        <v>15</v>
      </c>
      <c r="D9" s="1">
        <v>2016</v>
      </c>
      <c r="E9" s="1">
        <v>36000</v>
      </c>
      <c r="F9" s="1" t="s">
        <v>23</v>
      </c>
      <c r="G9" s="1" t="s">
        <v>35</v>
      </c>
      <c r="H9" s="1" t="s">
        <v>18</v>
      </c>
      <c r="I9" s="1">
        <v>11.36</v>
      </c>
      <c r="J9" s="1" t="s">
        <v>24</v>
      </c>
      <c r="K9" s="1" t="s">
        <v>46</v>
      </c>
      <c r="L9" s="1">
        <v>8</v>
      </c>
      <c r="M9" s="1" t="s">
        <v>47</v>
      </c>
      <c r="N9" s="1">
        <v>17.5</v>
      </c>
      <c r="P9" s="2">
        <f t="shared" si="0"/>
        <v>171.5</v>
      </c>
      <c r="Q9">
        <f>VALUE(SUBSTITUTE(SUBSTITUTE(TRIM(M9), CHAR(160), ""), " Lakh", "")) * 100000</f>
        <v>2100000</v>
      </c>
      <c r="R9">
        <f>IF(Q9&lt;&gt;"", ((Q9 - P9) / Q9) * 100, "")</f>
        <v>99.991833333333332</v>
      </c>
    </row>
    <row r="10" spans="1:18" ht="20.399999999999999" x14ac:dyDescent="0.35">
      <c r="A10" s="1">
        <v>8</v>
      </c>
      <c r="B10" s="1" t="s">
        <v>48</v>
      </c>
      <c r="C10" s="1" t="s">
        <v>22</v>
      </c>
      <c r="D10" s="1">
        <v>2013</v>
      </c>
      <c r="E10" s="1">
        <v>64430</v>
      </c>
      <c r="F10" s="1" t="s">
        <v>23</v>
      </c>
      <c r="G10" s="1" t="s">
        <v>17</v>
      </c>
      <c r="H10" s="1" t="s">
        <v>18</v>
      </c>
      <c r="I10" s="1">
        <v>20.54</v>
      </c>
      <c r="J10" s="1" t="s">
        <v>24</v>
      </c>
      <c r="K10" s="1" t="s">
        <v>49</v>
      </c>
      <c r="L10" s="1">
        <v>5</v>
      </c>
      <c r="N10" s="1">
        <v>5.2</v>
      </c>
      <c r="P10" s="2">
        <f t="shared" si="0"/>
        <v>103.6</v>
      </c>
    </row>
    <row r="11" spans="1:18" ht="20.399999999999999" x14ac:dyDescent="0.35">
      <c r="A11" s="1">
        <v>9</v>
      </c>
      <c r="B11" s="1" t="s">
        <v>50</v>
      </c>
      <c r="C11" s="1" t="s">
        <v>27</v>
      </c>
      <c r="D11" s="1">
        <v>2012</v>
      </c>
      <c r="E11" s="1">
        <v>65932</v>
      </c>
      <c r="F11" s="1" t="s">
        <v>23</v>
      </c>
      <c r="G11" s="1" t="s">
        <v>17</v>
      </c>
      <c r="H11" s="1" t="s">
        <v>36</v>
      </c>
      <c r="I11" s="1">
        <v>22.3</v>
      </c>
      <c r="J11" s="1" t="s">
        <v>24</v>
      </c>
      <c r="K11" s="1" t="s">
        <v>51</v>
      </c>
      <c r="L11" s="1">
        <v>5</v>
      </c>
      <c r="N11" s="1">
        <v>1.95</v>
      </c>
      <c r="P11" s="2">
        <f t="shared" si="0"/>
        <v>74</v>
      </c>
    </row>
    <row r="12" spans="1:18" ht="20.399999999999999" x14ac:dyDescent="0.35">
      <c r="A12" s="1">
        <v>10</v>
      </c>
      <c r="B12" s="1" t="s">
        <v>52</v>
      </c>
      <c r="C12" s="1" t="s">
        <v>53</v>
      </c>
      <c r="D12" s="1">
        <v>2018</v>
      </c>
      <c r="E12" s="1">
        <v>25692</v>
      </c>
      <c r="F12" s="1" t="s">
        <v>28</v>
      </c>
      <c r="G12" s="1" t="s">
        <v>17</v>
      </c>
      <c r="H12" s="1" t="s">
        <v>18</v>
      </c>
      <c r="I12" s="1">
        <v>21.56</v>
      </c>
      <c r="J12" s="1" t="s">
        <v>24</v>
      </c>
      <c r="K12" s="1" t="s">
        <v>54</v>
      </c>
      <c r="L12" s="1">
        <v>5</v>
      </c>
      <c r="M12" s="1" t="s">
        <v>55</v>
      </c>
      <c r="N12" s="1">
        <v>9.9499999999999993</v>
      </c>
      <c r="P12" s="2">
        <f t="shared" si="0"/>
        <v>103.25</v>
      </c>
      <c r="Q12">
        <f t="shared" ref="Q12:Q71" si="1">VALUE(SUBSTITUTE(SUBSTITUTE(TRIM(M12), CHAR(160), ""), " Lakh", "")) * 100000</f>
        <v>1065000</v>
      </c>
      <c r="R12">
        <f>IF(Q12&lt;&gt;"", ((Q12 - P12) / Q12) * 100, "")</f>
        <v>99.990305164319253</v>
      </c>
    </row>
    <row r="13" spans="1:18" ht="20.399999999999999" x14ac:dyDescent="0.35">
      <c r="A13" s="1">
        <v>11</v>
      </c>
      <c r="B13" s="1" t="s">
        <v>56</v>
      </c>
      <c r="C13" s="1" t="s">
        <v>57</v>
      </c>
      <c r="D13" s="1">
        <v>2012</v>
      </c>
      <c r="E13" s="1">
        <v>60000</v>
      </c>
      <c r="F13" s="1" t="s">
        <v>28</v>
      </c>
      <c r="G13" s="1" t="s">
        <v>35</v>
      </c>
      <c r="H13" s="1" t="s">
        <v>18</v>
      </c>
      <c r="I13" s="1">
        <v>16.8</v>
      </c>
      <c r="J13" s="1" t="s">
        <v>24</v>
      </c>
      <c r="K13" s="1" t="s">
        <v>58</v>
      </c>
      <c r="L13" s="1">
        <v>5</v>
      </c>
      <c r="N13" s="1">
        <v>4.49</v>
      </c>
      <c r="P13" s="2">
        <f t="shared" si="0"/>
        <v>116.3</v>
      </c>
      <c r="R13" t="str">
        <f t="shared" ref="R13:R76" si="2">IF(Q13&lt;&gt;"", ((Q13 - P13) / Q13) * 100, "")</f>
        <v/>
      </c>
    </row>
    <row r="14" spans="1:18" ht="20.399999999999999" x14ac:dyDescent="0.35">
      <c r="A14" s="1">
        <v>12</v>
      </c>
      <c r="B14" s="1" t="s">
        <v>59</v>
      </c>
      <c r="C14" s="1" t="s">
        <v>43</v>
      </c>
      <c r="D14" s="1">
        <v>2015</v>
      </c>
      <c r="E14" s="1">
        <v>64424</v>
      </c>
      <c r="F14" s="1" t="s">
        <v>23</v>
      </c>
      <c r="G14" s="1" t="s">
        <v>17</v>
      </c>
      <c r="H14" s="1" t="s">
        <v>18</v>
      </c>
      <c r="I14" s="1">
        <v>25.2</v>
      </c>
      <c r="J14" s="1" t="s">
        <v>24</v>
      </c>
      <c r="K14" s="1" t="s">
        <v>51</v>
      </c>
      <c r="L14" s="1">
        <v>5</v>
      </c>
      <c r="N14" s="1">
        <v>5.6</v>
      </c>
      <c r="P14" s="2">
        <f t="shared" si="0"/>
        <v>74</v>
      </c>
      <c r="R14" t="str">
        <f t="shared" si="2"/>
        <v/>
      </c>
    </row>
    <row r="15" spans="1:18" ht="20.399999999999999" x14ac:dyDescent="0.35">
      <c r="A15" s="1">
        <v>13</v>
      </c>
      <c r="B15" s="1" t="s">
        <v>60</v>
      </c>
      <c r="C15" s="1" t="s">
        <v>61</v>
      </c>
      <c r="D15" s="1">
        <v>2014</v>
      </c>
      <c r="E15" s="1">
        <v>72000</v>
      </c>
      <c r="F15" s="1" t="s">
        <v>23</v>
      </c>
      <c r="G15" s="1" t="s">
        <v>35</v>
      </c>
      <c r="H15" s="1" t="s">
        <v>18</v>
      </c>
      <c r="I15" s="1">
        <v>12.7</v>
      </c>
      <c r="J15" s="1" t="s">
        <v>24</v>
      </c>
      <c r="K15" s="1" t="s">
        <v>62</v>
      </c>
      <c r="L15" s="1">
        <v>5</v>
      </c>
      <c r="N15" s="1">
        <v>27</v>
      </c>
      <c r="P15" s="2">
        <f t="shared" si="0"/>
        <v>187.7</v>
      </c>
      <c r="R15" t="str">
        <f t="shared" si="2"/>
        <v/>
      </c>
    </row>
    <row r="16" spans="1:18" ht="20.399999999999999" x14ac:dyDescent="0.35">
      <c r="A16" s="1">
        <v>14</v>
      </c>
      <c r="B16" s="1" t="s">
        <v>63</v>
      </c>
      <c r="C16" s="1" t="s">
        <v>22</v>
      </c>
      <c r="D16" s="1">
        <v>2012</v>
      </c>
      <c r="E16" s="1">
        <v>85000</v>
      </c>
      <c r="F16" s="1" t="s">
        <v>23</v>
      </c>
      <c r="G16" s="1" t="s">
        <v>35</v>
      </c>
      <c r="H16" s="1" t="s">
        <v>36</v>
      </c>
      <c r="I16" s="1">
        <v>0</v>
      </c>
      <c r="J16" s="1" t="s">
        <v>24</v>
      </c>
      <c r="K16" s="1" t="s">
        <v>64</v>
      </c>
      <c r="L16" s="1">
        <v>5</v>
      </c>
      <c r="N16" s="1">
        <v>17.5</v>
      </c>
      <c r="P16" s="2">
        <f t="shared" si="0"/>
        <v>115</v>
      </c>
      <c r="R16" t="str">
        <f t="shared" si="2"/>
        <v/>
      </c>
    </row>
    <row r="17" spans="1:18" ht="20.399999999999999" x14ac:dyDescent="0.35">
      <c r="A17" s="1">
        <v>15</v>
      </c>
      <c r="B17" s="1" t="s">
        <v>65</v>
      </c>
      <c r="C17" s="1" t="s">
        <v>61</v>
      </c>
      <c r="D17" s="1">
        <v>2014</v>
      </c>
      <c r="E17" s="1">
        <v>110000</v>
      </c>
      <c r="F17" s="1" t="s">
        <v>23</v>
      </c>
      <c r="G17" s="1" t="s">
        <v>17</v>
      </c>
      <c r="H17" s="1" t="s">
        <v>18</v>
      </c>
      <c r="I17" s="1">
        <v>13.5</v>
      </c>
      <c r="J17" s="1" t="s">
        <v>24</v>
      </c>
      <c r="K17" s="1" t="s">
        <v>66</v>
      </c>
      <c r="L17" s="1">
        <v>7</v>
      </c>
      <c r="M17" s="1" t="s">
        <v>67</v>
      </c>
      <c r="N17" s="1">
        <v>15</v>
      </c>
      <c r="P17" s="2">
        <f t="shared" si="0"/>
        <v>175.56</v>
      </c>
      <c r="Q17">
        <f t="shared" si="1"/>
        <v>3201000</v>
      </c>
      <c r="R17">
        <f t="shared" si="2"/>
        <v>99.994515463917523</v>
      </c>
    </row>
    <row r="18" spans="1:18" ht="20.399999999999999" x14ac:dyDescent="0.35">
      <c r="A18" s="1">
        <v>16</v>
      </c>
      <c r="B18" s="1" t="s">
        <v>68</v>
      </c>
      <c r="C18" s="1" t="s">
        <v>53</v>
      </c>
      <c r="D18" s="1">
        <v>2016</v>
      </c>
      <c r="E18" s="1">
        <v>58950</v>
      </c>
      <c r="F18" s="1" t="s">
        <v>23</v>
      </c>
      <c r="G18" s="1" t="s">
        <v>17</v>
      </c>
      <c r="H18" s="1" t="s">
        <v>18</v>
      </c>
      <c r="I18" s="1">
        <v>25.8</v>
      </c>
      <c r="J18" s="1" t="s">
        <v>24</v>
      </c>
      <c r="K18" s="1" t="s">
        <v>69</v>
      </c>
      <c r="L18" s="1">
        <v>5</v>
      </c>
      <c r="N18" s="1">
        <v>5.4</v>
      </c>
      <c r="P18" s="2">
        <f t="shared" si="0"/>
        <v>98.6</v>
      </c>
      <c r="R18" t="str">
        <f t="shared" si="2"/>
        <v/>
      </c>
    </row>
    <row r="19" spans="1:18" ht="20.399999999999999" x14ac:dyDescent="0.35">
      <c r="A19" s="1">
        <v>17</v>
      </c>
      <c r="B19" s="1" t="s">
        <v>70</v>
      </c>
      <c r="C19" s="1" t="s">
        <v>43</v>
      </c>
      <c r="D19" s="1">
        <v>2017</v>
      </c>
      <c r="E19" s="1">
        <v>25000</v>
      </c>
      <c r="F19" s="1" t="s">
        <v>23</v>
      </c>
      <c r="G19" s="1" t="s">
        <v>17</v>
      </c>
      <c r="H19" s="1" t="s">
        <v>18</v>
      </c>
      <c r="I19" s="1">
        <v>28.4</v>
      </c>
      <c r="J19" s="1" t="s">
        <v>24</v>
      </c>
      <c r="K19" s="1" t="s">
        <v>51</v>
      </c>
      <c r="L19" s="1">
        <v>5</v>
      </c>
      <c r="N19" s="1">
        <v>5.99</v>
      </c>
      <c r="P19" s="2">
        <f t="shared" si="0"/>
        <v>74</v>
      </c>
      <c r="R19" t="str">
        <f t="shared" si="2"/>
        <v/>
      </c>
    </row>
    <row r="20" spans="1:18" ht="20.399999999999999" x14ac:dyDescent="0.35">
      <c r="A20" s="1">
        <v>18</v>
      </c>
      <c r="B20" s="1" t="s">
        <v>71</v>
      </c>
      <c r="C20" s="1" t="s">
        <v>53</v>
      </c>
      <c r="D20" s="1">
        <v>2014</v>
      </c>
      <c r="E20" s="1">
        <v>77469</v>
      </c>
      <c r="F20" s="1" t="s">
        <v>23</v>
      </c>
      <c r="G20" s="1" t="s">
        <v>17</v>
      </c>
      <c r="H20" s="1" t="s">
        <v>18</v>
      </c>
      <c r="I20" s="1">
        <v>20.45</v>
      </c>
      <c r="J20" s="1" t="s">
        <v>24</v>
      </c>
      <c r="K20" s="1" t="s">
        <v>72</v>
      </c>
      <c r="L20" s="1">
        <v>5</v>
      </c>
      <c r="N20" s="1">
        <v>6.34</v>
      </c>
      <c r="P20" s="2">
        <f t="shared" si="0"/>
        <v>83.8</v>
      </c>
      <c r="R20" t="str">
        <f t="shared" si="2"/>
        <v/>
      </c>
    </row>
    <row r="21" spans="1:18" ht="20.399999999999999" x14ac:dyDescent="0.35">
      <c r="A21" s="1">
        <v>19</v>
      </c>
      <c r="B21" s="1" t="s">
        <v>73</v>
      </c>
      <c r="C21" s="1" t="s">
        <v>74</v>
      </c>
      <c r="D21" s="1">
        <v>2014</v>
      </c>
      <c r="E21" s="1">
        <v>78500</v>
      </c>
      <c r="F21" s="1" t="s">
        <v>23</v>
      </c>
      <c r="G21" s="1" t="s">
        <v>35</v>
      </c>
      <c r="H21" s="1" t="s">
        <v>18</v>
      </c>
      <c r="I21" s="1">
        <v>14.84</v>
      </c>
      <c r="J21" s="1" t="s">
        <v>24</v>
      </c>
      <c r="K21" s="1" t="s">
        <v>75</v>
      </c>
      <c r="L21" s="1">
        <v>5</v>
      </c>
      <c r="N21" s="1">
        <v>28</v>
      </c>
      <c r="P21" s="2">
        <f t="shared" si="0"/>
        <v>167.62</v>
      </c>
      <c r="R21" t="str">
        <f t="shared" si="2"/>
        <v/>
      </c>
    </row>
    <row r="22" spans="1:18" ht="20.399999999999999" x14ac:dyDescent="0.35">
      <c r="A22" s="1">
        <v>20</v>
      </c>
      <c r="B22" s="1" t="s">
        <v>76</v>
      </c>
      <c r="C22" s="1" t="s">
        <v>53</v>
      </c>
      <c r="D22" s="1">
        <v>2014</v>
      </c>
      <c r="E22" s="1">
        <v>32982</v>
      </c>
      <c r="F22" s="1" t="s">
        <v>23</v>
      </c>
      <c r="G22" s="1" t="s">
        <v>35</v>
      </c>
      <c r="H22" s="1" t="s">
        <v>18</v>
      </c>
      <c r="I22" s="1">
        <v>22.69</v>
      </c>
      <c r="J22" s="1" t="s">
        <v>24</v>
      </c>
      <c r="K22" s="1" t="s">
        <v>77</v>
      </c>
      <c r="L22" s="1">
        <v>5</v>
      </c>
      <c r="M22" s="1" t="s">
        <v>78</v>
      </c>
      <c r="N22" s="1">
        <v>18.55</v>
      </c>
      <c r="P22" s="2">
        <f t="shared" si="0"/>
        <v>190</v>
      </c>
      <c r="Q22">
        <f t="shared" si="1"/>
        <v>4787000</v>
      </c>
      <c r="R22">
        <f t="shared" si="2"/>
        <v>99.99603091706706</v>
      </c>
    </row>
    <row r="23" spans="1:18" ht="20.399999999999999" x14ac:dyDescent="0.35">
      <c r="A23" s="1">
        <v>21</v>
      </c>
      <c r="B23" s="1" t="s">
        <v>79</v>
      </c>
      <c r="C23" s="1" t="s">
        <v>74</v>
      </c>
      <c r="D23" s="1">
        <v>2015</v>
      </c>
      <c r="E23" s="1">
        <v>55392</v>
      </c>
      <c r="F23" s="1" t="s">
        <v>23</v>
      </c>
      <c r="G23" s="1" t="s">
        <v>17</v>
      </c>
      <c r="H23" s="1" t="s">
        <v>36</v>
      </c>
      <c r="I23" s="1">
        <v>23.65</v>
      </c>
      <c r="J23" s="1" t="s">
        <v>24</v>
      </c>
      <c r="K23" s="1" t="s">
        <v>80</v>
      </c>
      <c r="L23" s="1">
        <v>5</v>
      </c>
      <c r="N23" s="1">
        <v>8.25</v>
      </c>
      <c r="P23" s="2">
        <f t="shared" si="0"/>
        <v>88.5</v>
      </c>
      <c r="R23" t="str">
        <f t="shared" si="2"/>
        <v/>
      </c>
    </row>
    <row r="24" spans="1:18" ht="20.399999999999999" x14ac:dyDescent="0.35">
      <c r="A24" s="1">
        <v>22</v>
      </c>
      <c r="B24" s="1" t="s">
        <v>81</v>
      </c>
      <c r="C24" s="1" t="s">
        <v>15</v>
      </c>
      <c r="D24" s="1">
        <v>2015</v>
      </c>
      <c r="E24" s="1">
        <v>55985</v>
      </c>
      <c r="F24" s="1" t="s">
        <v>28</v>
      </c>
      <c r="G24" s="1" t="s">
        <v>35</v>
      </c>
      <c r="H24" s="1" t="s">
        <v>18</v>
      </c>
      <c r="I24" s="1">
        <v>13.53</v>
      </c>
      <c r="J24" s="1" t="s">
        <v>24</v>
      </c>
      <c r="K24" s="1" t="s">
        <v>82</v>
      </c>
      <c r="L24" s="1">
        <v>5</v>
      </c>
      <c r="N24" s="1">
        <v>23.5</v>
      </c>
      <c r="P24" s="2">
        <f t="shared" si="0"/>
        <v>177.01</v>
      </c>
      <c r="R24" t="str">
        <f t="shared" si="2"/>
        <v/>
      </c>
    </row>
    <row r="25" spans="1:18" ht="20.399999999999999" x14ac:dyDescent="0.35">
      <c r="A25" s="1">
        <v>23</v>
      </c>
      <c r="B25" s="1" t="s">
        <v>83</v>
      </c>
      <c r="C25" s="1" t="s">
        <v>57</v>
      </c>
      <c r="D25" s="1">
        <v>2010</v>
      </c>
      <c r="E25" s="1">
        <v>45807</v>
      </c>
      <c r="F25" s="1" t="s">
        <v>28</v>
      </c>
      <c r="G25" s="1" t="s">
        <v>17</v>
      </c>
      <c r="H25" s="1" t="s">
        <v>18</v>
      </c>
      <c r="I25" s="1">
        <v>18.5</v>
      </c>
      <c r="J25" s="1" t="s">
        <v>24</v>
      </c>
      <c r="K25" s="1" t="s">
        <v>84</v>
      </c>
      <c r="L25" s="1">
        <v>5</v>
      </c>
      <c r="N25" s="1">
        <v>1.87</v>
      </c>
      <c r="P25" s="2">
        <f t="shared" si="0"/>
        <v>80</v>
      </c>
      <c r="R25" t="str">
        <f t="shared" si="2"/>
        <v/>
      </c>
    </row>
    <row r="26" spans="1:18" ht="20.399999999999999" x14ac:dyDescent="0.35">
      <c r="A26" s="1">
        <v>24</v>
      </c>
      <c r="B26" s="1" t="s">
        <v>85</v>
      </c>
      <c r="C26" s="1" t="s">
        <v>57</v>
      </c>
      <c r="D26" s="1">
        <v>2010</v>
      </c>
      <c r="E26" s="1">
        <v>33000</v>
      </c>
      <c r="F26" s="1" t="s">
        <v>28</v>
      </c>
      <c r="G26" s="1" t="s">
        <v>35</v>
      </c>
      <c r="H26" s="1" t="s">
        <v>18</v>
      </c>
      <c r="I26" s="1">
        <v>14.4</v>
      </c>
      <c r="J26" s="1" t="s">
        <v>24</v>
      </c>
      <c r="K26" s="1" t="s">
        <v>49</v>
      </c>
      <c r="L26" s="1">
        <v>5</v>
      </c>
      <c r="N26" s="1">
        <v>2.85</v>
      </c>
      <c r="P26" s="2">
        <f t="shared" si="0"/>
        <v>103.6</v>
      </c>
      <c r="R26" t="str">
        <f t="shared" si="2"/>
        <v/>
      </c>
    </row>
    <row r="27" spans="1:18" ht="20.399999999999999" x14ac:dyDescent="0.35">
      <c r="A27" s="1">
        <v>25</v>
      </c>
      <c r="B27" s="1" t="s">
        <v>86</v>
      </c>
      <c r="C27" s="1" t="s">
        <v>15</v>
      </c>
      <c r="D27" s="1">
        <v>2012</v>
      </c>
      <c r="E27" s="1">
        <v>51920</v>
      </c>
      <c r="F27" s="1" t="s">
        <v>28</v>
      </c>
      <c r="G27" s="1" t="s">
        <v>17</v>
      </c>
      <c r="H27" s="1" t="s">
        <v>18</v>
      </c>
      <c r="I27" s="1">
        <v>16.8</v>
      </c>
      <c r="J27" s="1" t="s">
        <v>24</v>
      </c>
      <c r="K27" s="1" t="s">
        <v>58</v>
      </c>
      <c r="L27" s="1">
        <v>5</v>
      </c>
      <c r="N27" s="1">
        <v>4.25</v>
      </c>
      <c r="P27" s="2">
        <f t="shared" si="0"/>
        <v>116.3</v>
      </c>
      <c r="R27" t="str">
        <f t="shared" si="2"/>
        <v/>
      </c>
    </row>
    <row r="28" spans="1:18" ht="20.399999999999999" x14ac:dyDescent="0.35">
      <c r="A28" s="1">
        <v>26</v>
      </c>
      <c r="B28" s="1" t="s">
        <v>42</v>
      </c>
      <c r="C28" s="1" t="s">
        <v>39</v>
      </c>
      <c r="D28" s="1">
        <v>2012</v>
      </c>
      <c r="E28" s="1">
        <v>54000</v>
      </c>
      <c r="F28" s="1" t="s">
        <v>23</v>
      </c>
      <c r="G28" s="1" t="s">
        <v>17</v>
      </c>
      <c r="H28" s="1" t="s">
        <v>18</v>
      </c>
      <c r="I28" s="1">
        <v>23.08</v>
      </c>
      <c r="J28" s="1" t="s">
        <v>24</v>
      </c>
      <c r="K28" s="1" t="s">
        <v>44</v>
      </c>
      <c r="L28" s="1">
        <v>5</v>
      </c>
      <c r="N28" s="1">
        <v>4.25</v>
      </c>
      <c r="P28" s="2">
        <f t="shared" si="0"/>
        <v>63.1</v>
      </c>
      <c r="R28" t="str">
        <f t="shared" si="2"/>
        <v/>
      </c>
    </row>
    <row r="29" spans="1:18" ht="20.399999999999999" x14ac:dyDescent="0.35">
      <c r="A29" s="1">
        <v>27</v>
      </c>
      <c r="B29" s="1" t="s">
        <v>87</v>
      </c>
      <c r="C29" s="1" t="s">
        <v>39</v>
      </c>
      <c r="D29" s="1">
        <v>2013</v>
      </c>
      <c r="E29" s="1">
        <v>54000</v>
      </c>
      <c r="F29" s="1" t="s">
        <v>28</v>
      </c>
      <c r="G29" s="1" t="s">
        <v>17</v>
      </c>
      <c r="H29" s="1" t="s">
        <v>36</v>
      </c>
      <c r="I29" s="1">
        <v>20.92</v>
      </c>
      <c r="J29" s="1" t="s">
        <v>24</v>
      </c>
      <c r="K29" s="1" t="s">
        <v>88</v>
      </c>
      <c r="L29" s="1">
        <v>5</v>
      </c>
      <c r="N29" s="1">
        <v>2.75</v>
      </c>
      <c r="P29" s="2">
        <f t="shared" si="0"/>
        <v>67.099999999999994</v>
      </c>
      <c r="R29" t="str">
        <f t="shared" si="2"/>
        <v/>
      </c>
    </row>
    <row r="30" spans="1:18" ht="20.399999999999999" x14ac:dyDescent="0.35">
      <c r="A30" s="1">
        <v>28</v>
      </c>
      <c r="B30" s="1" t="s">
        <v>89</v>
      </c>
      <c r="C30" s="1" t="s">
        <v>53</v>
      </c>
      <c r="D30" s="1">
        <v>2018</v>
      </c>
      <c r="E30" s="1">
        <v>37430</v>
      </c>
      <c r="F30" s="1" t="s">
        <v>28</v>
      </c>
      <c r="G30" s="1" t="s">
        <v>17</v>
      </c>
      <c r="H30" s="1" t="s">
        <v>18</v>
      </c>
      <c r="I30" s="1">
        <v>17.5</v>
      </c>
      <c r="J30" s="1" t="s">
        <v>24</v>
      </c>
      <c r="K30" s="1" t="s">
        <v>29</v>
      </c>
      <c r="L30" s="1">
        <v>5</v>
      </c>
      <c r="M30" s="1" t="s">
        <v>90</v>
      </c>
      <c r="N30" s="1">
        <v>9.9</v>
      </c>
      <c r="P30" s="2">
        <f t="shared" si="0"/>
        <v>88.7</v>
      </c>
      <c r="Q30">
        <f t="shared" si="1"/>
        <v>1057000</v>
      </c>
      <c r="R30">
        <f t="shared" si="2"/>
        <v>99.991608325449391</v>
      </c>
    </row>
    <row r="31" spans="1:18" ht="20.399999999999999" x14ac:dyDescent="0.35">
      <c r="A31" s="1">
        <v>29</v>
      </c>
      <c r="B31" s="1" t="s">
        <v>91</v>
      </c>
      <c r="C31" s="1" t="s">
        <v>15</v>
      </c>
      <c r="D31" s="1">
        <v>2007</v>
      </c>
      <c r="E31" s="1">
        <v>262000</v>
      </c>
      <c r="F31" s="1" t="s">
        <v>23</v>
      </c>
      <c r="G31" s="1" t="s">
        <v>17</v>
      </c>
      <c r="H31" s="1" t="s">
        <v>92</v>
      </c>
      <c r="I31" s="1">
        <v>12.8</v>
      </c>
      <c r="J31" s="1" t="s">
        <v>24</v>
      </c>
      <c r="K31" s="1" t="s">
        <v>93</v>
      </c>
      <c r="L31" s="1">
        <v>7</v>
      </c>
      <c r="N31" s="1">
        <v>4</v>
      </c>
      <c r="P31" s="2">
        <f t="shared" si="0"/>
        <v>102</v>
      </c>
      <c r="R31" t="str">
        <f t="shared" si="2"/>
        <v/>
      </c>
    </row>
    <row r="32" spans="1:18" ht="20.399999999999999" x14ac:dyDescent="0.35">
      <c r="A32" s="1">
        <v>30</v>
      </c>
      <c r="B32" s="1" t="s">
        <v>94</v>
      </c>
      <c r="C32" s="1" t="s">
        <v>74</v>
      </c>
      <c r="D32" s="1">
        <v>2013</v>
      </c>
      <c r="E32" s="1">
        <v>62000</v>
      </c>
      <c r="F32" s="1" t="s">
        <v>23</v>
      </c>
      <c r="G32" s="1" t="s">
        <v>17</v>
      </c>
      <c r="H32" s="1" t="s">
        <v>18</v>
      </c>
      <c r="I32" s="1">
        <v>19.010000000000002</v>
      </c>
      <c r="J32" s="1" t="s">
        <v>24</v>
      </c>
      <c r="K32" s="1" t="s">
        <v>95</v>
      </c>
      <c r="L32" s="1">
        <v>5</v>
      </c>
      <c r="N32" s="1">
        <v>7.75</v>
      </c>
      <c r="P32" s="2">
        <f t="shared" si="0"/>
        <v>108.45</v>
      </c>
      <c r="R32" t="str">
        <f t="shared" si="2"/>
        <v/>
      </c>
    </row>
    <row r="33" spans="1:18" ht="20.399999999999999" x14ac:dyDescent="0.35">
      <c r="A33" s="1">
        <v>31</v>
      </c>
      <c r="B33" s="1" t="s">
        <v>96</v>
      </c>
      <c r="C33" s="1" t="s">
        <v>61</v>
      </c>
      <c r="D33" s="1">
        <v>2012</v>
      </c>
      <c r="E33" s="1">
        <v>87615</v>
      </c>
      <c r="F33" s="1" t="s">
        <v>28</v>
      </c>
      <c r="G33" s="1" t="s">
        <v>17</v>
      </c>
      <c r="H33" s="1" t="s">
        <v>18</v>
      </c>
      <c r="I33" s="1">
        <v>14.53</v>
      </c>
      <c r="J33" s="1" t="s">
        <v>24</v>
      </c>
      <c r="K33" s="1" t="s">
        <v>97</v>
      </c>
      <c r="L33" s="1">
        <v>5</v>
      </c>
      <c r="N33" s="1">
        <v>6.75</v>
      </c>
      <c r="P33" s="2">
        <f t="shared" si="0"/>
        <v>138.1</v>
      </c>
      <c r="R33" t="str">
        <f t="shared" si="2"/>
        <v/>
      </c>
    </row>
    <row r="34" spans="1:18" ht="20.399999999999999" x14ac:dyDescent="0.35">
      <c r="A34" s="1">
        <v>32</v>
      </c>
      <c r="B34" s="1" t="s">
        <v>98</v>
      </c>
      <c r="C34" s="1" t="s">
        <v>74</v>
      </c>
      <c r="D34" s="1">
        <v>2013</v>
      </c>
      <c r="E34" s="1">
        <v>72000</v>
      </c>
      <c r="F34" s="1" t="s">
        <v>23</v>
      </c>
      <c r="G34" s="1" t="s">
        <v>35</v>
      </c>
      <c r="H34" s="1" t="s">
        <v>36</v>
      </c>
      <c r="I34" s="1">
        <v>11.18</v>
      </c>
      <c r="J34" s="1" t="s">
        <v>24</v>
      </c>
      <c r="K34" s="1" t="s">
        <v>99</v>
      </c>
      <c r="L34" s="1">
        <v>7</v>
      </c>
      <c r="N34" s="1">
        <v>12.5</v>
      </c>
      <c r="P34" s="2">
        <f t="shared" si="0"/>
        <v>184</v>
      </c>
      <c r="R34" t="str">
        <f t="shared" si="2"/>
        <v/>
      </c>
    </row>
    <row r="35" spans="1:18" ht="20.399999999999999" x14ac:dyDescent="0.35">
      <c r="A35" s="1">
        <v>33</v>
      </c>
      <c r="B35" s="1" t="s">
        <v>100</v>
      </c>
      <c r="C35" s="1" t="s">
        <v>57</v>
      </c>
      <c r="D35" s="1">
        <v>2010</v>
      </c>
      <c r="E35" s="1">
        <v>35000</v>
      </c>
      <c r="F35" s="1" t="s">
        <v>23</v>
      </c>
      <c r="G35" s="1" t="s">
        <v>35</v>
      </c>
      <c r="H35" s="1" t="s">
        <v>18</v>
      </c>
      <c r="I35" s="1">
        <v>12.4</v>
      </c>
      <c r="J35" s="1" t="s">
        <v>24</v>
      </c>
      <c r="K35" s="1" t="s">
        <v>101</v>
      </c>
      <c r="L35" s="1">
        <v>5</v>
      </c>
      <c r="N35" s="1">
        <v>11.5</v>
      </c>
      <c r="P35" s="2">
        <f t="shared" si="0"/>
        <v>179.5</v>
      </c>
      <c r="R35" t="str">
        <f t="shared" si="2"/>
        <v/>
      </c>
    </row>
    <row r="36" spans="1:18" ht="20.399999999999999" x14ac:dyDescent="0.35">
      <c r="A36" s="1">
        <v>34</v>
      </c>
      <c r="B36" s="1" t="s">
        <v>102</v>
      </c>
      <c r="C36" s="1" t="s">
        <v>34</v>
      </c>
      <c r="D36" s="1">
        <v>2014</v>
      </c>
      <c r="E36" s="1">
        <v>55431</v>
      </c>
      <c r="F36" s="1" t="s">
        <v>28</v>
      </c>
      <c r="G36" s="1" t="s">
        <v>17</v>
      </c>
      <c r="H36" s="1" t="s">
        <v>36</v>
      </c>
      <c r="I36" s="1">
        <v>16.09</v>
      </c>
      <c r="J36" s="1" t="s">
        <v>24</v>
      </c>
      <c r="K36" s="1" t="s">
        <v>103</v>
      </c>
      <c r="L36" s="1">
        <v>5</v>
      </c>
      <c r="M36" s="1" t="s">
        <v>104</v>
      </c>
      <c r="N36" s="1">
        <v>6.98</v>
      </c>
      <c r="P36" s="2">
        <f t="shared" si="0"/>
        <v>103.5</v>
      </c>
      <c r="R36" t="str">
        <f t="shared" si="2"/>
        <v/>
      </c>
    </row>
    <row r="37" spans="1:18" ht="20.399999999999999" x14ac:dyDescent="0.35">
      <c r="A37" s="1">
        <v>35</v>
      </c>
      <c r="B37" s="1" t="s">
        <v>105</v>
      </c>
      <c r="C37" s="1" t="s">
        <v>43</v>
      </c>
      <c r="D37" s="1">
        <v>2009</v>
      </c>
      <c r="E37" s="1">
        <v>83816</v>
      </c>
      <c r="F37" s="1" t="s">
        <v>28</v>
      </c>
      <c r="G37" s="1" t="s">
        <v>17</v>
      </c>
      <c r="H37" s="1" t="s">
        <v>36</v>
      </c>
      <c r="I37" s="1">
        <v>14</v>
      </c>
      <c r="J37" s="1" t="s">
        <v>24</v>
      </c>
      <c r="K37" s="1" t="s">
        <v>106</v>
      </c>
      <c r="L37" s="1">
        <v>5</v>
      </c>
      <c r="N37" s="1">
        <v>1.85</v>
      </c>
      <c r="P37" s="2">
        <f t="shared" si="0"/>
        <v>64</v>
      </c>
      <c r="R37" t="str">
        <f t="shared" si="2"/>
        <v/>
      </c>
    </row>
    <row r="38" spans="1:18" ht="20.399999999999999" x14ac:dyDescent="0.35">
      <c r="A38" s="1">
        <v>36</v>
      </c>
      <c r="B38" s="1" t="s">
        <v>107</v>
      </c>
      <c r="C38" s="1" t="s">
        <v>53</v>
      </c>
      <c r="D38" s="1">
        <v>2018</v>
      </c>
      <c r="E38" s="1">
        <v>50075</v>
      </c>
      <c r="F38" s="1" t="s">
        <v>23</v>
      </c>
      <c r="G38" s="1" t="s">
        <v>17</v>
      </c>
      <c r="H38" s="1" t="s">
        <v>18</v>
      </c>
      <c r="I38" s="1">
        <v>24.3</v>
      </c>
      <c r="J38" s="1" t="s">
        <v>24</v>
      </c>
      <c r="K38" s="1" t="s">
        <v>80</v>
      </c>
      <c r="L38" s="1">
        <v>5</v>
      </c>
      <c r="M38" s="1" t="s">
        <v>108</v>
      </c>
      <c r="N38" s="1">
        <v>8.6300000000000008</v>
      </c>
      <c r="P38" s="2">
        <f t="shared" si="0"/>
        <v>88.5</v>
      </c>
      <c r="R38" t="str">
        <f t="shared" si="2"/>
        <v/>
      </c>
    </row>
    <row r="39" spans="1:18" ht="20.399999999999999" x14ac:dyDescent="0.35">
      <c r="A39" s="1">
        <v>37</v>
      </c>
      <c r="B39" s="1" t="s">
        <v>109</v>
      </c>
      <c r="C39" s="1" t="s">
        <v>61</v>
      </c>
      <c r="D39" s="1">
        <v>2017</v>
      </c>
      <c r="E39" s="1">
        <v>52000</v>
      </c>
      <c r="F39" s="1" t="s">
        <v>28</v>
      </c>
      <c r="G39" s="1" t="s">
        <v>17</v>
      </c>
      <c r="H39" s="1" t="s">
        <v>18</v>
      </c>
      <c r="I39" s="1">
        <v>18.149999999999999</v>
      </c>
      <c r="J39" s="1" t="s">
        <v>24</v>
      </c>
      <c r="K39" s="1" t="s">
        <v>110</v>
      </c>
      <c r="L39" s="1">
        <v>5</v>
      </c>
      <c r="N39" s="1">
        <v>4.8499999999999996</v>
      </c>
      <c r="P39" s="2">
        <f t="shared" si="0"/>
        <v>82</v>
      </c>
      <c r="R39" t="str">
        <f t="shared" si="2"/>
        <v/>
      </c>
    </row>
    <row r="40" spans="1:18" ht="20.399999999999999" x14ac:dyDescent="0.35">
      <c r="A40" s="1">
        <v>38</v>
      </c>
      <c r="B40" s="1" t="s">
        <v>111</v>
      </c>
      <c r="C40" s="1" t="s">
        <v>22</v>
      </c>
      <c r="D40" s="1">
        <v>2013</v>
      </c>
      <c r="E40" s="1">
        <v>85000</v>
      </c>
      <c r="F40" s="1" t="s">
        <v>23</v>
      </c>
      <c r="G40" s="1" t="s">
        <v>35</v>
      </c>
      <c r="H40" s="1" t="s">
        <v>18</v>
      </c>
      <c r="I40" s="1">
        <v>11.74</v>
      </c>
      <c r="J40" s="1" t="s">
        <v>24</v>
      </c>
      <c r="K40" s="1" t="s">
        <v>112</v>
      </c>
      <c r="L40" s="1">
        <v>5</v>
      </c>
      <c r="N40" s="1">
        <v>28</v>
      </c>
      <c r="P40" s="2">
        <f t="shared" si="0"/>
        <v>254.8</v>
      </c>
      <c r="R40" t="str">
        <f t="shared" si="2"/>
        <v/>
      </c>
    </row>
    <row r="41" spans="1:18" ht="20.399999999999999" x14ac:dyDescent="0.35">
      <c r="A41" s="1">
        <v>39</v>
      </c>
      <c r="B41" s="1" t="s">
        <v>113</v>
      </c>
      <c r="C41" s="1" t="s">
        <v>27</v>
      </c>
      <c r="D41" s="1">
        <v>2013</v>
      </c>
      <c r="E41" s="1">
        <v>62000</v>
      </c>
      <c r="F41" s="1" t="s">
        <v>23</v>
      </c>
      <c r="G41" s="1" t="s">
        <v>17</v>
      </c>
      <c r="H41" s="1" t="s">
        <v>18</v>
      </c>
      <c r="I41" s="1">
        <v>22.07</v>
      </c>
      <c r="J41" s="1" t="s">
        <v>24</v>
      </c>
      <c r="K41" s="1" t="s">
        <v>114</v>
      </c>
      <c r="L41" s="1">
        <v>5</v>
      </c>
      <c r="N41" s="1">
        <v>5</v>
      </c>
      <c r="P41" s="2">
        <f t="shared" si="0"/>
        <v>73.900000000000006</v>
      </c>
      <c r="R41" t="str">
        <f t="shared" si="2"/>
        <v/>
      </c>
    </row>
    <row r="42" spans="1:18" ht="20.399999999999999" x14ac:dyDescent="0.35">
      <c r="A42" s="1">
        <v>40</v>
      </c>
      <c r="B42" s="1" t="s">
        <v>115</v>
      </c>
      <c r="C42" s="1" t="s">
        <v>61</v>
      </c>
      <c r="D42" s="1">
        <v>2008</v>
      </c>
      <c r="E42" s="1">
        <v>90000</v>
      </c>
      <c r="F42" s="1" t="s">
        <v>28</v>
      </c>
      <c r="G42" s="1" t="s">
        <v>17</v>
      </c>
      <c r="H42" s="1" t="s">
        <v>36</v>
      </c>
      <c r="I42" s="1">
        <v>19.7</v>
      </c>
      <c r="J42" s="1" t="s">
        <v>24</v>
      </c>
      <c r="K42" s="1" t="s">
        <v>116</v>
      </c>
      <c r="L42" s="1">
        <v>5</v>
      </c>
      <c r="N42" s="1">
        <v>1.25</v>
      </c>
      <c r="P42" s="2">
        <f t="shared" si="0"/>
        <v>46.3</v>
      </c>
      <c r="R42" t="str">
        <f t="shared" si="2"/>
        <v/>
      </c>
    </row>
    <row r="43" spans="1:18" ht="20.399999999999999" x14ac:dyDescent="0.35">
      <c r="A43" s="1">
        <v>41</v>
      </c>
      <c r="B43" s="1" t="s">
        <v>117</v>
      </c>
      <c r="C43" s="1" t="s">
        <v>53</v>
      </c>
      <c r="D43" s="1">
        <v>2014</v>
      </c>
      <c r="E43" s="1">
        <v>19698</v>
      </c>
      <c r="F43" s="1" t="s">
        <v>28</v>
      </c>
      <c r="G43" s="1" t="s">
        <v>17</v>
      </c>
      <c r="H43" s="1" t="s">
        <v>18</v>
      </c>
      <c r="I43" s="1">
        <v>25.4</v>
      </c>
      <c r="J43" s="1" t="s">
        <v>24</v>
      </c>
      <c r="K43" s="1" t="s">
        <v>118</v>
      </c>
      <c r="L43" s="1">
        <v>4</v>
      </c>
      <c r="N43" s="1">
        <v>1.53</v>
      </c>
      <c r="P43" s="2">
        <f t="shared" si="0"/>
        <v>37.5</v>
      </c>
      <c r="R43" t="str">
        <f t="shared" si="2"/>
        <v/>
      </c>
    </row>
    <row r="44" spans="1:18" ht="20.399999999999999" x14ac:dyDescent="0.35">
      <c r="A44" s="1">
        <v>42</v>
      </c>
      <c r="B44" s="1" t="s">
        <v>119</v>
      </c>
      <c r="C44" s="1" t="s">
        <v>34</v>
      </c>
      <c r="D44" s="1">
        <v>2017</v>
      </c>
      <c r="E44" s="1">
        <v>22033</v>
      </c>
      <c r="F44" s="1" t="s">
        <v>23</v>
      </c>
      <c r="G44" s="1" t="s">
        <v>17</v>
      </c>
      <c r="H44" s="1" t="s">
        <v>18</v>
      </c>
      <c r="I44" s="1">
        <v>25.32</v>
      </c>
      <c r="J44" s="1" t="s">
        <v>24</v>
      </c>
      <c r="K44" s="1" t="s">
        <v>120</v>
      </c>
      <c r="L44" s="1">
        <v>6</v>
      </c>
      <c r="N44" s="1">
        <v>5.58</v>
      </c>
      <c r="P44" s="2">
        <f t="shared" si="0"/>
        <v>77</v>
      </c>
      <c r="R44" t="str">
        <f t="shared" si="2"/>
        <v/>
      </c>
    </row>
    <row r="45" spans="1:18" ht="20.399999999999999" x14ac:dyDescent="0.35">
      <c r="A45" s="1">
        <v>43</v>
      </c>
      <c r="B45" s="1" t="s">
        <v>121</v>
      </c>
      <c r="C45" s="1" t="s">
        <v>53</v>
      </c>
      <c r="D45" s="1">
        <v>2014</v>
      </c>
      <c r="E45" s="1">
        <v>35487</v>
      </c>
      <c r="F45" s="1" t="s">
        <v>28</v>
      </c>
      <c r="G45" s="1" t="s">
        <v>17</v>
      </c>
      <c r="H45" s="1" t="s">
        <v>18</v>
      </c>
      <c r="I45" s="1">
        <v>18.5</v>
      </c>
      <c r="J45" s="1" t="s">
        <v>24</v>
      </c>
      <c r="K45" s="1" t="s">
        <v>122</v>
      </c>
      <c r="L45" s="1">
        <v>5</v>
      </c>
      <c r="N45" s="1">
        <v>4.74</v>
      </c>
      <c r="P45" s="2">
        <f t="shared" si="0"/>
        <v>82.9</v>
      </c>
      <c r="R45" t="str">
        <f t="shared" si="2"/>
        <v/>
      </c>
    </row>
    <row r="46" spans="1:18" ht="20.399999999999999" x14ac:dyDescent="0.35">
      <c r="A46" s="1">
        <v>44</v>
      </c>
      <c r="B46" s="1" t="s">
        <v>123</v>
      </c>
      <c r="C46" s="1" t="s">
        <v>74</v>
      </c>
      <c r="D46" s="1">
        <v>2014</v>
      </c>
      <c r="E46" s="1">
        <v>46374</v>
      </c>
      <c r="F46" s="1" t="s">
        <v>28</v>
      </c>
      <c r="G46" s="1" t="s">
        <v>35</v>
      </c>
      <c r="H46" s="1" t="s">
        <v>18</v>
      </c>
      <c r="I46" s="1">
        <v>14.62</v>
      </c>
      <c r="J46" s="1" t="s">
        <v>24</v>
      </c>
      <c r="K46" s="1" t="s">
        <v>124</v>
      </c>
      <c r="L46" s="1">
        <v>5</v>
      </c>
      <c r="M46" s="1" t="s">
        <v>125</v>
      </c>
      <c r="N46" s="1">
        <v>8.85</v>
      </c>
      <c r="P46" s="2">
        <f t="shared" si="0"/>
        <v>149.91999999999999</v>
      </c>
      <c r="Q46">
        <f t="shared" si="1"/>
        <v>2364000</v>
      </c>
      <c r="R46">
        <f t="shared" si="2"/>
        <v>99.993658206429785</v>
      </c>
    </row>
    <row r="47" spans="1:18" ht="20.399999999999999" x14ac:dyDescent="0.35">
      <c r="A47" s="1">
        <v>45</v>
      </c>
      <c r="B47" s="1" t="s">
        <v>126</v>
      </c>
      <c r="C47" s="1" t="s">
        <v>15</v>
      </c>
      <c r="D47" s="1">
        <v>2016</v>
      </c>
      <c r="E47" s="1">
        <v>52001</v>
      </c>
      <c r="F47" s="1" t="s">
        <v>28</v>
      </c>
      <c r="G47" s="1" t="s">
        <v>35</v>
      </c>
      <c r="H47" s="1" t="s">
        <v>18</v>
      </c>
      <c r="I47" s="1">
        <v>14.28</v>
      </c>
      <c r="J47" s="1" t="s">
        <v>24</v>
      </c>
      <c r="K47" s="1" t="s">
        <v>127</v>
      </c>
      <c r="L47" s="1">
        <v>5</v>
      </c>
      <c r="N47" s="1">
        <v>10.11</v>
      </c>
      <c r="P47" s="2">
        <f t="shared" si="0"/>
        <v>138.03</v>
      </c>
      <c r="R47" t="str">
        <f t="shared" si="2"/>
        <v/>
      </c>
    </row>
    <row r="48" spans="1:18" ht="20.399999999999999" x14ac:dyDescent="0.35">
      <c r="A48" s="1">
        <v>46</v>
      </c>
      <c r="B48" s="1" t="s">
        <v>128</v>
      </c>
      <c r="C48" s="1" t="s">
        <v>129</v>
      </c>
      <c r="D48" s="1">
        <v>2008</v>
      </c>
      <c r="E48" s="1">
        <v>58005</v>
      </c>
      <c r="F48" s="1" t="s">
        <v>23</v>
      </c>
      <c r="G48" s="1" t="s">
        <v>17</v>
      </c>
      <c r="H48" s="1" t="s">
        <v>36</v>
      </c>
      <c r="I48" s="1">
        <v>14.9</v>
      </c>
      <c r="J48" s="1" t="s">
        <v>24</v>
      </c>
      <c r="K48" s="1" t="s">
        <v>130</v>
      </c>
      <c r="L48" s="1">
        <v>5</v>
      </c>
      <c r="N48" s="1">
        <v>4.25</v>
      </c>
      <c r="P48" s="2">
        <f t="shared" si="0"/>
        <v>112.2</v>
      </c>
      <c r="R48" t="str">
        <f t="shared" si="2"/>
        <v/>
      </c>
    </row>
    <row r="49" spans="1:18" ht="20.399999999999999" x14ac:dyDescent="0.35">
      <c r="A49" s="1">
        <v>47</v>
      </c>
      <c r="B49" s="1" t="s">
        <v>131</v>
      </c>
      <c r="C49" s="1" t="s">
        <v>74</v>
      </c>
      <c r="D49" s="1">
        <v>2012</v>
      </c>
      <c r="E49" s="1">
        <v>70704</v>
      </c>
      <c r="F49" s="1" t="s">
        <v>28</v>
      </c>
      <c r="G49" s="1" t="s">
        <v>17</v>
      </c>
      <c r="H49" s="1" t="s">
        <v>18</v>
      </c>
      <c r="I49" s="1">
        <v>11.25</v>
      </c>
      <c r="J49" s="1" t="s">
        <v>24</v>
      </c>
      <c r="K49" s="1" t="s">
        <v>132</v>
      </c>
      <c r="L49" s="1">
        <v>7</v>
      </c>
      <c r="M49" s="1" t="s">
        <v>133</v>
      </c>
      <c r="N49" s="1">
        <v>10.95</v>
      </c>
      <c r="P49" s="2">
        <f t="shared" si="0"/>
        <v>163.69999999999999</v>
      </c>
      <c r="Q49">
        <f t="shared" si="1"/>
        <v>1864000</v>
      </c>
      <c r="R49">
        <f t="shared" si="2"/>
        <v>99.991217811158805</v>
      </c>
    </row>
    <row r="50" spans="1:18" ht="20.399999999999999" x14ac:dyDescent="0.35">
      <c r="A50" s="1">
        <v>48</v>
      </c>
      <c r="B50" s="1" t="s">
        <v>134</v>
      </c>
      <c r="C50" s="1" t="s">
        <v>43</v>
      </c>
      <c r="D50" s="1">
        <v>2014</v>
      </c>
      <c r="E50" s="1">
        <v>75000</v>
      </c>
      <c r="F50" s="1" t="s">
        <v>23</v>
      </c>
      <c r="G50" s="1" t="s">
        <v>17</v>
      </c>
      <c r="H50" s="1" t="s">
        <v>18</v>
      </c>
      <c r="I50" s="1">
        <v>24.4</v>
      </c>
      <c r="J50" s="1" t="s">
        <v>24</v>
      </c>
      <c r="K50" s="1" t="s">
        <v>135</v>
      </c>
      <c r="L50" s="1">
        <v>5</v>
      </c>
      <c r="N50" s="1">
        <v>3.85</v>
      </c>
      <c r="P50" s="2">
        <f t="shared" si="0"/>
        <v>71</v>
      </c>
      <c r="R50" t="str">
        <f t="shared" si="2"/>
        <v/>
      </c>
    </row>
    <row r="51" spans="1:18" ht="20.399999999999999" x14ac:dyDescent="0.35">
      <c r="A51" s="1">
        <v>49</v>
      </c>
      <c r="B51" s="1" t="s">
        <v>136</v>
      </c>
      <c r="C51" s="1" t="s">
        <v>43</v>
      </c>
      <c r="D51" s="1">
        <v>2012</v>
      </c>
      <c r="E51" s="1">
        <v>75800</v>
      </c>
      <c r="F51" s="1" t="s">
        <v>23</v>
      </c>
      <c r="G51" s="1" t="s">
        <v>17</v>
      </c>
      <c r="H51" s="1" t="s">
        <v>36</v>
      </c>
      <c r="I51" s="1">
        <v>16.55</v>
      </c>
      <c r="J51" s="1" t="s">
        <v>24</v>
      </c>
      <c r="K51" s="1" t="s">
        <v>137</v>
      </c>
      <c r="L51" s="1">
        <v>6</v>
      </c>
      <c r="N51" s="1">
        <v>5.5</v>
      </c>
      <c r="P51" s="2">
        <f t="shared" si="0"/>
        <v>105</v>
      </c>
      <c r="R51" t="str">
        <f t="shared" si="2"/>
        <v/>
      </c>
    </row>
    <row r="52" spans="1:18" ht="20.399999999999999" x14ac:dyDescent="0.35">
      <c r="A52" s="1">
        <v>50</v>
      </c>
      <c r="B52" s="1" t="s">
        <v>138</v>
      </c>
      <c r="C52" s="1" t="s">
        <v>53</v>
      </c>
      <c r="D52" s="1">
        <v>2015</v>
      </c>
      <c r="E52" s="1">
        <v>13648</v>
      </c>
      <c r="F52" s="1" t="s">
        <v>23</v>
      </c>
      <c r="G52" s="1" t="s">
        <v>35</v>
      </c>
      <c r="H52" s="1" t="s">
        <v>18</v>
      </c>
      <c r="I52" s="1">
        <v>17.11</v>
      </c>
      <c r="J52" s="1" t="s">
        <v>24</v>
      </c>
      <c r="K52" s="1" t="s">
        <v>139</v>
      </c>
      <c r="L52" s="1">
        <v>5</v>
      </c>
      <c r="N52" s="1">
        <v>21.43</v>
      </c>
      <c r="P52" s="2">
        <f t="shared" si="0"/>
        <v>174.33</v>
      </c>
      <c r="R52" t="str">
        <f t="shared" si="2"/>
        <v/>
      </c>
    </row>
    <row r="53" spans="1:18" ht="20.399999999999999" x14ac:dyDescent="0.35">
      <c r="A53" s="1">
        <v>51</v>
      </c>
      <c r="B53" s="1" t="s">
        <v>140</v>
      </c>
      <c r="C53" s="1" t="s">
        <v>61</v>
      </c>
      <c r="D53" s="1">
        <v>2014</v>
      </c>
      <c r="E53" s="1">
        <v>52000</v>
      </c>
      <c r="F53" s="1" t="s">
        <v>23</v>
      </c>
      <c r="G53" s="1" t="s">
        <v>17</v>
      </c>
      <c r="H53" s="1" t="s">
        <v>18</v>
      </c>
      <c r="I53" s="1">
        <v>22.9</v>
      </c>
      <c r="J53" s="1" t="s">
        <v>24</v>
      </c>
      <c r="K53" s="1" t="s">
        <v>51</v>
      </c>
      <c r="L53" s="1">
        <v>5</v>
      </c>
      <c r="N53" s="1">
        <v>4.25</v>
      </c>
      <c r="P53" s="2">
        <f t="shared" si="0"/>
        <v>74</v>
      </c>
      <c r="R53" t="str">
        <f t="shared" si="2"/>
        <v/>
      </c>
    </row>
    <row r="54" spans="1:18" ht="20.399999999999999" x14ac:dyDescent="0.35">
      <c r="A54" s="1">
        <v>52</v>
      </c>
      <c r="B54" s="1" t="s">
        <v>141</v>
      </c>
      <c r="C54" s="1" t="s">
        <v>57</v>
      </c>
      <c r="D54" s="1">
        <v>2014</v>
      </c>
      <c r="E54" s="1">
        <v>53000</v>
      </c>
      <c r="F54" s="1" t="s">
        <v>23</v>
      </c>
      <c r="G54" s="1" t="s">
        <v>17</v>
      </c>
      <c r="H54" s="1" t="s">
        <v>18</v>
      </c>
      <c r="I54" s="1">
        <v>17.8</v>
      </c>
      <c r="J54" s="1" t="s">
        <v>24</v>
      </c>
      <c r="K54" s="1" t="s">
        <v>142</v>
      </c>
      <c r="L54" s="1">
        <v>5</v>
      </c>
      <c r="N54" s="1">
        <v>3.3</v>
      </c>
      <c r="P54" s="2">
        <f t="shared" si="0"/>
        <v>75</v>
      </c>
      <c r="R54" t="str">
        <f t="shared" si="2"/>
        <v/>
      </c>
    </row>
    <row r="55" spans="1:18" ht="20.399999999999999" x14ac:dyDescent="0.35">
      <c r="A55" s="1">
        <v>53</v>
      </c>
      <c r="B55" s="1" t="s">
        <v>143</v>
      </c>
      <c r="C55" s="1" t="s">
        <v>61</v>
      </c>
      <c r="D55" s="1">
        <v>2013</v>
      </c>
      <c r="E55" s="1">
        <v>65650</v>
      </c>
      <c r="F55" s="1" t="s">
        <v>23</v>
      </c>
      <c r="G55" s="1" t="s">
        <v>17</v>
      </c>
      <c r="H55" s="1" t="s">
        <v>18</v>
      </c>
      <c r="I55" s="1">
        <v>28.4</v>
      </c>
      <c r="J55" s="1" t="s">
        <v>24</v>
      </c>
      <c r="K55" s="1" t="s">
        <v>51</v>
      </c>
      <c r="L55" s="1">
        <v>5</v>
      </c>
      <c r="N55" s="1">
        <v>3.85</v>
      </c>
      <c r="P55" s="2">
        <f t="shared" si="0"/>
        <v>74</v>
      </c>
      <c r="R55" t="str">
        <f t="shared" si="2"/>
        <v/>
      </c>
    </row>
    <row r="56" spans="1:18" ht="20.399999999999999" x14ac:dyDescent="0.35">
      <c r="A56" s="1">
        <v>54</v>
      </c>
      <c r="B56" s="1" t="s">
        <v>144</v>
      </c>
      <c r="C56" s="1" t="s">
        <v>27</v>
      </c>
      <c r="D56" s="1">
        <v>2015</v>
      </c>
      <c r="E56" s="1">
        <v>54000</v>
      </c>
      <c r="F56" s="1" t="s">
        <v>28</v>
      </c>
      <c r="G56" s="1" t="s">
        <v>17</v>
      </c>
      <c r="H56" s="1" t="s">
        <v>145</v>
      </c>
      <c r="I56" s="1">
        <v>18.899999999999999</v>
      </c>
      <c r="J56" s="1" t="s">
        <v>24</v>
      </c>
      <c r="K56" s="1" t="s">
        <v>110</v>
      </c>
      <c r="L56" s="1">
        <v>5</v>
      </c>
      <c r="N56" s="1">
        <v>3.6</v>
      </c>
      <c r="P56" s="2">
        <f t="shared" si="0"/>
        <v>82</v>
      </c>
      <c r="R56" t="str">
        <f t="shared" si="2"/>
        <v/>
      </c>
    </row>
    <row r="57" spans="1:18" ht="20.399999999999999" x14ac:dyDescent="0.35">
      <c r="A57" s="1">
        <v>55</v>
      </c>
      <c r="B57" s="1" t="s">
        <v>146</v>
      </c>
      <c r="C57" s="1" t="s">
        <v>57</v>
      </c>
      <c r="D57" s="1">
        <v>2015</v>
      </c>
      <c r="E57" s="1">
        <v>39000</v>
      </c>
      <c r="F57" s="1" t="s">
        <v>28</v>
      </c>
      <c r="G57" s="1" t="s">
        <v>17</v>
      </c>
      <c r="H57" s="1" t="s">
        <v>18</v>
      </c>
      <c r="I57" s="1">
        <v>15.04</v>
      </c>
      <c r="J57" s="1" t="s">
        <v>24</v>
      </c>
      <c r="K57" s="1" t="s">
        <v>147</v>
      </c>
      <c r="L57" s="1">
        <v>5</v>
      </c>
      <c r="N57" s="1">
        <v>3.99</v>
      </c>
      <c r="P57" s="2">
        <f t="shared" si="0"/>
        <v>103.2</v>
      </c>
      <c r="R57" t="str">
        <f t="shared" si="2"/>
        <v/>
      </c>
    </row>
    <row r="58" spans="1:18" ht="20.399999999999999" x14ac:dyDescent="0.35">
      <c r="A58" s="1">
        <v>56</v>
      </c>
      <c r="B58" s="1" t="s">
        <v>148</v>
      </c>
      <c r="C58" s="1" t="s">
        <v>53</v>
      </c>
      <c r="D58" s="1">
        <v>2017</v>
      </c>
      <c r="E58" s="1">
        <v>16542</v>
      </c>
      <c r="F58" s="1" t="s">
        <v>28</v>
      </c>
      <c r="G58" s="1" t="s">
        <v>17</v>
      </c>
      <c r="H58" s="1" t="s">
        <v>18</v>
      </c>
      <c r="I58" s="1">
        <v>25.17</v>
      </c>
      <c r="J58" s="1" t="s">
        <v>24</v>
      </c>
      <c r="K58" s="1" t="s">
        <v>149</v>
      </c>
      <c r="L58" s="1">
        <v>5</v>
      </c>
      <c r="N58" s="1">
        <v>3.3</v>
      </c>
      <c r="P58" s="2">
        <f t="shared" si="0"/>
        <v>53.3</v>
      </c>
      <c r="R58" t="str">
        <f t="shared" si="2"/>
        <v/>
      </c>
    </row>
    <row r="59" spans="1:18" ht="20.399999999999999" x14ac:dyDescent="0.35">
      <c r="A59" s="1">
        <v>57</v>
      </c>
      <c r="B59" s="1" t="s">
        <v>150</v>
      </c>
      <c r="C59" s="1" t="s">
        <v>57</v>
      </c>
      <c r="D59" s="1">
        <v>2010</v>
      </c>
      <c r="E59" s="1">
        <v>32000</v>
      </c>
      <c r="F59" s="1" t="s">
        <v>28</v>
      </c>
      <c r="G59" s="1" t="s">
        <v>17</v>
      </c>
      <c r="H59" s="1" t="s">
        <v>18</v>
      </c>
      <c r="I59" s="1">
        <v>20.36</v>
      </c>
      <c r="J59" s="1" t="s">
        <v>24</v>
      </c>
      <c r="K59" s="1" t="s">
        <v>151</v>
      </c>
      <c r="L59" s="1">
        <v>5</v>
      </c>
      <c r="N59" s="1">
        <v>2.0699999999999998</v>
      </c>
      <c r="P59" s="2">
        <f t="shared" si="0"/>
        <v>78.900000000000006</v>
      </c>
      <c r="R59" t="str">
        <f t="shared" si="2"/>
        <v/>
      </c>
    </row>
    <row r="60" spans="1:18" ht="20.399999999999999" x14ac:dyDescent="0.35">
      <c r="A60" s="1">
        <v>58</v>
      </c>
      <c r="B60" s="1" t="s">
        <v>152</v>
      </c>
      <c r="C60" s="1" t="s">
        <v>39</v>
      </c>
      <c r="D60" s="1">
        <v>2010</v>
      </c>
      <c r="E60" s="1">
        <v>121812</v>
      </c>
      <c r="F60" s="1" t="s">
        <v>23</v>
      </c>
      <c r="G60" s="1" t="s">
        <v>35</v>
      </c>
      <c r="H60" s="1" t="s">
        <v>18</v>
      </c>
      <c r="I60" s="1">
        <v>13.29</v>
      </c>
      <c r="J60" s="1" t="s">
        <v>24</v>
      </c>
      <c r="K60" s="1" t="s">
        <v>153</v>
      </c>
      <c r="L60" s="1">
        <v>5</v>
      </c>
      <c r="N60" s="1">
        <v>7.75</v>
      </c>
      <c r="P60" s="2">
        <f t="shared" si="0"/>
        <v>147.6</v>
      </c>
      <c r="R60" t="str">
        <f t="shared" si="2"/>
        <v/>
      </c>
    </row>
    <row r="61" spans="1:18" ht="20.399999999999999" x14ac:dyDescent="0.35">
      <c r="A61" s="1">
        <v>59</v>
      </c>
      <c r="B61" s="1" t="s">
        <v>154</v>
      </c>
      <c r="C61" s="1" t="s">
        <v>39</v>
      </c>
      <c r="D61" s="1">
        <v>2010</v>
      </c>
      <c r="E61" s="1">
        <v>39300</v>
      </c>
      <c r="F61" s="1" t="s">
        <v>28</v>
      </c>
      <c r="G61" s="1" t="s">
        <v>17</v>
      </c>
      <c r="H61" s="1" t="s">
        <v>18</v>
      </c>
      <c r="I61" s="1">
        <v>18.2</v>
      </c>
      <c r="J61" s="1" t="s">
        <v>24</v>
      </c>
      <c r="K61" s="1" t="s">
        <v>88</v>
      </c>
      <c r="L61" s="1">
        <v>5</v>
      </c>
      <c r="N61" s="1">
        <v>2.25</v>
      </c>
      <c r="P61" s="2">
        <f t="shared" si="0"/>
        <v>67.099999999999994</v>
      </c>
      <c r="R61" t="str">
        <f t="shared" si="2"/>
        <v/>
      </c>
    </row>
    <row r="62" spans="1:18" ht="20.399999999999999" x14ac:dyDescent="0.35">
      <c r="A62" s="1">
        <v>60</v>
      </c>
      <c r="B62" s="1" t="s">
        <v>155</v>
      </c>
      <c r="C62" s="1" t="s">
        <v>15</v>
      </c>
      <c r="D62" s="1">
        <v>2017</v>
      </c>
      <c r="E62" s="1">
        <v>22000</v>
      </c>
      <c r="F62" s="1" t="s">
        <v>23</v>
      </c>
      <c r="G62" s="1" t="s">
        <v>17</v>
      </c>
      <c r="H62" s="1" t="s">
        <v>18</v>
      </c>
      <c r="I62" s="1">
        <v>13.68</v>
      </c>
      <c r="J62" s="1" t="s">
        <v>24</v>
      </c>
      <c r="K62" s="1" t="s">
        <v>156</v>
      </c>
      <c r="L62" s="1">
        <v>8</v>
      </c>
      <c r="M62" s="1" t="s">
        <v>157</v>
      </c>
      <c r="N62" s="1">
        <v>16.5</v>
      </c>
      <c r="P62" s="2">
        <f t="shared" si="0"/>
        <v>147.80000000000001</v>
      </c>
      <c r="Q62">
        <f t="shared" si="1"/>
        <v>1934000</v>
      </c>
      <c r="R62">
        <f t="shared" si="2"/>
        <v>99.992357807652539</v>
      </c>
    </row>
    <row r="63" spans="1:18" ht="20.399999999999999" x14ac:dyDescent="0.35">
      <c r="A63" s="1">
        <v>61</v>
      </c>
      <c r="B63" s="1" t="s">
        <v>158</v>
      </c>
      <c r="C63" s="1" t="s">
        <v>74</v>
      </c>
      <c r="D63" s="1">
        <v>2010</v>
      </c>
      <c r="E63" s="1">
        <v>72000</v>
      </c>
      <c r="F63" s="1" t="s">
        <v>23</v>
      </c>
      <c r="G63" s="1" t="s">
        <v>17</v>
      </c>
      <c r="H63" s="1" t="s">
        <v>18</v>
      </c>
      <c r="I63" s="1">
        <v>20</v>
      </c>
      <c r="J63" s="1" t="s">
        <v>24</v>
      </c>
      <c r="K63" s="1" t="s">
        <v>159</v>
      </c>
      <c r="L63" s="1">
        <v>5</v>
      </c>
      <c r="N63" s="1">
        <v>2.75</v>
      </c>
      <c r="P63" s="2">
        <f t="shared" si="0"/>
        <v>68</v>
      </c>
      <c r="R63" t="str">
        <f t="shared" si="2"/>
        <v/>
      </c>
    </row>
    <row r="64" spans="1:18" ht="20.399999999999999" x14ac:dyDescent="0.35">
      <c r="A64" s="1">
        <v>62</v>
      </c>
      <c r="B64" s="1" t="s">
        <v>160</v>
      </c>
      <c r="C64" s="1" t="s">
        <v>61</v>
      </c>
      <c r="D64" s="1">
        <v>2015</v>
      </c>
      <c r="E64" s="1">
        <v>58000</v>
      </c>
      <c r="F64" s="1" t="s">
        <v>28</v>
      </c>
      <c r="G64" s="1" t="s">
        <v>35</v>
      </c>
      <c r="H64" s="1" t="s">
        <v>18</v>
      </c>
      <c r="I64" s="1">
        <v>11.74</v>
      </c>
      <c r="J64" s="1" t="s">
        <v>24</v>
      </c>
      <c r="K64" s="1" t="s">
        <v>161</v>
      </c>
      <c r="L64" s="1">
        <v>5</v>
      </c>
      <c r="N64" s="1">
        <v>26.7</v>
      </c>
      <c r="P64" s="2">
        <f t="shared" si="0"/>
        <v>186</v>
      </c>
      <c r="R64" t="str">
        <f t="shared" si="2"/>
        <v/>
      </c>
    </row>
    <row r="65" spans="1:18" ht="20.399999999999999" x14ac:dyDescent="0.35">
      <c r="A65" s="1">
        <v>63</v>
      </c>
      <c r="B65" s="1" t="s">
        <v>162</v>
      </c>
      <c r="C65" s="1" t="s">
        <v>22</v>
      </c>
      <c r="D65" s="1">
        <v>2011</v>
      </c>
      <c r="E65" s="1">
        <v>65000</v>
      </c>
      <c r="F65" s="1" t="s">
        <v>23</v>
      </c>
      <c r="G65" s="1" t="s">
        <v>17</v>
      </c>
      <c r="H65" s="1" t="s">
        <v>36</v>
      </c>
      <c r="I65" s="1">
        <v>15.8</v>
      </c>
      <c r="J65" s="1" t="s">
        <v>24</v>
      </c>
      <c r="K65" s="1" t="s">
        <v>163</v>
      </c>
      <c r="L65" s="1">
        <v>5</v>
      </c>
      <c r="N65" s="1">
        <v>10</v>
      </c>
      <c r="P65" s="2">
        <f t="shared" si="0"/>
        <v>170</v>
      </c>
      <c r="R65" t="str">
        <f t="shared" si="2"/>
        <v/>
      </c>
    </row>
    <row r="66" spans="1:18" ht="20.399999999999999" x14ac:dyDescent="0.35">
      <c r="A66" s="1">
        <v>64</v>
      </c>
      <c r="B66" s="1" t="s">
        <v>164</v>
      </c>
      <c r="C66" s="1" t="s">
        <v>27</v>
      </c>
      <c r="D66" s="1">
        <v>2016</v>
      </c>
      <c r="E66" s="1">
        <v>178000</v>
      </c>
      <c r="F66" s="1" t="s">
        <v>23</v>
      </c>
      <c r="G66" s="1" t="s">
        <v>17</v>
      </c>
      <c r="H66" s="1" t="s">
        <v>18</v>
      </c>
      <c r="I66" s="1">
        <v>25</v>
      </c>
      <c r="J66" s="1" t="s">
        <v>24</v>
      </c>
      <c r="K66" s="1" t="s">
        <v>165</v>
      </c>
      <c r="L66" s="1">
        <v>5</v>
      </c>
      <c r="N66" s="1">
        <v>2.5</v>
      </c>
      <c r="P66" s="2">
        <f t="shared" si="0"/>
        <v>69</v>
      </c>
      <c r="R66" t="str">
        <f t="shared" si="2"/>
        <v/>
      </c>
    </row>
    <row r="67" spans="1:18" ht="20.399999999999999" x14ac:dyDescent="0.35">
      <c r="A67" s="1">
        <v>65</v>
      </c>
      <c r="B67" s="1" t="s">
        <v>166</v>
      </c>
      <c r="C67" s="1" t="s">
        <v>43</v>
      </c>
      <c r="D67" s="1">
        <v>2012</v>
      </c>
      <c r="E67" s="1">
        <v>65664</v>
      </c>
      <c r="F67" s="1" t="s">
        <v>23</v>
      </c>
      <c r="G67" s="1" t="s">
        <v>35</v>
      </c>
      <c r="H67" s="1" t="s">
        <v>18</v>
      </c>
      <c r="I67" s="1">
        <v>16.55</v>
      </c>
      <c r="J67" s="1" t="s">
        <v>24</v>
      </c>
      <c r="K67" s="1" t="s">
        <v>167</v>
      </c>
      <c r="L67" s="1">
        <v>5</v>
      </c>
      <c r="N67" s="1">
        <v>13.5</v>
      </c>
      <c r="P67" s="2">
        <f t="shared" ref="P67:P77" si="3">--LEFT(K67, FIND(" ", K67) - 1)</f>
        <v>140</v>
      </c>
      <c r="R67" t="str">
        <f t="shared" si="2"/>
        <v/>
      </c>
    </row>
    <row r="68" spans="1:18" ht="20.399999999999999" x14ac:dyDescent="0.35">
      <c r="A68" s="1">
        <v>66</v>
      </c>
      <c r="B68" s="1" t="s">
        <v>168</v>
      </c>
      <c r="C68" s="1" t="s">
        <v>15</v>
      </c>
      <c r="D68" s="1">
        <v>2007</v>
      </c>
      <c r="E68" s="1">
        <v>63000</v>
      </c>
      <c r="F68" s="1" t="s">
        <v>28</v>
      </c>
      <c r="G68" s="1" t="s">
        <v>35</v>
      </c>
      <c r="H68" s="1" t="s">
        <v>36</v>
      </c>
      <c r="I68" s="1">
        <v>16.399999999999999</v>
      </c>
      <c r="J68" s="1" t="s">
        <v>24</v>
      </c>
      <c r="K68" s="1" t="s">
        <v>169</v>
      </c>
      <c r="L68" s="1">
        <v>5</v>
      </c>
      <c r="N68" s="1">
        <v>1.85</v>
      </c>
      <c r="P68" s="2">
        <f t="shared" si="3"/>
        <v>78</v>
      </c>
      <c r="R68" t="str">
        <f t="shared" si="2"/>
        <v/>
      </c>
    </row>
    <row r="69" spans="1:18" ht="20.399999999999999" x14ac:dyDescent="0.35">
      <c r="A69" s="1">
        <v>67</v>
      </c>
      <c r="B69" s="1" t="s">
        <v>170</v>
      </c>
      <c r="C69" s="1" t="s">
        <v>34</v>
      </c>
      <c r="D69" s="1">
        <v>2019</v>
      </c>
      <c r="E69" s="1">
        <v>15369</v>
      </c>
      <c r="F69" s="1" t="s">
        <v>23</v>
      </c>
      <c r="G69" s="1" t="s">
        <v>35</v>
      </c>
      <c r="H69" s="1" t="s">
        <v>18</v>
      </c>
      <c r="I69" s="1">
        <v>0</v>
      </c>
      <c r="J69" s="1" t="s">
        <v>24</v>
      </c>
      <c r="K69" s="1" t="s">
        <v>171</v>
      </c>
      <c r="L69" s="1">
        <v>5</v>
      </c>
      <c r="M69" s="1" t="s">
        <v>172</v>
      </c>
      <c r="N69" s="1">
        <v>35.67</v>
      </c>
      <c r="P69" s="2">
        <f t="shared" si="3"/>
        <v>194</v>
      </c>
      <c r="Q69">
        <f t="shared" si="1"/>
        <v>4914000</v>
      </c>
      <c r="R69">
        <f t="shared" si="2"/>
        <v>99.996052096052097</v>
      </c>
    </row>
    <row r="70" spans="1:18" ht="20.399999999999999" x14ac:dyDescent="0.35">
      <c r="A70" s="1">
        <v>68</v>
      </c>
      <c r="B70" s="1" t="s">
        <v>173</v>
      </c>
      <c r="C70" s="1" t="s">
        <v>22</v>
      </c>
      <c r="D70" s="1">
        <v>2016</v>
      </c>
      <c r="E70" s="1">
        <v>63000</v>
      </c>
      <c r="F70" s="1" t="s">
        <v>23</v>
      </c>
      <c r="G70" s="1" t="s">
        <v>17</v>
      </c>
      <c r="H70" s="1" t="s">
        <v>18</v>
      </c>
      <c r="I70" s="1">
        <v>24.52</v>
      </c>
      <c r="J70" s="1" t="s">
        <v>24</v>
      </c>
      <c r="K70" s="1" t="s">
        <v>80</v>
      </c>
      <c r="L70" s="1">
        <v>7</v>
      </c>
      <c r="N70" s="1">
        <v>8.15</v>
      </c>
      <c r="P70" s="2">
        <f t="shared" si="3"/>
        <v>88.5</v>
      </c>
      <c r="R70" t="str">
        <f t="shared" si="2"/>
        <v/>
      </c>
    </row>
    <row r="71" spans="1:18" ht="20.399999999999999" x14ac:dyDescent="0.35">
      <c r="A71" s="1">
        <v>69</v>
      </c>
      <c r="B71" s="1" t="s">
        <v>174</v>
      </c>
      <c r="C71" s="1" t="s">
        <v>15</v>
      </c>
      <c r="D71" s="1">
        <v>2018</v>
      </c>
      <c r="E71" s="1">
        <v>13000</v>
      </c>
      <c r="F71" s="1" t="s">
        <v>23</v>
      </c>
      <c r="G71" s="1" t="s">
        <v>17</v>
      </c>
      <c r="H71" s="1" t="s">
        <v>18</v>
      </c>
      <c r="I71" s="1">
        <v>22.1</v>
      </c>
      <c r="J71" s="1" t="s">
        <v>24</v>
      </c>
      <c r="K71" s="1" t="s">
        <v>29</v>
      </c>
      <c r="L71" s="1">
        <v>5</v>
      </c>
      <c r="M71" s="1" t="s">
        <v>175</v>
      </c>
      <c r="N71" s="1">
        <v>10.5</v>
      </c>
      <c r="P71" s="2">
        <f t="shared" si="3"/>
        <v>88.7</v>
      </c>
      <c r="Q71">
        <f t="shared" si="1"/>
        <v>1181000</v>
      </c>
      <c r="R71">
        <f t="shared" si="2"/>
        <v>99.992489415749361</v>
      </c>
    </row>
    <row r="72" spans="1:18" ht="20.399999999999999" x14ac:dyDescent="0.35">
      <c r="A72" s="1">
        <v>70</v>
      </c>
      <c r="B72" s="1" t="s">
        <v>176</v>
      </c>
      <c r="C72" s="1" t="s">
        <v>15</v>
      </c>
      <c r="D72" s="1">
        <v>2008</v>
      </c>
      <c r="E72" s="1">
        <v>73000</v>
      </c>
      <c r="F72" s="1" t="s">
        <v>28</v>
      </c>
      <c r="G72" s="1" t="s">
        <v>35</v>
      </c>
      <c r="H72" s="1" t="s">
        <v>18</v>
      </c>
      <c r="I72" s="1">
        <v>8.5</v>
      </c>
      <c r="J72" s="1" t="s">
        <v>24</v>
      </c>
      <c r="K72" s="1" t="s">
        <v>177</v>
      </c>
      <c r="L72" s="1">
        <v>5</v>
      </c>
      <c r="N72" s="1">
        <v>14.5</v>
      </c>
      <c r="P72" s="2">
        <f t="shared" si="3"/>
        <v>500</v>
      </c>
      <c r="R72" t="str">
        <f t="shared" si="2"/>
        <v/>
      </c>
    </row>
    <row r="73" spans="1:18" ht="20.399999999999999" x14ac:dyDescent="0.35">
      <c r="A73" s="1">
        <v>71</v>
      </c>
      <c r="B73" s="1" t="s">
        <v>178</v>
      </c>
      <c r="C73" s="1" t="s">
        <v>15</v>
      </c>
      <c r="D73" s="1">
        <v>2015</v>
      </c>
      <c r="E73" s="1">
        <v>55729</v>
      </c>
      <c r="F73" s="1" t="s">
        <v>23</v>
      </c>
      <c r="G73" s="1" t="s">
        <v>17</v>
      </c>
      <c r="H73" s="1" t="s">
        <v>18</v>
      </c>
      <c r="I73" s="1">
        <v>15.1</v>
      </c>
      <c r="J73" s="1" t="s">
        <v>24</v>
      </c>
      <c r="K73" s="1" t="s">
        <v>167</v>
      </c>
      <c r="L73" s="1">
        <v>7</v>
      </c>
      <c r="N73" s="1">
        <v>9.65</v>
      </c>
      <c r="P73" s="2">
        <f t="shared" si="3"/>
        <v>140</v>
      </c>
      <c r="R73" t="str">
        <f t="shared" si="2"/>
        <v/>
      </c>
    </row>
    <row r="74" spans="1:18" ht="20.399999999999999" x14ac:dyDescent="0.35">
      <c r="A74" s="1">
        <v>72</v>
      </c>
      <c r="B74" s="1" t="s">
        <v>179</v>
      </c>
      <c r="C74" s="1" t="s">
        <v>53</v>
      </c>
      <c r="D74" s="1">
        <v>2012</v>
      </c>
      <c r="E74" s="1">
        <v>45178</v>
      </c>
      <c r="F74" s="1" t="s">
        <v>28</v>
      </c>
      <c r="G74" s="1" t="s">
        <v>35</v>
      </c>
      <c r="H74" s="1" t="s">
        <v>18</v>
      </c>
      <c r="I74" s="1">
        <v>16.95</v>
      </c>
      <c r="J74" s="1" t="s">
        <v>24</v>
      </c>
      <c r="K74" s="1" t="s">
        <v>151</v>
      </c>
      <c r="L74" s="1">
        <v>5</v>
      </c>
      <c r="N74" s="1">
        <v>3.48</v>
      </c>
      <c r="P74" s="2">
        <f t="shared" si="3"/>
        <v>78.900000000000006</v>
      </c>
      <c r="R74" t="str">
        <f t="shared" si="2"/>
        <v/>
      </c>
    </row>
    <row r="75" spans="1:18" ht="20.399999999999999" x14ac:dyDescent="0.35">
      <c r="A75" s="1">
        <v>73</v>
      </c>
      <c r="B75" s="1" t="s">
        <v>180</v>
      </c>
      <c r="C75" s="1" t="s">
        <v>53</v>
      </c>
      <c r="D75" s="1">
        <v>2015</v>
      </c>
      <c r="E75" s="1">
        <v>56066</v>
      </c>
      <c r="F75" s="1" t="s">
        <v>23</v>
      </c>
      <c r="G75" s="1" t="s">
        <v>17</v>
      </c>
      <c r="H75" s="1" t="s">
        <v>18</v>
      </c>
      <c r="I75" s="1">
        <v>19.64</v>
      </c>
      <c r="J75" s="1" t="s">
        <v>24</v>
      </c>
      <c r="K75" s="1" t="s">
        <v>181</v>
      </c>
      <c r="L75" s="1">
        <v>5</v>
      </c>
      <c r="M75" s="1" t="s">
        <v>182</v>
      </c>
      <c r="N75" s="1">
        <v>6.92</v>
      </c>
      <c r="P75" s="2">
        <f t="shared" si="3"/>
        <v>108.5</v>
      </c>
      <c r="Q75">
        <f t="shared" ref="Q75:Q137" si="4">VALUE(SUBSTITUTE(SUBSTITUTE(TRIM(M75), CHAR(160), ""), " Lakh", "")) * 100000</f>
        <v>1664999.9999999998</v>
      </c>
      <c r="R75">
        <f t="shared" si="2"/>
        <v>99.993483483483487</v>
      </c>
    </row>
    <row r="76" spans="1:18" ht="20.399999999999999" x14ac:dyDescent="0.35">
      <c r="A76" s="1">
        <v>74</v>
      </c>
      <c r="B76" s="1" t="s">
        <v>183</v>
      </c>
      <c r="C76" s="1" t="s">
        <v>34</v>
      </c>
      <c r="D76" s="1">
        <v>2016</v>
      </c>
      <c r="E76" s="1">
        <v>37300</v>
      </c>
      <c r="F76" s="1" t="s">
        <v>28</v>
      </c>
      <c r="G76" s="1" t="s">
        <v>35</v>
      </c>
      <c r="H76" s="1" t="s">
        <v>36</v>
      </c>
      <c r="I76" s="1">
        <v>16.5</v>
      </c>
      <c r="J76" s="1" t="s">
        <v>24</v>
      </c>
      <c r="K76" s="1" t="s">
        <v>184</v>
      </c>
      <c r="L76" s="1">
        <v>5</v>
      </c>
      <c r="N76" s="1">
        <v>6.46</v>
      </c>
      <c r="P76" s="2">
        <f t="shared" si="3"/>
        <v>86.8</v>
      </c>
      <c r="R76" t="str">
        <f t="shared" si="2"/>
        <v/>
      </c>
    </row>
    <row r="77" spans="1:18" ht="20.399999999999999" x14ac:dyDescent="0.35">
      <c r="A77" s="1">
        <v>75</v>
      </c>
      <c r="B77" s="1" t="s">
        <v>185</v>
      </c>
      <c r="C77" s="1" t="s">
        <v>61</v>
      </c>
      <c r="D77" s="1">
        <v>2014</v>
      </c>
      <c r="E77" s="1">
        <v>56000</v>
      </c>
      <c r="F77" s="1" t="s">
        <v>23</v>
      </c>
      <c r="G77" s="1" t="s">
        <v>35</v>
      </c>
      <c r="H77" s="1" t="s">
        <v>36</v>
      </c>
      <c r="I77" s="1">
        <v>18.53</v>
      </c>
      <c r="J77" s="1" t="s">
        <v>24</v>
      </c>
      <c r="K77" s="1" t="s">
        <v>186</v>
      </c>
      <c r="L77" s="1">
        <v>5</v>
      </c>
      <c r="N77" s="1">
        <v>29.5</v>
      </c>
      <c r="P77" s="2">
        <f t="shared" si="3"/>
        <v>187.74</v>
      </c>
      <c r="R77" t="str">
        <f t="shared" ref="R77:R140" si="5">IF(Q77&lt;&gt;"", ((Q77 - P77) / Q77) * 100, "")</f>
        <v/>
      </c>
    </row>
    <row r="78" spans="1:18" ht="20.399999999999999" x14ac:dyDescent="0.35">
      <c r="A78" s="1">
        <v>76</v>
      </c>
      <c r="B78" s="1" t="s">
        <v>187</v>
      </c>
      <c r="C78" s="1" t="s">
        <v>43</v>
      </c>
      <c r="D78" s="1">
        <v>2008</v>
      </c>
      <c r="E78" s="1">
        <v>111111</v>
      </c>
      <c r="F78" s="1" t="s">
        <v>23</v>
      </c>
      <c r="G78" s="1" t="s">
        <v>17</v>
      </c>
      <c r="H78" s="1" t="s">
        <v>18</v>
      </c>
      <c r="I78" s="1">
        <v>17.8</v>
      </c>
      <c r="J78" s="1" t="s">
        <v>24</v>
      </c>
      <c r="K78" s="1" t="s">
        <v>188</v>
      </c>
      <c r="L78" s="1">
        <v>5</v>
      </c>
      <c r="N78" s="1">
        <v>2</v>
      </c>
      <c r="P78" s="2"/>
      <c r="R78" t="str">
        <f t="shared" si="5"/>
        <v/>
      </c>
    </row>
    <row r="79" spans="1:18" ht="20.399999999999999" x14ac:dyDescent="0.35">
      <c r="A79" s="1">
        <v>77</v>
      </c>
      <c r="B79" s="1" t="s">
        <v>189</v>
      </c>
      <c r="C79" s="1" t="s">
        <v>27</v>
      </c>
      <c r="D79" s="1">
        <v>2006</v>
      </c>
      <c r="E79" s="1">
        <v>230000</v>
      </c>
      <c r="F79" s="1" t="s">
        <v>28</v>
      </c>
      <c r="G79" s="1" t="s">
        <v>17</v>
      </c>
      <c r="H79" s="1" t="s">
        <v>145</v>
      </c>
      <c r="I79" s="1">
        <v>12.4</v>
      </c>
      <c r="J79" s="1" t="s">
        <v>24</v>
      </c>
      <c r="K79" s="1" t="s">
        <v>190</v>
      </c>
      <c r="L79" s="1">
        <v>8</v>
      </c>
      <c r="N79" s="1">
        <v>4.5</v>
      </c>
      <c r="P79" s="2">
        <f>--LEFT(K79, FIND(" ", K79) - 1)</f>
        <v>132</v>
      </c>
      <c r="R79" t="str">
        <f t="shared" si="5"/>
        <v/>
      </c>
    </row>
    <row r="80" spans="1:18" ht="20.399999999999999" x14ac:dyDescent="0.35">
      <c r="A80" s="1">
        <v>78</v>
      </c>
      <c r="B80" s="1" t="s">
        <v>191</v>
      </c>
      <c r="C80" s="1" t="s">
        <v>39</v>
      </c>
      <c r="D80" s="1">
        <v>2012</v>
      </c>
      <c r="E80" s="1">
        <v>104000</v>
      </c>
      <c r="F80" s="1" t="s">
        <v>23</v>
      </c>
      <c r="G80" s="1" t="s">
        <v>17</v>
      </c>
      <c r="H80" s="1" t="s">
        <v>18</v>
      </c>
      <c r="I80" s="1">
        <v>12.8</v>
      </c>
      <c r="J80" s="1" t="s">
        <v>24</v>
      </c>
      <c r="K80" s="1" t="s">
        <v>93</v>
      </c>
      <c r="L80" s="1">
        <v>7</v>
      </c>
      <c r="N80" s="1">
        <v>11.75</v>
      </c>
      <c r="P80" s="2">
        <f>--LEFT(K80, FIND(" ", K80) - 1)</f>
        <v>102</v>
      </c>
      <c r="R80" t="str">
        <f t="shared" si="5"/>
        <v/>
      </c>
    </row>
    <row r="81" spans="1:18" ht="20.399999999999999" x14ac:dyDescent="0.35">
      <c r="A81" s="1">
        <v>79</v>
      </c>
      <c r="B81" s="1" t="s">
        <v>192</v>
      </c>
      <c r="C81" s="1" t="s">
        <v>39</v>
      </c>
      <c r="D81" s="1">
        <v>2005</v>
      </c>
      <c r="E81" s="1">
        <v>87591</v>
      </c>
      <c r="F81" s="1" t="s">
        <v>28</v>
      </c>
      <c r="G81" s="1" t="s">
        <v>17</v>
      </c>
      <c r="H81" s="1" t="s">
        <v>18</v>
      </c>
      <c r="I81" s="1">
        <v>0</v>
      </c>
      <c r="J81" s="1" t="s">
        <v>24</v>
      </c>
      <c r="K81" s="1" t="s">
        <v>188</v>
      </c>
      <c r="L81" s="1">
        <v>5</v>
      </c>
      <c r="N81" s="1">
        <v>1.3</v>
      </c>
      <c r="P81" s="2"/>
      <c r="R81" t="str">
        <f t="shared" si="5"/>
        <v/>
      </c>
    </row>
    <row r="82" spans="1:18" ht="20.399999999999999" x14ac:dyDescent="0.35">
      <c r="A82" s="1">
        <v>80</v>
      </c>
      <c r="B82" s="1" t="s">
        <v>143</v>
      </c>
      <c r="C82" s="1" t="s">
        <v>43</v>
      </c>
      <c r="D82" s="1">
        <v>2012</v>
      </c>
      <c r="E82" s="1">
        <v>95100</v>
      </c>
      <c r="F82" s="1" t="s">
        <v>23</v>
      </c>
      <c r="G82" s="1" t="s">
        <v>17</v>
      </c>
      <c r="H82" s="1" t="s">
        <v>18</v>
      </c>
      <c r="I82" s="1">
        <v>22.9</v>
      </c>
      <c r="J82" s="1" t="s">
        <v>24</v>
      </c>
      <c r="K82" s="1" t="s">
        <v>51</v>
      </c>
      <c r="L82" s="1">
        <v>5</v>
      </c>
      <c r="N82" s="1">
        <v>3.75</v>
      </c>
      <c r="P82" s="2">
        <f t="shared" ref="P82:P90" si="6">--LEFT(K82, FIND(" ", K82) - 1)</f>
        <v>74</v>
      </c>
      <c r="R82" t="str">
        <f t="shared" si="5"/>
        <v/>
      </c>
    </row>
    <row r="83" spans="1:18" ht="20.399999999999999" x14ac:dyDescent="0.35">
      <c r="A83" s="1">
        <v>81</v>
      </c>
      <c r="B83" s="1" t="s">
        <v>193</v>
      </c>
      <c r="C83" s="1" t="s">
        <v>22</v>
      </c>
      <c r="D83" s="1">
        <v>2017</v>
      </c>
      <c r="E83" s="1">
        <v>70000</v>
      </c>
      <c r="F83" s="1" t="s">
        <v>28</v>
      </c>
      <c r="G83" s="1" t="s">
        <v>17</v>
      </c>
      <c r="H83" s="1" t="s">
        <v>18</v>
      </c>
      <c r="I83" s="1">
        <v>17.57</v>
      </c>
      <c r="J83" s="1" t="s">
        <v>24</v>
      </c>
      <c r="K83" s="1" t="s">
        <v>29</v>
      </c>
      <c r="L83" s="1">
        <v>5</v>
      </c>
      <c r="M83" s="1" t="s">
        <v>194</v>
      </c>
      <c r="N83" s="1">
        <v>4.5</v>
      </c>
      <c r="P83" s="2">
        <f t="shared" si="6"/>
        <v>88.7</v>
      </c>
      <c r="Q83">
        <f t="shared" si="4"/>
        <v>667000</v>
      </c>
      <c r="R83">
        <f t="shared" si="5"/>
        <v>99.98670164917543</v>
      </c>
    </row>
    <row r="84" spans="1:18" ht="20.399999999999999" x14ac:dyDescent="0.35">
      <c r="A84" s="1">
        <v>82</v>
      </c>
      <c r="B84" s="1" t="s">
        <v>195</v>
      </c>
      <c r="C84" s="1" t="s">
        <v>53</v>
      </c>
      <c r="D84" s="1">
        <v>2016</v>
      </c>
      <c r="E84" s="1">
        <v>54944</v>
      </c>
      <c r="F84" s="1" t="s">
        <v>28</v>
      </c>
      <c r="G84" s="1" t="s">
        <v>17</v>
      </c>
      <c r="H84" s="1" t="s">
        <v>18</v>
      </c>
      <c r="I84" s="1">
        <v>18</v>
      </c>
      <c r="J84" s="1" t="s">
        <v>24</v>
      </c>
      <c r="K84" s="1" t="s">
        <v>196</v>
      </c>
      <c r="L84" s="1">
        <v>5</v>
      </c>
      <c r="N84" s="1">
        <v>4.82</v>
      </c>
      <c r="P84" s="2">
        <f t="shared" si="6"/>
        <v>86.7</v>
      </c>
      <c r="R84" t="str">
        <f t="shared" si="5"/>
        <v/>
      </c>
    </row>
    <row r="85" spans="1:18" ht="20.399999999999999" x14ac:dyDescent="0.35">
      <c r="A85" s="1">
        <v>83</v>
      </c>
      <c r="B85" s="1" t="s">
        <v>197</v>
      </c>
      <c r="C85" s="1" t="s">
        <v>39</v>
      </c>
      <c r="D85" s="1">
        <v>2012</v>
      </c>
      <c r="E85" s="1">
        <v>70337</v>
      </c>
      <c r="F85" s="1" t="s">
        <v>23</v>
      </c>
      <c r="G85" s="1" t="s">
        <v>17</v>
      </c>
      <c r="H85" s="1" t="s">
        <v>18</v>
      </c>
      <c r="I85" s="1">
        <v>20</v>
      </c>
      <c r="J85" s="1" t="s">
        <v>24</v>
      </c>
      <c r="K85" s="1" t="s">
        <v>159</v>
      </c>
      <c r="L85" s="1">
        <v>5</v>
      </c>
      <c r="N85" s="1">
        <v>2.8</v>
      </c>
      <c r="P85" s="2">
        <f t="shared" si="6"/>
        <v>68</v>
      </c>
      <c r="R85" t="str">
        <f t="shared" si="5"/>
        <v/>
      </c>
    </row>
    <row r="86" spans="1:18" ht="20.399999999999999" x14ac:dyDescent="0.35">
      <c r="A86" s="1">
        <v>84</v>
      </c>
      <c r="B86" s="1" t="s">
        <v>198</v>
      </c>
      <c r="C86" s="1" t="s">
        <v>43</v>
      </c>
      <c r="D86" s="1">
        <v>2013</v>
      </c>
      <c r="E86" s="1">
        <v>99638</v>
      </c>
      <c r="F86" s="1" t="s">
        <v>23</v>
      </c>
      <c r="G86" s="1" t="s">
        <v>17</v>
      </c>
      <c r="H86" s="1" t="s">
        <v>18</v>
      </c>
      <c r="I86" s="1">
        <v>23.2</v>
      </c>
      <c r="J86" s="1" t="s">
        <v>24</v>
      </c>
      <c r="K86" s="1" t="s">
        <v>199</v>
      </c>
      <c r="L86" s="1">
        <v>5</v>
      </c>
      <c r="N86" s="1">
        <v>3.11</v>
      </c>
      <c r="P86" s="2">
        <f t="shared" si="6"/>
        <v>73.94</v>
      </c>
      <c r="R86" t="str">
        <f t="shared" si="5"/>
        <v/>
      </c>
    </row>
    <row r="87" spans="1:18" ht="20.399999999999999" x14ac:dyDescent="0.35">
      <c r="A87" s="1">
        <v>85</v>
      </c>
      <c r="B87" s="1" t="s">
        <v>200</v>
      </c>
      <c r="C87" s="1" t="s">
        <v>61</v>
      </c>
      <c r="D87" s="1">
        <v>2009</v>
      </c>
      <c r="E87" s="1">
        <v>52000</v>
      </c>
      <c r="F87" s="1" t="s">
        <v>28</v>
      </c>
      <c r="G87" s="1" t="s">
        <v>17</v>
      </c>
      <c r="H87" s="1" t="s">
        <v>18</v>
      </c>
      <c r="I87" s="1">
        <v>17.8</v>
      </c>
      <c r="J87" s="1" t="s">
        <v>24</v>
      </c>
      <c r="K87" s="1" t="s">
        <v>201</v>
      </c>
      <c r="L87" s="1">
        <v>5</v>
      </c>
      <c r="N87" s="1">
        <v>3.25</v>
      </c>
      <c r="P87" s="2">
        <f t="shared" si="6"/>
        <v>117.3</v>
      </c>
      <c r="R87" t="str">
        <f t="shared" si="5"/>
        <v/>
      </c>
    </row>
    <row r="88" spans="1:18" ht="20.399999999999999" x14ac:dyDescent="0.35">
      <c r="A88" s="1">
        <v>86</v>
      </c>
      <c r="B88" s="1" t="s">
        <v>202</v>
      </c>
      <c r="C88" s="1" t="s">
        <v>61</v>
      </c>
      <c r="D88" s="1">
        <v>2011</v>
      </c>
      <c r="E88" s="1">
        <v>75000</v>
      </c>
      <c r="F88" s="1" t="s">
        <v>23</v>
      </c>
      <c r="G88" s="1" t="s">
        <v>35</v>
      </c>
      <c r="H88" s="1" t="s">
        <v>36</v>
      </c>
      <c r="I88" s="1">
        <v>16.73</v>
      </c>
      <c r="J88" s="1" t="s">
        <v>24</v>
      </c>
      <c r="K88" s="1" t="s">
        <v>203</v>
      </c>
      <c r="L88" s="1">
        <v>5</v>
      </c>
      <c r="N88" s="1">
        <v>13.9</v>
      </c>
      <c r="P88" s="2">
        <f t="shared" si="6"/>
        <v>218</v>
      </c>
      <c r="R88" t="str">
        <f t="shared" si="5"/>
        <v/>
      </c>
    </row>
    <row r="89" spans="1:18" ht="20.399999999999999" x14ac:dyDescent="0.35">
      <c r="A89" s="1">
        <v>87</v>
      </c>
      <c r="B89" s="1" t="s">
        <v>204</v>
      </c>
      <c r="C89" s="1" t="s">
        <v>22</v>
      </c>
      <c r="D89" s="1">
        <v>2009</v>
      </c>
      <c r="E89" s="1">
        <v>95980</v>
      </c>
      <c r="F89" s="1" t="s">
        <v>28</v>
      </c>
      <c r="G89" s="1" t="s">
        <v>17</v>
      </c>
      <c r="H89" s="1" t="s">
        <v>18</v>
      </c>
      <c r="I89" s="1">
        <v>20.36</v>
      </c>
      <c r="J89" s="1" t="s">
        <v>24</v>
      </c>
      <c r="K89" s="1" t="s">
        <v>151</v>
      </c>
      <c r="L89" s="1">
        <v>5</v>
      </c>
      <c r="N89" s="1">
        <v>2.25</v>
      </c>
      <c r="P89" s="2">
        <f t="shared" si="6"/>
        <v>78.900000000000006</v>
      </c>
      <c r="R89" t="str">
        <f t="shared" si="5"/>
        <v/>
      </c>
    </row>
    <row r="90" spans="1:18" ht="20.399999999999999" x14ac:dyDescent="0.35">
      <c r="A90" s="1">
        <v>88</v>
      </c>
      <c r="B90" s="1" t="s">
        <v>144</v>
      </c>
      <c r="C90" s="1" t="s">
        <v>74</v>
      </c>
      <c r="D90" s="1">
        <v>2016</v>
      </c>
      <c r="E90" s="1">
        <v>16000</v>
      </c>
      <c r="F90" s="1" t="s">
        <v>28</v>
      </c>
      <c r="G90" s="1" t="s">
        <v>17</v>
      </c>
      <c r="H90" s="1" t="s">
        <v>18</v>
      </c>
      <c r="I90" s="1">
        <v>18.899999999999999</v>
      </c>
      <c r="J90" s="1" t="s">
        <v>24</v>
      </c>
      <c r="K90" s="1" t="s">
        <v>110</v>
      </c>
      <c r="L90" s="1">
        <v>5</v>
      </c>
      <c r="N90" s="1">
        <v>5.75</v>
      </c>
      <c r="P90" s="2">
        <f t="shared" si="6"/>
        <v>82</v>
      </c>
      <c r="R90" t="str">
        <f t="shared" si="5"/>
        <v/>
      </c>
    </row>
    <row r="91" spans="1:18" ht="20.399999999999999" x14ac:dyDescent="0.35">
      <c r="A91" s="1">
        <v>89</v>
      </c>
      <c r="B91" s="1" t="s">
        <v>205</v>
      </c>
      <c r="C91" s="1" t="s">
        <v>39</v>
      </c>
      <c r="D91" s="1">
        <v>2007</v>
      </c>
      <c r="E91" s="1">
        <v>73745</v>
      </c>
      <c r="F91" s="1" t="s">
        <v>28</v>
      </c>
      <c r="G91" s="1" t="s">
        <v>17</v>
      </c>
      <c r="H91" s="1" t="s">
        <v>18</v>
      </c>
      <c r="I91" s="1">
        <v>17</v>
      </c>
      <c r="J91" s="1" t="s">
        <v>24</v>
      </c>
      <c r="K91" s="1" t="s">
        <v>188</v>
      </c>
      <c r="L91" s="1">
        <v>5</v>
      </c>
      <c r="N91" s="1">
        <v>2.1</v>
      </c>
      <c r="P91" s="2"/>
      <c r="R91" t="str">
        <f t="shared" si="5"/>
        <v/>
      </c>
    </row>
    <row r="92" spans="1:18" ht="20.399999999999999" x14ac:dyDescent="0.35">
      <c r="A92" s="1">
        <v>90</v>
      </c>
      <c r="B92" s="1" t="s">
        <v>195</v>
      </c>
      <c r="C92" s="1" t="s">
        <v>15</v>
      </c>
      <c r="D92" s="1">
        <v>2016</v>
      </c>
      <c r="E92" s="1">
        <v>18949</v>
      </c>
      <c r="F92" s="1" t="s">
        <v>28</v>
      </c>
      <c r="G92" s="1" t="s">
        <v>17</v>
      </c>
      <c r="H92" s="1" t="s">
        <v>18</v>
      </c>
      <c r="I92" s="1">
        <v>17.8</v>
      </c>
      <c r="J92" s="1" t="s">
        <v>24</v>
      </c>
      <c r="K92" s="1" t="s">
        <v>196</v>
      </c>
      <c r="L92" s="1">
        <v>5</v>
      </c>
      <c r="N92" s="1">
        <v>5</v>
      </c>
      <c r="P92" s="2">
        <f t="shared" ref="P92:P121" si="7">--LEFT(K92, FIND(" ", K92) - 1)</f>
        <v>86.7</v>
      </c>
      <c r="R92" t="str">
        <f t="shared" si="5"/>
        <v/>
      </c>
    </row>
    <row r="93" spans="1:18" ht="20.399999999999999" x14ac:dyDescent="0.35">
      <c r="A93" s="1">
        <v>91</v>
      </c>
      <c r="B93" s="1" t="s">
        <v>206</v>
      </c>
      <c r="C93" s="1" t="s">
        <v>61</v>
      </c>
      <c r="D93" s="1">
        <v>2014</v>
      </c>
      <c r="E93" s="1">
        <v>107000</v>
      </c>
      <c r="F93" s="1" t="s">
        <v>23</v>
      </c>
      <c r="G93" s="1" t="s">
        <v>17</v>
      </c>
      <c r="H93" s="1" t="s">
        <v>18</v>
      </c>
      <c r="I93" s="1">
        <v>13</v>
      </c>
      <c r="J93" s="1" t="s">
        <v>24</v>
      </c>
      <c r="K93" s="1" t="s">
        <v>207</v>
      </c>
      <c r="L93" s="1">
        <v>7</v>
      </c>
      <c r="N93" s="1">
        <v>16.5</v>
      </c>
      <c r="P93" s="2">
        <f t="shared" si="7"/>
        <v>168.5</v>
      </c>
      <c r="R93" t="str">
        <f t="shared" si="5"/>
        <v/>
      </c>
    </row>
    <row r="94" spans="1:18" ht="20.399999999999999" x14ac:dyDescent="0.35">
      <c r="A94" s="1">
        <v>92</v>
      </c>
      <c r="B94" s="1" t="s">
        <v>208</v>
      </c>
      <c r="C94" s="1" t="s">
        <v>34</v>
      </c>
      <c r="D94" s="1">
        <v>2018</v>
      </c>
      <c r="E94" s="1">
        <v>48367</v>
      </c>
      <c r="F94" s="1" t="s">
        <v>23</v>
      </c>
      <c r="G94" s="1" t="s">
        <v>35</v>
      </c>
      <c r="H94" s="1" t="s">
        <v>18</v>
      </c>
      <c r="I94" s="1">
        <v>17.68</v>
      </c>
      <c r="J94" s="1" t="s">
        <v>24</v>
      </c>
      <c r="K94" s="1" t="s">
        <v>139</v>
      </c>
      <c r="L94" s="1">
        <v>5</v>
      </c>
      <c r="N94" s="1">
        <v>39.58</v>
      </c>
      <c r="P94" s="2">
        <f t="shared" si="7"/>
        <v>174.33</v>
      </c>
      <c r="R94" t="str">
        <f t="shared" si="5"/>
        <v/>
      </c>
    </row>
    <row r="95" spans="1:18" ht="20.399999999999999" x14ac:dyDescent="0.35">
      <c r="A95" s="1">
        <v>93</v>
      </c>
      <c r="B95" s="1" t="s">
        <v>209</v>
      </c>
      <c r="C95" s="1" t="s">
        <v>61</v>
      </c>
      <c r="D95" s="1">
        <v>2013</v>
      </c>
      <c r="E95" s="1">
        <v>57000</v>
      </c>
      <c r="F95" s="1" t="s">
        <v>23</v>
      </c>
      <c r="G95" s="1" t="s">
        <v>17</v>
      </c>
      <c r="H95" s="1" t="s">
        <v>18</v>
      </c>
      <c r="I95" s="1">
        <v>22.7</v>
      </c>
      <c r="J95" s="1" t="s">
        <v>24</v>
      </c>
      <c r="K95" s="1" t="s">
        <v>210</v>
      </c>
      <c r="L95" s="1">
        <v>5</v>
      </c>
      <c r="N95" s="1">
        <v>5.5</v>
      </c>
      <c r="P95" s="2">
        <f t="shared" si="7"/>
        <v>89.84</v>
      </c>
      <c r="R95" t="str">
        <f t="shared" si="5"/>
        <v/>
      </c>
    </row>
    <row r="96" spans="1:18" ht="20.399999999999999" x14ac:dyDescent="0.35">
      <c r="A96" s="1">
        <v>94</v>
      </c>
      <c r="B96" s="1" t="s">
        <v>211</v>
      </c>
      <c r="C96" s="1" t="s">
        <v>61</v>
      </c>
      <c r="D96" s="1">
        <v>2014</v>
      </c>
      <c r="E96" s="1">
        <v>58000</v>
      </c>
      <c r="F96" s="1" t="s">
        <v>23</v>
      </c>
      <c r="G96" s="1" t="s">
        <v>17</v>
      </c>
      <c r="H96" s="1" t="s">
        <v>18</v>
      </c>
      <c r="I96" s="1">
        <v>15.1</v>
      </c>
      <c r="J96" s="1" t="s">
        <v>24</v>
      </c>
      <c r="K96" s="1" t="s">
        <v>167</v>
      </c>
      <c r="L96" s="1">
        <v>7</v>
      </c>
      <c r="N96" s="1">
        <v>8.1</v>
      </c>
      <c r="P96" s="2">
        <f t="shared" si="7"/>
        <v>140</v>
      </c>
      <c r="R96" t="str">
        <f t="shared" si="5"/>
        <v/>
      </c>
    </row>
    <row r="97" spans="1:18" ht="20.399999999999999" x14ac:dyDescent="0.35">
      <c r="A97" s="1">
        <v>95</v>
      </c>
      <c r="B97" s="1" t="s">
        <v>212</v>
      </c>
      <c r="C97" s="1" t="s">
        <v>57</v>
      </c>
      <c r="D97" s="1">
        <v>2015</v>
      </c>
      <c r="E97" s="1">
        <v>30000</v>
      </c>
      <c r="F97" s="1" t="s">
        <v>23</v>
      </c>
      <c r="G97" s="1" t="s">
        <v>17</v>
      </c>
      <c r="H97" s="1" t="s">
        <v>18</v>
      </c>
      <c r="I97" s="1">
        <v>25.8</v>
      </c>
      <c r="J97" s="1" t="s">
        <v>24</v>
      </c>
      <c r="K97" s="1" t="s">
        <v>69</v>
      </c>
      <c r="L97" s="1">
        <v>5</v>
      </c>
      <c r="N97" s="1">
        <v>3.5</v>
      </c>
      <c r="P97" s="2">
        <f t="shared" si="7"/>
        <v>98.6</v>
      </c>
      <c r="R97" t="str">
        <f t="shared" si="5"/>
        <v/>
      </c>
    </row>
    <row r="98" spans="1:18" ht="20.399999999999999" x14ac:dyDescent="0.35">
      <c r="A98" s="1">
        <v>96</v>
      </c>
      <c r="B98" s="1" t="s">
        <v>213</v>
      </c>
      <c r="C98" s="1" t="s">
        <v>57</v>
      </c>
      <c r="D98" s="1">
        <v>2013</v>
      </c>
      <c r="E98" s="1">
        <v>34212</v>
      </c>
      <c r="F98" s="1" t="s">
        <v>23</v>
      </c>
      <c r="G98" s="1" t="s">
        <v>17</v>
      </c>
      <c r="H98" s="1" t="s">
        <v>18</v>
      </c>
      <c r="I98" s="1">
        <v>22.07</v>
      </c>
      <c r="J98" s="1" t="s">
        <v>24</v>
      </c>
      <c r="K98" s="1" t="s">
        <v>114</v>
      </c>
      <c r="L98" s="1">
        <v>5</v>
      </c>
      <c r="N98" s="1">
        <v>2.79</v>
      </c>
      <c r="P98" s="2">
        <f t="shared" si="7"/>
        <v>73.900000000000006</v>
      </c>
      <c r="R98" t="str">
        <f t="shared" si="5"/>
        <v/>
      </c>
    </row>
    <row r="99" spans="1:18" ht="20.399999999999999" x14ac:dyDescent="0.35">
      <c r="A99" s="1">
        <v>97</v>
      </c>
      <c r="B99" s="1" t="s">
        <v>214</v>
      </c>
      <c r="C99" s="1" t="s">
        <v>129</v>
      </c>
      <c r="D99" s="1">
        <v>2010</v>
      </c>
      <c r="E99" s="1">
        <v>70002</v>
      </c>
      <c r="F99" s="1" t="s">
        <v>23</v>
      </c>
      <c r="G99" s="1" t="s">
        <v>17</v>
      </c>
      <c r="H99" s="1" t="s">
        <v>18</v>
      </c>
      <c r="I99" s="1">
        <v>16.2</v>
      </c>
      <c r="J99" s="1" t="s">
        <v>24</v>
      </c>
      <c r="K99" s="1" t="s">
        <v>215</v>
      </c>
      <c r="L99" s="1">
        <v>5</v>
      </c>
      <c r="N99" s="1">
        <v>3.45</v>
      </c>
      <c r="P99" s="2">
        <f t="shared" si="7"/>
        <v>110</v>
      </c>
      <c r="R99" t="str">
        <f t="shared" si="5"/>
        <v/>
      </c>
    </row>
    <row r="100" spans="1:18" ht="20.399999999999999" x14ac:dyDescent="0.35">
      <c r="A100" s="1">
        <v>98</v>
      </c>
      <c r="B100" s="1" t="s">
        <v>216</v>
      </c>
      <c r="C100" s="1" t="s">
        <v>74</v>
      </c>
      <c r="D100" s="1">
        <v>2016</v>
      </c>
      <c r="E100" s="1">
        <v>62000</v>
      </c>
      <c r="F100" s="1" t="s">
        <v>28</v>
      </c>
      <c r="G100" s="1" t="s">
        <v>17</v>
      </c>
      <c r="H100" s="1" t="s">
        <v>18</v>
      </c>
      <c r="I100" s="1">
        <v>18.899999999999999</v>
      </c>
      <c r="J100" s="1" t="s">
        <v>24</v>
      </c>
      <c r="K100" s="1" t="s">
        <v>88</v>
      </c>
      <c r="L100" s="1">
        <v>5</v>
      </c>
      <c r="N100" s="1">
        <v>4.45</v>
      </c>
      <c r="P100" s="2">
        <f t="shared" si="7"/>
        <v>67.099999999999994</v>
      </c>
      <c r="R100" t="str">
        <f t="shared" si="5"/>
        <v/>
      </c>
    </row>
    <row r="101" spans="1:18" ht="20.399999999999999" x14ac:dyDescent="0.35">
      <c r="A101" s="1">
        <v>99</v>
      </c>
      <c r="B101" s="1" t="s">
        <v>217</v>
      </c>
      <c r="C101" s="1" t="s">
        <v>61</v>
      </c>
      <c r="D101" s="1">
        <v>2010</v>
      </c>
      <c r="E101" s="1">
        <v>62001</v>
      </c>
      <c r="F101" s="1" t="s">
        <v>28</v>
      </c>
      <c r="G101" s="1" t="s">
        <v>17</v>
      </c>
      <c r="H101" s="1" t="s">
        <v>18</v>
      </c>
      <c r="I101" s="1">
        <v>15.26</v>
      </c>
      <c r="J101" s="1" t="s">
        <v>24</v>
      </c>
      <c r="K101" s="1" t="s">
        <v>103</v>
      </c>
      <c r="L101" s="1">
        <v>5</v>
      </c>
      <c r="N101" s="1">
        <v>2.65</v>
      </c>
      <c r="P101" s="2">
        <f t="shared" si="7"/>
        <v>103.5</v>
      </c>
      <c r="R101" t="str">
        <f t="shared" si="5"/>
        <v/>
      </c>
    </row>
    <row r="102" spans="1:18" ht="20.399999999999999" x14ac:dyDescent="0.35">
      <c r="A102" s="1">
        <v>100</v>
      </c>
      <c r="B102" s="1" t="s">
        <v>218</v>
      </c>
      <c r="C102" s="1" t="s">
        <v>22</v>
      </c>
      <c r="D102" s="1">
        <v>2011</v>
      </c>
      <c r="E102" s="1">
        <v>78958</v>
      </c>
      <c r="F102" s="1" t="s">
        <v>23</v>
      </c>
      <c r="G102" s="1" t="s">
        <v>17</v>
      </c>
      <c r="H102" s="1" t="s">
        <v>36</v>
      </c>
      <c r="I102" s="1">
        <v>23</v>
      </c>
      <c r="J102" s="1" t="s">
        <v>24</v>
      </c>
      <c r="K102" s="1" t="s">
        <v>219</v>
      </c>
      <c r="L102" s="1">
        <v>5</v>
      </c>
      <c r="N102" s="1">
        <v>3.8</v>
      </c>
      <c r="P102" s="2">
        <f t="shared" si="7"/>
        <v>90</v>
      </c>
      <c r="R102" t="str">
        <f t="shared" si="5"/>
        <v/>
      </c>
    </row>
    <row r="103" spans="1:18" ht="20.399999999999999" x14ac:dyDescent="0.35">
      <c r="A103" s="1">
        <v>101</v>
      </c>
      <c r="B103" s="1" t="s">
        <v>220</v>
      </c>
      <c r="C103" s="1" t="s">
        <v>15</v>
      </c>
      <c r="D103" s="1">
        <v>2014</v>
      </c>
      <c r="E103" s="1">
        <v>30180</v>
      </c>
      <c r="F103" s="1" t="s">
        <v>28</v>
      </c>
      <c r="G103" s="1" t="s">
        <v>17</v>
      </c>
      <c r="H103" s="1" t="s">
        <v>18</v>
      </c>
      <c r="I103" s="1">
        <v>18.5</v>
      </c>
      <c r="J103" s="1" t="s">
        <v>24</v>
      </c>
      <c r="K103" s="1" t="s">
        <v>221</v>
      </c>
      <c r="L103" s="1">
        <v>5</v>
      </c>
      <c r="N103" s="1">
        <v>4.6500000000000004</v>
      </c>
      <c r="P103" s="2">
        <f t="shared" si="7"/>
        <v>82.85</v>
      </c>
      <c r="R103" t="str">
        <f t="shared" si="5"/>
        <v/>
      </c>
    </row>
    <row r="104" spans="1:18" ht="20.399999999999999" x14ac:dyDescent="0.35">
      <c r="A104" s="1">
        <v>102</v>
      </c>
      <c r="B104" s="1" t="s">
        <v>222</v>
      </c>
      <c r="C104" s="1" t="s">
        <v>22</v>
      </c>
      <c r="D104" s="1">
        <v>2017</v>
      </c>
      <c r="E104" s="1">
        <v>32851</v>
      </c>
      <c r="F104" s="1" t="s">
        <v>28</v>
      </c>
      <c r="G104" s="1" t="s">
        <v>17</v>
      </c>
      <c r="H104" s="1" t="s">
        <v>18</v>
      </c>
      <c r="I104" s="1">
        <v>19.829999999999998</v>
      </c>
      <c r="J104" s="1" t="s">
        <v>24</v>
      </c>
      <c r="K104" s="1" t="s">
        <v>223</v>
      </c>
      <c r="L104" s="1">
        <v>7</v>
      </c>
      <c r="M104" s="1" t="s">
        <v>224</v>
      </c>
      <c r="N104" s="1">
        <v>3.95</v>
      </c>
      <c r="P104" s="2">
        <f t="shared" si="7"/>
        <v>67</v>
      </c>
      <c r="Q104">
        <f t="shared" si="4"/>
        <v>645000</v>
      </c>
      <c r="R104">
        <f t="shared" si="5"/>
        <v>99.989612403100779</v>
      </c>
    </row>
    <row r="105" spans="1:18" ht="20.399999999999999" x14ac:dyDescent="0.35">
      <c r="A105" s="1">
        <v>103</v>
      </c>
      <c r="B105" s="1" t="s">
        <v>225</v>
      </c>
      <c r="C105" s="1" t="s">
        <v>57</v>
      </c>
      <c r="D105" s="1">
        <v>2010</v>
      </c>
      <c r="E105" s="1">
        <v>30000</v>
      </c>
      <c r="F105" s="1" t="s">
        <v>23</v>
      </c>
      <c r="G105" s="1" t="s">
        <v>35</v>
      </c>
      <c r="H105" s="1" t="s">
        <v>18</v>
      </c>
      <c r="I105" s="1">
        <v>14.94</v>
      </c>
      <c r="J105" s="1" t="s">
        <v>24</v>
      </c>
      <c r="K105" s="1" t="s">
        <v>226</v>
      </c>
      <c r="L105" s="1">
        <v>5</v>
      </c>
      <c r="N105" s="1">
        <v>9.8000000000000007</v>
      </c>
      <c r="P105" s="2">
        <f t="shared" si="7"/>
        <v>241.4</v>
      </c>
      <c r="R105" t="str">
        <f t="shared" si="5"/>
        <v/>
      </c>
    </row>
    <row r="106" spans="1:18" ht="20.399999999999999" x14ac:dyDescent="0.35">
      <c r="A106" s="1">
        <v>104</v>
      </c>
      <c r="B106" s="1" t="s">
        <v>227</v>
      </c>
      <c r="C106" s="1" t="s">
        <v>22</v>
      </c>
      <c r="D106" s="1">
        <v>2009</v>
      </c>
      <c r="E106" s="1">
        <v>66000</v>
      </c>
      <c r="F106" s="1" t="s">
        <v>28</v>
      </c>
      <c r="G106" s="1" t="s">
        <v>17</v>
      </c>
      <c r="H106" s="1" t="s">
        <v>36</v>
      </c>
      <c r="I106" s="1">
        <v>17</v>
      </c>
      <c r="J106" s="1" t="s">
        <v>24</v>
      </c>
      <c r="K106" s="1" t="s">
        <v>84</v>
      </c>
      <c r="L106" s="1">
        <v>5</v>
      </c>
      <c r="N106" s="1">
        <v>2.7</v>
      </c>
      <c r="P106" s="2">
        <f t="shared" si="7"/>
        <v>80</v>
      </c>
      <c r="R106" t="str">
        <f t="shared" si="5"/>
        <v/>
      </c>
    </row>
    <row r="107" spans="1:18" ht="20.399999999999999" x14ac:dyDescent="0.35">
      <c r="A107" s="1">
        <v>105</v>
      </c>
      <c r="B107" s="1" t="s">
        <v>228</v>
      </c>
      <c r="C107" s="1" t="s">
        <v>34</v>
      </c>
      <c r="D107" s="1">
        <v>2010</v>
      </c>
      <c r="E107" s="1">
        <v>93850</v>
      </c>
      <c r="F107" s="1" t="s">
        <v>28</v>
      </c>
      <c r="G107" s="1" t="s">
        <v>17</v>
      </c>
      <c r="H107" s="1" t="s">
        <v>18</v>
      </c>
      <c r="I107" s="1">
        <v>14</v>
      </c>
      <c r="J107" s="1" t="s">
        <v>24</v>
      </c>
      <c r="K107" s="1" t="s">
        <v>229</v>
      </c>
      <c r="L107" s="1">
        <v>5</v>
      </c>
      <c r="N107" s="1">
        <v>2.41</v>
      </c>
      <c r="P107" s="2">
        <f t="shared" si="7"/>
        <v>35</v>
      </c>
      <c r="R107" t="str">
        <f t="shared" si="5"/>
        <v/>
      </c>
    </row>
    <row r="108" spans="1:18" ht="20.399999999999999" x14ac:dyDescent="0.35">
      <c r="A108" s="1">
        <v>106</v>
      </c>
      <c r="B108" s="1" t="s">
        <v>230</v>
      </c>
      <c r="C108" s="1" t="s">
        <v>129</v>
      </c>
      <c r="D108" s="1">
        <v>2014</v>
      </c>
      <c r="E108" s="1">
        <v>53000</v>
      </c>
      <c r="F108" s="1" t="s">
        <v>28</v>
      </c>
      <c r="G108" s="1" t="s">
        <v>17</v>
      </c>
      <c r="H108" s="1" t="s">
        <v>18</v>
      </c>
      <c r="I108" s="1">
        <v>17.71</v>
      </c>
      <c r="J108" s="1" t="s">
        <v>24</v>
      </c>
      <c r="K108" s="1" t="s">
        <v>151</v>
      </c>
      <c r="L108" s="1">
        <v>5</v>
      </c>
      <c r="M108" s="1" t="s">
        <v>231</v>
      </c>
      <c r="N108" s="1">
        <v>3.9</v>
      </c>
      <c r="P108" s="2">
        <f t="shared" si="7"/>
        <v>78.900000000000006</v>
      </c>
      <c r="Q108">
        <f t="shared" si="4"/>
        <v>641000</v>
      </c>
      <c r="R108">
        <f t="shared" si="5"/>
        <v>99.987691107644309</v>
      </c>
    </row>
    <row r="109" spans="1:18" ht="20.399999999999999" x14ac:dyDescent="0.35">
      <c r="A109" s="1">
        <v>107</v>
      </c>
      <c r="B109" s="1" t="s">
        <v>232</v>
      </c>
      <c r="C109" s="1" t="s">
        <v>39</v>
      </c>
      <c r="D109" s="1">
        <v>2011</v>
      </c>
      <c r="E109" s="1">
        <v>78000</v>
      </c>
      <c r="F109" s="1" t="s">
        <v>23</v>
      </c>
      <c r="G109" s="1" t="s">
        <v>35</v>
      </c>
      <c r="H109" s="1" t="s">
        <v>36</v>
      </c>
      <c r="I109" s="1">
        <v>14.74</v>
      </c>
      <c r="J109" s="1" t="s">
        <v>24</v>
      </c>
      <c r="K109" s="1" t="s">
        <v>233</v>
      </c>
      <c r="L109" s="1">
        <v>5</v>
      </c>
      <c r="N109" s="1">
        <v>24</v>
      </c>
      <c r="P109" s="2">
        <f t="shared" si="7"/>
        <v>270.89999999999998</v>
      </c>
      <c r="R109" t="str">
        <f t="shared" si="5"/>
        <v/>
      </c>
    </row>
    <row r="110" spans="1:18" ht="20.399999999999999" x14ac:dyDescent="0.35">
      <c r="A110" s="1">
        <v>108</v>
      </c>
      <c r="B110" s="1" t="s">
        <v>211</v>
      </c>
      <c r="C110" s="1" t="s">
        <v>61</v>
      </c>
      <c r="D110" s="1">
        <v>2012</v>
      </c>
      <c r="E110" s="1">
        <v>65000</v>
      </c>
      <c r="F110" s="1" t="s">
        <v>23</v>
      </c>
      <c r="G110" s="1" t="s">
        <v>17</v>
      </c>
      <c r="H110" s="1" t="s">
        <v>36</v>
      </c>
      <c r="I110" s="1">
        <v>16</v>
      </c>
      <c r="J110" s="1" t="s">
        <v>24</v>
      </c>
      <c r="K110" s="1" t="s">
        <v>167</v>
      </c>
      <c r="L110" s="1">
        <v>7</v>
      </c>
      <c r="N110" s="1">
        <v>5.75</v>
      </c>
      <c r="P110" s="2">
        <f t="shared" si="7"/>
        <v>140</v>
      </c>
      <c r="R110" t="str">
        <f t="shared" si="5"/>
        <v/>
      </c>
    </row>
    <row r="111" spans="1:18" ht="20.399999999999999" x14ac:dyDescent="0.35">
      <c r="A111" s="1">
        <v>109</v>
      </c>
      <c r="B111" s="1" t="s">
        <v>234</v>
      </c>
      <c r="C111" s="1" t="s">
        <v>57</v>
      </c>
      <c r="D111" s="1">
        <v>2014</v>
      </c>
      <c r="E111" s="1">
        <v>40000</v>
      </c>
      <c r="F111" s="1" t="s">
        <v>23</v>
      </c>
      <c r="G111" s="1" t="s">
        <v>35</v>
      </c>
      <c r="H111" s="1" t="s">
        <v>18</v>
      </c>
      <c r="I111" s="1">
        <v>22.32</v>
      </c>
      <c r="J111" s="1" t="s">
        <v>24</v>
      </c>
      <c r="K111" s="1" t="s">
        <v>235</v>
      </c>
      <c r="L111" s="1">
        <v>5</v>
      </c>
      <c r="N111" s="1">
        <v>5.25</v>
      </c>
      <c r="P111" s="2">
        <f t="shared" si="7"/>
        <v>126.32</v>
      </c>
      <c r="R111" t="str">
        <f t="shared" si="5"/>
        <v/>
      </c>
    </row>
    <row r="112" spans="1:18" ht="20.399999999999999" x14ac:dyDescent="0.35">
      <c r="A112" s="1">
        <v>110</v>
      </c>
      <c r="B112" s="1" t="s">
        <v>236</v>
      </c>
      <c r="C112" s="1" t="s">
        <v>15</v>
      </c>
      <c r="D112" s="1">
        <v>2017</v>
      </c>
      <c r="E112" s="1">
        <v>30000</v>
      </c>
      <c r="F112" s="1" t="s">
        <v>23</v>
      </c>
      <c r="G112" s="1" t="s">
        <v>35</v>
      </c>
      <c r="H112" s="1" t="s">
        <v>18</v>
      </c>
      <c r="I112" s="1">
        <v>11.36</v>
      </c>
      <c r="J112" s="1" t="s">
        <v>24</v>
      </c>
      <c r="K112" s="1" t="s">
        <v>46</v>
      </c>
      <c r="L112" s="1">
        <v>7</v>
      </c>
      <c r="M112" s="1" t="s">
        <v>237</v>
      </c>
      <c r="N112" s="1">
        <v>19.25</v>
      </c>
      <c r="P112" s="2">
        <f t="shared" si="7"/>
        <v>171.5</v>
      </c>
      <c r="Q112">
        <f t="shared" si="4"/>
        <v>2700000</v>
      </c>
      <c r="R112">
        <f t="shared" si="5"/>
        <v>99.993648148148154</v>
      </c>
    </row>
    <row r="113" spans="1:18" ht="20.399999999999999" x14ac:dyDescent="0.35">
      <c r="A113" s="1">
        <v>111</v>
      </c>
      <c r="B113" s="1" t="s">
        <v>238</v>
      </c>
      <c r="C113" s="1" t="s">
        <v>34</v>
      </c>
      <c r="D113" s="1">
        <v>2017</v>
      </c>
      <c r="E113" s="1">
        <v>38053</v>
      </c>
      <c r="F113" s="1" t="s">
        <v>28</v>
      </c>
      <c r="G113" s="1" t="s">
        <v>17</v>
      </c>
      <c r="H113" s="1" t="s">
        <v>18</v>
      </c>
      <c r="I113" s="1">
        <v>15.1</v>
      </c>
      <c r="J113" s="1" t="s">
        <v>24</v>
      </c>
      <c r="K113" s="1" t="s">
        <v>239</v>
      </c>
      <c r="L113" s="1">
        <v>5</v>
      </c>
      <c r="M113" s="1" t="s">
        <v>240</v>
      </c>
      <c r="N113" s="1">
        <v>3.91</v>
      </c>
      <c r="P113" s="2">
        <f t="shared" si="7"/>
        <v>73</v>
      </c>
      <c r="Q113">
        <f t="shared" si="4"/>
        <v>513000</v>
      </c>
      <c r="R113">
        <f t="shared" si="5"/>
        <v>99.985769980506817</v>
      </c>
    </row>
    <row r="114" spans="1:18" ht="20.399999999999999" x14ac:dyDescent="0.35">
      <c r="A114" s="1">
        <v>112</v>
      </c>
      <c r="B114" s="1" t="s">
        <v>241</v>
      </c>
      <c r="C114" s="1" t="s">
        <v>74</v>
      </c>
      <c r="D114" s="1">
        <v>2014</v>
      </c>
      <c r="E114" s="1">
        <v>25500</v>
      </c>
      <c r="F114" s="1" t="s">
        <v>28</v>
      </c>
      <c r="G114" s="1" t="s">
        <v>17</v>
      </c>
      <c r="H114" s="1" t="s">
        <v>18</v>
      </c>
      <c r="I114" s="1">
        <v>25.4</v>
      </c>
      <c r="J114" s="1" t="s">
        <v>24</v>
      </c>
      <c r="K114" s="1" t="s">
        <v>118</v>
      </c>
      <c r="L114" s="1">
        <v>4</v>
      </c>
      <c r="N114" s="1">
        <v>2.15</v>
      </c>
      <c r="P114" s="2">
        <f t="shared" si="7"/>
        <v>37.5</v>
      </c>
      <c r="R114" t="str">
        <f t="shared" si="5"/>
        <v/>
      </c>
    </row>
    <row r="115" spans="1:18" ht="20.399999999999999" x14ac:dyDescent="0.35">
      <c r="A115" s="1">
        <v>113</v>
      </c>
      <c r="B115" s="1" t="s">
        <v>242</v>
      </c>
      <c r="C115" s="1" t="s">
        <v>15</v>
      </c>
      <c r="D115" s="1">
        <v>2015</v>
      </c>
      <c r="E115" s="1">
        <v>56087</v>
      </c>
      <c r="F115" s="1" t="s">
        <v>23</v>
      </c>
      <c r="G115" s="1" t="s">
        <v>35</v>
      </c>
      <c r="H115" s="1" t="s">
        <v>18</v>
      </c>
      <c r="I115" s="1">
        <v>22.69</v>
      </c>
      <c r="J115" s="1" t="s">
        <v>24</v>
      </c>
      <c r="K115" s="1" t="s">
        <v>77</v>
      </c>
      <c r="L115" s="1">
        <v>5</v>
      </c>
      <c r="M115" s="1" t="s">
        <v>243</v>
      </c>
      <c r="N115" s="1">
        <v>20.75</v>
      </c>
      <c r="P115" s="2">
        <f t="shared" si="7"/>
        <v>190</v>
      </c>
      <c r="Q115">
        <f t="shared" si="4"/>
        <v>5443000</v>
      </c>
      <c r="R115">
        <f t="shared" si="5"/>
        <v>99.996509277971697</v>
      </c>
    </row>
    <row r="116" spans="1:18" ht="20.399999999999999" x14ac:dyDescent="0.35">
      <c r="A116" s="1">
        <v>114</v>
      </c>
      <c r="B116" s="1" t="s">
        <v>244</v>
      </c>
      <c r="C116" s="1" t="s">
        <v>61</v>
      </c>
      <c r="D116" s="1">
        <v>2010</v>
      </c>
      <c r="E116" s="1">
        <v>71088</v>
      </c>
      <c r="F116" s="1" t="s">
        <v>28</v>
      </c>
      <c r="G116" s="1" t="s">
        <v>17</v>
      </c>
      <c r="H116" s="1" t="s">
        <v>18</v>
      </c>
      <c r="I116" s="1">
        <v>13.5</v>
      </c>
      <c r="J116" s="1" t="s">
        <v>24</v>
      </c>
      <c r="K116" s="1" t="s">
        <v>245</v>
      </c>
      <c r="L116" s="1">
        <v>5</v>
      </c>
      <c r="N116" s="1">
        <v>3.35</v>
      </c>
      <c r="P116" s="2">
        <f t="shared" si="7"/>
        <v>130</v>
      </c>
      <c r="R116" t="str">
        <f t="shared" si="5"/>
        <v/>
      </c>
    </row>
    <row r="117" spans="1:18" ht="20.399999999999999" x14ac:dyDescent="0.35">
      <c r="A117" s="1">
        <v>115</v>
      </c>
      <c r="B117" s="1" t="s">
        <v>246</v>
      </c>
      <c r="C117" s="1" t="s">
        <v>129</v>
      </c>
      <c r="D117" s="1">
        <v>2014</v>
      </c>
      <c r="E117" s="1">
        <v>55000</v>
      </c>
      <c r="F117" s="1" t="s">
        <v>23</v>
      </c>
      <c r="G117" s="1" t="s">
        <v>17</v>
      </c>
      <c r="H117" s="1" t="s">
        <v>18</v>
      </c>
      <c r="I117" s="1">
        <v>12.99</v>
      </c>
      <c r="J117" s="1" t="s">
        <v>24</v>
      </c>
      <c r="K117" s="1" t="s">
        <v>247</v>
      </c>
      <c r="L117" s="1">
        <v>7</v>
      </c>
      <c r="N117" s="1">
        <v>11.11</v>
      </c>
      <c r="P117" s="2">
        <f t="shared" si="7"/>
        <v>100.6</v>
      </c>
      <c r="R117" t="str">
        <f t="shared" si="5"/>
        <v/>
      </c>
    </row>
    <row r="118" spans="1:18" ht="20.399999999999999" x14ac:dyDescent="0.35">
      <c r="A118" s="1">
        <v>116</v>
      </c>
      <c r="B118" s="1" t="s">
        <v>248</v>
      </c>
      <c r="C118" s="1" t="s">
        <v>74</v>
      </c>
      <c r="D118" s="1">
        <v>2014</v>
      </c>
      <c r="E118" s="1">
        <v>32700</v>
      </c>
      <c r="F118" s="1" t="s">
        <v>23</v>
      </c>
      <c r="G118" s="1" t="s">
        <v>35</v>
      </c>
      <c r="H118" s="1" t="s">
        <v>18</v>
      </c>
      <c r="I118" s="1">
        <v>23.3</v>
      </c>
      <c r="J118" s="1" t="s">
        <v>24</v>
      </c>
      <c r="K118" s="1" t="s">
        <v>249</v>
      </c>
      <c r="L118" s="1">
        <v>5</v>
      </c>
      <c r="N118" s="1">
        <v>20</v>
      </c>
      <c r="P118" s="2">
        <f t="shared" si="7"/>
        <v>150</v>
      </c>
      <c r="R118" t="str">
        <f t="shared" si="5"/>
        <v/>
      </c>
    </row>
    <row r="119" spans="1:18" ht="20.399999999999999" x14ac:dyDescent="0.35">
      <c r="A119" s="1">
        <v>117</v>
      </c>
      <c r="B119" s="1" t="s">
        <v>250</v>
      </c>
      <c r="C119" s="1" t="s">
        <v>34</v>
      </c>
      <c r="D119" s="1">
        <v>2016</v>
      </c>
      <c r="E119" s="1">
        <v>39882</v>
      </c>
      <c r="F119" s="1" t="s">
        <v>28</v>
      </c>
      <c r="G119" s="1" t="s">
        <v>35</v>
      </c>
      <c r="H119" s="1" t="s">
        <v>18</v>
      </c>
      <c r="I119" s="1">
        <v>19.149999999999999</v>
      </c>
      <c r="J119" s="1" t="s">
        <v>24</v>
      </c>
      <c r="K119" s="1" t="s">
        <v>251</v>
      </c>
      <c r="L119" s="1">
        <v>5</v>
      </c>
      <c r="M119" s="1" t="s">
        <v>252</v>
      </c>
      <c r="N119" s="1">
        <v>6.55</v>
      </c>
      <c r="P119" s="2">
        <f t="shared" si="7"/>
        <v>75.94</v>
      </c>
      <c r="Q119">
        <f t="shared" si="4"/>
        <v>951000</v>
      </c>
      <c r="R119">
        <f t="shared" si="5"/>
        <v>99.992014721345953</v>
      </c>
    </row>
    <row r="120" spans="1:18" ht="20.399999999999999" x14ac:dyDescent="0.35">
      <c r="A120" s="1">
        <v>118</v>
      </c>
      <c r="B120" s="1" t="s">
        <v>253</v>
      </c>
      <c r="C120" s="1" t="s">
        <v>15</v>
      </c>
      <c r="D120" s="1">
        <v>2009</v>
      </c>
      <c r="E120" s="1">
        <v>128000</v>
      </c>
      <c r="F120" s="1" t="s">
        <v>28</v>
      </c>
      <c r="G120" s="1" t="s">
        <v>35</v>
      </c>
      <c r="H120" s="1" t="s">
        <v>18</v>
      </c>
      <c r="I120" s="1">
        <v>10.8</v>
      </c>
      <c r="J120" s="1" t="s">
        <v>24</v>
      </c>
      <c r="K120" s="1" t="s">
        <v>254</v>
      </c>
      <c r="L120" s="1">
        <v>5</v>
      </c>
      <c r="N120" s="1">
        <v>7</v>
      </c>
      <c r="P120" s="2">
        <f t="shared" si="7"/>
        <v>215</v>
      </c>
      <c r="R120" t="str">
        <f t="shared" si="5"/>
        <v/>
      </c>
    </row>
    <row r="121" spans="1:18" ht="20.399999999999999" x14ac:dyDescent="0.35">
      <c r="A121" s="1">
        <v>119</v>
      </c>
      <c r="B121" s="1" t="s">
        <v>255</v>
      </c>
      <c r="C121" s="1" t="s">
        <v>15</v>
      </c>
      <c r="D121" s="1">
        <v>2016</v>
      </c>
      <c r="E121" s="1">
        <v>55000</v>
      </c>
      <c r="F121" s="1" t="s">
        <v>23</v>
      </c>
      <c r="G121" s="1" t="s">
        <v>17</v>
      </c>
      <c r="H121" s="1" t="s">
        <v>18</v>
      </c>
      <c r="I121" s="1">
        <v>24.3</v>
      </c>
      <c r="J121" s="1" t="s">
        <v>24</v>
      </c>
      <c r="K121" s="1" t="s">
        <v>80</v>
      </c>
      <c r="L121" s="1">
        <v>5</v>
      </c>
      <c r="M121" s="1" t="s">
        <v>256</v>
      </c>
      <c r="N121" s="1">
        <v>7.5</v>
      </c>
      <c r="P121" s="2">
        <f t="shared" si="7"/>
        <v>88.5</v>
      </c>
      <c r="Q121">
        <f t="shared" si="4"/>
        <v>996000.00000000012</v>
      </c>
      <c r="R121">
        <f t="shared" si="5"/>
        <v>99.991114457831316</v>
      </c>
    </row>
    <row r="122" spans="1:18" ht="20.399999999999999" x14ac:dyDescent="0.35">
      <c r="A122" s="1">
        <v>120</v>
      </c>
      <c r="B122" s="1" t="s">
        <v>257</v>
      </c>
      <c r="C122" s="1" t="s">
        <v>15</v>
      </c>
      <c r="D122" s="1">
        <v>2005</v>
      </c>
      <c r="E122" s="1">
        <v>102000</v>
      </c>
      <c r="F122" s="1" t="s">
        <v>28</v>
      </c>
      <c r="G122" s="1" t="s">
        <v>17</v>
      </c>
      <c r="H122" s="1" t="s">
        <v>36</v>
      </c>
      <c r="I122" s="1">
        <v>17</v>
      </c>
      <c r="J122" s="1" t="s">
        <v>24</v>
      </c>
      <c r="K122" s="1" t="s">
        <v>188</v>
      </c>
      <c r="L122" s="1">
        <v>5</v>
      </c>
      <c r="N122" s="1">
        <v>0.85</v>
      </c>
      <c r="P122" s="2"/>
      <c r="R122" t="str">
        <f t="shared" si="5"/>
        <v/>
      </c>
    </row>
    <row r="123" spans="1:18" ht="20.399999999999999" x14ac:dyDescent="0.35">
      <c r="A123" s="1">
        <v>121</v>
      </c>
      <c r="B123" s="1" t="s">
        <v>258</v>
      </c>
      <c r="C123" s="1" t="s">
        <v>22</v>
      </c>
      <c r="D123" s="1">
        <v>2014</v>
      </c>
      <c r="E123" s="1">
        <v>53753</v>
      </c>
      <c r="F123" s="1" t="s">
        <v>23</v>
      </c>
      <c r="G123" s="1" t="s">
        <v>35</v>
      </c>
      <c r="H123" s="1" t="s">
        <v>36</v>
      </c>
      <c r="I123" s="1">
        <v>15</v>
      </c>
      <c r="J123" s="1" t="s">
        <v>24</v>
      </c>
      <c r="K123" s="1" t="s">
        <v>259</v>
      </c>
      <c r="L123" s="1">
        <v>5</v>
      </c>
      <c r="N123" s="1">
        <v>16.75</v>
      </c>
      <c r="P123" s="2">
        <f t="shared" ref="P123:P144" si="8">--LEFT(K123, FIND(" ", K123) - 1)</f>
        <v>107.3</v>
      </c>
      <c r="R123" t="str">
        <f t="shared" si="5"/>
        <v/>
      </c>
    </row>
    <row r="124" spans="1:18" ht="20.399999999999999" x14ac:dyDescent="0.35">
      <c r="A124" s="1">
        <v>122</v>
      </c>
      <c r="B124" s="1" t="s">
        <v>260</v>
      </c>
      <c r="C124" s="1" t="s">
        <v>57</v>
      </c>
      <c r="D124" s="1">
        <v>2018</v>
      </c>
      <c r="E124" s="1">
        <v>10250</v>
      </c>
      <c r="F124" s="1" t="s">
        <v>23</v>
      </c>
      <c r="G124" s="1" t="s">
        <v>17</v>
      </c>
      <c r="H124" s="1" t="s">
        <v>18</v>
      </c>
      <c r="I124" s="1">
        <v>22</v>
      </c>
      <c r="J124" s="1" t="s">
        <v>24</v>
      </c>
      <c r="K124" s="1" t="s">
        <v>25</v>
      </c>
      <c r="L124" s="1">
        <v>5</v>
      </c>
      <c r="M124" s="1" t="s">
        <v>261</v>
      </c>
      <c r="N124" s="1">
        <v>10.95</v>
      </c>
      <c r="P124" s="2">
        <f t="shared" si="8"/>
        <v>126.2</v>
      </c>
      <c r="Q124">
        <f t="shared" si="4"/>
        <v>1444000</v>
      </c>
      <c r="R124">
        <f t="shared" si="5"/>
        <v>99.991260387811636</v>
      </c>
    </row>
    <row r="125" spans="1:18" ht="20.399999999999999" x14ac:dyDescent="0.35">
      <c r="A125" s="1">
        <v>123</v>
      </c>
      <c r="B125" s="1" t="s">
        <v>262</v>
      </c>
      <c r="C125" s="1" t="s">
        <v>22</v>
      </c>
      <c r="D125" s="1">
        <v>2011</v>
      </c>
      <c r="E125" s="1">
        <v>43874</v>
      </c>
      <c r="F125" s="1" t="s">
        <v>28</v>
      </c>
      <c r="G125" s="1" t="s">
        <v>17</v>
      </c>
      <c r="H125" s="1" t="s">
        <v>18</v>
      </c>
      <c r="I125" s="1">
        <v>18.899999999999999</v>
      </c>
      <c r="J125" s="1" t="s">
        <v>24</v>
      </c>
      <c r="K125" s="1" t="s">
        <v>88</v>
      </c>
      <c r="L125" s="1">
        <v>5</v>
      </c>
      <c r="N125" s="1">
        <v>2.4500000000000002</v>
      </c>
      <c r="P125" s="2">
        <f t="shared" si="8"/>
        <v>67.099999999999994</v>
      </c>
      <c r="R125" t="str">
        <f t="shared" si="5"/>
        <v/>
      </c>
    </row>
    <row r="126" spans="1:18" ht="20.399999999999999" x14ac:dyDescent="0.35">
      <c r="A126" s="1">
        <v>124</v>
      </c>
      <c r="B126" s="1" t="s">
        <v>263</v>
      </c>
      <c r="C126" s="1" t="s">
        <v>34</v>
      </c>
      <c r="D126" s="1">
        <v>2017</v>
      </c>
      <c r="E126" s="1">
        <v>32684</v>
      </c>
      <c r="F126" s="1" t="s">
        <v>28</v>
      </c>
      <c r="G126" s="1" t="s">
        <v>35</v>
      </c>
      <c r="H126" s="1" t="s">
        <v>18</v>
      </c>
      <c r="I126" s="1">
        <v>21.9</v>
      </c>
      <c r="J126" s="1" t="s">
        <v>24</v>
      </c>
      <c r="K126" s="1" t="s">
        <v>264</v>
      </c>
      <c r="L126" s="1">
        <v>4</v>
      </c>
      <c r="N126" s="1">
        <v>3.23</v>
      </c>
      <c r="P126" s="2">
        <f t="shared" si="8"/>
        <v>37.479999999999997</v>
      </c>
      <c r="R126" t="str">
        <f t="shared" si="5"/>
        <v/>
      </c>
    </row>
    <row r="127" spans="1:18" ht="20.399999999999999" x14ac:dyDescent="0.35">
      <c r="A127" s="1">
        <v>125</v>
      </c>
      <c r="B127" s="1" t="s">
        <v>265</v>
      </c>
      <c r="C127" s="1" t="s">
        <v>57</v>
      </c>
      <c r="D127" s="1">
        <v>2014</v>
      </c>
      <c r="E127" s="1">
        <v>42000</v>
      </c>
      <c r="F127" s="1" t="s">
        <v>23</v>
      </c>
      <c r="G127" s="1" t="s">
        <v>17</v>
      </c>
      <c r="H127" s="1" t="s">
        <v>18</v>
      </c>
      <c r="I127" s="1">
        <v>12.05</v>
      </c>
      <c r="J127" s="1" t="s">
        <v>24</v>
      </c>
      <c r="K127" s="1" t="s">
        <v>266</v>
      </c>
      <c r="L127" s="1">
        <v>8</v>
      </c>
      <c r="N127" s="1">
        <v>7.75</v>
      </c>
      <c r="P127" s="2">
        <f t="shared" si="8"/>
        <v>120</v>
      </c>
      <c r="R127" t="str">
        <f t="shared" si="5"/>
        <v/>
      </c>
    </row>
    <row r="128" spans="1:18" ht="20.399999999999999" x14ac:dyDescent="0.35">
      <c r="A128" s="1">
        <v>126</v>
      </c>
      <c r="B128" s="1" t="s">
        <v>267</v>
      </c>
      <c r="C128" s="1" t="s">
        <v>57</v>
      </c>
      <c r="D128" s="1">
        <v>2009</v>
      </c>
      <c r="E128" s="1">
        <v>28352</v>
      </c>
      <c r="F128" s="1" t="s">
        <v>28</v>
      </c>
      <c r="G128" s="1" t="s">
        <v>35</v>
      </c>
      <c r="H128" s="1" t="s">
        <v>18</v>
      </c>
      <c r="I128" s="1">
        <v>11.7</v>
      </c>
      <c r="J128" s="1" t="s">
        <v>24</v>
      </c>
      <c r="K128" s="1" t="s">
        <v>268</v>
      </c>
      <c r="L128" s="1">
        <v>5</v>
      </c>
      <c r="N128" s="1">
        <v>9.35</v>
      </c>
      <c r="P128" s="2">
        <f t="shared" si="8"/>
        <v>178</v>
      </c>
      <c r="R128" t="str">
        <f t="shared" si="5"/>
        <v/>
      </c>
    </row>
    <row r="129" spans="1:18" ht="20.399999999999999" x14ac:dyDescent="0.35">
      <c r="A129" s="1">
        <v>127</v>
      </c>
      <c r="B129" s="1" t="s">
        <v>14</v>
      </c>
      <c r="C129" s="1" t="s">
        <v>22</v>
      </c>
      <c r="D129" s="1">
        <v>2013</v>
      </c>
      <c r="E129" s="1">
        <v>89900</v>
      </c>
      <c r="F129" s="1" t="s">
        <v>16</v>
      </c>
      <c r="G129" s="1" t="s">
        <v>17</v>
      </c>
      <c r="H129" s="1" t="s">
        <v>18</v>
      </c>
      <c r="I129" s="1">
        <v>26.6</v>
      </c>
      <c r="J129" s="1" t="s">
        <v>19</v>
      </c>
      <c r="K129" s="1" t="s">
        <v>20</v>
      </c>
      <c r="L129" s="1">
        <v>5</v>
      </c>
      <c r="N129" s="1">
        <v>3.25</v>
      </c>
      <c r="P129" s="2">
        <f t="shared" si="8"/>
        <v>58.16</v>
      </c>
      <c r="R129" t="str">
        <f t="shared" si="5"/>
        <v/>
      </c>
    </row>
    <row r="130" spans="1:18" ht="20.399999999999999" x14ac:dyDescent="0.35">
      <c r="A130" s="1">
        <v>128</v>
      </c>
      <c r="B130" s="1" t="s">
        <v>269</v>
      </c>
      <c r="C130" s="1" t="s">
        <v>74</v>
      </c>
      <c r="D130" s="1">
        <v>2007</v>
      </c>
      <c r="E130" s="1">
        <v>47700</v>
      </c>
      <c r="F130" s="1" t="s">
        <v>28</v>
      </c>
      <c r="G130" s="1" t="s">
        <v>17</v>
      </c>
      <c r="H130" s="1" t="s">
        <v>36</v>
      </c>
      <c r="I130" s="1">
        <v>10.8</v>
      </c>
      <c r="J130" s="1" t="s">
        <v>24</v>
      </c>
      <c r="K130" s="1" t="s">
        <v>270</v>
      </c>
      <c r="L130" s="1">
        <v>5</v>
      </c>
      <c r="N130" s="1">
        <v>5.25</v>
      </c>
      <c r="P130" s="2">
        <f t="shared" si="8"/>
        <v>152</v>
      </c>
      <c r="R130" t="str">
        <f t="shared" si="5"/>
        <v/>
      </c>
    </row>
    <row r="131" spans="1:18" ht="20.399999999999999" x14ac:dyDescent="0.35">
      <c r="A131" s="1">
        <v>129</v>
      </c>
      <c r="B131" s="1" t="s">
        <v>271</v>
      </c>
      <c r="C131" s="1" t="s">
        <v>22</v>
      </c>
      <c r="D131" s="1">
        <v>2015</v>
      </c>
      <c r="E131" s="1">
        <v>55000</v>
      </c>
      <c r="F131" s="1" t="s">
        <v>23</v>
      </c>
      <c r="G131" s="1" t="s">
        <v>35</v>
      </c>
      <c r="H131" s="1" t="s">
        <v>18</v>
      </c>
      <c r="I131" s="1">
        <v>21.21</v>
      </c>
      <c r="J131" s="1" t="s">
        <v>24</v>
      </c>
      <c r="K131" s="1" t="s">
        <v>147</v>
      </c>
      <c r="L131" s="1">
        <v>5</v>
      </c>
      <c r="N131" s="1">
        <v>7.25</v>
      </c>
      <c r="P131" s="2">
        <f t="shared" si="8"/>
        <v>103.2</v>
      </c>
      <c r="R131" t="str">
        <f t="shared" si="5"/>
        <v/>
      </c>
    </row>
    <row r="132" spans="1:18" ht="20.399999999999999" x14ac:dyDescent="0.35">
      <c r="A132" s="1">
        <v>130</v>
      </c>
      <c r="B132" s="1" t="s">
        <v>272</v>
      </c>
      <c r="C132" s="1" t="s">
        <v>53</v>
      </c>
      <c r="D132" s="1">
        <v>2017</v>
      </c>
      <c r="E132" s="1">
        <v>44285</v>
      </c>
      <c r="F132" s="1" t="s">
        <v>28</v>
      </c>
      <c r="G132" s="1" t="s">
        <v>17</v>
      </c>
      <c r="H132" s="1" t="s">
        <v>18</v>
      </c>
      <c r="I132" s="1">
        <v>20.73</v>
      </c>
      <c r="J132" s="1" t="s">
        <v>24</v>
      </c>
      <c r="K132" s="1" t="s">
        <v>273</v>
      </c>
      <c r="L132" s="1">
        <v>5</v>
      </c>
      <c r="N132" s="1">
        <v>7.47</v>
      </c>
      <c r="P132" s="2">
        <f t="shared" si="8"/>
        <v>91.1</v>
      </c>
      <c r="R132" t="str">
        <f t="shared" si="5"/>
        <v/>
      </c>
    </row>
    <row r="133" spans="1:18" ht="20.399999999999999" x14ac:dyDescent="0.35">
      <c r="A133" s="1">
        <v>131</v>
      </c>
      <c r="B133" s="1" t="s">
        <v>274</v>
      </c>
      <c r="C133" s="1" t="s">
        <v>43</v>
      </c>
      <c r="D133" s="1">
        <v>2016</v>
      </c>
      <c r="E133" s="1">
        <v>54000</v>
      </c>
      <c r="F133" s="1" t="s">
        <v>23</v>
      </c>
      <c r="G133" s="1" t="s">
        <v>35</v>
      </c>
      <c r="H133" s="1" t="s">
        <v>18</v>
      </c>
      <c r="I133" s="1">
        <v>16</v>
      </c>
      <c r="J133" s="1" t="s">
        <v>24</v>
      </c>
      <c r="K133" s="1" t="s">
        <v>167</v>
      </c>
      <c r="L133" s="1">
        <v>7</v>
      </c>
      <c r="N133" s="1">
        <v>13.25</v>
      </c>
      <c r="P133" s="2">
        <f t="shared" si="8"/>
        <v>140</v>
      </c>
      <c r="R133" t="str">
        <f t="shared" si="5"/>
        <v/>
      </c>
    </row>
    <row r="134" spans="1:18" ht="20.399999999999999" x14ac:dyDescent="0.35">
      <c r="A134" s="1">
        <v>132</v>
      </c>
      <c r="B134" s="1" t="s">
        <v>275</v>
      </c>
      <c r="C134" s="1" t="s">
        <v>34</v>
      </c>
      <c r="D134" s="1">
        <v>2016</v>
      </c>
      <c r="E134" s="1">
        <v>30232</v>
      </c>
      <c r="F134" s="1" t="s">
        <v>28</v>
      </c>
      <c r="G134" s="1" t="s">
        <v>17</v>
      </c>
      <c r="H134" s="1" t="s">
        <v>18</v>
      </c>
      <c r="I134" s="1">
        <v>21.1</v>
      </c>
      <c r="J134" s="1" t="s">
        <v>24</v>
      </c>
      <c r="K134" s="1" t="s">
        <v>276</v>
      </c>
      <c r="L134" s="1">
        <v>5</v>
      </c>
      <c r="N134" s="1">
        <v>5.81</v>
      </c>
      <c r="P134" s="2">
        <f t="shared" si="8"/>
        <v>85.8</v>
      </c>
      <c r="R134" t="str">
        <f t="shared" si="5"/>
        <v/>
      </c>
    </row>
    <row r="135" spans="1:18" ht="20.399999999999999" x14ac:dyDescent="0.35">
      <c r="A135" s="1">
        <v>133</v>
      </c>
      <c r="B135" s="1" t="s">
        <v>277</v>
      </c>
      <c r="C135" s="1" t="s">
        <v>39</v>
      </c>
      <c r="D135" s="1">
        <v>2014</v>
      </c>
      <c r="E135" s="1">
        <v>88500</v>
      </c>
      <c r="F135" s="1" t="s">
        <v>28</v>
      </c>
      <c r="G135" s="1" t="s">
        <v>17</v>
      </c>
      <c r="H135" s="1" t="s">
        <v>18</v>
      </c>
      <c r="I135" s="1">
        <v>24.07</v>
      </c>
      <c r="J135" s="1" t="s">
        <v>24</v>
      </c>
      <c r="K135" s="1" t="s">
        <v>88</v>
      </c>
      <c r="L135" s="1">
        <v>5</v>
      </c>
      <c r="M135" s="1" t="s">
        <v>278</v>
      </c>
      <c r="N135" s="1">
        <v>2.6</v>
      </c>
      <c r="P135" s="2">
        <f t="shared" si="8"/>
        <v>67.099999999999994</v>
      </c>
      <c r="Q135">
        <f t="shared" si="4"/>
        <v>453000</v>
      </c>
      <c r="R135">
        <f t="shared" si="5"/>
        <v>99.985187637969091</v>
      </c>
    </row>
    <row r="136" spans="1:18" ht="20.399999999999999" x14ac:dyDescent="0.35">
      <c r="A136" s="1">
        <v>134</v>
      </c>
      <c r="B136" s="1" t="s">
        <v>279</v>
      </c>
      <c r="C136" s="1" t="s">
        <v>57</v>
      </c>
      <c r="D136" s="1">
        <v>2017</v>
      </c>
      <c r="E136" s="1">
        <v>13372</v>
      </c>
      <c r="F136" s="1" t="s">
        <v>28</v>
      </c>
      <c r="G136" s="1" t="s">
        <v>35</v>
      </c>
      <c r="H136" s="1" t="s">
        <v>18</v>
      </c>
      <c r="I136" s="1">
        <v>19</v>
      </c>
      <c r="J136" s="1" t="s">
        <v>24</v>
      </c>
      <c r="K136" s="1" t="s">
        <v>280</v>
      </c>
      <c r="L136" s="1">
        <v>2</v>
      </c>
      <c r="M136" s="1" t="s">
        <v>281</v>
      </c>
      <c r="N136" s="1">
        <v>54</v>
      </c>
      <c r="P136" s="2">
        <f t="shared" si="8"/>
        <v>362.07</v>
      </c>
      <c r="Q136">
        <f t="shared" si="4"/>
        <v>9504000</v>
      </c>
      <c r="R136">
        <f t="shared" si="5"/>
        <v>99.996190340909081</v>
      </c>
    </row>
    <row r="137" spans="1:18" ht="20.399999999999999" x14ac:dyDescent="0.35">
      <c r="A137" s="1">
        <v>135</v>
      </c>
      <c r="B137" s="1" t="s">
        <v>282</v>
      </c>
      <c r="C137" s="1" t="s">
        <v>53</v>
      </c>
      <c r="D137" s="1">
        <v>2019</v>
      </c>
      <c r="E137" s="1">
        <v>12645</v>
      </c>
      <c r="F137" s="1" t="s">
        <v>28</v>
      </c>
      <c r="G137" s="1" t="s">
        <v>35</v>
      </c>
      <c r="H137" s="1" t="s">
        <v>18</v>
      </c>
      <c r="I137" s="1">
        <v>17</v>
      </c>
      <c r="J137" s="1" t="s">
        <v>24</v>
      </c>
      <c r="K137" s="1" t="s">
        <v>283</v>
      </c>
      <c r="L137" s="1">
        <v>5</v>
      </c>
      <c r="M137" s="1" t="s">
        <v>284</v>
      </c>
      <c r="N137" s="1">
        <v>11.5</v>
      </c>
      <c r="P137" s="2">
        <f t="shared" si="8"/>
        <v>121.3</v>
      </c>
      <c r="Q137">
        <f t="shared" si="4"/>
        <v>1349000</v>
      </c>
      <c r="R137">
        <f t="shared" si="5"/>
        <v>99.991008154188293</v>
      </c>
    </row>
    <row r="138" spans="1:18" ht="20.399999999999999" x14ac:dyDescent="0.35">
      <c r="A138" s="1">
        <v>136</v>
      </c>
      <c r="B138" s="1" t="s">
        <v>285</v>
      </c>
      <c r="C138" s="1" t="s">
        <v>27</v>
      </c>
      <c r="D138" s="1">
        <v>2010</v>
      </c>
      <c r="E138" s="1">
        <v>94385</v>
      </c>
      <c r="F138" s="1" t="s">
        <v>28</v>
      </c>
      <c r="G138" s="1" t="s">
        <v>17</v>
      </c>
      <c r="H138" s="1" t="s">
        <v>36</v>
      </c>
      <c r="I138" s="1">
        <v>19.7</v>
      </c>
      <c r="J138" s="1" t="s">
        <v>24</v>
      </c>
      <c r="K138" s="1" t="s">
        <v>116</v>
      </c>
      <c r="L138" s="1">
        <v>5</v>
      </c>
      <c r="N138" s="1">
        <v>1.6</v>
      </c>
      <c r="P138" s="2">
        <f t="shared" si="8"/>
        <v>46.3</v>
      </c>
      <c r="R138" t="str">
        <f t="shared" si="5"/>
        <v/>
      </c>
    </row>
    <row r="139" spans="1:18" ht="20.399999999999999" x14ac:dyDescent="0.35">
      <c r="A139" s="1">
        <v>137</v>
      </c>
      <c r="B139" s="1" t="s">
        <v>286</v>
      </c>
      <c r="C139" s="1" t="s">
        <v>34</v>
      </c>
      <c r="D139" s="1">
        <v>2015</v>
      </c>
      <c r="E139" s="1">
        <v>31821</v>
      </c>
      <c r="F139" s="1" t="s">
        <v>23</v>
      </c>
      <c r="G139" s="1" t="s">
        <v>35</v>
      </c>
      <c r="H139" s="1" t="s">
        <v>18</v>
      </c>
      <c r="I139" s="1">
        <v>20.58</v>
      </c>
      <c r="J139" s="1" t="s">
        <v>24</v>
      </c>
      <c r="K139" s="1" t="s">
        <v>287</v>
      </c>
      <c r="L139" s="1">
        <v>5</v>
      </c>
      <c r="N139" s="1">
        <v>17.22</v>
      </c>
      <c r="P139" s="2">
        <f t="shared" si="8"/>
        <v>143</v>
      </c>
      <c r="R139" t="str">
        <f t="shared" si="5"/>
        <v/>
      </c>
    </row>
    <row r="140" spans="1:18" ht="20.399999999999999" x14ac:dyDescent="0.35">
      <c r="A140" s="1">
        <v>138</v>
      </c>
      <c r="B140" s="1" t="s">
        <v>288</v>
      </c>
      <c r="C140" s="1" t="s">
        <v>15</v>
      </c>
      <c r="D140" s="1">
        <v>2015</v>
      </c>
      <c r="E140" s="1">
        <v>12000</v>
      </c>
      <c r="F140" s="1" t="s">
        <v>28</v>
      </c>
      <c r="G140" s="1" t="s">
        <v>35</v>
      </c>
      <c r="H140" s="1" t="s">
        <v>18</v>
      </c>
      <c r="I140" s="1">
        <v>19</v>
      </c>
      <c r="J140" s="1" t="s">
        <v>24</v>
      </c>
      <c r="K140" s="1" t="s">
        <v>29</v>
      </c>
      <c r="L140" s="1">
        <v>5</v>
      </c>
      <c r="N140" s="1">
        <v>6</v>
      </c>
      <c r="P140" s="2">
        <f t="shared" si="8"/>
        <v>88.7</v>
      </c>
      <c r="R140" t="str">
        <f t="shared" si="5"/>
        <v/>
      </c>
    </row>
    <row r="141" spans="1:18" ht="20.399999999999999" x14ac:dyDescent="0.35">
      <c r="A141" s="1">
        <v>139</v>
      </c>
      <c r="B141" s="1" t="s">
        <v>244</v>
      </c>
      <c r="C141" s="1" t="s">
        <v>61</v>
      </c>
      <c r="D141" s="1">
        <v>2012</v>
      </c>
      <c r="E141" s="1">
        <v>88578</v>
      </c>
      <c r="F141" s="1" t="s">
        <v>28</v>
      </c>
      <c r="G141" s="1" t="s">
        <v>17</v>
      </c>
      <c r="H141" s="1" t="s">
        <v>18</v>
      </c>
      <c r="I141" s="1">
        <v>13.5</v>
      </c>
      <c r="J141" s="1" t="s">
        <v>24</v>
      </c>
      <c r="K141" s="1" t="s">
        <v>245</v>
      </c>
      <c r="L141" s="1">
        <v>5</v>
      </c>
      <c r="N141" s="1">
        <v>3.95</v>
      </c>
      <c r="P141" s="2">
        <f t="shared" si="8"/>
        <v>130</v>
      </c>
      <c r="R141" t="str">
        <f t="shared" ref="R141:R204" si="9">IF(Q141&lt;&gt;"", ((Q141 - P141) / Q141) * 100, "")</f>
        <v/>
      </c>
    </row>
    <row r="142" spans="1:18" ht="20.399999999999999" x14ac:dyDescent="0.35">
      <c r="A142" s="1">
        <v>140</v>
      </c>
      <c r="B142" s="1" t="s">
        <v>289</v>
      </c>
      <c r="C142" s="1" t="s">
        <v>53</v>
      </c>
      <c r="D142" s="1">
        <v>2014</v>
      </c>
      <c r="E142" s="1">
        <v>44965</v>
      </c>
      <c r="F142" s="1" t="s">
        <v>23</v>
      </c>
      <c r="G142" s="1" t="s">
        <v>35</v>
      </c>
      <c r="H142" s="1" t="s">
        <v>18</v>
      </c>
      <c r="I142" s="1">
        <v>19.27</v>
      </c>
      <c r="J142" s="1" t="s">
        <v>24</v>
      </c>
      <c r="K142" s="1" t="s">
        <v>163</v>
      </c>
      <c r="L142" s="1">
        <v>5</v>
      </c>
      <c r="N142" s="1">
        <v>17.95</v>
      </c>
      <c r="P142" s="2">
        <f t="shared" si="8"/>
        <v>170</v>
      </c>
      <c r="R142" t="str">
        <f t="shared" si="9"/>
        <v/>
      </c>
    </row>
    <row r="143" spans="1:18" ht="20.399999999999999" x14ac:dyDescent="0.35">
      <c r="A143" s="1">
        <v>141</v>
      </c>
      <c r="B143" s="1" t="s">
        <v>212</v>
      </c>
      <c r="C143" s="1" t="s">
        <v>57</v>
      </c>
      <c r="D143" s="1">
        <v>2014</v>
      </c>
      <c r="E143" s="1">
        <v>45044</v>
      </c>
      <c r="F143" s="1" t="s">
        <v>23</v>
      </c>
      <c r="G143" s="1" t="s">
        <v>17</v>
      </c>
      <c r="H143" s="1" t="s">
        <v>18</v>
      </c>
      <c r="I143" s="1">
        <v>25.8</v>
      </c>
      <c r="J143" s="1" t="s">
        <v>24</v>
      </c>
      <c r="K143" s="1" t="s">
        <v>69</v>
      </c>
      <c r="L143" s="1">
        <v>5</v>
      </c>
      <c r="N143" s="1">
        <v>3.7</v>
      </c>
      <c r="P143" s="2">
        <f t="shared" si="8"/>
        <v>98.6</v>
      </c>
      <c r="R143" t="str">
        <f t="shared" si="9"/>
        <v/>
      </c>
    </row>
    <row r="144" spans="1:18" ht="20.399999999999999" x14ac:dyDescent="0.35">
      <c r="A144" s="1">
        <v>142</v>
      </c>
      <c r="B144" s="1" t="s">
        <v>290</v>
      </c>
      <c r="C144" s="1" t="s">
        <v>53</v>
      </c>
      <c r="D144" s="1">
        <v>2016</v>
      </c>
      <c r="E144" s="1">
        <v>34204</v>
      </c>
      <c r="F144" s="1" t="s">
        <v>28</v>
      </c>
      <c r="G144" s="1" t="s">
        <v>17</v>
      </c>
      <c r="H144" s="1" t="s">
        <v>18</v>
      </c>
      <c r="I144" s="1">
        <v>22</v>
      </c>
      <c r="J144" s="1" t="s">
        <v>24</v>
      </c>
      <c r="K144" s="1" t="s">
        <v>291</v>
      </c>
      <c r="L144" s="1">
        <v>5</v>
      </c>
      <c r="N144" s="1">
        <v>5.43</v>
      </c>
      <c r="P144" s="2">
        <f t="shared" si="8"/>
        <v>81.8</v>
      </c>
      <c r="R144" t="str">
        <f t="shared" si="9"/>
        <v/>
      </c>
    </row>
    <row r="145" spans="1:18" ht="20.399999999999999" x14ac:dyDescent="0.35">
      <c r="A145" s="1">
        <v>143</v>
      </c>
      <c r="B145" s="1" t="s">
        <v>292</v>
      </c>
      <c r="C145" s="1" t="s">
        <v>53</v>
      </c>
      <c r="D145" s="1">
        <v>2008</v>
      </c>
      <c r="E145" s="1">
        <v>80759</v>
      </c>
      <c r="F145" s="1" t="s">
        <v>28</v>
      </c>
      <c r="G145" s="1" t="s">
        <v>17</v>
      </c>
      <c r="H145" s="1" t="s">
        <v>145</v>
      </c>
      <c r="I145" s="1">
        <v>17</v>
      </c>
      <c r="J145" s="1" t="s">
        <v>24</v>
      </c>
      <c r="K145" s="1" t="s">
        <v>188</v>
      </c>
      <c r="L145" s="1">
        <v>5</v>
      </c>
      <c r="N145" s="1">
        <v>1.67</v>
      </c>
      <c r="P145" s="2"/>
      <c r="R145" t="str">
        <f t="shared" si="9"/>
        <v/>
      </c>
    </row>
    <row r="146" spans="1:18" ht="20.399999999999999" x14ac:dyDescent="0.35">
      <c r="A146" s="1">
        <v>144</v>
      </c>
      <c r="B146" s="1" t="s">
        <v>293</v>
      </c>
      <c r="C146" s="1" t="s">
        <v>34</v>
      </c>
      <c r="D146" s="1">
        <v>2012</v>
      </c>
      <c r="E146" s="1">
        <v>91235</v>
      </c>
      <c r="F146" s="1" t="s">
        <v>23</v>
      </c>
      <c r="G146" s="1" t="s">
        <v>17</v>
      </c>
      <c r="H146" s="1" t="s">
        <v>18</v>
      </c>
      <c r="I146" s="1">
        <v>11.5</v>
      </c>
      <c r="J146" s="1" t="s">
        <v>24</v>
      </c>
      <c r="K146" s="1" t="s">
        <v>294</v>
      </c>
      <c r="L146" s="1">
        <v>7</v>
      </c>
      <c r="N146" s="1">
        <v>13.49</v>
      </c>
      <c r="P146" s="2">
        <f t="shared" ref="P146:P177" si="10">--LEFT(K146, FIND(" ", K146) - 1)</f>
        <v>171</v>
      </c>
      <c r="R146" t="str">
        <f t="shared" si="9"/>
        <v/>
      </c>
    </row>
    <row r="147" spans="1:18" ht="20.399999999999999" x14ac:dyDescent="0.35">
      <c r="A147" s="1">
        <v>145</v>
      </c>
      <c r="B147" s="1" t="s">
        <v>295</v>
      </c>
      <c r="C147" s="1" t="s">
        <v>22</v>
      </c>
      <c r="D147" s="1">
        <v>2014</v>
      </c>
      <c r="E147" s="1">
        <v>38800</v>
      </c>
      <c r="F147" s="1" t="s">
        <v>28</v>
      </c>
      <c r="G147" s="1" t="s">
        <v>17</v>
      </c>
      <c r="H147" s="1" t="s">
        <v>18</v>
      </c>
      <c r="I147" s="1">
        <v>18.600000000000001</v>
      </c>
      <c r="J147" s="1" t="s">
        <v>24</v>
      </c>
      <c r="K147" s="1" t="s">
        <v>296</v>
      </c>
      <c r="L147" s="1">
        <v>5</v>
      </c>
      <c r="N147" s="1">
        <v>2.85</v>
      </c>
      <c r="P147" s="2">
        <f t="shared" si="10"/>
        <v>76.8</v>
      </c>
      <c r="R147" t="str">
        <f t="shared" si="9"/>
        <v/>
      </c>
    </row>
    <row r="148" spans="1:18" ht="20.399999999999999" x14ac:dyDescent="0.35">
      <c r="A148" s="1">
        <v>146</v>
      </c>
      <c r="B148" s="1" t="s">
        <v>297</v>
      </c>
      <c r="C148" s="1" t="s">
        <v>27</v>
      </c>
      <c r="D148" s="1">
        <v>2013</v>
      </c>
      <c r="E148" s="1">
        <v>83000</v>
      </c>
      <c r="F148" s="1" t="s">
        <v>23</v>
      </c>
      <c r="G148" s="1" t="s">
        <v>17</v>
      </c>
      <c r="H148" s="1" t="s">
        <v>18</v>
      </c>
      <c r="I148" s="1">
        <v>21.14</v>
      </c>
      <c r="J148" s="1" t="s">
        <v>24</v>
      </c>
      <c r="K148" s="1" t="s">
        <v>298</v>
      </c>
      <c r="L148" s="1">
        <v>5</v>
      </c>
      <c r="N148" s="1">
        <v>4.75</v>
      </c>
      <c r="P148" s="2">
        <f t="shared" si="10"/>
        <v>103.52</v>
      </c>
      <c r="R148" t="str">
        <f t="shared" si="9"/>
        <v/>
      </c>
    </row>
    <row r="149" spans="1:18" ht="20.399999999999999" x14ac:dyDescent="0.35">
      <c r="A149" s="1">
        <v>147</v>
      </c>
      <c r="B149" s="1" t="s">
        <v>299</v>
      </c>
      <c r="C149" s="1" t="s">
        <v>53</v>
      </c>
      <c r="D149" s="1">
        <v>2018</v>
      </c>
      <c r="E149" s="1">
        <v>41283</v>
      </c>
      <c r="F149" s="1" t="s">
        <v>28</v>
      </c>
      <c r="G149" s="1" t="s">
        <v>17</v>
      </c>
      <c r="H149" s="1" t="s">
        <v>18</v>
      </c>
      <c r="I149" s="1">
        <v>20.73</v>
      </c>
      <c r="J149" s="1" t="s">
        <v>24</v>
      </c>
      <c r="K149" s="1" t="s">
        <v>273</v>
      </c>
      <c r="L149" s="1">
        <v>5</v>
      </c>
      <c r="N149" s="1">
        <v>9.9</v>
      </c>
      <c r="P149" s="2">
        <f t="shared" si="10"/>
        <v>91.1</v>
      </c>
      <c r="R149" t="str">
        <f t="shared" si="9"/>
        <v/>
      </c>
    </row>
    <row r="150" spans="1:18" ht="20.399999999999999" x14ac:dyDescent="0.35">
      <c r="A150" s="1">
        <v>148</v>
      </c>
      <c r="B150" s="1" t="s">
        <v>300</v>
      </c>
      <c r="C150" s="1" t="s">
        <v>15</v>
      </c>
      <c r="D150" s="1">
        <v>2013</v>
      </c>
      <c r="E150" s="1">
        <v>23000</v>
      </c>
      <c r="F150" s="1" t="s">
        <v>28</v>
      </c>
      <c r="G150" s="1" t="s">
        <v>35</v>
      </c>
      <c r="H150" s="1" t="s">
        <v>18</v>
      </c>
      <c r="I150" s="1">
        <v>11.05</v>
      </c>
      <c r="J150" s="1" t="s">
        <v>24</v>
      </c>
      <c r="K150" s="1" t="s">
        <v>301</v>
      </c>
      <c r="L150" s="1">
        <v>4</v>
      </c>
      <c r="M150" s="1" t="s">
        <v>302</v>
      </c>
      <c r="N150" s="1">
        <v>37</v>
      </c>
      <c r="P150" s="2">
        <f t="shared" si="10"/>
        <v>444</v>
      </c>
      <c r="R150" t="str">
        <f t="shared" si="9"/>
        <v/>
      </c>
    </row>
    <row r="151" spans="1:18" ht="20.399999999999999" x14ac:dyDescent="0.35">
      <c r="A151" s="1">
        <v>149</v>
      </c>
      <c r="B151" s="1" t="s">
        <v>303</v>
      </c>
      <c r="C151" s="1" t="s">
        <v>15</v>
      </c>
      <c r="D151" s="1">
        <v>2014</v>
      </c>
      <c r="E151" s="1">
        <v>48000</v>
      </c>
      <c r="F151" s="1" t="s">
        <v>23</v>
      </c>
      <c r="G151" s="1" t="s">
        <v>35</v>
      </c>
      <c r="H151" s="1" t="s">
        <v>18</v>
      </c>
      <c r="I151" s="1">
        <v>21.76</v>
      </c>
      <c r="J151" s="1" t="s">
        <v>24</v>
      </c>
      <c r="K151" s="1" t="s">
        <v>77</v>
      </c>
      <c r="L151" s="1">
        <v>5</v>
      </c>
      <c r="M151" s="1" t="s">
        <v>304</v>
      </c>
      <c r="N151" s="1">
        <v>26.5</v>
      </c>
      <c r="P151" s="2">
        <f t="shared" si="10"/>
        <v>190</v>
      </c>
      <c r="Q151">
        <f t="shared" ref="Q151:Q195" si="11">VALUE(SUBSTITUTE(SUBSTITUTE(TRIM(M151), CHAR(160), ""), " Lakh", "")) * 100000</f>
        <v>6088000</v>
      </c>
      <c r="R151">
        <f t="shared" si="9"/>
        <v>99.996879106438897</v>
      </c>
    </row>
    <row r="152" spans="1:18" ht="20.399999999999999" x14ac:dyDescent="0.35">
      <c r="A152" s="1">
        <v>150</v>
      </c>
      <c r="B152" s="1" t="s">
        <v>138</v>
      </c>
      <c r="C152" s="1" t="s">
        <v>34</v>
      </c>
      <c r="D152" s="1">
        <v>2015</v>
      </c>
      <c r="E152" s="1">
        <v>48214</v>
      </c>
      <c r="F152" s="1" t="s">
        <v>23</v>
      </c>
      <c r="G152" s="1" t="s">
        <v>35</v>
      </c>
      <c r="H152" s="1" t="s">
        <v>18</v>
      </c>
      <c r="I152" s="1">
        <v>17.11</v>
      </c>
      <c r="J152" s="1" t="s">
        <v>24</v>
      </c>
      <c r="K152" s="1" t="s">
        <v>139</v>
      </c>
      <c r="L152" s="1">
        <v>5</v>
      </c>
      <c r="N152" s="1">
        <v>23.32</v>
      </c>
      <c r="P152" s="2">
        <f t="shared" si="10"/>
        <v>174.33</v>
      </c>
      <c r="R152" t="str">
        <f t="shared" si="9"/>
        <v/>
      </c>
    </row>
    <row r="153" spans="1:18" ht="20.399999999999999" x14ac:dyDescent="0.35">
      <c r="A153" s="1">
        <v>151</v>
      </c>
      <c r="B153" s="1" t="s">
        <v>143</v>
      </c>
      <c r="C153" s="1" t="s">
        <v>27</v>
      </c>
      <c r="D153" s="1">
        <v>2016</v>
      </c>
      <c r="E153" s="1">
        <v>35000</v>
      </c>
      <c r="F153" s="1" t="s">
        <v>23</v>
      </c>
      <c r="G153" s="1" t="s">
        <v>17</v>
      </c>
      <c r="H153" s="1" t="s">
        <v>18</v>
      </c>
      <c r="I153" s="1">
        <v>22.9</v>
      </c>
      <c r="J153" s="1" t="s">
        <v>24</v>
      </c>
      <c r="K153" s="1" t="s">
        <v>51</v>
      </c>
      <c r="L153" s="1">
        <v>5</v>
      </c>
      <c r="N153" s="1">
        <v>6.25</v>
      </c>
      <c r="P153" s="2">
        <f t="shared" si="10"/>
        <v>74</v>
      </c>
      <c r="R153" t="str">
        <f t="shared" si="9"/>
        <v/>
      </c>
    </row>
    <row r="154" spans="1:18" ht="20.399999999999999" x14ac:dyDescent="0.35">
      <c r="A154" s="1">
        <v>152</v>
      </c>
      <c r="B154" s="1" t="s">
        <v>305</v>
      </c>
      <c r="C154" s="1" t="s">
        <v>57</v>
      </c>
      <c r="D154" s="1">
        <v>2010</v>
      </c>
      <c r="E154" s="1">
        <v>35277</v>
      </c>
      <c r="F154" s="1" t="s">
        <v>28</v>
      </c>
      <c r="G154" s="1" t="s">
        <v>35</v>
      </c>
      <c r="H154" s="1" t="s">
        <v>18</v>
      </c>
      <c r="I154" s="1">
        <v>7.81</v>
      </c>
      <c r="J154" s="1" t="s">
        <v>24</v>
      </c>
      <c r="K154" s="1" t="s">
        <v>306</v>
      </c>
      <c r="L154" s="1">
        <v>5</v>
      </c>
      <c r="N154" s="1">
        <v>30</v>
      </c>
      <c r="P154" s="2">
        <f t="shared" si="10"/>
        <v>362.9</v>
      </c>
      <c r="R154" t="str">
        <f t="shared" si="9"/>
        <v/>
      </c>
    </row>
    <row r="155" spans="1:18" ht="20.399999999999999" x14ac:dyDescent="0.35">
      <c r="A155" s="1">
        <v>153</v>
      </c>
      <c r="B155" s="1" t="s">
        <v>307</v>
      </c>
      <c r="C155" s="1" t="s">
        <v>34</v>
      </c>
      <c r="D155" s="1">
        <v>2016</v>
      </c>
      <c r="E155" s="1">
        <v>54620</v>
      </c>
      <c r="F155" s="1" t="s">
        <v>23</v>
      </c>
      <c r="G155" s="1" t="s">
        <v>35</v>
      </c>
      <c r="H155" s="1" t="s">
        <v>18</v>
      </c>
      <c r="I155" s="1">
        <v>21.66</v>
      </c>
      <c r="J155" s="1" t="s">
        <v>24</v>
      </c>
      <c r="K155" s="1" t="s">
        <v>298</v>
      </c>
      <c r="L155" s="1">
        <v>5</v>
      </c>
      <c r="N155" s="1">
        <v>9.86</v>
      </c>
      <c r="P155" s="2">
        <f t="shared" si="10"/>
        <v>103.52</v>
      </c>
      <c r="R155" t="str">
        <f t="shared" si="9"/>
        <v/>
      </c>
    </row>
    <row r="156" spans="1:18" ht="20.399999999999999" x14ac:dyDescent="0.35">
      <c r="A156" s="1">
        <v>154</v>
      </c>
      <c r="B156" s="1" t="s">
        <v>308</v>
      </c>
      <c r="C156" s="1" t="s">
        <v>22</v>
      </c>
      <c r="D156" s="1">
        <v>2012</v>
      </c>
      <c r="E156" s="1">
        <v>136997</v>
      </c>
      <c r="F156" s="1" t="s">
        <v>23</v>
      </c>
      <c r="G156" s="1" t="s">
        <v>35</v>
      </c>
      <c r="H156" s="1" t="s">
        <v>18</v>
      </c>
      <c r="I156" s="1">
        <v>17.2</v>
      </c>
      <c r="J156" s="1" t="s">
        <v>24</v>
      </c>
      <c r="K156" s="1" t="s">
        <v>97</v>
      </c>
      <c r="L156" s="1">
        <v>5</v>
      </c>
      <c r="N156" s="1">
        <v>8.5</v>
      </c>
      <c r="P156" s="2">
        <f t="shared" si="10"/>
        <v>138.1</v>
      </c>
      <c r="R156" t="str">
        <f t="shared" si="9"/>
        <v/>
      </c>
    </row>
    <row r="157" spans="1:18" ht="20.399999999999999" x14ac:dyDescent="0.35">
      <c r="A157" s="1">
        <v>155</v>
      </c>
      <c r="B157" s="1" t="s">
        <v>309</v>
      </c>
      <c r="C157" s="1" t="s">
        <v>53</v>
      </c>
      <c r="D157" s="1">
        <v>2019</v>
      </c>
      <c r="E157" s="1">
        <v>14322</v>
      </c>
      <c r="F157" s="1" t="s">
        <v>28</v>
      </c>
      <c r="G157" s="1" t="s">
        <v>17</v>
      </c>
      <c r="H157" s="1" t="s">
        <v>18</v>
      </c>
      <c r="I157" s="1">
        <v>21.1</v>
      </c>
      <c r="J157" s="1" t="s">
        <v>24</v>
      </c>
      <c r="K157" s="1" t="s">
        <v>41</v>
      </c>
      <c r="L157" s="1">
        <v>5</v>
      </c>
      <c r="N157" s="1">
        <v>4.2300000000000004</v>
      </c>
      <c r="P157" s="2">
        <f t="shared" si="10"/>
        <v>55.2</v>
      </c>
      <c r="R157" t="str">
        <f t="shared" si="9"/>
        <v/>
      </c>
    </row>
    <row r="158" spans="1:18" ht="20.399999999999999" x14ac:dyDescent="0.35">
      <c r="A158" s="1">
        <v>156</v>
      </c>
      <c r="B158" s="1" t="s">
        <v>113</v>
      </c>
      <c r="C158" s="1" t="s">
        <v>43</v>
      </c>
      <c r="D158" s="1">
        <v>2012</v>
      </c>
      <c r="E158" s="1">
        <v>65634</v>
      </c>
      <c r="F158" s="1" t="s">
        <v>23</v>
      </c>
      <c r="G158" s="1" t="s">
        <v>17</v>
      </c>
      <c r="H158" s="1" t="s">
        <v>18</v>
      </c>
      <c r="I158" s="1">
        <v>22.07</v>
      </c>
      <c r="J158" s="1" t="s">
        <v>24</v>
      </c>
      <c r="K158" s="1" t="s">
        <v>114</v>
      </c>
      <c r="L158" s="1">
        <v>5</v>
      </c>
      <c r="N158" s="1">
        <v>3.5</v>
      </c>
      <c r="P158" s="2">
        <f t="shared" si="10"/>
        <v>73.900000000000006</v>
      </c>
      <c r="R158" t="str">
        <f t="shared" si="9"/>
        <v/>
      </c>
    </row>
    <row r="159" spans="1:18" ht="20.399999999999999" x14ac:dyDescent="0.35">
      <c r="A159" s="1">
        <v>157</v>
      </c>
      <c r="B159" s="1" t="s">
        <v>310</v>
      </c>
      <c r="C159" s="1" t="s">
        <v>57</v>
      </c>
      <c r="D159" s="1">
        <v>2016</v>
      </c>
      <c r="E159" s="1">
        <v>6000</v>
      </c>
      <c r="F159" s="1" t="s">
        <v>28</v>
      </c>
      <c r="G159" s="1" t="s">
        <v>17</v>
      </c>
      <c r="H159" s="1" t="s">
        <v>18</v>
      </c>
      <c r="I159" s="1">
        <v>20.63</v>
      </c>
      <c r="J159" s="1" t="s">
        <v>24</v>
      </c>
      <c r="K159" s="1" t="s">
        <v>311</v>
      </c>
      <c r="L159" s="1">
        <v>5</v>
      </c>
      <c r="N159" s="1">
        <v>2.5</v>
      </c>
      <c r="P159" s="2">
        <f t="shared" si="10"/>
        <v>67.06</v>
      </c>
      <c r="R159" t="str">
        <f t="shared" si="9"/>
        <v/>
      </c>
    </row>
    <row r="160" spans="1:18" ht="20.399999999999999" x14ac:dyDescent="0.35">
      <c r="A160" s="1">
        <v>158</v>
      </c>
      <c r="B160" s="1" t="s">
        <v>312</v>
      </c>
      <c r="C160" s="1" t="s">
        <v>57</v>
      </c>
      <c r="D160" s="1">
        <v>2013</v>
      </c>
      <c r="E160" s="1">
        <v>33280</v>
      </c>
      <c r="F160" s="1" t="s">
        <v>28</v>
      </c>
      <c r="G160" s="1" t="s">
        <v>17</v>
      </c>
      <c r="H160" s="1" t="s">
        <v>18</v>
      </c>
      <c r="I160" s="1">
        <v>19.399999999999999</v>
      </c>
      <c r="J160" s="1" t="s">
        <v>24</v>
      </c>
      <c r="K160" s="1" t="s">
        <v>184</v>
      </c>
      <c r="L160" s="1">
        <v>5</v>
      </c>
      <c r="N160" s="1">
        <v>2.39</v>
      </c>
      <c r="P160" s="2">
        <f t="shared" si="10"/>
        <v>86.8</v>
      </c>
      <c r="R160" t="str">
        <f t="shared" si="9"/>
        <v/>
      </c>
    </row>
    <row r="161" spans="1:18" ht="20.399999999999999" x14ac:dyDescent="0.35">
      <c r="A161" s="1">
        <v>159</v>
      </c>
      <c r="B161" s="1" t="s">
        <v>313</v>
      </c>
      <c r="C161" s="1" t="s">
        <v>61</v>
      </c>
      <c r="D161" s="1">
        <v>2013</v>
      </c>
      <c r="E161" s="1">
        <v>29000</v>
      </c>
      <c r="F161" s="1" t="s">
        <v>28</v>
      </c>
      <c r="G161" s="1" t="s">
        <v>35</v>
      </c>
      <c r="H161" s="1" t="s">
        <v>18</v>
      </c>
      <c r="I161" s="1">
        <v>14.8</v>
      </c>
      <c r="J161" s="1" t="s">
        <v>24</v>
      </c>
      <c r="K161" s="1" t="s">
        <v>314</v>
      </c>
      <c r="L161" s="1">
        <v>5</v>
      </c>
      <c r="N161" s="1">
        <v>11.25</v>
      </c>
      <c r="P161" s="2">
        <f t="shared" si="10"/>
        <v>120.7</v>
      </c>
      <c r="R161" t="str">
        <f t="shared" si="9"/>
        <v/>
      </c>
    </row>
    <row r="162" spans="1:18" ht="20.399999999999999" x14ac:dyDescent="0.35">
      <c r="A162" s="1">
        <v>160</v>
      </c>
      <c r="B162" s="1" t="s">
        <v>315</v>
      </c>
      <c r="C162" s="1" t="s">
        <v>53</v>
      </c>
      <c r="D162" s="1">
        <v>2015</v>
      </c>
      <c r="E162" s="1">
        <v>42831</v>
      </c>
      <c r="F162" s="1" t="s">
        <v>23</v>
      </c>
      <c r="G162" s="1" t="s">
        <v>17</v>
      </c>
      <c r="H162" s="1" t="s">
        <v>18</v>
      </c>
      <c r="I162" s="1">
        <v>26</v>
      </c>
      <c r="J162" s="1" t="s">
        <v>24</v>
      </c>
      <c r="K162" s="1" t="s">
        <v>69</v>
      </c>
      <c r="L162" s="1">
        <v>5</v>
      </c>
      <c r="N162" s="1">
        <v>7.11</v>
      </c>
      <c r="P162" s="2">
        <f t="shared" si="10"/>
        <v>98.6</v>
      </c>
      <c r="R162" t="str">
        <f t="shared" si="9"/>
        <v/>
      </c>
    </row>
    <row r="163" spans="1:18" ht="20.399999999999999" x14ac:dyDescent="0.35">
      <c r="A163" s="1">
        <v>161</v>
      </c>
      <c r="B163" s="1" t="s">
        <v>316</v>
      </c>
      <c r="C163" s="1" t="s">
        <v>129</v>
      </c>
      <c r="D163" s="1">
        <v>2016</v>
      </c>
      <c r="E163" s="1">
        <v>90000</v>
      </c>
      <c r="F163" s="1" t="s">
        <v>23</v>
      </c>
      <c r="G163" s="1" t="s">
        <v>17</v>
      </c>
      <c r="H163" s="1" t="s">
        <v>18</v>
      </c>
      <c r="I163" s="1">
        <v>12.99</v>
      </c>
      <c r="J163" s="1" t="s">
        <v>24</v>
      </c>
      <c r="K163" s="1" t="s">
        <v>247</v>
      </c>
      <c r="L163" s="1">
        <v>7</v>
      </c>
      <c r="N163" s="1">
        <v>10.9</v>
      </c>
      <c r="P163" s="2">
        <f t="shared" si="10"/>
        <v>100.6</v>
      </c>
      <c r="R163" t="str">
        <f t="shared" si="9"/>
        <v/>
      </c>
    </row>
    <row r="164" spans="1:18" ht="20.399999999999999" x14ac:dyDescent="0.35">
      <c r="A164" s="1">
        <v>162</v>
      </c>
      <c r="B164" s="1" t="s">
        <v>317</v>
      </c>
      <c r="C164" s="1" t="s">
        <v>129</v>
      </c>
      <c r="D164" s="1">
        <v>2017</v>
      </c>
      <c r="E164" s="1">
        <v>24005</v>
      </c>
      <c r="F164" s="1" t="s">
        <v>28</v>
      </c>
      <c r="G164" s="1" t="s">
        <v>17</v>
      </c>
      <c r="H164" s="1" t="s">
        <v>18</v>
      </c>
      <c r="I164" s="1">
        <v>20.399999999999999</v>
      </c>
      <c r="J164" s="1" t="s">
        <v>24</v>
      </c>
      <c r="K164" s="1" t="s">
        <v>291</v>
      </c>
      <c r="L164" s="1">
        <v>5</v>
      </c>
      <c r="N164" s="1">
        <v>6.2</v>
      </c>
      <c r="P164" s="2">
        <f t="shared" si="10"/>
        <v>81.8</v>
      </c>
      <c r="R164" t="str">
        <f t="shared" si="9"/>
        <v/>
      </c>
    </row>
    <row r="165" spans="1:18" ht="20.399999999999999" x14ac:dyDescent="0.35">
      <c r="A165" s="1">
        <v>163</v>
      </c>
      <c r="B165" s="1" t="s">
        <v>211</v>
      </c>
      <c r="C165" s="1" t="s">
        <v>15</v>
      </c>
      <c r="D165" s="1">
        <v>2012</v>
      </c>
      <c r="E165" s="1">
        <v>32792</v>
      </c>
      <c r="F165" s="1" t="s">
        <v>23</v>
      </c>
      <c r="G165" s="1" t="s">
        <v>17</v>
      </c>
      <c r="H165" s="1" t="s">
        <v>18</v>
      </c>
      <c r="I165" s="1">
        <v>15.1</v>
      </c>
      <c r="J165" s="1" t="s">
        <v>24</v>
      </c>
      <c r="K165" s="1" t="s">
        <v>167</v>
      </c>
      <c r="L165" s="1">
        <v>7</v>
      </c>
      <c r="N165" s="1">
        <v>7.9</v>
      </c>
      <c r="P165" s="2">
        <f t="shared" si="10"/>
        <v>140</v>
      </c>
      <c r="R165" t="str">
        <f t="shared" si="9"/>
        <v/>
      </c>
    </row>
    <row r="166" spans="1:18" ht="20.399999999999999" x14ac:dyDescent="0.35">
      <c r="A166" s="1">
        <v>164</v>
      </c>
      <c r="B166" s="1" t="s">
        <v>318</v>
      </c>
      <c r="C166" s="1" t="s">
        <v>53</v>
      </c>
      <c r="D166" s="1">
        <v>2014</v>
      </c>
      <c r="E166" s="1">
        <v>147898</v>
      </c>
      <c r="F166" s="1" t="s">
        <v>23</v>
      </c>
      <c r="G166" s="1" t="s">
        <v>17</v>
      </c>
      <c r="H166" s="1" t="s">
        <v>18</v>
      </c>
      <c r="I166" s="1">
        <v>22.7</v>
      </c>
      <c r="J166" s="1" t="s">
        <v>24</v>
      </c>
      <c r="K166" s="1" t="s">
        <v>210</v>
      </c>
      <c r="L166" s="1">
        <v>5</v>
      </c>
      <c r="N166" s="1">
        <v>4.42</v>
      </c>
      <c r="P166" s="2">
        <f t="shared" si="10"/>
        <v>89.84</v>
      </c>
      <c r="R166" t="str">
        <f t="shared" si="9"/>
        <v/>
      </c>
    </row>
    <row r="167" spans="1:18" ht="20.399999999999999" x14ac:dyDescent="0.35">
      <c r="A167" s="1">
        <v>165</v>
      </c>
      <c r="B167" s="1" t="s">
        <v>206</v>
      </c>
      <c r="C167" s="1" t="s">
        <v>15</v>
      </c>
      <c r="D167" s="1">
        <v>2012</v>
      </c>
      <c r="E167" s="1">
        <v>131765</v>
      </c>
      <c r="F167" s="1" t="s">
        <v>23</v>
      </c>
      <c r="G167" s="1" t="s">
        <v>17</v>
      </c>
      <c r="H167" s="1" t="s">
        <v>18</v>
      </c>
      <c r="I167" s="1">
        <v>13</v>
      </c>
      <c r="J167" s="1" t="s">
        <v>24</v>
      </c>
      <c r="K167" s="1" t="s">
        <v>207</v>
      </c>
      <c r="L167" s="1">
        <v>7</v>
      </c>
      <c r="N167" s="1">
        <v>13.5</v>
      </c>
      <c r="P167" s="2">
        <f t="shared" si="10"/>
        <v>168.5</v>
      </c>
      <c r="R167" t="str">
        <f t="shared" si="9"/>
        <v/>
      </c>
    </row>
    <row r="168" spans="1:18" ht="20.399999999999999" x14ac:dyDescent="0.35">
      <c r="A168" s="1">
        <v>166</v>
      </c>
      <c r="B168" s="1" t="s">
        <v>319</v>
      </c>
      <c r="C168" s="1" t="s">
        <v>27</v>
      </c>
      <c r="D168" s="1">
        <v>2013</v>
      </c>
      <c r="E168" s="1">
        <v>65000</v>
      </c>
      <c r="F168" s="1" t="s">
        <v>23</v>
      </c>
      <c r="G168" s="1" t="s">
        <v>35</v>
      </c>
      <c r="H168" s="1" t="s">
        <v>18</v>
      </c>
      <c r="I168" s="1">
        <v>21.5</v>
      </c>
      <c r="J168" s="1" t="s">
        <v>24</v>
      </c>
      <c r="K168" s="1" t="s">
        <v>181</v>
      </c>
      <c r="L168" s="1">
        <v>5</v>
      </c>
      <c r="N168" s="1">
        <v>6.25</v>
      </c>
      <c r="P168" s="2">
        <f t="shared" si="10"/>
        <v>108.5</v>
      </c>
      <c r="R168" t="str">
        <f t="shared" si="9"/>
        <v/>
      </c>
    </row>
    <row r="169" spans="1:18" ht="20.399999999999999" x14ac:dyDescent="0.35">
      <c r="A169" s="1">
        <v>167</v>
      </c>
      <c r="B169" s="1" t="s">
        <v>158</v>
      </c>
      <c r="C169" s="1" t="s">
        <v>43</v>
      </c>
      <c r="D169" s="1">
        <v>2010</v>
      </c>
      <c r="E169" s="1">
        <v>66123</v>
      </c>
      <c r="F169" s="1" t="s">
        <v>23</v>
      </c>
      <c r="G169" s="1" t="s">
        <v>17</v>
      </c>
      <c r="H169" s="1" t="s">
        <v>36</v>
      </c>
      <c r="I169" s="1">
        <v>20</v>
      </c>
      <c r="J169" s="1" t="s">
        <v>24</v>
      </c>
      <c r="K169" s="1" t="s">
        <v>159</v>
      </c>
      <c r="L169" s="1">
        <v>5</v>
      </c>
      <c r="N169" s="1">
        <v>2.1</v>
      </c>
      <c r="P169" s="2">
        <f t="shared" si="10"/>
        <v>68</v>
      </c>
      <c r="R169" t="str">
        <f t="shared" si="9"/>
        <v/>
      </c>
    </row>
    <row r="170" spans="1:18" ht="20.399999999999999" x14ac:dyDescent="0.35">
      <c r="A170" s="1">
        <v>168</v>
      </c>
      <c r="B170" s="1" t="s">
        <v>320</v>
      </c>
      <c r="C170" s="1" t="s">
        <v>15</v>
      </c>
      <c r="D170" s="1">
        <v>2015</v>
      </c>
      <c r="E170" s="1">
        <v>41000</v>
      </c>
      <c r="F170" s="1" t="s">
        <v>23</v>
      </c>
      <c r="G170" s="1" t="s">
        <v>35</v>
      </c>
      <c r="H170" s="1" t="s">
        <v>18</v>
      </c>
      <c r="I170" s="1">
        <v>15.3</v>
      </c>
      <c r="J170" s="1" t="s">
        <v>24</v>
      </c>
      <c r="K170" s="1" t="s">
        <v>321</v>
      </c>
      <c r="L170" s="1">
        <v>5</v>
      </c>
      <c r="N170" s="1">
        <v>45</v>
      </c>
      <c r="P170" s="2">
        <f t="shared" si="10"/>
        <v>258</v>
      </c>
      <c r="R170" t="str">
        <f t="shared" si="9"/>
        <v/>
      </c>
    </row>
    <row r="171" spans="1:18" ht="20.399999999999999" x14ac:dyDescent="0.35">
      <c r="A171" s="1">
        <v>169</v>
      </c>
      <c r="B171" s="1" t="s">
        <v>322</v>
      </c>
      <c r="C171" s="1" t="s">
        <v>34</v>
      </c>
      <c r="D171" s="1">
        <v>2017</v>
      </c>
      <c r="E171" s="1">
        <v>23550</v>
      </c>
      <c r="F171" s="1" t="s">
        <v>23</v>
      </c>
      <c r="G171" s="1" t="s">
        <v>35</v>
      </c>
      <c r="H171" s="1" t="s">
        <v>18</v>
      </c>
      <c r="I171" s="1">
        <v>19.27</v>
      </c>
      <c r="J171" s="1" t="s">
        <v>24</v>
      </c>
      <c r="K171" s="1" t="s">
        <v>75</v>
      </c>
      <c r="L171" s="1">
        <v>5</v>
      </c>
      <c r="N171" s="1">
        <v>33.659999999999997</v>
      </c>
      <c r="P171" s="2">
        <f t="shared" si="10"/>
        <v>167.62</v>
      </c>
      <c r="R171" t="str">
        <f t="shared" si="9"/>
        <v/>
      </c>
    </row>
    <row r="172" spans="1:18" ht="20.399999999999999" x14ac:dyDescent="0.35">
      <c r="A172" s="1">
        <v>170</v>
      </c>
      <c r="B172" s="1" t="s">
        <v>323</v>
      </c>
      <c r="C172" s="1" t="s">
        <v>74</v>
      </c>
      <c r="D172" s="1">
        <v>2012</v>
      </c>
      <c r="E172" s="1">
        <v>45000</v>
      </c>
      <c r="F172" s="1" t="s">
        <v>28</v>
      </c>
      <c r="G172" s="1" t="s">
        <v>17</v>
      </c>
      <c r="H172" s="1" t="s">
        <v>36</v>
      </c>
      <c r="I172" s="1">
        <v>19.399999999999999</v>
      </c>
      <c r="J172" s="1" t="s">
        <v>24</v>
      </c>
      <c r="K172" s="1" t="s">
        <v>184</v>
      </c>
      <c r="L172" s="1">
        <v>5</v>
      </c>
      <c r="N172" s="1">
        <v>3.65</v>
      </c>
      <c r="P172" s="2">
        <f t="shared" si="10"/>
        <v>86.8</v>
      </c>
      <c r="R172" t="str">
        <f t="shared" si="9"/>
        <v/>
      </c>
    </row>
    <row r="173" spans="1:18" ht="20.399999999999999" x14ac:dyDescent="0.35">
      <c r="A173" s="1">
        <v>171</v>
      </c>
      <c r="B173" s="1" t="s">
        <v>324</v>
      </c>
      <c r="C173" s="1" t="s">
        <v>61</v>
      </c>
      <c r="D173" s="1">
        <v>2013</v>
      </c>
      <c r="E173" s="1">
        <v>60000</v>
      </c>
      <c r="F173" s="1" t="s">
        <v>28</v>
      </c>
      <c r="G173" s="1" t="s">
        <v>17</v>
      </c>
      <c r="H173" s="1" t="s">
        <v>18</v>
      </c>
      <c r="I173" s="1">
        <v>20.36</v>
      </c>
      <c r="J173" s="1" t="s">
        <v>24</v>
      </c>
      <c r="K173" s="1" t="s">
        <v>151</v>
      </c>
      <c r="L173" s="1">
        <v>5</v>
      </c>
      <c r="N173" s="1">
        <v>2.75</v>
      </c>
      <c r="P173" s="2">
        <f t="shared" si="10"/>
        <v>78.900000000000006</v>
      </c>
      <c r="R173" t="str">
        <f t="shared" si="9"/>
        <v/>
      </c>
    </row>
    <row r="174" spans="1:18" ht="20.399999999999999" x14ac:dyDescent="0.35">
      <c r="A174" s="1">
        <v>172</v>
      </c>
      <c r="B174" s="1" t="s">
        <v>325</v>
      </c>
      <c r="C174" s="1" t="s">
        <v>74</v>
      </c>
      <c r="D174" s="1">
        <v>2016</v>
      </c>
      <c r="E174" s="1">
        <v>44414</v>
      </c>
      <c r="F174" s="1" t="s">
        <v>23</v>
      </c>
      <c r="G174" s="1" t="s">
        <v>35</v>
      </c>
      <c r="H174" s="1" t="s">
        <v>18</v>
      </c>
      <c r="I174" s="1">
        <v>17.899999999999999</v>
      </c>
      <c r="J174" s="1" t="s">
        <v>24</v>
      </c>
      <c r="K174" s="1" t="s">
        <v>163</v>
      </c>
      <c r="L174" s="1">
        <v>5</v>
      </c>
      <c r="N174" s="1">
        <v>42.5</v>
      </c>
      <c r="P174" s="2">
        <f t="shared" si="10"/>
        <v>170</v>
      </c>
      <c r="R174" t="str">
        <f t="shared" si="9"/>
        <v/>
      </c>
    </row>
    <row r="175" spans="1:18" ht="20.399999999999999" x14ac:dyDescent="0.35">
      <c r="A175" s="1">
        <v>173</v>
      </c>
      <c r="B175" s="1" t="s">
        <v>326</v>
      </c>
      <c r="C175" s="1" t="s">
        <v>57</v>
      </c>
      <c r="D175" s="1">
        <v>2019</v>
      </c>
      <c r="E175" s="1">
        <v>1000</v>
      </c>
      <c r="F175" s="1" t="s">
        <v>28</v>
      </c>
      <c r="G175" s="1" t="s">
        <v>17</v>
      </c>
      <c r="H175" s="1" t="s">
        <v>18</v>
      </c>
      <c r="I175" s="1">
        <v>18.899999999999999</v>
      </c>
      <c r="J175" s="1" t="s">
        <v>24</v>
      </c>
      <c r="K175" s="1" t="s">
        <v>327</v>
      </c>
      <c r="L175" s="1">
        <v>5</v>
      </c>
      <c r="M175" s="1" t="s">
        <v>328</v>
      </c>
      <c r="N175" s="1">
        <v>6.5</v>
      </c>
      <c r="P175" s="2">
        <f t="shared" si="10"/>
        <v>81.86</v>
      </c>
      <c r="Q175">
        <f t="shared" si="11"/>
        <v>739000</v>
      </c>
      <c r="R175">
        <f t="shared" si="9"/>
        <v>99.988922868741554</v>
      </c>
    </row>
    <row r="176" spans="1:18" ht="20.399999999999999" x14ac:dyDescent="0.35">
      <c r="A176" s="1">
        <v>174</v>
      </c>
      <c r="B176" s="1" t="s">
        <v>329</v>
      </c>
      <c r="C176" s="1" t="s">
        <v>15</v>
      </c>
      <c r="D176" s="1">
        <v>2012</v>
      </c>
      <c r="E176" s="1">
        <v>62500</v>
      </c>
      <c r="F176" s="1" t="s">
        <v>23</v>
      </c>
      <c r="G176" s="1" t="s">
        <v>35</v>
      </c>
      <c r="H176" s="1" t="s">
        <v>36</v>
      </c>
      <c r="I176" s="1">
        <v>17.68</v>
      </c>
      <c r="J176" s="1" t="s">
        <v>24</v>
      </c>
      <c r="K176" s="1" t="s">
        <v>139</v>
      </c>
      <c r="L176" s="1">
        <v>5</v>
      </c>
      <c r="N176" s="1">
        <v>19</v>
      </c>
      <c r="P176" s="2">
        <f t="shared" si="10"/>
        <v>174.33</v>
      </c>
      <c r="R176" t="str">
        <f t="shared" si="9"/>
        <v/>
      </c>
    </row>
    <row r="177" spans="1:18" ht="20.399999999999999" x14ac:dyDescent="0.35">
      <c r="A177" s="1">
        <v>175</v>
      </c>
      <c r="B177" s="1" t="s">
        <v>85</v>
      </c>
      <c r="C177" s="1" t="s">
        <v>15</v>
      </c>
      <c r="D177" s="1">
        <v>2013</v>
      </c>
      <c r="E177" s="1">
        <v>21000</v>
      </c>
      <c r="F177" s="1" t="s">
        <v>28</v>
      </c>
      <c r="G177" s="1" t="s">
        <v>35</v>
      </c>
      <c r="H177" s="1" t="s">
        <v>36</v>
      </c>
      <c r="I177" s="1">
        <v>14.4</v>
      </c>
      <c r="J177" s="1" t="s">
        <v>24</v>
      </c>
      <c r="K177" s="1" t="s">
        <v>49</v>
      </c>
      <c r="L177" s="1">
        <v>5</v>
      </c>
      <c r="N177" s="1">
        <v>4.45</v>
      </c>
      <c r="P177" s="2">
        <f t="shared" si="10"/>
        <v>103.6</v>
      </c>
      <c r="R177" t="str">
        <f t="shared" si="9"/>
        <v/>
      </c>
    </row>
    <row r="178" spans="1:18" ht="20.399999999999999" x14ac:dyDescent="0.35">
      <c r="A178" s="1">
        <v>176</v>
      </c>
      <c r="B178" s="1" t="s">
        <v>330</v>
      </c>
      <c r="C178" s="1" t="s">
        <v>43</v>
      </c>
      <c r="D178" s="1">
        <v>2017</v>
      </c>
      <c r="E178" s="1">
        <v>8525</v>
      </c>
      <c r="F178" s="1" t="s">
        <v>23</v>
      </c>
      <c r="G178" s="1" t="s">
        <v>35</v>
      </c>
      <c r="H178" s="1" t="s">
        <v>36</v>
      </c>
      <c r="I178" s="1">
        <v>16.600000000000001</v>
      </c>
      <c r="J178" s="1" t="s">
        <v>24</v>
      </c>
      <c r="K178" s="1" t="s">
        <v>331</v>
      </c>
      <c r="L178" s="1">
        <v>5</v>
      </c>
      <c r="N178" s="1">
        <v>23</v>
      </c>
      <c r="P178" s="2">
        <f t="shared" ref="P178:P195" si="12">--LEFT(K178, FIND(" ", K178) - 1)</f>
        <v>112</v>
      </c>
      <c r="R178" t="str">
        <f t="shared" si="9"/>
        <v/>
      </c>
    </row>
    <row r="179" spans="1:18" ht="20.399999999999999" x14ac:dyDescent="0.35">
      <c r="A179" s="1">
        <v>177</v>
      </c>
      <c r="B179" s="1" t="s">
        <v>332</v>
      </c>
      <c r="C179" s="1" t="s">
        <v>74</v>
      </c>
      <c r="D179" s="1">
        <v>2014</v>
      </c>
      <c r="E179" s="1">
        <v>29000</v>
      </c>
      <c r="F179" s="1" t="s">
        <v>23</v>
      </c>
      <c r="G179" s="1" t="s">
        <v>17</v>
      </c>
      <c r="H179" s="1" t="s">
        <v>18</v>
      </c>
      <c r="I179" s="1">
        <v>22.54</v>
      </c>
      <c r="J179" s="1" t="s">
        <v>24</v>
      </c>
      <c r="K179" s="1" t="s">
        <v>333</v>
      </c>
      <c r="L179" s="1">
        <v>5</v>
      </c>
      <c r="N179" s="1">
        <v>8.35</v>
      </c>
      <c r="P179" s="2">
        <f t="shared" si="12"/>
        <v>88.73</v>
      </c>
      <c r="R179" t="str">
        <f t="shared" si="9"/>
        <v/>
      </c>
    </row>
    <row r="180" spans="1:18" ht="20.399999999999999" x14ac:dyDescent="0.35">
      <c r="A180" s="1">
        <v>178</v>
      </c>
      <c r="B180" s="1" t="s">
        <v>329</v>
      </c>
      <c r="C180" s="1" t="s">
        <v>15</v>
      </c>
      <c r="D180" s="1">
        <v>2014</v>
      </c>
      <c r="E180" s="1">
        <v>40000</v>
      </c>
      <c r="F180" s="1" t="s">
        <v>23</v>
      </c>
      <c r="G180" s="1" t="s">
        <v>35</v>
      </c>
      <c r="H180" s="1" t="s">
        <v>18</v>
      </c>
      <c r="I180" s="1">
        <v>17.68</v>
      </c>
      <c r="J180" s="1" t="s">
        <v>24</v>
      </c>
      <c r="K180" s="1" t="s">
        <v>139</v>
      </c>
      <c r="L180" s="1">
        <v>5</v>
      </c>
      <c r="N180" s="1">
        <v>22.95</v>
      </c>
      <c r="P180" s="2">
        <f t="shared" si="12"/>
        <v>174.33</v>
      </c>
      <c r="R180" t="str">
        <f t="shared" si="9"/>
        <v/>
      </c>
    </row>
    <row r="181" spans="1:18" ht="20.399999999999999" x14ac:dyDescent="0.35">
      <c r="A181" s="1">
        <v>179</v>
      </c>
      <c r="B181" s="1" t="s">
        <v>334</v>
      </c>
      <c r="C181" s="1" t="s">
        <v>43</v>
      </c>
      <c r="D181" s="1">
        <v>2012</v>
      </c>
      <c r="E181" s="1">
        <v>88000</v>
      </c>
      <c r="F181" s="1" t="s">
        <v>23</v>
      </c>
      <c r="G181" s="1" t="s">
        <v>17</v>
      </c>
      <c r="H181" s="1" t="s">
        <v>18</v>
      </c>
      <c r="I181" s="1">
        <v>25.44</v>
      </c>
      <c r="J181" s="1" t="s">
        <v>24</v>
      </c>
      <c r="K181" s="1" t="s">
        <v>335</v>
      </c>
      <c r="L181" s="1">
        <v>5</v>
      </c>
      <c r="N181" s="1">
        <v>1.5</v>
      </c>
      <c r="P181" s="2">
        <f t="shared" si="12"/>
        <v>57.6</v>
      </c>
      <c r="R181" t="str">
        <f t="shared" si="9"/>
        <v/>
      </c>
    </row>
    <row r="182" spans="1:18" ht="20.399999999999999" x14ac:dyDescent="0.35">
      <c r="A182" s="1">
        <v>180</v>
      </c>
      <c r="B182" s="1" t="s">
        <v>336</v>
      </c>
      <c r="C182" s="1" t="s">
        <v>53</v>
      </c>
      <c r="D182" s="1">
        <v>2012</v>
      </c>
      <c r="E182" s="1">
        <v>53537</v>
      </c>
      <c r="F182" s="1" t="s">
        <v>28</v>
      </c>
      <c r="G182" s="1" t="s">
        <v>35</v>
      </c>
      <c r="H182" s="1" t="s">
        <v>18</v>
      </c>
      <c r="I182" s="1">
        <v>13.7</v>
      </c>
      <c r="J182" s="1" t="s">
        <v>24</v>
      </c>
      <c r="K182" s="1" t="s">
        <v>337</v>
      </c>
      <c r="L182" s="1">
        <v>5</v>
      </c>
      <c r="N182" s="1">
        <v>6.89</v>
      </c>
      <c r="P182" s="2">
        <f t="shared" si="12"/>
        <v>157.75</v>
      </c>
      <c r="R182" t="str">
        <f t="shared" si="9"/>
        <v/>
      </c>
    </row>
    <row r="183" spans="1:18" ht="20.399999999999999" x14ac:dyDescent="0.35">
      <c r="A183" s="1">
        <v>181</v>
      </c>
      <c r="B183" s="1" t="s">
        <v>338</v>
      </c>
      <c r="C183" s="1" t="s">
        <v>27</v>
      </c>
      <c r="D183" s="1">
        <v>2006</v>
      </c>
      <c r="E183" s="1">
        <v>216000</v>
      </c>
      <c r="F183" s="1" t="s">
        <v>23</v>
      </c>
      <c r="G183" s="1" t="s">
        <v>17</v>
      </c>
      <c r="H183" s="1" t="s">
        <v>36</v>
      </c>
      <c r="I183" s="1">
        <v>17.8</v>
      </c>
      <c r="J183" s="1" t="s">
        <v>24</v>
      </c>
      <c r="K183" s="1" t="s">
        <v>159</v>
      </c>
      <c r="L183" s="1">
        <v>5</v>
      </c>
      <c r="N183" s="1">
        <v>1.45</v>
      </c>
      <c r="P183" s="2">
        <f t="shared" si="12"/>
        <v>68</v>
      </c>
      <c r="R183" t="str">
        <f t="shared" si="9"/>
        <v/>
      </c>
    </row>
    <row r="184" spans="1:18" ht="20.399999999999999" x14ac:dyDescent="0.35">
      <c r="A184" s="1">
        <v>182</v>
      </c>
      <c r="B184" s="1" t="s">
        <v>339</v>
      </c>
      <c r="C184" s="1" t="s">
        <v>39</v>
      </c>
      <c r="D184" s="1">
        <v>2014</v>
      </c>
      <c r="E184" s="1">
        <v>51000</v>
      </c>
      <c r="F184" s="1" t="s">
        <v>23</v>
      </c>
      <c r="G184" s="1" t="s">
        <v>35</v>
      </c>
      <c r="H184" s="1" t="s">
        <v>18</v>
      </c>
      <c r="I184" s="1">
        <v>22.48</v>
      </c>
      <c r="J184" s="1" t="s">
        <v>24</v>
      </c>
      <c r="K184" s="1" t="s">
        <v>77</v>
      </c>
      <c r="L184" s="1">
        <v>5</v>
      </c>
      <c r="M184" s="1" t="s">
        <v>340</v>
      </c>
      <c r="N184" s="1">
        <v>33.5</v>
      </c>
      <c r="P184" s="2">
        <f t="shared" si="12"/>
        <v>190</v>
      </c>
      <c r="Q184">
        <f t="shared" si="11"/>
        <v>6947000</v>
      </c>
      <c r="R184">
        <f t="shared" si="9"/>
        <v>99.997265006477619</v>
      </c>
    </row>
    <row r="185" spans="1:18" ht="20.399999999999999" x14ac:dyDescent="0.35">
      <c r="A185" s="1">
        <v>183</v>
      </c>
      <c r="B185" s="1" t="s">
        <v>341</v>
      </c>
      <c r="C185" s="1" t="s">
        <v>43</v>
      </c>
      <c r="D185" s="1">
        <v>2007</v>
      </c>
      <c r="E185" s="1">
        <v>118500</v>
      </c>
      <c r="F185" s="1" t="s">
        <v>28</v>
      </c>
      <c r="G185" s="1" t="s">
        <v>17</v>
      </c>
      <c r="H185" s="1" t="s">
        <v>18</v>
      </c>
      <c r="I185" s="1">
        <v>12.9</v>
      </c>
      <c r="J185" s="1" t="s">
        <v>24</v>
      </c>
      <c r="K185" s="1" t="s">
        <v>342</v>
      </c>
      <c r="L185" s="1">
        <v>5</v>
      </c>
      <c r="N185" s="1">
        <v>1.25</v>
      </c>
      <c r="P185" s="2">
        <f t="shared" si="12"/>
        <v>102.5</v>
      </c>
      <c r="R185" t="str">
        <f t="shared" si="9"/>
        <v/>
      </c>
    </row>
    <row r="186" spans="1:18" ht="20.399999999999999" x14ac:dyDescent="0.35">
      <c r="A186" s="1">
        <v>184</v>
      </c>
      <c r="B186" s="1" t="s">
        <v>213</v>
      </c>
      <c r="C186" s="1" t="s">
        <v>39</v>
      </c>
      <c r="D186" s="1">
        <v>2012</v>
      </c>
      <c r="E186" s="1">
        <v>63000</v>
      </c>
      <c r="F186" s="1" t="s">
        <v>23</v>
      </c>
      <c r="G186" s="1" t="s">
        <v>17</v>
      </c>
      <c r="H186" s="1" t="s">
        <v>18</v>
      </c>
      <c r="I186" s="1">
        <v>22.07</v>
      </c>
      <c r="J186" s="1" t="s">
        <v>24</v>
      </c>
      <c r="K186" s="1" t="s">
        <v>114</v>
      </c>
      <c r="L186" s="1">
        <v>5</v>
      </c>
      <c r="N186" s="1">
        <v>4.2</v>
      </c>
      <c r="P186" s="2">
        <f t="shared" si="12"/>
        <v>73.900000000000006</v>
      </c>
      <c r="R186" t="str">
        <f t="shared" si="9"/>
        <v/>
      </c>
    </row>
    <row r="187" spans="1:18" ht="20.399999999999999" x14ac:dyDescent="0.35">
      <c r="A187" s="1">
        <v>185</v>
      </c>
      <c r="B187" s="1" t="s">
        <v>343</v>
      </c>
      <c r="C187" s="1" t="s">
        <v>15</v>
      </c>
      <c r="D187" s="1">
        <v>2015</v>
      </c>
      <c r="E187" s="1">
        <v>25000</v>
      </c>
      <c r="F187" s="1" t="s">
        <v>23</v>
      </c>
      <c r="G187" s="1" t="s">
        <v>17</v>
      </c>
      <c r="H187" s="1" t="s">
        <v>18</v>
      </c>
      <c r="I187" s="1">
        <v>19.98</v>
      </c>
      <c r="J187" s="1" t="s">
        <v>24</v>
      </c>
      <c r="K187" s="1" t="s">
        <v>181</v>
      </c>
      <c r="L187" s="1">
        <v>8</v>
      </c>
      <c r="N187" s="1">
        <v>6.75</v>
      </c>
      <c r="P187" s="2">
        <f t="shared" si="12"/>
        <v>108.5</v>
      </c>
      <c r="R187" t="str">
        <f t="shared" si="9"/>
        <v/>
      </c>
    </row>
    <row r="188" spans="1:18" ht="20.399999999999999" x14ac:dyDescent="0.35">
      <c r="A188" s="1">
        <v>186</v>
      </c>
      <c r="B188" s="1" t="s">
        <v>344</v>
      </c>
      <c r="C188" s="1" t="s">
        <v>74</v>
      </c>
      <c r="D188" s="1">
        <v>2014</v>
      </c>
      <c r="E188" s="1">
        <v>37382</v>
      </c>
      <c r="F188" s="1" t="s">
        <v>23</v>
      </c>
      <c r="G188" s="1" t="s">
        <v>35</v>
      </c>
      <c r="H188" s="1" t="s">
        <v>18</v>
      </c>
      <c r="I188" s="1">
        <v>13</v>
      </c>
      <c r="J188" s="1" t="s">
        <v>24</v>
      </c>
      <c r="K188" s="1" t="s">
        <v>345</v>
      </c>
      <c r="L188" s="1">
        <v>5</v>
      </c>
      <c r="N188" s="1">
        <v>32</v>
      </c>
      <c r="P188" s="2">
        <f t="shared" si="12"/>
        <v>201.1</v>
      </c>
      <c r="R188" t="str">
        <f t="shared" si="9"/>
        <v/>
      </c>
    </row>
    <row r="189" spans="1:18" ht="20.399999999999999" x14ac:dyDescent="0.35">
      <c r="A189" s="1">
        <v>187</v>
      </c>
      <c r="B189" s="1" t="s">
        <v>346</v>
      </c>
      <c r="C189" s="1" t="s">
        <v>53</v>
      </c>
      <c r="D189" s="1">
        <v>2017</v>
      </c>
      <c r="E189" s="1">
        <v>24773</v>
      </c>
      <c r="F189" s="1" t="s">
        <v>28</v>
      </c>
      <c r="G189" s="1" t="s">
        <v>17</v>
      </c>
      <c r="H189" s="1" t="s">
        <v>18</v>
      </c>
      <c r="I189" s="1">
        <v>21.4</v>
      </c>
      <c r="J189" s="1" t="s">
        <v>24</v>
      </c>
      <c r="K189" s="1" t="s">
        <v>347</v>
      </c>
      <c r="L189" s="1">
        <v>5</v>
      </c>
      <c r="M189" s="1" t="s">
        <v>348</v>
      </c>
      <c r="N189" s="1">
        <v>7.5</v>
      </c>
      <c r="P189" s="2">
        <f t="shared" si="12"/>
        <v>83.1</v>
      </c>
      <c r="Q189">
        <f t="shared" si="11"/>
        <v>877999.99999999988</v>
      </c>
      <c r="R189">
        <f t="shared" si="9"/>
        <v>99.990535307517092</v>
      </c>
    </row>
    <row r="190" spans="1:18" ht="20.399999999999999" x14ac:dyDescent="0.35">
      <c r="A190" s="1">
        <v>188</v>
      </c>
      <c r="B190" s="1" t="s">
        <v>349</v>
      </c>
      <c r="C190" s="1" t="s">
        <v>61</v>
      </c>
      <c r="D190" s="1">
        <v>2012</v>
      </c>
      <c r="E190" s="1">
        <v>62000</v>
      </c>
      <c r="F190" s="1" t="s">
        <v>23</v>
      </c>
      <c r="G190" s="1" t="s">
        <v>17</v>
      </c>
      <c r="H190" s="1" t="s">
        <v>18</v>
      </c>
      <c r="I190" s="1">
        <v>22.32</v>
      </c>
      <c r="J190" s="1" t="s">
        <v>24</v>
      </c>
      <c r="K190" s="1" t="s">
        <v>235</v>
      </c>
      <c r="L190" s="1">
        <v>5</v>
      </c>
      <c r="N190" s="1">
        <v>4.5999999999999996</v>
      </c>
      <c r="P190" s="2">
        <f t="shared" si="12"/>
        <v>126.32</v>
      </c>
      <c r="R190" t="str">
        <f t="shared" si="9"/>
        <v/>
      </c>
    </row>
    <row r="191" spans="1:18" ht="20.399999999999999" x14ac:dyDescent="0.35">
      <c r="A191" s="1">
        <v>189</v>
      </c>
      <c r="B191" s="1" t="s">
        <v>350</v>
      </c>
      <c r="C191" s="1" t="s">
        <v>53</v>
      </c>
      <c r="D191" s="1">
        <v>2017</v>
      </c>
      <c r="E191" s="1">
        <v>52340</v>
      </c>
      <c r="F191" s="1" t="s">
        <v>28</v>
      </c>
      <c r="G191" s="1" t="s">
        <v>17</v>
      </c>
      <c r="H191" s="1" t="s">
        <v>18</v>
      </c>
      <c r="I191" s="1">
        <v>19.809999999999999</v>
      </c>
      <c r="J191" s="1" t="s">
        <v>24</v>
      </c>
      <c r="K191" s="1" t="s">
        <v>351</v>
      </c>
      <c r="L191" s="1">
        <v>5</v>
      </c>
      <c r="N191" s="1">
        <v>4.04</v>
      </c>
      <c r="P191" s="2">
        <f t="shared" si="12"/>
        <v>68.05</v>
      </c>
      <c r="R191" t="str">
        <f t="shared" si="9"/>
        <v/>
      </c>
    </row>
    <row r="192" spans="1:18" ht="20.399999999999999" x14ac:dyDescent="0.35">
      <c r="A192" s="1">
        <v>190</v>
      </c>
      <c r="B192" s="1" t="s">
        <v>352</v>
      </c>
      <c r="C192" s="1" t="s">
        <v>53</v>
      </c>
      <c r="D192" s="1">
        <v>2016</v>
      </c>
      <c r="E192" s="1">
        <v>56739</v>
      </c>
      <c r="F192" s="1" t="s">
        <v>23</v>
      </c>
      <c r="G192" s="1" t="s">
        <v>17</v>
      </c>
      <c r="H192" s="1" t="s">
        <v>18</v>
      </c>
      <c r="I192" s="1">
        <v>15.4</v>
      </c>
      <c r="J192" s="1" t="s">
        <v>24</v>
      </c>
      <c r="K192" s="1" t="s">
        <v>266</v>
      </c>
      <c r="L192" s="1">
        <v>7</v>
      </c>
      <c r="N192" s="1">
        <v>10.31</v>
      </c>
      <c r="P192" s="2">
        <f t="shared" si="12"/>
        <v>120</v>
      </c>
      <c r="R192" t="str">
        <f t="shared" si="9"/>
        <v/>
      </c>
    </row>
    <row r="193" spans="1:18" ht="20.399999999999999" x14ac:dyDescent="0.35">
      <c r="A193" s="1">
        <v>191</v>
      </c>
      <c r="B193" s="1" t="s">
        <v>353</v>
      </c>
      <c r="C193" s="1" t="s">
        <v>34</v>
      </c>
      <c r="D193" s="1">
        <v>2018</v>
      </c>
      <c r="E193" s="1">
        <v>36091</v>
      </c>
      <c r="F193" s="1" t="s">
        <v>23</v>
      </c>
      <c r="G193" s="1" t="s">
        <v>35</v>
      </c>
      <c r="H193" s="1" t="s">
        <v>18</v>
      </c>
      <c r="I193" s="1">
        <v>12.7</v>
      </c>
      <c r="J193" s="1" t="s">
        <v>24</v>
      </c>
      <c r="K193" s="1" t="s">
        <v>62</v>
      </c>
      <c r="L193" s="1">
        <v>5</v>
      </c>
      <c r="N193" s="1">
        <v>55.76</v>
      </c>
      <c r="P193" s="2">
        <f t="shared" si="12"/>
        <v>187.7</v>
      </c>
      <c r="R193" t="str">
        <f t="shared" si="9"/>
        <v/>
      </c>
    </row>
    <row r="194" spans="1:18" ht="20.399999999999999" x14ac:dyDescent="0.35">
      <c r="A194" s="1">
        <v>192</v>
      </c>
      <c r="B194" s="1" t="s">
        <v>197</v>
      </c>
      <c r="C194" s="1" t="s">
        <v>27</v>
      </c>
      <c r="D194" s="1">
        <v>2010</v>
      </c>
      <c r="E194" s="1">
        <v>120000</v>
      </c>
      <c r="F194" s="1" t="s">
        <v>23</v>
      </c>
      <c r="G194" s="1" t="s">
        <v>17</v>
      </c>
      <c r="H194" s="1" t="s">
        <v>18</v>
      </c>
      <c r="I194" s="1">
        <v>20</v>
      </c>
      <c r="J194" s="1" t="s">
        <v>24</v>
      </c>
      <c r="K194" s="1" t="s">
        <v>159</v>
      </c>
      <c r="L194" s="1">
        <v>5</v>
      </c>
      <c r="N194" s="1">
        <v>2.6</v>
      </c>
      <c r="P194" s="2">
        <f t="shared" si="12"/>
        <v>68</v>
      </c>
      <c r="R194" t="str">
        <f t="shared" si="9"/>
        <v/>
      </c>
    </row>
    <row r="195" spans="1:18" ht="20.399999999999999" x14ac:dyDescent="0.35">
      <c r="A195" s="1">
        <v>193</v>
      </c>
      <c r="B195" s="1" t="s">
        <v>354</v>
      </c>
      <c r="C195" s="1" t="s">
        <v>15</v>
      </c>
      <c r="D195" s="1">
        <v>2016</v>
      </c>
      <c r="E195" s="1">
        <v>33000</v>
      </c>
      <c r="F195" s="1" t="s">
        <v>23</v>
      </c>
      <c r="G195" s="1" t="s">
        <v>17</v>
      </c>
      <c r="H195" s="1" t="s">
        <v>18</v>
      </c>
      <c r="I195" s="1">
        <v>25.47</v>
      </c>
      <c r="J195" s="1" t="s">
        <v>24</v>
      </c>
      <c r="K195" s="1" t="s">
        <v>355</v>
      </c>
      <c r="L195" s="1">
        <v>7</v>
      </c>
      <c r="M195" s="1" t="s">
        <v>356</v>
      </c>
      <c r="N195" s="1">
        <v>8.5</v>
      </c>
      <c r="P195" s="2">
        <f t="shared" si="12"/>
        <v>88.5</v>
      </c>
      <c r="Q195">
        <f t="shared" si="11"/>
        <v>1274000</v>
      </c>
      <c r="R195">
        <f t="shared" si="9"/>
        <v>99.993053375196226</v>
      </c>
    </row>
    <row r="196" spans="1:18" ht="20.399999999999999" x14ac:dyDescent="0.35">
      <c r="A196" s="1">
        <v>194</v>
      </c>
      <c r="B196" s="1" t="s">
        <v>357</v>
      </c>
      <c r="C196" s="1" t="s">
        <v>129</v>
      </c>
      <c r="D196" s="1">
        <v>2007</v>
      </c>
      <c r="E196" s="1">
        <v>60006</v>
      </c>
      <c r="F196" s="1" t="s">
        <v>28</v>
      </c>
      <c r="G196" s="1" t="s">
        <v>17</v>
      </c>
      <c r="H196" s="1" t="s">
        <v>18</v>
      </c>
      <c r="I196" s="1">
        <v>0</v>
      </c>
      <c r="J196" s="1" t="s">
        <v>24</v>
      </c>
      <c r="N196" s="1">
        <v>2.95</v>
      </c>
      <c r="P196" s="2"/>
      <c r="R196" t="str">
        <f t="shared" si="9"/>
        <v/>
      </c>
    </row>
    <row r="197" spans="1:18" ht="20.399999999999999" x14ac:dyDescent="0.35">
      <c r="A197" s="1">
        <v>195</v>
      </c>
      <c r="B197" s="1" t="s">
        <v>68</v>
      </c>
      <c r="C197" s="1" t="s">
        <v>57</v>
      </c>
      <c r="D197" s="1">
        <v>2014</v>
      </c>
      <c r="E197" s="1">
        <v>52000</v>
      </c>
      <c r="F197" s="1" t="s">
        <v>23</v>
      </c>
      <c r="G197" s="1" t="s">
        <v>17</v>
      </c>
      <c r="H197" s="1" t="s">
        <v>18</v>
      </c>
      <c r="I197" s="1">
        <v>25.8</v>
      </c>
      <c r="J197" s="1" t="s">
        <v>24</v>
      </c>
      <c r="K197" s="1" t="s">
        <v>69</v>
      </c>
      <c r="L197" s="1">
        <v>5</v>
      </c>
      <c r="N197" s="1">
        <v>3.5</v>
      </c>
      <c r="P197" s="2">
        <f t="shared" ref="P197:P209" si="13">--LEFT(K197, FIND(" ", K197) - 1)</f>
        <v>98.6</v>
      </c>
      <c r="R197" t="str">
        <f t="shared" si="9"/>
        <v/>
      </c>
    </row>
    <row r="198" spans="1:18" ht="20.399999999999999" x14ac:dyDescent="0.35">
      <c r="A198" s="1">
        <v>196</v>
      </c>
      <c r="B198" s="1" t="s">
        <v>358</v>
      </c>
      <c r="C198" s="1" t="s">
        <v>43</v>
      </c>
      <c r="D198" s="1">
        <v>2015</v>
      </c>
      <c r="E198" s="1">
        <v>43571</v>
      </c>
      <c r="F198" s="1" t="s">
        <v>28</v>
      </c>
      <c r="G198" s="1" t="s">
        <v>17</v>
      </c>
      <c r="H198" s="1" t="s">
        <v>18</v>
      </c>
      <c r="I198" s="1">
        <v>20.36</v>
      </c>
      <c r="J198" s="1" t="s">
        <v>24</v>
      </c>
      <c r="K198" s="1" t="s">
        <v>151</v>
      </c>
      <c r="L198" s="1">
        <v>5</v>
      </c>
      <c r="N198" s="1">
        <v>3.55</v>
      </c>
      <c r="P198" s="2">
        <f t="shared" si="13"/>
        <v>78.900000000000006</v>
      </c>
      <c r="R198" t="str">
        <f t="shared" si="9"/>
        <v/>
      </c>
    </row>
    <row r="199" spans="1:18" ht="20.399999999999999" x14ac:dyDescent="0.35">
      <c r="A199" s="1">
        <v>197</v>
      </c>
      <c r="B199" s="1" t="s">
        <v>68</v>
      </c>
      <c r="C199" s="1" t="s">
        <v>57</v>
      </c>
      <c r="D199" s="1">
        <v>2013</v>
      </c>
      <c r="E199" s="1">
        <v>50000</v>
      </c>
      <c r="F199" s="1" t="s">
        <v>23</v>
      </c>
      <c r="G199" s="1" t="s">
        <v>17</v>
      </c>
      <c r="H199" s="1" t="s">
        <v>18</v>
      </c>
      <c r="I199" s="1">
        <v>25.8</v>
      </c>
      <c r="J199" s="1" t="s">
        <v>24</v>
      </c>
      <c r="K199" s="1" t="s">
        <v>69</v>
      </c>
      <c r="L199" s="1">
        <v>5</v>
      </c>
      <c r="N199" s="1">
        <v>3.25</v>
      </c>
      <c r="P199" s="2">
        <f t="shared" si="13"/>
        <v>98.6</v>
      </c>
      <c r="R199" t="str">
        <f t="shared" si="9"/>
        <v/>
      </c>
    </row>
    <row r="200" spans="1:18" ht="20.399999999999999" x14ac:dyDescent="0.35">
      <c r="A200" s="1">
        <v>198</v>
      </c>
      <c r="B200" s="1" t="s">
        <v>359</v>
      </c>
      <c r="C200" s="1" t="s">
        <v>39</v>
      </c>
      <c r="D200" s="1">
        <v>2008</v>
      </c>
      <c r="E200" s="1">
        <v>113000</v>
      </c>
      <c r="F200" s="1" t="s">
        <v>23</v>
      </c>
      <c r="G200" s="1" t="s">
        <v>17</v>
      </c>
      <c r="H200" s="1" t="s">
        <v>18</v>
      </c>
      <c r="I200" s="1">
        <v>17.5</v>
      </c>
      <c r="J200" s="1" t="s">
        <v>24</v>
      </c>
      <c r="K200" s="1" t="s">
        <v>360</v>
      </c>
      <c r="L200" s="1">
        <v>5</v>
      </c>
      <c r="N200" s="1">
        <v>4.5</v>
      </c>
      <c r="P200" s="2">
        <f t="shared" si="13"/>
        <v>106</v>
      </c>
      <c r="R200" t="str">
        <f t="shared" si="9"/>
        <v/>
      </c>
    </row>
    <row r="201" spans="1:18" ht="20.399999999999999" x14ac:dyDescent="0.35">
      <c r="A201" s="1">
        <v>199</v>
      </c>
      <c r="B201" s="1" t="s">
        <v>361</v>
      </c>
      <c r="C201" s="1" t="s">
        <v>61</v>
      </c>
      <c r="D201" s="1">
        <v>2014</v>
      </c>
      <c r="E201" s="1">
        <v>90000</v>
      </c>
      <c r="F201" s="1" t="s">
        <v>23</v>
      </c>
      <c r="G201" s="1" t="s">
        <v>17</v>
      </c>
      <c r="H201" s="1" t="s">
        <v>18</v>
      </c>
      <c r="I201" s="1">
        <v>19.87</v>
      </c>
      <c r="J201" s="1" t="s">
        <v>24</v>
      </c>
      <c r="K201" s="1" t="s">
        <v>72</v>
      </c>
      <c r="L201" s="1">
        <v>5</v>
      </c>
      <c r="N201" s="1">
        <v>5.35</v>
      </c>
      <c r="P201" s="2">
        <f t="shared" si="13"/>
        <v>83.8</v>
      </c>
      <c r="R201" t="str">
        <f t="shared" si="9"/>
        <v/>
      </c>
    </row>
    <row r="202" spans="1:18" ht="20.399999999999999" x14ac:dyDescent="0.35">
      <c r="A202" s="1">
        <v>200</v>
      </c>
      <c r="B202" s="1" t="s">
        <v>362</v>
      </c>
      <c r="C202" s="1" t="s">
        <v>27</v>
      </c>
      <c r="D202" s="1">
        <v>2017</v>
      </c>
      <c r="E202" s="1">
        <v>29000</v>
      </c>
      <c r="F202" s="1" t="s">
        <v>23</v>
      </c>
      <c r="G202" s="1" t="s">
        <v>17</v>
      </c>
      <c r="H202" s="1" t="s">
        <v>36</v>
      </c>
      <c r="I202" s="1">
        <v>17.45</v>
      </c>
      <c r="J202" s="1" t="s">
        <v>24</v>
      </c>
      <c r="K202" s="1" t="s">
        <v>363</v>
      </c>
      <c r="L202" s="1">
        <v>7</v>
      </c>
      <c r="M202" s="1" t="s">
        <v>364</v>
      </c>
      <c r="N202" s="1">
        <v>6.5</v>
      </c>
      <c r="P202" s="2">
        <f t="shared" si="13"/>
        <v>100</v>
      </c>
      <c r="Q202">
        <f t="shared" ref="Q202:Q263" si="14">VALUE(SUBSTITUTE(SUBSTITUTE(TRIM(M202), CHAR(160), ""), " Lakh", "")) * 100000</f>
        <v>1052000</v>
      </c>
      <c r="R202">
        <f t="shared" si="9"/>
        <v>99.99049429657795</v>
      </c>
    </row>
    <row r="203" spans="1:18" ht="20.399999999999999" x14ac:dyDescent="0.35">
      <c r="A203" s="1">
        <v>201</v>
      </c>
      <c r="B203" s="1" t="s">
        <v>365</v>
      </c>
      <c r="C203" s="1" t="s">
        <v>15</v>
      </c>
      <c r="D203" s="1">
        <v>2016</v>
      </c>
      <c r="E203" s="1">
        <v>20000</v>
      </c>
      <c r="F203" s="1" t="s">
        <v>23</v>
      </c>
      <c r="G203" s="1" t="s">
        <v>17</v>
      </c>
      <c r="H203" s="1" t="s">
        <v>18</v>
      </c>
      <c r="I203" s="1">
        <v>24.3</v>
      </c>
      <c r="J203" s="1" t="s">
        <v>24</v>
      </c>
      <c r="K203" s="1" t="s">
        <v>80</v>
      </c>
      <c r="L203" s="1">
        <v>5</v>
      </c>
      <c r="M203" s="1" t="s">
        <v>366</v>
      </c>
      <c r="N203" s="1">
        <v>9</v>
      </c>
      <c r="P203" s="2">
        <f t="shared" si="13"/>
        <v>88.5</v>
      </c>
      <c r="Q203">
        <f t="shared" si="14"/>
        <v>1198000</v>
      </c>
      <c r="R203">
        <f t="shared" si="9"/>
        <v>99.992612687813022</v>
      </c>
    </row>
    <row r="204" spans="1:18" ht="20.399999999999999" x14ac:dyDescent="0.35">
      <c r="A204" s="1">
        <v>202</v>
      </c>
      <c r="B204" s="1" t="s">
        <v>367</v>
      </c>
      <c r="C204" s="1" t="s">
        <v>53</v>
      </c>
      <c r="D204" s="1">
        <v>2016</v>
      </c>
      <c r="E204" s="1">
        <v>61012</v>
      </c>
      <c r="F204" s="1" t="s">
        <v>28</v>
      </c>
      <c r="G204" s="1" t="s">
        <v>17</v>
      </c>
      <c r="H204" s="1" t="s">
        <v>18</v>
      </c>
      <c r="I204" s="1">
        <v>18.600000000000001</v>
      </c>
      <c r="J204" s="1" t="s">
        <v>24</v>
      </c>
      <c r="K204" s="1" t="s">
        <v>368</v>
      </c>
      <c r="L204" s="1">
        <v>5</v>
      </c>
      <c r="N204" s="1">
        <v>6</v>
      </c>
      <c r="P204" s="2">
        <f t="shared" si="13"/>
        <v>81.83</v>
      </c>
      <c r="R204" t="str">
        <f t="shared" si="9"/>
        <v/>
      </c>
    </row>
    <row r="205" spans="1:18" ht="20.399999999999999" x14ac:dyDescent="0.35">
      <c r="A205" s="1">
        <v>203</v>
      </c>
      <c r="B205" s="1" t="s">
        <v>369</v>
      </c>
      <c r="C205" s="1" t="s">
        <v>43</v>
      </c>
      <c r="D205" s="1">
        <v>2009</v>
      </c>
      <c r="E205" s="1">
        <v>87459</v>
      </c>
      <c r="F205" s="1" t="s">
        <v>28</v>
      </c>
      <c r="G205" s="1" t="s">
        <v>17</v>
      </c>
      <c r="H205" s="1" t="s">
        <v>18</v>
      </c>
      <c r="I205" s="1">
        <v>14.7</v>
      </c>
      <c r="J205" s="1" t="s">
        <v>24</v>
      </c>
      <c r="K205" s="1" t="s">
        <v>370</v>
      </c>
      <c r="L205" s="1">
        <v>5</v>
      </c>
      <c r="N205" s="1">
        <v>2.75</v>
      </c>
      <c r="P205" s="2">
        <f t="shared" si="13"/>
        <v>85</v>
      </c>
      <c r="R205" t="str">
        <f t="shared" ref="R205:R268" si="15">IF(Q205&lt;&gt;"", ((Q205 - P205) / Q205) * 100, "")</f>
        <v/>
      </c>
    </row>
    <row r="206" spans="1:18" ht="20.399999999999999" x14ac:dyDescent="0.35">
      <c r="A206" s="1">
        <v>204</v>
      </c>
      <c r="B206" s="1" t="s">
        <v>371</v>
      </c>
      <c r="C206" s="1" t="s">
        <v>22</v>
      </c>
      <c r="D206" s="1">
        <v>2010</v>
      </c>
      <c r="E206" s="1">
        <v>70500</v>
      </c>
      <c r="F206" s="1" t="s">
        <v>28</v>
      </c>
      <c r="G206" s="1" t="s">
        <v>17</v>
      </c>
      <c r="H206" s="1" t="s">
        <v>18</v>
      </c>
      <c r="I206" s="1">
        <v>15.64</v>
      </c>
      <c r="J206" s="1" t="s">
        <v>24</v>
      </c>
      <c r="K206" s="1" t="s">
        <v>372</v>
      </c>
      <c r="L206" s="1">
        <v>5</v>
      </c>
      <c r="N206" s="1">
        <v>1.5</v>
      </c>
      <c r="P206" s="2">
        <f t="shared" si="13"/>
        <v>64.099999999999994</v>
      </c>
      <c r="R206" t="str">
        <f t="shared" si="15"/>
        <v/>
      </c>
    </row>
    <row r="207" spans="1:18" ht="20.399999999999999" x14ac:dyDescent="0.35">
      <c r="A207" s="1">
        <v>205</v>
      </c>
      <c r="B207" s="1" t="s">
        <v>373</v>
      </c>
      <c r="C207" s="1" t="s">
        <v>61</v>
      </c>
      <c r="D207" s="1">
        <v>2015</v>
      </c>
      <c r="E207" s="1">
        <v>64103</v>
      </c>
      <c r="F207" s="1" t="s">
        <v>23</v>
      </c>
      <c r="G207" s="1" t="s">
        <v>35</v>
      </c>
      <c r="H207" s="1" t="s">
        <v>18</v>
      </c>
      <c r="I207" s="1">
        <v>15.73</v>
      </c>
      <c r="J207" s="1" t="s">
        <v>24</v>
      </c>
      <c r="K207" s="1" t="s">
        <v>139</v>
      </c>
      <c r="L207" s="1">
        <v>5</v>
      </c>
      <c r="N207" s="1">
        <v>19.899999999999999</v>
      </c>
      <c r="P207" s="2">
        <f t="shared" si="13"/>
        <v>174.33</v>
      </c>
      <c r="R207" t="str">
        <f t="shared" si="15"/>
        <v/>
      </c>
    </row>
    <row r="208" spans="1:18" ht="20.399999999999999" x14ac:dyDescent="0.35">
      <c r="A208" s="1">
        <v>206</v>
      </c>
      <c r="B208" s="1" t="s">
        <v>374</v>
      </c>
      <c r="C208" s="1" t="s">
        <v>15</v>
      </c>
      <c r="D208" s="1">
        <v>2014</v>
      </c>
      <c r="E208" s="1">
        <v>76000</v>
      </c>
      <c r="F208" s="1" t="s">
        <v>28</v>
      </c>
      <c r="G208" s="1" t="s">
        <v>35</v>
      </c>
      <c r="H208" s="1" t="s">
        <v>18</v>
      </c>
      <c r="I208" s="1">
        <v>14.7</v>
      </c>
      <c r="J208" s="1" t="s">
        <v>24</v>
      </c>
      <c r="K208" s="1" t="s">
        <v>375</v>
      </c>
      <c r="L208" s="1">
        <v>5</v>
      </c>
      <c r="N208" s="1">
        <v>10</v>
      </c>
      <c r="P208" s="2">
        <f t="shared" si="13"/>
        <v>177.5</v>
      </c>
      <c r="R208" t="str">
        <f t="shared" si="15"/>
        <v/>
      </c>
    </row>
    <row r="209" spans="1:18" ht="20.399999999999999" x14ac:dyDescent="0.35">
      <c r="A209" s="1">
        <v>207</v>
      </c>
      <c r="B209" s="1" t="s">
        <v>376</v>
      </c>
      <c r="C209" s="1" t="s">
        <v>61</v>
      </c>
      <c r="D209" s="1">
        <v>2014</v>
      </c>
      <c r="E209" s="1">
        <v>104000</v>
      </c>
      <c r="F209" s="1" t="s">
        <v>23</v>
      </c>
      <c r="G209" s="1" t="s">
        <v>17</v>
      </c>
      <c r="H209" s="1" t="s">
        <v>18</v>
      </c>
      <c r="I209" s="1">
        <v>23.59</v>
      </c>
      <c r="J209" s="1" t="s">
        <v>24</v>
      </c>
      <c r="K209" s="1" t="s">
        <v>311</v>
      </c>
      <c r="L209" s="1">
        <v>5</v>
      </c>
      <c r="N209" s="1">
        <v>3</v>
      </c>
      <c r="P209" s="2">
        <f t="shared" si="13"/>
        <v>67.06</v>
      </c>
      <c r="R209" t="str">
        <f t="shared" si="15"/>
        <v/>
      </c>
    </row>
    <row r="210" spans="1:18" ht="20.399999999999999" x14ac:dyDescent="0.35">
      <c r="A210" s="1">
        <v>208</v>
      </c>
      <c r="B210" s="1" t="s">
        <v>377</v>
      </c>
      <c r="C210" s="1" t="s">
        <v>57</v>
      </c>
      <c r="D210" s="1">
        <v>2010</v>
      </c>
      <c r="E210" s="1">
        <v>42001</v>
      </c>
      <c r="F210" s="1" t="s">
        <v>28</v>
      </c>
      <c r="G210" s="1" t="s">
        <v>17</v>
      </c>
      <c r="H210" s="1" t="s">
        <v>18</v>
      </c>
      <c r="I210" s="1">
        <v>16.100000000000001</v>
      </c>
      <c r="J210" s="1" t="s">
        <v>24</v>
      </c>
      <c r="N210" s="1">
        <v>2.11</v>
      </c>
      <c r="P210" s="2"/>
      <c r="R210" t="str">
        <f t="shared" si="15"/>
        <v/>
      </c>
    </row>
    <row r="211" spans="1:18" ht="20.399999999999999" x14ac:dyDescent="0.35">
      <c r="A211" s="1">
        <v>209</v>
      </c>
      <c r="B211" s="1" t="s">
        <v>313</v>
      </c>
      <c r="C211" s="1" t="s">
        <v>53</v>
      </c>
      <c r="D211" s="1">
        <v>2014</v>
      </c>
      <c r="E211" s="1">
        <v>37245</v>
      </c>
      <c r="F211" s="1" t="s">
        <v>28</v>
      </c>
      <c r="G211" s="1" t="s">
        <v>35</v>
      </c>
      <c r="H211" s="1" t="s">
        <v>18</v>
      </c>
      <c r="I211" s="1">
        <v>14.8</v>
      </c>
      <c r="J211" s="1" t="s">
        <v>24</v>
      </c>
      <c r="K211" s="1" t="s">
        <v>314</v>
      </c>
      <c r="L211" s="1">
        <v>5</v>
      </c>
      <c r="N211" s="1">
        <v>11.96</v>
      </c>
      <c r="P211" s="2">
        <f t="shared" ref="P211:P228" si="16">--LEFT(K211, FIND(" ", K211) - 1)</f>
        <v>120.7</v>
      </c>
      <c r="R211" t="str">
        <f t="shared" si="15"/>
        <v/>
      </c>
    </row>
    <row r="212" spans="1:18" ht="20.399999999999999" x14ac:dyDescent="0.35">
      <c r="A212" s="1">
        <v>210</v>
      </c>
      <c r="B212" s="1" t="s">
        <v>378</v>
      </c>
      <c r="C212" s="1" t="s">
        <v>57</v>
      </c>
      <c r="D212" s="1">
        <v>2013</v>
      </c>
      <c r="E212" s="1">
        <v>45000</v>
      </c>
      <c r="F212" s="1" t="s">
        <v>23</v>
      </c>
      <c r="G212" s="1" t="s">
        <v>17</v>
      </c>
      <c r="H212" s="1" t="s">
        <v>18</v>
      </c>
      <c r="I212" s="1">
        <v>27.4</v>
      </c>
      <c r="J212" s="1" t="s">
        <v>24</v>
      </c>
      <c r="K212" s="1" t="s">
        <v>69</v>
      </c>
      <c r="L212" s="1">
        <v>5</v>
      </c>
      <c r="M212" s="1" t="s">
        <v>379</v>
      </c>
      <c r="N212" s="1">
        <v>3.25</v>
      </c>
      <c r="P212" s="2">
        <f t="shared" si="16"/>
        <v>98.6</v>
      </c>
      <c r="Q212">
        <f t="shared" si="14"/>
        <v>853999.99999999988</v>
      </c>
      <c r="R212">
        <f t="shared" si="15"/>
        <v>99.988454332552706</v>
      </c>
    </row>
    <row r="213" spans="1:18" ht="20.399999999999999" x14ac:dyDescent="0.35">
      <c r="A213" s="1">
        <v>211</v>
      </c>
      <c r="B213" s="1" t="s">
        <v>349</v>
      </c>
      <c r="C213" s="1" t="s">
        <v>43</v>
      </c>
      <c r="D213" s="1">
        <v>2012</v>
      </c>
      <c r="E213" s="1">
        <v>117837</v>
      </c>
      <c r="F213" s="1" t="s">
        <v>23</v>
      </c>
      <c r="G213" s="1" t="s">
        <v>17</v>
      </c>
      <c r="H213" s="1" t="s">
        <v>36</v>
      </c>
      <c r="I213" s="1">
        <v>22.32</v>
      </c>
      <c r="J213" s="1" t="s">
        <v>24</v>
      </c>
      <c r="K213" s="1" t="s">
        <v>235</v>
      </c>
      <c r="L213" s="1">
        <v>5</v>
      </c>
      <c r="N213" s="1">
        <v>4.75</v>
      </c>
      <c r="P213" s="2">
        <f t="shared" si="16"/>
        <v>126.32</v>
      </c>
      <c r="R213" t="str">
        <f t="shared" si="15"/>
        <v/>
      </c>
    </row>
    <row r="214" spans="1:18" ht="20.399999999999999" x14ac:dyDescent="0.35">
      <c r="A214" s="1">
        <v>212</v>
      </c>
      <c r="B214" s="1" t="s">
        <v>380</v>
      </c>
      <c r="C214" s="1" t="s">
        <v>15</v>
      </c>
      <c r="D214" s="1">
        <v>2014</v>
      </c>
      <c r="E214" s="1">
        <v>30000</v>
      </c>
      <c r="F214" s="1" t="s">
        <v>23</v>
      </c>
      <c r="G214" s="1" t="s">
        <v>17</v>
      </c>
      <c r="H214" s="1" t="s">
        <v>18</v>
      </c>
      <c r="I214" s="1">
        <v>20.46</v>
      </c>
      <c r="J214" s="1" t="s">
        <v>24</v>
      </c>
      <c r="K214" s="1" t="s">
        <v>72</v>
      </c>
      <c r="L214" s="1">
        <v>5</v>
      </c>
      <c r="N214" s="1">
        <v>5.95</v>
      </c>
      <c r="P214" s="2">
        <f t="shared" si="16"/>
        <v>83.8</v>
      </c>
      <c r="R214" t="str">
        <f t="shared" si="15"/>
        <v/>
      </c>
    </row>
    <row r="215" spans="1:18" ht="20.399999999999999" x14ac:dyDescent="0.35">
      <c r="A215" s="1">
        <v>213</v>
      </c>
      <c r="B215" s="1" t="s">
        <v>381</v>
      </c>
      <c r="C215" s="1" t="s">
        <v>61</v>
      </c>
      <c r="D215" s="1">
        <v>2015</v>
      </c>
      <c r="E215" s="1">
        <v>27057</v>
      </c>
      <c r="F215" s="1" t="s">
        <v>28</v>
      </c>
      <c r="G215" s="1" t="s">
        <v>17</v>
      </c>
      <c r="H215" s="1" t="s">
        <v>36</v>
      </c>
      <c r="I215" s="1">
        <v>15.29</v>
      </c>
      <c r="J215" s="1" t="s">
        <v>24</v>
      </c>
      <c r="K215" s="1" t="s">
        <v>283</v>
      </c>
      <c r="L215" s="1">
        <v>5</v>
      </c>
      <c r="N215" s="1">
        <v>8.15</v>
      </c>
      <c r="P215" s="2">
        <f t="shared" si="16"/>
        <v>121.3</v>
      </c>
      <c r="R215" t="str">
        <f t="shared" si="15"/>
        <v/>
      </c>
    </row>
    <row r="216" spans="1:18" ht="20.399999999999999" x14ac:dyDescent="0.35">
      <c r="A216" s="1">
        <v>214</v>
      </c>
      <c r="B216" s="1" t="s">
        <v>382</v>
      </c>
      <c r="C216" s="1" t="s">
        <v>15</v>
      </c>
      <c r="D216" s="1">
        <v>2016</v>
      </c>
      <c r="E216" s="1">
        <v>8500</v>
      </c>
      <c r="F216" s="1" t="s">
        <v>28</v>
      </c>
      <c r="G216" s="1" t="s">
        <v>35</v>
      </c>
      <c r="H216" s="1" t="s">
        <v>18</v>
      </c>
      <c r="I216" s="1">
        <v>20.51</v>
      </c>
      <c r="J216" s="1" t="s">
        <v>24</v>
      </c>
      <c r="K216" s="1" t="s">
        <v>223</v>
      </c>
      <c r="L216" s="1">
        <v>5</v>
      </c>
      <c r="N216" s="1">
        <v>4.22</v>
      </c>
      <c r="P216" s="2">
        <f t="shared" si="16"/>
        <v>67</v>
      </c>
      <c r="R216" t="str">
        <f t="shared" si="15"/>
        <v/>
      </c>
    </row>
    <row r="217" spans="1:18" ht="20.399999999999999" x14ac:dyDescent="0.35">
      <c r="A217" s="1">
        <v>215</v>
      </c>
      <c r="B217" s="1" t="s">
        <v>383</v>
      </c>
      <c r="C217" s="1" t="s">
        <v>57</v>
      </c>
      <c r="D217" s="1">
        <v>2010</v>
      </c>
      <c r="E217" s="1">
        <v>30500</v>
      </c>
      <c r="F217" s="1" t="s">
        <v>28</v>
      </c>
      <c r="G217" s="1" t="s">
        <v>35</v>
      </c>
      <c r="H217" s="1" t="s">
        <v>18</v>
      </c>
      <c r="I217" s="1">
        <v>11.74</v>
      </c>
      <c r="J217" s="1" t="s">
        <v>24</v>
      </c>
      <c r="K217" s="1" t="s">
        <v>161</v>
      </c>
      <c r="L217" s="1">
        <v>5</v>
      </c>
      <c r="N217" s="1">
        <v>10.5</v>
      </c>
      <c r="P217" s="2">
        <f t="shared" si="16"/>
        <v>186</v>
      </c>
      <c r="R217" t="str">
        <f t="shared" si="15"/>
        <v/>
      </c>
    </row>
    <row r="218" spans="1:18" ht="20.399999999999999" x14ac:dyDescent="0.35">
      <c r="A218" s="1">
        <v>216</v>
      </c>
      <c r="B218" s="1" t="s">
        <v>384</v>
      </c>
      <c r="C218" s="1" t="s">
        <v>61</v>
      </c>
      <c r="D218" s="1">
        <v>2012</v>
      </c>
      <c r="E218" s="1">
        <v>56000</v>
      </c>
      <c r="F218" s="1" t="s">
        <v>23</v>
      </c>
      <c r="G218" s="1" t="s">
        <v>35</v>
      </c>
      <c r="H218" s="1" t="s">
        <v>18</v>
      </c>
      <c r="I218" s="1">
        <v>11.8</v>
      </c>
      <c r="J218" s="1" t="s">
        <v>24</v>
      </c>
      <c r="K218" s="1" t="s">
        <v>385</v>
      </c>
      <c r="L218" s="1">
        <v>5</v>
      </c>
      <c r="N218" s="1">
        <v>45</v>
      </c>
      <c r="P218" s="2">
        <f t="shared" si="16"/>
        <v>246.7</v>
      </c>
      <c r="R218" t="str">
        <f t="shared" si="15"/>
        <v/>
      </c>
    </row>
    <row r="219" spans="1:18" ht="20.399999999999999" x14ac:dyDescent="0.35">
      <c r="A219" s="1">
        <v>217</v>
      </c>
      <c r="B219" s="1" t="s">
        <v>350</v>
      </c>
      <c r="C219" s="1" t="s">
        <v>22</v>
      </c>
      <c r="D219" s="1">
        <v>2012</v>
      </c>
      <c r="E219" s="1">
        <v>44000</v>
      </c>
      <c r="F219" s="1" t="s">
        <v>28</v>
      </c>
      <c r="G219" s="1" t="s">
        <v>17</v>
      </c>
      <c r="H219" s="1" t="s">
        <v>36</v>
      </c>
      <c r="I219" s="1">
        <v>19.809999999999999</v>
      </c>
      <c r="J219" s="1" t="s">
        <v>24</v>
      </c>
      <c r="K219" s="1" t="s">
        <v>351</v>
      </c>
      <c r="L219" s="1">
        <v>5</v>
      </c>
      <c r="N219" s="1">
        <v>2.9</v>
      </c>
      <c r="P219" s="2">
        <f t="shared" si="16"/>
        <v>68.05</v>
      </c>
      <c r="R219" t="str">
        <f t="shared" si="15"/>
        <v/>
      </c>
    </row>
    <row r="220" spans="1:18" ht="20.399999999999999" x14ac:dyDescent="0.35">
      <c r="A220" s="1">
        <v>218</v>
      </c>
      <c r="B220" s="1" t="s">
        <v>386</v>
      </c>
      <c r="C220" s="1" t="s">
        <v>15</v>
      </c>
      <c r="D220" s="1">
        <v>2017</v>
      </c>
      <c r="E220" s="1">
        <v>10500</v>
      </c>
      <c r="F220" s="1" t="s">
        <v>28</v>
      </c>
      <c r="G220" s="1" t="s">
        <v>35</v>
      </c>
      <c r="H220" s="1" t="s">
        <v>18</v>
      </c>
      <c r="I220" s="1">
        <v>14.3</v>
      </c>
      <c r="J220" s="1" t="s">
        <v>24</v>
      </c>
      <c r="K220" s="1" t="s">
        <v>298</v>
      </c>
      <c r="L220" s="1">
        <v>5</v>
      </c>
      <c r="N220" s="1">
        <v>8.9</v>
      </c>
      <c r="P220" s="2">
        <f t="shared" si="16"/>
        <v>103.52</v>
      </c>
      <c r="R220" t="str">
        <f t="shared" si="15"/>
        <v/>
      </c>
    </row>
    <row r="221" spans="1:18" ht="20.399999999999999" x14ac:dyDescent="0.35">
      <c r="A221" s="1">
        <v>219</v>
      </c>
      <c r="B221" s="1" t="s">
        <v>387</v>
      </c>
      <c r="C221" s="1" t="s">
        <v>39</v>
      </c>
      <c r="D221" s="1">
        <v>2017</v>
      </c>
      <c r="E221" s="1">
        <v>26000</v>
      </c>
      <c r="F221" s="1" t="s">
        <v>28</v>
      </c>
      <c r="G221" s="1" t="s">
        <v>35</v>
      </c>
      <c r="H221" s="1" t="s">
        <v>18</v>
      </c>
      <c r="I221" s="1">
        <v>14.67</v>
      </c>
      <c r="J221" s="1" t="s">
        <v>24</v>
      </c>
      <c r="K221" s="1" t="s">
        <v>388</v>
      </c>
      <c r="L221" s="1">
        <v>5</v>
      </c>
      <c r="M221" s="1" t="s">
        <v>389</v>
      </c>
      <c r="N221" s="1">
        <v>26</v>
      </c>
      <c r="P221" s="2">
        <f t="shared" si="16"/>
        <v>177.46</v>
      </c>
      <c r="Q221">
        <f t="shared" si="14"/>
        <v>3358000</v>
      </c>
      <c r="R221">
        <f t="shared" si="15"/>
        <v>99.9947153067302</v>
      </c>
    </row>
    <row r="222" spans="1:18" ht="20.399999999999999" x14ac:dyDescent="0.35">
      <c r="A222" s="1">
        <v>220</v>
      </c>
      <c r="B222" s="1" t="s">
        <v>390</v>
      </c>
      <c r="C222" s="1" t="s">
        <v>34</v>
      </c>
      <c r="D222" s="1">
        <v>2018</v>
      </c>
      <c r="E222" s="1">
        <v>25166</v>
      </c>
      <c r="F222" s="1" t="s">
        <v>28</v>
      </c>
      <c r="G222" s="1" t="s">
        <v>17</v>
      </c>
      <c r="H222" s="1" t="s">
        <v>18</v>
      </c>
      <c r="I222" s="1">
        <v>17.190000000000001</v>
      </c>
      <c r="J222" s="1" t="s">
        <v>24</v>
      </c>
      <c r="K222" s="1" t="s">
        <v>327</v>
      </c>
      <c r="L222" s="1">
        <v>5</v>
      </c>
      <c r="N222" s="1">
        <v>8.2200000000000006</v>
      </c>
      <c r="P222" s="2">
        <f t="shared" si="16"/>
        <v>81.86</v>
      </c>
      <c r="R222" t="str">
        <f t="shared" si="15"/>
        <v/>
      </c>
    </row>
    <row r="223" spans="1:18" ht="20.399999999999999" x14ac:dyDescent="0.35">
      <c r="A223" s="1">
        <v>221</v>
      </c>
      <c r="B223" s="1" t="s">
        <v>391</v>
      </c>
      <c r="C223" s="1" t="s">
        <v>57</v>
      </c>
      <c r="D223" s="1">
        <v>2014</v>
      </c>
      <c r="E223" s="1">
        <v>64000</v>
      </c>
      <c r="F223" s="1" t="s">
        <v>23</v>
      </c>
      <c r="G223" s="1" t="s">
        <v>17</v>
      </c>
      <c r="H223" s="1" t="s">
        <v>36</v>
      </c>
      <c r="I223" s="1">
        <v>25.8</v>
      </c>
      <c r="J223" s="1" t="s">
        <v>24</v>
      </c>
      <c r="K223" s="1" t="s">
        <v>69</v>
      </c>
      <c r="L223" s="1">
        <v>5</v>
      </c>
      <c r="N223" s="1">
        <v>3.5</v>
      </c>
      <c r="P223" s="2">
        <f t="shared" si="16"/>
        <v>98.6</v>
      </c>
      <c r="R223" t="str">
        <f t="shared" si="15"/>
        <v/>
      </c>
    </row>
    <row r="224" spans="1:18" ht="20.399999999999999" x14ac:dyDescent="0.35">
      <c r="A224" s="1">
        <v>222</v>
      </c>
      <c r="B224" s="1" t="s">
        <v>392</v>
      </c>
      <c r="C224" s="1" t="s">
        <v>27</v>
      </c>
      <c r="D224" s="1">
        <v>2004</v>
      </c>
      <c r="E224" s="1">
        <v>61000</v>
      </c>
      <c r="F224" s="1" t="s">
        <v>28</v>
      </c>
      <c r="G224" s="1" t="s">
        <v>17</v>
      </c>
      <c r="H224" s="1" t="s">
        <v>36</v>
      </c>
      <c r="I224" s="1">
        <v>18.899999999999999</v>
      </c>
      <c r="J224" s="1" t="s">
        <v>24</v>
      </c>
      <c r="K224" s="1" t="s">
        <v>88</v>
      </c>
      <c r="L224" s="1">
        <v>5</v>
      </c>
      <c r="N224" s="1">
        <v>1.25</v>
      </c>
      <c r="P224" s="2">
        <f t="shared" si="16"/>
        <v>67.099999999999994</v>
      </c>
      <c r="R224" t="str">
        <f t="shared" si="15"/>
        <v/>
      </c>
    </row>
    <row r="225" spans="1:18" ht="20.399999999999999" x14ac:dyDescent="0.35">
      <c r="A225" s="1">
        <v>223</v>
      </c>
      <c r="B225" s="1" t="s">
        <v>393</v>
      </c>
      <c r="C225" s="1" t="s">
        <v>39</v>
      </c>
      <c r="D225" s="1">
        <v>2013</v>
      </c>
      <c r="E225" s="1">
        <v>107000</v>
      </c>
      <c r="F225" s="1" t="s">
        <v>23</v>
      </c>
      <c r="G225" s="1" t="s">
        <v>17</v>
      </c>
      <c r="H225" s="1" t="s">
        <v>18</v>
      </c>
      <c r="I225" s="1">
        <v>21.03</v>
      </c>
      <c r="J225" s="1" t="s">
        <v>24</v>
      </c>
      <c r="K225" s="1" t="s">
        <v>394</v>
      </c>
      <c r="L225" s="1">
        <v>5</v>
      </c>
      <c r="M225" s="1" t="s">
        <v>395</v>
      </c>
      <c r="N225" s="1">
        <v>3.7</v>
      </c>
      <c r="P225" s="2">
        <f t="shared" si="16"/>
        <v>65</v>
      </c>
      <c r="Q225">
        <f t="shared" si="14"/>
        <v>911999.99999999988</v>
      </c>
      <c r="R225">
        <f t="shared" si="15"/>
        <v>99.992872807017534</v>
      </c>
    </row>
    <row r="226" spans="1:18" ht="20.399999999999999" x14ac:dyDescent="0.35">
      <c r="A226" s="1">
        <v>224</v>
      </c>
      <c r="B226" s="1" t="s">
        <v>396</v>
      </c>
      <c r="C226" s="1" t="s">
        <v>34</v>
      </c>
      <c r="D226" s="1">
        <v>2018</v>
      </c>
      <c r="E226" s="1">
        <v>29161</v>
      </c>
      <c r="F226" s="1" t="s">
        <v>23</v>
      </c>
      <c r="G226" s="1" t="s">
        <v>35</v>
      </c>
      <c r="H226" s="1" t="s">
        <v>18</v>
      </c>
      <c r="I226" s="1">
        <v>19.27</v>
      </c>
      <c r="J226" s="1" t="s">
        <v>24</v>
      </c>
      <c r="K226" s="1" t="s">
        <v>75</v>
      </c>
      <c r="L226" s="1">
        <v>5</v>
      </c>
      <c r="N226" s="1">
        <v>39.409999999999997</v>
      </c>
      <c r="P226" s="2">
        <f t="shared" si="16"/>
        <v>167.62</v>
      </c>
      <c r="R226" t="str">
        <f t="shared" si="15"/>
        <v/>
      </c>
    </row>
    <row r="227" spans="1:18" ht="20.399999999999999" x14ac:dyDescent="0.35">
      <c r="A227" s="1">
        <v>225</v>
      </c>
      <c r="B227" s="1" t="s">
        <v>397</v>
      </c>
      <c r="C227" s="1" t="s">
        <v>57</v>
      </c>
      <c r="D227" s="1">
        <v>2013</v>
      </c>
      <c r="E227" s="1">
        <v>32000</v>
      </c>
      <c r="F227" s="1" t="s">
        <v>28</v>
      </c>
      <c r="G227" s="1" t="s">
        <v>17</v>
      </c>
      <c r="H227" s="1" t="s">
        <v>18</v>
      </c>
      <c r="I227" s="1">
        <v>22.5</v>
      </c>
      <c r="J227" s="1" t="s">
        <v>24</v>
      </c>
      <c r="K227" s="1" t="s">
        <v>398</v>
      </c>
      <c r="L227" s="1">
        <v>5</v>
      </c>
      <c r="M227" s="1" t="s">
        <v>399</v>
      </c>
      <c r="N227" s="1">
        <v>2.65</v>
      </c>
      <c r="P227" s="2">
        <f t="shared" si="16"/>
        <v>67.040000000000006</v>
      </c>
      <c r="Q227">
        <f t="shared" si="14"/>
        <v>529000</v>
      </c>
      <c r="R227">
        <f t="shared" si="15"/>
        <v>99.987327032136093</v>
      </c>
    </row>
    <row r="228" spans="1:18" ht="20.399999999999999" x14ac:dyDescent="0.35">
      <c r="A228" s="1">
        <v>226</v>
      </c>
      <c r="B228" s="1" t="s">
        <v>400</v>
      </c>
      <c r="C228" s="1" t="s">
        <v>34</v>
      </c>
      <c r="D228" s="1">
        <v>2015</v>
      </c>
      <c r="E228" s="1">
        <v>46173</v>
      </c>
      <c r="F228" s="1" t="s">
        <v>23</v>
      </c>
      <c r="G228" s="1" t="s">
        <v>17</v>
      </c>
      <c r="H228" s="1" t="s">
        <v>36</v>
      </c>
      <c r="I228" s="1">
        <v>19.010000000000002</v>
      </c>
      <c r="J228" s="1" t="s">
        <v>24</v>
      </c>
      <c r="K228" s="1" t="s">
        <v>181</v>
      </c>
      <c r="L228" s="1">
        <v>5</v>
      </c>
      <c r="N228" s="1">
        <v>8.92</v>
      </c>
      <c r="P228" s="2">
        <f t="shared" si="16"/>
        <v>108.5</v>
      </c>
      <c r="R228" t="str">
        <f t="shared" si="15"/>
        <v/>
      </c>
    </row>
    <row r="229" spans="1:18" ht="20.399999999999999" x14ac:dyDescent="0.35">
      <c r="A229" s="1">
        <v>227</v>
      </c>
      <c r="B229" s="1" t="s">
        <v>59</v>
      </c>
      <c r="C229" s="1" t="s">
        <v>61</v>
      </c>
      <c r="D229" s="1">
        <v>2013</v>
      </c>
      <c r="E229" s="1">
        <v>47000</v>
      </c>
      <c r="F229" s="1" t="s">
        <v>23</v>
      </c>
      <c r="G229" s="1" t="s">
        <v>17</v>
      </c>
      <c r="H229" s="1" t="s">
        <v>18</v>
      </c>
      <c r="I229" s="1">
        <v>17.8</v>
      </c>
      <c r="J229" s="1" t="s">
        <v>24</v>
      </c>
      <c r="K229" s="1" t="s">
        <v>188</v>
      </c>
      <c r="L229" s="1">
        <v>5</v>
      </c>
      <c r="N229" s="1">
        <v>4.0999999999999996</v>
      </c>
      <c r="P229" s="2"/>
      <c r="R229" t="str">
        <f t="shared" si="15"/>
        <v/>
      </c>
    </row>
    <row r="230" spans="1:18" ht="20.399999999999999" x14ac:dyDescent="0.35">
      <c r="A230" s="1">
        <v>228</v>
      </c>
      <c r="B230" s="1" t="s">
        <v>401</v>
      </c>
      <c r="C230" s="1" t="s">
        <v>53</v>
      </c>
      <c r="D230" s="1">
        <v>2017</v>
      </c>
      <c r="E230" s="1">
        <v>26327</v>
      </c>
      <c r="F230" s="1" t="s">
        <v>28</v>
      </c>
      <c r="G230" s="1" t="s">
        <v>35</v>
      </c>
      <c r="H230" s="1" t="s">
        <v>18</v>
      </c>
      <c r="I230" s="1">
        <v>16.82</v>
      </c>
      <c r="J230" s="1" t="s">
        <v>24</v>
      </c>
      <c r="K230" s="1" t="s">
        <v>402</v>
      </c>
      <c r="L230" s="1">
        <v>4</v>
      </c>
      <c r="M230" s="1" t="s">
        <v>403</v>
      </c>
      <c r="N230" s="1">
        <v>35.67</v>
      </c>
      <c r="P230" s="2">
        <f t="shared" ref="P230:P246" si="17">--LEFT(K230, FIND(" ", K230) - 1)</f>
        <v>189.08</v>
      </c>
      <c r="Q230">
        <f t="shared" si="14"/>
        <v>4428000</v>
      </c>
      <c r="R230">
        <f t="shared" si="15"/>
        <v>99.995729900632341</v>
      </c>
    </row>
    <row r="231" spans="1:18" ht="20.399999999999999" x14ac:dyDescent="0.35">
      <c r="A231" s="1">
        <v>229</v>
      </c>
      <c r="B231" s="1" t="s">
        <v>404</v>
      </c>
      <c r="C231" s="1" t="s">
        <v>74</v>
      </c>
      <c r="D231" s="1">
        <v>2015</v>
      </c>
      <c r="E231" s="1">
        <v>70436</v>
      </c>
      <c r="F231" s="1" t="s">
        <v>23</v>
      </c>
      <c r="G231" s="1" t="s">
        <v>17</v>
      </c>
      <c r="H231" s="1" t="s">
        <v>18</v>
      </c>
      <c r="I231" s="1">
        <v>0</v>
      </c>
      <c r="J231" s="1" t="s">
        <v>24</v>
      </c>
      <c r="K231" s="1" t="s">
        <v>405</v>
      </c>
      <c r="N231" s="1">
        <v>3.6</v>
      </c>
      <c r="P231" s="2">
        <f t="shared" si="17"/>
        <v>99</v>
      </c>
      <c r="R231" t="str">
        <f t="shared" si="15"/>
        <v/>
      </c>
    </row>
    <row r="232" spans="1:18" ht="20.399999999999999" x14ac:dyDescent="0.35">
      <c r="A232" s="1">
        <v>230</v>
      </c>
      <c r="B232" s="1" t="s">
        <v>406</v>
      </c>
      <c r="C232" s="1" t="s">
        <v>43</v>
      </c>
      <c r="D232" s="1">
        <v>2007</v>
      </c>
      <c r="E232" s="1">
        <v>200000</v>
      </c>
      <c r="F232" s="1" t="s">
        <v>23</v>
      </c>
      <c r="G232" s="1" t="s">
        <v>17</v>
      </c>
      <c r="H232" s="1" t="s">
        <v>36</v>
      </c>
      <c r="I232" s="1">
        <v>17.2</v>
      </c>
      <c r="J232" s="1" t="s">
        <v>24</v>
      </c>
      <c r="K232" s="1" t="s">
        <v>407</v>
      </c>
      <c r="L232" s="1">
        <v>5</v>
      </c>
      <c r="N232" s="1">
        <v>0.85</v>
      </c>
      <c r="P232" s="2">
        <f t="shared" si="17"/>
        <v>53.5</v>
      </c>
      <c r="R232" t="str">
        <f t="shared" si="15"/>
        <v/>
      </c>
    </row>
    <row r="233" spans="1:18" ht="20.399999999999999" x14ac:dyDescent="0.35">
      <c r="A233" s="1">
        <v>231</v>
      </c>
      <c r="B233" s="1" t="s">
        <v>408</v>
      </c>
      <c r="C233" s="1" t="s">
        <v>53</v>
      </c>
      <c r="D233" s="1">
        <v>2016</v>
      </c>
      <c r="E233" s="1">
        <v>60813</v>
      </c>
      <c r="F233" s="1" t="s">
        <v>28</v>
      </c>
      <c r="G233" s="1" t="s">
        <v>17</v>
      </c>
      <c r="H233" s="1" t="s">
        <v>36</v>
      </c>
      <c r="I233" s="1">
        <v>18.600000000000001</v>
      </c>
      <c r="J233" s="1" t="s">
        <v>24</v>
      </c>
      <c r="K233" s="1" t="s">
        <v>296</v>
      </c>
      <c r="L233" s="1">
        <v>5</v>
      </c>
      <c r="N233" s="1">
        <v>3.32</v>
      </c>
      <c r="P233" s="2">
        <f t="shared" si="17"/>
        <v>76.8</v>
      </c>
      <c r="R233" t="str">
        <f t="shared" si="15"/>
        <v/>
      </c>
    </row>
    <row r="234" spans="1:18" ht="20.399999999999999" x14ac:dyDescent="0.35">
      <c r="A234" s="1">
        <v>232</v>
      </c>
      <c r="B234" s="1" t="s">
        <v>409</v>
      </c>
      <c r="C234" s="1" t="s">
        <v>15</v>
      </c>
      <c r="D234" s="1">
        <v>2012</v>
      </c>
      <c r="E234" s="1">
        <v>45000</v>
      </c>
      <c r="F234" s="1" t="s">
        <v>23</v>
      </c>
      <c r="G234" s="1" t="s">
        <v>17</v>
      </c>
      <c r="H234" s="1" t="s">
        <v>18</v>
      </c>
      <c r="I234" s="1">
        <v>22.07</v>
      </c>
      <c r="J234" s="1" t="s">
        <v>24</v>
      </c>
      <c r="K234" s="1" t="s">
        <v>114</v>
      </c>
      <c r="L234" s="1">
        <v>5</v>
      </c>
      <c r="N234" s="1">
        <v>3.6</v>
      </c>
      <c r="P234" s="2">
        <f t="shared" si="17"/>
        <v>73.900000000000006</v>
      </c>
      <c r="R234" t="str">
        <f t="shared" si="15"/>
        <v/>
      </c>
    </row>
    <row r="235" spans="1:18" ht="20.399999999999999" x14ac:dyDescent="0.35">
      <c r="A235" s="1">
        <v>233</v>
      </c>
      <c r="B235" s="1" t="s">
        <v>410</v>
      </c>
      <c r="C235" s="1" t="s">
        <v>39</v>
      </c>
      <c r="D235" s="1">
        <v>2016</v>
      </c>
      <c r="E235" s="1">
        <v>64000</v>
      </c>
      <c r="F235" s="1" t="s">
        <v>23</v>
      </c>
      <c r="G235" s="1" t="s">
        <v>17</v>
      </c>
      <c r="H235" s="1" t="s">
        <v>18</v>
      </c>
      <c r="I235" s="1">
        <v>22.9</v>
      </c>
      <c r="J235" s="1" t="s">
        <v>24</v>
      </c>
      <c r="K235" s="1" t="s">
        <v>51</v>
      </c>
      <c r="L235" s="1">
        <v>5</v>
      </c>
      <c r="N235" s="1">
        <v>6.8</v>
      </c>
      <c r="P235" s="2">
        <f t="shared" si="17"/>
        <v>74</v>
      </c>
      <c r="R235" t="str">
        <f t="shared" si="15"/>
        <v/>
      </c>
    </row>
    <row r="236" spans="1:18" ht="20.399999999999999" x14ac:dyDescent="0.35">
      <c r="A236" s="1">
        <v>234</v>
      </c>
      <c r="B236" s="1" t="s">
        <v>411</v>
      </c>
      <c r="C236" s="1" t="s">
        <v>57</v>
      </c>
      <c r="D236" s="1">
        <v>2012</v>
      </c>
      <c r="E236" s="1">
        <v>41284</v>
      </c>
      <c r="F236" s="1" t="s">
        <v>23</v>
      </c>
      <c r="G236" s="1" t="s">
        <v>17</v>
      </c>
      <c r="H236" s="1" t="s">
        <v>18</v>
      </c>
      <c r="I236" s="1">
        <v>20</v>
      </c>
      <c r="J236" s="1" t="s">
        <v>24</v>
      </c>
      <c r="K236" s="1" t="s">
        <v>351</v>
      </c>
      <c r="L236" s="1">
        <v>5</v>
      </c>
      <c r="N236" s="1">
        <v>2.5</v>
      </c>
      <c r="P236" s="2">
        <f t="shared" si="17"/>
        <v>68.05</v>
      </c>
      <c r="R236" t="str">
        <f t="shared" si="15"/>
        <v/>
      </c>
    </row>
    <row r="237" spans="1:18" ht="20.399999999999999" x14ac:dyDescent="0.35">
      <c r="A237" s="1">
        <v>235</v>
      </c>
      <c r="B237" s="1" t="s">
        <v>412</v>
      </c>
      <c r="C237" s="1" t="s">
        <v>53</v>
      </c>
      <c r="D237" s="1">
        <v>2019</v>
      </c>
      <c r="E237" s="1">
        <v>14165</v>
      </c>
      <c r="F237" s="1" t="s">
        <v>23</v>
      </c>
      <c r="G237" s="1" t="s">
        <v>35</v>
      </c>
      <c r="H237" s="1" t="s">
        <v>18</v>
      </c>
      <c r="I237" s="1">
        <v>11.36</v>
      </c>
      <c r="J237" s="1" t="s">
        <v>24</v>
      </c>
      <c r="K237" s="1" t="s">
        <v>46</v>
      </c>
      <c r="L237" s="1">
        <v>7</v>
      </c>
      <c r="M237" s="1" t="s">
        <v>413</v>
      </c>
      <c r="N237" s="1">
        <v>19.64</v>
      </c>
      <c r="P237" s="2">
        <f t="shared" si="17"/>
        <v>171.5</v>
      </c>
      <c r="Q237">
        <f t="shared" si="14"/>
        <v>2073999.9999999998</v>
      </c>
      <c r="R237">
        <f t="shared" si="15"/>
        <v>99.991730954676953</v>
      </c>
    </row>
    <row r="238" spans="1:18" ht="20.399999999999999" x14ac:dyDescent="0.35">
      <c r="A238" s="1">
        <v>236</v>
      </c>
      <c r="B238" s="1" t="s">
        <v>414</v>
      </c>
      <c r="C238" s="1" t="s">
        <v>15</v>
      </c>
      <c r="D238" s="1">
        <v>2011</v>
      </c>
      <c r="E238" s="1">
        <v>67000</v>
      </c>
      <c r="F238" s="1" t="s">
        <v>23</v>
      </c>
      <c r="G238" s="1" t="s">
        <v>35</v>
      </c>
      <c r="H238" s="1" t="s">
        <v>36</v>
      </c>
      <c r="I238" s="1">
        <v>11.72</v>
      </c>
      <c r="J238" s="1" t="s">
        <v>24</v>
      </c>
      <c r="K238" s="1" t="s">
        <v>415</v>
      </c>
      <c r="L238" s="1">
        <v>7</v>
      </c>
      <c r="N238" s="1">
        <v>7</v>
      </c>
      <c r="P238" s="2">
        <f t="shared" si="17"/>
        <v>194.3</v>
      </c>
      <c r="R238" t="str">
        <f t="shared" si="15"/>
        <v/>
      </c>
    </row>
    <row r="239" spans="1:18" ht="20.399999999999999" x14ac:dyDescent="0.35">
      <c r="A239" s="1">
        <v>237</v>
      </c>
      <c r="B239" s="1" t="s">
        <v>416</v>
      </c>
      <c r="C239" s="1" t="s">
        <v>57</v>
      </c>
      <c r="D239" s="1">
        <v>2011</v>
      </c>
      <c r="E239" s="1">
        <v>32572</v>
      </c>
      <c r="F239" s="1" t="s">
        <v>28</v>
      </c>
      <c r="G239" s="1" t="s">
        <v>17</v>
      </c>
      <c r="H239" s="1" t="s">
        <v>18</v>
      </c>
      <c r="I239" s="1">
        <v>17.399999999999999</v>
      </c>
      <c r="J239" s="1" t="s">
        <v>24</v>
      </c>
      <c r="K239" s="1" t="s">
        <v>201</v>
      </c>
      <c r="L239" s="1">
        <v>5</v>
      </c>
      <c r="M239" s="1" t="s">
        <v>417</v>
      </c>
      <c r="N239" s="1">
        <v>3.87</v>
      </c>
      <c r="P239" s="2">
        <f t="shared" si="17"/>
        <v>117.3</v>
      </c>
      <c r="Q239">
        <f t="shared" si="14"/>
        <v>1174000</v>
      </c>
      <c r="R239">
        <f t="shared" si="15"/>
        <v>99.99000851788756</v>
      </c>
    </row>
    <row r="240" spans="1:18" ht="20.399999999999999" x14ac:dyDescent="0.35">
      <c r="A240" s="1">
        <v>238</v>
      </c>
      <c r="B240" s="1" t="s">
        <v>418</v>
      </c>
      <c r="C240" s="1" t="s">
        <v>53</v>
      </c>
      <c r="D240" s="1">
        <v>2018</v>
      </c>
      <c r="E240" s="1">
        <v>14960</v>
      </c>
      <c r="F240" s="1" t="s">
        <v>28</v>
      </c>
      <c r="G240" s="1" t="s">
        <v>17</v>
      </c>
      <c r="H240" s="1" t="s">
        <v>18</v>
      </c>
      <c r="I240" s="1">
        <v>18.600000000000001</v>
      </c>
      <c r="J240" s="1" t="s">
        <v>24</v>
      </c>
      <c r="K240" s="1" t="s">
        <v>368</v>
      </c>
      <c r="L240" s="1">
        <v>5</v>
      </c>
      <c r="N240" s="1">
        <v>6.27</v>
      </c>
      <c r="P240" s="2">
        <f t="shared" si="17"/>
        <v>81.83</v>
      </c>
      <c r="R240" t="str">
        <f t="shared" si="15"/>
        <v/>
      </c>
    </row>
    <row r="241" spans="1:18" ht="20.399999999999999" x14ac:dyDescent="0.35">
      <c r="A241" s="1">
        <v>239</v>
      </c>
      <c r="B241" s="1" t="s">
        <v>396</v>
      </c>
      <c r="C241" s="1" t="s">
        <v>53</v>
      </c>
      <c r="D241" s="1">
        <v>2015</v>
      </c>
      <c r="E241" s="1">
        <v>55980</v>
      </c>
      <c r="F241" s="1" t="s">
        <v>23</v>
      </c>
      <c r="G241" s="1" t="s">
        <v>35</v>
      </c>
      <c r="H241" s="1" t="s">
        <v>18</v>
      </c>
      <c r="I241" s="1">
        <v>19.27</v>
      </c>
      <c r="J241" s="1" t="s">
        <v>24</v>
      </c>
      <c r="K241" s="1" t="s">
        <v>75</v>
      </c>
      <c r="L241" s="1">
        <v>5</v>
      </c>
      <c r="N241" s="1">
        <v>18.12</v>
      </c>
      <c r="P241" s="2">
        <f t="shared" si="17"/>
        <v>167.62</v>
      </c>
      <c r="R241" t="str">
        <f t="shared" si="15"/>
        <v/>
      </c>
    </row>
    <row r="242" spans="1:18" ht="20.399999999999999" x14ac:dyDescent="0.35">
      <c r="A242" s="1">
        <v>240</v>
      </c>
      <c r="B242" s="1" t="s">
        <v>334</v>
      </c>
      <c r="C242" s="1" t="s">
        <v>15</v>
      </c>
      <c r="D242" s="1">
        <v>2013</v>
      </c>
      <c r="E242" s="1">
        <v>74000</v>
      </c>
      <c r="F242" s="1" t="s">
        <v>23</v>
      </c>
      <c r="G242" s="1" t="s">
        <v>17</v>
      </c>
      <c r="H242" s="1" t="s">
        <v>18</v>
      </c>
      <c r="I242" s="1">
        <v>25.44</v>
      </c>
      <c r="J242" s="1" t="s">
        <v>24</v>
      </c>
      <c r="K242" s="1" t="s">
        <v>335</v>
      </c>
      <c r="L242" s="1">
        <v>5</v>
      </c>
      <c r="N242" s="1">
        <v>2.65</v>
      </c>
      <c r="P242" s="2">
        <f t="shared" si="17"/>
        <v>57.6</v>
      </c>
      <c r="R242" t="str">
        <f t="shared" si="15"/>
        <v/>
      </c>
    </row>
    <row r="243" spans="1:18" ht="20.399999999999999" x14ac:dyDescent="0.35">
      <c r="A243" s="1">
        <v>241</v>
      </c>
      <c r="B243" s="1" t="s">
        <v>419</v>
      </c>
      <c r="C243" s="1" t="s">
        <v>53</v>
      </c>
      <c r="D243" s="1">
        <v>2015</v>
      </c>
      <c r="E243" s="1">
        <v>56847</v>
      </c>
      <c r="F243" s="1" t="s">
        <v>23</v>
      </c>
      <c r="G243" s="1" t="s">
        <v>17</v>
      </c>
      <c r="H243" s="1" t="s">
        <v>18</v>
      </c>
      <c r="I243" s="1">
        <v>22.54</v>
      </c>
      <c r="J243" s="1" t="s">
        <v>24</v>
      </c>
      <c r="K243" s="1" t="s">
        <v>333</v>
      </c>
      <c r="L243" s="1">
        <v>5</v>
      </c>
      <c r="N243" s="1">
        <v>7.2</v>
      </c>
      <c r="P243" s="2">
        <f t="shared" si="17"/>
        <v>88.73</v>
      </c>
      <c r="R243" t="str">
        <f t="shared" si="15"/>
        <v/>
      </c>
    </row>
    <row r="244" spans="1:18" ht="20.399999999999999" x14ac:dyDescent="0.35">
      <c r="A244" s="1">
        <v>242</v>
      </c>
      <c r="B244" s="1" t="s">
        <v>420</v>
      </c>
      <c r="C244" s="1" t="s">
        <v>34</v>
      </c>
      <c r="D244" s="1">
        <v>2015</v>
      </c>
      <c r="E244" s="1">
        <v>121374</v>
      </c>
      <c r="F244" s="1" t="s">
        <v>23</v>
      </c>
      <c r="G244" s="1" t="s">
        <v>17</v>
      </c>
      <c r="H244" s="1" t="s">
        <v>18</v>
      </c>
      <c r="I244" s="1">
        <v>12.99</v>
      </c>
      <c r="J244" s="1" t="s">
        <v>24</v>
      </c>
      <c r="K244" s="1" t="s">
        <v>247</v>
      </c>
      <c r="L244" s="1">
        <v>7</v>
      </c>
      <c r="N244" s="1">
        <v>14.3</v>
      </c>
      <c r="P244" s="2">
        <f t="shared" si="17"/>
        <v>100.6</v>
      </c>
      <c r="R244" t="str">
        <f t="shared" si="15"/>
        <v/>
      </c>
    </row>
    <row r="245" spans="1:18" ht="20.399999999999999" x14ac:dyDescent="0.35">
      <c r="A245" s="1">
        <v>243</v>
      </c>
      <c r="B245" s="1" t="s">
        <v>31</v>
      </c>
      <c r="C245" s="1" t="s">
        <v>27</v>
      </c>
      <c r="D245" s="1">
        <v>2013</v>
      </c>
      <c r="E245" s="1">
        <v>52000</v>
      </c>
      <c r="F245" s="1" t="s">
        <v>23</v>
      </c>
      <c r="G245" s="1" t="s">
        <v>17</v>
      </c>
      <c r="H245" s="1" t="s">
        <v>18</v>
      </c>
      <c r="I245" s="1">
        <v>20.77</v>
      </c>
      <c r="J245" s="1" t="s">
        <v>24</v>
      </c>
      <c r="K245" s="1" t="s">
        <v>32</v>
      </c>
      <c r="L245" s="1">
        <v>7</v>
      </c>
      <c r="N245" s="1">
        <v>6.9</v>
      </c>
      <c r="P245" s="2">
        <f t="shared" si="17"/>
        <v>88.76</v>
      </c>
      <c r="R245" t="str">
        <f t="shared" si="15"/>
        <v/>
      </c>
    </row>
    <row r="246" spans="1:18" ht="20.399999999999999" x14ac:dyDescent="0.35">
      <c r="A246" s="1">
        <v>244</v>
      </c>
      <c r="B246" s="1" t="s">
        <v>91</v>
      </c>
      <c r="C246" s="1" t="s">
        <v>15</v>
      </c>
      <c r="D246" s="1">
        <v>2014</v>
      </c>
      <c r="E246" s="1">
        <v>118000</v>
      </c>
      <c r="F246" s="1" t="s">
        <v>23</v>
      </c>
      <c r="G246" s="1" t="s">
        <v>17</v>
      </c>
      <c r="H246" s="1" t="s">
        <v>18</v>
      </c>
      <c r="I246" s="1">
        <v>12.8</v>
      </c>
      <c r="J246" s="1" t="s">
        <v>24</v>
      </c>
      <c r="K246" s="1" t="s">
        <v>93</v>
      </c>
      <c r="L246" s="1">
        <v>7</v>
      </c>
      <c r="N246" s="1">
        <v>10.75</v>
      </c>
      <c r="P246" s="2">
        <f t="shared" si="17"/>
        <v>102</v>
      </c>
      <c r="R246" t="str">
        <f t="shared" si="15"/>
        <v/>
      </c>
    </row>
    <row r="247" spans="1:18" ht="20.399999999999999" x14ac:dyDescent="0.35">
      <c r="A247" s="1">
        <v>245</v>
      </c>
      <c r="B247" s="1" t="s">
        <v>292</v>
      </c>
      <c r="C247" s="1" t="s">
        <v>15</v>
      </c>
      <c r="D247" s="1">
        <v>2007</v>
      </c>
      <c r="E247" s="1">
        <v>72000</v>
      </c>
      <c r="F247" s="1" t="s">
        <v>28</v>
      </c>
      <c r="G247" s="1" t="s">
        <v>17</v>
      </c>
      <c r="H247" s="1" t="s">
        <v>145</v>
      </c>
      <c r="I247" s="1">
        <v>17</v>
      </c>
      <c r="J247" s="1" t="s">
        <v>24</v>
      </c>
      <c r="K247" s="1" t="s">
        <v>188</v>
      </c>
      <c r="L247" s="1">
        <v>5</v>
      </c>
      <c r="N247" s="1">
        <v>0.95</v>
      </c>
      <c r="P247" s="2"/>
      <c r="R247" t="str">
        <f t="shared" si="15"/>
        <v/>
      </c>
    </row>
    <row r="248" spans="1:18" ht="20.399999999999999" x14ac:dyDescent="0.35">
      <c r="A248" s="1">
        <v>246</v>
      </c>
      <c r="B248" s="1" t="s">
        <v>421</v>
      </c>
      <c r="C248" s="1" t="s">
        <v>53</v>
      </c>
      <c r="D248" s="1">
        <v>2016</v>
      </c>
      <c r="E248" s="1">
        <v>33915</v>
      </c>
      <c r="F248" s="1" t="s">
        <v>28</v>
      </c>
      <c r="G248" s="1" t="s">
        <v>17</v>
      </c>
      <c r="H248" s="1" t="s">
        <v>18</v>
      </c>
      <c r="I248" s="1">
        <v>17.8</v>
      </c>
      <c r="J248" s="1" t="s">
        <v>24</v>
      </c>
      <c r="K248" s="1" t="s">
        <v>201</v>
      </c>
      <c r="L248" s="1">
        <v>5</v>
      </c>
      <c r="N248" s="1">
        <v>8.09</v>
      </c>
      <c r="P248" s="2">
        <f t="shared" ref="P248:P263" si="18">--LEFT(K248, FIND(" ", K248) - 1)</f>
        <v>117.3</v>
      </c>
      <c r="R248" t="str">
        <f t="shared" si="15"/>
        <v/>
      </c>
    </row>
    <row r="249" spans="1:18" ht="20.399999999999999" x14ac:dyDescent="0.35">
      <c r="A249" s="1">
        <v>247</v>
      </c>
      <c r="B249" s="1" t="s">
        <v>422</v>
      </c>
      <c r="C249" s="1" t="s">
        <v>129</v>
      </c>
      <c r="D249" s="1">
        <v>2014</v>
      </c>
      <c r="E249" s="1">
        <v>82002</v>
      </c>
      <c r="F249" s="1" t="s">
        <v>23</v>
      </c>
      <c r="G249" s="1" t="s">
        <v>35</v>
      </c>
      <c r="H249" s="1" t="s">
        <v>18</v>
      </c>
      <c r="I249" s="1">
        <v>17.05</v>
      </c>
      <c r="J249" s="1" t="s">
        <v>24</v>
      </c>
      <c r="K249" s="1" t="s">
        <v>99</v>
      </c>
      <c r="L249" s="1">
        <v>5</v>
      </c>
      <c r="N249" s="1">
        <v>18.5</v>
      </c>
      <c r="P249" s="2">
        <f t="shared" si="18"/>
        <v>184</v>
      </c>
      <c r="R249" t="str">
        <f t="shared" si="15"/>
        <v/>
      </c>
    </row>
    <row r="250" spans="1:18" ht="20.399999999999999" x14ac:dyDescent="0.35">
      <c r="A250" s="1">
        <v>248</v>
      </c>
      <c r="B250" s="1" t="s">
        <v>423</v>
      </c>
      <c r="C250" s="1" t="s">
        <v>15</v>
      </c>
      <c r="D250" s="1">
        <v>2017</v>
      </c>
      <c r="E250" s="1">
        <v>33000</v>
      </c>
      <c r="F250" s="1" t="s">
        <v>23</v>
      </c>
      <c r="G250" s="1" t="s">
        <v>17</v>
      </c>
      <c r="H250" s="1" t="s">
        <v>18</v>
      </c>
      <c r="I250" s="1">
        <v>24</v>
      </c>
      <c r="J250" s="1" t="s">
        <v>24</v>
      </c>
      <c r="K250" s="1" t="s">
        <v>424</v>
      </c>
      <c r="L250" s="1">
        <v>5</v>
      </c>
      <c r="N250" s="1">
        <v>4.75</v>
      </c>
      <c r="P250" s="2">
        <f t="shared" si="18"/>
        <v>70</v>
      </c>
      <c r="R250" t="str">
        <f t="shared" si="15"/>
        <v/>
      </c>
    </row>
    <row r="251" spans="1:18" ht="20.399999999999999" x14ac:dyDescent="0.35">
      <c r="A251" s="1">
        <v>249</v>
      </c>
      <c r="B251" s="1" t="s">
        <v>425</v>
      </c>
      <c r="C251" s="1" t="s">
        <v>27</v>
      </c>
      <c r="D251" s="1">
        <v>2016</v>
      </c>
      <c r="E251" s="1">
        <v>34000</v>
      </c>
      <c r="F251" s="1" t="s">
        <v>23</v>
      </c>
      <c r="G251" s="1" t="s">
        <v>17</v>
      </c>
      <c r="H251" s="1" t="s">
        <v>18</v>
      </c>
      <c r="I251" s="1">
        <v>28.09</v>
      </c>
      <c r="J251" s="1" t="s">
        <v>24</v>
      </c>
      <c r="K251" s="1" t="s">
        <v>80</v>
      </c>
      <c r="L251" s="1">
        <v>5</v>
      </c>
      <c r="N251" s="1">
        <v>8.4499999999999993</v>
      </c>
      <c r="P251" s="2">
        <f t="shared" si="18"/>
        <v>88.5</v>
      </c>
      <c r="R251" t="str">
        <f t="shared" si="15"/>
        <v/>
      </c>
    </row>
    <row r="252" spans="1:18" ht="20.399999999999999" x14ac:dyDescent="0.35">
      <c r="A252" s="1">
        <v>250</v>
      </c>
      <c r="B252" s="1" t="s">
        <v>426</v>
      </c>
      <c r="C252" s="1" t="s">
        <v>57</v>
      </c>
      <c r="D252" s="1">
        <v>2012</v>
      </c>
      <c r="E252" s="1">
        <v>55000</v>
      </c>
      <c r="F252" s="1" t="s">
        <v>23</v>
      </c>
      <c r="G252" s="1" t="s">
        <v>17</v>
      </c>
      <c r="H252" s="1" t="s">
        <v>18</v>
      </c>
      <c r="I252" s="1">
        <v>20.5</v>
      </c>
      <c r="J252" s="1" t="s">
        <v>24</v>
      </c>
      <c r="K252" s="1" t="s">
        <v>49</v>
      </c>
      <c r="L252" s="1">
        <v>5</v>
      </c>
      <c r="N252" s="1">
        <v>3.5</v>
      </c>
      <c r="P252" s="2">
        <f t="shared" si="18"/>
        <v>103.6</v>
      </c>
      <c r="R252" t="str">
        <f t="shared" si="15"/>
        <v/>
      </c>
    </row>
    <row r="253" spans="1:18" ht="20.399999999999999" x14ac:dyDescent="0.35">
      <c r="A253" s="1">
        <v>251</v>
      </c>
      <c r="B253" s="1" t="s">
        <v>427</v>
      </c>
      <c r="C253" s="1" t="s">
        <v>53</v>
      </c>
      <c r="D253" s="1">
        <v>2006</v>
      </c>
      <c r="E253" s="1">
        <v>160538</v>
      </c>
      <c r="F253" s="1" t="s">
        <v>23</v>
      </c>
      <c r="G253" s="1" t="s">
        <v>17</v>
      </c>
      <c r="H253" s="1" t="s">
        <v>18</v>
      </c>
      <c r="I253" s="1">
        <v>13.1</v>
      </c>
      <c r="J253" s="1" t="s">
        <v>24</v>
      </c>
      <c r="K253" s="1" t="s">
        <v>110</v>
      </c>
      <c r="L253" s="1">
        <v>5</v>
      </c>
      <c r="N253" s="1">
        <v>1.8</v>
      </c>
      <c r="P253" s="2">
        <f t="shared" si="18"/>
        <v>82</v>
      </c>
      <c r="R253" t="str">
        <f t="shared" si="15"/>
        <v/>
      </c>
    </row>
    <row r="254" spans="1:18" ht="20.399999999999999" x14ac:dyDescent="0.35">
      <c r="A254" s="1">
        <v>252</v>
      </c>
      <c r="B254" s="1" t="s">
        <v>428</v>
      </c>
      <c r="C254" s="1" t="s">
        <v>43</v>
      </c>
      <c r="D254" s="1">
        <v>2014</v>
      </c>
      <c r="E254" s="1">
        <v>60000</v>
      </c>
      <c r="F254" s="1" t="s">
        <v>23</v>
      </c>
      <c r="G254" s="1" t="s">
        <v>17</v>
      </c>
      <c r="H254" s="1" t="s">
        <v>36</v>
      </c>
      <c r="I254" s="1">
        <v>19.91</v>
      </c>
      <c r="J254" s="1" t="s">
        <v>24</v>
      </c>
      <c r="K254" s="1" t="s">
        <v>49</v>
      </c>
      <c r="L254" s="1">
        <v>5</v>
      </c>
      <c r="N254" s="1">
        <v>3.7</v>
      </c>
      <c r="P254" s="2">
        <f t="shared" si="18"/>
        <v>103.6</v>
      </c>
      <c r="R254" t="str">
        <f t="shared" si="15"/>
        <v/>
      </c>
    </row>
    <row r="255" spans="1:18" ht="20.399999999999999" x14ac:dyDescent="0.35">
      <c r="A255" s="1">
        <v>253</v>
      </c>
      <c r="B255" s="1" t="s">
        <v>429</v>
      </c>
      <c r="C255" s="1" t="s">
        <v>34</v>
      </c>
      <c r="D255" s="1">
        <v>2017</v>
      </c>
      <c r="E255" s="1">
        <v>49575</v>
      </c>
      <c r="F255" s="1" t="s">
        <v>28</v>
      </c>
      <c r="G255" s="1" t="s">
        <v>17</v>
      </c>
      <c r="H255" s="1" t="s">
        <v>18</v>
      </c>
      <c r="I255" s="1">
        <v>18.7</v>
      </c>
      <c r="J255" s="1" t="s">
        <v>24</v>
      </c>
      <c r="K255" s="1" t="s">
        <v>29</v>
      </c>
      <c r="L255" s="1">
        <v>5</v>
      </c>
      <c r="N255" s="1">
        <v>7.17</v>
      </c>
      <c r="P255" s="2">
        <f t="shared" si="18"/>
        <v>88.7</v>
      </c>
      <c r="R255" t="str">
        <f t="shared" si="15"/>
        <v/>
      </c>
    </row>
    <row r="256" spans="1:18" ht="20.399999999999999" x14ac:dyDescent="0.35">
      <c r="A256" s="1">
        <v>254</v>
      </c>
      <c r="B256" s="1" t="s">
        <v>430</v>
      </c>
      <c r="C256" s="1" t="s">
        <v>43</v>
      </c>
      <c r="D256" s="1">
        <v>2010</v>
      </c>
      <c r="E256" s="1">
        <v>83000</v>
      </c>
      <c r="F256" s="1" t="s">
        <v>28</v>
      </c>
      <c r="G256" s="1" t="s">
        <v>17</v>
      </c>
      <c r="H256" s="1" t="s">
        <v>18</v>
      </c>
      <c r="I256" s="1">
        <v>19.809999999999999</v>
      </c>
      <c r="J256" s="1" t="s">
        <v>24</v>
      </c>
      <c r="K256" s="1" t="s">
        <v>351</v>
      </c>
      <c r="L256" s="1">
        <v>5</v>
      </c>
      <c r="N256" s="1">
        <v>1.75</v>
      </c>
      <c r="P256" s="2">
        <f t="shared" si="18"/>
        <v>68.05</v>
      </c>
      <c r="R256" t="str">
        <f t="shared" si="15"/>
        <v/>
      </c>
    </row>
    <row r="257" spans="1:18" ht="20.399999999999999" x14ac:dyDescent="0.35">
      <c r="A257" s="1">
        <v>255</v>
      </c>
      <c r="B257" s="1" t="s">
        <v>431</v>
      </c>
      <c r="C257" s="1" t="s">
        <v>53</v>
      </c>
      <c r="D257" s="1">
        <v>2018</v>
      </c>
      <c r="E257" s="1">
        <v>51346</v>
      </c>
      <c r="F257" s="1" t="s">
        <v>23</v>
      </c>
      <c r="G257" s="1" t="s">
        <v>35</v>
      </c>
      <c r="H257" s="1" t="s">
        <v>18</v>
      </c>
      <c r="I257" s="1">
        <v>16.38</v>
      </c>
      <c r="J257" s="1" t="s">
        <v>24</v>
      </c>
      <c r="K257" s="1" t="s">
        <v>432</v>
      </c>
      <c r="L257" s="1">
        <v>5</v>
      </c>
      <c r="N257" s="1">
        <v>21.99</v>
      </c>
      <c r="P257" s="2">
        <f t="shared" si="18"/>
        <v>183</v>
      </c>
      <c r="R257" t="str">
        <f t="shared" si="15"/>
        <v/>
      </c>
    </row>
    <row r="258" spans="1:18" ht="20.399999999999999" x14ac:dyDescent="0.35">
      <c r="A258" s="1">
        <v>256</v>
      </c>
      <c r="B258" s="1" t="s">
        <v>433</v>
      </c>
      <c r="C258" s="1" t="s">
        <v>22</v>
      </c>
      <c r="D258" s="1">
        <v>2017</v>
      </c>
      <c r="E258" s="1">
        <v>43000</v>
      </c>
      <c r="F258" s="1" t="s">
        <v>23</v>
      </c>
      <c r="G258" s="1" t="s">
        <v>17</v>
      </c>
      <c r="H258" s="1" t="s">
        <v>18</v>
      </c>
      <c r="I258" s="1">
        <v>13.68</v>
      </c>
      <c r="J258" s="1" t="s">
        <v>24</v>
      </c>
      <c r="K258" s="1" t="s">
        <v>156</v>
      </c>
      <c r="L258" s="1">
        <v>7</v>
      </c>
      <c r="M258" s="1" t="s">
        <v>434</v>
      </c>
      <c r="N258" s="1">
        <v>18.649999999999999</v>
      </c>
      <c r="P258" s="2">
        <f t="shared" si="18"/>
        <v>147.80000000000001</v>
      </c>
      <c r="Q258">
        <f t="shared" si="14"/>
        <v>2552000</v>
      </c>
      <c r="R258">
        <f t="shared" si="15"/>
        <v>99.994208463949846</v>
      </c>
    </row>
    <row r="259" spans="1:18" ht="20.399999999999999" x14ac:dyDescent="0.35">
      <c r="A259" s="1">
        <v>257</v>
      </c>
      <c r="B259" s="1" t="s">
        <v>435</v>
      </c>
      <c r="C259" s="1" t="s">
        <v>43</v>
      </c>
      <c r="D259" s="1">
        <v>2011</v>
      </c>
      <c r="E259" s="1">
        <v>35000</v>
      </c>
      <c r="F259" s="1" t="s">
        <v>28</v>
      </c>
      <c r="G259" s="1" t="s">
        <v>17</v>
      </c>
      <c r="H259" s="1" t="s">
        <v>145</v>
      </c>
      <c r="I259" s="1">
        <v>19.7</v>
      </c>
      <c r="J259" s="1" t="s">
        <v>24</v>
      </c>
      <c r="K259" s="1" t="s">
        <v>229</v>
      </c>
      <c r="L259" s="1">
        <v>5</v>
      </c>
      <c r="N259" s="1">
        <v>1.85</v>
      </c>
      <c r="P259" s="2">
        <f t="shared" si="18"/>
        <v>35</v>
      </c>
      <c r="R259" t="str">
        <f t="shared" si="15"/>
        <v/>
      </c>
    </row>
    <row r="260" spans="1:18" ht="20.399999999999999" x14ac:dyDescent="0.35">
      <c r="A260" s="1">
        <v>258</v>
      </c>
      <c r="B260" s="1" t="s">
        <v>436</v>
      </c>
      <c r="C260" s="1" t="s">
        <v>34</v>
      </c>
      <c r="D260" s="1">
        <v>2017</v>
      </c>
      <c r="E260" s="1">
        <v>27872</v>
      </c>
      <c r="F260" s="1" t="s">
        <v>28</v>
      </c>
      <c r="G260" s="1" t="s">
        <v>17</v>
      </c>
      <c r="H260" s="1" t="s">
        <v>36</v>
      </c>
      <c r="I260" s="1">
        <v>20.399999999999999</v>
      </c>
      <c r="J260" s="1" t="s">
        <v>24</v>
      </c>
      <c r="K260" s="1" t="s">
        <v>291</v>
      </c>
      <c r="L260" s="1">
        <v>5</v>
      </c>
      <c r="N260" s="1">
        <v>5.95</v>
      </c>
      <c r="P260" s="2">
        <f t="shared" si="18"/>
        <v>81.8</v>
      </c>
      <c r="R260" t="str">
        <f t="shared" si="15"/>
        <v/>
      </c>
    </row>
    <row r="261" spans="1:18" ht="20.399999999999999" x14ac:dyDescent="0.35">
      <c r="A261" s="1">
        <v>259</v>
      </c>
      <c r="B261" s="1" t="s">
        <v>437</v>
      </c>
      <c r="C261" s="1" t="s">
        <v>15</v>
      </c>
      <c r="D261" s="1">
        <v>2014</v>
      </c>
      <c r="E261" s="1">
        <v>16514</v>
      </c>
      <c r="F261" s="1" t="s">
        <v>28</v>
      </c>
      <c r="G261" s="1" t="s">
        <v>17</v>
      </c>
      <c r="H261" s="1" t="s">
        <v>18</v>
      </c>
      <c r="I261" s="1">
        <v>18.899999999999999</v>
      </c>
      <c r="J261" s="1" t="s">
        <v>24</v>
      </c>
      <c r="K261" s="1" t="s">
        <v>110</v>
      </c>
      <c r="L261" s="1">
        <v>5</v>
      </c>
      <c r="N261" s="1">
        <v>3.75</v>
      </c>
      <c r="P261" s="2">
        <f t="shared" si="18"/>
        <v>82</v>
      </c>
      <c r="R261" t="str">
        <f t="shared" si="15"/>
        <v/>
      </c>
    </row>
    <row r="262" spans="1:18" ht="20.399999999999999" x14ac:dyDescent="0.35">
      <c r="A262" s="1">
        <v>260</v>
      </c>
      <c r="B262" s="1" t="s">
        <v>143</v>
      </c>
      <c r="C262" s="1" t="s">
        <v>22</v>
      </c>
      <c r="D262" s="1">
        <v>2012</v>
      </c>
      <c r="E262" s="1">
        <v>120000</v>
      </c>
      <c r="F262" s="1" t="s">
        <v>23</v>
      </c>
      <c r="G262" s="1" t="s">
        <v>17</v>
      </c>
      <c r="H262" s="1" t="s">
        <v>18</v>
      </c>
      <c r="I262" s="1">
        <v>22.9</v>
      </c>
      <c r="J262" s="1" t="s">
        <v>24</v>
      </c>
      <c r="K262" s="1" t="s">
        <v>51</v>
      </c>
      <c r="L262" s="1">
        <v>5</v>
      </c>
      <c r="N262" s="1">
        <v>3.75</v>
      </c>
      <c r="P262" s="2">
        <f t="shared" si="18"/>
        <v>74</v>
      </c>
      <c r="R262" t="str">
        <f t="shared" si="15"/>
        <v/>
      </c>
    </row>
    <row r="263" spans="1:18" ht="20.399999999999999" x14ac:dyDescent="0.35">
      <c r="A263" s="1">
        <v>261</v>
      </c>
      <c r="B263" s="1" t="s">
        <v>438</v>
      </c>
      <c r="C263" s="1" t="s">
        <v>39</v>
      </c>
      <c r="D263" s="1">
        <v>2008</v>
      </c>
      <c r="E263" s="1">
        <v>143275</v>
      </c>
      <c r="F263" s="1" t="s">
        <v>23</v>
      </c>
      <c r="G263" s="1" t="s">
        <v>17</v>
      </c>
      <c r="H263" s="1" t="s">
        <v>18</v>
      </c>
      <c r="I263" s="1">
        <v>22</v>
      </c>
      <c r="J263" s="1" t="s">
        <v>24</v>
      </c>
      <c r="K263" s="1" t="s">
        <v>25</v>
      </c>
      <c r="L263" s="1">
        <v>5</v>
      </c>
      <c r="M263" s="1" t="s">
        <v>439</v>
      </c>
      <c r="N263" s="1">
        <v>2.6</v>
      </c>
      <c r="P263" s="2">
        <f t="shared" si="18"/>
        <v>126.2</v>
      </c>
      <c r="Q263">
        <f t="shared" si="14"/>
        <v>1407000</v>
      </c>
      <c r="R263">
        <f t="shared" si="15"/>
        <v>99.991030561478325</v>
      </c>
    </row>
    <row r="264" spans="1:18" ht="20.399999999999999" x14ac:dyDescent="0.35">
      <c r="A264" s="1">
        <v>262</v>
      </c>
      <c r="B264" s="1" t="s">
        <v>192</v>
      </c>
      <c r="C264" s="1" t="s">
        <v>39</v>
      </c>
      <c r="D264" s="1">
        <v>2006</v>
      </c>
      <c r="E264" s="1">
        <v>99000</v>
      </c>
      <c r="F264" s="1" t="s">
        <v>28</v>
      </c>
      <c r="G264" s="1" t="s">
        <v>17</v>
      </c>
      <c r="H264" s="1" t="s">
        <v>18</v>
      </c>
      <c r="I264" s="1">
        <v>0</v>
      </c>
      <c r="J264" s="1" t="s">
        <v>24</v>
      </c>
      <c r="K264" s="1" t="s">
        <v>188</v>
      </c>
      <c r="L264" s="1">
        <v>5</v>
      </c>
      <c r="N264" s="1">
        <v>1.75</v>
      </c>
      <c r="P264" s="2"/>
      <c r="R264" t="str">
        <f t="shared" si="15"/>
        <v/>
      </c>
    </row>
    <row r="265" spans="1:18" ht="20.399999999999999" x14ac:dyDescent="0.35">
      <c r="A265" s="1">
        <v>263</v>
      </c>
      <c r="B265" s="1" t="s">
        <v>440</v>
      </c>
      <c r="C265" s="1" t="s">
        <v>15</v>
      </c>
      <c r="D265" s="1">
        <v>2010</v>
      </c>
      <c r="E265" s="1">
        <v>52000</v>
      </c>
      <c r="F265" s="1" t="s">
        <v>28</v>
      </c>
      <c r="G265" s="1" t="s">
        <v>17</v>
      </c>
      <c r="H265" s="1" t="s">
        <v>18</v>
      </c>
      <c r="I265" s="1">
        <v>17</v>
      </c>
      <c r="J265" s="1" t="s">
        <v>24</v>
      </c>
      <c r="K265" s="1" t="s">
        <v>84</v>
      </c>
      <c r="L265" s="1">
        <v>5</v>
      </c>
      <c r="N265" s="1">
        <v>2.8</v>
      </c>
      <c r="P265" s="2">
        <f t="shared" ref="P265:P308" si="19">--LEFT(K265, FIND(" ", K265) - 1)</f>
        <v>80</v>
      </c>
      <c r="R265" t="str">
        <f t="shared" si="15"/>
        <v/>
      </c>
    </row>
    <row r="266" spans="1:18" ht="20.399999999999999" x14ac:dyDescent="0.35">
      <c r="A266" s="1">
        <v>264</v>
      </c>
      <c r="B266" s="1" t="s">
        <v>441</v>
      </c>
      <c r="C266" s="1" t="s">
        <v>34</v>
      </c>
      <c r="D266" s="1">
        <v>2017</v>
      </c>
      <c r="E266" s="1">
        <v>29819</v>
      </c>
      <c r="F266" s="1" t="s">
        <v>23</v>
      </c>
      <c r="G266" s="1" t="s">
        <v>35</v>
      </c>
      <c r="H266" s="1" t="s">
        <v>18</v>
      </c>
      <c r="I266" s="1">
        <v>11.57</v>
      </c>
      <c r="J266" s="1" t="s">
        <v>24</v>
      </c>
      <c r="K266" s="1" t="s">
        <v>442</v>
      </c>
      <c r="L266" s="1">
        <v>5</v>
      </c>
      <c r="M266" s="1" t="s">
        <v>443</v>
      </c>
      <c r="N266" s="1">
        <v>61.29</v>
      </c>
      <c r="P266" s="2">
        <f t="shared" si="19"/>
        <v>254.79</v>
      </c>
      <c r="Q266">
        <f t="shared" ref="Q266:Q316" si="20">VALUE(SUBSTITUTE(SUBSTITUTE(TRIM(M266), CHAR(160), ""), " Lakh", "")) * 100000</f>
        <v>9513000</v>
      </c>
      <c r="R266">
        <f t="shared" si="15"/>
        <v>99.997321665089885</v>
      </c>
    </row>
    <row r="267" spans="1:18" ht="20.399999999999999" x14ac:dyDescent="0.35">
      <c r="A267" s="1">
        <v>265</v>
      </c>
      <c r="B267" s="1" t="s">
        <v>444</v>
      </c>
      <c r="C267" s="1" t="s">
        <v>74</v>
      </c>
      <c r="D267" s="1">
        <v>2014</v>
      </c>
      <c r="E267" s="1">
        <v>57000</v>
      </c>
      <c r="F267" s="1" t="s">
        <v>23</v>
      </c>
      <c r="G267" s="1" t="s">
        <v>17</v>
      </c>
      <c r="H267" s="1" t="s">
        <v>36</v>
      </c>
      <c r="I267" s="1">
        <v>15.8</v>
      </c>
      <c r="J267" s="1" t="s">
        <v>24</v>
      </c>
      <c r="K267" s="1" t="s">
        <v>163</v>
      </c>
      <c r="L267" s="1">
        <v>5</v>
      </c>
      <c r="N267" s="1">
        <v>18</v>
      </c>
      <c r="P267" s="2">
        <f t="shared" si="19"/>
        <v>170</v>
      </c>
      <c r="R267" t="str">
        <f t="shared" si="15"/>
        <v/>
      </c>
    </row>
    <row r="268" spans="1:18" ht="20.399999999999999" x14ac:dyDescent="0.35">
      <c r="A268" s="1">
        <v>266</v>
      </c>
      <c r="B268" s="1" t="s">
        <v>445</v>
      </c>
      <c r="C268" s="1" t="s">
        <v>39</v>
      </c>
      <c r="D268" s="1">
        <v>2014</v>
      </c>
      <c r="E268" s="1">
        <v>88500</v>
      </c>
      <c r="F268" s="1" t="s">
        <v>23</v>
      </c>
      <c r="G268" s="1" t="s">
        <v>17</v>
      </c>
      <c r="H268" s="1" t="s">
        <v>18</v>
      </c>
      <c r="I268" s="1">
        <v>23.2</v>
      </c>
      <c r="J268" s="1" t="s">
        <v>24</v>
      </c>
      <c r="K268" s="1" t="s">
        <v>199</v>
      </c>
      <c r="L268" s="1">
        <v>5</v>
      </c>
      <c r="N268" s="1">
        <v>4.3499999999999996</v>
      </c>
      <c r="P268" s="2">
        <f t="shared" si="19"/>
        <v>73.94</v>
      </c>
      <c r="R268" t="str">
        <f t="shared" si="15"/>
        <v/>
      </c>
    </row>
    <row r="269" spans="1:18" ht="20.399999999999999" x14ac:dyDescent="0.35">
      <c r="A269" s="1">
        <v>267</v>
      </c>
      <c r="B269" s="1" t="s">
        <v>446</v>
      </c>
      <c r="C269" s="1" t="s">
        <v>74</v>
      </c>
      <c r="D269" s="1">
        <v>2016</v>
      </c>
      <c r="E269" s="1">
        <v>28000</v>
      </c>
      <c r="F269" s="1" t="s">
        <v>23</v>
      </c>
      <c r="G269" s="1" t="s">
        <v>17</v>
      </c>
      <c r="H269" s="1" t="s">
        <v>18</v>
      </c>
      <c r="I269" s="1">
        <v>19.670000000000002</v>
      </c>
      <c r="J269" s="1" t="s">
        <v>24</v>
      </c>
      <c r="K269" s="1" t="s">
        <v>25</v>
      </c>
      <c r="L269" s="1">
        <v>5</v>
      </c>
      <c r="N269" s="1">
        <v>13.75</v>
      </c>
      <c r="P269" s="2">
        <f t="shared" si="19"/>
        <v>126.2</v>
      </c>
      <c r="R269" t="str">
        <f t="shared" ref="R269:R332" si="21">IF(Q269&lt;&gt;"", ((Q269 - P269) / Q269) * 100, "")</f>
        <v/>
      </c>
    </row>
    <row r="270" spans="1:18" ht="20.399999999999999" x14ac:dyDescent="0.35">
      <c r="A270" s="1">
        <v>268</v>
      </c>
      <c r="B270" s="1" t="s">
        <v>447</v>
      </c>
      <c r="C270" s="1" t="s">
        <v>22</v>
      </c>
      <c r="D270" s="1">
        <v>2010</v>
      </c>
      <c r="E270" s="1">
        <v>67000</v>
      </c>
      <c r="F270" s="1" t="s">
        <v>28</v>
      </c>
      <c r="G270" s="1" t="s">
        <v>17</v>
      </c>
      <c r="H270" s="1" t="s">
        <v>18</v>
      </c>
      <c r="I270" s="1">
        <v>19</v>
      </c>
      <c r="J270" s="1" t="s">
        <v>24</v>
      </c>
      <c r="K270" s="1" t="s">
        <v>448</v>
      </c>
      <c r="L270" s="1">
        <v>5</v>
      </c>
      <c r="N270" s="1">
        <v>2</v>
      </c>
      <c r="P270" s="2">
        <f t="shared" si="19"/>
        <v>66.099999999999994</v>
      </c>
      <c r="R270" t="str">
        <f t="shared" si="21"/>
        <v/>
      </c>
    </row>
    <row r="271" spans="1:18" ht="20.399999999999999" x14ac:dyDescent="0.35">
      <c r="A271" s="1">
        <v>269</v>
      </c>
      <c r="B271" s="1" t="s">
        <v>449</v>
      </c>
      <c r="C271" s="1" t="s">
        <v>61</v>
      </c>
      <c r="D271" s="1">
        <v>2016</v>
      </c>
      <c r="E271" s="1">
        <v>26000</v>
      </c>
      <c r="F271" s="1" t="s">
        <v>23</v>
      </c>
      <c r="G271" s="1" t="s">
        <v>17</v>
      </c>
      <c r="H271" s="1" t="s">
        <v>18</v>
      </c>
      <c r="I271" s="1">
        <v>19.64</v>
      </c>
      <c r="J271" s="1" t="s">
        <v>24</v>
      </c>
      <c r="K271" s="1" t="s">
        <v>95</v>
      </c>
      <c r="L271" s="1">
        <v>5</v>
      </c>
      <c r="N271" s="1">
        <v>10</v>
      </c>
      <c r="P271" s="2">
        <f t="shared" si="19"/>
        <v>108.45</v>
      </c>
      <c r="R271" t="str">
        <f t="shared" si="21"/>
        <v/>
      </c>
    </row>
    <row r="272" spans="1:18" ht="20.399999999999999" x14ac:dyDescent="0.35">
      <c r="A272" s="1">
        <v>270</v>
      </c>
      <c r="B272" s="1" t="s">
        <v>450</v>
      </c>
      <c r="C272" s="1" t="s">
        <v>61</v>
      </c>
      <c r="D272" s="1">
        <v>2010</v>
      </c>
      <c r="E272" s="1">
        <v>120000</v>
      </c>
      <c r="F272" s="1" t="s">
        <v>23</v>
      </c>
      <c r="G272" s="1" t="s">
        <v>17</v>
      </c>
      <c r="H272" s="1" t="s">
        <v>18</v>
      </c>
      <c r="I272" s="1">
        <v>17.8</v>
      </c>
      <c r="J272" s="1" t="s">
        <v>24</v>
      </c>
      <c r="K272" s="1" t="s">
        <v>451</v>
      </c>
      <c r="L272" s="1">
        <v>5</v>
      </c>
      <c r="N272" s="1">
        <v>1.65</v>
      </c>
      <c r="P272" s="2">
        <f t="shared" si="19"/>
        <v>76</v>
      </c>
      <c r="R272" t="str">
        <f t="shared" si="21"/>
        <v/>
      </c>
    </row>
    <row r="273" spans="1:18" ht="20.399999999999999" x14ac:dyDescent="0.35">
      <c r="A273" s="1">
        <v>271</v>
      </c>
      <c r="B273" s="1" t="s">
        <v>452</v>
      </c>
      <c r="C273" s="1" t="s">
        <v>34</v>
      </c>
      <c r="D273" s="1">
        <v>2017</v>
      </c>
      <c r="E273" s="1">
        <v>51982</v>
      </c>
      <c r="F273" s="1" t="s">
        <v>23</v>
      </c>
      <c r="G273" s="1" t="s">
        <v>35</v>
      </c>
      <c r="H273" s="1" t="s">
        <v>18</v>
      </c>
      <c r="I273" s="1">
        <v>16.55</v>
      </c>
      <c r="J273" s="1" t="s">
        <v>24</v>
      </c>
      <c r="K273" s="1" t="s">
        <v>321</v>
      </c>
      <c r="L273" s="1">
        <v>5</v>
      </c>
      <c r="N273" s="1">
        <v>45.77</v>
      </c>
      <c r="P273" s="2">
        <f t="shared" si="19"/>
        <v>258</v>
      </c>
      <c r="R273" t="str">
        <f t="shared" si="21"/>
        <v/>
      </c>
    </row>
    <row r="274" spans="1:18" ht="20.399999999999999" x14ac:dyDescent="0.35">
      <c r="A274" s="1">
        <v>272</v>
      </c>
      <c r="B274" s="1" t="s">
        <v>453</v>
      </c>
      <c r="C274" s="1" t="s">
        <v>74</v>
      </c>
      <c r="D274" s="1">
        <v>2010</v>
      </c>
      <c r="E274" s="1">
        <v>36000</v>
      </c>
      <c r="F274" s="1" t="s">
        <v>28</v>
      </c>
      <c r="G274" s="1" t="s">
        <v>17</v>
      </c>
      <c r="H274" s="1" t="s">
        <v>36</v>
      </c>
      <c r="I274" s="1">
        <v>20.36</v>
      </c>
      <c r="J274" s="1" t="s">
        <v>24</v>
      </c>
      <c r="K274" s="1" t="s">
        <v>151</v>
      </c>
      <c r="L274" s="1">
        <v>5</v>
      </c>
      <c r="N274" s="1">
        <v>3.25</v>
      </c>
      <c r="P274" s="2">
        <f t="shared" si="19"/>
        <v>78.900000000000006</v>
      </c>
      <c r="R274" t="str">
        <f t="shared" si="21"/>
        <v/>
      </c>
    </row>
    <row r="275" spans="1:18" ht="20.399999999999999" x14ac:dyDescent="0.35">
      <c r="A275" s="1">
        <v>273</v>
      </c>
      <c r="B275" s="1" t="s">
        <v>454</v>
      </c>
      <c r="C275" s="1" t="s">
        <v>22</v>
      </c>
      <c r="D275" s="1">
        <v>2016</v>
      </c>
      <c r="E275" s="1">
        <v>47000</v>
      </c>
      <c r="F275" s="1" t="s">
        <v>23</v>
      </c>
      <c r="G275" s="1" t="s">
        <v>17</v>
      </c>
      <c r="H275" s="1" t="s">
        <v>18</v>
      </c>
      <c r="I275" s="1">
        <v>12.8</v>
      </c>
      <c r="J275" s="1" t="s">
        <v>24</v>
      </c>
      <c r="K275" s="1" t="s">
        <v>93</v>
      </c>
      <c r="L275" s="1">
        <v>7</v>
      </c>
      <c r="N275" s="1">
        <v>12.8</v>
      </c>
      <c r="P275" s="2">
        <f t="shared" si="19"/>
        <v>102</v>
      </c>
      <c r="R275" t="str">
        <f t="shared" si="21"/>
        <v/>
      </c>
    </row>
    <row r="276" spans="1:18" ht="20.399999999999999" x14ac:dyDescent="0.35">
      <c r="A276" s="1">
        <v>274</v>
      </c>
      <c r="B276" s="1" t="s">
        <v>455</v>
      </c>
      <c r="C276" s="1" t="s">
        <v>15</v>
      </c>
      <c r="D276" s="1">
        <v>2002</v>
      </c>
      <c r="E276" s="1">
        <v>60000</v>
      </c>
      <c r="F276" s="1" t="s">
        <v>28</v>
      </c>
      <c r="G276" s="1" t="s">
        <v>17</v>
      </c>
      <c r="H276" s="1" t="s">
        <v>145</v>
      </c>
      <c r="I276" s="1">
        <v>17.3</v>
      </c>
      <c r="J276" s="1" t="s">
        <v>24</v>
      </c>
      <c r="K276" s="1" t="s">
        <v>456</v>
      </c>
      <c r="L276" s="1">
        <v>5</v>
      </c>
      <c r="N276" s="1">
        <v>0.55000000000000004</v>
      </c>
      <c r="P276" s="2">
        <f t="shared" si="19"/>
        <v>60</v>
      </c>
      <c r="R276" t="str">
        <f t="shared" si="21"/>
        <v/>
      </c>
    </row>
    <row r="277" spans="1:18" ht="20.399999999999999" x14ac:dyDescent="0.35">
      <c r="A277" s="1">
        <v>275</v>
      </c>
      <c r="B277" s="1" t="s">
        <v>143</v>
      </c>
      <c r="C277" s="1" t="s">
        <v>39</v>
      </c>
      <c r="D277" s="1">
        <v>2018</v>
      </c>
      <c r="E277" s="1">
        <v>31025</v>
      </c>
      <c r="F277" s="1" t="s">
        <v>23</v>
      </c>
      <c r="G277" s="1" t="s">
        <v>17</v>
      </c>
      <c r="H277" s="1" t="s">
        <v>18</v>
      </c>
      <c r="I277" s="1">
        <v>28.4</v>
      </c>
      <c r="J277" s="1" t="s">
        <v>24</v>
      </c>
      <c r="K277" s="1" t="s">
        <v>51</v>
      </c>
      <c r="L277" s="1">
        <v>5</v>
      </c>
      <c r="N277" s="1">
        <v>7.15</v>
      </c>
      <c r="P277" s="2">
        <f t="shared" si="19"/>
        <v>74</v>
      </c>
      <c r="R277" t="str">
        <f t="shared" si="21"/>
        <v/>
      </c>
    </row>
    <row r="278" spans="1:18" ht="20.399999999999999" x14ac:dyDescent="0.35">
      <c r="A278" s="1">
        <v>276</v>
      </c>
      <c r="B278" s="1" t="s">
        <v>457</v>
      </c>
      <c r="C278" s="1" t="s">
        <v>22</v>
      </c>
      <c r="D278" s="1">
        <v>2013</v>
      </c>
      <c r="E278" s="1">
        <v>105000</v>
      </c>
      <c r="F278" s="1" t="s">
        <v>23</v>
      </c>
      <c r="G278" s="1" t="s">
        <v>17</v>
      </c>
      <c r="H278" s="1" t="s">
        <v>36</v>
      </c>
      <c r="I278" s="1">
        <v>12.05</v>
      </c>
      <c r="J278" s="1" t="s">
        <v>24</v>
      </c>
      <c r="K278" s="1" t="s">
        <v>266</v>
      </c>
      <c r="L278" s="1">
        <v>8</v>
      </c>
      <c r="N278" s="1">
        <v>7</v>
      </c>
      <c r="P278" s="2">
        <f t="shared" si="19"/>
        <v>120</v>
      </c>
      <c r="R278" t="str">
        <f t="shared" si="21"/>
        <v/>
      </c>
    </row>
    <row r="279" spans="1:18" ht="20.399999999999999" x14ac:dyDescent="0.35">
      <c r="A279" s="1">
        <v>277</v>
      </c>
      <c r="B279" s="1" t="s">
        <v>458</v>
      </c>
      <c r="C279" s="1" t="s">
        <v>22</v>
      </c>
      <c r="D279" s="1">
        <v>2017</v>
      </c>
      <c r="E279" s="1">
        <v>121900</v>
      </c>
      <c r="F279" s="1" t="s">
        <v>23</v>
      </c>
      <c r="G279" s="1" t="s">
        <v>17</v>
      </c>
      <c r="H279" s="1" t="s">
        <v>18</v>
      </c>
      <c r="I279" s="1">
        <v>22.95</v>
      </c>
      <c r="J279" s="1" t="s">
        <v>24</v>
      </c>
      <c r="K279" s="1" t="s">
        <v>51</v>
      </c>
      <c r="L279" s="1">
        <v>5</v>
      </c>
      <c r="M279" s="1" t="s">
        <v>459</v>
      </c>
      <c r="N279" s="1">
        <v>3.75</v>
      </c>
      <c r="P279" s="2">
        <f t="shared" si="19"/>
        <v>74</v>
      </c>
      <c r="Q279">
        <f t="shared" si="20"/>
        <v>834000</v>
      </c>
      <c r="R279">
        <f t="shared" si="21"/>
        <v>99.991127098321343</v>
      </c>
    </row>
    <row r="280" spans="1:18" ht="20.399999999999999" x14ac:dyDescent="0.35">
      <c r="A280" s="1">
        <v>278</v>
      </c>
      <c r="B280" s="1" t="s">
        <v>460</v>
      </c>
      <c r="C280" s="1" t="s">
        <v>15</v>
      </c>
      <c r="D280" s="1">
        <v>2017</v>
      </c>
      <c r="E280" s="1">
        <v>22695</v>
      </c>
      <c r="F280" s="1" t="s">
        <v>28</v>
      </c>
      <c r="G280" s="1" t="s">
        <v>17</v>
      </c>
      <c r="H280" s="1" t="s">
        <v>18</v>
      </c>
      <c r="I280" s="1">
        <v>18.88</v>
      </c>
      <c r="J280" s="1" t="s">
        <v>24</v>
      </c>
      <c r="K280" s="1" t="s">
        <v>461</v>
      </c>
      <c r="L280" s="1">
        <v>5</v>
      </c>
      <c r="N280" s="1">
        <v>8.5</v>
      </c>
      <c r="P280" s="2">
        <f t="shared" si="19"/>
        <v>123.24</v>
      </c>
      <c r="R280" t="str">
        <f t="shared" si="21"/>
        <v/>
      </c>
    </row>
    <row r="281" spans="1:18" ht="20.399999999999999" x14ac:dyDescent="0.35">
      <c r="A281" s="1">
        <v>279</v>
      </c>
      <c r="B281" s="1" t="s">
        <v>462</v>
      </c>
      <c r="C281" s="1" t="s">
        <v>43</v>
      </c>
      <c r="D281" s="1">
        <v>2012</v>
      </c>
      <c r="E281" s="1">
        <v>73000</v>
      </c>
      <c r="F281" s="1" t="s">
        <v>23</v>
      </c>
      <c r="G281" s="1" t="s">
        <v>17</v>
      </c>
      <c r="H281" s="1" t="s">
        <v>18</v>
      </c>
      <c r="I281" s="1">
        <v>23.4</v>
      </c>
      <c r="J281" s="1" t="s">
        <v>24</v>
      </c>
      <c r="K281" s="1" t="s">
        <v>51</v>
      </c>
      <c r="L281" s="1">
        <v>5</v>
      </c>
      <c r="N281" s="1">
        <v>4.3499999999999996</v>
      </c>
      <c r="P281" s="2">
        <f t="shared" si="19"/>
        <v>74</v>
      </c>
      <c r="R281" t="str">
        <f t="shared" si="21"/>
        <v/>
      </c>
    </row>
    <row r="282" spans="1:18" ht="20.399999999999999" x14ac:dyDescent="0.35">
      <c r="A282" s="1">
        <v>280</v>
      </c>
      <c r="B282" s="1" t="s">
        <v>463</v>
      </c>
      <c r="C282" s="1" t="s">
        <v>53</v>
      </c>
      <c r="D282" s="1">
        <v>2016</v>
      </c>
      <c r="E282" s="1">
        <v>32227</v>
      </c>
      <c r="F282" s="1" t="s">
        <v>28</v>
      </c>
      <c r="G282" s="1" t="s">
        <v>17</v>
      </c>
      <c r="H282" s="1" t="s">
        <v>18</v>
      </c>
      <c r="I282" s="1">
        <v>22.74</v>
      </c>
      <c r="J282" s="1" t="s">
        <v>24</v>
      </c>
      <c r="K282" s="1" t="s">
        <v>464</v>
      </c>
      <c r="L282" s="1">
        <v>5</v>
      </c>
      <c r="N282" s="1">
        <v>3.26</v>
      </c>
      <c r="P282" s="2">
        <f t="shared" si="19"/>
        <v>47.3</v>
      </c>
      <c r="R282" t="str">
        <f t="shared" si="21"/>
        <v/>
      </c>
    </row>
    <row r="283" spans="1:18" ht="20.399999999999999" x14ac:dyDescent="0.35">
      <c r="A283" s="1">
        <v>281</v>
      </c>
      <c r="B283" s="1" t="s">
        <v>465</v>
      </c>
      <c r="C283" s="1" t="s">
        <v>43</v>
      </c>
      <c r="D283" s="1">
        <v>2011</v>
      </c>
      <c r="E283" s="1">
        <v>55000</v>
      </c>
      <c r="F283" s="1" t="s">
        <v>28</v>
      </c>
      <c r="G283" s="1" t="s">
        <v>17</v>
      </c>
      <c r="H283" s="1" t="s">
        <v>18</v>
      </c>
      <c r="I283" s="1">
        <v>17</v>
      </c>
      <c r="J283" s="1" t="s">
        <v>24</v>
      </c>
      <c r="K283" s="1" t="s">
        <v>466</v>
      </c>
      <c r="L283" s="1">
        <v>5</v>
      </c>
      <c r="N283" s="1">
        <v>4.21</v>
      </c>
      <c r="P283" s="2">
        <f t="shared" si="19"/>
        <v>118</v>
      </c>
      <c r="R283" t="str">
        <f t="shared" si="21"/>
        <v/>
      </c>
    </row>
    <row r="284" spans="1:18" ht="20.399999999999999" x14ac:dyDescent="0.35">
      <c r="A284" s="1">
        <v>282</v>
      </c>
      <c r="B284" s="1" t="s">
        <v>467</v>
      </c>
      <c r="C284" s="1" t="s">
        <v>53</v>
      </c>
      <c r="D284" s="1">
        <v>2018</v>
      </c>
      <c r="E284" s="1">
        <v>11287</v>
      </c>
      <c r="F284" s="1" t="s">
        <v>23</v>
      </c>
      <c r="G284" s="1" t="s">
        <v>35</v>
      </c>
      <c r="H284" s="1" t="s">
        <v>18</v>
      </c>
      <c r="I284" s="1">
        <v>12.07</v>
      </c>
      <c r="J284" s="1" t="s">
        <v>24</v>
      </c>
      <c r="K284" s="1" t="s">
        <v>226</v>
      </c>
      <c r="L284" s="1">
        <v>7</v>
      </c>
      <c r="N284" s="1">
        <v>70.36</v>
      </c>
      <c r="P284" s="2">
        <f t="shared" si="19"/>
        <v>241.4</v>
      </c>
      <c r="R284" t="str">
        <f t="shared" si="21"/>
        <v/>
      </c>
    </row>
    <row r="285" spans="1:18" ht="20.399999999999999" x14ac:dyDescent="0.35">
      <c r="A285" s="1">
        <v>283</v>
      </c>
      <c r="B285" s="1" t="s">
        <v>468</v>
      </c>
      <c r="C285" s="1" t="s">
        <v>15</v>
      </c>
      <c r="D285" s="1">
        <v>2009</v>
      </c>
      <c r="E285" s="1">
        <v>48000</v>
      </c>
      <c r="F285" s="1" t="s">
        <v>23</v>
      </c>
      <c r="G285" s="1" t="s">
        <v>35</v>
      </c>
      <c r="H285" s="1" t="s">
        <v>36</v>
      </c>
      <c r="I285" s="1">
        <v>17</v>
      </c>
      <c r="J285" s="1" t="s">
        <v>24</v>
      </c>
      <c r="K285" s="1" t="s">
        <v>137</v>
      </c>
      <c r="L285" s="1">
        <v>5</v>
      </c>
      <c r="N285" s="1">
        <v>2.95</v>
      </c>
      <c r="P285" s="2">
        <f t="shared" si="19"/>
        <v>105</v>
      </c>
      <c r="R285" t="str">
        <f t="shared" si="21"/>
        <v/>
      </c>
    </row>
    <row r="286" spans="1:18" ht="20.399999999999999" x14ac:dyDescent="0.35">
      <c r="A286" s="1">
        <v>284</v>
      </c>
      <c r="B286" s="1" t="s">
        <v>469</v>
      </c>
      <c r="C286" s="1" t="s">
        <v>53</v>
      </c>
      <c r="D286" s="1">
        <v>2012</v>
      </c>
      <c r="E286" s="1">
        <v>54308</v>
      </c>
      <c r="F286" s="1" t="s">
        <v>28</v>
      </c>
      <c r="G286" s="1" t="s">
        <v>17</v>
      </c>
      <c r="H286" s="1" t="s">
        <v>18</v>
      </c>
      <c r="I286" s="1">
        <v>17.100000000000001</v>
      </c>
      <c r="J286" s="1" t="s">
        <v>24</v>
      </c>
      <c r="K286" s="1" t="s">
        <v>283</v>
      </c>
      <c r="L286" s="1">
        <v>5</v>
      </c>
      <c r="N286" s="1">
        <v>4.28</v>
      </c>
      <c r="P286" s="2">
        <f t="shared" si="19"/>
        <v>121.3</v>
      </c>
      <c r="R286" t="str">
        <f t="shared" si="21"/>
        <v/>
      </c>
    </row>
    <row r="287" spans="1:18" ht="20.399999999999999" x14ac:dyDescent="0.35">
      <c r="A287" s="1">
        <v>285</v>
      </c>
      <c r="B287" s="1" t="s">
        <v>470</v>
      </c>
      <c r="C287" s="1" t="s">
        <v>43</v>
      </c>
      <c r="D287" s="1">
        <v>2009</v>
      </c>
      <c r="E287" s="1">
        <v>78442</v>
      </c>
      <c r="F287" s="1" t="s">
        <v>28</v>
      </c>
      <c r="G287" s="1" t="s">
        <v>35</v>
      </c>
      <c r="H287" s="1" t="s">
        <v>18</v>
      </c>
      <c r="I287" s="1">
        <v>16.8</v>
      </c>
      <c r="J287" s="1" t="s">
        <v>24</v>
      </c>
      <c r="K287" s="1" t="s">
        <v>466</v>
      </c>
      <c r="L287" s="1">
        <v>5</v>
      </c>
      <c r="N287" s="1">
        <v>3.57</v>
      </c>
      <c r="P287" s="2">
        <f t="shared" si="19"/>
        <v>118</v>
      </c>
      <c r="R287" t="str">
        <f t="shared" si="21"/>
        <v/>
      </c>
    </row>
    <row r="288" spans="1:18" ht="20.399999999999999" x14ac:dyDescent="0.35">
      <c r="A288" s="1">
        <v>286</v>
      </c>
      <c r="B288" s="1" t="s">
        <v>471</v>
      </c>
      <c r="C288" s="1" t="s">
        <v>57</v>
      </c>
      <c r="D288" s="1">
        <v>2013</v>
      </c>
      <c r="E288" s="1">
        <v>46000</v>
      </c>
      <c r="F288" s="1" t="s">
        <v>23</v>
      </c>
      <c r="G288" s="1" t="s">
        <v>17</v>
      </c>
      <c r="H288" s="1" t="s">
        <v>18</v>
      </c>
      <c r="I288" s="1">
        <v>21.9</v>
      </c>
      <c r="J288" s="1" t="s">
        <v>24</v>
      </c>
      <c r="K288" s="1" t="s">
        <v>472</v>
      </c>
      <c r="L288" s="1">
        <v>5</v>
      </c>
      <c r="N288" s="1">
        <v>3.11</v>
      </c>
      <c r="P288" s="2">
        <f t="shared" si="19"/>
        <v>88.8</v>
      </c>
      <c r="R288" t="str">
        <f t="shared" si="21"/>
        <v/>
      </c>
    </row>
    <row r="289" spans="1:18" ht="20.399999999999999" x14ac:dyDescent="0.35">
      <c r="A289" s="1">
        <v>287</v>
      </c>
      <c r="B289" s="1" t="s">
        <v>473</v>
      </c>
      <c r="C289" s="1" t="s">
        <v>34</v>
      </c>
      <c r="D289" s="1">
        <v>2014</v>
      </c>
      <c r="E289" s="1">
        <v>45051</v>
      </c>
      <c r="F289" s="1" t="s">
        <v>28</v>
      </c>
      <c r="G289" s="1" t="s">
        <v>35</v>
      </c>
      <c r="H289" s="1" t="s">
        <v>18</v>
      </c>
      <c r="I289" s="1">
        <v>15</v>
      </c>
      <c r="J289" s="1" t="s">
        <v>24</v>
      </c>
      <c r="K289" s="1" t="s">
        <v>69</v>
      </c>
      <c r="L289" s="1">
        <v>5</v>
      </c>
      <c r="N289" s="1">
        <v>5.96</v>
      </c>
      <c r="P289" s="2">
        <f t="shared" si="19"/>
        <v>98.6</v>
      </c>
      <c r="R289" t="str">
        <f t="shared" si="21"/>
        <v/>
      </c>
    </row>
    <row r="290" spans="1:18" ht="20.399999999999999" x14ac:dyDescent="0.35">
      <c r="A290" s="1">
        <v>288</v>
      </c>
      <c r="B290" s="1" t="s">
        <v>474</v>
      </c>
      <c r="C290" s="1" t="s">
        <v>39</v>
      </c>
      <c r="D290" s="1">
        <v>2011</v>
      </c>
      <c r="E290" s="1">
        <v>69000</v>
      </c>
      <c r="F290" s="1" t="s">
        <v>23</v>
      </c>
      <c r="G290" s="1" t="s">
        <v>17</v>
      </c>
      <c r="H290" s="1" t="s">
        <v>18</v>
      </c>
      <c r="I290" s="1">
        <v>20.54</v>
      </c>
      <c r="J290" s="1" t="s">
        <v>24</v>
      </c>
      <c r="K290" s="1" t="s">
        <v>49</v>
      </c>
      <c r="L290" s="1">
        <v>5</v>
      </c>
      <c r="N290" s="1">
        <v>4.7</v>
      </c>
      <c r="P290" s="2">
        <f t="shared" si="19"/>
        <v>103.6</v>
      </c>
      <c r="R290" t="str">
        <f t="shared" si="21"/>
        <v/>
      </c>
    </row>
    <row r="291" spans="1:18" ht="20.399999999999999" x14ac:dyDescent="0.35">
      <c r="A291" s="1">
        <v>289</v>
      </c>
      <c r="B291" s="1" t="s">
        <v>475</v>
      </c>
      <c r="C291" s="1" t="s">
        <v>129</v>
      </c>
      <c r="D291" s="1">
        <v>2014</v>
      </c>
      <c r="E291" s="1">
        <v>49000</v>
      </c>
      <c r="F291" s="1" t="s">
        <v>28</v>
      </c>
      <c r="G291" s="1" t="s">
        <v>17</v>
      </c>
      <c r="H291" s="1" t="s">
        <v>18</v>
      </c>
      <c r="I291" s="1">
        <v>17.399999999999999</v>
      </c>
      <c r="J291" s="1" t="s">
        <v>24</v>
      </c>
      <c r="K291" s="1" t="s">
        <v>201</v>
      </c>
      <c r="L291" s="1">
        <v>5</v>
      </c>
      <c r="N291" s="1">
        <v>6.9</v>
      </c>
      <c r="P291" s="2">
        <f t="shared" si="19"/>
        <v>117.3</v>
      </c>
      <c r="R291" t="str">
        <f t="shared" si="21"/>
        <v/>
      </c>
    </row>
    <row r="292" spans="1:18" ht="20.399999999999999" x14ac:dyDescent="0.35">
      <c r="A292" s="1">
        <v>290</v>
      </c>
      <c r="B292" s="1" t="s">
        <v>458</v>
      </c>
      <c r="C292" s="1" t="s">
        <v>22</v>
      </c>
      <c r="D292" s="1">
        <v>2018</v>
      </c>
      <c r="E292" s="1">
        <v>45000</v>
      </c>
      <c r="F292" s="1" t="s">
        <v>23</v>
      </c>
      <c r="G292" s="1" t="s">
        <v>17</v>
      </c>
      <c r="H292" s="1" t="s">
        <v>18</v>
      </c>
      <c r="I292" s="1">
        <v>22.95</v>
      </c>
      <c r="J292" s="1" t="s">
        <v>24</v>
      </c>
      <c r="K292" s="1" t="s">
        <v>51</v>
      </c>
      <c r="L292" s="1">
        <v>5</v>
      </c>
      <c r="M292" s="1" t="s">
        <v>459</v>
      </c>
      <c r="N292" s="1">
        <v>5.25</v>
      </c>
      <c r="P292" s="2">
        <f t="shared" si="19"/>
        <v>74</v>
      </c>
      <c r="Q292">
        <f t="shared" si="20"/>
        <v>834000</v>
      </c>
      <c r="R292">
        <f t="shared" si="21"/>
        <v>99.991127098321343</v>
      </c>
    </row>
    <row r="293" spans="1:18" ht="20.399999999999999" x14ac:dyDescent="0.35">
      <c r="A293" s="1">
        <v>291</v>
      </c>
      <c r="B293" s="1" t="s">
        <v>476</v>
      </c>
      <c r="C293" s="1" t="s">
        <v>22</v>
      </c>
      <c r="D293" s="1">
        <v>2015</v>
      </c>
      <c r="E293" s="1">
        <v>64000</v>
      </c>
      <c r="F293" s="1" t="s">
        <v>23</v>
      </c>
      <c r="G293" s="1" t="s">
        <v>35</v>
      </c>
      <c r="H293" s="1" t="s">
        <v>18</v>
      </c>
      <c r="I293" s="1">
        <v>18.48</v>
      </c>
      <c r="J293" s="1" t="s">
        <v>24</v>
      </c>
      <c r="K293" s="1" t="s">
        <v>477</v>
      </c>
      <c r="L293" s="1">
        <v>5</v>
      </c>
      <c r="N293" s="1">
        <v>28</v>
      </c>
      <c r="P293" s="2">
        <f t="shared" si="19"/>
        <v>177</v>
      </c>
      <c r="R293" t="str">
        <f t="shared" si="21"/>
        <v/>
      </c>
    </row>
    <row r="294" spans="1:18" ht="20.399999999999999" x14ac:dyDescent="0.35">
      <c r="A294" s="1">
        <v>292</v>
      </c>
      <c r="B294" s="1" t="s">
        <v>478</v>
      </c>
      <c r="C294" s="1" t="s">
        <v>61</v>
      </c>
      <c r="D294" s="1">
        <v>2009</v>
      </c>
      <c r="E294" s="1">
        <v>60000</v>
      </c>
      <c r="F294" s="1" t="s">
        <v>28</v>
      </c>
      <c r="G294" s="1" t="s">
        <v>17</v>
      </c>
      <c r="H294" s="1" t="s">
        <v>18</v>
      </c>
      <c r="I294" s="1">
        <v>18.899999999999999</v>
      </c>
      <c r="J294" s="1" t="s">
        <v>24</v>
      </c>
      <c r="K294" s="1" t="s">
        <v>223</v>
      </c>
      <c r="L294" s="1">
        <v>5</v>
      </c>
      <c r="N294" s="1">
        <v>1.35</v>
      </c>
      <c r="P294" s="2">
        <f t="shared" si="19"/>
        <v>67</v>
      </c>
      <c r="R294" t="str">
        <f t="shared" si="21"/>
        <v/>
      </c>
    </row>
    <row r="295" spans="1:18" ht="20.399999999999999" x14ac:dyDescent="0.35">
      <c r="A295" s="1">
        <v>293</v>
      </c>
      <c r="B295" s="1" t="s">
        <v>479</v>
      </c>
      <c r="C295" s="1" t="s">
        <v>61</v>
      </c>
      <c r="D295" s="1">
        <v>2015</v>
      </c>
      <c r="E295" s="1">
        <v>62178</v>
      </c>
      <c r="F295" s="1" t="s">
        <v>28</v>
      </c>
      <c r="G295" s="1" t="s">
        <v>17</v>
      </c>
      <c r="H295" s="1" t="s">
        <v>18</v>
      </c>
      <c r="I295" s="1">
        <v>18.2</v>
      </c>
      <c r="J295" s="1" t="s">
        <v>24</v>
      </c>
      <c r="K295" s="1" t="s">
        <v>29</v>
      </c>
      <c r="L295" s="1">
        <v>5</v>
      </c>
      <c r="M295" s="1" t="s">
        <v>480</v>
      </c>
      <c r="N295" s="1">
        <v>4.8499999999999996</v>
      </c>
      <c r="P295" s="2">
        <f t="shared" si="19"/>
        <v>88.7</v>
      </c>
      <c r="Q295">
        <f t="shared" si="20"/>
        <v>885000</v>
      </c>
      <c r="R295">
        <f t="shared" si="21"/>
        <v>99.989977401129948</v>
      </c>
    </row>
    <row r="296" spans="1:18" ht="20.399999999999999" x14ac:dyDescent="0.35">
      <c r="A296" s="1">
        <v>294</v>
      </c>
      <c r="B296" s="1" t="s">
        <v>481</v>
      </c>
      <c r="C296" s="1" t="s">
        <v>34</v>
      </c>
      <c r="D296" s="1">
        <v>2012</v>
      </c>
      <c r="E296" s="1">
        <v>58006</v>
      </c>
      <c r="F296" s="1" t="s">
        <v>23</v>
      </c>
      <c r="G296" s="1" t="s">
        <v>17</v>
      </c>
      <c r="H296" s="1" t="s">
        <v>18</v>
      </c>
      <c r="I296" s="1">
        <v>15</v>
      </c>
      <c r="J296" s="1" t="s">
        <v>24</v>
      </c>
      <c r="K296" s="1" t="s">
        <v>137</v>
      </c>
      <c r="L296" s="1">
        <v>5</v>
      </c>
      <c r="N296" s="1">
        <v>6.7</v>
      </c>
      <c r="P296" s="2">
        <f t="shared" si="19"/>
        <v>105</v>
      </c>
      <c r="R296" t="str">
        <f t="shared" si="21"/>
        <v/>
      </c>
    </row>
    <row r="297" spans="1:18" ht="20.399999999999999" x14ac:dyDescent="0.35">
      <c r="A297" s="1">
        <v>295</v>
      </c>
      <c r="B297" s="1" t="s">
        <v>324</v>
      </c>
      <c r="C297" s="1" t="s">
        <v>39</v>
      </c>
      <c r="D297" s="1">
        <v>2010</v>
      </c>
      <c r="E297" s="1">
        <v>74000</v>
      </c>
      <c r="F297" s="1" t="s">
        <v>28</v>
      </c>
      <c r="G297" s="1" t="s">
        <v>17</v>
      </c>
      <c r="H297" s="1" t="s">
        <v>18</v>
      </c>
      <c r="I297" s="1">
        <v>20.36</v>
      </c>
      <c r="J297" s="1" t="s">
        <v>24</v>
      </c>
      <c r="K297" s="1" t="s">
        <v>151</v>
      </c>
      <c r="L297" s="1">
        <v>5</v>
      </c>
      <c r="N297" s="1">
        <v>3.1</v>
      </c>
      <c r="P297" s="2">
        <f t="shared" si="19"/>
        <v>78.900000000000006</v>
      </c>
      <c r="R297" t="str">
        <f t="shared" si="21"/>
        <v/>
      </c>
    </row>
    <row r="298" spans="1:18" ht="20.399999999999999" x14ac:dyDescent="0.35">
      <c r="A298" s="1">
        <v>296</v>
      </c>
      <c r="B298" s="1" t="s">
        <v>289</v>
      </c>
      <c r="C298" s="1" t="s">
        <v>53</v>
      </c>
      <c r="D298" s="1">
        <v>2015</v>
      </c>
      <c r="E298" s="1">
        <v>77771</v>
      </c>
      <c r="F298" s="1" t="s">
        <v>23</v>
      </c>
      <c r="G298" s="1" t="s">
        <v>35</v>
      </c>
      <c r="H298" s="1" t="s">
        <v>18</v>
      </c>
      <c r="I298" s="1">
        <v>19.27</v>
      </c>
      <c r="J298" s="1" t="s">
        <v>24</v>
      </c>
      <c r="K298" s="1" t="s">
        <v>163</v>
      </c>
      <c r="L298" s="1">
        <v>5</v>
      </c>
      <c r="N298" s="1">
        <v>18.64</v>
      </c>
      <c r="P298" s="2">
        <f t="shared" si="19"/>
        <v>170</v>
      </c>
      <c r="R298" t="str">
        <f t="shared" si="21"/>
        <v/>
      </c>
    </row>
    <row r="299" spans="1:18" ht="20.399999999999999" x14ac:dyDescent="0.35">
      <c r="A299" s="1">
        <v>297</v>
      </c>
      <c r="B299" s="1" t="s">
        <v>482</v>
      </c>
      <c r="C299" s="1" t="s">
        <v>22</v>
      </c>
      <c r="D299" s="1">
        <v>2012</v>
      </c>
      <c r="E299" s="1">
        <v>45275</v>
      </c>
      <c r="F299" s="1" t="s">
        <v>28</v>
      </c>
      <c r="G299" s="1" t="s">
        <v>17</v>
      </c>
      <c r="H299" s="1" t="s">
        <v>18</v>
      </c>
      <c r="I299" s="1">
        <v>20.36</v>
      </c>
      <c r="J299" s="1" t="s">
        <v>24</v>
      </c>
      <c r="K299" s="1" t="s">
        <v>151</v>
      </c>
      <c r="L299" s="1">
        <v>5</v>
      </c>
      <c r="N299" s="1">
        <v>2.8</v>
      </c>
      <c r="P299" s="2">
        <f t="shared" si="19"/>
        <v>78.900000000000006</v>
      </c>
      <c r="R299" t="str">
        <f t="shared" si="21"/>
        <v/>
      </c>
    </row>
    <row r="300" spans="1:18" ht="20.399999999999999" x14ac:dyDescent="0.35">
      <c r="A300" s="1">
        <v>298</v>
      </c>
      <c r="B300" s="1" t="s">
        <v>433</v>
      </c>
      <c r="C300" s="1" t="s">
        <v>27</v>
      </c>
      <c r="D300" s="1">
        <v>2016</v>
      </c>
      <c r="E300" s="1">
        <v>48000</v>
      </c>
      <c r="F300" s="1" t="s">
        <v>23</v>
      </c>
      <c r="G300" s="1" t="s">
        <v>17</v>
      </c>
      <c r="H300" s="1" t="s">
        <v>18</v>
      </c>
      <c r="I300" s="1">
        <v>13.68</v>
      </c>
      <c r="J300" s="1" t="s">
        <v>24</v>
      </c>
      <c r="K300" s="1" t="s">
        <v>156</v>
      </c>
      <c r="L300" s="1">
        <v>7</v>
      </c>
      <c r="M300" s="1" t="s">
        <v>483</v>
      </c>
      <c r="N300" s="1">
        <v>20.25</v>
      </c>
      <c r="P300" s="2">
        <f t="shared" si="19"/>
        <v>147.80000000000001</v>
      </c>
      <c r="Q300">
        <f t="shared" si="20"/>
        <v>2540000</v>
      </c>
      <c r="R300">
        <f t="shared" si="21"/>
        <v>99.994181102362205</v>
      </c>
    </row>
    <row r="301" spans="1:18" ht="20.399999999999999" x14ac:dyDescent="0.35">
      <c r="A301" s="1">
        <v>299</v>
      </c>
      <c r="B301" s="1" t="s">
        <v>484</v>
      </c>
      <c r="C301" s="1" t="s">
        <v>53</v>
      </c>
      <c r="D301" s="1">
        <v>2015</v>
      </c>
      <c r="E301" s="1">
        <v>31652</v>
      </c>
      <c r="F301" s="1" t="s">
        <v>23</v>
      </c>
      <c r="G301" s="1" t="s">
        <v>35</v>
      </c>
      <c r="H301" s="1" t="s">
        <v>18</v>
      </c>
      <c r="I301" s="1">
        <v>17.68</v>
      </c>
      <c r="J301" s="1" t="s">
        <v>24</v>
      </c>
      <c r="K301" s="1" t="s">
        <v>139</v>
      </c>
      <c r="L301" s="1">
        <v>5</v>
      </c>
      <c r="N301" s="1">
        <v>26.78</v>
      </c>
      <c r="P301" s="2">
        <f t="shared" si="19"/>
        <v>174.33</v>
      </c>
      <c r="R301" t="str">
        <f t="shared" si="21"/>
        <v/>
      </c>
    </row>
    <row r="302" spans="1:18" ht="20.399999999999999" x14ac:dyDescent="0.35">
      <c r="A302" s="1">
        <v>300</v>
      </c>
      <c r="B302" s="1" t="s">
        <v>246</v>
      </c>
      <c r="C302" s="1" t="s">
        <v>39</v>
      </c>
      <c r="D302" s="1">
        <v>2010</v>
      </c>
      <c r="E302" s="1">
        <v>109000</v>
      </c>
      <c r="F302" s="1" t="s">
        <v>23</v>
      </c>
      <c r="G302" s="1" t="s">
        <v>17</v>
      </c>
      <c r="H302" s="1" t="s">
        <v>36</v>
      </c>
      <c r="I302" s="1">
        <v>12.99</v>
      </c>
      <c r="J302" s="1" t="s">
        <v>24</v>
      </c>
      <c r="K302" s="1" t="s">
        <v>247</v>
      </c>
      <c r="L302" s="1">
        <v>7</v>
      </c>
      <c r="N302" s="1">
        <v>8.26</v>
      </c>
      <c r="P302" s="2">
        <f t="shared" si="19"/>
        <v>100.6</v>
      </c>
      <c r="R302" t="str">
        <f t="shared" si="21"/>
        <v/>
      </c>
    </row>
    <row r="303" spans="1:18" ht="20.399999999999999" x14ac:dyDescent="0.35">
      <c r="A303" s="1">
        <v>301</v>
      </c>
      <c r="B303" s="1" t="s">
        <v>485</v>
      </c>
      <c r="C303" s="1" t="s">
        <v>15</v>
      </c>
      <c r="D303" s="1">
        <v>2015</v>
      </c>
      <c r="E303" s="1">
        <v>31978</v>
      </c>
      <c r="F303" s="1" t="s">
        <v>28</v>
      </c>
      <c r="G303" s="1" t="s">
        <v>17</v>
      </c>
      <c r="H303" s="1" t="s">
        <v>18</v>
      </c>
      <c r="I303" s="1">
        <v>16.47</v>
      </c>
      <c r="J303" s="1" t="s">
        <v>24</v>
      </c>
      <c r="K303" s="1" t="s">
        <v>114</v>
      </c>
      <c r="L303" s="1">
        <v>5</v>
      </c>
      <c r="N303" s="1">
        <v>3.89</v>
      </c>
      <c r="P303" s="2">
        <f t="shared" si="19"/>
        <v>73.900000000000006</v>
      </c>
      <c r="R303" t="str">
        <f t="shared" si="21"/>
        <v/>
      </c>
    </row>
    <row r="304" spans="1:18" ht="20.399999999999999" x14ac:dyDescent="0.35">
      <c r="A304" s="1">
        <v>302</v>
      </c>
      <c r="B304" s="1" t="s">
        <v>486</v>
      </c>
      <c r="C304" s="1" t="s">
        <v>39</v>
      </c>
      <c r="D304" s="1">
        <v>2011</v>
      </c>
      <c r="E304" s="1">
        <v>70000</v>
      </c>
      <c r="F304" s="1" t="s">
        <v>28</v>
      </c>
      <c r="G304" s="1" t="s">
        <v>17</v>
      </c>
      <c r="H304" s="1" t="s">
        <v>18</v>
      </c>
      <c r="I304" s="1">
        <v>20.92</v>
      </c>
      <c r="J304" s="1" t="s">
        <v>24</v>
      </c>
      <c r="K304" s="1" t="s">
        <v>88</v>
      </c>
      <c r="L304" s="1">
        <v>5</v>
      </c>
      <c r="N304" s="1">
        <v>2.1</v>
      </c>
      <c r="P304" s="2">
        <f t="shared" si="19"/>
        <v>67.099999999999994</v>
      </c>
      <c r="R304" t="str">
        <f t="shared" si="21"/>
        <v/>
      </c>
    </row>
    <row r="305" spans="1:18" ht="20.399999999999999" x14ac:dyDescent="0.35">
      <c r="A305" s="1">
        <v>303</v>
      </c>
      <c r="B305" s="1" t="s">
        <v>487</v>
      </c>
      <c r="C305" s="1" t="s">
        <v>15</v>
      </c>
      <c r="D305" s="1">
        <v>2017</v>
      </c>
      <c r="E305" s="1">
        <v>15000</v>
      </c>
      <c r="F305" s="1" t="s">
        <v>28</v>
      </c>
      <c r="G305" s="1" t="s">
        <v>35</v>
      </c>
      <c r="H305" s="1" t="s">
        <v>18</v>
      </c>
      <c r="I305" s="1">
        <v>18</v>
      </c>
      <c r="J305" s="1" t="s">
        <v>24</v>
      </c>
      <c r="K305" s="1" t="s">
        <v>201</v>
      </c>
      <c r="L305" s="1">
        <v>5</v>
      </c>
      <c r="M305" s="1" t="s">
        <v>488</v>
      </c>
      <c r="N305" s="1">
        <v>12.69</v>
      </c>
      <c r="P305" s="2">
        <f t="shared" si="19"/>
        <v>117.3</v>
      </c>
      <c r="Q305">
        <f t="shared" si="20"/>
        <v>1667000.0000000002</v>
      </c>
      <c r="R305">
        <f t="shared" si="21"/>
        <v>99.992963407318541</v>
      </c>
    </row>
    <row r="306" spans="1:18" ht="20.399999999999999" x14ac:dyDescent="0.35">
      <c r="A306" s="1">
        <v>304</v>
      </c>
      <c r="B306" s="1" t="s">
        <v>489</v>
      </c>
      <c r="C306" s="1" t="s">
        <v>34</v>
      </c>
      <c r="D306" s="1">
        <v>2013</v>
      </c>
      <c r="E306" s="1">
        <v>59138</v>
      </c>
      <c r="F306" s="1" t="s">
        <v>23</v>
      </c>
      <c r="G306" s="1" t="s">
        <v>17</v>
      </c>
      <c r="H306" s="1" t="s">
        <v>18</v>
      </c>
      <c r="I306" s="1">
        <v>17</v>
      </c>
      <c r="J306" s="1" t="s">
        <v>24</v>
      </c>
      <c r="K306" s="1" t="s">
        <v>424</v>
      </c>
      <c r="L306" s="1">
        <v>5</v>
      </c>
      <c r="N306" s="1">
        <v>2.58</v>
      </c>
      <c r="P306" s="2">
        <f t="shared" si="19"/>
        <v>70</v>
      </c>
      <c r="R306" t="str">
        <f t="shared" si="21"/>
        <v/>
      </c>
    </row>
    <row r="307" spans="1:18" ht="20.399999999999999" x14ac:dyDescent="0.35">
      <c r="A307" s="1">
        <v>305</v>
      </c>
      <c r="B307" s="1" t="s">
        <v>329</v>
      </c>
      <c r="C307" s="1" t="s">
        <v>53</v>
      </c>
      <c r="D307" s="1">
        <v>2014</v>
      </c>
      <c r="E307" s="1">
        <v>61726</v>
      </c>
      <c r="F307" s="1" t="s">
        <v>23</v>
      </c>
      <c r="G307" s="1" t="s">
        <v>35</v>
      </c>
      <c r="H307" s="1" t="s">
        <v>18</v>
      </c>
      <c r="I307" s="1">
        <v>17.68</v>
      </c>
      <c r="J307" s="1" t="s">
        <v>24</v>
      </c>
      <c r="K307" s="1" t="s">
        <v>139</v>
      </c>
      <c r="L307" s="1">
        <v>5</v>
      </c>
      <c r="N307" s="1">
        <v>20.77</v>
      </c>
      <c r="P307" s="2">
        <f t="shared" si="19"/>
        <v>174.33</v>
      </c>
      <c r="R307" t="str">
        <f t="shared" si="21"/>
        <v/>
      </c>
    </row>
    <row r="308" spans="1:18" ht="20.399999999999999" x14ac:dyDescent="0.35">
      <c r="A308" s="1">
        <v>306</v>
      </c>
      <c r="B308" s="1" t="s">
        <v>490</v>
      </c>
      <c r="C308" s="1" t="s">
        <v>61</v>
      </c>
      <c r="D308" s="1">
        <v>2015</v>
      </c>
      <c r="E308" s="1">
        <v>48000</v>
      </c>
      <c r="F308" s="1" t="s">
        <v>23</v>
      </c>
      <c r="G308" s="1" t="s">
        <v>35</v>
      </c>
      <c r="H308" s="1" t="s">
        <v>18</v>
      </c>
      <c r="I308" s="1">
        <v>17.899999999999999</v>
      </c>
      <c r="J308" s="1" t="s">
        <v>24</v>
      </c>
      <c r="K308" s="1" t="s">
        <v>491</v>
      </c>
      <c r="L308" s="1">
        <v>5</v>
      </c>
      <c r="N308" s="1">
        <v>20.260000000000002</v>
      </c>
      <c r="P308" s="2">
        <f t="shared" si="19"/>
        <v>136</v>
      </c>
      <c r="R308" t="str">
        <f t="shared" si="21"/>
        <v/>
      </c>
    </row>
    <row r="309" spans="1:18" ht="20.399999999999999" x14ac:dyDescent="0.35">
      <c r="A309" s="1">
        <v>307</v>
      </c>
      <c r="B309" s="1" t="s">
        <v>192</v>
      </c>
      <c r="C309" s="1" t="s">
        <v>27</v>
      </c>
      <c r="D309" s="1">
        <v>2006</v>
      </c>
      <c r="E309" s="1">
        <v>58000</v>
      </c>
      <c r="F309" s="1" t="s">
        <v>28</v>
      </c>
      <c r="G309" s="1" t="s">
        <v>17</v>
      </c>
      <c r="H309" s="1" t="s">
        <v>36</v>
      </c>
      <c r="I309" s="1">
        <v>0</v>
      </c>
      <c r="J309" s="1" t="s">
        <v>24</v>
      </c>
      <c r="K309" s="1" t="s">
        <v>188</v>
      </c>
      <c r="L309" s="1">
        <v>5</v>
      </c>
      <c r="N309" s="1">
        <v>1.5</v>
      </c>
      <c r="P309" s="2"/>
      <c r="R309" t="str">
        <f t="shared" si="21"/>
        <v/>
      </c>
    </row>
    <row r="310" spans="1:18" ht="20.399999999999999" x14ac:dyDescent="0.35">
      <c r="A310" s="1">
        <v>308</v>
      </c>
      <c r="B310" s="1" t="s">
        <v>59</v>
      </c>
      <c r="C310" s="1" t="s">
        <v>57</v>
      </c>
      <c r="D310" s="1">
        <v>2011</v>
      </c>
      <c r="E310" s="1">
        <v>60020</v>
      </c>
      <c r="F310" s="1" t="s">
        <v>23</v>
      </c>
      <c r="G310" s="1" t="s">
        <v>17</v>
      </c>
      <c r="H310" s="1" t="s">
        <v>18</v>
      </c>
      <c r="I310" s="1">
        <v>17.8</v>
      </c>
      <c r="J310" s="1" t="s">
        <v>24</v>
      </c>
      <c r="K310" s="1" t="s">
        <v>188</v>
      </c>
      <c r="L310" s="1">
        <v>5</v>
      </c>
      <c r="N310" s="1">
        <v>2.5</v>
      </c>
      <c r="P310" s="2"/>
      <c r="R310" t="str">
        <f t="shared" si="21"/>
        <v/>
      </c>
    </row>
    <row r="311" spans="1:18" ht="20.399999999999999" x14ac:dyDescent="0.35">
      <c r="A311" s="1">
        <v>309</v>
      </c>
      <c r="B311" s="1" t="s">
        <v>492</v>
      </c>
      <c r="C311" s="1" t="s">
        <v>39</v>
      </c>
      <c r="D311" s="1">
        <v>2014</v>
      </c>
      <c r="E311" s="1">
        <v>77815</v>
      </c>
      <c r="F311" s="1" t="s">
        <v>28</v>
      </c>
      <c r="G311" s="1" t="s">
        <v>35</v>
      </c>
      <c r="H311" s="1" t="s">
        <v>18</v>
      </c>
      <c r="I311" s="1">
        <v>23.1</v>
      </c>
      <c r="J311" s="1" t="s">
        <v>24</v>
      </c>
      <c r="K311" s="1" t="s">
        <v>398</v>
      </c>
      <c r="L311" s="1">
        <v>5</v>
      </c>
      <c r="N311" s="1">
        <v>4.25</v>
      </c>
      <c r="P311" s="2">
        <f t="shared" ref="P311:P322" si="22">--LEFT(K311, FIND(" ", K311) - 1)</f>
        <v>67.040000000000006</v>
      </c>
      <c r="R311" t="str">
        <f t="shared" si="21"/>
        <v/>
      </c>
    </row>
    <row r="312" spans="1:18" ht="20.399999999999999" x14ac:dyDescent="0.35">
      <c r="A312" s="1">
        <v>310</v>
      </c>
      <c r="B312" s="1" t="s">
        <v>493</v>
      </c>
      <c r="C312" s="1" t="s">
        <v>39</v>
      </c>
      <c r="D312" s="1">
        <v>2017</v>
      </c>
      <c r="E312" s="1">
        <v>29000</v>
      </c>
      <c r="F312" s="1" t="s">
        <v>23</v>
      </c>
      <c r="G312" s="1" t="s">
        <v>35</v>
      </c>
      <c r="H312" s="1" t="s">
        <v>18</v>
      </c>
      <c r="I312" s="1">
        <v>17.899999999999999</v>
      </c>
      <c r="J312" s="1" t="s">
        <v>24</v>
      </c>
      <c r="K312" s="1" t="s">
        <v>494</v>
      </c>
      <c r="L312" s="1">
        <v>5</v>
      </c>
      <c r="M312" s="1" t="s">
        <v>495</v>
      </c>
      <c r="N312" s="1">
        <v>57</v>
      </c>
      <c r="P312" s="2">
        <f t="shared" si="22"/>
        <v>201.15</v>
      </c>
      <c r="Q312">
        <f t="shared" si="20"/>
        <v>7943000.0000000009</v>
      </c>
      <c r="R312">
        <f t="shared" si="21"/>
        <v>99.997467581518322</v>
      </c>
    </row>
    <row r="313" spans="1:18" ht="20.399999999999999" x14ac:dyDescent="0.35">
      <c r="A313" s="1">
        <v>311</v>
      </c>
      <c r="B313" s="1" t="s">
        <v>496</v>
      </c>
      <c r="C313" s="1" t="s">
        <v>61</v>
      </c>
      <c r="D313" s="1">
        <v>2017</v>
      </c>
      <c r="E313" s="1">
        <v>44000</v>
      </c>
      <c r="F313" s="1" t="s">
        <v>23</v>
      </c>
      <c r="G313" s="1" t="s">
        <v>35</v>
      </c>
      <c r="H313" s="1" t="s">
        <v>18</v>
      </c>
      <c r="I313" s="1">
        <v>12.7</v>
      </c>
      <c r="J313" s="1" t="s">
        <v>24</v>
      </c>
      <c r="K313" s="1" t="s">
        <v>62</v>
      </c>
      <c r="L313" s="1">
        <v>5</v>
      </c>
      <c r="N313" s="1">
        <v>44</v>
      </c>
      <c r="P313" s="2">
        <f t="shared" si="22"/>
        <v>187.7</v>
      </c>
      <c r="R313" t="str">
        <f t="shared" si="21"/>
        <v/>
      </c>
    </row>
    <row r="314" spans="1:18" ht="20.399999999999999" x14ac:dyDescent="0.35">
      <c r="A314" s="1">
        <v>312</v>
      </c>
      <c r="B314" s="1" t="s">
        <v>497</v>
      </c>
      <c r="C314" s="1" t="s">
        <v>39</v>
      </c>
      <c r="D314" s="1">
        <v>2011</v>
      </c>
      <c r="E314" s="1">
        <v>108626</v>
      </c>
      <c r="F314" s="1" t="s">
        <v>23</v>
      </c>
      <c r="G314" s="1" t="s">
        <v>17</v>
      </c>
      <c r="H314" s="1" t="s">
        <v>18</v>
      </c>
      <c r="I314" s="1">
        <v>20.54</v>
      </c>
      <c r="J314" s="1" t="s">
        <v>24</v>
      </c>
      <c r="K314" s="1" t="s">
        <v>49</v>
      </c>
      <c r="L314" s="1">
        <v>5</v>
      </c>
      <c r="N314" s="1">
        <v>3.65</v>
      </c>
      <c r="P314" s="2">
        <f t="shared" si="22"/>
        <v>103.6</v>
      </c>
      <c r="R314" t="str">
        <f t="shared" si="21"/>
        <v/>
      </c>
    </row>
    <row r="315" spans="1:18" ht="20.399999999999999" x14ac:dyDescent="0.35">
      <c r="A315" s="1">
        <v>313</v>
      </c>
      <c r="B315" s="1" t="s">
        <v>498</v>
      </c>
      <c r="C315" s="1" t="s">
        <v>39</v>
      </c>
      <c r="D315" s="1">
        <v>2012</v>
      </c>
      <c r="E315" s="1">
        <v>71791</v>
      </c>
      <c r="F315" s="1" t="s">
        <v>28</v>
      </c>
      <c r="G315" s="1" t="s">
        <v>17</v>
      </c>
      <c r="H315" s="1" t="s">
        <v>18</v>
      </c>
      <c r="I315" s="1">
        <v>14</v>
      </c>
      <c r="J315" s="1" t="s">
        <v>24</v>
      </c>
      <c r="K315" s="1" t="s">
        <v>229</v>
      </c>
      <c r="L315" s="1">
        <v>5</v>
      </c>
      <c r="N315" s="1">
        <v>2.0499999999999998</v>
      </c>
      <c r="P315" s="2">
        <f t="shared" si="22"/>
        <v>35</v>
      </c>
      <c r="R315" t="str">
        <f t="shared" si="21"/>
        <v/>
      </c>
    </row>
    <row r="316" spans="1:18" ht="20.399999999999999" x14ac:dyDescent="0.35">
      <c r="A316" s="1">
        <v>314</v>
      </c>
      <c r="B316" s="1" t="s">
        <v>499</v>
      </c>
      <c r="C316" s="1" t="s">
        <v>53</v>
      </c>
      <c r="D316" s="1">
        <v>2012</v>
      </c>
      <c r="E316" s="1">
        <v>91931</v>
      </c>
      <c r="F316" s="1" t="s">
        <v>28</v>
      </c>
      <c r="G316" s="1" t="s">
        <v>17</v>
      </c>
      <c r="H316" s="1" t="s">
        <v>18</v>
      </c>
      <c r="I316" s="1">
        <v>18.5</v>
      </c>
      <c r="J316" s="1" t="s">
        <v>24</v>
      </c>
      <c r="K316" s="1" t="s">
        <v>184</v>
      </c>
      <c r="L316" s="1">
        <v>5</v>
      </c>
      <c r="M316" s="1" t="s">
        <v>500</v>
      </c>
      <c r="N316" s="1">
        <v>3.13</v>
      </c>
      <c r="P316" s="2">
        <f t="shared" si="22"/>
        <v>86.8</v>
      </c>
      <c r="Q316">
        <f t="shared" si="20"/>
        <v>662000</v>
      </c>
      <c r="R316">
        <f t="shared" si="21"/>
        <v>99.986888217522647</v>
      </c>
    </row>
    <row r="317" spans="1:18" ht="20.399999999999999" x14ac:dyDescent="0.35">
      <c r="A317" s="1">
        <v>315</v>
      </c>
      <c r="B317" s="1" t="s">
        <v>501</v>
      </c>
      <c r="C317" s="1" t="s">
        <v>39</v>
      </c>
      <c r="D317" s="1">
        <v>2000</v>
      </c>
      <c r="E317" s="1">
        <v>158000</v>
      </c>
      <c r="F317" s="1" t="s">
        <v>23</v>
      </c>
      <c r="G317" s="1" t="s">
        <v>17</v>
      </c>
      <c r="H317" s="1" t="s">
        <v>36</v>
      </c>
      <c r="I317" s="1">
        <v>14.07</v>
      </c>
      <c r="J317" s="1" t="s">
        <v>24</v>
      </c>
      <c r="K317" s="1" t="s">
        <v>347</v>
      </c>
      <c r="L317" s="1">
        <v>7</v>
      </c>
      <c r="N317" s="1">
        <v>1.5</v>
      </c>
      <c r="P317" s="2">
        <f t="shared" si="22"/>
        <v>83.1</v>
      </c>
      <c r="R317" t="str">
        <f t="shared" si="21"/>
        <v/>
      </c>
    </row>
    <row r="318" spans="1:18" ht="20.399999999999999" x14ac:dyDescent="0.35">
      <c r="A318" s="1">
        <v>316</v>
      </c>
      <c r="B318" s="1" t="s">
        <v>502</v>
      </c>
      <c r="C318" s="1" t="s">
        <v>22</v>
      </c>
      <c r="D318" s="1">
        <v>2012</v>
      </c>
      <c r="E318" s="1">
        <v>91183</v>
      </c>
      <c r="F318" s="1" t="s">
        <v>23</v>
      </c>
      <c r="G318" s="1" t="s">
        <v>17</v>
      </c>
      <c r="H318" s="1" t="s">
        <v>18</v>
      </c>
      <c r="I318" s="1">
        <v>18</v>
      </c>
      <c r="J318" s="1" t="s">
        <v>24</v>
      </c>
      <c r="K318" s="1" t="s">
        <v>142</v>
      </c>
      <c r="L318" s="1">
        <v>5</v>
      </c>
      <c r="N318" s="1">
        <v>2.85</v>
      </c>
      <c r="P318" s="2">
        <f t="shared" si="22"/>
        <v>75</v>
      </c>
      <c r="R318" t="str">
        <f t="shared" si="21"/>
        <v/>
      </c>
    </row>
    <row r="319" spans="1:18" ht="20.399999999999999" x14ac:dyDescent="0.35">
      <c r="A319" s="1">
        <v>317</v>
      </c>
      <c r="B319" s="1" t="s">
        <v>262</v>
      </c>
      <c r="C319" s="1" t="s">
        <v>61</v>
      </c>
      <c r="D319" s="1">
        <v>2012</v>
      </c>
      <c r="E319" s="1">
        <v>65000</v>
      </c>
      <c r="F319" s="1" t="s">
        <v>28</v>
      </c>
      <c r="G319" s="1" t="s">
        <v>17</v>
      </c>
      <c r="H319" s="1" t="s">
        <v>18</v>
      </c>
      <c r="I319" s="1">
        <v>18.899999999999999</v>
      </c>
      <c r="J319" s="1" t="s">
        <v>24</v>
      </c>
      <c r="K319" s="1" t="s">
        <v>88</v>
      </c>
      <c r="L319" s="1">
        <v>5</v>
      </c>
      <c r="N319" s="1">
        <v>2.65</v>
      </c>
      <c r="P319" s="2">
        <f t="shared" si="22"/>
        <v>67.099999999999994</v>
      </c>
      <c r="R319" t="str">
        <f t="shared" si="21"/>
        <v/>
      </c>
    </row>
    <row r="320" spans="1:18" ht="20.399999999999999" x14ac:dyDescent="0.35">
      <c r="A320" s="1">
        <v>318</v>
      </c>
      <c r="B320" s="1" t="s">
        <v>178</v>
      </c>
      <c r="C320" s="1" t="s">
        <v>39</v>
      </c>
      <c r="D320" s="1">
        <v>2015</v>
      </c>
      <c r="E320" s="1">
        <v>88428</v>
      </c>
      <c r="F320" s="1" t="s">
        <v>23</v>
      </c>
      <c r="G320" s="1" t="s">
        <v>17</v>
      </c>
      <c r="H320" s="1" t="s">
        <v>18</v>
      </c>
      <c r="I320" s="1">
        <v>16</v>
      </c>
      <c r="J320" s="1" t="s">
        <v>24</v>
      </c>
      <c r="K320" s="1" t="s">
        <v>167</v>
      </c>
      <c r="L320" s="1">
        <v>7</v>
      </c>
      <c r="N320" s="1">
        <v>10.6</v>
      </c>
      <c r="P320" s="2">
        <f t="shared" si="22"/>
        <v>140</v>
      </c>
      <c r="R320" t="str">
        <f t="shared" si="21"/>
        <v/>
      </c>
    </row>
    <row r="321" spans="1:18" ht="20.399999999999999" x14ac:dyDescent="0.35">
      <c r="A321" s="1">
        <v>319</v>
      </c>
      <c r="B321" s="1" t="s">
        <v>503</v>
      </c>
      <c r="C321" s="1" t="s">
        <v>22</v>
      </c>
      <c r="D321" s="1">
        <v>2008</v>
      </c>
      <c r="E321" s="1">
        <v>138000</v>
      </c>
      <c r="F321" s="1" t="s">
        <v>23</v>
      </c>
      <c r="G321" s="1" t="s">
        <v>17</v>
      </c>
      <c r="H321" s="1" t="s">
        <v>36</v>
      </c>
      <c r="I321" s="1">
        <v>17.100000000000001</v>
      </c>
      <c r="J321" s="1" t="s">
        <v>24</v>
      </c>
      <c r="K321" s="1" t="s">
        <v>424</v>
      </c>
      <c r="L321" s="1">
        <v>5</v>
      </c>
      <c r="N321" s="1">
        <v>1.25</v>
      </c>
      <c r="P321" s="2">
        <f t="shared" si="22"/>
        <v>70</v>
      </c>
      <c r="R321" t="str">
        <f t="shared" si="21"/>
        <v/>
      </c>
    </row>
    <row r="322" spans="1:18" ht="20.399999999999999" x14ac:dyDescent="0.35">
      <c r="A322" s="1">
        <v>320</v>
      </c>
      <c r="B322" s="1" t="s">
        <v>504</v>
      </c>
      <c r="C322" s="1" t="s">
        <v>15</v>
      </c>
      <c r="D322" s="1">
        <v>2018</v>
      </c>
      <c r="E322" s="1">
        <v>18000</v>
      </c>
      <c r="F322" s="1" t="s">
        <v>28</v>
      </c>
      <c r="G322" s="1" t="s">
        <v>17</v>
      </c>
      <c r="H322" s="1" t="s">
        <v>18</v>
      </c>
      <c r="I322" s="1">
        <v>16.02</v>
      </c>
      <c r="J322" s="1" t="s">
        <v>24</v>
      </c>
      <c r="K322" s="1" t="s">
        <v>505</v>
      </c>
      <c r="L322" s="1">
        <v>7</v>
      </c>
      <c r="N322" s="1">
        <v>8.25</v>
      </c>
      <c r="P322" s="2">
        <f t="shared" si="22"/>
        <v>93.7</v>
      </c>
      <c r="R322" t="str">
        <f t="shared" si="21"/>
        <v/>
      </c>
    </row>
    <row r="323" spans="1:18" ht="20.399999999999999" x14ac:dyDescent="0.35">
      <c r="A323" s="1">
        <v>321</v>
      </c>
      <c r="B323" s="1" t="s">
        <v>506</v>
      </c>
      <c r="C323" s="1" t="s">
        <v>15</v>
      </c>
      <c r="D323" s="1">
        <v>2011</v>
      </c>
      <c r="E323" s="1">
        <v>60000</v>
      </c>
      <c r="F323" s="1" t="s">
        <v>28</v>
      </c>
      <c r="G323" s="1" t="s">
        <v>35</v>
      </c>
      <c r="H323" s="1" t="s">
        <v>18</v>
      </c>
      <c r="I323" s="1">
        <v>11.7</v>
      </c>
      <c r="J323" s="1" t="s">
        <v>24</v>
      </c>
      <c r="K323" s="1" t="s">
        <v>507</v>
      </c>
      <c r="L323" s="1">
        <v>5</v>
      </c>
      <c r="N323" s="1">
        <v>4.45</v>
      </c>
      <c r="P323" s="2">
        <f t="shared" ref="P323:P386" si="23">--LEFT(K323, FIND(" ", K323) - 1)</f>
        <v>177.6</v>
      </c>
      <c r="R323" t="str">
        <f t="shared" si="21"/>
        <v/>
      </c>
    </row>
    <row r="324" spans="1:18" ht="20.399999999999999" x14ac:dyDescent="0.35">
      <c r="A324" s="1">
        <v>322</v>
      </c>
      <c r="B324" s="1" t="s">
        <v>508</v>
      </c>
      <c r="C324" s="1" t="s">
        <v>57</v>
      </c>
      <c r="D324" s="1">
        <v>2012</v>
      </c>
      <c r="E324" s="1">
        <v>48000</v>
      </c>
      <c r="F324" s="1" t="s">
        <v>23</v>
      </c>
      <c r="G324" s="1" t="s">
        <v>17</v>
      </c>
      <c r="H324" s="1" t="s">
        <v>18</v>
      </c>
      <c r="I324" s="1">
        <v>19.3</v>
      </c>
      <c r="J324" s="1" t="s">
        <v>24</v>
      </c>
      <c r="K324" s="1" t="s">
        <v>114</v>
      </c>
      <c r="L324" s="1">
        <v>5</v>
      </c>
      <c r="N324" s="1">
        <v>3.7</v>
      </c>
      <c r="P324" s="2">
        <f t="shared" si="23"/>
        <v>73.900000000000006</v>
      </c>
      <c r="R324" t="str">
        <f t="shared" si="21"/>
        <v/>
      </c>
    </row>
    <row r="325" spans="1:18" ht="20.399999999999999" x14ac:dyDescent="0.35">
      <c r="A325" s="1">
        <v>323</v>
      </c>
      <c r="B325" s="1" t="s">
        <v>509</v>
      </c>
      <c r="C325" s="1" t="s">
        <v>39</v>
      </c>
      <c r="D325" s="1">
        <v>2009</v>
      </c>
      <c r="E325" s="1">
        <v>160000</v>
      </c>
      <c r="F325" s="1" t="s">
        <v>23</v>
      </c>
      <c r="G325" s="1" t="s">
        <v>17</v>
      </c>
      <c r="H325" s="1" t="s">
        <v>18</v>
      </c>
      <c r="I325" s="1">
        <v>17.8</v>
      </c>
      <c r="J325" s="1" t="s">
        <v>24</v>
      </c>
      <c r="K325" s="1" t="s">
        <v>159</v>
      </c>
      <c r="L325" s="1">
        <v>5</v>
      </c>
      <c r="N325" s="1">
        <v>2.8</v>
      </c>
      <c r="P325" s="2">
        <f t="shared" si="23"/>
        <v>68</v>
      </c>
      <c r="R325" t="str">
        <f t="shared" si="21"/>
        <v/>
      </c>
    </row>
    <row r="326" spans="1:18" ht="20.399999999999999" x14ac:dyDescent="0.35">
      <c r="A326" s="1">
        <v>324</v>
      </c>
      <c r="B326" s="1" t="s">
        <v>510</v>
      </c>
      <c r="C326" s="1" t="s">
        <v>57</v>
      </c>
      <c r="D326" s="1">
        <v>2008</v>
      </c>
      <c r="E326" s="1">
        <v>40000</v>
      </c>
      <c r="F326" s="1" t="s">
        <v>28</v>
      </c>
      <c r="G326" s="1" t="s">
        <v>17</v>
      </c>
      <c r="H326" s="1" t="s">
        <v>18</v>
      </c>
      <c r="I326" s="1">
        <v>17.7</v>
      </c>
      <c r="J326" s="1" t="s">
        <v>24</v>
      </c>
      <c r="K326" s="1" t="s">
        <v>169</v>
      </c>
      <c r="L326" s="1">
        <v>5</v>
      </c>
      <c r="N326" s="1">
        <v>1.8</v>
      </c>
      <c r="P326" s="2">
        <f t="shared" si="23"/>
        <v>78</v>
      </c>
      <c r="R326" t="str">
        <f t="shared" si="21"/>
        <v/>
      </c>
    </row>
    <row r="327" spans="1:18" ht="20.399999999999999" x14ac:dyDescent="0.35">
      <c r="A327" s="1">
        <v>325</v>
      </c>
      <c r="B327" s="1" t="s">
        <v>329</v>
      </c>
      <c r="C327" s="1" t="s">
        <v>53</v>
      </c>
      <c r="D327" s="1">
        <v>2014</v>
      </c>
      <c r="E327" s="1">
        <v>51495</v>
      </c>
      <c r="F327" s="1" t="s">
        <v>23</v>
      </c>
      <c r="G327" s="1" t="s">
        <v>35</v>
      </c>
      <c r="H327" s="1" t="s">
        <v>18</v>
      </c>
      <c r="I327" s="1">
        <v>17.68</v>
      </c>
      <c r="J327" s="1" t="s">
        <v>24</v>
      </c>
      <c r="K327" s="1" t="s">
        <v>139</v>
      </c>
      <c r="L327" s="1">
        <v>5</v>
      </c>
      <c r="N327" s="1">
        <v>21.95</v>
      </c>
      <c r="P327" s="2">
        <f t="shared" si="23"/>
        <v>174.33</v>
      </c>
      <c r="R327" t="str">
        <f t="shared" si="21"/>
        <v/>
      </c>
    </row>
    <row r="328" spans="1:18" ht="20.399999999999999" x14ac:dyDescent="0.35">
      <c r="A328" s="1">
        <v>326</v>
      </c>
      <c r="B328" s="1" t="s">
        <v>511</v>
      </c>
      <c r="C328" s="1" t="s">
        <v>15</v>
      </c>
      <c r="D328" s="1">
        <v>2011</v>
      </c>
      <c r="E328" s="1">
        <v>30000</v>
      </c>
      <c r="F328" s="1" t="s">
        <v>23</v>
      </c>
      <c r="G328" s="1" t="s">
        <v>35</v>
      </c>
      <c r="H328" s="1" t="s">
        <v>18</v>
      </c>
      <c r="I328" s="1">
        <v>9.52</v>
      </c>
      <c r="J328" s="1" t="s">
        <v>24</v>
      </c>
      <c r="K328" s="1" t="s">
        <v>512</v>
      </c>
      <c r="L328" s="1">
        <v>4</v>
      </c>
      <c r="N328" s="1">
        <v>49</v>
      </c>
      <c r="P328" s="2">
        <f t="shared" si="23"/>
        <v>313</v>
      </c>
      <c r="R328" t="str">
        <f t="shared" si="21"/>
        <v/>
      </c>
    </row>
    <row r="329" spans="1:18" ht="20.399999999999999" x14ac:dyDescent="0.35">
      <c r="A329" s="1">
        <v>327</v>
      </c>
      <c r="B329" s="1" t="s">
        <v>513</v>
      </c>
      <c r="C329" s="1" t="s">
        <v>34</v>
      </c>
      <c r="D329" s="1">
        <v>2017</v>
      </c>
      <c r="E329" s="1">
        <v>97430</v>
      </c>
      <c r="F329" s="1" t="s">
        <v>23</v>
      </c>
      <c r="G329" s="1" t="s">
        <v>35</v>
      </c>
      <c r="H329" s="1" t="s">
        <v>18</v>
      </c>
      <c r="I329" s="1">
        <v>14.75</v>
      </c>
      <c r="J329" s="1" t="s">
        <v>24</v>
      </c>
      <c r="K329" s="1" t="s">
        <v>514</v>
      </c>
      <c r="L329" s="1">
        <v>7</v>
      </c>
      <c r="M329" s="1" t="s">
        <v>515</v>
      </c>
      <c r="N329" s="1">
        <v>62.67</v>
      </c>
      <c r="P329" s="2">
        <f t="shared" si="23"/>
        <v>245</v>
      </c>
      <c r="R329" t="str">
        <f t="shared" si="21"/>
        <v/>
      </c>
    </row>
    <row r="330" spans="1:18" ht="20.399999999999999" x14ac:dyDescent="0.35">
      <c r="A330" s="1">
        <v>328</v>
      </c>
      <c r="B330" s="1" t="s">
        <v>516</v>
      </c>
      <c r="C330" s="1" t="s">
        <v>22</v>
      </c>
      <c r="D330" s="1">
        <v>2008</v>
      </c>
      <c r="E330" s="1">
        <v>42496</v>
      </c>
      <c r="F330" s="1" t="s">
        <v>16</v>
      </c>
      <c r="G330" s="1" t="s">
        <v>17</v>
      </c>
      <c r="H330" s="1" t="s">
        <v>18</v>
      </c>
      <c r="I330" s="1">
        <v>26.3</v>
      </c>
      <c r="J330" s="1" t="s">
        <v>19</v>
      </c>
      <c r="K330" s="1" t="s">
        <v>88</v>
      </c>
      <c r="L330" s="1">
        <v>5</v>
      </c>
      <c r="N330" s="1">
        <v>1.4</v>
      </c>
      <c r="P330" s="2">
        <f t="shared" si="23"/>
        <v>67.099999999999994</v>
      </c>
      <c r="R330" t="str">
        <f t="shared" si="21"/>
        <v/>
      </c>
    </row>
    <row r="331" spans="1:18" ht="20.399999999999999" x14ac:dyDescent="0.35">
      <c r="A331" s="1">
        <v>329</v>
      </c>
      <c r="B331" s="1" t="s">
        <v>517</v>
      </c>
      <c r="C331" s="1" t="s">
        <v>22</v>
      </c>
      <c r="D331" s="1">
        <v>2012</v>
      </c>
      <c r="E331" s="1">
        <v>83000</v>
      </c>
      <c r="F331" s="1" t="s">
        <v>23</v>
      </c>
      <c r="G331" s="1" t="s">
        <v>17</v>
      </c>
      <c r="H331" s="1" t="s">
        <v>18</v>
      </c>
      <c r="I331" s="1">
        <v>23</v>
      </c>
      <c r="J331" s="1" t="s">
        <v>24</v>
      </c>
      <c r="K331" s="1" t="s">
        <v>219</v>
      </c>
      <c r="L331" s="1">
        <v>5</v>
      </c>
      <c r="N331" s="1">
        <v>5.5</v>
      </c>
      <c r="P331" s="2">
        <f t="shared" si="23"/>
        <v>90</v>
      </c>
      <c r="R331" t="str">
        <f t="shared" si="21"/>
        <v/>
      </c>
    </row>
    <row r="332" spans="1:18" ht="20.399999999999999" x14ac:dyDescent="0.35">
      <c r="A332" s="1">
        <v>330</v>
      </c>
      <c r="B332" s="1" t="s">
        <v>518</v>
      </c>
      <c r="C332" s="1" t="s">
        <v>74</v>
      </c>
      <c r="D332" s="1">
        <v>2009</v>
      </c>
      <c r="E332" s="1">
        <v>37000</v>
      </c>
      <c r="F332" s="1" t="s">
        <v>28</v>
      </c>
      <c r="G332" s="1" t="s">
        <v>35</v>
      </c>
      <c r="H332" s="1" t="s">
        <v>145</v>
      </c>
      <c r="I332" s="1">
        <v>16.95</v>
      </c>
      <c r="J332" s="1" t="s">
        <v>24</v>
      </c>
      <c r="K332" s="1" t="s">
        <v>151</v>
      </c>
      <c r="L332" s="1">
        <v>5</v>
      </c>
      <c r="N332" s="1">
        <v>2.95</v>
      </c>
      <c r="P332" s="2">
        <f t="shared" si="23"/>
        <v>78.900000000000006</v>
      </c>
      <c r="R332" t="str">
        <f t="shared" si="21"/>
        <v/>
      </c>
    </row>
    <row r="333" spans="1:18" ht="20.399999999999999" x14ac:dyDescent="0.35">
      <c r="A333" s="1">
        <v>331</v>
      </c>
      <c r="B333" s="1" t="s">
        <v>288</v>
      </c>
      <c r="C333" s="1" t="s">
        <v>53</v>
      </c>
      <c r="D333" s="1">
        <v>2016</v>
      </c>
      <c r="E333" s="1">
        <v>28503</v>
      </c>
      <c r="F333" s="1" t="s">
        <v>28</v>
      </c>
      <c r="G333" s="1" t="s">
        <v>35</v>
      </c>
      <c r="H333" s="1" t="s">
        <v>18</v>
      </c>
      <c r="I333" s="1">
        <v>19</v>
      </c>
      <c r="J333" s="1" t="s">
        <v>24</v>
      </c>
      <c r="K333" s="1" t="s">
        <v>29</v>
      </c>
      <c r="L333" s="1">
        <v>5</v>
      </c>
      <c r="N333" s="1">
        <v>6.86</v>
      </c>
      <c r="P333" s="2">
        <f t="shared" si="23"/>
        <v>88.7</v>
      </c>
      <c r="R333" t="str">
        <f t="shared" ref="R333:R396" si="24">IF(Q333&lt;&gt;"", ((Q333 - P333) / Q333) * 100, "")</f>
        <v/>
      </c>
    </row>
    <row r="334" spans="1:18" ht="20.399999999999999" x14ac:dyDescent="0.35">
      <c r="A334" s="1">
        <v>332</v>
      </c>
      <c r="B334" s="1" t="s">
        <v>59</v>
      </c>
      <c r="C334" s="1" t="s">
        <v>39</v>
      </c>
      <c r="D334" s="1">
        <v>2015</v>
      </c>
      <c r="E334" s="1">
        <v>76496</v>
      </c>
      <c r="F334" s="1" t="s">
        <v>23</v>
      </c>
      <c r="G334" s="1" t="s">
        <v>17</v>
      </c>
      <c r="H334" s="1" t="s">
        <v>18</v>
      </c>
      <c r="I334" s="1">
        <v>25.2</v>
      </c>
      <c r="J334" s="1" t="s">
        <v>24</v>
      </c>
      <c r="K334" s="1" t="s">
        <v>51</v>
      </c>
      <c r="L334" s="1">
        <v>5</v>
      </c>
      <c r="N334" s="1">
        <v>6.15</v>
      </c>
      <c r="P334" s="2">
        <f t="shared" si="23"/>
        <v>74</v>
      </c>
      <c r="R334" t="str">
        <f t="shared" si="24"/>
        <v/>
      </c>
    </row>
    <row r="335" spans="1:18" ht="20.399999999999999" x14ac:dyDescent="0.35">
      <c r="A335" s="1">
        <v>333</v>
      </c>
      <c r="B335" s="1" t="s">
        <v>220</v>
      </c>
      <c r="C335" s="1" t="s">
        <v>22</v>
      </c>
      <c r="D335" s="1">
        <v>2011</v>
      </c>
      <c r="E335" s="1">
        <v>79152</v>
      </c>
      <c r="F335" s="1" t="s">
        <v>28</v>
      </c>
      <c r="G335" s="1" t="s">
        <v>17</v>
      </c>
      <c r="H335" s="1" t="s">
        <v>36</v>
      </c>
      <c r="I335" s="1">
        <v>18.5</v>
      </c>
      <c r="J335" s="1" t="s">
        <v>24</v>
      </c>
      <c r="K335" s="1" t="s">
        <v>221</v>
      </c>
      <c r="L335" s="1">
        <v>5</v>
      </c>
      <c r="N335" s="1">
        <v>3.3</v>
      </c>
      <c r="P335" s="2">
        <f t="shared" si="23"/>
        <v>82.85</v>
      </c>
      <c r="R335" t="str">
        <f t="shared" si="24"/>
        <v/>
      </c>
    </row>
    <row r="336" spans="1:18" ht="20.399999999999999" x14ac:dyDescent="0.35">
      <c r="A336" s="1">
        <v>334</v>
      </c>
      <c r="B336" s="1" t="s">
        <v>519</v>
      </c>
      <c r="C336" s="1" t="s">
        <v>57</v>
      </c>
      <c r="D336" s="1">
        <v>2011</v>
      </c>
      <c r="E336" s="1">
        <v>32000</v>
      </c>
      <c r="F336" s="1" t="s">
        <v>28</v>
      </c>
      <c r="G336" s="1" t="s">
        <v>17</v>
      </c>
      <c r="H336" s="1" t="s">
        <v>18</v>
      </c>
      <c r="I336" s="1">
        <v>16.47</v>
      </c>
      <c r="J336" s="1" t="s">
        <v>24</v>
      </c>
      <c r="K336" s="1" t="s">
        <v>114</v>
      </c>
      <c r="L336" s="1">
        <v>5</v>
      </c>
      <c r="N336" s="1">
        <v>2.5499999999999998</v>
      </c>
      <c r="P336" s="2">
        <f t="shared" si="23"/>
        <v>73.900000000000006</v>
      </c>
      <c r="R336" t="str">
        <f t="shared" si="24"/>
        <v/>
      </c>
    </row>
    <row r="337" spans="1:18" ht="20.399999999999999" x14ac:dyDescent="0.35">
      <c r="A337" s="1">
        <v>335</v>
      </c>
      <c r="B337" s="1" t="s">
        <v>115</v>
      </c>
      <c r="C337" s="1" t="s">
        <v>129</v>
      </c>
      <c r="D337" s="1">
        <v>2009</v>
      </c>
      <c r="E337" s="1">
        <v>35000</v>
      </c>
      <c r="F337" s="1" t="s">
        <v>28</v>
      </c>
      <c r="G337" s="1" t="s">
        <v>17</v>
      </c>
      <c r="H337" s="1" t="s">
        <v>18</v>
      </c>
      <c r="I337" s="1">
        <v>19.7</v>
      </c>
      <c r="J337" s="1" t="s">
        <v>24</v>
      </c>
      <c r="K337" s="1" t="s">
        <v>116</v>
      </c>
      <c r="L337" s="1">
        <v>5</v>
      </c>
      <c r="N337" s="1">
        <v>1.5</v>
      </c>
      <c r="P337" s="2">
        <f t="shared" si="23"/>
        <v>46.3</v>
      </c>
      <c r="R337" t="str">
        <f t="shared" si="24"/>
        <v/>
      </c>
    </row>
    <row r="338" spans="1:18" ht="20.399999999999999" x14ac:dyDescent="0.35">
      <c r="A338" s="1">
        <v>336</v>
      </c>
      <c r="B338" s="1" t="s">
        <v>520</v>
      </c>
      <c r="C338" s="1" t="s">
        <v>27</v>
      </c>
      <c r="D338" s="1">
        <v>2004</v>
      </c>
      <c r="E338" s="1">
        <v>105000</v>
      </c>
      <c r="F338" s="1" t="s">
        <v>28</v>
      </c>
      <c r="G338" s="1" t="s">
        <v>35</v>
      </c>
      <c r="H338" s="1" t="s">
        <v>36</v>
      </c>
      <c r="I338" s="1">
        <v>11.3</v>
      </c>
      <c r="J338" s="1" t="s">
        <v>24</v>
      </c>
      <c r="K338" s="1" t="s">
        <v>521</v>
      </c>
      <c r="L338" s="1">
        <v>5</v>
      </c>
      <c r="N338" s="1">
        <v>2.5</v>
      </c>
      <c r="P338" s="2">
        <f t="shared" si="23"/>
        <v>125</v>
      </c>
      <c r="R338" t="str">
        <f t="shared" si="24"/>
        <v/>
      </c>
    </row>
    <row r="339" spans="1:18" ht="20.399999999999999" x14ac:dyDescent="0.35">
      <c r="A339" s="1">
        <v>337</v>
      </c>
      <c r="B339" s="1" t="s">
        <v>115</v>
      </c>
      <c r="C339" s="1" t="s">
        <v>27</v>
      </c>
      <c r="D339" s="1">
        <v>2006</v>
      </c>
      <c r="E339" s="1">
        <v>56000</v>
      </c>
      <c r="F339" s="1" t="s">
        <v>28</v>
      </c>
      <c r="G339" s="1" t="s">
        <v>17</v>
      </c>
      <c r="H339" s="1" t="s">
        <v>36</v>
      </c>
      <c r="I339" s="1">
        <v>19.7</v>
      </c>
      <c r="J339" s="1" t="s">
        <v>24</v>
      </c>
      <c r="K339" s="1" t="s">
        <v>116</v>
      </c>
      <c r="L339" s="1">
        <v>5</v>
      </c>
      <c r="N339" s="1">
        <v>1.4</v>
      </c>
      <c r="P339" s="2">
        <f t="shared" si="23"/>
        <v>46.3</v>
      </c>
      <c r="R339" t="str">
        <f t="shared" si="24"/>
        <v/>
      </c>
    </row>
    <row r="340" spans="1:18" ht="20.399999999999999" x14ac:dyDescent="0.35">
      <c r="A340" s="1">
        <v>338</v>
      </c>
      <c r="B340" s="1" t="s">
        <v>522</v>
      </c>
      <c r="C340" s="1" t="s">
        <v>22</v>
      </c>
      <c r="D340" s="1">
        <v>2012</v>
      </c>
      <c r="E340" s="1">
        <v>73000</v>
      </c>
      <c r="F340" s="1" t="s">
        <v>23</v>
      </c>
      <c r="G340" s="1" t="s">
        <v>17</v>
      </c>
      <c r="H340" s="1" t="s">
        <v>18</v>
      </c>
      <c r="I340" s="1">
        <v>21.12</v>
      </c>
      <c r="J340" s="1" t="s">
        <v>24</v>
      </c>
      <c r="K340" s="1" t="s">
        <v>472</v>
      </c>
      <c r="L340" s="1">
        <v>5</v>
      </c>
      <c r="N340" s="1">
        <v>3.4</v>
      </c>
      <c r="P340" s="2">
        <f t="shared" si="23"/>
        <v>88.8</v>
      </c>
      <c r="R340" t="str">
        <f t="shared" si="24"/>
        <v/>
      </c>
    </row>
    <row r="341" spans="1:18" ht="20.399999999999999" x14ac:dyDescent="0.35">
      <c r="A341" s="1">
        <v>339</v>
      </c>
      <c r="B341" s="1" t="s">
        <v>115</v>
      </c>
      <c r="C341" s="1" t="s">
        <v>22</v>
      </c>
      <c r="D341" s="1">
        <v>2012</v>
      </c>
      <c r="E341" s="1">
        <v>38000</v>
      </c>
      <c r="F341" s="1" t="s">
        <v>28</v>
      </c>
      <c r="G341" s="1" t="s">
        <v>17</v>
      </c>
      <c r="H341" s="1" t="s">
        <v>18</v>
      </c>
      <c r="I341" s="1">
        <v>19.7</v>
      </c>
      <c r="J341" s="1" t="s">
        <v>24</v>
      </c>
      <c r="K341" s="1" t="s">
        <v>116</v>
      </c>
      <c r="L341" s="1">
        <v>5</v>
      </c>
      <c r="N341" s="1">
        <v>2.25</v>
      </c>
      <c r="P341" s="2">
        <f t="shared" si="23"/>
        <v>46.3</v>
      </c>
      <c r="R341" t="str">
        <f t="shared" si="24"/>
        <v/>
      </c>
    </row>
    <row r="342" spans="1:18" ht="20.399999999999999" x14ac:dyDescent="0.35">
      <c r="A342" s="1">
        <v>340</v>
      </c>
      <c r="B342" s="1" t="s">
        <v>523</v>
      </c>
      <c r="C342" s="1" t="s">
        <v>57</v>
      </c>
      <c r="D342" s="1">
        <v>2013</v>
      </c>
      <c r="E342" s="1">
        <v>775000</v>
      </c>
      <c r="F342" s="1" t="s">
        <v>23</v>
      </c>
      <c r="G342" s="1" t="s">
        <v>35</v>
      </c>
      <c r="H342" s="1" t="s">
        <v>18</v>
      </c>
      <c r="I342" s="1">
        <v>19.3</v>
      </c>
      <c r="J342" s="1" t="s">
        <v>24</v>
      </c>
      <c r="K342" s="1" t="s">
        <v>524</v>
      </c>
      <c r="L342" s="1">
        <v>5</v>
      </c>
      <c r="N342" s="1">
        <v>7.5</v>
      </c>
      <c r="P342" s="2">
        <f t="shared" si="23"/>
        <v>141</v>
      </c>
      <c r="R342" t="str">
        <f t="shared" si="24"/>
        <v/>
      </c>
    </row>
    <row r="343" spans="1:18" ht="20.399999999999999" x14ac:dyDescent="0.35">
      <c r="A343" s="1">
        <v>341</v>
      </c>
      <c r="B343" s="1" t="s">
        <v>520</v>
      </c>
      <c r="C343" s="1" t="s">
        <v>57</v>
      </c>
      <c r="D343" s="1">
        <v>2008</v>
      </c>
      <c r="E343" s="1">
        <v>80000</v>
      </c>
      <c r="F343" s="1" t="s">
        <v>28</v>
      </c>
      <c r="G343" s="1" t="s">
        <v>35</v>
      </c>
      <c r="H343" s="1" t="s">
        <v>18</v>
      </c>
      <c r="I343" s="1">
        <v>11.3</v>
      </c>
      <c r="J343" s="1" t="s">
        <v>24</v>
      </c>
      <c r="K343" s="1" t="s">
        <v>521</v>
      </c>
      <c r="L343" s="1">
        <v>5</v>
      </c>
      <c r="N343" s="1">
        <v>2.8</v>
      </c>
      <c r="P343" s="2">
        <f t="shared" si="23"/>
        <v>125</v>
      </c>
      <c r="R343" t="str">
        <f t="shared" si="24"/>
        <v/>
      </c>
    </row>
    <row r="344" spans="1:18" ht="20.399999999999999" x14ac:dyDescent="0.35">
      <c r="A344" s="1">
        <v>342</v>
      </c>
      <c r="B344" s="1" t="s">
        <v>367</v>
      </c>
      <c r="C344" s="1" t="s">
        <v>34</v>
      </c>
      <c r="D344" s="1">
        <v>2016</v>
      </c>
      <c r="E344" s="1">
        <v>24973</v>
      </c>
      <c r="F344" s="1" t="s">
        <v>28</v>
      </c>
      <c r="G344" s="1" t="s">
        <v>17</v>
      </c>
      <c r="H344" s="1" t="s">
        <v>18</v>
      </c>
      <c r="I344" s="1">
        <v>18.600000000000001</v>
      </c>
      <c r="J344" s="1" t="s">
        <v>24</v>
      </c>
      <c r="K344" s="1" t="s">
        <v>368</v>
      </c>
      <c r="L344" s="1">
        <v>5</v>
      </c>
      <c r="N344" s="1">
        <v>7.66</v>
      </c>
      <c r="P344" s="2">
        <f t="shared" si="23"/>
        <v>81.83</v>
      </c>
      <c r="R344" t="str">
        <f t="shared" si="24"/>
        <v/>
      </c>
    </row>
    <row r="345" spans="1:18" ht="20.399999999999999" x14ac:dyDescent="0.35">
      <c r="A345" s="1">
        <v>343</v>
      </c>
      <c r="B345" s="1" t="s">
        <v>525</v>
      </c>
      <c r="C345" s="1" t="s">
        <v>27</v>
      </c>
      <c r="D345" s="1">
        <v>2016</v>
      </c>
      <c r="E345" s="1">
        <v>45000</v>
      </c>
      <c r="F345" s="1" t="s">
        <v>23</v>
      </c>
      <c r="G345" s="1" t="s">
        <v>17</v>
      </c>
      <c r="H345" s="1" t="s">
        <v>18</v>
      </c>
      <c r="I345" s="1">
        <v>24.3</v>
      </c>
      <c r="J345" s="1" t="s">
        <v>24</v>
      </c>
      <c r="K345" s="1" t="s">
        <v>80</v>
      </c>
      <c r="L345" s="1">
        <v>5</v>
      </c>
      <c r="M345" s="1" t="s">
        <v>395</v>
      </c>
      <c r="N345" s="1">
        <v>7.15</v>
      </c>
      <c r="P345" s="2">
        <f t="shared" si="23"/>
        <v>88.5</v>
      </c>
      <c r="Q345">
        <f t="shared" ref="Q345:Q391" si="25">VALUE(SUBSTITUTE(SUBSTITUTE(TRIM(M345), CHAR(160), ""), " Lakh", "")) * 100000</f>
        <v>911999.99999999988</v>
      </c>
      <c r="R345">
        <f t="shared" si="24"/>
        <v>99.990296052631578</v>
      </c>
    </row>
    <row r="346" spans="1:18" ht="20.399999999999999" x14ac:dyDescent="0.35">
      <c r="A346" s="1">
        <v>344</v>
      </c>
      <c r="B346" s="1" t="s">
        <v>526</v>
      </c>
      <c r="C346" s="1" t="s">
        <v>61</v>
      </c>
      <c r="D346" s="1">
        <v>2010</v>
      </c>
      <c r="E346" s="1">
        <v>87430</v>
      </c>
      <c r="F346" s="1" t="s">
        <v>28</v>
      </c>
      <c r="G346" s="1" t="s">
        <v>17</v>
      </c>
      <c r="H346" s="1" t="s">
        <v>18</v>
      </c>
      <c r="I346" s="1">
        <v>17</v>
      </c>
      <c r="J346" s="1" t="s">
        <v>24</v>
      </c>
      <c r="K346" s="1" t="s">
        <v>466</v>
      </c>
      <c r="L346" s="1">
        <v>5</v>
      </c>
      <c r="N346" s="1">
        <v>3.5</v>
      </c>
      <c r="P346" s="2">
        <f t="shared" si="23"/>
        <v>118</v>
      </c>
      <c r="R346" t="str">
        <f t="shared" si="24"/>
        <v/>
      </c>
    </row>
    <row r="347" spans="1:18" ht="20.399999999999999" x14ac:dyDescent="0.35">
      <c r="A347" s="1">
        <v>345</v>
      </c>
      <c r="B347" s="1" t="s">
        <v>527</v>
      </c>
      <c r="C347" s="1" t="s">
        <v>39</v>
      </c>
      <c r="D347" s="1">
        <v>2014</v>
      </c>
      <c r="E347" s="1">
        <v>133944</v>
      </c>
      <c r="F347" s="1" t="s">
        <v>23</v>
      </c>
      <c r="G347" s="1" t="s">
        <v>17</v>
      </c>
      <c r="H347" s="1" t="s">
        <v>36</v>
      </c>
      <c r="I347" s="1">
        <v>18</v>
      </c>
      <c r="J347" s="1" t="s">
        <v>24</v>
      </c>
      <c r="K347" s="1" t="s">
        <v>142</v>
      </c>
      <c r="L347" s="1">
        <v>5</v>
      </c>
      <c r="N347" s="1">
        <v>3.5</v>
      </c>
      <c r="P347" s="2">
        <f t="shared" si="23"/>
        <v>75</v>
      </c>
      <c r="R347" t="str">
        <f t="shared" si="24"/>
        <v/>
      </c>
    </row>
    <row r="348" spans="1:18" ht="20.399999999999999" x14ac:dyDescent="0.35">
      <c r="A348" s="1">
        <v>346</v>
      </c>
      <c r="B348" s="1" t="s">
        <v>68</v>
      </c>
      <c r="C348" s="1" t="s">
        <v>57</v>
      </c>
      <c r="D348" s="1">
        <v>2013</v>
      </c>
      <c r="E348" s="1">
        <v>57000</v>
      </c>
      <c r="F348" s="1" t="s">
        <v>23</v>
      </c>
      <c r="G348" s="1" t="s">
        <v>17</v>
      </c>
      <c r="H348" s="1" t="s">
        <v>18</v>
      </c>
      <c r="I348" s="1">
        <v>25.8</v>
      </c>
      <c r="J348" s="1" t="s">
        <v>24</v>
      </c>
      <c r="K348" s="1" t="s">
        <v>69</v>
      </c>
      <c r="L348" s="1">
        <v>5</v>
      </c>
      <c r="N348" s="1">
        <v>3.45</v>
      </c>
      <c r="P348" s="2">
        <f t="shared" si="23"/>
        <v>98.6</v>
      </c>
      <c r="R348" t="str">
        <f t="shared" si="24"/>
        <v/>
      </c>
    </row>
    <row r="349" spans="1:18" ht="20.399999999999999" x14ac:dyDescent="0.35">
      <c r="A349" s="1">
        <v>347</v>
      </c>
      <c r="B349" s="1" t="s">
        <v>528</v>
      </c>
      <c r="C349" s="1" t="s">
        <v>34</v>
      </c>
      <c r="D349" s="1">
        <v>2016</v>
      </c>
      <c r="E349" s="1">
        <v>27904</v>
      </c>
      <c r="F349" s="1" t="s">
        <v>28</v>
      </c>
      <c r="G349" s="1" t="s">
        <v>17</v>
      </c>
      <c r="H349" s="1" t="s">
        <v>18</v>
      </c>
      <c r="I349" s="1">
        <v>21.1</v>
      </c>
      <c r="J349" s="1" t="s">
        <v>24</v>
      </c>
      <c r="K349" s="1" t="s">
        <v>41</v>
      </c>
      <c r="L349" s="1">
        <v>5</v>
      </c>
      <c r="N349" s="1">
        <v>3.55</v>
      </c>
      <c r="P349" s="2">
        <f t="shared" si="23"/>
        <v>55.2</v>
      </c>
      <c r="R349" t="str">
        <f t="shared" si="24"/>
        <v/>
      </c>
    </row>
    <row r="350" spans="1:18" ht="20.399999999999999" x14ac:dyDescent="0.35">
      <c r="A350" s="1">
        <v>348</v>
      </c>
      <c r="B350" s="1" t="s">
        <v>303</v>
      </c>
      <c r="C350" s="1" t="s">
        <v>53</v>
      </c>
      <c r="D350" s="1">
        <v>2015</v>
      </c>
      <c r="E350" s="1">
        <v>30717</v>
      </c>
      <c r="F350" s="1" t="s">
        <v>23</v>
      </c>
      <c r="G350" s="1" t="s">
        <v>35</v>
      </c>
      <c r="H350" s="1" t="s">
        <v>36</v>
      </c>
      <c r="I350" s="1">
        <v>21.76</v>
      </c>
      <c r="J350" s="1" t="s">
        <v>24</v>
      </c>
      <c r="K350" s="1" t="s">
        <v>77</v>
      </c>
      <c r="L350" s="1">
        <v>5</v>
      </c>
      <c r="M350" s="1" t="s">
        <v>529</v>
      </c>
      <c r="N350" s="1">
        <v>25.99</v>
      </c>
      <c r="P350" s="2">
        <f t="shared" si="23"/>
        <v>190</v>
      </c>
      <c r="Q350">
        <f t="shared" si="25"/>
        <v>5867000</v>
      </c>
      <c r="R350">
        <f t="shared" si="24"/>
        <v>99.996761547639338</v>
      </c>
    </row>
    <row r="351" spans="1:18" ht="20.399999999999999" x14ac:dyDescent="0.35">
      <c r="A351" s="1">
        <v>349</v>
      </c>
      <c r="B351" s="1" t="s">
        <v>349</v>
      </c>
      <c r="C351" s="1" t="s">
        <v>74</v>
      </c>
      <c r="D351" s="1">
        <v>2012</v>
      </c>
      <c r="E351" s="1">
        <v>80000</v>
      </c>
      <c r="F351" s="1" t="s">
        <v>23</v>
      </c>
      <c r="G351" s="1" t="s">
        <v>17</v>
      </c>
      <c r="H351" s="1" t="s">
        <v>18</v>
      </c>
      <c r="I351" s="1">
        <v>22.32</v>
      </c>
      <c r="J351" s="1" t="s">
        <v>24</v>
      </c>
      <c r="K351" s="1" t="s">
        <v>235</v>
      </c>
      <c r="L351" s="1">
        <v>5</v>
      </c>
      <c r="N351" s="1">
        <v>5.25</v>
      </c>
      <c r="P351" s="2">
        <f t="shared" si="23"/>
        <v>126.32</v>
      </c>
      <c r="R351" t="str">
        <f t="shared" si="24"/>
        <v/>
      </c>
    </row>
    <row r="352" spans="1:18" ht="20.399999999999999" x14ac:dyDescent="0.35">
      <c r="A352" s="1">
        <v>350</v>
      </c>
      <c r="B352" s="1" t="s">
        <v>530</v>
      </c>
      <c r="C352" s="1" t="s">
        <v>129</v>
      </c>
      <c r="D352" s="1">
        <v>2013</v>
      </c>
      <c r="E352" s="1">
        <v>47304</v>
      </c>
      <c r="F352" s="1" t="s">
        <v>23</v>
      </c>
      <c r="G352" s="1" t="s">
        <v>17</v>
      </c>
      <c r="H352" s="1" t="s">
        <v>18</v>
      </c>
      <c r="I352" s="1">
        <v>21.02</v>
      </c>
      <c r="J352" s="1" t="s">
        <v>24</v>
      </c>
      <c r="K352" s="1" t="s">
        <v>472</v>
      </c>
      <c r="L352" s="1">
        <v>5</v>
      </c>
      <c r="N352" s="1">
        <v>2.9</v>
      </c>
      <c r="P352" s="2">
        <f t="shared" si="23"/>
        <v>88.8</v>
      </c>
      <c r="R352" t="str">
        <f t="shared" si="24"/>
        <v/>
      </c>
    </row>
    <row r="353" spans="1:18" ht="20.399999999999999" x14ac:dyDescent="0.35">
      <c r="A353" s="1">
        <v>351</v>
      </c>
      <c r="B353" s="1" t="s">
        <v>531</v>
      </c>
      <c r="C353" s="1" t="s">
        <v>43</v>
      </c>
      <c r="D353" s="1">
        <v>2005</v>
      </c>
      <c r="E353" s="1">
        <v>100000</v>
      </c>
      <c r="F353" s="1" t="s">
        <v>28</v>
      </c>
      <c r="G353" s="1" t="s">
        <v>35</v>
      </c>
      <c r="H353" s="1" t="s">
        <v>18</v>
      </c>
      <c r="I353" s="1">
        <v>14.45</v>
      </c>
      <c r="J353" s="1" t="s">
        <v>24</v>
      </c>
      <c r="K353" s="1" t="s">
        <v>532</v>
      </c>
      <c r="L353" s="1">
        <v>5</v>
      </c>
      <c r="M353" s="1" t="s">
        <v>533</v>
      </c>
      <c r="N353" s="1">
        <v>2.0499999999999998</v>
      </c>
      <c r="P353" s="2">
        <f t="shared" si="23"/>
        <v>227</v>
      </c>
      <c r="Q353">
        <f t="shared" si="25"/>
        <v>2837000</v>
      </c>
      <c r="R353">
        <f t="shared" si="24"/>
        <v>99.991998590059922</v>
      </c>
    </row>
    <row r="354" spans="1:18" ht="20.399999999999999" x14ac:dyDescent="0.35">
      <c r="A354" s="1">
        <v>352</v>
      </c>
      <c r="B354" s="1" t="s">
        <v>277</v>
      </c>
      <c r="C354" s="1" t="s">
        <v>22</v>
      </c>
      <c r="D354" s="1">
        <v>2017</v>
      </c>
      <c r="E354" s="1">
        <v>30000</v>
      </c>
      <c r="F354" s="1" t="s">
        <v>28</v>
      </c>
      <c r="G354" s="1" t="s">
        <v>17</v>
      </c>
      <c r="H354" s="1" t="s">
        <v>18</v>
      </c>
      <c r="I354" s="1">
        <v>24.07</v>
      </c>
      <c r="J354" s="1" t="s">
        <v>24</v>
      </c>
      <c r="K354" s="1" t="s">
        <v>88</v>
      </c>
      <c r="L354" s="1">
        <v>5</v>
      </c>
      <c r="M354" s="1" t="s">
        <v>534</v>
      </c>
      <c r="N354" s="1">
        <v>3.75</v>
      </c>
      <c r="P354" s="2">
        <f t="shared" si="23"/>
        <v>67.099999999999994</v>
      </c>
      <c r="Q354">
        <f t="shared" si="25"/>
        <v>448000.00000000006</v>
      </c>
      <c r="R354">
        <f t="shared" si="24"/>
        <v>99.985022321428573</v>
      </c>
    </row>
    <row r="355" spans="1:18" ht="20.399999999999999" x14ac:dyDescent="0.35">
      <c r="A355" s="1">
        <v>353</v>
      </c>
      <c r="B355" s="1" t="s">
        <v>209</v>
      </c>
      <c r="C355" s="1" t="s">
        <v>15</v>
      </c>
      <c r="D355" s="1">
        <v>2014</v>
      </c>
      <c r="E355" s="1">
        <v>68000</v>
      </c>
      <c r="F355" s="1" t="s">
        <v>23</v>
      </c>
      <c r="G355" s="1" t="s">
        <v>17</v>
      </c>
      <c r="H355" s="1" t="s">
        <v>18</v>
      </c>
      <c r="I355" s="1">
        <v>22.7</v>
      </c>
      <c r="J355" s="1" t="s">
        <v>24</v>
      </c>
      <c r="K355" s="1" t="s">
        <v>210</v>
      </c>
      <c r="L355" s="1">
        <v>5</v>
      </c>
      <c r="N355" s="1">
        <v>6.75</v>
      </c>
      <c r="P355" s="2">
        <f t="shared" si="23"/>
        <v>89.84</v>
      </c>
      <c r="R355" t="str">
        <f t="shared" si="24"/>
        <v/>
      </c>
    </row>
    <row r="356" spans="1:18" ht="20.399999999999999" x14ac:dyDescent="0.35">
      <c r="A356" s="1">
        <v>354</v>
      </c>
      <c r="B356" s="1" t="s">
        <v>535</v>
      </c>
      <c r="C356" s="1" t="s">
        <v>57</v>
      </c>
      <c r="D356" s="1">
        <v>2011</v>
      </c>
      <c r="E356" s="1">
        <v>21000</v>
      </c>
      <c r="F356" s="1" t="s">
        <v>28</v>
      </c>
      <c r="G356" s="1" t="s">
        <v>17</v>
      </c>
      <c r="H356" s="1" t="s">
        <v>36</v>
      </c>
      <c r="I356" s="1">
        <v>18</v>
      </c>
      <c r="J356" s="1" t="s">
        <v>24</v>
      </c>
      <c r="K356" s="1" t="s">
        <v>536</v>
      </c>
      <c r="L356" s="1">
        <v>5</v>
      </c>
      <c r="N356" s="1">
        <v>0.95</v>
      </c>
      <c r="P356" s="2">
        <f t="shared" si="23"/>
        <v>62</v>
      </c>
      <c r="R356" t="str">
        <f t="shared" si="24"/>
        <v/>
      </c>
    </row>
    <row r="357" spans="1:18" ht="20.399999999999999" x14ac:dyDescent="0.35">
      <c r="A357" s="1">
        <v>355</v>
      </c>
      <c r="B357" s="1" t="s">
        <v>537</v>
      </c>
      <c r="C357" s="1" t="s">
        <v>39</v>
      </c>
      <c r="D357" s="1">
        <v>2017</v>
      </c>
      <c r="E357" s="1">
        <v>21000</v>
      </c>
      <c r="F357" s="1" t="s">
        <v>23</v>
      </c>
      <c r="G357" s="1" t="s">
        <v>35</v>
      </c>
      <c r="H357" s="1" t="s">
        <v>18</v>
      </c>
      <c r="I357" s="1">
        <v>19.329999999999998</v>
      </c>
      <c r="J357" s="1" t="s">
        <v>24</v>
      </c>
      <c r="K357" s="1" t="s">
        <v>477</v>
      </c>
      <c r="L357" s="1">
        <v>5</v>
      </c>
      <c r="M357" s="1" t="s">
        <v>538</v>
      </c>
      <c r="N357" s="1">
        <v>52</v>
      </c>
      <c r="P357" s="2">
        <f t="shared" si="23"/>
        <v>177</v>
      </c>
      <c r="Q357">
        <f t="shared" si="25"/>
        <v>7264000</v>
      </c>
      <c r="R357">
        <f t="shared" si="24"/>
        <v>99.997563325991194</v>
      </c>
    </row>
    <row r="358" spans="1:18" ht="20.399999999999999" x14ac:dyDescent="0.35">
      <c r="A358" s="1">
        <v>356</v>
      </c>
      <c r="B358" s="1" t="s">
        <v>539</v>
      </c>
      <c r="C358" s="1" t="s">
        <v>43</v>
      </c>
      <c r="D358" s="1">
        <v>2007</v>
      </c>
      <c r="E358" s="1">
        <v>119000</v>
      </c>
      <c r="F358" s="1" t="s">
        <v>28</v>
      </c>
      <c r="G358" s="1" t="s">
        <v>17</v>
      </c>
      <c r="H358" s="1" t="s">
        <v>145</v>
      </c>
      <c r="I358" s="1">
        <v>13.1</v>
      </c>
      <c r="J358" s="1" t="s">
        <v>24</v>
      </c>
      <c r="K358" s="1" t="s">
        <v>540</v>
      </c>
      <c r="L358" s="1">
        <v>5</v>
      </c>
      <c r="N358" s="1">
        <v>3.91</v>
      </c>
      <c r="P358" s="2">
        <f t="shared" si="23"/>
        <v>141.1</v>
      </c>
      <c r="R358" t="str">
        <f t="shared" si="24"/>
        <v/>
      </c>
    </row>
    <row r="359" spans="1:18" ht="20.399999999999999" x14ac:dyDescent="0.35">
      <c r="A359" s="1">
        <v>357</v>
      </c>
      <c r="B359" s="1" t="s">
        <v>541</v>
      </c>
      <c r="C359" s="1" t="s">
        <v>53</v>
      </c>
      <c r="D359" s="1">
        <v>2019</v>
      </c>
      <c r="E359" s="1">
        <v>13747</v>
      </c>
      <c r="F359" s="1" t="s">
        <v>28</v>
      </c>
      <c r="G359" s="1" t="s">
        <v>35</v>
      </c>
      <c r="H359" s="1" t="s">
        <v>18</v>
      </c>
      <c r="I359" s="1">
        <v>14.67</v>
      </c>
      <c r="J359" s="1" t="s">
        <v>24</v>
      </c>
      <c r="K359" s="1" t="s">
        <v>388</v>
      </c>
      <c r="L359" s="1">
        <v>5</v>
      </c>
      <c r="M359" s="1" t="s">
        <v>542</v>
      </c>
      <c r="N359" s="1">
        <v>27.3</v>
      </c>
      <c r="P359" s="2">
        <f t="shared" si="23"/>
        <v>177.46</v>
      </c>
      <c r="Q359">
        <f t="shared" si="25"/>
        <v>3615000</v>
      </c>
      <c r="R359">
        <f t="shared" si="24"/>
        <v>99.995091009681886</v>
      </c>
    </row>
    <row r="360" spans="1:18" ht="20.399999999999999" x14ac:dyDescent="0.35">
      <c r="A360" s="1">
        <v>358</v>
      </c>
      <c r="B360" s="1" t="s">
        <v>324</v>
      </c>
      <c r="C360" s="1" t="s">
        <v>27</v>
      </c>
      <c r="D360" s="1">
        <v>2009</v>
      </c>
      <c r="E360" s="1">
        <v>620000</v>
      </c>
      <c r="F360" s="1" t="s">
        <v>28</v>
      </c>
      <c r="G360" s="1" t="s">
        <v>17</v>
      </c>
      <c r="H360" s="1" t="s">
        <v>18</v>
      </c>
      <c r="I360" s="1">
        <v>20.36</v>
      </c>
      <c r="J360" s="1" t="s">
        <v>24</v>
      </c>
      <c r="K360" s="1" t="s">
        <v>151</v>
      </c>
      <c r="L360" s="1">
        <v>5</v>
      </c>
      <c r="N360" s="1">
        <v>2.7</v>
      </c>
      <c r="P360" s="2">
        <f t="shared" si="23"/>
        <v>78.900000000000006</v>
      </c>
      <c r="R360" t="str">
        <f t="shared" si="24"/>
        <v/>
      </c>
    </row>
    <row r="361" spans="1:18" ht="20.399999999999999" x14ac:dyDescent="0.35">
      <c r="A361" s="1">
        <v>359</v>
      </c>
      <c r="B361" s="1" t="s">
        <v>140</v>
      </c>
      <c r="C361" s="1" t="s">
        <v>61</v>
      </c>
      <c r="D361" s="1">
        <v>2013</v>
      </c>
      <c r="E361" s="1">
        <v>70000</v>
      </c>
      <c r="F361" s="1" t="s">
        <v>23</v>
      </c>
      <c r="G361" s="1" t="s">
        <v>17</v>
      </c>
      <c r="H361" s="1" t="s">
        <v>18</v>
      </c>
      <c r="I361" s="1">
        <v>22.9</v>
      </c>
      <c r="J361" s="1" t="s">
        <v>24</v>
      </c>
      <c r="K361" s="1" t="s">
        <v>51</v>
      </c>
      <c r="L361" s="1">
        <v>5</v>
      </c>
      <c r="N361" s="1">
        <v>3.5</v>
      </c>
      <c r="P361" s="2">
        <f t="shared" si="23"/>
        <v>74</v>
      </c>
      <c r="R361" t="str">
        <f t="shared" si="24"/>
        <v/>
      </c>
    </row>
    <row r="362" spans="1:18" ht="20.399999999999999" x14ac:dyDescent="0.35">
      <c r="A362" s="1">
        <v>360</v>
      </c>
      <c r="B362" s="1" t="s">
        <v>543</v>
      </c>
      <c r="C362" s="1" t="s">
        <v>15</v>
      </c>
      <c r="D362" s="1">
        <v>2016</v>
      </c>
      <c r="E362" s="1">
        <v>18000</v>
      </c>
      <c r="F362" s="1" t="s">
        <v>28</v>
      </c>
      <c r="G362" s="1" t="s">
        <v>35</v>
      </c>
      <c r="H362" s="1" t="s">
        <v>18</v>
      </c>
      <c r="I362" s="1">
        <v>18.5</v>
      </c>
      <c r="J362" s="1" t="s">
        <v>24</v>
      </c>
      <c r="K362" s="1" t="s">
        <v>544</v>
      </c>
      <c r="L362" s="1">
        <v>5</v>
      </c>
      <c r="N362" s="1">
        <v>6.2</v>
      </c>
      <c r="P362" s="2">
        <f t="shared" si="23"/>
        <v>83.14</v>
      </c>
      <c r="R362" t="str">
        <f t="shared" si="24"/>
        <v/>
      </c>
    </row>
    <row r="363" spans="1:18" ht="20.399999999999999" x14ac:dyDescent="0.35">
      <c r="A363" s="1">
        <v>361</v>
      </c>
      <c r="B363" s="1" t="s">
        <v>42</v>
      </c>
      <c r="C363" s="1" t="s">
        <v>27</v>
      </c>
      <c r="D363" s="1">
        <v>2011</v>
      </c>
      <c r="E363" s="1">
        <v>83000</v>
      </c>
      <c r="F363" s="1" t="s">
        <v>23</v>
      </c>
      <c r="G363" s="1" t="s">
        <v>17</v>
      </c>
      <c r="H363" s="1" t="s">
        <v>18</v>
      </c>
      <c r="I363" s="1">
        <v>23.08</v>
      </c>
      <c r="J363" s="1" t="s">
        <v>24</v>
      </c>
      <c r="K363" s="1" t="s">
        <v>44</v>
      </c>
      <c r="L363" s="1">
        <v>5</v>
      </c>
      <c r="N363" s="1">
        <v>2.75</v>
      </c>
      <c r="P363" s="2">
        <f t="shared" si="23"/>
        <v>63.1</v>
      </c>
      <c r="R363" t="str">
        <f t="shared" si="24"/>
        <v/>
      </c>
    </row>
    <row r="364" spans="1:18" ht="20.399999999999999" x14ac:dyDescent="0.35">
      <c r="A364" s="1">
        <v>362</v>
      </c>
      <c r="B364" s="1" t="s">
        <v>545</v>
      </c>
      <c r="C364" s="1" t="s">
        <v>15</v>
      </c>
      <c r="D364" s="1">
        <v>2015</v>
      </c>
      <c r="E364" s="1">
        <v>130000</v>
      </c>
      <c r="F364" s="1" t="s">
        <v>23</v>
      </c>
      <c r="G364" s="1" t="s">
        <v>17</v>
      </c>
      <c r="H364" s="1" t="s">
        <v>18</v>
      </c>
      <c r="I364" s="1">
        <v>23.4</v>
      </c>
      <c r="J364" s="1" t="s">
        <v>24</v>
      </c>
      <c r="K364" s="1" t="s">
        <v>51</v>
      </c>
      <c r="L364" s="1">
        <v>5</v>
      </c>
      <c r="N364" s="1">
        <v>3.25</v>
      </c>
      <c r="P364" s="2">
        <f t="shared" si="23"/>
        <v>74</v>
      </c>
      <c r="R364" t="str">
        <f t="shared" si="24"/>
        <v/>
      </c>
    </row>
    <row r="365" spans="1:18" ht="20.399999999999999" x14ac:dyDescent="0.35">
      <c r="A365" s="1">
        <v>363</v>
      </c>
      <c r="B365" s="1" t="s">
        <v>546</v>
      </c>
      <c r="C365" s="1" t="s">
        <v>22</v>
      </c>
      <c r="D365" s="1">
        <v>2012</v>
      </c>
      <c r="E365" s="1">
        <v>63400</v>
      </c>
      <c r="F365" s="1" t="s">
        <v>23</v>
      </c>
      <c r="G365" s="1" t="s">
        <v>17</v>
      </c>
      <c r="H365" s="1" t="s">
        <v>18</v>
      </c>
      <c r="I365" s="1">
        <v>17.8</v>
      </c>
      <c r="J365" s="1" t="s">
        <v>24</v>
      </c>
      <c r="K365" s="1" t="s">
        <v>223</v>
      </c>
      <c r="L365" s="1">
        <v>5</v>
      </c>
      <c r="N365" s="1">
        <v>3.25</v>
      </c>
      <c r="P365" s="2">
        <f t="shared" si="23"/>
        <v>67</v>
      </c>
      <c r="R365" t="str">
        <f t="shared" si="24"/>
        <v/>
      </c>
    </row>
    <row r="366" spans="1:18" ht="20.399999999999999" x14ac:dyDescent="0.35">
      <c r="A366" s="1">
        <v>364</v>
      </c>
      <c r="B366" s="1" t="s">
        <v>547</v>
      </c>
      <c r="C366" s="1" t="s">
        <v>57</v>
      </c>
      <c r="D366" s="1">
        <v>2003</v>
      </c>
      <c r="E366" s="1">
        <v>65000</v>
      </c>
      <c r="F366" s="1" t="s">
        <v>28</v>
      </c>
      <c r="G366" s="1" t="s">
        <v>17</v>
      </c>
      <c r="H366" s="1" t="s">
        <v>18</v>
      </c>
      <c r="I366" s="1">
        <v>17.3</v>
      </c>
      <c r="J366" s="1" t="s">
        <v>24</v>
      </c>
      <c r="K366" s="1" t="s">
        <v>456</v>
      </c>
      <c r="L366" s="1">
        <v>5</v>
      </c>
      <c r="N366" s="1">
        <v>0.65</v>
      </c>
      <c r="P366" s="2">
        <f t="shared" si="23"/>
        <v>60</v>
      </c>
      <c r="R366" t="str">
        <f t="shared" si="24"/>
        <v/>
      </c>
    </row>
    <row r="367" spans="1:18" ht="20.399999999999999" x14ac:dyDescent="0.35">
      <c r="A367" s="1">
        <v>365</v>
      </c>
      <c r="B367" s="1" t="s">
        <v>548</v>
      </c>
      <c r="C367" s="1" t="s">
        <v>22</v>
      </c>
      <c r="D367" s="1">
        <v>2017</v>
      </c>
      <c r="E367" s="1">
        <v>8350</v>
      </c>
      <c r="F367" s="1" t="s">
        <v>28</v>
      </c>
      <c r="G367" s="1" t="s">
        <v>17</v>
      </c>
      <c r="H367" s="1" t="s">
        <v>18</v>
      </c>
      <c r="I367" s="1">
        <v>13.8</v>
      </c>
      <c r="J367" s="1" t="s">
        <v>24</v>
      </c>
      <c r="K367" s="1" t="s">
        <v>549</v>
      </c>
      <c r="L367" s="1">
        <v>5</v>
      </c>
      <c r="M367" s="1" t="s">
        <v>550</v>
      </c>
      <c r="N367" s="1">
        <v>35</v>
      </c>
      <c r="P367" s="2">
        <f t="shared" si="23"/>
        <v>192</v>
      </c>
      <c r="Q367">
        <f t="shared" si="25"/>
        <v>4459000</v>
      </c>
      <c r="R367">
        <f t="shared" si="24"/>
        <v>99.99569410181654</v>
      </c>
    </row>
    <row r="368" spans="1:18" ht="20.399999999999999" x14ac:dyDescent="0.35">
      <c r="A368" s="1">
        <v>366</v>
      </c>
      <c r="B368" s="1" t="s">
        <v>551</v>
      </c>
      <c r="C368" s="1" t="s">
        <v>57</v>
      </c>
      <c r="D368" s="1">
        <v>2014</v>
      </c>
      <c r="E368" s="1">
        <v>45000</v>
      </c>
      <c r="F368" s="1" t="s">
        <v>23</v>
      </c>
      <c r="G368" s="1" t="s">
        <v>17</v>
      </c>
      <c r="H368" s="1" t="s">
        <v>18</v>
      </c>
      <c r="I368" s="1">
        <v>23.59</v>
      </c>
      <c r="J368" s="1" t="s">
        <v>24</v>
      </c>
      <c r="K368" s="1" t="s">
        <v>552</v>
      </c>
      <c r="L368" s="1">
        <v>5</v>
      </c>
      <c r="N368" s="1">
        <v>3.25</v>
      </c>
      <c r="P368" s="2">
        <f t="shared" si="23"/>
        <v>67.05</v>
      </c>
      <c r="R368" t="str">
        <f t="shared" si="24"/>
        <v/>
      </c>
    </row>
    <row r="369" spans="1:18" ht="20.399999999999999" x14ac:dyDescent="0.35">
      <c r="A369" s="1">
        <v>367</v>
      </c>
      <c r="B369" s="1" t="s">
        <v>553</v>
      </c>
      <c r="C369" s="1" t="s">
        <v>57</v>
      </c>
      <c r="D369" s="1">
        <v>2018</v>
      </c>
      <c r="E369" s="1">
        <v>26200</v>
      </c>
      <c r="F369" s="1" t="s">
        <v>28</v>
      </c>
      <c r="G369" s="1" t="s">
        <v>17</v>
      </c>
      <c r="H369" s="1" t="s">
        <v>18</v>
      </c>
      <c r="I369" s="1">
        <v>24.7</v>
      </c>
      <c r="J369" s="1" t="s">
        <v>24</v>
      </c>
      <c r="K369" s="1" t="s">
        <v>464</v>
      </c>
      <c r="L369" s="1">
        <v>5</v>
      </c>
      <c r="N369" s="1">
        <v>2.9</v>
      </c>
      <c r="P369" s="2">
        <f t="shared" si="23"/>
        <v>47.3</v>
      </c>
      <c r="R369" t="str">
        <f t="shared" si="24"/>
        <v/>
      </c>
    </row>
    <row r="370" spans="1:18" ht="20.399999999999999" x14ac:dyDescent="0.35">
      <c r="A370" s="1">
        <v>368</v>
      </c>
      <c r="B370" s="1" t="s">
        <v>554</v>
      </c>
      <c r="C370" s="1" t="s">
        <v>74</v>
      </c>
      <c r="D370" s="1">
        <v>2011</v>
      </c>
      <c r="E370" s="1">
        <v>11000</v>
      </c>
      <c r="F370" s="1" t="s">
        <v>28</v>
      </c>
      <c r="G370" s="1" t="s">
        <v>17</v>
      </c>
      <c r="H370" s="1" t="s">
        <v>145</v>
      </c>
      <c r="I370" s="1">
        <v>18.899999999999999</v>
      </c>
      <c r="J370" s="1" t="s">
        <v>24</v>
      </c>
      <c r="K370" s="1" t="s">
        <v>555</v>
      </c>
      <c r="L370" s="1">
        <v>5</v>
      </c>
      <c r="N370" s="1">
        <v>2.9</v>
      </c>
      <c r="P370" s="2">
        <f t="shared" si="23"/>
        <v>47</v>
      </c>
      <c r="R370" t="str">
        <f t="shared" si="24"/>
        <v/>
      </c>
    </row>
    <row r="371" spans="1:18" ht="20.399999999999999" x14ac:dyDescent="0.35">
      <c r="A371" s="1">
        <v>369</v>
      </c>
      <c r="B371" s="1" t="s">
        <v>556</v>
      </c>
      <c r="C371" s="1" t="s">
        <v>74</v>
      </c>
      <c r="D371" s="1">
        <v>2009</v>
      </c>
      <c r="E371" s="1">
        <v>90000</v>
      </c>
      <c r="F371" s="1" t="s">
        <v>23</v>
      </c>
      <c r="G371" s="1" t="s">
        <v>35</v>
      </c>
      <c r="H371" s="1" t="s">
        <v>36</v>
      </c>
      <c r="I371" s="1">
        <v>11</v>
      </c>
      <c r="J371" s="1" t="s">
        <v>24</v>
      </c>
      <c r="K371" s="1" t="s">
        <v>557</v>
      </c>
      <c r="L371" s="1">
        <v>5</v>
      </c>
      <c r="N371" s="1">
        <v>17.75</v>
      </c>
      <c r="P371" s="2">
        <f t="shared" si="23"/>
        <v>235</v>
      </c>
      <c r="R371" t="str">
        <f t="shared" si="24"/>
        <v/>
      </c>
    </row>
    <row r="372" spans="1:18" ht="20.399999999999999" x14ac:dyDescent="0.35">
      <c r="A372" s="1">
        <v>370</v>
      </c>
      <c r="B372" s="1" t="s">
        <v>558</v>
      </c>
      <c r="C372" s="1" t="s">
        <v>15</v>
      </c>
      <c r="D372" s="1">
        <v>2015</v>
      </c>
      <c r="E372" s="1">
        <v>74000</v>
      </c>
      <c r="F372" s="1" t="s">
        <v>28</v>
      </c>
      <c r="G372" s="1" t="s">
        <v>35</v>
      </c>
      <c r="H372" s="1" t="s">
        <v>36</v>
      </c>
      <c r="I372" s="1">
        <v>11.07</v>
      </c>
      <c r="J372" s="1" t="s">
        <v>24</v>
      </c>
      <c r="K372" s="1" t="s">
        <v>101</v>
      </c>
      <c r="L372" s="1">
        <v>5</v>
      </c>
      <c r="N372" s="1">
        <v>8.25</v>
      </c>
      <c r="P372" s="2">
        <f t="shared" si="23"/>
        <v>179.5</v>
      </c>
      <c r="R372" t="str">
        <f t="shared" si="24"/>
        <v/>
      </c>
    </row>
    <row r="373" spans="1:18" ht="20.399999999999999" x14ac:dyDescent="0.35">
      <c r="A373" s="1">
        <v>371</v>
      </c>
      <c r="B373" s="1" t="s">
        <v>559</v>
      </c>
      <c r="C373" s="1" t="s">
        <v>34</v>
      </c>
      <c r="D373" s="1">
        <v>2015</v>
      </c>
      <c r="E373" s="1">
        <v>37081</v>
      </c>
      <c r="F373" s="1" t="s">
        <v>28</v>
      </c>
      <c r="G373" s="1" t="s">
        <v>35</v>
      </c>
      <c r="H373" s="1" t="s">
        <v>18</v>
      </c>
      <c r="I373" s="1">
        <v>18.899999999999999</v>
      </c>
      <c r="J373" s="1" t="s">
        <v>24</v>
      </c>
      <c r="K373" s="1" t="s">
        <v>110</v>
      </c>
      <c r="L373" s="1">
        <v>5</v>
      </c>
      <c r="N373" s="1">
        <v>5.77</v>
      </c>
      <c r="P373" s="2">
        <f t="shared" si="23"/>
        <v>82</v>
      </c>
      <c r="R373" t="str">
        <f t="shared" si="24"/>
        <v/>
      </c>
    </row>
    <row r="374" spans="1:18" ht="20.399999999999999" x14ac:dyDescent="0.35">
      <c r="A374" s="1">
        <v>372</v>
      </c>
      <c r="B374" s="1" t="s">
        <v>107</v>
      </c>
      <c r="C374" s="1" t="s">
        <v>39</v>
      </c>
      <c r="D374" s="1">
        <v>2017</v>
      </c>
      <c r="E374" s="1">
        <v>39000</v>
      </c>
      <c r="F374" s="1" t="s">
        <v>23</v>
      </c>
      <c r="G374" s="1" t="s">
        <v>17</v>
      </c>
      <c r="H374" s="1" t="s">
        <v>18</v>
      </c>
      <c r="I374" s="1">
        <v>24.3</v>
      </c>
      <c r="J374" s="1" t="s">
        <v>24</v>
      </c>
      <c r="K374" s="1" t="s">
        <v>80</v>
      </c>
      <c r="L374" s="1">
        <v>5</v>
      </c>
      <c r="M374" s="1" t="s">
        <v>560</v>
      </c>
      <c r="N374" s="1">
        <v>9.49</v>
      </c>
      <c r="P374" s="2">
        <f t="shared" si="23"/>
        <v>88.5</v>
      </c>
      <c r="Q374">
        <f t="shared" si="25"/>
        <v>1200000</v>
      </c>
      <c r="R374">
        <f t="shared" si="24"/>
        <v>99.992625000000004</v>
      </c>
    </row>
    <row r="375" spans="1:18" ht="20.399999999999999" x14ac:dyDescent="0.35">
      <c r="A375" s="1">
        <v>373</v>
      </c>
      <c r="B375" s="1" t="s">
        <v>561</v>
      </c>
      <c r="C375" s="1" t="s">
        <v>15</v>
      </c>
      <c r="D375" s="1">
        <v>2008</v>
      </c>
      <c r="E375" s="1">
        <v>99000</v>
      </c>
      <c r="F375" s="1" t="s">
        <v>23</v>
      </c>
      <c r="G375" s="1" t="s">
        <v>35</v>
      </c>
      <c r="H375" s="1" t="s">
        <v>145</v>
      </c>
      <c r="I375" s="1">
        <v>12.07</v>
      </c>
      <c r="J375" s="1" t="s">
        <v>24</v>
      </c>
      <c r="K375" s="1" t="s">
        <v>226</v>
      </c>
      <c r="L375" s="1">
        <v>7</v>
      </c>
      <c r="N375" s="1">
        <v>12.95</v>
      </c>
      <c r="P375" s="2">
        <f t="shared" si="23"/>
        <v>241.4</v>
      </c>
      <c r="R375" t="str">
        <f t="shared" si="24"/>
        <v/>
      </c>
    </row>
    <row r="376" spans="1:18" ht="20.399999999999999" x14ac:dyDescent="0.35">
      <c r="A376" s="1">
        <v>374</v>
      </c>
      <c r="B376" s="1" t="s">
        <v>562</v>
      </c>
      <c r="C376" s="1" t="s">
        <v>27</v>
      </c>
      <c r="D376" s="1">
        <v>2015</v>
      </c>
      <c r="E376" s="1">
        <v>38000</v>
      </c>
      <c r="F376" s="1" t="s">
        <v>23</v>
      </c>
      <c r="G376" s="1" t="s">
        <v>35</v>
      </c>
      <c r="H376" s="1" t="s">
        <v>18</v>
      </c>
      <c r="I376" s="1">
        <v>17.899999999999999</v>
      </c>
      <c r="J376" s="1" t="s">
        <v>24</v>
      </c>
      <c r="K376" s="1" t="s">
        <v>491</v>
      </c>
      <c r="L376" s="1">
        <v>5</v>
      </c>
      <c r="N376" s="1">
        <v>20</v>
      </c>
      <c r="P376" s="2">
        <f t="shared" si="23"/>
        <v>136</v>
      </c>
      <c r="R376" t="str">
        <f t="shared" si="24"/>
        <v/>
      </c>
    </row>
    <row r="377" spans="1:18" ht="20.399999999999999" x14ac:dyDescent="0.35">
      <c r="A377" s="1">
        <v>375</v>
      </c>
      <c r="B377" s="1" t="s">
        <v>563</v>
      </c>
      <c r="C377" s="1" t="s">
        <v>27</v>
      </c>
      <c r="D377" s="1">
        <v>2007</v>
      </c>
      <c r="E377" s="1">
        <v>72000</v>
      </c>
      <c r="F377" s="1" t="s">
        <v>28</v>
      </c>
      <c r="G377" s="1" t="s">
        <v>17</v>
      </c>
      <c r="H377" s="1" t="s">
        <v>145</v>
      </c>
      <c r="I377" s="1">
        <v>16.100000000000001</v>
      </c>
      <c r="J377" s="1" t="s">
        <v>24</v>
      </c>
      <c r="K377" s="1" t="s">
        <v>564</v>
      </c>
      <c r="L377" s="1">
        <v>4</v>
      </c>
      <c r="N377" s="1">
        <v>1</v>
      </c>
      <c r="P377" s="2">
        <f t="shared" si="23"/>
        <v>37</v>
      </c>
      <c r="R377" t="str">
        <f t="shared" si="24"/>
        <v/>
      </c>
    </row>
    <row r="378" spans="1:18" ht="20.399999999999999" x14ac:dyDescent="0.35">
      <c r="A378" s="1">
        <v>376</v>
      </c>
      <c r="B378" s="1" t="s">
        <v>361</v>
      </c>
      <c r="C378" s="1" t="s">
        <v>27</v>
      </c>
      <c r="D378" s="1">
        <v>2015</v>
      </c>
      <c r="E378" s="1">
        <v>93000</v>
      </c>
      <c r="F378" s="1" t="s">
        <v>23</v>
      </c>
      <c r="G378" s="1" t="s">
        <v>17</v>
      </c>
      <c r="H378" s="1" t="s">
        <v>36</v>
      </c>
      <c r="I378" s="1">
        <v>20.45</v>
      </c>
      <c r="J378" s="1" t="s">
        <v>24</v>
      </c>
      <c r="K378" s="1" t="s">
        <v>72</v>
      </c>
      <c r="L378" s="1">
        <v>5</v>
      </c>
      <c r="N378" s="1">
        <v>7.1</v>
      </c>
      <c r="P378" s="2">
        <f t="shared" si="23"/>
        <v>83.8</v>
      </c>
      <c r="R378" t="str">
        <f t="shared" si="24"/>
        <v/>
      </c>
    </row>
    <row r="379" spans="1:18" ht="20.399999999999999" x14ac:dyDescent="0.35">
      <c r="A379" s="1">
        <v>377</v>
      </c>
      <c r="B379" s="1" t="s">
        <v>565</v>
      </c>
      <c r="C379" s="1" t="s">
        <v>15</v>
      </c>
      <c r="D379" s="1">
        <v>2017</v>
      </c>
      <c r="E379" s="1">
        <v>5900</v>
      </c>
      <c r="F379" s="1" t="s">
        <v>23</v>
      </c>
      <c r="G379" s="1" t="s">
        <v>17</v>
      </c>
      <c r="H379" s="1" t="s">
        <v>18</v>
      </c>
      <c r="I379" s="1">
        <v>21.43</v>
      </c>
      <c r="J379" s="1" t="s">
        <v>24</v>
      </c>
      <c r="K379" s="1" t="s">
        <v>566</v>
      </c>
      <c r="L379" s="1">
        <v>5</v>
      </c>
      <c r="N379" s="1">
        <v>16.5</v>
      </c>
      <c r="P379" s="2">
        <f t="shared" si="23"/>
        <v>87.2</v>
      </c>
      <c r="R379" t="str">
        <f t="shared" si="24"/>
        <v/>
      </c>
    </row>
    <row r="380" spans="1:18" ht="20.399999999999999" x14ac:dyDescent="0.35">
      <c r="A380" s="1">
        <v>378</v>
      </c>
      <c r="B380" s="1" t="s">
        <v>567</v>
      </c>
      <c r="C380" s="1" t="s">
        <v>27</v>
      </c>
      <c r="D380" s="1">
        <v>2014</v>
      </c>
      <c r="E380" s="1">
        <v>25000</v>
      </c>
      <c r="F380" s="1" t="s">
        <v>23</v>
      </c>
      <c r="G380" s="1" t="s">
        <v>17</v>
      </c>
      <c r="H380" s="1" t="s">
        <v>18</v>
      </c>
      <c r="I380" s="1">
        <v>15.8</v>
      </c>
      <c r="J380" s="1" t="s">
        <v>24</v>
      </c>
      <c r="K380" s="1" t="s">
        <v>163</v>
      </c>
      <c r="L380" s="1">
        <v>5</v>
      </c>
      <c r="N380" s="1">
        <v>26</v>
      </c>
      <c r="P380" s="2">
        <f t="shared" si="23"/>
        <v>170</v>
      </c>
      <c r="R380" t="str">
        <f t="shared" si="24"/>
        <v/>
      </c>
    </row>
    <row r="381" spans="1:18" ht="20.399999999999999" x14ac:dyDescent="0.35">
      <c r="A381" s="1">
        <v>379</v>
      </c>
      <c r="B381" s="1" t="s">
        <v>198</v>
      </c>
      <c r="C381" s="1" t="s">
        <v>39</v>
      </c>
      <c r="D381" s="1">
        <v>2010</v>
      </c>
      <c r="E381" s="1">
        <v>68000</v>
      </c>
      <c r="F381" s="1" t="s">
        <v>23</v>
      </c>
      <c r="G381" s="1" t="s">
        <v>17</v>
      </c>
      <c r="H381" s="1" t="s">
        <v>36</v>
      </c>
      <c r="I381" s="1">
        <v>21.1</v>
      </c>
      <c r="J381" s="1" t="s">
        <v>24</v>
      </c>
      <c r="K381" s="1" t="s">
        <v>114</v>
      </c>
      <c r="L381" s="1">
        <v>5</v>
      </c>
      <c r="N381" s="1">
        <v>3.2</v>
      </c>
      <c r="P381" s="2">
        <f t="shared" si="23"/>
        <v>73.900000000000006</v>
      </c>
      <c r="R381" t="str">
        <f t="shared" si="24"/>
        <v/>
      </c>
    </row>
    <row r="382" spans="1:18" ht="20.399999999999999" x14ac:dyDescent="0.35">
      <c r="A382" s="1">
        <v>380</v>
      </c>
      <c r="B382" s="1" t="s">
        <v>568</v>
      </c>
      <c r="C382" s="1" t="s">
        <v>53</v>
      </c>
      <c r="D382" s="1">
        <v>2017</v>
      </c>
      <c r="E382" s="1">
        <v>35676</v>
      </c>
      <c r="F382" s="1" t="s">
        <v>28</v>
      </c>
      <c r="G382" s="1" t="s">
        <v>35</v>
      </c>
      <c r="H382" s="1" t="s">
        <v>18</v>
      </c>
      <c r="I382" s="1">
        <v>16</v>
      </c>
      <c r="J382" s="1" t="s">
        <v>24</v>
      </c>
      <c r="K382" s="1" t="s">
        <v>201</v>
      </c>
      <c r="L382" s="1">
        <v>7</v>
      </c>
      <c r="M382" s="1" t="s">
        <v>569</v>
      </c>
      <c r="N382" s="1">
        <v>9.48</v>
      </c>
      <c r="P382" s="2">
        <f t="shared" si="23"/>
        <v>117.3</v>
      </c>
      <c r="Q382">
        <f t="shared" si="25"/>
        <v>1465000</v>
      </c>
      <c r="R382">
        <f t="shared" si="24"/>
        <v>99.991993174061435</v>
      </c>
    </row>
    <row r="383" spans="1:18" ht="20.399999999999999" x14ac:dyDescent="0.35">
      <c r="A383" s="1">
        <v>381</v>
      </c>
      <c r="B383" s="1" t="s">
        <v>570</v>
      </c>
      <c r="C383" s="1" t="s">
        <v>53</v>
      </c>
      <c r="D383" s="1">
        <v>2015</v>
      </c>
      <c r="E383" s="1">
        <v>74310</v>
      </c>
      <c r="F383" s="1" t="s">
        <v>23</v>
      </c>
      <c r="G383" s="1" t="s">
        <v>17</v>
      </c>
      <c r="H383" s="1" t="s">
        <v>18</v>
      </c>
      <c r="I383" s="1">
        <v>24.4</v>
      </c>
      <c r="J383" s="1" t="s">
        <v>24</v>
      </c>
      <c r="K383" s="1" t="s">
        <v>135</v>
      </c>
      <c r="L383" s="1">
        <v>5</v>
      </c>
      <c r="N383" s="1">
        <v>4</v>
      </c>
      <c r="P383" s="2">
        <f t="shared" si="23"/>
        <v>71</v>
      </c>
      <c r="R383" t="str">
        <f t="shared" si="24"/>
        <v/>
      </c>
    </row>
    <row r="384" spans="1:18" ht="20.399999999999999" x14ac:dyDescent="0.35">
      <c r="A384" s="1">
        <v>382</v>
      </c>
      <c r="B384" s="1" t="s">
        <v>571</v>
      </c>
      <c r="C384" s="1" t="s">
        <v>43</v>
      </c>
      <c r="D384" s="1">
        <v>2014</v>
      </c>
      <c r="E384" s="1">
        <v>59364</v>
      </c>
      <c r="F384" s="1" t="s">
        <v>23</v>
      </c>
      <c r="G384" s="1" t="s">
        <v>35</v>
      </c>
      <c r="H384" s="1" t="s">
        <v>18</v>
      </c>
      <c r="I384" s="1">
        <v>14.21</v>
      </c>
      <c r="J384" s="1" t="s">
        <v>24</v>
      </c>
      <c r="K384" s="1" t="s">
        <v>572</v>
      </c>
      <c r="L384" s="1">
        <v>5</v>
      </c>
      <c r="N384" s="1">
        <v>26.5</v>
      </c>
      <c r="P384" s="2">
        <f t="shared" si="23"/>
        <v>203</v>
      </c>
      <c r="R384" t="str">
        <f t="shared" si="24"/>
        <v/>
      </c>
    </row>
    <row r="385" spans="1:18" ht="20.399999999999999" x14ac:dyDescent="0.35">
      <c r="A385" s="1">
        <v>383</v>
      </c>
      <c r="B385" s="1" t="s">
        <v>313</v>
      </c>
      <c r="C385" s="1" t="s">
        <v>53</v>
      </c>
      <c r="D385" s="1">
        <v>2014</v>
      </c>
      <c r="E385" s="1">
        <v>41380</v>
      </c>
      <c r="F385" s="1" t="s">
        <v>28</v>
      </c>
      <c r="G385" s="1" t="s">
        <v>35</v>
      </c>
      <c r="H385" s="1" t="s">
        <v>36</v>
      </c>
      <c r="I385" s="1">
        <v>14.8</v>
      </c>
      <c r="J385" s="1" t="s">
        <v>24</v>
      </c>
      <c r="K385" s="1" t="s">
        <v>314</v>
      </c>
      <c r="L385" s="1">
        <v>5</v>
      </c>
      <c r="N385" s="1">
        <v>11.77</v>
      </c>
      <c r="P385" s="2">
        <f t="shared" si="23"/>
        <v>120.7</v>
      </c>
      <c r="R385" t="str">
        <f t="shared" si="24"/>
        <v/>
      </c>
    </row>
    <row r="386" spans="1:18" ht="20.399999999999999" x14ac:dyDescent="0.35">
      <c r="A386" s="1">
        <v>384</v>
      </c>
      <c r="B386" s="1" t="s">
        <v>573</v>
      </c>
      <c r="C386" s="1" t="s">
        <v>74</v>
      </c>
      <c r="D386" s="1">
        <v>2017</v>
      </c>
      <c r="E386" s="1">
        <v>33900</v>
      </c>
      <c r="F386" s="1" t="s">
        <v>23</v>
      </c>
      <c r="G386" s="1" t="s">
        <v>35</v>
      </c>
      <c r="H386" s="1" t="s">
        <v>18</v>
      </c>
      <c r="I386" s="1">
        <v>15</v>
      </c>
      <c r="J386" s="1" t="s">
        <v>24</v>
      </c>
      <c r="K386" s="1" t="s">
        <v>574</v>
      </c>
      <c r="L386" s="1">
        <v>5</v>
      </c>
      <c r="N386" s="1">
        <v>37</v>
      </c>
      <c r="P386" s="2">
        <f t="shared" si="23"/>
        <v>204</v>
      </c>
      <c r="R386" t="str">
        <f t="shared" si="24"/>
        <v/>
      </c>
    </row>
    <row r="387" spans="1:18" ht="20.399999999999999" x14ac:dyDescent="0.35">
      <c r="A387" s="1">
        <v>385</v>
      </c>
      <c r="B387" s="1" t="s">
        <v>575</v>
      </c>
      <c r="C387" s="1" t="s">
        <v>15</v>
      </c>
      <c r="D387" s="1">
        <v>2016</v>
      </c>
      <c r="E387" s="1">
        <v>28000</v>
      </c>
      <c r="F387" s="1" t="s">
        <v>28</v>
      </c>
      <c r="G387" s="1" t="s">
        <v>17</v>
      </c>
      <c r="H387" s="1" t="s">
        <v>18</v>
      </c>
      <c r="I387" s="1">
        <v>17.8</v>
      </c>
      <c r="J387" s="1" t="s">
        <v>24</v>
      </c>
      <c r="K387" s="1" t="s">
        <v>201</v>
      </c>
      <c r="L387" s="1">
        <v>5</v>
      </c>
      <c r="N387" s="1">
        <v>8.75</v>
      </c>
      <c r="P387" s="2">
        <f>--LEFT(K387, FIND(" ", K387) - 1)</f>
        <v>117.3</v>
      </c>
      <c r="R387" t="str">
        <f t="shared" si="24"/>
        <v/>
      </c>
    </row>
    <row r="388" spans="1:18" ht="20.399999999999999" x14ac:dyDescent="0.35">
      <c r="A388" s="1">
        <v>386</v>
      </c>
      <c r="B388" s="1" t="s">
        <v>257</v>
      </c>
      <c r="C388" s="1" t="s">
        <v>39</v>
      </c>
      <c r="D388" s="1">
        <v>2007</v>
      </c>
      <c r="E388" s="1">
        <v>50958</v>
      </c>
      <c r="F388" s="1" t="s">
        <v>28</v>
      </c>
      <c r="G388" s="1" t="s">
        <v>17</v>
      </c>
      <c r="H388" s="1" t="s">
        <v>18</v>
      </c>
      <c r="I388" s="1">
        <v>17</v>
      </c>
      <c r="J388" s="1" t="s">
        <v>24</v>
      </c>
      <c r="K388" s="1" t="s">
        <v>188</v>
      </c>
      <c r="L388" s="1">
        <v>5</v>
      </c>
      <c r="N388" s="1">
        <v>1.95</v>
      </c>
      <c r="P388" s="2"/>
      <c r="R388" t="str">
        <f t="shared" si="24"/>
        <v/>
      </c>
    </row>
    <row r="389" spans="1:18" ht="20.399999999999999" x14ac:dyDescent="0.35">
      <c r="A389" s="1">
        <v>387</v>
      </c>
      <c r="B389" s="1" t="s">
        <v>465</v>
      </c>
      <c r="C389" s="1" t="s">
        <v>27</v>
      </c>
      <c r="D389" s="1">
        <v>2011</v>
      </c>
      <c r="E389" s="1">
        <v>93982</v>
      </c>
      <c r="F389" s="1" t="s">
        <v>28</v>
      </c>
      <c r="G389" s="1" t="s">
        <v>17</v>
      </c>
      <c r="H389" s="1" t="s">
        <v>18</v>
      </c>
      <c r="I389" s="1">
        <v>17</v>
      </c>
      <c r="J389" s="1" t="s">
        <v>24</v>
      </c>
      <c r="K389" s="1" t="s">
        <v>466</v>
      </c>
      <c r="L389" s="1">
        <v>5</v>
      </c>
      <c r="N389" s="1">
        <v>3.75</v>
      </c>
      <c r="P389" s="2">
        <f t="shared" ref="P389:P425" si="26">--LEFT(K389, FIND(" ", K389) - 1)</f>
        <v>118</v>
      </c>
      <c r="R389" t="str">
        <f t="shared" si="24"/>
        <v/>
      </c>
    </row>
    <row r="390" spans="1:18" ht="20.399999999999999" x14ac:dyDescent="0.35">
      <c r="A390" s="1">
        <v>388</v>
      </c>
      <c r="B390" s="1" t="s">
        <v>576</v>
      </c>
      <c r="C390" s="1" t="s">
        <v>22</v>
      </c>
      <c r="D390" s="1">
        <v>2010</v>
      </c>
      <c r="E390" s="1">
        <v>95000</v>
      </c>
      <c r="F390" s="1" t="s">
        <v>28</v>
      </c>
      <c r="G390" s="1" t="s">
        <v>17</v>
      </c>
      <c r="H390" s="1" t="s">
        <v>18</v>
      </c>
      <c r="I390" s="1">
        <v>16.2</v>
      </c>
      <c r="J390" s="1" t="s">
        <v>24</v>
      </c>
      <c r="K390" s="1" t="s">
        <v>147</v>
      </c>
      <c r="L390" s="1">
        <v>5</v>
      </c>
      <c r="N390" s="1">
        <v>2.5</v>
      </c>
      <c r="P390" s="2">
        <f t="shared" si="26"/>
        <v>103.2</v>
      </c>
      <c r="R390" t="str">
        <f t="shared" si="24"/>
        <v/>
      </c>
    </row>
    <row r="391" spans="1:18" ht="20.399999999999999" x14ac:dyDescent="0.35">
      <c r="A391" s="1">
        <v>389</v>
      </c>
      <c r="B391" s="1" t="s">
        <v>577</v>
      </c>
      <c r="C391" s="1" t="s">
        <v>15</v>
      </c>
      <c r="D391" s="1">
        <v>2017</v>
      </c>
      <c r="E391" s="1">
        <v>9000</v>
      </c>
      <c r="F391" s="1" t="s">
        <v>28</v>
      </c>
      <c r="G391" s="1" t="s">
        <v>35</v>
      </c>
      <c r="H391" s="1" t="s">
        <v>18</v>
      </c>
      <c r="I391" s="1">
        <v>13.5</v>
      </c>
      <c r="J391" s="1" t="s">
        <v>24</v>
      </c>
      <c r="K391" s="1" t="s">
        <v>578</v>
      </c>
      <c r="L391" s="1">
        <v>5</v>
      </c>
      <c r="M391" s="1" t="s">
        <v>579</v>
      </c>
      <c r="N391" s="1">
        <v>34.5</v>
      </c>
      <c r="P391" s="2">
        <f t="shared" si="26"/>
        <v>246.74</v>
      </c>
      <c r="Q391">
        <f t="shared" si="25"/>
        <v>5372000</v>
      </c>
      <c r="R391">
        <f t="shared" si="24"/>
        <v>99.995406924795233</v>
      </c>
    </row>
    <row r="392" spans="1:18" ht="20.399999999999999" x14ac:dyDescent="0.35">
      <c r="A392" s="1">
        <v>390</v>
      </c>
      <c r="B392" s="1" t="s">
        <v>580</v>
      </c>
      <c r="C392" s="1" t="s">
        <v>61</v>
      </c>
      <c r="D392" s="1">
        <v>2015</v>
      </c>
      <c r="E392" s="1">
        <v>52516</v>
      </c>
      <c r="F392" s="1" t="s">
        <v>28</v>
      </c>
      <c r="G392" s="1" t="s">
        <v>17</v>
      </c>
      <c r="H392" s="1" t="s">
        <v>18</v>
      </c>
      <c r="I392" s="1">
        <v>18</v>
      </c>
      <c r="J392" s="1" t="s">
        <v>24</v>
      </c>
      <c r="K392" s="1" t="s">
        <v>196</v>
      </c>
      <c r="L392" s="1">
        <v>5</v>
      </c>
      <c r="N392" s="1">
        <v>4.6500000000000004</v>
      </c>
      <c r="P392" s="2">
        <f t="shared" si="26"/>
        <v>86.7</v>
      </c>
      <c r="R392" t="str">
        <f t="shared" si="24"/>
        <v/>
      </c>
    </row>
    <row r="393" spans="1:18" ht="20.399999999999999" x14ac:dyDescent="0.35">
      <c r="A393" s="1">
        <v>391</v>
      </c>
      <c r="B393" s="1" t="s">
        <v>581</v>
      </c>
      <c r="C393" s="1" t="s">
        <v>74</v>
      </c>
      <c r="D393" s="1">
        <v>2015</v>
      </c>
      <c r="E393" s="1">
        <v>20000</v>
      </c>
      <c r="F393" s="1" t="s">
        <v>28</v>
      </c>
      <c r="G393" s="1" t="s">
        <v>35</v>
      </c>
      <c r="H393" s="1" t="s">
        <v>18</v>
      </c>
      <c r="I393" s="1">
        <v>18.86</v>
      </c>
      <c r="J393" s="1" t="s">
        <v>24</v>
      </c>
      <c r="K393" s="1" t="s">
        <v>582</v>
      </c>
      <c r="L393" s="1">
        <v>4</v>
      </c>
      <c r="N393" s="1">
        <v>32</v>
      </c>
      <c r="P393" s="2">
        <f t="shared" si="26"/>
        <v>122</v>
      </c>
      <c r="R393" t="str">
        <f t="shared" si="24"/>
        <v/>
      </c>
    </row>
    <row r="394" spans="1:18" ht="20.399999999999999" x14ac:dyDescent="0.35">
      <c r="A394" s="1">
        <v>392</v>
      </c>
      <c r="B394" s="1" t="s">
        <v>583</v>
      </c>
      <c r="C394" s="1" t="s">
        <v>34</v>
      </c>
      <c r="D394" s="1">
        <v>2017</v>
      </c>
      <c r="E394" s="1">
        <v>56451</v>
      </c>
      <c r="F394" s="1" t="s">
        <v>23</v>
      </c>
      <c r="G394" s="1" t="s">
        <v>35</v>
      </c>
      <c r="H394" s="1" t="s">
        <v>18</v>
      </c>
      <c r="I394" s="1">
        <v>13.5</v>
      </c>
      <c r="J394" s="1" t="s">
        <v>24</v>
      </c>
      <c r="K394" s="1" t="s">
        <v>584</v>
      </c>
      <c r="L394" s="1">
        <v>5</v>
      </c>
      <c r="N394" s="1">
        <v>62.81</v>
      </c>
      <c r="P394" s="2">
        <f t="shared" si="26"/>
        <v>282</v>
      </c>
      <c r="R394" t="str">
        <f t="shared" si="24"/>
        <v/>
      </c>
    </row>
    <row r="395" spans="1:18" ht="20.399999999999999" x14ac:dyDescent="0.35">
      <c r="A395" s="1">
        <v>393</v>
      </c>
      <c r="B395" s="1" t="s">
        <v>309</v>
      </c>
      <c r="C395" s="1" t="s">
        <v>27</v>
      </c>
      <c r="D395" s="1">
        <v>2014</v>
      </c>
      <c r="E395" s="1">
        <v>37000</v>
      </c>
      <c r="F395" s="1" t="s">
        <v>28</v>
      </c>
      <c r="G395" s="1" t="s">
        <v>17</v>
      </c>
      <c r="H395" s="1" t="s">
        <v>18</v>
      </c>
      <c r="I395" s="1">
        <v>21.1</v>
      </c>
      <c r="J395" s="1" t="s">
        <v>24</v>
      </c>
      <c r="K395" s="1" t="s">
        <v>41</v>
      </c>
      <c r="L395" s="1">
        <v>5</v>
      </c>
      <c r="N395" s="1">
        <v>3.25</v>
      </c>
      <c r="P395" s="2">
        <f t="shared" si="26"/>
        <v>55.2</v>
      </c>
      <c r="R395" t="str">
        <f t="shared" si="24"/>
        <v/>
      </c>
    </row>
    <row r="396" spans="1:18" ht="20.399999999999999" x14ac:dyDescent="0.35">
      <c r="A396" s="1">
        <v>394</v>
      </c>
      <c r="B396" s="1" t="s">
        <v>216</v>
      </c>
      <c r="C396" s="1" t="s">
        <v>57</v>
      </c>
      <c r="D396" s="1">
        <v>2014</v>
      </c>
      <c r="E396" s="1">
        <v>17400</v>
      </c>
      <c r="F396" s="1" t="s">
        <v>28</v>
      </c>
      <c r="G396" s="1" t="s">
        <v>17</v>
      </c>
      <c r="H396" s="1" t="s">
        <v>18</v>
      </c>
      <c r="I396" s="1">
        <v>20.51</v>
      </c>
      <c r="J396" s="1" t="s">
        <v>24</v>
      </c>
      <c r="K396" s="1" t="s">
        <v>398</v>
      </c>
      <c r="L396" s="1">
        <v>5</v>
      </c>
      <c r="N396" s="1">
        <v>3.1</v>
      </c>
      <c r="P396" s="2">
        <f t="shared" si="26"/>
        <v>67.040000000000006</v>
      </c>
      <c r="R396" t="str">
        <f t="shared" si="24"/>
        <v/>
      </c>
    </row>
    <row r="397" spans="1:18" ht="20.399999999999999" x14ac:dyDescent="0.35">
      <c r="A397" s="1">
        <v>395</v>
      </c>
      <c r="B397" s="1" t="s">
        <v>585</v>
      </c>
      <c r="C397" s="1" t="s">
        <v>34</v>
      </c>
      <c r="D397" s="1">
        <v>2011</v>
      </c>
      <c r="E397" s="1">
        <v>90207</v>
      </c>
      <c r="F397" s="1" t="s">
        <v>23</v>
      </c>
      <c r="G397" s="1" t="s">
        <v>17</v>
      </c>
      <c r="H397" s="1" t="s">
        <v>18</v>
      </c>
      <c r="I397" s="1">
        <v>21.1</v>
      </c>
      <c r="J397" s="1" t="s">
        <v>24</v>
      </c>
      <c r="K397" s="1" t="s">
        <v>114</v>
      </c>
      <c r="L397" s="1">
        <v>5</v>
      </c>
      <c r="N397" s="1">
        <v>3.91</v>
      </c>
      <c r="P397" s="2">
        <f t="shared" si="26"/>
        <v>73.900000000000006</v>
      </c>
      <c r="R397" t="str">
        <f t="shared" ref="R397:R460" si="27">IF(Q397&lt;&gt;"", ((Q397 - P397) / Q397) * 100, "")</f>
        <v/>
      </c>
    </row>
    <row r="398" spans="1:18" ht="20.399999999999999" x14ac:dyDescent="0.35">
      <c r="A398" s="1">
        <v>396</v>
      </c>
      <c r="B398" s="1" t="s">
        <v>586</v>
      </c>
      <c r="C398" s="1" t="s">
        <v>27</v>
      </c>
      <c r="D398" s="1">
        <v>2011</v>
      </c>
      <c r="E398" s="1">
        <v>89616</v>
      </c>
      <c r="F398" s="1" t="s">
        <v>23</v>
      </c>
      <c r="G398" s="1" t="s">
        <v>35</v>
      </c>
      <c r="H398" s="1" t="s">
        <v>18</v>
      </c>
      <c r="I398" s="1">
        <v>16.07</v>
      </c>
      <c r="J398" s="1" t="s">
        <v>24</v>
      </c>
      <c r="K398" s="1" t="s">
        <v>587</v>
      </c>
      <c r="L398" s="1">
        <v>5</v>
      </c>
      <c r="N398" s="1">
        <v>11</v>
      </c>
      <c r="P398" s="2">
        <f t="shared" si="26"/>
        <v>181</v>
      </c>
      <c r="R398" t="str">
        <f t="shared" si="27"/>
        <v/>
      </c>
    </row>
    <row r="399" spans="1:18" ht="20.399999999999999" x14ac:dyDescent="0.35">
      <c r="A399" s="1">
        <v>397</v>
      </c>
      <c r="B399" s="1" t="s">
        <v>588</v>
      </c>
      <c r="C399" s="1" t="s">
        <v>22</v>
      </c>
      <c r="D399" s="1">
        <v>2014</v>
      </c>
      <c r="E399" s="1">
        <v>85000</v>
      </c>
      <c r="F399" s="1" t="s">
        <v>23</v>
      </c>
      <c r="G399" s="1" t="s">
        <v>17</v>
      </c>
      <c r="H399" s="1" t="s">
        <v>18</v>
      </c>
      <c r="I399" s="1">
        <v>13.49</v>
      </c>
      <c r="J399" s="1" t="s">
        <v>24</v>
      </c>
      <c r="K399" s="1" t="s">
        <v>127</v>
      </c>
      <c r="L399" s="1">
        <v>5</v>
      </c>
      <c r="N399" s="1">
        <v>3.5</v>
      </c>
      <c r="P399" s="2">
        <f t="shared" si="26"/>
        <v>138.03</v>
      </c>
      <c r="R399" t="str">
        <f t="shared" si="27"/>
        <v/>
      </c>
    </row>
    <row r="400" spans="1:18" ht="20.399999999999999" x14ac:dyDescent="0.35">
      <c r="A400" s="1">
        <v>398</v>
      </c>
      <c r="B400" s="1" t="s">
        <v>589</v>
      </c>
      <c r="C400" s="1" t="s">
        <v>27</v>
      </c>
      <c r="D400" s="1">
        <v>2014</v>
      </c>
      <c r="E400" s="1">
        <v>79271</v>
      </c>
      <c r="F400" s="1" t="s">
        <v>23</v>
      </c>
      <c r="G400" s="1" t="s">
        <v>35</v>
      </c>
      <c r="H400" s="1" t="s">
        <v>18</v>
      </c>
      <c r="I400" s="1">
        <v>20.38</v>
      </c>
      <c r="J400" s="1" t="s">
        <v>24</v>
      </c>
      <c r="K400" s="1" t="s">
        <v>287</v>
      </c>
      <c r="L400" s="1">
        <v>5</v>
      </c>
      <c r="N400" s="1">
        <v>16.5</v>
      </c>
      <c r="P400" s="2">
        <f t="shared" si="26"/>
        <v>143</v>
      </c>
      <c r="R400" t="str">
        <f t="shared" si="27"/>
        <v/>
      </c>
    </row>
    <row r="401" spans="1:18" ht="20.399999999999999" x14ac:dyDescent="0.35">
      <c r="A401" s="1">
        <v>399</v>
      </c>
      <c r="B401" s="1" t="s">
        <v>353</v>
      </c>
      <c r="C401" s="1" t="s">
        <v>39</v>
      </c>
      <c r="D401" s="1">
        <v>2012</v>
      </c>
      <c r="E401" s="1">
        <v>56000</v>
      </c>
      <c r="F401" s="1" t="s">
        <v>23</v>
      </c>
      <c r="G401" s="1" t="s">
        <v>35</v>
      </c>
      <c r="H401" s="1" t="s">
        <v>18</v>
      </c>
      <c r="I401" s="1">
        <v>12.7</v>
      </c>
      <c r="J401" s="1" t="s">
        <v>24</v>
      </c>
      <c r="K401" s="1" t="s">
        <v>62</v>
      </c>
      <c r="L401" s="1">
        <v>5</v>
      </c>
      <c r="N401" s="1">
        <v>30</v>
      </c>
      <c r="P401" s="2">
        <f t="shared" si="26"/>
        <v>187.7</v>
      </c>
      <c r="R401" t="str">
        <f t="shared" si="27"/>
        <v/>
      </c>
    </row>
    <row r="402" spans="1:18" ht="20.399999999999999" x14ac:dyDescent="0.35">
      <c r="A402" s="1">
        <v>400</v>
      </c>
      <c r="B402" s="1" t="s">
        <v>590</v>
      </c>
      <c r="C402" s="1" t="s">
        <v>22</v>
      </c>
      <c r="D402" s="1">
        <v>2010</v>
      </c>
      <c r="E402" s="1">
        <v>85001</v>
      </c>
      <c r="F402" s="1" t="s">
        <v>23</v>
      </c>
      <c r="G402" s="1" t="s">
        <v>35</v>
      </c>
      <c r="H402" s="1" t="s">
        <v>36</v>
      </c>
      <c r="I402" s="1">
        <v>12</v>
      </c>
      <c r="J402" s="1" t="s">
        <v>24</v>
      </c>
      <c r="K402" s="1" t="s">
        <v>591</v>
      </c>
      <c r="L402" s="1">
        <v>7</v>
      </c>
      <c r="N402" s="1">
        <v>28</v>
      </c>
      <c r="P402" s="2">
        <f t="shared" si="26"/>
        <v>224</v>
      </c>
      <c r="R402" t="str">
        <f t="shared" si="27"/>
        <v/>
      </c>
    </row>
    <row r="403" spans="1:18" ht="20.399999999999999" x14ac:dyDescent="0.35">
      <c r="A403" s="1">
        <v>401</v>
      </c>
      <c r="B403" s="1" t="s">
        <v>592</v>
      </c>
      <c r="C403" s="1" t="s">
        <v>39</v>
      </c>
      <c r="D403" s="1">
        <v>2018</v>
      </c>
      <c r="E403" s="1">
        <v>12000</v>
      </c>
      <c r="F403" s="1" t="s">
        <v>23</v>
      </c>
      <c r="G403" s="1" t="s">
        <v>35</v>
      </c>
      <c r="H403" s="1" t="s">
        <v>18</v>
      </c>
      <c r="I403" s="1">
        <v>13.5</v>
      </c>
      <c r="J403" s="1" t="s">
        <v>24</v>
      </c>
      <c r="K403" s="1" t="s">
        <v>66</v>
      </c>
      <c r="L403" s="1">
        <v>7</v>
      </c>
      <c r="M403" s="1" t="s">
        <v>593</v>
      </c>
      <c r="N403" s="1">
        <v>28</v>
      </c>
      <c r="P403" s="2">
        <f t="shared" si="26"/>
        <v>175.56</v>
      </c>
      <c r="Q403">
        <f t="shared" ref="Q403:Q448" si="28">VALUE(SUBSTITUTE(SUBSTITUTE(TRIM(M403), CHAR(160), ""), " Lakh", "")) * 100000</f>
        <v>3390999.9999999995</v>
      </c>
      <c r="R403">
        <f t="shared" si="27"/>
        <v>99.994822766145674</v>
      </c>
    </row>
    <row r="404" spans="1:18" ht="20.399999999999999" x14ac:dyDescent="0.35">
      <c r="A404" s="1">
        <v>402</v>
      </c>
      <c r="B404" s="1" t="s">
        <v>594</v>
      </c>
      <c r="C404" s="1" t="s">
        <v>43</v>
      </c>
      <c r="D404" s="1">
        <v>2010</v>
      </c>
      <c r="E404" s="1">
        <v>125000</v>
      </c>
      <c r="F404" s="1" t="s">
        <v>28</v>
      </c>
      <c r="G404" s="1" t="s">
        <v>17</v>
      </c>
      <c r="H404" s="1" t="s">
        <v>18</v>
      </c>
      <c r="I404" s="1">
        <v>19.7</v>
      </c>
      <c r="J404" s="1" t="s">
        <v>24</v>
      </c>
      <c r="K404" s="1" t="s">
        <v>116</v>
      </c>
      <c r="L404" s="1">
        <v>5</v>
      </c>
      <c r="N404" s="1">
        <v>0.92</v>
      </c>
      <c r="P404" s="2">
        <f t="shared" si="26"/>
        <v>46.3</v>
      </c>
      <c r="R404" t="str">
        <f t="shared" si="27"/>
        <v/>
      </c>
    </row>
    <row r="405" spans="1:18" ht="20.399999999999999" x14ac:dyDescent="0.35">
      <c r="A405" s="1">
        <v>403</v>
      </c>
      <c r="B405" s="1" t="s">
        <v>105</v>
      </c>
      <c r="C405" s="1" t="s">
        <v>22</v>
      </c>
      <c r="D405" s="1">
        <v>2013</v>
      </c>
      <c r="E405" s="1">
        <v>53000</v>
      </c>
      <c r="F405" s="1" t="s">
        <v>28</v>
      </c>
      <c r="G405" s="1" t="s">
        <v>17</v>
      </c>
      <c r="H405" s="1" t="s">
        <v>18</v>
      </c>
      <c r="I405" s="1">
        <v>14</v>
      </c>
      <c r="J405" s="1" t="s">
        <v>24</v>
      </c>
      <c r="K405" s="1" t="s">
        <v>106</v>
      </c>
      <c r="L405" s="1">
        <v>5</v>
      </c>
      <c r="N405" s="1">
        <v>2.75</v>
      </c>
      <c r="P405" s="2">
        <f t="shared" si="26"/>
        <v>64</v>
      </c>
      <c r="R405" t="str">
        <f t="shared" si="27"/>
        <v/>
      </c>
    </row>
    <row r="406" spans="1:18" ht="20.399999999999999" x14ac:dyDescent="0.35">
      <c r="A406" s="1">
        <v>404</v>
      </c>
      <c r="B406" s="1" t="s">
        <v>595</v>
      </c>
      <c r="C406" s="1" t="s">
        <v>34</v>
      </c>
      <c r="D406" s="1">
        <v>2017</v>
      </c>
      <c r="E406" s="1">
        <v>34990</v>
      </c>
      <c r="F406" s="1" t="s">
        <v>23</v>
      </c>
      <c r="G406" s="1" t="s">
        <v>35</v>
      </c>
      <c r="H406" s="1" t="s">
        <v>18</v>
      </c>
      <c r="I406" s="1">
        <v>12.7</v>
      </c>
      <c r="J406" s="1" t="s">
        <v>24</v>
      </c>
      <c r="K406" s="1" t="s">
        <v>62</v>
      </c>
      <c r="L406" s="1">
        <v>5</v>
      </c>
      <c r="N406" s="1">
        <v>53.83</v>
      </c>
      <c r="P406" s="2">
        <f t="shared" si="26"/>
        <v>187.7</v>
      </c>
      <c r="R406" t="str">
        <f t="shared" si="27"/>
        <v/>
      </c>
    </row>
    <row r="407" spans="1:18" ht="20.399999999999999" x14ac:dyDescent="0.35">
      <c r="A407" s="1">
        <v>405</v>
      </c>
      <c r="B407" s="1" t="s">
        <v>596</v>
      </c>
      <c r="C407" s="1" t="s">
        <v>22</v>
      </c>
      <c r="D407" s="1">
        <v>2011</v>
      </c>
      <c r="E407" s="1">
        <v>49768</v>
      </c>
      <c r="F407" s="1" t="s">
        <v>28</v>
      </c>
      <c r="G407" s="1" t="s">
        <v>17</v>
      </c>
      <c r="H407" s="1" t="s">
        <v>36</v>
      </c>
      <c r="I407" s="1">
        <v>17.010000000000002</v>
      </c>
      <c r="J407" s="1" t="s">
        <v>24</v>
      </c>
      <c r="K407" s="1" t="s">
        <v>283</v>
      </c>
      <c r="L407" s="1">
        <v>5</v>
      </c>
      <c r="N407" s="1">
        <v>4.95</v>
      </c>
      <c r="P407" s="2">
        <f t="shared" si="26"/>
        <v>121.3</v>
      </c>
      <c r="R407" t="str">
        <f t="shared" si="27"/>
        <v/>
      </c>
    </row>
    <row r="408" spans="1:18" ht="20.399999999999999" x14ac:dyDescent="0.35">
      <c r="A408" s="1">
        <v>406</v>
      </c>
      <c r="B408" s="1" t="s">
        <v>597</v>
      </c>
      <c r="C408" s="1" t="s">
        <v>39</v>
      </c>
      <c r="D408" s="1">
        <v>2013</v>
      </c>
      <c r="E408" s="1">
        <v>56000</v>
      </c>
      <c r="F408" s="1" t="s">
        <v>23</v>
      </c>
      <c r="G408" s="1" t="s">
        <v>35</v>
      </c>
      <c r="H408" s="1" t="s">
        <v>18</v>
      </c>
      <c r="I408" s="1">
        <v>16.73</v>
      </c>
      <c r="J408" s="1" t="s">
        <v>24</v>
      </c>
      <c r="K408" s="1" t="s">
        <v>203</v>
      </c>
      <c r="L408" s="1">
        <v>5</v>
      </c>
      <c r="N408" s="1">
        <v>33.5</v>
      </c>
      <c r="P408" s="2">
        <f t="shared" si="26"/>
        <v>218</v>
      </c>
      <c r="R408" t="str">
        <f t="shared" si="27"/>
        <v/>
      </c>
    </row>
    <row r="409" spans="1:18" ht="20.399999999999999" x14ac:dyDescent="0.35">
      <c r="A409" s="1">
        <v>407</v>
      </c>
      <c r="B409" s="1" t="s">
        <v>598</v>
      </c>
      <c r="C409" s="1" t="s">
        <v>74</v>
      </c>
      <c r="D409" s="1">
        <v>2013</v>
      </c>
      <c r="E409" s="1">
        <v>75000</v>
      </c>
      <c r="F409" s="1" t="s">
        <v>23</v>
      </c>
      <c r="G409" s="1" t="s">
        <v>35</v>
      </c>
      <c r="H409" s="1" t="s">
        <v>18</v>
      </c>
      <c r="I409" s="1">
        <v>14.74</v>
      </c>
      <c r="J409" s="1" t="s">
        <v>24</v>
      </c>
      <c r="K409" s="1" t="s">
        <v>233</v>
      </c>
      <c r="L409" s="1">
        <v>5</v>
      </c>
      <c r="N409" s="1">
        <v>27.95</v>
      </c>
      <c r="P409" s="2">
        <f t="shared" si="26"/>
        <v>270.89999999999998</v>
      </c>
      <c r="R409" t="str">
        <f t="shared" si="27"/>
        <v/>
      </c>
    </row>
    <row r="410" spans="1:18" ht="20.399999999999999" x14ac:dyDescent="0.35">
      <c r="A410" s="1">
        <v>408</v>
      </c>
      <c r="B410" s="1" t="s">
        <v>336</v>
      </c>
      <c r="C410" s="1" t="s">
        <v>39</v>
      </c>
      <c r="D410" s="1">
        <v>2010</v>
      </c>
      <c r="E410" s="1">
        <v>57000</v>
      </c>
      <c r="F410" s="1" t="s">
        <v>28</v>
      </c>
      <c r="G410" s="1" t="s">
        <v>35</v>
      </c>
      <c r="H410" s="1" t="s">
        <v>18</v>
      </c>
      <c r="I410" s="1">
        <v>13.7</v>
      </c>
      <c r="J410" s="1" t="s">
        <v>24</v>
      </c>
      <c r="K410" s="1" t="s">
        <v>337</v>
      </c>
      <c r="L410" s="1">
        <v>5</v>
      </c>
      <c r="N410" s="1">
        <v>7.25</v>
      </c>
      <c r="P410" s="2">
        <f t="shared" si="26"/>
        <v>157.75</v>
      </c>
      <c r="R410" t="str">
        <f t="shared" si="27"/>
        <v/>
      </c>
    </row>
    <row r="411" spans="1:18" ht="20.399999999999999" x14ac:dyDescent="0.35">
      <c r="A411" s="1">
        <v>409</v>
      </c>
      <c r="B411" s="1" t="s">
        <v>599</v>
      </c>
      <c r="C411" s="1" t="s">
        <v>53</v>
      </c>
      <c r="D411" s="1">
        <v>2017</v>
      </c>
      <c r="E411" s="1">
        <v>37542</v>
      </c>
      <c r="F411" s="1" t="s">
        <v>23</v>
      </c>
      <c r="G411" s="1" t="s">
        <v>35</v>
      </c>
      <c r="H411" s="1" t="s">
        <v>18</v>
      </c>
      <c r="I411" s="1">
        <v>15.73</v>
      </c>
      <c r="J411" s="1" t="s">
        <v>24</v>
      </c>
      <c r="K411" s="1" t="s">
        <v>139</v>
      </c>
      <c r="L411" s="1">
        <v>5</v>
      </c>
      <c r="N411" s="1">
        <v>25.71</v>
      </c>
      <c r="P411" s="2">
        <f t="shared" si="26"/>
        <v>174.33</v>
      </c>
      <c r="R411" t="str">
        <f t="shared" si="27"/>
        <v/>
      </c>
    </row>
    <row r="412" spans="1:18" ht="20.399999999999999" x14ac:dyDescent="0.35">
      <c r="A412" s="1">
        <v>410</v>
      </c>
      <c r="B412" s="1" t="s">
        <v>60</v>
      </c>
      <c r="C412" s="1" t="s">
        <v>34</v>
      </c>
      <c r="D412" s="1">
        <v>2014</v>
      </c>
      <c r="E412" s="1">
        <v>95649</v>
      </c>
      <c r="F412" s="1" t="s">
        <v>23</v>
      </c>
      <c r="G412" s="1" t="s">
        <v>35</v>
      </c>
      <c r="H412" s="1" t="s">
        <v>18</v>
      </c>
      <c r="I412" s="1">
        <v>12.7</v>
      </c>
      <c r="J412" s="1" t="s">
        <v>24</v>
      </c>
      <c r="K412" s="1" t="s">
        <v>62</v>
      </c>
      <c r="L412" s="1">
        <v>5</v>
      </c>
      <c r="N412" s="1">
        <v>29.67</v>
      </c>
      <c r="P412" s="2">
        <f t="shared" si="26"/>
        <v>187.7</v>
      </c>
      <c r="R412" t="str">
        <f t="shared" si="27"/>
        <v/>
      </c>
    </row>
    <row r="413" spans="1:18" ht="20.399999999999999" x14ac:dyDescent="0.35">
      <c r="A413" s="1">
        <v>411</v>
      </c>
      <c r="B413" s="1" t="s">
        <v>600</v>
      </c>
      <c r="C413" s="1" t="s">
        <v>43</v>
      </c>
      <c r="D413" s="1">
        <v>2013</v>
      </c>
      <c r="E413" s="1">
        <v>35299</v>
      </c>
      <c r="F413" s="1" t="s">
        <v>23</v>
      </c>
      <c r="G413" s="1" t="s">
        <v>35</v>
      </c>
      <c r="H413" s="1" t="s">
        <v>18</v>
      </c>
      <c r="I413" s="1">
        <v>14.84</v>
      </c>
      <c r="J413" s="1" t="s">
        <v>24</v>
      </c>
      <c r="K413" s="1" t="s">
        <v>163</v>
      </c>
      <c r="L413" s="1">
        <v>5</v>
      </c>
      <c r="N413" s="1">
        <v>19</v>
      </c>
      <c r="P413" s="2">
        <f t="shared" si="26"/>
        <v>170</v>
      </c>
      <c r="R413" t="str">
        <f t="shared" si="27"/>
        <v/>
      </c>
    </row>
    <row r="414" spans="1:18" ht="20.399999999999999" x14ac:dyDescent="0.35">
      <c r="A414" s="1">
        <v>412</v>
      </c>
      <c r="B414" s="1" t="s">
        <v>601</v>
      </c>
      <c r="C414" s="1" t="s">
        <v>53</v>
      </c>
      <c r="D414" s="1">
        <v>2017</v>
      </c>
      <c r="E414" s="1">
        <v>28464</v>
      </c>
      <c r="F414" s="1" t="s">
        <v>23</v>
      </c>
      <c r="G414" s="1" t="s">
        <v>17</v>
      </c>
      <c r="H414" s="1" t="s">
        <v>18</v>
      </c>
      <c r="I414" s="1">
        <v>15.4</v>
      </c>
      <c r="J414" s="1" t="s">
        <v>24</v>
      </c>
      <c r="K414" s="1" t="s">
        <v>266</v>
      </c>
      <c r="L414" s="1">
        <v>7</v>
      </c>
      <c r="N414" s="1">
        <v>13.05</v>
      </c>
      <c r="P414" s="2">
        <f t="shared" si="26"/>
        <v>120</v>
      </c>
      <c r="R414" t="str">
        <f t="shared" si="27"/>
        <v/>
      </c>
    </row>
    <row r="415" spans="1:18" ht="20.399999999999999" x14ac:dyDescent="0.35">
      <c r="A415" s="1">
        <v>413</v>
      </c>
      <c r="B415" s="1" t="s">
        <v>303</v>
      </c>
      <c r="C415" s="1" t="s">
        <v>15</v>
      </c>
      <c r="D415" s="1">
        <v>2015</v>
      </c>
      <c r="E415" s="1">
        <v>41000</v>
      </c>
      <c r="F415" s="1" t="s">
        <v>23</v>
      </c>
      <c r="G415" s="1" t="s">
        <v>35</v>
      </c>
      <c r="H415" s="1" t="s">
        <v>18</v>
      </c>
      <c r="I415" s="1">
        <v>21.76</v>
      </c>
      <c r="J415" s="1" t="s">
        <v>24</v>
      </c>
      <c r="K415" s="1" t="s">
        <v>77</v>
      </c>
      <c r="L415" s="1">
        <v>5</v>
      </c>
      <c r="M415" s="1" t="s">
        <v>304</v>
      </c>
      <c r="N415" s="1">
        <v>25.5</v>
      </c>
      <c r="P415" s="2">
        <f t="shared" si="26"/>
        <v>190</v>
      </c>
      <c r="Q415">
        <f t="shared" si="28"/>
        <v>6088000</v>
      </c>
      <c r="R415">
        <f t="shared" si="27"/>
        <v>99.996879106438897</v>
      </c>
    </row>
    <row r="416" spans="1:18" ht="20.399999999999999" x14ac:dyDescent="0.35">
      <c r="A416" s="1">
        <v>414</v>
      </c>
      <c r="B416" s="1" t="s">
        <v>602</v>
      </c>
      <c r="C416" s="1" t="s">
        <v>22</v>
      </c>
      <c r="D416" s="1">
        <v>2017</v>
      </c>
      <c r="E416" s="1">
        <v>9000</v>
      </c>
      <c r="F416" s="1" t="s">
        <v>28</v>
      </c>
      <c r="G416" s="1" t="s">
        <v>17</v>
      </c>
      <c r="H416" s="1" t="s">
        <v>18</v>
      </c>
      <c r="I416" s="1">
        <v>15.4</v>
      </c>
      <c r="J416" s="1" t="s">
        <v>24</v>
      </c>
      <c r="K416" s="1" t="s">
        <v>201</v>
      </c>
      <c r="L416" s="1">
        <v>7</v>
      </c>
      <c r="M416" s="1" t="s">
        <v>603</v>
      </c>
      <c r="N416" s="1">
        <v>8.5</v>
      </c>
      <c r="P416" s="2">
        <f t="shared" si="26"/>
        <v>117.3</v>
      </c>
      <c r="Q416">
        <f t="shared" si="28"/>
        <v>1251000</v>
      </c>
      <c r="R416">
        <f t="shared" si="27"/>
        <v>99.990623501199039</v>
      </c>
    </row>
    <row r="417" spans="1:18" ht="20.399999999999999" x14ac:dyDescent="0.35">
      <c r="A417" s="1">
        <v>415</v>
      </c>
      <c r="B417" s="1" t="s">
        <v>604</v>
      </c>
      <c r="C417" s="1" t="s">
        <v>27</v>
      </c>
      <c r="D417" s="1">
        <v>2010</v>
      </c>
      <c r="E417" s="1">
        <v>92098</v>
      </c>
      <c r="F417" s="1" t="s">
        <v>23</v>
      </c>
      <c r="G417" s="1" t="s">
        <v>35</v>
      </c>
      <c r="H417" s="1" t="s">
        <v>36</v>
      </c>
      <c r="I417" s="1">
        <v>16</v>
      </c>
      <c r="J417" s="1" t="s">
        <v>24</v>
      </c>
      <c r="K417" s="1" t="s">
        <v>254</v>
      </c>
      <c r="L417" s="1">
        <v>5</v>
      </c>
      <c r="N417" s="1">
        <v>7.25</v>
      </c>
      <c r="P417" s="2">
        <f t="shared" si="26"/>
        <v>215</v>
      </c>
      <c r="R417" t="str">
        <f t="shared" si="27"/>
        <v/>
      </c>
    </row>
    <row r="418" spans="1:18" ht="20.399999999999999" x14ac:dyDescent="0.35">
      <c r="A418" s="1">
        <v>416</v>
      </c>
      <c r="B418" s="1" t="s">
        <v>605</v>
      </c>
      <c r="C418" s="1" t="s">
        <v>22</v>
      </c>
      <c r="D418" s="1">
        <v>2005</v>
      </c>
      <c r="E418" s="1">
        <v>5834</v>
      </c>
      <c r="F418" s="1" t="s">
        <v>28</v>
      </c>
      <c r="G418" s="1" t="s">
        <v>17</v>
      </c>
      <c r="H418" s="1" t="s">
        <v>18</v>
      </c>
      <c r="I418" s="1">
        <v>13.2</v>
      </c>
      <c r="J418" s="1" t="s">
        <v>24</v>
      </c>
      <c r="K418" s="1" t="s">
        <v>606</v>
      </c>
      <c r="L418" s="1">
        <v>5</v>
      </c>
      <c r="N418" s="1">
        <v>0.8</v>
      </c>
      <c r="P418" s="2">
        <f t="shared" si="26"/>
        <v>94</v>
      </c>
      <c r="R418" t="str">
        <f t="shared" si="27"/>
        <v/>
      </c>
    </row>
    <row r="419" spans="1:18" ht="20.399999999999999" x14ac:dyDescent="0.35">
      <c r="A419" s="1">
        <v>417</v>
      </c>
      <c r="B419" s="1" t="s">
        <v>607</v>
      </c>
      <c r="C419" s="1" t="s">
        <v>43</v>
      </c>
      <c r="D419" s="1">
        <v>2017</v>
      </c>
      <c r="E419" s="1">
        <v>40250</v>
      </c>
      <c r="F419" s="1" t="s">
        <v>28</v>
      </c>
      <c r="G419" s="1" t="s">
        <v>17</v>
      </c>
      <c r="H419" s="1" t="s">
        <v>18</v>
      </c>
      <c r="I419" s="1">
        <v>17.190000000000001</v>
      </c>
      <c r="J419" s="1" t="s">
        <v>24</v>
      </c>
      <c r="K419" s="1" t="s">
        <v>327</v>
      </c>
      <c r="L419" s="1">
        <v>5</v>
      </c>
      <c r="M419" s="1" t="s">
        <v>608</v>
      </c>
      <c r="N419" s="1">
        <v>6.9</v>
      </c>
      <c r="P419" s="2">
        <f t="shared" si="26"/>
        <v>81.86</v>
      </c>
      <c r="Q419">
        <f t="shared" si="28"/>
        <v>974000</v>
      </c>
      <c r="R419">
        <f t="shared" si="27"/>
        <v>99.991595482546202</v>
      </c>
    </row>
    <row r="420" spans="1:18" ht="20.399999999999999" x14ac:dyDescent="0.35">
      <c r="A420" s="1">
        <v>418</v>
      </c>
      <c r="B420" s="1" t="s">
        <v>609</v>
      </c>
      <c r="C420" s="1" t="s">
        <v>34</v>
      </c>
      <c r="D420" s="1">
        <v>2018</v>
      </c>
      <c r="E420" s="1">
        <v>22397</v>
      </c>
      <c r="F420" s="1" t="s">
        <v>28</v>
      </c>
      <c r="G420" s="1" t="s">
        <v>35</v>
      </c>
      <c r="H420" s="1" t="s">
        <v>18</v>
      </c>
      <c r="I420" s="1">
        <v>11.5</v>
      </c>
      <c r="J420" s="1" t="s">
        <v>24</v>
      </c>
      <c r="K420" s="1" t="s">
        <v>610</v>
      </c>
      <c r="L420" s="1">
        <v>5</v>
      </c>
      <c r="M420" s="1" t="s">
        <v>611</v>
      </c>
      <c r="N420" s="1">
        <v>70.989999999999995</v>
      </c>
      <c r="P420" s="2">
        <f t="shared" si="26"/>
        <v>367</v>
      </c>
      <c r="Q420">
        <f t="shared" si="28"/>
        <v>9538000</v>
      </c>
      <c r="R420">
        <f t="shared" si="27"/>
        <v>99.99615223317258</v>
      </c>
    </row>
    <row r="421" spans="1:18" ht="20.399999999999999" x14ac:dyDescent="0.35">
      <c r="A421" s="1">
        <v>419</v>
      </c>
      <c r="B421" s="1" t="s">
        <v>309</v>
      </c>
      <c r="C421" s="1" t="s">
        <v>57</v>
      </c>
      <c r="D421" s="1">
        <v>2015</v>
      </c>
      <c r="E421" s="1">
        <v>20800</v>
      </c>
      <c r="F421" s="1" t="s">
        <v>28</v>
      </c>
      <c r="G421" s="1" t="s">
        <v>17</v>
      </c>
      <c r="H421" s="1" t="s">
        <v>36</v>
      </c>
      <c r="I421" s="1">
        <v>21.1</v>
      </c>
      <c r="J421" s="1" t="s">
        <v>24</v>
      </c>
      <c r="K421" s="1" t="s">
        <v>41</v>
      </c>
      <c r="L421" s="1">
        <v>5</v>
      </c>
      <c r="N421" s="1">
        <v>2.25</v>
      </c>
      <c r="P421" s="2">
        <f t="shared" si="26"/>
        <v>55.2</v>
      </c>
      <c r="R421" t="str">
        <f t="shared" si="27"/>
        <v/>
      </c>
    </row>
    <row r="422" spans="1:18" ht="20.399999999999999" x14ac:dyDescent="0.35">
      <c r="A422" s="1">
        <v>420</v>
      </c>
      <c r="B422" s="1" t="s">
        <v>612</v>
      </c>
      <c r="C422" s="1" t="s">
        <v>53</v>
      </c>
      <c r="D422" s="1">
        <v>2018</v>
      </c>
      <c r="E422" s="1">
        <v>40322</v>
      </c>
      <c r="F422" s="1" t="s">
        <v>28</v>
      </c>
      <c r="G422" s="1" t="s">
        <v>17</v>
      </c>
      <c r="H422" s="1" t="s">
        <v>18</v>
      </c>
      <c r="I422" s="1">
        <v>18.899999999999999</v>
      </c>
      <c r="J422" s="1" t="s">
        <v>24</v>
      </c>
      <c r="K422" s="1" t="s">
        <v>327</v>
      </c>
      <c r="L422" s="1">
        <v>5</v>
      </c>
      <c r="N422" s="1">
        <v>5.5</v>
      </c>
      <c r="P422" s="2">
        <f t="shared" si="26"/>
        <v>81.86</v>
      </c>
      <c r="R422" t="str">
        <f t="shared" si="27"/>
        <v/>
      </c>
    </row>
    <row r="423" spans="1:18" ht="20.399999999999999" x14ac:dyDescent="0.35">
      <c r="A423" s="1">
        <v>421</v>
      </c>
      <c r="B423" s="1" t="s">
        <v>613</v>
      </c>
      <c r="C423" s="1" t="s">
        <v>15</v>
      </c>
      <c r="D423" s="1">
        <v>2013</v>
      </c>
      <c r="E423" s="1">
        <v>52576</v>
      </c>
      <c r="F423" s="1" t="s">
        <v>28</v>
      </c>
      <c r="G423" s="1" t="s">
        <v>17</v>
      </c>
      <c r="H423" s="1" t="s">
        <v>18</v>
      </c>
      <c r="I423" s="1">
        <v>13</v>
      </c>
      <c r="J423" s="1" t="s">
        <v>24</v>
      </c>
      <c r="K423" s="1" t="s">
        <v>363</v>
      </c>
      <c r="L423" s="1">
        <v>5</v>
      </c>
      <c r="N423" s="1">
        <v>4.3499999999999996</v>
      </c>
      <c r="P423" s="2">
        <f t="shared" si="26"/>
        <v>100</v>
      </c>
      <c r="R423" t="str">
        <f t="shared" si="27"/>
        <v/>
      </c>
    </row>
    <row r="424" spans="1:18" ht="20.399999999999999" x14ac:dyDescent="0.35">
      <c r="A424" s="1">
        <v>422</v>
      </c>
      <c r="B424" s="1" t="s">
        <v>485</v>
      </c>
      <c r="C424" s="1" t="s">
        <v>57</v>
      </c>
      <c r="D424" s="1">
        <v>2010</v>
      </c>
      <c r="E424" s="1">
        <v>55000</v>
      </c>
      <c r="F424" s="1" t="s">
        <v>28</v>
      </c>
      <c r="G424" s="1" t="s">
        <v>17</v>
      </c>
      <c r="H424" s="1" t="s">
        <v>18</v>
      </c>
      <c r="I424" s="1">
        <v>16.47</v>
      </c>
      <c r="J424" s="1" t="s">
        <v>24</v>
      </c>
      <c r="K424" s="1" t="s">
        <v>114</v>
      </c>
      <c r="L424" s="1">
        <v>5</v>
      </c>
      <c r="N424" s="1">
        <v>2.25</v>
      </c>
      <c r="P424" s="2">
        <f t="shared" si="26"/>
        <v>73.900000000000006</v>
      </c>
      <c r="R424" t="str">
        <f t="shared" si="27"/>
        <v/>
      </c>
    </row>
    <row r="425" spans="1:18" ht="20.399999999999999" x14ac:dyDescent="0.35">
      <c r="A425" s="1">
        <v>423</v>
      </c>
      <c r="B425" s="1" t="s">
        <v>614</v>
      </c>
      <c r="C425" s="1" t="s">
        <v>15</v>
      </c>
      <c r="D425" s="1">
        <v>2016</v>
      </c>
      <c r="E425" s="1">
        <v>47000</v>
      </c>
      <c r="F425" s="1" t="s">
        <v>28</v>
      </c>
      <c r="G425" s="1" t="s">
        <v>35</v>
      </c>
      <c r="H425" s="1" t="s">
        <v>18</v>
      </c>
      <c r="I425" s="1">
        <v>15.26</v>
      </c>
      <c r="J425" s="1" t="s">
        <v>24</v>
      </c>
      <c r="K425" s="1" t="s">
        <v>186</v>
      </c>
      <c r="L425" s="1">
        <v>5</v>
      </c>
      <c r="M425" s="1" t="s">
        <v>615</v>
      </c>
      <c r="N425" s="1">
        <v>24.5</v>
      </c>
      <c r="P425" s="2">
        <f t="shared" si="26"/>
        <v>187.74</v>
      </c>
      <c r="Q425">
        <f t="shared" si="28"/>
        <v>6059000</v>
      </c>
      <c r="R425">
        <f t="shared" si="27"/>
        <v>99.996901468889249</v>
      </c>
    </row>
    <row r="426" spans="1:18" ht="20.399999999999999" x14ac:dyDescent="0.35">
      <c r="A426" s="1">
        <v>424</v>
      </c>
      <c r="B426" s="1" t="s">
        <v>616</v>
      </c>
      <c r="C426" s="1" t="s">
        <v>39</v>
      </c>
      <c r="D426" s="1">
        <v>2010</v>
      </c>
      <c r="E426" s="1">
        <v>42021</v>
      </c>
      <c r="F426" s="1" t="s">
        <v>23</v>
      </c>
      <c r="G426" s="1" t="s">
        <v>17</v>
      </c>
      <c r="H426" s="1" t="s">
        <v>18</v>
      </c>
      <c r="I426" s="1">
        <v>0</v>
      </c>
      <c r="J426" s="1" t="s">
        <v>24</v>
      </c>
      <c r="K426" s="1" t="s">
        <v>188</v>
      </c>
      <c r="L426" s="1">
        <v>5</v>
      </c>
      <c r="N426" s="1">
        <v>5.45</v>
      </c>
      <c r="P426" s="2"/>
      <c r="R426" t="str">
        <f t="shared" si="27"/>
        <v/>
      </c>
    </row>
    <row r="427" spans="1:18" ht="20.399999999999999" x14ac:dyDescent="0.35">
      <c r="A427" s="1">
        <v>425</v>
      </c>
      <c r="B427" s="1" t="s">
        <v>617</v>
      </c>
      <c r="C427" s="1" t="s">
        <v>34</v>
      </c>
      <c r="D427" s="1">
        <v>2017</v>
      </c>
      <c r="E427" s="1">
        <v>23163</v>
      </c>
      <c r="F427" s="1" t="s">
        <v>28</v>
      </c>
      <c r="G427" s="1" t="s">
        <v>17</v>
      </c>
      <c r="H427" s="1" t="s">
        <v>18</v>
      </c>
      <c r="I427" s="1">
        <v>15.29</v>
      </c>
      <c r="J427" s="1" t="s">
        <v>24</v>
      </c>
      <c r="K427" s="1" t="s">
        <v>283</v>
      </c>
      <c r="L427" s="1">
        <v>5</v>
      </c>
      <c r="N427" s="1">
        <v>12.03</v>
      </c>
      <c r="P427" s="2">
        <f>--LEFT(K427, FIND(" ", K427) - 1)</f>
        <v>121.3</v>
      </c>
      <c r="R427" t="str">
        <f t="shared" si="27"/>
        <v/>
      </c>
    </row>
    <row r="428" spans="1:18" ht="20.399999999999999" x14ac:dyDescent="0.35">
      <c r="A428" s="1">
        <v>426</v>
      </c>
      <c r="B428" s="1" t="s">
        <v>160</v>
      </c>
      <c r="C428" s="1" t="s">
        <v>15</v>
      </c>
      <c r="D428" s="1">
        <v>2011</v>
      </c>
      <c r="E428" s="1">
        <v>50000</v>
      </c>
      <c r="F428" s="1" t="s">
        <v>28</v>
      </c>
      <c r="G428" s="1" t="s">
        <v>35</v>
      </c>
      <c r="H428" s="1" t="s">
        <v>36</v>
      </c>
      <c r="I428" s="1">
        <v>11.74</v>
      </c>
      <c r="J428" s="1" t="s">
        <v>24</v>
      </c>
      <c r="K428" s="1" t="s">
        <v>161</v>
      </c>
      <c r="L428" s="1">
        <v>5</v>
      </c>
      <c r="N428" s="1">
        <v>8.5</v>
      </c>
      <c r="P428" s="2">
        <f>--LEFT(K428, FIND(" ", K428) - 1)</f>
        <v>186</v>
      </c>
      <c r="R428" t="str">
        <f t="shared" si="27"/>
        <v/>
      </c>
    </row>
    <row r="429" spans="1:18" ht="20.399999999999999" x14ac:dyDescent="0.35">
      <c r="A429" s="1">
        <v>427</v>
      </c>
      <c r="B429" s="1" t="s">
        <v>401</v>
      </c>
      <c r="C429" s="1" t="s">
        <v>15</v>
      </c>
      <c r="D429" s="1">
        <v>2014</v>
      </c>
      <c r="E429" s="1">
        <v>11900</v>
      </c>
      <c r="F429" s="1" t="s">
        <v>28</v>
      </c>
      <c r="G429" s="1" t="s">
        <v>35</v>
      </c>
      <c r="H429" s="1" t="s">
        <v>18</v>
      </c>
      <c r="I429" s="1">
        <v>16.82</v>
      </c>
      <c r="J429" s="1" t="s">
        <v>24</v>
      </c>
      <c r="K429" s="1" t="s">
        <v>402</v>
      </c>
      <c r="L429" s="1">
        <v>4</v>
      </c>
      <c r="M429" s="1" t="s">
        <v>403</v>
      </c>
      <c r="N429" s="1">
        <v>28.5</v>
      </c>
      <c r="P429" s="2">
        <f>--LEFT(K429, FIND(" ", K429) - 1)</f>
        <v>189.08</v>
      </c>
      <c r="Q429">
        <f t="shared" si="28"/>
        <v>4428000</v>
      </c>
      <c r="R429">
        <f t="shared" si="27"/>
        <v>99.995729900632341</v>
      </c>
    </row>
    <row r="430" spans="1:18" ht="20.399999999999999" x14ac:dyDescent="0.35">
      <c r="A430" s="1">
        <v>428</v>
      </c>
      <c r="B430" s="1" t="s">
        <v>292</v>
      </c>
      <c r="C430" s="1" t="s">
        <v>22</v>
      </c>
      <c r="D430" s="1">
        <v>2006</v>
      </c>
      <c r="E430" s="1">
        <v>108000</v>
      </c>
      <c r="F430" s="1" t="s">
        <v>28</v>
      </c>
      <c r="G430" s="1" t="s">
        <v>17</v>
      </c>
      <c r="H430" s="1" t="s">
        <v>36</v>
      </c>
      <c r="I430" s="1">
        <v>17</v>
      </c>
      <c r="J430" s="1" t="s">
        <v>24</v>
      </c>
      <c r="K430" s="1" t="s">
        <v>188</v>
      </c>
      <c r="L430" s="1">
        <v>5</v>
      </c>
      <c r="N430" s="1">
        <v>1.2</v>
      </c>
      <c r="P430" s="2"/>
      <c r="R430" t="str">
        <f t="shared" si="27"/>
        <v/>
      </c>
    </row>
    <row r="431" spans="1:18" ht="20.399999999999999" x14ac:dyDescent="0.35">
      <c r="A431" s="1">
        <v>429</v>
      </c>
      <c r="B431" s="1" t="s">
        <v>618</v>
      </c>
      <c r="C431" s="1" t="s">
        <v>74</v>
      </c>
      <c r="D431" s="1">
        <v>2013</v>
      </c>
      <c r="E431" s="1">
        <v>37000</v>
      </c>
      <c r="F431" s="1" t="s">
        <v>23</v>
      </c>
      <c r="G431" s="1" t="s">
        <v>17</v>
      </c>
      <c r="H431" s="1" t="s">
        <v>18</v>
      </c>
      <c r="I431" s="1">
        <v>23.59</v>
      </c>
      <c r="J431" s="1" t="s">
        <v>24</v>
      </c>
      <c r="K431" s="1" t="s">
        <v>398</v>
      </c>
      <c r="L431" s="1">
        <v>5</v>
      </c>
      <c r="N431" s="1">
        <v>5.75</v>
      </c>
      <c r="P431" s="2">
        <f t="shared" ref="P431:P444" si="29">--LEFT(K431, FIND(" ", K431) - 1)</f>
        <v>67.040000000000006</v>
      </c>
      <c r="R431" t="str">
        <f t="shared" si="27"/>
        <v/>
      </c>
    </row>
    <row r="432" spans="1:18" ht="20.399999999999999" x14ac:dyDescent="0.35">
      <c r="A432" s="1">
        <v>430</v>
      </c>
      <c r="B432" s="1" t="s">
        <v>312</v>
      </c>
      <c r="C432" s="1" t="s">
        <v>61</v>
      </c>
      <c r="D432" s="1">
        <v>2014</v>
      </c>
      <c r="E432" s="1">
        <v>30000</v>
      </c>
      <c r="F432" s="1" t="s">
        <v>28</v>
      </c>
      <c r="G432" s="1" t="s">
        <v>17</v>
      </c>
      <c r="H432" s="1" t="s">
        <v>36</v>
      </c>
      <c r="I432" s="1">
        <v>19.399999999999999</v>
      </c>
      <c r="J432" s="1" t="s">
        <v>24</v>
      </c>
      <c r="K432" s="1" t="s">
        <v>184</v>
      </c>
      <c r="L432" s="1">
        <v>5</v>
      </c>
      <c r="N432" s="1">
        <v>3.2</v>
      </c>
      <c r="P432" s="2">
        <f t="shared" si="29"/>
        <v>86.8</v>
      </c>
      <c r="R432" t="str">
        <f t="shared" si="27"/>
        <v/>
      </c>
    </row>
    <row r="433" spans="1:18" ht="20.399999999999999" x14ac:dyDescent="0.35">
      <c r="A433" s="1">
        <v>431</v>
      </c>
      <c r="B433" s="1" t="s">
        <v>619</v>
      </c>
      <c r="C433" s="1" t="s">
        <v>34</v>
      </c>
      <c r="D433" s="1">
        <v>2018</v>
      </c>
      <c r="E433" s="1">
        <v>12831</v>
      </c>
      <c r="F433" s="1" t="s">
        <v>28</v>
      </c>
      <c r="G433" s="1" t="s">
        <v>35</v>
      </c>
      <c r="H433" s="1" t="s">
        <v>18</v>
      </c>
      <c r="I433" s="1">
        <v>21.4</v>
      </c>
      <c r="J433" s="1" t="s">
        <v>24</v>
      </c>
      <c r="K433" s="1" t="s">
        <v>347</v>
      </c>
      <c r="L433" s="1">
        <v>5</v>
      </c>
      <c r="N433" s="1">
        <v>9.89</v>
      </c>
      <c r="P433" s="2">
        <f t="shared" si="29"/>
        <v>83.1</v>
      </c>
      <c r="R433" t="str">
        <f t="shared" si="27"/>
        <v/>
      </c>
    </row>
    <row r="434" spans="1:18" ht="20.399999999999999" x14ac:dyDescent="0.35">
      <c r="A434" s="1">
        <v>432</v>
      </c>
      <c r="B434" s="1" t="s">
        <v>620</v>
      </c>
      <c r="C434" s="1" t="s">
        <v>34</v>
      </c>
      <c r="D434" s="1">
        <v>2012</v>
      </c>
      <c r="E434" s="1">
        <v>143017</v>
      </c>
      <c r="F434" s="1" t="s">
        <v>23</v>
      </c>
      <c r="G434" s="1" t="s">
        <v>35</v>
      </c>
      <c r="H434" s="1" t="s">
        <v>18</v>
      </c>
      <c r="I434" s="1">
        <v>20</v>
      </c>
      <c r="J434" s="1" t="s">
        <v>24</v>
      </c>
      <c r="K434" s="1" t="s">
        <v>97</v>
      </c>
      <c r="L434" s="1">
        <v>5</v>
      </c>
      <c r="N434" s="1">
        <v>6.58</v>
      </c>
      <c r="P434" s="2">
        <f t="shared" si="29"/>
        <v>138.1</v>
      </c>
      <c r="R434" t="str">
        <f t="shared" si="27"/>
        <v/>
      </c>
    </row>
    <row r="435" spans="1:18" ht="20.399999999999999" x14ac:dyDescent="0.35">
      <c r="A435" s="1">
        <v>433</v>
      </c>
      <c r="B435" s="1" t="s">
        <v>621</v>
      </c>
      <c r="C435" s="1" t="s">
        <v>53</v>
      </c>
      <c r="D435" s="1">
        <v>2018</v>
      </c>
      <c r="E435" s="1">
        <v>13102</v>
      </c>
      <c r="F435" s="1" t="s">
        <v>28</v>
      </c>
      <c r="G435" s="1" t="s">
        <v>17</v>
      </c>
      <c r="H435" s="1" t="s">
        <v>18</v>
      </c>
      <c r="I435" s="1">
        <v>21.1</v>
      </c>
      <c r="J435" s="1" t="s">
        <v>24</v>
      </c>
      <c r="K435" s="1" t="s">
        <v>41</v>
      </c>
      <c r="L435" s="1">
        <v>5</v>
      </c>
      <c r="N435" s="1">
        <v>4.0599999999999996</v>
      </c>
      <c r="P435" s="2">
        <f t="shared" si="29"/>
        <v>55.2</v>
      </c>
      <c r="R435" t="str">
        <f t="shared" si="27"/>
        <v/>
      </c>
    </row>
    <row r="436" spans="1:18" ht="20.399999999999999" x14ac:dyDescent="0.35">
      <c r="A436" s="1">
        <v>434</v>
      </c>
      <c r="B436" s="1" t="s">
        <v>622</v>
      </c>
      <c r="C436" s="1" t="s">
        <v>34</v>
      </c>
      <c r="D436" s="1">
        <v>2019</v>
      </c>
      <c r="E436" s="1">
        <v>24950</v>
      </c>
      <c r="F436" s="1" t="s">
        <v>23</v>
      </c>
      <c r="G436" s="1" t="s">
        <v>17</v>
      </c>
      <c r="H436" s="1" t="s">
        <v>18</v>
      </c>
      <c r="I436" s="1">
        <v>20.37</v>
      </c>
      <c r="J436" s="1" t="s">
        <v>24</v>
      </c>
      <c r="K436" s="1" t="s">
        <v>95</v>
      </c>
      <c r="L436" s="1">
        <v>5</v>
      </c>
      <c r="N436" s="1">
        <v>13.37</v>
      </c>
      <c r="P436" s="2">
        <f t="shared" si="29"/>
        <v>108.45</v>
      </c>
      <c r="R436" t="str">
        <f t="shared" si="27"/>
        <v/>
      </c>
    </row>
    <row r="437" spans="1:18" ht="20.399999999999999" x14ac:dyDescent="0.35">
      <c r="A437" s="1">
        <v>435</v>
      </c>
      <c r="B437" s="1" t="s">
        <v>623</v>
      </c>
      <c r="C437" s="1" t="s">
        <v>34</v>
      </c>
      <c r="D437" s="1">
        <v>2011</v>
      </c>
      <c r="E437" s="1">
        <v>57832</v>
      </c>
      <c r="F437" s="1" t="s">
        <v>23</v>
      </c>
      <c r="G437" s="1" t="s">
        <v>35</v>
      </c>
      <c r="H437" s="1" t="s">
        <v>18</v>
      </c>
      <c r="I437" s="1">
        <v>16.2</v>
      </c>
      <c r="J437" s="1" t="s">
        <v>24</v>
      </c>
      <c r="K437" s="1" t="s">
        <v>321</v>
      </c>
      <c r="L437" s="1">
        <v>5</v>
      </c>
      <c r="N437" s="1">
        <v>25.82</v>
      </c>
      <c r="P437" s="2">
        <f t="shared" si="29"/>
        <v>258</v>
      </c>
      <c r="R437" t="str">
        <f t="shared" si="27"/>
        <v/>
      </c>
    </row>
    <row r="438" spans="1:18" ht="20.399999999999999" x14ac:dyDescent="0.35">
      <c r="A438" s="1">
        <v>436</v>
      </c>
      <c r="B438" s="1" t="s">
        <v>463</v>
      </c>
      <c r="C438" s="1" t="s">
        <v>53</v>
      </c>
      <c r="D438" s="1">
        <v>2016</v>
      </c>
      <c r="E438" s="1">
        <v>34267</v>
      </c>
      <c r="F438" s="1" t="s">
        <v>28</v>
      </c>
      <c r="G438" s="1" t="s">
        <v>17</v>
      </c>
      <c r="H438" s="1" t="s">
        <v>18</v>
      </c>
      <c r="I438" s="1">
        <v>22.74</v>
      </c>
      <c r="J438" s="1" t="s">
        <v>24</v>
      </c>
      <c r="K438" s="1" t="s">
        <v>464</v>
      </c>
      <c r="L438" s="1">
        <v>5</v>
      </c>
      <c r="N438" s="1">
        <v>3.74</v>
      </c>
      <c r="P438" s="2">
        <f t="shared" si="29"/>
        <v>47.3</v>
      </c>
      <c r="R438" t="str">
        <f t="shared" si="27"/>
        <v/>
      </c>
    </row>
    <row r="439" spans="1:18" ht="20.399999999999999" x14ac:dyDescent="0.35">
      <c r="A439" s="1">
        <v>437</v>
      </c>
      <c r="B439" s="1" t="s">
        <v>624</v>
      </c>
      <c r="C439" s="1" t="s">
        <v>74</v>
      </c>
      <c r="D439" s="1">
        <v>2015</v>
      </c>
      <c r="E439" s="1">
        <v>33000</v>
      </c>
      <c r="F439" s="1" t="s">
        <v>23</v>
      </c>
      <c r="G439" s="1" t="s">
        <v>35</v>
      </c>
      <c r="H439" s="1" t="s">
        <v>36</v>
      </c>
      <c r="I439" s="1">
        <v>16.8</v>
      </c>
      <c r="J439" s="1" t="s">
        <v>24</v>
      </c>
      <c r="K439" s="1" t="s">
        <v>249</v>
      </c>
      <c r="L439" s="1">
        <v>5</v>
      </c>
      <c r="N439" s="1">
        <v>22</v>
      </c>
      <c r="P439" s="2">
        <f t="shared" si="29"/>
        <v>150</v>
      </c>
      <c r="R439" t="str">
        <f t="shared" si="27"/>
        <v/>
      </c>
    </row>
    <row r="440" spans="1:18" ht="20.399999999999999" x14ac:dyDescent="0.35">
      <c r="A440" s="1">
        <v>438</v>
      </c>
      <c r="B440" s="1" t="s">
        <v>625</v>
      </c>
      <c r="C440" s="1" t="s">
        <v>129</v>
      </c>
      <c r="D440" s="1">
        <v>2007</v>
      </c>
      <c r="E440" s="1">
        <v>55100</v>
      </c>
      <c r="F440" s="1" t="s">
        <v>28</v>
      </c>
      <c r="G440" s="1" t="s">
        <v>17</v>
      </c>
      <c r="H440" s="1" t="s">
        <v>18</v>
      </c>
      <c r="I440" s="1">
        <v>18.899999999999999</v>
      </c>
      <c r="J440" s="1" t="s">
        <v>24</v>
      </c>
      <c r="K440" s="1" t="s">
        <v>88</v>
      </c>
      <c r="L440" s="1">
        <v>5</v>
      </c>
      <c r="N440" s="1">
        <v>1.45</v>
      </c>
      <c r="P440" s="2">
        <f t="shared" si="29"/>
        <v>67.099999999999994</v>
      </c>
      <c r="R440" t="str">
        <f t="shared" si="27"/>
        <v/>
      </c>
    </row>
    <row r="441" spans="1:18" ht="20.399999999999999" x14ac:dyDescent="0.35">
      <c r="A441" s="1">
        <v>439</v>
      </c>
      <c r="B441" s="1" t="s">
        <v>510</v>
      </c>
      <c r="C441" s="1" t="s">
        <v>57</v>
      </c>
      <c r="D441" s="1">
        <v>2008</v>
      </c>
      <c r="E441" s="1">
        <v>40000</v>
      </c>
      <c r="F441" s="1" t="s">
        <v>28</v>
      </c>
      <c r="G441" s="1" t="s">
        <v>17</v>
      </c>
      <c r="H441" s="1" t="s">
        <v>18</v>
      </c>
      <c r="I441" s="1">
        <v>17.7</v>
      </c>
      <c r="J441" s="1" t="s">
        <v>24</v>
      </c>
      <c r="K441" s="1" t="s">
        <v>169</v>
      </c>
      <c r="L441" s="1">
        <v>5</v>
      </c>
      <c r="N441" s="1">
        <v>2</v>
      </c>
      <c r="P441" s="2">
        <f t="shared" si="29"/>
        <v>78</v>
      </c>
      <c r="R441" t="str">
        <f t="shared" si="27"/>
        <v/>
      </c>
    </row>
    <row r="442" spans="1:18" ht="20.399999999999999" x14ac:dyDescent="0.35">
      <c r="A442" s="1">
        <v>440</v>
      </c>
      <c r="B442" s="1" t="s">
        <v>626</v>
      </c>
      <c r="C442" s="1" t="s">
        <v>53</v>
      </c>
      <c r="D442" s="1">
        <v>2017</v>
      </c>
      <c r="E442" s="1">
        <v>31841</v>
      </c>
      <c r="F442" s="1" t="s">
        <v>16</v>
      </c>
      <c r="G442" s="1" t="s">
        <v>17</v>
      </c>
      <c r="H442" s="1" t="s">
        <v>18</v>
      </c>
      <c r="I442" s="1">
        <v>15.1</v>
      </c>
      <c r="J442" s="1" t="s">
        <v>19</v>
      </c>
      <c r="K442" s="1" t="s">
        <v>239</v>
      </c>
      <c r="L442" s="1">
        <v>5</v>
      </c>
      <c r="N442" s="1">
        <v>4.7</v>
      </c>
      <c r="P442" s="2">
        <f t="shared" si="29"/>
        <v>73</v>
      </c>
      <c r="R442" t="str">
        <f t="shared" si="27"/>
        <v/>
      </c>
    </row>
    <row r="443" spans="1:18" ht="20.399999999999999" x14ac:dyDescent="0.35">
      <c r="A443" s="1">
        <v>441</v>
      </c>
      <c r="B443" s="1" t="s">
        <v>627</v>
      </c>
      <c r="C443" s="1" t="s">
        <v>57</v>
      </c>
      <c r="D443" s="1">
        <v>2014</v>
      </c>
      <c r="E443" s="1">
        <v>15000</v>
      </c>
      <c r="F443" s="1" t="s">
        <v>28</v>
      </c>
      <c r="G443" s="1" t="s">
        <v>17</v>
      </c>
      <c r="H443" s="1" t="s">
        <v>18</v>
      </c>
      <c r="I443" s="1">
        <v>13.7</v>
      </c>
      <c r="J443" s="1" t="s">
        <v>24</v>
      </c>
      <c r="K443" s="1" t="s">
        <v>628</v>
      </c>
      <c r="L443" s="1">
        <v>8</v>
      </c>
      <c r="N443" s="1">
        <v>3.75</v>
      </c>
      <c r="P443" s="2">
        <f t="shared" si="29"/>
        <v>98.79</v>
      </c>
      <c r="R443" t="str">
        <f t="shared" si="27"/>
        <v/>
      </c>
    </row>
    <row r="444" spans="1:18" ht="20.399999999999999" x14ac:dyDescent="0.35">
      <c r="A444" s="1">
        <v>442</v>
      </c>
      <c r="B444" s="1" t="s">
        <v>629</v>
      </c>
      <c r="C444" s="1" t="s">
        <v>34</v>
      </c>
      <c r="D444" s="1">
        <v>2016</v>
      </c>
      <c r="E444" s="1">
        <v>82756</v>
      </c>
      <c r="F444" s="1" t="s">
        <v>23</v>
      </c>
      <c r="G444" s="1" t="s">
        <v>17</v>
      </c>
      <c r="H444" s="1" t="s">
        <v>18</v>
      </c>
      <c r="I444" s="1">
        <v>15.96</v>
      </c>
      <c r="J444" s="1" t="s">
        <v>24</v>
      </c>
      <c r="K444" s="1" t="s">
        <v>630</v>
      </c>
      <c r="L444" s="1">
        <v>7</v>
      </c>
      <c r="M444" s="1" t="s">
        <v>631</v>
      </c>
      <c r="N444" s="1">
        <v>7.7</v>
      </c>
      <c r="P444" s="2">
        <f t="shared" si="29"/>
        <v>62.1</v>
      </c>
      <c r="Q444">
        <f t="shared" si="28"/>
        <v>1128000</v>
      </c>
      <c r="R444">
        <f t="shared" si="27"/>
        <v>99.994494680851048</v>
      </c>
    </row>
    <row r="445" spans="1:18" ht="20.399999999999999" x14ac:dyDescent="0.35">
      <c r="A445" s="1">
        <v>443</v>
      </c>
      <c r="B445" s="1" t="s">
        <v>632</v>
      </c>
      <c r="C445" s="1" t="s">
        <v>34</v>
      </c>
      <c r="D445" s="1">
        <v>2012</v>
      </c>
      <c r="E445" s="1">
        <v>50243</v>
      </c>
      <c r="F445" s="1" t="s">
        <v>28</v>
      </c>
      <c r="G445" s="1" t="s">
        <v>17</v>
      </c>
      <c r="H445" s="1" t="s">
        <v>18</v>
      </c>
      <c r="I445" s="1">
        <v>0</v>
      </c>
      <c r="J445" s="1" t="s">
        <v>24</v>
      </c>
      <c r="K445" s="1" t="s">
        <v>188</v>
      </c>
      <c r="L445" s="1">
        <v>5</v>
      </c>
      <c r="N445" s="1">
        <v>3.35</v>
      </c>
      <c r="P445" s="2"/>
      <c r="R445" t="str">
        <f t="shared" si="27"/>
        <v/>
      </c>
    </row>
    <row r="446" spans="1:18" ht="20.399999999999999" x14ac:dyDescent="0.35">
      <c r="A446" s="1">
        <v>444</v>
      </c>
      <c r="B446" s="1" t="s">
        <v>633</v>
      </c>
      <c r="C446" s="1" t="s">
        <v>39</v>
      </c>
      <c r="D446" s="1">
        <v>2014</v>
      </c>
      <c r="E446" s="1">
        <v>20600</v>
      </c>
      <c r="F446" s="1" t="s">
        <v>28</v>
      </c>
      <c r="G446" s="1" t="s">
        <v>17</v>
      </c>
      <c r="H446" s="1" t="s">
        <v>18</v>
      </c>
      <c r="I446" s="1">
        <v>21.1</v>
      </c>
      <c r="J446" s="1" t="s">
        <v>24</v>
      </c>
      <c r="K446" s="1" t="s">
        <v>41</v>
      </c>
      <c r="L446" s="1">
        <v>5</v>
      </c>
      <c r="N446" s="1">
        <v>2.6</v>
      </c>
      <c r="P446" s="2">
        <f t="shared" ref="P446:P473" si="30">--LEFT(K446, FIND(" ", K446) - 1)</f>
        <v>55.2</v>
      </c>
      <c r="R446" t="str">
        <f t="shared" si="27"/>
        <v/>
      </c>
    </row>
    <row r="447" spans="1:18" ht="20.399999999999999" x14ac:dyDescent="0.35">
      <c r="A447" s="1">
        <v>445</v>
      </c>
      <c r="B447" s="1" t="s">
        <v>634</v>
      </c>
      <c r="C447" s="1" t="s">
        <v>34</v>
      </c>
      <c r="D447" s="1">
        <v>2017</v>
      </c>
      <c r="E447" s="1">
        <v>29952</v>
      </c>
      <c r="F447" s="1" t="s">
        <v>28</v>
      </c>
      <c r="G447" s="1" t="s">
        <v>35</v>
      </c>
      <c r="H447" s="1" t="s">
        <v>18</v>
      </c>
      <c r="I447" s="1">
        <v>13</v>
      </c>
      <c r="J447" s="1" t="s">
        <v>24</v>
      </c>
      <c r="K447" s="1" t="s">
        <v>283</v>
      </c>
      <c r="L447" s="1">
        <v>5</v>
      </c>
      <c r="N447" s="1">
        <v>13.77</v>
      </c>
      <c r="P447" s="2">
        <f t="shared" si="30"/>
        <v>121.3</v>
      </c>
      <c r="R447" t="str">
        <f t="shared" si="27"/>
        <v/>
      </c>
    </row>
    <row r="448" spans="1:18" ht="20.399999999999999" x14ac:dyDescent="0.35">
      <c r="A448" s="1">
        <v>446</v>
      </c>
      <c r="B448" s="1" t="s">
        <v>635</v>
      </c>
      <c r="C448" s="1" t="s">
        <v>15</v>
      </c>
      <c r="D448" s="1">
        <v>2017</v>
      </c>
      <c r="E448" s="1">
        <v>15000</v>
      </c>
      <c r="F448" s="1" t="s">
        <v>28</v>
      </c>
      <c r="G448" s="1" t="s">
        <v>17</v>
      </c>
      <c r="H448" s="1" t="s">
        <v>36</v>
      </c>
      <c r="I448" s="1">
        <v>16.09</v>
      </c>
      <c r="J448" s="1" t="s">
        <v>24</v>
      </c>
      <c r="K448" s="1" t="s">
        <v>103</v>
      </c>
      <c r="L448" s="1">
        <v>5</v>
      </c>
      <c r="M448" s="1" t="s">
        <v>636</v>
      </c>
      <c r="N448" s="1">
        <v>7.1</v>
      </c>
      <c r="P448" s="2">
        <f t="shared" si="30"/>
        <v>103.5</v>
      </c>
      <c r="Q448">
        <f t="shared" si="28"/>
        <v>1148000</v>
      </c>
      <c r="R448">
        <f t="shared" si="27"/>
        <v>99.990984320557502</v>
      </c>
    </row>
    <row r="449" spans="1:18" ht="20.399999999999999" x14ac:dyDescent="0.35">
      <c r="A449" s="1">
        <v>447</v>
      </c>
      <c r="B449" s="1" t="s">
        <v>637</v>
      </c>
      <c r="C449" s="1" t="s">
        <v>22</v>
      </c>
      <c r="D449" s="1">
        <v>2008</v>
      </c>
      <c r="E449" s="1">
        <v>61938</v>
      </c>
      <c r="F449" s="1" t="s">
        <v>28</v>
      </c>
      <c r="G449" s="1" t="s">
        <v>35</v>
      </c>
      <c r="H449" s="1" t="s">
        <v>36</v>
      </c>
      <c r="I449" s="1">
        <v>12.9</v>
      </c>
      <c r="J449" s="1" t="s">
        <v>24</v>
      </c>
      <c r="K449" s="1" t="s">
        <v>245</v>
      </c>
      <c r="L449" s="1">
        <v>5</v>
      </c>
      <c r="N449" s="1">
        <v>2.65</v>
      </c>
      <c r="P449" s="2">
        <f t="shared" si="30"/>
        <v>130</v>
      </c>
      <c r="R449" t="str">
        <f t="shared" si="27"/>
        <v/>
      </c>
    </row>
    <row r="450" spans="1:18" ht="20.399999999999999" x14ac:dyDescent="0.35">
      <c r="A450" s="1">
        <v>448</v>
      </c>
      <c r="B450" s="1" t="s">
        <v>50</v>
      </c>
      <c r="C450" s="1" t="s">
        <v>39</v>
      </c>
      <c r="D450" s="1">
        <v>2014</v>
      </c>
      <c r="E450" s="1">
        <v>67000</v>
      </c>
      <c r="F450" s="1" t="s">
        <v>23</v>
      </c>
      <c r="G450" s="1" t="s">
        <v>17</v>
      </c>
      <c r="H450" s="1" t="s">
        <v>18</v>
      </c>
      <c r="I450" s="1">
        <v>22.3</v>
      </c>
      <c r="J450" s="1" t="s">
        <v>24</v>
      </c>
      <c r="K450" s="1" t="s">
        <v>51</v>
      </c>
      <c r="L450" s="1">
        <v>5</v>
      </c>
      <c r="N450" s="1">
        <v>2.5</v>
      </c>
      <c r="P450" s="2">
        <f t="shared" si="30"/>
        <v>74</v>
      </c>
      <c r="R450" t="str">
        <f t="shared" si="27"/>
        <v/>
      </c>
    </row>
    <row r="451" spans="1:18" ht="20.399999999999999" x14ac:dyDescent="0.35">
      <c r="A451" s="1">
        <v>449</v>
      </c>
      <c r="B451" s="1" t="s">
        <v>211</v>
      </c>
      <c r="C451" s="1" t="s">
        <v>53</v>
      </c>
      <c r="D451" s="1">
        <v>2013</v>
      </c>
      <c r="E451" s="1">
        <v>61672</v>
      </c>
      <c r="F451" s="1" t="s">
        <v>23</v>
      </c>
      <c r="G451" s="1" t="s">
        <v>17</v>
      </c>
      <c r="H451" s="1" t="s">
        <v>18</v>
      </c>
      <c r="I451" s="1">
        <v>16</v>
      </c>
      <c r="J451" s="1" t="s">
        <v>24</v>
      </c>
      <c r="K451" s="1" t="s">
        <v>167</v>
      </c>
      <c r="L451" s="1">
        <v>7</v>
      </c>
      <c r="N451" s="1">
        <v>7.53</v>
      </c>
      <c r="P451" s="2">
        <f t="shared" si="30"/>
        <v>140</v>
      </c>
      <c r="R451" t="str">
        <f t="shared" si="27"/>
        <v/>
      </c>
    </row>
    <row r="452" spans="1:18" ht="20.399999999999999" x14ac:dyDescent="0.35">
      <c r="A452" s="1">
        <v>450</v>
      </c>
      <c r="B452" s="1" t="s">
        <v>638</v>
      </c>
      <c r="C452" s="1" t="s">
        <v>34</v>
      </c>
      <c r="D452" s="1">
        <v>2017</v>
      </c>
      <c r="E452" s="1">
        <v>26185</v>
      </c>
      <c r="F452" s="1" t="s">
        <v>28</v>
      </c>
      <c r="G452" s="1" t="s">
        <v>17</v>
      </c>
      <c r="H452" s="1" t="s">
        <v>18</v>
      </c>
      <c r="I452" s="1">
        <v>18.600000000000001</v>
      </c>
      <c r="J452" s="1" t="s">
        <v>24</v>
      </c>
      <c r="K452" s="1" t="s">
        <v>368</v>
      </c>
      <c r="L452" s="1">
        <v>5</v>
      </c>
      <c r="N452" s="1">
        <v>7.98</v>
      </c>
      <c r="P452" s="2">
        <f t="shared" si="30"/>
        <v>81.83</v>
      </c>
      <c r="R452" t="str">
        <f t="shared" si="27"/>
        <v/>
      </c>
    </row>
    <row r="453" spans="1:18" ht="20.399999999999999" x14ac:dyDescent="0.35">
      <c r="A453" s="1">
        <v>451</v>
      </c>
      <c r="B453" s="1" t="s">
        <v>639</v>
      </c>
      <c r="C453" s="1" t="s">
        <v>74</v>
      </c>
      <c r="D453" s="1">
        <v>2014</v>
      </c>
      <c r="E453" s="1">
        <v>38000</v>
      </c>
      <c r="F453" s="1" t="s">
        <v>23</v>
      </c>
      <c r="G453" s="1" t="s">
        <v>35</v>
      </c>
      <c r="H453" s="1" t="s">
        <v>36</v>
      </c>
      <c r="I453" s="1">
        <v>14.16</v>
      </c>
      <c r="J453" s="1" t="s">
        <v>24</v>
      </c>
      <c r="K453" s="1" t="s">
        <v>640</v>
      </c>
      <c r="L453" s="1">
        <v>5</v>
      </c>
      <c r="N453" s="1">
        <v>39</v>
      </c>
      <c r="P453" s="2">
        <f t="shared" si="30"/>
        <v>174.3</v>
      </c>
      <c r="R453" t="str">
        <f t="shared" si="27"/>
        <v/>
      </c>
    </row>
    <row r="454" spans="1:18" ht="20.399999999999999" x14ac:dyDescent="0.35">
      <c r="A454" s="1">
        <v>452</v>
      </c>
      <c r="B454" s="1" t="s">
        <v>641</v>
      </c>
      <c r="C454" s="1" t="s">
        <v>27</v>
      </c>
      <c r="D454" s="1">
        <v>2011</v>
      </c>
      <c r="E454" s="1">
        <v>67000</v>
      </c>
      <c r="F454" s="1" t="s">
        <v>28</v>
      </c>
      <c r="G454" s="1" t="s">
        <v>17</v>
      </c>
      <c r="H454" s="1" t="s">
        <v>36</v>
      </c>
      <c r="I454" s="1">
        <v>18.5</v>
      </c>
      <c r="J454" s="1" t="s">
        <v>24</v>
      </c>
      <c r="K454" s="1" t="s">
        <v>276</v>
      </c>
      <c r="L454" s="1">
        <v>5</v>
      </c>
      <c r="N454" s="1">
        <v>2.25</v>
      </c>
      <c r="P454" s="2">
        <f t="shared" si="30"/>
        <v>85.8</v>
      </c>
      <c r="R454" t="str">
        <f t="shared" si="27"/>
        <v/>
      </c>
    </row>
    <row r="455" spans="1:18" ht="20.399999999999999" x14ac:dyDescent="0.35">
      <c r="A455" s="1">
        <v>453</v>
      </c>
      <c r="B455" s="1" t="s">
        <v>642</v>
      </c>
      <c r="C455" s="1" t="s">
        <v>27</v>
      </c>
      <c r="D455" s="1">
        <v>2010</v>
      </c>
      <c r="E455" s="1">
        <v>66000</v>
      </c>
      <c r="F455" s="1" t="s">
        <v>28</v>
      </c>
      <c r="G455" s="1" t="s">
        <v>17</v>
      </c>
      <c r="H455" s="1" t="s">
        <v>36</v>
      </c>
      <c r="I455" s="1">
        <v>13.17</v>
      </c>
      <c r="J455" s="1" t="s">
        <v>24</v>
      </c>
      <c r="K455" s="1" t="s">
        <v>643</v>
      </c>
      <c r="L455" s="1">
        <v>5</v>
      </c>
      <c r="N455" s="1">
        <v>3.85</v>
      </c>
      <c r="P455" s="2">
        <f t="shared" si="30"/>
        <v>114</v>
      </c>
      <c r="R455" t="str">
        <f t="shared" si="27"/>
        <v/>
      </c>
    </row>
    <row r="456" spans="1:18" ht="20.399999999999999" x14ac:dyDescent="0.35">
      <c r="A456" s="1">
        <v>454</v>
      </c>
      <c r="B456" s="1" t="s">
        <v>91</v>
      </c>
      <c r="C456" s="1" t="s">
        <v>39</v>
      </c>
      <c r="D456" s="1">
        <v>2015</v>
      </c>
      <c r="E456" s="1">
        <v>80883</v>
      </c>
      <c r="F456" s="1" t="s">
        <v>23</v>
      </c>
      <c r="G456" s="1" t="s">
        <v>17</v>
      </c>
      <c r="H456" s="1" t="s">
        <v>18</v>
      </c>
      <c r="I456" s="1">
        <v>12.8</v>
      </c>
      <c r="J456" s="1" t="s">
        <v>24</v>
      </c>
      <c r="K456" s="1" t="s">
        <v>93</v>
      </c>
      <c r="L456" s="1">
        <v>7</v>
      </c>
      <c r="N456" s="1">
        <v>13.5</v>
      </c>
      <c r="P456" s="2">
        <f t="shared" si="30"/>
        <v>102</v>
      </c>
      <c r="R456" t="str">
        <f t="shared" si="27"/>
        <v/>
      </c>
    </row>
    <row r="457" spans="1:18" ht="20.399999999999999" x14ac:dyDescent="0.35">
      <c r="A457" s="1">
        <v>455</v>
      </c>
      <c r="B457" s="1" t="s">
        <v>644</v>
      </c>
      <c r="C457" s="1" t="s">
        <v>39</v>
      </c>
      <c r="D457" s="1">
        <v>2016</v>
      </c>
      <c r="E457" s="1">
        <v>80219</v>
      </c>
      <c r="F457" s="1" t="s">
        <v>23</v>
      </c>
      <c r="G457" s="1" t="s">
        <v>17</v>
      </c>
      <c r="H457" s="1" t="s">
        <v>18</v>
      </c>
      <c r="I457" s="1">
        <v>27.62</v>
      </c>
      <c r="J457" s="1" t="s">
        <v>24</v>
      </c>
      <c r="K457" s="1" t="s">
        <v>555</v>
      </c>
      <c r="L457" s="1">
        <v>5</v>
      </c>
      <c r="N457" s="1">
        <v>3.5</v>
      </c>
      <c r="P457" s="2">
        <f t="shared" si="30"/>
        <v>47</v>
      </c>
      <c r="R457" t="str">
        <f t="shared" si="27"/>
        <v/>
      </c>
    </row>
    <row r="458" spans="1:18" ht="20.399999999999999" x14ac:dyDescent="0.35">
      <c r="A458" s="1">
        <v>456</v>
      </c>
      <c r="B458" s="1" t="s">
        <v>645</v>
      </c>
      <c r="C458" s="1" t="s">
        <v>61</v>
      </c>
      <c r="D458" s="1">
        <v>2018</v>
      </c>
      <c r="E458" s="1">
        <v>12923</v>
      </c>
      <c r="F458" s="1" t="s">
        <v>23</v>
      </c>
      <c r="G458" s="1" t="s">
        <v>17</v>
      </c>
      <c r="H458" s="1" t="s">
        <v>18</v>
      </c>
      <c r="I458" s="1">
        <v>25.1</v>
      </c>
      <c r="J458" s="1" t="s">
        <v>24</v>
      </c>
      <c r="K458" s="1" t="s">
        <v>80</v>
      </c>
      <c r="L458" s="1">
        <v>5</v>
      </c>
      <c r="M458" s="1" t="s">
        <v>646</v>
      </c>
      <c r="N458" s="1">
        <v>8.92</v>
      </c>
      <c r="P458" s="2">
        <f t="shared" si="30"/>
        <v>88.5</v>
      </c>
      <c r="Q458">
        <f t="shared" ref="Q458:Q521" si="31">VALUE(SUBSTITUTE(SUBSTITUTE(TRIM(M458), CHAR(160), ""), " Lakh", "")) * 100000</f>
        <v>1126000</v>
      </c>
      <c r="R458">
        <f t="shared" si="27"/>
        <v>99.992140319715801</v>
      </c>
    </row>
    <row r="459" spans="1:18" ht="20.399999999999999" x14ac:dyDescent="0.35">
      <c r="A459" s="1">
        <v>457</v>
      </c>
      <c r="B459" s="1" t="s">
        <v>647</v>
      </c>
      <c r="C459" s="1" t="s">
        <v>34</v>
      </c>
      <c r="D459" s="1">
        <v>2016</v>
      </c>
      <c r="E459" s="1">
        <v>86642</v>
      </c>
      <c r="F459" s="1" t="s">
        <v>23</v>
      </c>
      <c r="G459" s="1" t="s">
        <v>35</v>
      </c>
      <c r="H459" s="1" t="s">
        <v>18</v>
      </c>
      <c r="I459" s="1">
        <v>15.17</v>
      </c>
      <c r="J459" s="1" t="s">
        <v>24</v>
      </c>
      <c r="K459" s="1" t="s">
        <v>587</v>
      </c>
      <c r="L459" s="1">
        <v>5</v>
      </c>
      <c r="M459" s="1" t="s">
        <v>648</v>
      </c>
      <c r="N459" s="1">
        <v>20.37</v>
      </c>
      <c r="P459" s="2">
        <f t="shared" si="30"/>
        <v>181</v>
      </c>
      <c r="Q459">
        <f t="shared" si="31"/>
        <v>4365000</v>
      </c>
      <c r="R459">
        <f t="shared" si="27"/>
        <v>99.995853379152351</v>
      </c>
    </row>
    <row r="460" spans="1:18" ht="20.399999999999999" x14ac:dyDescent="0.35">
      <c r="A460" s="1">
        <v>458</v>
      </c>
      <c r="B460" s="1" t="s">
        <v>303</v>
      </c>
      <c r="C460" s="1" t="s">
        <v>74</v>
      </c>
      <c r="D460" s="1">
        <v>2016</v>
      </c>
      <c r="E460" s="1">
        <v>19235</v>
      </c>
      <c r="F460" s="1" t="s">
        <v>23</v>
      </c>
      <c r="G460" s="1" t="s">
        <v>35</v>
      </c>
      <c r="H460" s="1" t="s">
        <v>18</v>
      </c>
      <c r="I460" s="1">
        <v>21.76</v>
      </c>
      <c r="J460" s="1" t="s">
        <v>24</v>
      </c>
      <c r="K460" s="1" t="s">
        <v>77</v>
      </c>
      <c r="L460" s="1">
        <v>5</v>
      </c>
      <c r="M460" s="1" t="s">
        <v>649</v>
      </c>
      <c r="N460" s="1">
        <v>36.5</v>
      </c>
      <c r="P460" s="2">
        <f t="shared" si="30"/>
        <v>190</v>
      </c>
      <c r="Q460">
        <f t="shared" si="31"/>
        <v>6207000</v>
      </c>
      <c r="R460">
        <f t="shared" si="27"/>
        <v>99.996938939906556</v>
      </c>
    </row>
    <row r="461" spans="1:18" ht="20.399999999999999" x14ac:dyDescent="0.35">
      <c r="A461" s="1">
        <v>459</v>
      </c>
      <c r="B461" s="1" t="s">
        <v>650</v>
      </c>
      <c r="C461" s="1" t="s">
        <v>34</v>
      </c>
      <c r="D461" s="1">
        <v>2016</v>
      </c>
      <c r="E461" s="1">
        <v>51002</v>
      </c>
      <c r="F461" s="1" t="s">
        <v>23</v>
      </c>
      <c r="G461" s="1" t="s">
        <v>35</v>
      </c>
      <c r="H461" s="1" t="s">
        <v>18</v>
      </c>
      <c r="I461" s="1">
        <v>11.33</v>
      </c>
      <c r="J461" s="1" t="s">
        <v>24</v>
      </c>
      <c r="K461" s="1" t="s">
        <v>651</v>
      </c>
      <c r="L461" s="1">
        <v>7</v>
      </c>
      <c r="N461" s="1">
        <v>48.91</v>
      </c>
      <c r="P461" s="2">
        <f t="shared" si="30"/>
        <v>335.2</v>
      </c>
      <c r="R461" t="str">
        <f t="shared" ref="R461:R524" si="32">IF(Q461&lt;&gt;"", ((Q461 - P461) / Q461) * 100, "")</f>
        <v/>
      </c>
    </row>
    <row r="462" spans="1:18" ht="20.399999999999999" x14ac:dyDescent="0.35">
      <c r="A462" s="1">
        <v>460</v>
      </c>
      <c r="B462" s="1" t="s">
        <v>652</v>
      </c>
      <c r="C462" s="1" t="s">
        <v>22</v>
      </c>
      <c r="D462" s="1">
        <v>2016</v>
      </c>
      <c r="E462" s="1">
        <v>6800</v>
      </c>
      <c r="F462" s="1" t="s">
        <v>28</v>
      </c>
      <c r="G462" s="1" t="s">
        <v>17</v>
      </c>
      <c r="H462" s="1" t="s">
        <v>18</v>
      </c>
      <c r="I462" s="1">
        <v>18.600000000000001</v>
      </c>
      <c r="J462" s="1" t="s">
        <v>24</v>
      </c>
      <c r="K462" s="1" t="s">
        <v>368</v>
      </c>
      <c r="L462" s="1">
        <v>5</v>
      </c>
      <c r="N462" s="1">
        <v>7.2</v>
      </c>
      <c r="P462" s="2">
        <f t="shared" si="30"/>
        <v>81.83</v>
      </c>
      <c r="R462" t="str">
        <f t="shared" si="32"/>
        <v/>
      </c>
    </row>
    <row r="463" spans="1:18" ht="20.399999999999999" x14ac:dyDescent="0.35">
      <c r="A463" s="1">
        <v>461</v>
      </c>
      <c r="B463" s="1" t="s">
        <v>653</v>
      </c>
      <c r="C463" s="1" t="s">
        <v>39</v>
      </c>
      <c r="D463" s="1">
        <v>2012</v>
      </c>
      <c r="E463" s="1">
        <v>82749</v>
      </c>
      <c r="F463" s="1" t="s">
        <v>23</v>
      </c>
      <c r="G463" s="1" t="s">
        <v>17</v>
      </c>
      <c r="H463" s="1" t="s">
        <v>18</v>
      </c>
      <c r="I463" s="1">
        <v>19.010000000000002</v>
      </c>
      <c r="J463" s="1" t="s">
        <v>24</v>
      </c>
      <c r="K463" s="1" t="s">
        <v>95</v>
      </c>
      <c r="L463" s="1">
        <v>5</v>
      </c>
      <c r="N463" s="1">
        <v>5.99</v>
      </c>
      <c r="P463" s="2">
        <f t="shared" si="30"/>
        <v>108.45</v>
      </c>
      <c r="R463" t="str">
        <f t="shared" si="32"/>
        <v/>
      </c>
    </row>
    <row r="464" spans="1:18" ht="20.399999999999999" x14ac:dyDescent="0.35">
      <c r="A464" s="1">
        <v>462</v>
      </c>
      <c r="B464" s="1" t="s">
        <v>654</v>
      </c>
      <c r="C464" s="1" t="s">
        <v>22</v>
      </c>
      <c r="D464" s="1">
        <v>2016</v>
      </c>
      <c r="E464" s="1">
        <v>51000</v>
      </c>
      <c r="F464" s="1" t="s">
        <v>23</v>
      </c>
      <c r="G464" s="1" t="s">
        <v>17</v>
      </c>
      <c r="H464" s="1" t="s">
        <v>18</v>
      </c>
      <c r="I464" s="1">
        <v>24.4</v>
      </c>
      <c r="J464" s="1" t="s">
        <v>24</v>
      </c>
      <c r="K464" s="1" t="s">
        <v>135</v>
      </c>
      <c r="L464" s="1">
        <v>5</v>
      </c>
      <c r="N464" s="1">
        <v>5.25</v>
      </c>
      <c r="P464" s="2">
        <f t="shared" si="30"/>
        <v>71</v>
      </c>
      <c r="R464" t="str">
        <f t="shared" si="32"/>
        <v/>
      </c>
    </row>
    <row r="465" spans="1:18" ht="20.399999999999999" x14ac:dyDescent="0.35">
      <c r="A465" s="1">
        <v>463</v>
      </c>
      <c r="B465" s="1" t="s">
        <v>655</v>
      </c>
      <c r="C465" s="1" t="s">
        <v>61</v>
      </c>
      <c r="D465" s="1">
        <v>2014</v>
      </c>
      <c r="E465" s="1">
        <v>31465</v>
      </c>
      <c r="F465" s="1" t="s">
        <v>23</v>
      </c>
      <c r="G465" s="1" t="s">
        <v>17</v>
      </c>
      <c r="H465" s="1" t="s">
        <v>18</v>
      </c>
      <c r="I465" s="1">
        <v>22.7</v>
      </c>
      <c r="J465" s="1" t="s">
        <v>24</v>
      </c>
      <c r="K465" s="1" t="s">
        <v>210</v>
      </c>
      <c r="L465" s="1">
        <v>5</v>
      </c>
      <c r="N465" s="1">
        <v>6.5</v>
      </c>
      <c r="P465" s="2">
        <f t="shared" si="30"/>
        <v>89.84</v>
      </c>
      <c r="R465" t="str">
        <f t="shared" si="32"/>
        <v/>
      </c>
    </row>
    <row r="466" spans="1:18" ht="20.399999999999999" x14ac:dyDescent="0.35">
      <c r="A466" s="1">
        <v>464</v>
      </c>
      <c r="B466" s="1" t="s">
        <v>485</v>
      </c>
      <c r="C466" s="1" t="s">
        <v>39</v>
      </c>
      <c r="D466" s="1">
        <v>2013</v>
      </c>
      <c r="E466" s="1">
        <v>76476</v>
      </c>
      <c r="F466" s="1" t="s">
        <v>28</v>
      </c>
      <c r="G466" s="1" t="s">
        <v>17</v>
      </c>
      <c r="H466" s="1" t="s">
        <v>18</v>
      </c>
      <c r="I466" s="1">
        <v>16.47</v>
      </c>
      <c r="J466" s="1" t="s">
        <v>24</v>
      </c>
      <c r="K466" s="1" t="s">
        <v>114</v>
      </c>
      <c r="L466" s="1">
        <v>5</v>
      </c>
      <c r="N466" s="1">
        <v>4.4000000000000004</v>
      </c>
      <c r="P466" s="2">
        <f t="shared" si="30"/>
        <v>73.900000000000006</v>
      </c>
      <c r="R466" t="str">
        <f t="shared" si="32"/>
        <v/>
      </c>
    </row>
    <row r="467" spans="1:18" ht="20.399999999999999" x14ac:dyDescent="0.35">
      <c r="A467" s="1">
        <v>465</v>
      </c>
      <c r="B467" s="1" t="s">
        <v>656</v>
      </c>
      <c r="C467" s="1" t="s">
        <v>57</v>
      </c>
      <c r="D467" s="1">
        <v>2017</v>
      </c>
      <c r="E467" s="1">
        <v>14000</v>
      </c>
      <c r="F467" s="1" t="s">
        <v>23</v>
      </c>
      <c r="G467" s="1" t="s">
        <v>17</v>
      </c>
      <c r="H467" s="1" t="s">
        <v>18</v>
      </c>
      <c r="I467" s="1">
        <v>24</v>
      </c>
      <c r="J467" s="1" t="s">
        <v>24</v>
      </c>
      <c r="K467" s="1" t="s">
        <v>424</v>
      </c>
      <c r="L467" s="1">
        <v>5</v>
      </c>
      <c r="N467" s="1">
        <v>4.5999999999999996</v>
      </c>
      <c r="P467" s="2">
        <f t="shared" si="30"/>
        <v>70</v>
      </c>
      <c r="R467" t="str">
        <f t="shared" si="32"/>
        <v/>
      </c>
    </row>
    <row r="468" spans="1:18" ht="20.399999999999999" x14ac:dyDescent="0.35">
      <c r="A468" s="1">
        <v>466</v>
      </c>
      <c r="B468" s="1" t="s">
        <v>657</v>
      </c>
      <c r="C468" s="1" t="s">
        <v>129</v>
      </c>
      <c r="D468" s="1">
        <v>2013</v>
      </c>
      <c r="E468" s="1">
        <v>47000</v>
      </c>
      <c r="F468" s="1" t="s">
        <v>23</v>
      </c>
      <c r="G468" s="1" t="s">
        <v>17</v>
      </c>
      <c r="H468" s="1" t="s">
        <v>18</v>
      </c>
      <c r="I468" s="1">
        <v>21.12</v>
      </c>
      <c r="J468" s="1" t="s">
        <v>24</v>
      </c>
      <c r="K468" s="1" t="s">
        <v>472</v>
      </c>
      <c r="L468" s="1">
        <v>5</v>
      </c>
      <c r="N468" s="1">
        <v>2.95</v>
      </c>
      <c r="P468" s="2">
        <f t="shared" si="30"/>
        <v>88.8</v>
      </c>
      <c r="R468" t="str">
        <f t="shared" si="32"/>
        <v/>
      </c>
    </row>
    <row r="469" spans="1:18" ht="20.399999999999999" x14ac:dyDescent="0.35">
      <c r="A469" s="1">
        <v>467</v>
      </c>
      <c r="B469" s="1" t="s">
        <v>526</v>
      </c>
      <c r="C469" s="1" t="s">
        <v>57</v>
      </c>
      <c r="D469" s="1">
        <v>2011</v>
      </c>
      <c r="E469" s="1">
        <v>48466</v>
      </c>
      <c r="F469" s="1" t="s">
        <v>28</v>
      </c>
      <c r="G469" s="1" t="s">
        <v>17</v>
      </c>
      <c r="H469" s="1" t="s">
        <v>18</v>
      </c>
      <c r="I469" s="1">
        <v>17</v>
      </c>
      <c r="J469" s="1" t="s">
        <v>24</v>
      </c>
      <c r="K469" s="1" t="s">
        <v>466</v>
      </c>
      <c r="L469" s="1">
        <v>5</v>
      </c>
      <c r="N469" s="1">
        <v>3.26</v>
      </c>
      <c r="P469" s="2">
        <f t="shared" si="30"/>
        <v>118</v>
      </c>
      <c r="R469" t="str">
        <f t="shared" si="32"/>
        <v/>
      </c>
    </row>
    <row r="470" spans="1:18" ht="20.399999999999999" x14ac:dyDescent="0.35">
      <c r="A470" s="1">
        <v>468</v>
      </c>
      <c r="B470" s="1" t="s">
        <v>658</v>
      </c>
      <c r="C470" s="1" t="s">
        <v>74</v>
      </c>
      <c r="D470" s="1">
        <v>2008</v>
      </c>
      <c r="E470" s="1">
        <v>46000</v>
      </c>
      <c r="F470" s="1" t="s">
        <v>28</v>
      </c>
      <c r="G470" s="1" t="s">
        <v>17</v>
      </c>
      <c r="H470" s="1" t="s">
        <v>36</v>
      </c>
      <c r="I470" s="1">
        <v>17.920000000000002</v>
      </c>
      <c r="J470" s="1" t="s">
        <v>24</v>
      </c>
      <c r="K470" s="1" t="s">
        <v>630</v>
      </c>
      <c r="L470" s="1">
        <v>5</v>
      </c>
      <c r="N470" s="1">
        <v>2.2200000000000002</v>
      </c>
      <c r="P470" s="2">
        <f t="shared" si="30"/>
        <v>62.1</v>
      </c>
      <c r="R470" t="str">
        <f t="shared" si="32"/>
        <v/>
      </c>
    </row>
    <row r="471" spans="1:18" ht="20.399999999999999" x14ac:dyDescent="0.35">
      <c r="A471" s="1">
        <v>469</v>
      </c>
      <c r="B471" s="1" t="s">
        <v>246</v>
      </c>
      <c r="C471" s="1" t="s">
        <v>39</v>
      </c>
      <c r="D471" s="1">
        <v>2012</v>
      </c>
      <c r="E471" s="1">
        <v>162663</v>
      </c>
      <c r="F471" s="1" t="s">
        <v>23</v>
      </c>
      <c r="G471" s="1" t="s">
        <v>17</v>
      </c>
      <c r="H471" s="1" t="s">
        <v>18</v>
      </c>
      <c r="I471" s="1">
        <v>12.99</v>
      </c>
      <c r="J471" s="1" t="s">
        <v>24</v>
      </c>
      <c r="K471" s="1" t="s">
        <v>363</v>
      </c>
      <c r="L471" s="1">
        <v>7</v>
      </c>
      <c r="N471" s="1">
        <v>10.5</v>
      </c>
      <c r="P471" s="2">
        <f t="shared" si="30"/>
        <v>100</v>
      </c>
      <c r="R471" t="str">
        <f t="shared" si="32"/>
        <v/>
      </c>
    </row>
    <row r="472" spans="1:18" ht="20.399999999999999" x14ac:dyDescent="0.35">
      <c r="A472" s="1">
        <v>470</v>
      </c>
      <c r="B472" s="1" t="s">
        <v>659</v>
      </c>
      <c r="C472" s="1" t="s">
        <v>34</v>
      </c>
      <c r="D472" s="1">
        <v>2017</v>
      </c>
      <c r="E472" s="1">
        <v>25142</v>
      </c>
      <c r="F472" s="1" t="s">
        <v>23</v>
      </c>
      <c r="G472" s="1" t="s">
        <v>17</v>
      </c>
      <c r="H472" s="1" t="s">
        <v>18</v>
      </c>
      <c r="I472" s="1">
        <v>28.09</v>
      </c>
      <c r="J472" s="1" t="s">
        <v>24</v>
      </c>
      <c r="K472" s="1" t="s">
        <v>80</v>
      </c>
      <c r="L472" s="1">
        <v>5</v>
      </c>
      <c r="N472" s="1">
        <v>8.26</v>
      </c>
      <c r="P472" s="2">
        <f t="shared" si="30"/>
        <v>88.5</v>
      </c>
      <c r="R472" t="str">
        <f t="shared" si="32"/>
        <v/>
      </c>
    </row>
    <row r="473" spans="1:18" ht="20.399999999999999" x14ac:dyDescent="0.35">
      <c r="A473" s="1">
        <v>471</v>
      </c>
      <c r="B473" s="1" t="s">
        <v>660</v>
      </c>
      <c r="C473" s="1" t="s">
        <v>61</v>
      </c>
      <c r="D473" s="1">
        <v>2013</v>
      </c>
      <c r="E473" s="1">
        <v>69000</v>
      </c>
      <c r="F473" s="1" t="s">
        <v>23</v>
      </c>
      <c r="G473" s="1" t="s">
        <v>17</v>
      </c>
      <c r="H473" s="1" t="s">
        <v>18</v>
      </c>
      <c r="I473" s="1">
        <v>12.55</v>
      </c>
      <c r="J473" s="1" t="s">
        <v>24</v>
      </c>
      <c r="K473" s="1" t="s">
        <v>661</v>
      </c>
      <c r="L473" s="1">
        <v>7</v>
      </c>
      <c r="N473" s="1">
        <v>14.45</v>
      </c>
      <c r="P473" s="2">
        <f t="shared" si="30"/>
        <v>169</v>
      </c>
      <c r="R473" t="str">
        <f t="shared" si="32"/>
        <v/>
      </c>
    </row>
    <row r="474" spans="1:18" ht="20.399999999999999" x14ac:dyDescent="0.35">
      <c r="A474" s="1">
        <v>472</v>
      </c>
      <c r="B474" s="1" t="s">
        <v>662</v>
      </c>
      <c r="C474" s="1" t="s">
        <v>27</v>
      </c>
      <c r="D474" s="1">
        <v>2009</v>
      </c>
      <c r="E474" s="1">
        <v>80524</v>
      </c>
      <c r="F474" s="1" t="s">
        <v>28</v>
      </c>
      <c r="G474" s="1" t="s">
        <v>17</v>
      </c>
      <c r="H474" s="1" t="s">
        <v>36</v>
      </c>
      <c r="I474" s="1">
        <v>15.3</v>
      </c>
      <c r="J474" s="1" t="s">
        <v>24</v>
      </c>
      <c r="K474" s="1" t="s">
        <v>188</v>
      </c>
      <c r="L474" s="1">
        <v>5</v>
      </c>
      <c r="N474" s="1">
        <v>2.5</v>
      </c>
      <c r="P474" s="2"/>
      <c r="R474" t="str">
        <f t="shared" si="32"/>
        <v/>
      </c>
    </row>
    <row r="475" spans="1:18" ht="20.399999999999999" x14ac:dyDescent="0.35">
      <c r="A475" s="1">
        <v>473</v>
      </c>
      <c r="B475" s="1" t="s">
        <v>663</v>
      </c>
      <c r="C475" s="1" t="s">
        <v>53</v>
      </c>
      <c r="D475" s="1">
        <v>2018</v>
      </c>
      <c r="E475" s="1">
        <v>26405</v>
      </c>
      <c r="F475" s="1" t="s">
        <v>28</v>
      </c>
      <c r="G475" s="1" t="s">
        <v>35</v>
      </c>
      <c r="H475" s="1" t="s">
        <v>18</v>
      </c>
      <c r="I475" s="1">
        <v>12.6</v>
      </c>
      <c r="J475" s="1" t="s">
        <v>24</v>
      </c>
      <c r="K475" s="1" t="s">
        <v>664</v>
      </c>
      <c r="L475" s="1">
        <v>5</v>
      </c>
      <c r="M475" s="1" t="s">
        <v>665</v>
      </c>
      <c r="N475" s="1">
        <v>51.43</v>
      </c>
      <c r="P475" s="2">
        <f t="shared" ref="P475:P506" si="33">--LEFT(K475, FIND(" ", K475) - 1)</f>
        <v>191.34</v>
      </c>
      <c r="Q475">
        <f t="shared" si="31"/>
        <v>8697000</v>
      </c>
      <c r="R475">
        <f t="shared" si="32"/>
        <v>99.997799931010704</v>
      </c>
    </row>
    <row r="476" spans="1:18" ht="20.399999999999999" x14ac:dyDescent="0.35">
      <c r="A476" s="1">
        <v>474</v>
      </c>
      <c r="B476" s="1" t="s">
        <v>666</v>
      </c>
      <c r="C476" s="1" t="s">
        <v>27</v>
      </c>
      <c r="D476" s="1">
        <v>2014</v>
      </c>
      <c r="E476" s="1">
        <v>45000</v>
      </c>
      <c r="F476" s="1" t="s">
        <v>23</v>
      </c>
      <c r="G476" s="1" t="s">
        <v>17</v>
      </c>
      <c r="H476" s="1" t="s">
        <v>18</v>
      </c>
      <c r="I476" s="1">
        <v>15.8</v>
      </c>
      <c r="J476" s="1" t="s">
        <v>24</v>
      </c>
      <c r="K476" s="1" t="s">
        <v>163</v>
      </c>
      <c r="L476" s="1">
        <v>5</v>
      </c>
      <c r="N476" s="1">
        <v>23</v>
      </c>
      <c r="P476" s="2">
        <f t="shared" si="33"/>
        <v>170</v>
      </c>
      <c r="R476" t="str">
        <f t="shared" si="32"/>
        <v/>
      </c>
    </row>
    <row r="477" spans="1:18" ht="20.399999999999999" x14ac:dyDescent="0.35">
      <c r="A477" s="1">
        <v>475</v>
      </c>
      <c r="B477" s="1" t="s">
        <v>667</v>
      </c>
      <c r="C477" s="1" t="s">
        <v>57</v>
      </c>
      <c r="D477" s="1">
        <v>2012</v>
      </c>
      <c r="E477" s="1">
        <v>64284</v>
      </c>
      <c r="F477" s="1" t="s">
        <v>23</v>
      </c>
      <c r="G477" s="1" t="s">
        <v>17</v>
      </c>
      <c r="H477" s="1" t="s">
        <v>18</v>
      </c>
      <c r="I477" s="1">
        <v>17.72</v>
      </c>
      <c r="J477" s="1" t="s">
        <v>24</v>
      </c>
      <c r="K477" s="1" t="s">
        <v>668</v>
      </c>
      <c r="L477" s="1">
        <v>5</v>
      </c>
      <c r="N477" s="1">
        <v>5.5</v>
      </c>
      <c r="P477" s="2">
        <f t="shared" si="33"/>
        <v>108.49</v>
      </c>
      <c r="R477" t="str">
        <f t="shared" si="32"/>
        <v/>
      </c>
    </row>
    <row r="478" spans="1:18" ht="20.399999999999999" x14ac:dyDescent="0.35">
      <c r="A478" s="1">
        <v>476</v>
      </c>
      <c r="B478" s="1" t="s">
        <v>144</v>
      </c>
      <c r="C478" s="1" t="s">
        <v>61</v>
      </c>
      <c r="D478" s="1">
        <v>2015</v>
      </c>
      <c r="E478" s="1">
        <v>27000</v>
      </c>
      <c r="F478" s="1" t="s">
        <v>28</v>
      </c>
      <c r="G478" s="1" t="s">
        <v>17</v>
      </c>
      <c r="H478" s="1" t="s">
        <v>18</v>
      </c>
      <c r="I478" s="1">
        <v>18.899999999999999</v>
      </c>
      <c r="J478" s="1" t="s">
        <v>24</v>
      </c>
      <c r="K478" s="1" t="s">
        <v>110</v>
      </c>
      <c r="L478" s="1">
        <v>5</v>
      </c>
      <c r="N478" s="1">
        <v>4.5</v>
      </c>
      <c r="P478" s="2">
        <f t="shared" si="33"/>
        <v>82</v>
      </c>
      <c r="R478" t="str">
        <f t="shared" si="32"/>
        <v/>
      </c>
    </row>
    <row r="479" spans="1:18" ht="20.399999999999999" x14ac:dyDescent="0.35">
      <c r="A479" s="1">
        <v>477</v>
      </c>
      <c r="B479" s="1" t="s">
        <v>669</v>
      </c>
      <c r="C479" s="1" t="s">
        <v>39</v>
      </c>
      <c r="D479" s="1">
        <v>2018</v>
      </c>
      <c r="E479" s="1">
        <v>3678</v>
      </c>
      <c r="F479" s="1" t="s">
        <v>28</v>
      </c>
      <c r="G479" s="1" t="s">
        <v>17</v>
      </c>
      <c r="H479" s="1" t="s">
        <v>18</v>
      </c>
      <c r="I479" s="1">
        <v>18.16</v>
      </c>
      <c r="J479" s="1" t="s">
        <v>24</v>
      </c>
      <c r="K479" s="1" t="s">
        <v>184</v>
      </c>
      <c r="L479" s="1">
        <v>5</v>
      </c>
      <c r="N479" s="1">
        <v>6.8</v>
      </c>
      <c r="P479" s="2">
        <f t="shared" si="33"/>
        <v>86.8</v>
      </c>
      <c r="R479" t="str">
        <f t="shared" si="32"/>
        <v/>
      </c>
    </row>
    <row r="480" spans="1:18" ht="20.399999999999999" x14ac:dyDescent="0.35">
      <c r="A480" s="1">
        <v>478</v>
      </c>
      <c r="B480" s="1" t="s">
        <v>670</v>
      </c>
      <c r="C480" s="1" t="s">
        <v>15</v>
      </c>
      <c r="D480" s="1">
        <v>2013</v>
      </c>
      <c r="E480" s="1">
        <v>21000</v>
      </c>
      <c r="F480" s="1" t="s">
        <v>28</v>
      </c>
      <c r="G480" s="1" t="s">
        <v>17</v>
      </c>
      <c r="H480" s="1" t="s">
        <v>18</v>
      </c>
      <c r="I480" s="1">
        <v>16.8</v>
      </c>
      <c r="J480" s="1" t="s">
        <v>24</v>
      </c>
      <c r="K480" s="1" t="s">
        <v>671</v>
      </c>
      <c r="L480" s="1">
        <v>5</v>
      </c>
      <c r="N480" s="1">
        <v>8.75</v>
      </c>
      <c r="P480" s="2">
        <f t="shared" si="33"/>
        <v>138.02000000000001</v>
      </c>
      <c r="R480" t="str">
        <f t="shared" si="32"/>
        <v/>
      </c>
    </row>
    <row r="481" spans="1:18" ht="20.399999999999999" x14ac:dyDescent="0.35">
      <c r="A481" s="1">
        <v>479</v>
      </c>
      <c r="B481" s="1" t="s">
        <v>672</v>
      </c>
      <c r="C481" s="1" t="s">
        <v>15</v>
      </c>
      <c r="D481" s="1">
        <v>2015</v>
      </c>
      <c r="E481" s="1">
        <v>67000</v>
      </c>
      <c r="F481" s="1" t="s">
        <v>23</v>
      </c>
      <c r="G481" s="1" t="s">
        <v>17</v>
      </c>
      <c r="H481" s="1" t="s">
        <v>36</v>
      </c>
      <c r="I481" s="1">
        <v>19.87</v>
      </c>
      <c r="J481" s="1" t="s">
        <v>24</v>
      </c>
      <c r="K481" s="1" t="s">
        <v>72</v>
      </c>
      <c r="L481" s="1">
        <v>5</v>
      </c>
      <c r="N481" s="1">
        <v>7</v>
      </c>
      <c r="P481" s="2">
        <f t="shared" si="33"/>
        <v>83.8</v>
      </c>
      <c r="R481" t="str">
        <f t="shared" si="32"/>
        <v/>
      </c>
    </row>
    <row r="482" spans="1:18" ht="20.399999999999999" x14ac:dyDescent="0.35">
      <c r="A482" s="1">
        <v>480</v>
      </c>
      <c r="B482" s="1" t="s">
        <v>673</v>
      </c>
      <c r="C482" s="1" t="s">
        <v>61</v>
      </c>
      <c r="D482" s="1">
        <v>2015</v>
      </c>
      <c r="E482" s="1">
        <v>24000</v>
      </c>
      <c r="F482" s="1" t="s">
        <v>23</v>
      </c>
      <c r="G482" s="1" t="s">
        <v>35</v>
      </c>
      <c r="H482" s="1" t="s">
        <v>36</v>
      </c>
      <c r="I482" s="1">
        <v>15.68</v>
      </c>
      <c r="J482" s="1" t="s">
        <v>24</v>
      </c>
      <c r="K482" s="1" t="s">
        <v>477</v>
      </c>
      <c r="L482" s="1">
        <v>5</v>
      </c>
      <c r="N482" s="1">
        <v>33.5</v>
      </c>
      <c r="P482" s="2">
        <f t="shared" si="33"/>
        <v>177</v>
      </c>
      <c r="R482" t="str">
        <f t="shared" si="32"/>
        <v/>
      </c>
    </row>
    <row r="483" spans="1:18" ht="20.399999999999999" x14ac:dyDescent="0.35">
      <c r="A483" s="1">
        <v>481</v>
      </c>
      <c r="B483" s="1" t="s">
        <v>411</v>
      </c>
      <c r="C483" s="1" t="s">
        <v>27</v>
      </c>
      <c r="D483" s="1">
        <v>2011</v>
      </c>
      <c r="E483" s="1">
        <v>75000</v>
      </c>
      <c r="F483" s="1" t="s">
        <v>23</v>
      </c>
      <c r="G483" s="1" t="s">
        <v>17</v>
      </c>
      <c r="H483" s="1" t="s">
        <v>36</v>
      </c>
      <c r="I483" s="1">
        <v>20</v>
      </c>
      <c r="J483" s="1" t="s">
        <v>24</v>
      </c>
      <c r="K483" s="1" t="s">
        <v>159</v>
      </c>
      <c r="L483" s="1">
        <v>5</v>
      </c>
      <c r="N483" s="1">
        <v>2.25</v>
      </c>
      <c r="P483" s="2">
        <f t="shared" si="33"/>
        <v>68</v>
      </c>
      <c r="R483" t="str">
        <f t="shared" si="32"/>
        <v/>
      </c>
    </row>
    <row r="484" spans="1:18" ht="20.399999999999999" x14ac:dyDescent="0.35">
      <c r="A484" s="1">
        <v>482</v>
      </c>
      <c r="B484" s="1" t="s">
        <v>674</v>
      </c>
      <c r="C484" s="1" t="s">
        <v>39</v>
      </c>
      <c r="D484" s="1">
        <v>2008</v>
      </c>
      <c r="E484" s="1">
        <v>179000</v>
      </c>
      <c r="F484" s="1" t="s">
        <v>23</v>
      </c>
      <c r="G484" s="1" t="s">
        <v>35</v>
      </c>
      <c r="H484" s="1" t="s">
        <v>36</v>
      </c>
      <c r="I484" s="1">
        <v>12.8</v>
      </c>
      <c r="J484" s="1" t="s">
        <v>24</v>
      </c>
      <c r="K484" s="1" t="s">
        <v>675</v>
      </c>
      <c r="L484" s="1">
        <v>7</v>
      </c>
      <c r="N484" s="1">
        <v>4.24</v>
      </c>
      <c r="P484" s="2">
        <f t="shared" si="33"/>
        <v>156</v>
      </c>
      <c r="R484" t="str">
        <f t="shared" si="32"/>
        <v/>
      </c>
    </row>
    <row r="485" spans="1:18" ht="20.399999999999999" x14ac:dyDescent="0.35">
      <c r="A485" s="1">
        <v>483</v>
      </c>
      <c r="B485" s="1" t="s">
        <v>676</v>
      </c>
      <c r="C485" s="1" t="s">
        <v>34</v>
      </c>
      <c r="D485" s="1">
        <v>2017</v>
      </c>
      <c r="E485" s="1">
        <v>47198</v>
      </c>
      <c r="F485" s="1" t="s">
        <v>23</v>
      </c>
      <c r="G485" s="1" t="s">
        <v>17</v>
      </c>
      <c r="H485" s="1" t="s">
        <v>18</v>
      </c>
      <c r="I485" s="1">
        <v>12.55</v>
      </c>
      <c r="J485" s="1" t="s">
        <v>24</v>
      </c>
      <c r="K485" s="1" t="s">
        <v>207</v>
      </c>
      <c r="L485" s="1">
        <v>7</v>
      </c>
      <c r="N485" s="1">
        <v>28.42</v>
      </c>
      <c r="P485" s="2">
        <f t="shared" si="33"/>
        <v>168.5</v>
      </c>
      <c r="R485" t="str">
        <f t="shared" si="32"/>
        <v/>
      </c>
    </row>
    <row r="486" spans="1:18" ht="20.399999999999999" x14ac:dyDescent="0.35">
      <c r="A486" s="1">
        <v>484</v>
      </c>
      <c r="B486" s="1" t="s">
        <v>409</v>
      </c>
      <c r="C486" s="1" t="s">
        <v>57</v>
      </c>
      <c r="D486" s="1">
        <v>2012</v>
      </c>
      <c r="E486" s="1">
        <v>52000</v>
      </c>
      <c r="F486" s="1" t="s">
        <v>23</v>
      </c>
      <c r="G486" s="1" t="s">
        <v>17</v>
      </c>
      <c r="H486" s="1" t="s">
        <v>18</v>
      </c>
      <c r="I486" s="1">
        <v>22.07</v>
      </c>
      <c r="J486" s="1" t="s">
        <v>24</v>
      </c>
      <c r="K486" s="1" t="s">
        <v>114</v>
      </c>
      <c r="L486" s="1">
        <v>5</v>
      </c>
      <c r="N486" s="1">
        <v>2.75</v>
      </c>
      <c r="P486" s="2">
        <f t="shared" si="33"/>
        <v>73.900000000000006</v>
      </c>
      <c r="R486" t="str">
        <f t="shared" si="32"/>
        <v/>
      </c>
    </row>
    <row r="487" spans="1:18" ht="20.399999999999999" x14ac:dyDescent="0.35">
      <c r="A487" s="1">
        <v>485</v>
      </c>
      <c r="B487" s="1" t="s">
        <v>198</v>
      </c>
      <c r="C487" s="1" t="s">
        <v>43</v>
      </c>
      <c r="D487" s="1">
        <v>2011</v>
      </c>
      <c r="E487" s="1">
        <v>91000</v>
      </c>
      <c r="F487" s="1" t="s">
        <v>23</v>
      </c>
      <c r="G487" s="1" t="s">
        <v>17</v>
      </c>
      <c r="H487" s="1" t="s">
        <v>18</v>
      </c>
      <c r="I487" s="1">
        <v>23.2</v>
      </c>
      <c r="J487" s="1" t="s">
        <v>24</v>
      </c>
      <c r="K487" s="1" t="s">
        <v>199</v>
      </c>
      <c r="L487" s="1">
        <v>5</v>
      </c>
      <c r="N487" s="1">
        <v>3</v>
      </c>
      <c r="P487" s="2">
        <f t="shared" si="33"/>
        <v>73.94</v>
      </c>
      <c r="R487" t="str">
        <f t="shared" si="32"/>
        <v/>
      </c>
    </row>
    <row r="488" spans="1:18" ht="20.399999999999999" x14ac:dyDescent="0.35">
      <c r="A488" s="1">
        <v>486</v>
      </c>
      <c r="B488" s="1" t="s">
        <v>677</v>
      </c>
      <c r="C488" s="1" t="s">
        <v>22</v>
      </c>
      <c r="D488" s="1">
        <v>2013</v>
      </c>
      <c r="E488" s="1">
        <v>60000</v>
      </c>
      <c r="F488" s="1" t="s">
        <v>23</v>
      </c>
      <c r="G488" s="1" t="s">
        <v>17</v>
      </c>
      <c r="H488" s="1" t="s">
        <v>18</v>
      </c>
      <c r="I488" s="1">
        <v>23.08</v>
      </c>
      <c r="J488" s="1" t="s">
        <v>24</v>
      </c>
      <c r="K488" s="1" t="s">
        <v>44</v>
      </c>
      <c r="L488" s="1">
        <v>5</v>
      </c>
      <c r="N488" s="1">
        <v>3.55</v>
      </c>
      <c r="P488" s="2">
        <f t="shared" si="33"/>
        <v>63.1</v>
      </c>
      <c r="R488" t="str">
        <f t="shared" si="32"/>
        <v/>
      </c>
    </row>
    <row r="489" spans="1:18" ht="20.399999999999999" x14ac:dyDescent="0.35">
      <c r="A489" s="1">
        <v>487</v>
      </c>
      <c r="B489" s="1" t="s">
        <v>349</v>
      </c>
      <c r="C489" s="1" t="s">
        <v>57</v>
      </c>
      <c r="D489" s="1">
        <v>2013</v>
      </c>
      <c r="E489" s="1">
        <v>37873</v>
      </c>
      <c r="F489" s="1" t="s">
        <v>23</v>
      </c>
      <c r="G489" s="1" t="s">
        <v>17</v>
      </c>
      <c r="H489" s="1" t="s">
        <v>18</v>
      </c>
      <c r="I489" s="1">
        <v>22.32</v>
      </c>
      <c r="J489" s="1" t="s">
        <v>24</v>
      </c>
      <c r="K489" s="1" t="s">
        <v>235</v>
      </c>
      <c r="L489" s="1">
        <v>5</v>
      </c>
      <c r="N489" s="1">
        <v>4.8</v>
      </c>
      <c r="P489" s="2">
        <f t="shared" si="33"/>
        <v>126.32</v>
      </c>
      <c r="R489" t="str">
        <f t="shared" si="32"/>
        <v/>
      </c>
    </row>
    <row r="490" spans="1:18" ht="20.399999999999999" x14ac:dyDescent="0.35">
      <c r="A490" s="1">
        <v>488</v>
      </c>
      <c r="B490" s="1" t="s">
        <v>678</v>
      </c>
      <c r="C490" s="1" t="s">
        <v>57</v>
      </c>
      <c r="D490" s="1">
        <v>2011</v>
      </c>
      <c r="E490" s="1">
        <v>31000</v>
      </c>
      <c r="F490" s="1" t="s">
        <v>28</v>
      </c>
      <c r="G490" s="1" t="s">
        <v>35</v>
      </c>
      <c r="H490" s="1" t="s">
        <v>18</v>
      </c>
      <c r="I490" s="1">
        <v>10.8</v>
      </c>
      <c r="J490" s="1" t="s">
        <v>24</v>
      </c>
      <c r="K490" s="1" t="s">
        <v>249</v>
      </c>
      <c r="L490" s="1">
        <v>5</v>
      </c>
      <c r="N490" s="1">
        <v>13.5</v>
      </c>
      <c r="P490" s="2">
        <f t="shared" si="33"/>
        <v>150</v>
      </c>
      <c r="R490" t="str">
        <f t="shared" si="32"/>
        <v/>
      </c>
    </row>
    <row r="491" spans="1:18" ht="20.399999999999999" x14ac:dyDescent="0.35">
      <c r="A491" s="1">
        <v>489</v>
      </c>
      <c r="B491" s="1" t="s">
        <v>679</v>
      </c>
      <c r="C491" s="1" t="s">
        <v>22</v>
      </c>
      <c r="D491" s="1">
        <v>2017</v>
      </c>
      <c r="E491" s="1">
        <v>129000</v>
      </c>
      <c r="F491" s="1" t="s">
        <v>23</v>
      </c>
      <c r="G491" s="1" t="s">
        <v>35</v>
      </c>
      <c r="H491" s="1" t="s">
        <v>18</v>
      </c>
      <c r="I491" s="1">
        <v>11</v>
      </c>
      <c r="J491" s="1" t="s">
        <v>24</v>
      </c>
      <c r="K491" s="1" t="s">
        <v>321</v>
      </c>
      <c r="L491" s="1">
        <v>7</v>
      </c>
      <c r="M491" s="1" t="s">
        <v>680</v>
      </c>
      <c r="N491" s="1">
        <v>56</v>
      </c>
      <c r="P491" s="2">
        <f t="shared" si="33"/>
        <v>258</v>
      </c>
      <c r="R491" t="str">
        <f t="shared" si="32"/>
        <v/>
      </c>
    </row>
    <row r="492" spans="1:18" ht="20.399999999999999" x14ac:dyDescent="0.35">
      <c r="A492" s="1">
        <v>490</v>
      </c>
      <c r="B492" s="1" t="s">
        <v>681</v>
      </c>
      <c r="C492" s="1" t="s">
        <v>39</v>
      </c>
      <c r="D492" s="1">
        <v>2004</v>
      </c>
      <c r="E492" s="1">
        <v>78000</v>
      </c>
      <c r="F492" s="1" t="s">
        <v>28</v>
      </c>
      <c r="G492" s="1" t="s">
        <v>35</v>
      </c>
      <c r="H492" s="1" t="s">
        <v>18</v>
      </c>
      <c r="I492" s="1">
        <v>12</v>
      </c>
      <c r="J492" s="1" t="s">
        <v>24</v>
      </c>
      <c r="K492" s="1" t="s">
        <v>682</v>
      </c>
      <c r="L492" s="1">
        <v>5</v>
      </c>
      <c r="N492" s="1">
        <v>3.99</v>
      </c>
      <c r="P492" s="2">
        <f t="shared" si="33"/>
        <v>187.4</v>
      </c>
      <c r="R492" t="str">
        <f t="shared" si="32"/>
        <v/>
      </c>
    </row>
    <row r="493" spans="1:18" ht="20.399999999999999" x14ac:dyDescent="0.35">
      <c r="A493" s="1">
        <v>491</v>
      </c>
      <c r="B493" s="1" t="s">
        <v>683</v>
      </c>
      <c r="C493" s="1" t="s">
        <v>74</v>
      </c>
      <c r="D493" s="1">
        <v>2016</v>
      </c>
      <c r="E493" s="1">
        <v>32000</v>
      </c>
      <c r="F493" s="1" t="s">
        <v>23</v>
      </c>
      <c r="G493" s="1" t="s">
        <v>35</v>
      </c>
      <c r="H493" s="1" t="s">
        <v>18</v>
      </c>
      <c r="I493" s="1">
        <v>17.010000000000002</v>
      </c>
      <c r="J493" s="1" t="s">
        <v>24</v>
      </c>
      <c r="K493" s="1" t="s">
        <v>25</v>
      </c>
      <c r="L493" s="1">
        <v>5</v>
      </c>
      <c r="N493" s="1">
        <v>15.5</v>
      </c>
      <c r="P493" s="2">
        <f t="shared" si="33"/>
        <v>126.2</v>
      </c>
      <c r="R493" t="str">
        <f t="shared" si="32"/>
        <v/>
      </c>
    </row>
    <row r="494" spans="1:18" ht="20.399999999999999" x14ac:dyDescent="0.35">
      <c r="A494" s="1">
        <v>492</v>
      </c>
      <c r="B494" s="1" t="s">
        <v>430</v>
      </c>
      <c r="C494" s="1" t="s">
        <v>43</v>
      </c>
      <c r="D494" s="1">
        <v>2010</v>
      </c>
      <c r="E494" s="1">
        <v>59000</v>
      </c>
      <c r="F494" s="1" t="s">
        <v>28</v>
      </c>
      <c r="G494" s="1" t="s">
        <v>17</v>
      </c>
      <c r="H494" s="1" t="s">
        <v>36</v>
      </c>
      <c r="I494" s="1">
        <v>19.809999999999999</v>
      </c>
      <c r="J494" s="1" t="s">
        <v>24</v>
      </c>
      <c r="K494" s="1" t="s">
        <v>351</v>
      </c>
      <c r="L494" s="1">
        <v>5</v>
      </c>
      <c r="N494" s="1">
        <v>2.3199999999999998</v>
      </c>
      <c r="P494" s="2">
        <f t="shared" si="33"/>
        <v>68.05</v>
      </c>
      <c r="R494" t="str">
        <f t="shared" si="32"/>
        <v/>
      </c>
    </row>
    <row r="495" spans="1:18" ht="20.399999999999999" x14ac:dyDescent="0.35">
      <c r="A495" s="1">
        <v>493</v>
      </c>
      <c r="B495" s="1" t="s">
        <v>684</v>
      </c>
      <c r="C495" s="1" t="s">
        <v>53</v>
      </c>
      <c r="D495" s="1">
        <v>2016</v>
      </c>
      <c r="E495" s="1">
        <v>35437</v>
      </c>
      <c r="F495" s="1" t="s">
        <v>23</v>
      </c>
      <c r="G495" s="1" t="s">
        <v>35</v>
      </c>
      <c r="H495" s="1" t="s">
        <v>18</v>
      </c>
      <c r="I495" s="1">
        <v>20</v>
      </c>
      <c r="J495" s="1" t="s">
        <v>24</v>
      </c>
      <c r="K495" s="1" t="s">
        <v>491</v>
      </c>
      <c r="L495" s="1">
        <v>5</v>
      </c>
      <c r="N495" s="1">
        <v>18.579999999999998</v>
      </c>
      <c r="P495" s="2">
        <f t="shared" si="33"/>
        <v>136</v>
      </c>
      <c r="R495" t="str">
        <f t="shared" si="32"/>
        <v/>
      </c>
    </row>
    <row r="496" spans="1:18" ht="20.399999999999999" x14ac:dyDescent="0.35">
      <c r="A496" s="1">
        <v>494</v>
      </c>
      <c r="B496" s="1" t="s">
        <v>685</v>
      </c>
      <c r="C496" s="1" t="s">
        <v>43</v>
      </c>
      <c r="D496" s="1">
        <v>2014</v>
      </c>
      <c r="E496" s="1">
        <v>98000</v>
      </c>
      <c r="F496" s="1" t="s">
        <v>28</v>
      </c>
      <c r="G496" s="1" t="s">
        <v>17</v>
      </c>
      <c r="H496" s="1" t="s">
        <v>18</v>
      </c>
      <c r="I496" s="1">
        <v>16.02</v>
      </c>
      <c r="J496" s="1" t="s">
        <v>24</v>
      </c>
      <c r="K496" s="1" t="s">
        <v>505</v>
      </c>
      <c r="L496" s="1">
        <v>7</v>
      </c>
      <c r="N496" s="1">
        <v>5.5</v>
      </c>
      <c r="P496" s="2">
        <f t="shared" si="33"/>
        <v>93.7</v>
      </c>
      <c r="R496" t="str">
        <f t="shared" si="32"/>
        <v/>
      </c>
    </row>
    <row r="497" spans="1:18" ht="20.399999999999999" x14ac:dyDescent="0.35">
      <c r="A497" s="1">
        <v>495</v>
      </c>
      <c r="B497" s="1" t="s">
        <v>686</v>
      </c>
      <c r="C497" s="1" t="s">
        <v>27</v>
      </c>
      <c r="D497" s="1">
        <v>2006</v>
      </c>
      <c r="E497" s="1">
        <v>72000</v>
      </c>
      <c r="F497" s="1" t="s">
        <v>23</v>
      </c>
      <c r="G497" s="1" t="s">
        <v>17</v>
      </c>
      <c r="H497" s="1" t="s">
        <v>36</v>
      </c>
      <c r="I497" s="1">
        <v>18.7</v>
      </c>
      <c r="J497" s="1" t="s">
        <v>24</v>
      </c>
      <c r="K497" s="1" t="s">
        <v>687</v>
      </c>
      <c r="L497" s="1">
        <v>5</v>
      </c>
      <c r="N497" s="1">
        <v>3.2</v>
      </c>
      <c r="P497" s="2">
        <f t="shared" si="33"/>
        <v>66</v>
      </c>
      <c r="R497" t="str">
        <f t="shared" si="32"/>
        <v/>
      </c>
    </row>
    <row r="498" spans="1:18" ht="20.399999999999999" x14ac:dyDescent="0.35">
      <c r="A498" s="1">
        <v>496</v>
      </c>
      <c r="B498" s="1" t="s">
        <v>688</v>
      </c>
      <c r="C498" s="1" t="s">
        <v>22</v>
      </c>
      <c r="D498" s="1">
        <v>2015</v>
      </c>
      <c r="E498" s="1">
        <v>79000</v>
      </c>
      <c r="F498" s="1" t="s">
        <v>28</v>
      </c>
      <c r="G498" s="1" t="s">
        <v>17</v>
      </c>
      <c r="H498" s="1" t="s">
        <v>18</v>
      </c>
      <c r="I498" s="1">
        <v>18</v>
      </c>
      <c r="J498" s="1" t="s">
        <v>24</v>
      </c>
      <c r="K498" s="1" t="s">
        <v>196</v>
      </c>
      <c r="L498" s="1">
        <v>5</v>
      </c>
      <c r="N498" s="1">
        <v>4</v>
      </c>
      <c r="P498" s="2">
        <f t="shared" si="33"/>
        <v>86.7</v>
      </c>
      <c r="R498" t="str">
        <f t="shared" si="32"/>
        <v/>
      </c>
    </row>
    <row r="499" spans="1:18" ht="20.399999999999999" x14ac:dyDescent="0.35">
      <c r="A499" s="1">
        <v>497</v>
      </c>
      <c r="B499" s="1" t="s">
        <v>689</v>
      </c>
      <c r="C499" s="1" t="s">
        <v>27</v>
      </c>
      <c r="D499" s="1">
        <v>2004</v>
      </c>
      <c r="E499" s="1">
        <v>29000</v>
      </c>
      <c r="F499" s="1" t="s">
        <v>28</v>
      </c>
      <c r="G499" s="1" t="s">
        <v>17</v>
      </c>
      <c r="H499" s="1" t="s">
        <v>18</v>
      </c>
      <c r="I499" s="1">
        <v>17.3</v>
      </c>
      <c r="J499" s="1" t="s">
        <v>24</v>
      </c>
      <c r="K499" s="1" t="s">
        <v>456</v>
      </c>
      <c r="L499" s="1">
        <v>5</v>
      </c>
      <c r="N499" s="1">
        <v>1.6</v>
      </c>
      <c r="P499" s="2">
        <f t="shared" si="33"/>
        <v>60</v>
      </c>
      <c r="R499" t="str">
        <f t="shared" si="32"/>
        <v/>
      </c>
    </row>
    <row r="500" spans="1:18" ht="20.399999999999999" x14ac:dyDescent="0.35">
      <c r="A500" s="1">
        <v>498</v>
      </c>
      <c r="B500" s="1" t="s">
        <v>690</v>
      </c>
      <c r="C500" s="1" t="s">
        <v>53</v>
      </c>
      <c r="D500" s="1">
        <v>2013</v>
      </c>
      <c r="E500" s="1">
        <v>66012</v>
      </c>
      <c r="F500" s="1" t="s">
        <v>28</v>
      </c>
      <c r="G500" s="1" t="s">
        <v>17</v>
      </c>
      <c r="H500" s="1" t="s">
        <v>18</v>
      </c>
      <c r="I500" s="1">
        <v>15.5</v>
      </c>
      <c r="J500" s="1" t="s">
        <v>24</v>
      </c>
      <c r="K500" s="1" t="s">
        <v>691</v>
      </c>
      <c r="L500" s="1">
        <v>5</v>
      </c>
      <c r="N500" s="1">
        <v>4.1500000000000004</v>
      </c>
      <c r="P500" s="2">
        <f t="shared" si="33"/>
        <v>103.3</v>
      </c>
      <c r="R500" t="str">
        <f t="shared" si="32"/>
        <v/>
      </c>
    </row>
    <row r="501" spans="1:18" ht="20.399999999999999" x14ac:dyDescent="0.35">
      <c r="A501" s="1">
        <v>499</v>
      </c>
      <c r="B501" s="1" t="s">
        <v>183</v>
      </c>
      <c r="C501" s="1" t="s">
        <v>15</v>
      </c>
      <c r="D501" s="1">
        <v>2014</v>
      </c>
      <c r="E501" s="1">
        <v>35000</v>
      </c>
      <c r="F501" s="1" t="s">
        <v>28</v>
      </c>
      <c r="G501" s="1" t="s">
        <v>35</v>
      </c>
      <c r="H501" s="1" t="s">
        <v>18</v>
      </c>
      <c r="I501" s="1">
        <v>16.5</v>
      </c>
      <c r="J501" s="1" t="s">
        <v>24</v>
      </c>
      <c r="K501" s="1" t="s">
        <v>184</v>
      </c>
      <c r="L501" s="1">
        <v>5</v>
      </c>
      <c r="N501" s="1">
        <v>4.25</v>
      </c>
      <c r="P501" s="2">
        <f t="shared" si="33"/>
        <v>86.8</v>
      </c>
      <c r="R501" t="str">
        <f t="shared" si="32"/>
        <v/>
      </c>
    </row>
    <row r="502" spans="1:18" ht="20.399999999999999" x14ac:dyDescent="0.35">
      <c r="A502" s="1">
        <v>500</v>
      </c>
      <c r="B502" s="1" t="s">
        <v>397</v>
      </c>
      <c r="C502" s="1" t="s">
        <v>129</v>
      </c>
      <c r="D502" s="1">
        <v>2011</v>
      </c>
      <c r="E502" s="1">
        <v>75000</v>
      </c>
      <c r="F502" s="1" t="s">
        <v>28</v>
      </c>
      <c r="G502" s="1" t="s">
        <v>17</v>
      </c>
      <c r="H502" s="1" t="s">
        <v>18</v>
      </c>
      <c r="I502" s="1">
        <v>18.899999999999999</v>
      </c>
      <c r="J502" s="1" t="s">
        <v>24</v>
      </c>
      <c r="K502" s="1" t="s">
        <v>88</v>
      </c>
      <c r="L502" s="1">
        <v>5</v>
      </c>
      <c r="N502" s="1">
        <v>2.6</v>
      </c>
      <c r="P502" s="2">
        <f t="shared" si="33"/>
        <v>67.099999999999994</v>
      </c>
      <c r="R502" t="str">
        <f t="shared" si="32"/>
        <v/>
      </c>
    </row>
    <row r="503" spans="1:18" ht="20.399999999999999" x14ac:dyDescent="0.35">
      <c r="A503" s="1">
        <v>501</v>
      </c>
      <c r="B503" s="1" t="s">
        <v>692</v>
      </c>
      <c r="C503" s="1" t="s">
        <v>15</v>
      </c>
      <c r="D503" s="1">
        <v>2008</v>
      </c>
      <c r="E503" s="1">
        <v>80000</v>
      </c>
      <c r="F503" s="1" t="s">
        <v>28</v>
      </c>
      <c r="G503" s="1" t="s">
        <v>35</v>
      </c>
      <c r="H503" s="1" t="s">
        <v>36</v>
      </c>
      <c r="I503" s="1">
        <v>12.1</v>
      </c>
      <c r="J503" s="1" t="s">
        <v>24</v>
      </c>
      <c r="K503" s="1" t="s">
        <v>693</v>
      </c>
      <c r="L503" s="1">
        <v>5</v>
      </c>
      <c r="N503" s="1">
        <v>3.43</v>
      </c>
      <c r="P503" s="2">
        <f t="shared" si="33"/>
        <v>164.7</v>
      </c>
      <c r="R503" t="str">
        <f t="shared" si="32"/>
        <v/>
      </c>
    </row>
    <row r="504" spans="1:18" ht="20.399999999999999" x14ac:dyDescent="0.35">
      <c r="A504" s="1">
        <v>502</v>
      </c>
      <c r="B504" s="1" t="s">
        <v>694</v>
      </c>
      <c r="C504" s="1" t="s">
        <v>53</v>
      </c>
      <c r="D504" s="1">
        <v>2012</v>
      </c>
      <c r="E504" s="1">
        <v>32717</v>
      </c>
      <c r="F504" s="1" t="s">
        <v>28</v>
      </c>
      <c r="G504" s="1" t="s">
        <v>17</v>
      </c>
      <c r="H504" s="1" t="s">
        <v>18</v>
      </c>
      <c r="I504" s="1">
        <v>18.600000000000001</v>
      </c>
      <c r="J504" s="1" t="s">
        <v>24</v>
      </c>
      <c r="K504" s="1" t="s">
        <v>695</v>
      </c>
      <c r="L504" s="1">
        <v>5</v>
      </c>
      <c r="N504" s="1">
        <v>2.5499999999999998</v>
      </c>
      <c r="P504" s="2">
        <f t="shared" si="33"/>
        <v>79.400000000000006</v>
      </c>
      <c r="R504" t="str">
        <f t="shared" si="32"/>
        <v/>
      </c>
    </row>
    <row r="505" spans="1:18" ht="20.399999999999999" x14ac:dyDescent="0.35">
      <c r="A505" s="1">
        <v>503</v>
      </c>
      <c r="B505" s="1" t="s">
        <v>696</v>
      </c>
      <c r="C505" s="1" t="s">
        <v>61</v>
      </c>
      <c r="D505" s="1">
        <v>2017</v>
      </c>
      <c r="E505" s="1">
        <v>25000</v>
      </c>
      <c r="F505" s="1" t="s">
        <v>23</v>
      </c>
      <c r="G505" s="1" t="s">
        <v>35</v>
      </c>
      <c r="H505" s="1" t="s">
        <v>18</v>
      </c>
      <c r="I505" s="1">
        <v>12.55</v>
      </c>
      <c r="J505" s="1" t="s">
        <v>24</v>
      </c>
      <c r="K505" s="1" t="s">
        <v>207</v>
      </c>
      <c r="L505" s="1">
        <v>7</v>
      </c>
      <c r="N505" s="1">
        <v>32</v>
      </c>
      <c r="P505" s="2">
        <f t="shared" si="33"/>
        <v>168.5</v>
      </c>
      <c r="R505" t="str">
        <f t="shared" si="32"/>
        <v/>
      </c>
    </row>
    <row r="506" spans="1:18" ht="20.399999999999999" x14ac:dyDescent="0.35">
      <c r="A506" s="1">
        <v>504</v>
      </c>
      <c r="B506" s="1" t="s">
        <v>209</v>
      </c>
      <c r="C506" s="1" t="s">
        <v>15</v>
      </c>
      <c r="D506" s="1">
        <v>2014</v>
      </c>
      <c r="E506" s="1">
        <v>79000</v>
      </c>
      <c r="F506" s="1" t="s">
        <v>23</v>
      </c>
      <c r="G506" s="1" t="s">
        <v>17</v>
      </c>
      <c r="H506" s="1" t="s">
        <v>18</v>
      </c>
      <c r="I506" s="1">
        <v>22.7</v>
      </c>
      <c r="J506" s="1" t="s">
        <v>24</v>
      </c>
      <c r="K506" s="1" t="s">
        <v>210</v>
      </c>
      <c r="L506" s="1">
        <v>5</v>
      </c>
      <c r="N506" s="1">
        <v>6.25</v>
      </c>
      <c r="P506" s="2">
        <f t="shared" si="33"/>
        <v>89.84</v>
      </c>
      <c r="R506" t="str">
        <f t="shared" si="32"/>
        <v/>
      </c>
    </row>
    <row r="507" spans="1:18" ht="20.399999999999999" x14ac:dyDescent="0.35">
      <c r="A507" s="1">
        <v>505</v>
      </c>
      <c r="B507" s="1" t="s">
        <v>697</v>
      </c>
      <c r="C507" s="1" t="s">
        <v>39</v>
      </c>
      <c r="D507" s="1">
        <v>2010</v>
      </c>
      <c r="E507" s="1">
        <v>86000</v>
      </c>
      <c r="F507" s="1" t="s">
        <v>23</v>
      </c>
      <c r="G507" s="1" t="s">
        <v>17</v>
      </c>
      <c r="H507" s="1" t="s">
        <v>36</v>
      </c>
      <c r="I507" s="1">
        <v>17.8</v>
      </c>
      <c r="J507" s="1" t="s">
        <v>24</v>
      </c>
      <c r="K507" s="1" t="s">
        <v>142</v>
      </c>
      <c r="L507" s="1">
        <v>5</v>
      </c>
      <c r="N507" s="1">
        <v>3.6</v>
      </c>
      <c r="P507" s="2">
        <f t="shared" ref="P507:P538" si="34">--LEFT(K507, FIND(" ", K507) - 1)</f>
        <v>75</v>
      </c>
      <c r="R507" t="str">
        <f t="shared" si="32"/>
        <v/>
      </c>
    </row>
    <row r="508" spans="1:18" ht="20.399999999999999" x14ac:dyDescent="0.35">
      <c r="A508" s="1">
        <v>506</v>
      </c>
      <c r="B508" s="1" t="s">
        <v>583</v>
      </c>
      <c r="C508" s="1" t="s">
        <v>22</v>
      </c>
      <c r="D508" s="1">
        <v>2010</v>
      </c>
      <c r="E508" s="1">
        <v>137000</v>
      </c>
      <c r="F508" s="1" t="s">
        <v>23</v>
      </c>
      <c r="G508" s="1" t="s">
        <v>35</v>
      </c>
      <c r="H508" s="1" t="s">
        <v>18</v>
      </c>
      <c r="I508" s="1">
        <v>13.5</v>
      </c>
      <c r="J508" s="1" t="s">
        <v>24</v>
      </c>
      <c r="K508" s="1" t="s">
        <v>584</v>
      </c>
      <c r="L508" s="1">
        <v>5</v>
      </c>
      <c r="N508" s="1">
        <v>18.5</v>
      </c>
      <c r="P508" s="2">
        <f t="shared" si="34"/>
        <v>282</v>
      </c>
      <c r="R508" t="str">
        <f t="shared" si="32"/>
        <v/>
      </c>
    </row>
    <row r="509" spans="1:18" ht="20.399999999999999" x14ac:dyDescent="0.35">
      <c r="A509" s="1">
        <v>507</v>
      </c>
      <c r="B509" s="1" t="s">
        <v>698</v>
      </c>
      <c r="C509" s="1" t="s">
        <v>15</v>
      </c>
      <c r="D509" s="1">
        <v>2015</v>
      </c>
      <c r="E509" s="1">
        <v>25000</v>
      </c>
      <c r="F509" s="1" t="s">
        <v>28</v>
      </c>
      <c r="G509" s="1" t="s">
        <v>17</v>
      </c>
      <c r="H509" s="1" t="s">
        <v>36</v>
      </c>
      <c r="I509" s="1">
        <v>17.3</v>
      </c>
      <c r="J509" s="1" t="s">
        <v>24</v>
      </c>
      <c r="K509" s="1" t="s">
        <v>201</v>
      </c>
      <c r="L509" s="1">
        <v>7</v>
      </c>
      <c r="N509" s="1">
        <v>4.25</v>
      </c>
      <c r="P509" s="2">
        <f t="shared" si="34"/>
        <v>117.3</v>
      </c>
      <c r="R509" t="str">
        <f t="shared" si="32"/>
        <v/>
      </c>
    </row>
    <row r="510" spans="1:18" ht="20.399999999999999" x14ac:dyDescent="0.35">
      <c r="A510" s="1">
        <v>508</v>
      </c>
      <c r="B510" s="1" t="s">
        <v>144</v>
      </c>
      <c r="C510" s="1" t="s">
        <v>15</v>
      </c>
      <c r="D510" s="1">
        <v>2017</v>
      </c>
      <c r="E510" s="1">
        <v>8500</v>
      </c>
      <c r="F510" s="1" t="s">
        <v>28</v>
      </c>
      <c r="G510" s="1" t="s">
        <v>17</v>
      </c>
      <c r="H510" s="1" t="s">
        <v>36</v>
      </c>
      <c r="I510" s="1">
        <v>18.899999999999999</v>
      </c>
      <c r="J510" s="1" t="s">
        <v>24</v>
      </c>
      <c r="K510" s="1" t="s">
        <v>110</v>
      </c>
      <c r="L510" s="1">
        <v>5</v>
      </c>
      <c r="N510" s="1">
        <v>4.8</v>
      </c>
      <c r="P510" s="2">
        <f t="shared" si="34"/>
        <v>82</v>
      </c>
      <c r="R510" t="str">
        <f t="shared" si="32"/>
        <v/>
      </c>
    </row>
    <row r="511" spans="1:18" ht="20.399999999999999" x14ac:dyDescent="0.35">
      <c r="A511" s="1">
        <v>509</v>
      </c>
      <c r="B511" s="1" t="s">
        <v>699</v>
      </c>
      <c r="C511" s="1" t="s">
        <v>74</v>
      </c>
      <c r="D511" s="1">
        <v>2015</v>
      </c>
      <c r="E511" s="1">
        <v>34000</v>
      </c>
      <c r="F511" s="1" t="s">
        <v>23</v>
      </c>
      <c r="G511" s="1" t="s">
        <v>35</v>
      </c>
      <c r="H511" s="1" t="s">
        <v>18</v>
      </c>
      <c r="I511" s="1">
        <v>16</v>
      </c>
      <c r="J511" s="1" t="s">
        <v>24</v>
      </c>
      <c r="K511" s="1" t="s">
        <v>167</v>
      </c>
      <c r="L511" s="1">
        <v>7</v>
      </c>
      <c r="N511" s="1">
        <v>13</v>
      </c>
      <c r="P511" s="2">
        <f t="shared" si="34"/>
        <v>140</v>
      </c>
      <c r="R511" t="str">
        <f t="shared" si="32"/>
        <v/>
      </c>
    </row>
    <row r="512" spans="1:18" ht="20.399999999999999" x14ac:dyDescent="0.35">
      <c r="A512" s="1">
        <v>510</v>
      </c>
      <c r="B512" s="1" t="s">
        <v>700</v>
      </c>
      <c r="C512" s="1" t="s">
        <v>22</v>
      </c>
      <c r="D512" s="1">
        <v>2012</v>
      </c>
      <c r="E512" s="1">
        <v>41629</v>
      </c>
      <c r="F512" s="1" t="s">
        <v>28</v>
      </c>
      <c r="G512" s="1" t="s">
        <v>17</v>
      </c>
      <c r="H512" s="1" t="s">
        <v>36</v>
      </c>
      <c r="I512" s="1">
        <v>14.83</v>
      </c>
      <c r="J512" s="1" t="s">
        <v>24</v>
      </c>
      <c r="K512" s="1" t="s">
        <v>137</v>
      </c>
      <c r="L512" s="1">
        <v>5</v>
      </c>
      <c r="N512" s="1">
        <v>2.25</v>
      </c>
      <c r="P512" s="2">
        <f t="shared" si="34"/>
        <v>105</v>
      </c>
      <c r="R512" t="str">
        <f t="shared" si="32"/>
        <v/>
      </c>
    </row>
    <row r="513" spans="1:18" ht="20.399999999999999" x14ac:dyDescent="0.35">
      <c r="A513" s="1">
        <v>511</v>
      </c>
      <c r="B513" s="1" t="s">
        <v>658</v>
      </c>
      <c r="C513" s="1" t="s">
        <v>39</v>
      </c>
      <c r="D513" s="1">
        <v>2009</v>
      </c>
      <c r="E513" s="1">
        <v>80227</v>
      </c>
      <c r="F513" s="1" t="s">
        <v>28</v>
      </c>
      <c r="G513" s="1" t="s">
        <v>17</v>
      </c>
      <c r="H513" s="1" t="s">
        <v>18</v>
      </c>
      <c r="I513" s="1">
        <v>17.920000000000002</v>
      </c>
      <c r="J513" s="1" t="s">
        <v>24</v>
      </c>
      <c r="K513" s="1" t="s">
        <v>630</v>
      </c>
      <c r="L513" s="1">
        <v>5</v>
      </c>
      <c r="N513" s="1">
        <v>2.2999999999999998</v>
      </c>
      <c r="P513" s="2">
        <f t="shared" si="34"/>
        <v>62.1</v>
      </c>
      <c r="R513" t="str">
        <f t="shared" si="32"/>
        <v/>
      </c>
    </row>
    <row r="514" spans="1:18" ht="20.399999999999999" x14ac:dyDescent="0.35">
      <c r="A514" s="1">
        <v>512</v>
      </c>
      <c r="B514" s="1" t="s">
        <v>617</v>
      </c>
      <c r="C514" s="1" t="s">
        <v>53</v>
      </c>
      <c r="D514" s="1">
        <v>2019</v>
      </c>
      <c r="E514" s="1">
        <v>8587</v>
      </c>
      <c r="F514" s="1" t="s">
        <v>28</v>
      </c>
      <c r="G514" s="1" t="s">
        <v>17</v>
      </c>
      <c r="H514" s="1" t="s">
        <v>18</v>
      </c>
      <c r="I514" s="1">
        <v>15.29</v>
      </c>
      <c r="J514" s="1" t="s">
        <v>24</v>
      </c>
      <c r="K514" s="1" t="s">
        <v>283</v>
      </c>
      <c r="L514" s="1">
        <v>5</v>
      </c>
      <c r="N514" s="1">
        <v>13.56</v>
      </c>
      <c r="P514" s="2">
        <f t="shared" si="34"/>
        <v>121.3</v>
      </c>
      <c r="R514" t="str">
        <f t="shared" si="32"/>
        <v/>
      </c>
    </row>
    <row r="515" spans="1:18" ht="20.399999999999999" x14ac:dyDescent="0.35">
      <c r="A515" s="1">
        <v>513</v>
      </c>
      <c r="B515" s="1" t="s">
        <v>701</v>
      </c>
      <c r="C515" s="1" t="s">
        <v>61</v>
      </c>
      <c r="D515" s="1">
        <v>2017</v>
      </c>
      <c r="E515" s="1">
        <v>30000</v>
      </c>
      <c r="F515" s="1" t="s">
        <v>23</v>
      </c>
      <c r="G515" s="1" t="s">
        <v>17</v>
      </c>
      <c r="H515" s="1" t="s">
        <v>18</v>
      </c>
      <c r="I515" s="1">
        <v>15.4</v>
      </c>
      <c r="J515" s="1" t="s">
        <v>24</v>
      </c>
      <c r="K515" s="1" t="s">
        <v>266</v>
      </c>
      <c r="L515" s="1">
        <v>7</v>
      </c>
      <c r="N515" s="1">
        <v>12.25</v>
      </c>
      <c r="P515" s="2">
        <f t="shared" si="34"/>
        <v>120</v>
      </c>
      <c r="R515" t="str">
        <f t="shared" si="32"/>
        <v/>
      </c>
    </row>
    <row r="516" spans="1:18" ht="20.399999999999999" x14ac:dyDescent="0.35">
      <c r="A516" s="1">
        <v>514</v>
      </c>
      <c r="B516" s="1" t="s">
        <v>702</v>
      </c>
      <c r="C516" s="1" t="s">
        <v>22</v>
      </c>
      <c r="D516" s="1">
        <v>2013</v>
      </c>
      <c r="E516" s="1">
        <v>64186</v>
      </c>
      <c r="F516" s="1" t="s">
        <v>23</v>
      </c>
      <c r="G516" s="1" t="s">
        <v>17</v>
      </c>
      <c r="H516" s="1" t="s">
        <v>18</v>
      </c>
      <c r="I516" s="1">
        <v>20.5</v>
      </c>
      <c r="J516" s="1" t="s">
        <v>24</v>
      </c>
      <c r="K516" s="1" t="s">
        <v>103</v>
      </c>
      <c r="L516" s="1">
        <v>5</v>
      </c>
      <c r="N516" s="1">
        <v>3.76</v>
      </c>
      <c r="P516" s="2">
        <f t="shared" si="34"/>
        <v>103.5</v>
      </c>
      <c r="R516" t="str">
        <f t="shared" si="32"/>
        <v/>
      </c>
    </row>
    <row r="517" spans="1:18" ht="20.399999999999999" x14ac:dyDescent="0.35">
      <c r="A517" s="1">
        <v>515</v>
      </c>
      <c r="B517" s="1" t="s">
        <v>703</v>
      </c>
      <c r="C517" s="1" t="s">
        <v>34</v>
      </c>
      <c r="D517" s="1">
        <v>2015</v>
      </c>
      <c r="E517" s="1">
        <v>76427</v>
      </c>
      <c r="F517" s="1" t="s">
        <v>23</v>
      </c>
      <c r="G517" s="1" t="s">
        <v>17</v>
      </c>
      <c r="H517" s="1" t="s">
        <v>18</v>
      </c>
      <c r="I517" s="1">
        <v>19.010000000000002</v>
      </c>
      <c r="J517" s="1" t="s">
        <v>24</v>
      </c>
      <c r="K517" s="1" t="s">
        <v>95</v>
      </c>
      <c r="L517" s="1">
        <v>5</v>
      </c>
      <c r="N517" s="1">
        <v>8.58</v>
      </c>
      <c r="P517" s="2">
        <f t="shared" si="34"/>
        <v>108.45</v>
      </c>
      <c r="R517" t="str">
        <f t="shared" si="32"/>
        <v/>
      </c>
    </row>
    <row r="518" spans="1:18" ht="20.399999999999999" x14ac:dyDescent="0.35">
      <c r="A518" s="1">
        <v>516</v>
      </c>
      <c r="B518" s="1" t="s">
        <v>320</v>
      </c>
      <c r="C518" s="1" t="s">
        <v>39</v>
      </c>
      <c r="D518" s="1">
        <v>2011</v>
      </c>
      <c r="E518" s="1">
        <v>75000</v>
      </c>
      <c r="F518" s="1" t="s">
        <v>23</v>
      </c>
      <c r="G518" s="1" t="s">
        <v>35</v>
      </c>
      <c r="H518" s="1" t="s">
        <v>18</v>
      </c>
      <c r="I518" s="1">
        <v>11.7</v>
      </c>
      <c r="J518" s="1" t="s">
        <v>24</v>
      </c>
      <c r="K518" s="1" t="s">
        <v>514</v>
      </c>
      <c r="L518" s="1">
        <v>5</v>
      </c>
      <c r="N518" s="1">
        <v>27.5</v>
      </c>
      <c r="P518" s="2">
        <f t="shared" si="34"/>
        <v>245</v>
      </c>
      <c r="R518" t="str">
        <f t="shared" si="32"/>
        <v/>
      </c>
    </row>
    <row r="519" spans="1:18" ht="20.399999999999999" x14ac:dyDescent="0.35">
      <c r="A519" s="1">
        <v>517</v>
      </c>
      <c r="B519" s="1" t="s">
        <v>704</v>
      </c>
      <c r="C519" s="1" t="s">
        <v>34</v>
      </c>
      <c r="D519" s="1">
        <v>2013</v>
      </c>
      <c r="E519" s="1">
        <v>27075</v>
      </c>
      <c r="F519" s="1" t="s">
        <v>28</v>
      </c>
      <c r="G519" s="1" t="s">
        <v>17</v>
      </c>
      <c r="H519" s="1" t="s">
        <v>18</v>
      </c>
      <c r="I519" s="1">
        <v>17.600000000000001</v>
      </c>
      <c r="J519" s="1" t="s">
        <v>24</v>
      </c>
      <c r="K519" s="1" t="s">
        <v>333</v>
      </c>
      <c r="L519" s="1">
        <v>5</v>
      </c>
      <c r="N519" s="1">
        <v>4.95</v>
      </c>
      <c r="P519" s="2">
        <f t="shared" si="34"/>
        <v>88.73</v>
      </c>
      <c r="R519" t="str">
        <f t="shared" si="32"/>
        <v/>
      </c>
    </row>
    <row r="520" spans="1:18" ht="20.399999999999999" x14ac:dyDescent="0.35">
      <c r="A520" s="1">
        <v>518</v>
      </c>
      <c r="B520" s="1" t="s">
        <v>392</v>
      </c>
      <c r="C520" s="1" t="s">
        <v>129</v>
      </c>
      <c r="D520" s="1">
        <v>2012</v>
      </c>
      <c r="E520" s="1">
        <v>30000</v>
      </c>
      <c r="F520" s="1" t="s">
        <v>28</v>
      </c>
      <c r="G520" s="1" t="s">
        <v>17</v>
      </c>
      <c r="H520" s="1" t="s">
        <v>18</v>
      </c>
      <c r="I520" s="1">
        <v>22.5</v>
      </c>
      <c r="J520" s="1" t="s">
        <v>24</v>
      </c>
      <c r="K520" s="1" t="s">
        <v>398</v>
      </c>
      <c r="L520" s="1">
        <v>5</v>
      </c>
      <c r="M520" s="1" t="s">
        <v>705</v>
      </c>
      <c r="N520" s="1">
        <v>3.3</v>
      </c>
      <c r="P520" s="2">
        <f t="shared" si="34"/>
        <v>67.040000000000006</v>
      </c>
      <c r="Q520">
        <f t="shared" si="31"/>
        <v>474000</v>
      </c>
      <c r="R520">
        <f t="shared" si="32"/>
        <v>99.985856540084399</v>
      </c>
    </row>
    <row r="521" spans="1:18" ht="20.399999999999999" x14ac:dyDescent="0.35">
      <c r="A521" s="1">
        <v>519</v>
      </c>
      <c r="B521" s="1" t="s">
        <v>706</v>
      </c>
      <c r="C521" s="1" t="s">
        <v>27</v>
      </c>
      <c r="D521" s="1">
        <v>2016</v>
      </c>
      <c r="E521" s="1">
        <v>69434</v>
      </c>
      <c r="F521" s="1" t="s">
        <v>28</v>
      </c>
      <c r="G521" s="1" t="s">
        <v>17</v>
      </c>
      <c r="H521" s="1" t="s">
        <v>18</v>
      </c>
      <c r="I521" s="1">
        <v>15.8</v>
      </c>
      <c r="J521" s="1" t="s">
        <v>24</v>
      </c>
      <c r="K521" s="1" t="s">
        <v>283</v>
      </c>
      <c r="L521" s="1">
        <v>5</v>
      </c>
      <c r="M521" s="1" t="s">
        <v>707</v>
      </c>
      <c r="N521" s="1">
        <v>8</v>
      </c>
      <c r="P521" s="2">
        <f t="shared" si="34"/>
        <v>121.3</v>
      </c>
      <c r="Q521">
        <f t="shared" si="31"/>
        <v>1484000</v>
      </c>
      <c r="R521">
        <f t="shared" si="32"/>
        <v>99.991826145552551</v>
      </c>
    </row>
    <row r="522" spans="1:18" ht="20.399999999999999" x14ac:dyDescent="0.35">
      <c r="A522" s="1">
        <v>520</v>
      </c>
      <c r="B522" s="1" t="s">
        <v>708</v>
      </c>
      <c r="C522" s="1" t="s">
        <v>43</v>
      </c>
      <c r="D522" s="1">
        <v>2014</v>
      </c>
      <c r="E522" s="1">
        <v>56000</v>
      </c>
      <c r="F522" s="1" t="s">
        <v>28</v>
      </c>
      <c r="G522" s="1" t="s">
        <v>17</v>
      </c>
      <c r="H522" s="1" t="s">
        <v>18</v>
      </c>
      <c r="I522" s="1">
        <v>23.1</v>
      </c>
      <c r="J522" s="1" t="s">
        <v>24</v>
      </c>
      <c r="K522" s="1" t="s">
        <v>398</v>
      </c>
      <c r="L522" s="1">
        <v>5</v>
      </c>
      <c r="N522" s="1">
        <v>2.79</v>
      </c>
      <c r="P522" s="2">
        <f t="shared" si="34"/>
        <v>67.040000000000006</v>
      </c>
      <c r="R522" t="str">
        <f t="shared" si="32"/>
        <v/>
      </c>
    </row>
    <row r="523" spans="1:18" ht="20.399999999999999" x14ac:dyDescent="0.35">
      <c r="A523" s="1">
        <v>521</v>
      </c>
      <c r="B523" s="1" t="s">
        <v>496</v>
      </c>
      <c r="C523" s="1" t="s">
        <v>34</v>
      </c>
      <c r="D523" s="1">
        <v>2017</v>
      </c>
      <c r="E523" s="1">
        <v>49275</v>
      </c>
      <c r="F523" s="1" t="s">
        <v>23</v>
      </c>
      <c r="G523" s="1" t="s">
        <v>35</v>
      </c>
      <c r="H523" s="1" t="s">
        <v>18</v>
      </c>
      <c r="I523" s="1">
        <v>12.7</v>
      </c>
      <c r="J523" s="1" t="s">
        <v>24</v>
      </c>
      <c r="K523" s="1" t="s">
        <v>62</v>
      </c>
      <c r="L523" s="1">
        <v>5</v>
      </c>
      <c r="N523" s="1">
        <v>45.64</v>
      </c>
      <c r="P523" s="2">
        <f t="shared" si="34"/>
        <v>187.7</v>
      </c>
      <c r="R523" t="str">
        <f t="shared" si="32"/>
        <v/>
      </c>
    </row>
    <row r="524" spans="1:18" ht="20.399999999999999" x14ac:dyDescent="0.35">
      <c r="A524" s="1">
        <v>522</v>
      </c>
      <c r="B524" s="1" t="s">
        <v>408</v>
      </c>
      <c r="C524" s="1" t="s">
        <v>22</v>
      </c>
      <c r="D524" s="1">
        <v>2014</v>
      </c>
      <c r="E524" s="1">
        <v>8700</v>
      </c>
      <c r="F524" s="1" t="s">
        <v>28</v>
      </c>
      <c r="G524" s="1" t="s">
        <v>17</v>
      </c>
      <c r="H524" s="1" t="s">
        <v>18</v>
      </c>
      <c r="I524" s="1">
        <v>18.600000000000001</v>
      </c>
      <c r="J524" s="1" t="s">
        <v>24</v>
      </c>
      <c r="K524" s="1" t="s">
        <v>296</v>
      </c>
      <c r="L524" s="1">
        <v>5</v>
      </c>
      <c r="N524" s="1">
        <v>2.5499999999999998</v>
      </c>
      <c r="P524" s="2">
        <f t="shared" si="34"/>
        <v>76.8</v>
      </c>
      <c r="R524" t="str">
        <f t="shared" si="32"/>
        <v/>
      </c>
    </row>
    <row r="525" spans="1:18" ht="20.399999999999999" x14ac:dyDescent="0.35">
      <c r="A525" s="1">
        <v>523</v>
      </c>
      <c r="B525" s="1" t="s">
        <v>241</v>
      </c>
      <c r="C525" s="1" t="s">
        <v>129</v>
      </c>
      <c r="D525" s="1">
        <v>2014</v>
      </c>
      <c r="E525" s="1">
        <v>18000</v>
      </c>
      <c r="F525" s="1" t="s">
        <v>28</v>
      </c>
      <c r="G525" s="1" t="s">
        <v>17</v>
      </c>
      <c r="H525" s="1" t="s">
        <v>36</v>
      </c>
      <c r="I525" s="1">
        <v>25.4</v>
      </c>
      <c r="J525" s="1" t="s">
        <v>24</v>
      </c>
      <c r="K525" s="1" t="s">
        <v>118</v>
      </c>
      <c r="L525" s="1">
        <v>4</v>
      </c>
      <c r="N525" s="1">
        <v>1</v>
      </c>
      <c r="P525" s="2">
        <f t="shared" si="34"/>
        <v>37.5</v>
      </c>
      <c r="R525" t="str">
        <f t="shared" ref="R525:R588" si="35">IF(Q525&lt;&gt;"", ((Q525 - P525) / Q525) * 100, "")</f>
        <v/>
      </c>
    </row>
    <row r="526" spans="1:18" ht="20.399999999999999" x14ac:dyDescent="0.35">
      <c r="A526" s="1">
        <v>524</v>
      </c>
      <c r="B526" s="1" t="s">
        <v>709</v>
      </c>
      <c r="C526" s="1" t="s">
        <v>34</v>
      </c>
      <c r="D526" s="1">
        <v>2017</v>
      </c>
      <c r="E526" s="1">
        <v>41041</v>
      </c>
      <c r="F526" s="1" t="s">
        <v>23</v>
      </c>
      <c r="G526" s="1" t="s">
        <v>35</v>
      </c>
      <c r="H526" s="1" t="s">
        <v>18</v>
      </c>
      <c r="I526" s="1">
        <v>17.68</v>
      </c>
      <c r="J526" s="1" t="s">
        <v>24</v>
      </c>
      <c r="K526" s="1" t="s">
        <v>139</v>
      </c>
      <c r="L526" s="1">
        <v>5</v>
      </c>
      <c r="N526" s="1">
        <v>37.56</v>
      </c>
      <c r="P526" s="2">
        <f t="shared" si="34"/>
        <v>174.33</v>
      </c>
      <c r="R526" t="str">
        <f t="shared" si="35"/>
        <v/>
      </c>
    </row>
    <row r="527" spans="1:18" ht="20.399999999999999" x14ac:dyDescent="0.35">
      <c r="A527" s="1">
        <v>525</v>
      </c>
      <c r="B527" s="1" t="s">
        <v>710</v>
      </c>
      <c r="C527" s="1" t="s">
        <v>53</v>
      </c>
      <c r="D527" s="1">
        <v>2009</v>
      </c>
      <c r="E527" s="1">
        <v>80464</v>
      </c>
      <c r="F527" s="1" t="s">
        <v>23</v>
      </c>
      <c r="G527" s="1" t="s">
        <v>35</v>
      </c>
      <c r="H527" s="1" t="s">
        <v>36</v>
      </c>
      <c r="I527" s="1">
        <v>11</v>
      </c>
      <c r="J527" s="1" t="s">
        <v>24</v>
      </c>
      <c r="K527" s="1" t="s">
        <v>711</v>
      </c>
      <c r="L527" s="1">
        <v>5</v>
      </c>
      <c r="N527" s="1">
        <v>9.2899999999999991</v>
      </c>
      <c r="P527" s="2">
        <f t="shared" si="34"/>
        <v>198.5</v>
      </c>
      <c r="R527" t="str">
        <f t="shared" si="35"/>
        <v/>
      </c>
    </row>
    <row r="528" spans="1:18" ht="20.399999999999999" x14ac:dyDescent="0.35">
      <c r="A528" s="1">
        <v>526</v>
      </c>
      <c r="B528" s="1" t="s">
        <v>712</v>
      </c>
      <c r="C528" s="1" t="s">
        <v>53</v>
      </c>
      <c r="D528" s="1">
        <v>2019</v>
      </c>
      <c r="E528" s="1">
        <v>20667</v>
      </c>
      <c r="F528" s="1" t="s">
        <v>28</v>
      </c>
      <c r="G528" s="1" t="s">
        <v>17</v>
      </c>
      <c r="H528" s="1" t="s">
        <v>18</v>
      </c>
      <c r="I528" s="1">
        <v>22</v>
      </c>
      <c r="J528" s="1" t="s">
        <v>24</v>
      </c>
      <c r="K528" s="1" t="s">
        <v>291</v>
      </c>
      <c r="L528" s="1">
        <v>5</v>
      </c>
      <c r="N528" s="1">
        <v>6.37</v>
      </c>
      <c r="P528" s="2">
        <f t="shared" si="34"/>
        <v>81.8</v>
      </c>
      <c r="R528" t="str">
        <f t="shared" si="35"/>
        <v/>
      </c>
    </row>
    <row r="529" spans="1:18" ht="20.399999999999999" x14ac:dyDescent="0.35">
      <c r="A529" s="1">
        <v>527</v>
      </c>
      <c r="B529" s="1" t="s">
        <v>713</v>
      </c>
      <c r="C529" s="1" t="s">
        <v>34</v>
      </c>
      <c r="D529" s="1">
        <v>2013</v>
      </c>
      <c r="E529" s="1">
        <v>60283</v>
      </c>
      <c r="F529" s="1" t="s">
        <v>28</v>
      </c>
      <c r="G529" s="1" t="s">
        <v>17</v>
      </c>
      <c r="H529" s="1" t="s">
        <v>18</v>
      </c>
      <c r="I529" s="1">
        <v>14.6</v>
      </c>
      <c r="J529" s="1" t="s">
        <v>24</v>
      </c>
      <c r="K529" s="1" t="s">
        <v>331</v>
      </c>
      <c r="L529" s="1">
        <v>5</v>
      </c>
      <c r="N529" s="1">
        <v>2.98</v>
      </c>
      <c r="P529" s="2">
        <f t="shared" si="34"/>
        <v>112</v>
      </c>
      <c r="R529" t="str">
        <f t="shared" si="35"/>
        <v/>
      </c>
    </row>
    <row r="530" spans="1:18" ht="20.399999999999999" x14ac:dyDescent="0.35">
      <c r="A530" s="1">
        <v>528</v>
      </c>
      <c r="B530" s="1" t="s">
        <v>317</v>
      </c>
      <c r="C530" s="1" t="s">
        <v>53</v>
      </c>
      <c r="D530" s="1">
        <v>2017</v>
      </c>
      <c r="E530" s="1">
        <v>31696</v>
      </c>
      <c r="F530" s="1" t="s">
        <v>28</v>
      </c>
      <c r="G530" s="1" t="s">
        <v>17</v>
      </c>
      <c r="H530" s="1" t="s">
        <v>18</v>
      </c>
      <c r="I530" s="1">
        <v>20.399999999999999</v>
      </c>
      <c r="J530" s="1" t="s">
        <v>24</v>
      </c>
      <c r="K530" s="1" t="s">
        <v>291</v>
      </c>
      <c r="L530" s="1">
        <v>5</v>
      </c>
      <c r="N530" s="1">
        <v>5.75</v>
      </c>
      <c r="P530" s="2">
        <f t="shared" si="34"/>
        <v>81.8</v>
      </c>
      <c r="R530" t="str">
        <f t="shared" si="35"/>
        <v/>
      </c>
    </row>
    <row r="531" spans="1:18" ht="20.399999999999999" x14ac:dyDescent="0.35">
      <c r="A531" s="1">
        <v>529</v>
      </c>
      <c r="B531" s="1" t="s">
        <v>293</v>
      </c>
      <c r="C531" s="1" t="s">
        <v>39</v>
      </c>
      <c r="D531" s="1">
        <v>2010</v>
      </c>
      <c r="E531" s="1">
        <v>100000</v>
      </c>
      <c r="F531" s="1" t="s">
        <v>23</v>
      </c>
      <c r="G531" s="1" t="s">
        <v>17</v>
      </c>
      <c r="H531" s="1" t="s">
        <v>18</v>
      </c>
      <c r="I531" s="1">
        <v>11.5</v>
      </c>
      <c r="J531" s="1" t="s">
        <v>24</v>
      </c>
      <c r="K531" s="1" t="s">
        <v>294</v>
      </c>
      <c r="L531" s="1">
        <v>7</v>
      </c>
      <c r="N531" s="1">
        <v>13</v>
      </c>
      <c r="P531" s="2">
        <f t="shared" si="34"/>
        <v>171</v>
      </c>
      <c r="R531" t="str">
        <f t="shared" si="35"/>
        <v/>
      </c>
    </row>
    <row r="532" spans="1:18" ht="20.399999999999999" x14ac:dyDescent="0.35">
      <c r="A532" s="1">
        <v>530</v>
      </c>
      <c r="B532" s="1" t="s">
        <v>714</v>
      </c>
      <c r="C532" s="1" t="s">
        <v>15</v>
      </c>
      <c r="D532" s="1">
        <v>2014</v>
      </c>
      <c r="E532" s="1">
        <v>13361</v>
      </c>
      <c r="F532" s="1" t="s">
        <v>28</v>
      </c>
      <c r="G532" s="1" t="s">
        <v>17</v>
      </c>
      <c r="H532" s="1" t="s">
        <v>18</v>
      </c>
      <c r="I532" s="1">
        <v>16.02</v>
      </c>
      <c r="J532" s="1" t="s">
        <v>24</v>
      </c>
      <c r="K532" s="1" t="s">
        <v>505</v>
      </c>
      <c r="L532" s="1">
        <v>7</v>
      </c>
      <c r="N532" s="1">
        <v>6.8</v>
      </c>
      <c r="P532" s="2">
        <f t="shared" si="34"/>
        <v>93.7</v>
      </c>
      <c r="R532" t="str">
        <f t="shared" si="35"/>
        <v/>
      </c>
    </row>
    <row r="533" spans="1:18" ht="20.399999999999999" x14ac:dyDescent="0.35">
      <c r="A533" s="1">
        <v>531</v>
      </c>
      <c r="B533" s="1" t="s">
        <v>715</v>
      </c>
      <c r="C533" s="1" t="s">
        <v>34</v>
      </c>
      <c r="D533" s="1">
        <v>2010</v>
      </c>
      <c r="E533" s="1">
        <v>48394</v>
      </c>
      <c r="F533" s="1" t="s">
        <v>28</v>
      </c>
      <c r="G533" s="1" t="s">
        <v>35</v>
      </c>
      <c r="H533" s="1" t="s">
        <v>18</v>
      </c>
      <c r="I533" s="1">
        <v>12.05</v>
      </c>
      <c r="J533" s="1" t="s">
        <v>24</v>
      </c>
      <c r="K533" s="1" t="s">
        <v>716</v>
      </c>
      <c r="L533" s="1">
        <v>5</v>
      </c>
      <c r="N533" s="1">
        <v>10.49</v>
      </c>
      <c r="P533" s="2">
        <f t="shared" si="34"/>
        <v>154</v>
      </c>
      <c r="R533" t="str">
        <f t="shared" si="35"/>
        <v/>
      </c>
    </row>
    <row r="534" spans="1:18" ht="20.399999999999999" x14ac:dyDescent="0.35">
      <c r="A534" s="1">
        <v>532</v>
      </c>
      <c r="B534" s="1" t="s">
        <v>685</v>
      </c>
      <c r="C534" s="1" t="s">
        <v>43</v>
      </c>
      <c r="D534" s="1">
        <v>2014</v>
      </c>
      <c r="E534" s="1">
        <v>47399</v>
      </c>
      <c r="F534" s="1" t="s">
        <v>28</v>
      </c>
      <c r="G534" s="1" t="s">
        <v>17</v>
      </c>
      <c r="H534" s="1" t="s">
        <v>18</v>
      </c>
      <c r="I534" s="1">
        <v>16.02</v>
      </c>
      <c r="J534" s="1" t="s">
        <v>24</v>
      </c>
      <c r="K534" s="1" t="s">
        <v>505</v>
      </c>
      <c r="L534" s="1">
        <v>7</v>
      </c>
      <c r="N534" s="1">
        <v>5.6</v>
      </c>
      <c r="P534" s="2">
        <f t="shared" si="34"/>
        <v>93.7</v>
      </c>
      <c r="R534" t="str">
        <f t="shared" si="35"/>
        <v/>
      </c>
    </row>
    <row r="535" spans="1:18" ht="20.399999999999999" x14ac:dyDescent="0.35">
      <c r="A535" s="1">
        <v>533</v>
      </c>
      <c r="B535" s="1" t="s">
        <v>470</v>
      </c>
      <c r="C535" s="1" t="s">
        <v>15</v>
      </c>
      <c r="D535" s="1">
        <v>2010</v>
      </c>
      <c r="E535" s="1">
        <v>69000</v>
      </c>
      <c r="F535" s="1" t="s">
        <v>28</v>
      </c>
      <c r="G535" s="1" t="s">
        <v>35</v>
      </c>
      <c r="H535" s="1" t="s">
        <v>36</v>
      </c>
      <c r="I535" s="1">
        <v>16.8</v>
      </c>
      <c r="J535" s="1" t="s">
        <v>24</v>
      </c>
      <c r="K535" s="1" t="s">
        <v>466</v>
      </c>
      <c r="L535" s="1">
        <v>5</v>
      </c>
      <c r="N535" s="1">
        <v>2.85</v>
      </c>
      <c r="P535" s="2">
        <f t="shared" si="34"/>
        <v>118</v>
      </c>
      <c r="R535" t="str">
        <f t="shared" si="35"/>
        <v/>
      </c>
    </row>
    <row r="536" spans="1:18" ht="20.399999999999999" x14ac:dyDescent="0.35">
      <c r="A536" s="1">
        <v>534</v>
      </c>
      <c r="B536" s="1" t="s">
        <v>717</v>
      </c>
      <c r="C536" s="1" t="s">
        <v>34</v>
      </c>
      <c r="D536" s="1">
        <v>2013</v>
      </c>
      <c r="E536" s="1">
        <v>65278</v>
      </c>
      <c r="F536" s="1" t="s">
        <v>23</v>
      </c>
      <c r="G536" s="1" t="s">
        <v>17</v>
      </c>
      <c r="H536" s="1" t="s">
        <v>18</v>
      </c>
      <c r="I536" s="1">
        <v>14.66</v>
      </c>
      <c r="J536" s="1" t="s">
        <v>24</v>
      </c>
      <c r="K536" s="1" t="s">
        <v>415</v>
      </c>
      <c r="L536" s="1">
        <v>7</v>
      </c>
      <c r="N536" s="1">
        <v>8.36</v>
      </c>
      <c r="P536" s="2">
        <f t="shared" si="34"/>
        <v>194.3</v>
      </c>
      <c r="R536" t="str">
        <f t="shared" si="35"/>
        <v/>
      </c>
    </row>
    <row r="537" spans="1:18" ht="20.399999999999999" x14ac:dyDescent="0.35">
      <c r="A537" s="1">
        <v>535</v>
      </c>
      <c r="B537" s="1" t="s">
        <v>718</v>
      </c>
      <c r="C537" s="1" t="s">
        <v>43</v>
      </c>
      <c r="D537" s="1">
        <v>2005</v>
      </c>
      <c r="E537" s="1">
        <v>108000</v>
      </c>
      <c r="F537" s="1" t="s">
        <v>23</v>
      </c>
      <c r="G537" s="1" t="s">
        <v>17</v>
      </c>
      <c r="H537" s="1" t="s">
        <v>18</v>
      </c>
      <c r="I537" s="1">
        <v>17</v>
      </c>
      <c r="J537" s="1" t="s">
        <v>24</v>
      </c>
      <c r="K537" s="1" t="s">
        <v>424</v>
      </c>
      <c r="L537" s="1">
        <v>5</v>
      </c>
      <c r="N537" s="1">
        <v>1</v>
      </c>
      <c r="P537" s="2">
        <f t="shared" si="34"/>
        <v>70</v>
      </c>
      <c r="R537" t="str">
        <f t="shared" si="35"/>
        <v/>
      </c>
    </row>
    <row r="538" spans="1:18" ht="20.399999999999999" x14ac:dyDescent="0.35">
      <c r="A538" s="1">
        <v>536</v>
      </c>
      <c r="B538" s="1" t="s">
        <v>719</v>
      </c>
      <c r="C538" s="1" t="s">
        <v>57</v>
      </c>
      <c r="D538" s="1">
        <v>2010</v>
      </c>
      <c r="E538" s="1">
        <v>50645</v>
      </c>
      <c r="F538" s="1" t="s">
        <v>28</v>
      </c>
      <c r="G538" s="1" t="s">
        <v>35</v>
      </c>
      <c r="H538" s="1" t="s">
        <v>36</v>
      </c>
      <c r="I538" s="1">
        <v>10.93</v>
      </c>
      <c r="J538" s="1" t="s">
        <v>24</v>
      </c>
      <c r="K538" s="1" t="s">
        <v>574</v>
      </c>
      <c r="L538" s="1">
        <v>5</v>
      </c>
      <c r="N538" s="1">
        <v>10.75</v>
      </c>
      <c r="P538" s="2">
        <f t="shared" si="34"/>
        <v>204</v>
      </c>
      <c r="R538" t="str">
        <f t="shared" si="35"/>
        <v/>
      </c>
    </row>
    <row r="539" spans="1:18" ht="20.399999999999999" x14ac:dyDescent="0.35">
      <c r="A539" s="1">
        <v>537</v>
      </c>
      <c r="B539" s="1" t="s">
        <v>720</v>
      </c>
      <c r="C539" s="1" t="s">
        <v>39</v>
      </c>
      <c r="D539" s="1">
        <v>2011</v>
      </c>
      <c r="E539" s="1">
        <v>130002</v>
      </c>
      <c r="F539" s="1" t="s">
        <v>23</v>
      </c>
      <c r="G539" s="1" t="s">
        <v>17</v>
      </c>
      <c r="H539" s="1" t="s">
        <v>18</v>
      </c>
      <c r="I539" s="1">
        <v>19.3</v>
      </c>
      <c r="J539" s="1" t="s">
        <v>24</v>
      </c>
      <c r="K539" s="1" t="s">
        <v>114</v>
      </c>
      <c r="L539" s="1">
        <v>5</v>
      </c>
      <c r="N539" s="1">
        <v>3.85</v>
      </c>
      <c r="P539" s="2">
        <f t="shared" ref="P539:P570" si="36">--LEFT(K539, FIND(" ", K539) - 1)</f>
        <v>73.900000000000006</v>
      </c>
      <c r="R539" t="str">
        <f t="shared" si="35"/>
        <v/>
      </c>
    </row>
    <row r="540" spans="1:18" ht="20.399999999999999" x14ac:dyDescent="0.35">
      <c r="A540" s="1">
        <v>538</v>
      </c>
      <c r="B540" s="1" t="s">
        <v>546</v>
      </c>
      <c r="C540" s="1" t="s">
        <v>39</v>
      </c>
      <c r="D540" s="1">
        <v>2012</v>
      </c>
      <c r="E540" s="1">
        <v>107000</v>
      </c>
      <c r="F540" s="1" t="s">
        <v>23</v>
      </c>
      <c r="G540" s="1" t="s">
        <v>17</v>
      </c>
      <c r="H540" s="1" t="s">
        <v>18</v>
      </c>
      <c r="I540" s="1">
        <v>17.8</v>
      </c>
      <c r="J540" s="1" t="s">
        <v>24</v>
      </c>
      <c r="K540" s="1" t="s">
        <v>223</v>
      </c>
      <c r="L540" s="1">
        <v>5</v>
      </c>
      <c r="N540" s="1">
        <v>3</v>
      </c>
      <c r="P540" s="2">
        <f t="shared" si="36"/>
        <v>67</v>
      </c>
      <c r="R540" t="str">
        <f t="shared" si="35"/>
        <v/>
      </c>
    </row>
    <row r="541" spans="1:18" ht="20.399999999999999" x14ac:dyDescent="0.35">
      <c r="A541" s="1">
        <v>539</v>
      </c>
      <c r="B541" s="1" t="s">
        <v>721</v>
      </c>
      <c r="C541" s="1" t="s">
        <v>34</v>
      </c>
      <c r="D541" s="1">
        <v>2015</v>
      </c>
      <c r="E541" s="1">
        <v>41950</v>
      </c>
      <c r="F541" s="1" t="s">
        <v>28</v>
      </c>
      <c r="G541" s="1" t="s">
        <v>35</v>
      </c>
      <c r="H541" s="1" t="s">
        <v>18</v>
      </c>
      <c r="I541" s="1">
        <v>18</v>
      </c>
      <c r="J541" s="1" t="s">
        <v>24</v>
      </c>
      <c r="K541" s="1" t="s">
        <v>201</v>
      </c>
      <c r="L541" s="1">
        <v>5</v>
      </c>
      <c r="N541" s="1">
        <v>9.6</v>
      </c>
      <c r="P541" s="2">
        <f t="shared" si="36"/>
        <v>117.3</v>
      </c>
      <c r="R541" t="str">
        <f t="shared" si="35"/>
        <v/>
      </c>
    </row>
    <row r="542" spans="1:18" ht="20.399999999999999" x14ac:dyDescent="0.35">
      <c r="A542" s="1">
        <v>540</v>
      </c>
      <c r="B542" s="1" t="s">
        <v>206</v>
      </c>
      <c r="C542" s="1" t="s">
        <v>61</v>
      </c>
      <c r="D542" s="1">
        <v>2012</v>
      </c>
      <c r="E542" s="1">
        <v>109000</v>
      </c>
      <c r="F542" s="1" t="s">
        <v>23</v>
      </c>
      <c r="G542" s="1" t="s">
        <v>17</v>
      </c>
      <c r="H542" s="1" t="s">
        <v>18</v>
      </c>
      <c r="I542" s="1">
        <v>13</v>
      </c>
      <c r="J542" s="1" t="s">
        <v>24</v>
      </c>
      <c r="K542" s="1" t="s">
        <v>207</v>
      </c>
      <c r="L542" s="1">
        <v>7</v>
      </c>
      <c r="N542" s="1">
        <v>13.25</v>
      </c>
      <c r="P542" s="2">
        <f t="shared" si="36"/>
        <v>168.5</v>
      </c>
      <c r="R542" t="str">
        <f t="shared" si="35"/>
        <v/>
      </c>
    </row>
    <row r="543" spans="1:18" ht="20.399999999999999" x14ac:dyDescent="0.35">
      <c r="A543" s="1">
        <v>541</v>
      </c>
      <c r="B543" s="1" t="s">
        <v>722</v>
      </c>
      <c r="C543" s="1" t="s">
        <v>15</v>
      </c>
      <c r="D543" s="1">
        <v>2016</v>
      </c>
      <c r="E543" s="1">
        <v>9000</v>
      </c>
      <c r="F543" s="1" t="s">
        <v>28</v>
      </c>
      <c r="G543" s="1" t="s">
        <v>17</v>
      </c>
      <c r="H543" s="1" t="s">
        <v>18</v>
      </c>
      <c r="I543" s="1">
        <v>18</v>
      </c>
      <c r="J543" s="1" t="s">
        <v>24</v>
      </c>
      <c r="K543" s="1" t="s">
        <v>196</v>
      </c>
      <c r="L543" s="1">
        <v>5</v>
      </c>
      <c r="N543" s="1">
        <v>5.75</v>
      </c>
      <c r="P543" s="2">
        <f t="shared" si="36"/>
        <v>86.7</v>
      </c>
      <c r="R543" t="str">
        <f t="shared" si="35"/>
        <v/>
      </c>
    </row>
    <row r="544" spans="1:18" ht="20.399999999999999" x14ac:dyDescent="0.35">
      <c r="A544" s="1">
        <v>542</v>
      </c>
      <c r="B544" s="1" t="s">
        <v>332</v>
      </c>
      <c r="C544" s="1" t="s">
        <v>61</v>
      </c>
      <c r="D544" s="1">
        <v>2014</v>
      </c>
      <c r="E544" s="1">
        <v>43900</v>
      </c>
      <c r="F544" s="1" t="s">
        <v>23</v>
      </c>
      <c r="G544" s="1" t="s">
        <v>17</v>
      </c>
      <c r="H544" s="1" t="s">
        <v>18</v>
      </c>
      <c r="I544" s="1">
        <v>22.54</v>
      </c>
      <c r="J544" s="1" t="s">
        <v>24</v>
      </c>
      <c r="K544" s="1" t="s">
        <v>333</v>
      </c>
      <c r="L544" s="1">
        <v>5</v>
      </c>
      <c r="N544" s="1">
        <v>6.75</v>
      </c>
      <c r="P544" s="2">
        <f t="shared" si="36"/>
        <v>88.73</v>
      </c>
      <c r="R544" t="str">
        <f t="shared" si="35"/>
        <v/>
      </c>
    </row>
    <row r="545" spans="1:18" ht="20.399999999999999" x14ac:dyDescent="0.35">
      <c r="A545" s="1">
        <v>543</v>
      </c>
      <c r="B545" s="1" t="s">
        <v>723</v>
      </c>
      <c r="C545" s="1" t="s">
        <v>74</v>
      </c>
      <c r="D545" s="1">
        <v>2013</v>
      </c>
      <c r="E545" s="1">
        <v>64000</v>
      </c>
      <c r="F545" s="1" t="s">
        <v>23</v>
      </c>
      <c r="G545" s="1" t="s">
        <v>17</v>
      </c>
      <c r="H545" s="1" t="s">
        <v>36</v>
      </c>
      <c r="I545" s="1">
        <v>18.2</v>
      </c>
      <c r="J545" s="1" t="s">
        <v>24</v>
      </c>
      <c r="K545" s="1" t="s">
        <v>724</v>
      </c>
      <c r="L545" s="1">
        <v>7</v>
      </c>
      <c r="N545" s="1">
        <v>4.8499999999999996</v>
      </c>
      <c r="P545" s="2">
        <f t="shared" si="36"/>
        <v>73.8</v>
      </c>
      <c r="R545" t="str">
        <f t="shared" si="35"/>
        <v/>
      </c>
    </row>
    <row r="546" spans="1:18" ht="20.399999999999999" x14ac:dyDescent="0.35">
      <c r="A546" s="1">
        <v>544</v>
      </c>
      <c r="B546" s="1" t="s">
        <v>725</v>
      </c>
      <c r="C546" s="1" t="s">
        <v>53</v>
      </c>
      <c r="D546" s="1">
        <v>2019</v>
      </c>
      <c r="E546" s="1">
        <v>13190</v>
      </c>
      <c r="F546" s="1" t="s">
        <v>28</v>
      </c>
      <c r="G546" s="1" t="s">
        <v>35</v>
      </c>
      <c r="H546" s="1" t="s">
        <v>18</v>
      </c>
      <c r="I546" s="1">
        <v>0</v>
      </c>
      <c r="J546" s="1" t="s">
        <v>24</v>
      </c>
      <c r="K546" s="1" t="s">
        <v>726</v>
      </c>
      <c r="L546" s="1">
        <v>5</v>
      </c>
      <c r="M546" s="1" t="s">
        <v>727</v>
      </c>
      <c r="N546" s="1">
        <v>38.99</v>
      </c>
      <c r="P546" s="2">
        <f t="shared" si="36"/>
        <v>181.43</v>
      </c>
      <c r="Q546">
        <f t="shared" ref="Q546:Q580" si="37">VALUE(SUBSTITUTE(SUBSTITUTE(TRIM(M546), CHAR(160), ""), " Lakh", "")) * 100000</f>
        <v>4949000</v>
      </c>
      <c r="R546">
        <f t="shared" si="35"/>
        <v>99.996334006870086</v>
      </c>
    </row>
    <row r="547" spans="1:18" ht="20.399999999999999" x14ac:dyDescent="0.35">
      <c r="A547" s="1">
        <v>545</v>
      </c>
      <c r="B547" s="1" t="s">
        <v>728</v>
      </c>
      <c r="C547" s="1" t="s">
        <v>15</v>
      </c>
      <c r="D547" s="1">
        <v>2009</v>
      </c>
      <c r="E547" s="1">
        <v>77652</v>
      </c>
      <c r="F547" s="1" t="s">
        <v>28</v>
      </c>
      <c r="G547" s="1" t="s">
        <v>35</v>
      </c>
      <c r="H547" s="1" t="s">
        <v>18</v>
      </c>
      <c r="I547" s="1">
        <v>12.6</v>
      </c>
      <c r="J547" s="1" t="s">
        <v>24</v>
      </c>
      <c r="K547" s="1" t="s">
        <v>147</v>
      </c>
      <c r="L547" s="1">
        <v>5</v>
      </c>
      <c r="N547" s="1">
        <v>2.85</v>
      </c>
      <c r="P547" s="2">
        <f t="shared" si="36"/>
        <v>103.2</v>
      </c>
      <c r="R547" t="str">
        <f t="shared" si="35"/>
        <v/>
      </c>
    </row>
    <row r="548" spans="1:18" ht="20.399999999999999" x14ac:dyDescent="0.35">
      <c r="A548" s="1">
        <v>546</v>
      </c>
      <c r="B548" s="1" t="s">
        <v>246</v>
      </c>
      <c r="C548" s="1" t="s">
        <v>15</v>
      </c>
      <c r="D548" s="1">
        <v>2012</v>
      </c>
      <c r="E548" s="1">
        <v>55000</v>
      </c>
      <c r="F548" s="1" t="s">
        <v>23</v>
      </c>
      <c r="G548" s="1" t="s">
        <v>17</v>
      </c>
      <c r="H548" s="1" t="s">
        <v>18</v>
      </c>
      <c r="I548" s="1">
        <v>12.99</v>
      </c>
      <c r="J548" s="1" t="s">
        <v>24</v>
      </c>
      <c r="K548" s="1" t="s">
        <v>363</v>
      </c>
      <c r="L548" s="1">
        <v>7</v>
      </c>
      <c r="N548" s="1">
        <v>9.51</v>
      </c>
      <c r="P548" s="2">
        <f t="shared" si="36"/>
        <v>100</v>
      </c>
      <c r="R548" t="str">
        <f t="shared" si="35"/>
        <v/>
      </c>
    </row>
    <row r="549" spans="1:18" ht="20.399999999999999" x14ac:dyDescent="0.35">
      <c r="A549" s="1">
        <v>547</v>
      </c>
      <c r="B549" s="1" t="s">
        <v>476</v>
      </c>
      <c r="C549" s="1" t="s">
        <v>129</v>
      </c>
      <c r="D549" s="1">
        <v>2012</v>
      </c>
      <c r="E549" s="1">
        <v>59900</v>
      </c>
      <c r="F549" s="1" t="s">
        <v>23</v>
      </c>
      <c r="G549" s="1" t="s">
        <v>35</v>
      </c>
      <c r="H549" s="1" t="s">
        <v>36</v>
      </c>
      <c r="I549" s="1">
        <v>18.48</v>
      </c>
      <c r="J549" s="1" t="s">
        <v>24</v>
      </c>
      <c r="K549" s="1" t="s">
        <v>477</v>
      </c>
      <c r="L549" s="1">
        <v>5</v>
      </c>
      <c r="N549" s="1">
        <v>18.5</v>
      </c>
      <c r="P549" s="2">
        <f t="shared" si="36"/>
        <v>177</v>
      </c>
      <c r="R549" t="str">
        <f t="shared" si="35"/>
        <v/>
      </c>
    </row>
    <row r="550" spans="1:18" ht="20.399999999999999" x14ac:dyDescent="0.35">
      <c r="A550" s="1">
        <v>548</v>
      </c>
      <c r="B550" s="1" t="s">
        <v>703</v>
      </c>
      <c r="C550" s="1" t="s">
        <v>61</v>
      </c>
      <c r="D550" s="1">
        <v>2015</v>
      </c>
      <c r="E550" s="1">
        <v>73539</v>
      </c>
      <c r="F550" s="1" t="s">
        <v>23</v>
      </c>
      <c r="G550" s="1" t="s">
        <v>17</v>
      </c>
      <c r="H550" s="1" t="s">
        <v>18</v>
      </c>
      <c r="I550" s="1">
        <v>19.010000000000002</v>
      </c>
      <c r="J550" s="1" t="s">
        <v>24</v>
      </c>
      <c r="K550" s="1" t="s">
        <v>95</v>
      </c>
      <c r="L550" s="1">
        <v>5</v>
      </c>
      <c r="N550" s="1">
        <v>6.75</v>
      </c>
      <c r="P550" s="2">
        <f t="shared" si="36"/>
        <v>108.45</v>
      </c>
      <c r="R550" t="str">
        <f t="shared" si="35"/>
        <v/>
      </c>
    </row>
    <row r="551" spans="1:18" ht="20.399999999999999" x14ac:dyDescent="0.35">
      <c r="A551" s="1">
        <v>549</v>
      </c>
      <c r="B551" s="1" t="s">
        <v>729</v>
      </c>
      <c r="C551" s="1" t="s">
        <v>34</v>
      </c>
      <c r="D551" s="1">
        <v>2017</v>
      </c>
      <c r="E551" s="1">
        <v>31645</v>
      </c>
      <c r="F551" s="1" t="s">
        <v>23</v>
      </c>
      <c r="G551" s="1" t="s">
        <v>35</v>
      </c>
      <c r="H551" s="1" t="s">
        <v>18</v>
      </c>
      <c r="I551" s="1">
        <v>20.68</v>
      </c>
      <c r="J551" s="1" t="s">
        <v>24</v>
      </c>
      <c r="K551" s="1" t="s">
        <v>77</v>
      </c>
      <c r="L551" s="1">
        <v>5</v>
      </c>
      <c r="M551" s="1" t="s">
        <v>730</v>
      </c>
      <c r="N551" s="1">
        <v>29.4</v>
      </c>
      <c r="P551" s="2">
        <f t="shared" si="36"/>
        <v>190</v>
      </c>
      <c r="Q551">
        <f t="shared" si="37"/>
        <v>4818000</v>
      </c>
      <c r="R551">
        <f t="shared" si="35"/>
        <v>99.996056454960566</v>
      </c>
    </row>
    <row r="552" spans="1:18" ht="20.399999999999999" x14ac:dyDescent="0.35">
      <c r="A552" s="1">
        <v>550</v>
      </c>
      <c r="B552" s="1" t="s">
        <v>510</v>
      </c>
      <c r="C552" s="1" t="s">
        <v>53</v>
      </c>
      <c r="D552" s="1">
        <v>2009</v>
      </c>
      <c r="E552" s="1">
        <v>69690</v>
      </c>
      <c r="F552" s="1" t="s">
        <v>28</v>
      </c>
      <c r="G552" s="1" t="s">
        <v>17</v>
      </c>
      <c r="H552" s="1" t="s">
        <v>18</v>
      </c>
      <c r="I552" s="1">
        <v>17.7</v>
      </c>
      <c r="J552" s="1" t="s">
        <v>24</v>
      </c>
      <c r="K552" s="1" t="s">
        <v>169</v>
      </c>
      <c r="L552" s="1">
        <v>5</v>
      </c>
      <c r="N552" s="1">
        <v>3.29</v>
      </c>
      <c r="P552" s="2">
        <f t="shared" si="36"/>
        <v>78</v>
      </c>
      <c r="R552" t="str">
        <f t="shared" si="35"/>
        <v/>
      </c>
    </row>
    <row r="553" spans="1:18" ht="20.399999999999999" x14ac:dyDescent="0.35">
      <c r="A553" s="1">
        <v>551</v>
      </c>
      <c r="B553" s="1" t="s">
        <v>731</v>
      </c>
      <c r="C553" s="1" t="s">
        <v>61</v>
      </c>
      <c r="D553" s="1">
        <v>2016</v>
      </c>
      <c r="E553" s="1">
        <v>41000</v>
      </c>
      <c r="F553" s="1" t="s">
        <v>23</v>
      </c>
      <c r="G553" s="1" t="s">
        <v>17</v>
      </c>
      <c r="H553" s="1" t="s">
        <v>18</v>
      </c>
      <c r="I553" s="1">
        <v>28.09</v>
      </c>
      <c r="J553" s="1" t="s">
        <v>24</v>
      </c>
      <c r="K553" s="1" t="s">
        <v>80</v>
      </c>
      <c r="L553" s="1">
        <v>5</v>
      </c>
      <c r="N553" s="1">
        <v>9.5</v>
      </c>
      <c r="P553" s="2">
        <f t="shared" si="36"/>
        <v>88.5</v>
      </c>
      <c r="R553" t="str">
        <f t="shared" si="35"/>
        <v/>
      </c>
    </row>
    <row r="554" spans="1:18" ht="20.399999999999999" x14ac:dyDescent="0.35">
      <c r="A554" s="1">
        <v>552</v>
      </c>
      <c r="B554" s="1" t="s">
        <v>732</v>
      </c>
      <c r="C554" s="1" t="s">
        <v>22</v>
      </c>
      <c r="D554" s="1">
        <v>2010</v>
      </c>
      <c r="E554" s="1">
        <v>109200</v>
      </c>
      <c r="F554" s="1" t="s">
        <v>28</v>
      </c>
      <c r="G554" s="1" t="s">
        <v>17</v>
      </c>
      <c r="H554" s="1" t="s">
        <v>36</v>
      </c>
      <c r="I554" s="1">
        <v>17.5</v>
      </c>
      <c r="J554" s="1" t="s">
        <v>24</v>
      </c>
      <c r="K554" s="1" t="s">
        <v>733</v>
      </c>
      <c r="L554" s="1">
        <v>5</v>
      </c>
      <c r="N554" s="1">
        <v>2.2000000000000002</v>
      </c>
      <c r="P554" s="2">
        <f t="shared" si="36"/>
        <v>85.8</v>
      </c>
      <c r="R554" t="str">
        <f t="shared" si="35"/>
        <v/>
      </c>
    </row>
    <row r="555" spans="1:18" ht="20.399999999999999" x14ac:dyDescent="0.35">
      <c r="A555" s="1">
        <v>553</v>
      </c>
      <c r="B555" s="1" t="s">
        <v>734</v>
      </c>
      <c r="C555" s="1" t="s">
        <v>22</v>
      </c>
      <c r="D555" s="1">
        <v>2012</v>
      </c>
      <c r="E555" s="1">
        <v>80000</v>
      </c>
      <c r="F555" s="1" t="s">
        <v>23</v>
      </c>
      <c r="G555" s="1" t="s">
        <v>17</v>
      </c>
      <c r="H555" s="1" t="s">
        <v>18</v>
      </c>
      <c r="I555" s="1">
        <v>15.1</v>
      </c>
      <c r="J555" s="1" t="s">
        <v>24</v>
      </c>
      <c r="K555" s="1" t="s">
        <v>167</v>
      </c>
      <c r="L555" s="1">
        <v>7</v>
      </c>
      <c r="N555" s="1">
        <v>6.5</v>
      </c>
      <c r="P555" s="2">
        <f t="shared" si="36"/>
        <v>140</v>
      </c>
      <c r="R555" t="str">
        <f t="shared" si="35"/>
        <v/>
      </c>
    </row>
    <row r="556" spans="1:18" ht="20.399999999999999" x14ac:dyDescent="0.35">
      <c r="A556" s="1">
        <v>554</v>
      </c>
      <c r="B556" s="1" t="s">
        <v>735</v>
      </c>
      <c r="C556" s="1" t="s">
        <v>129</v>
      </c>
      <c r="D556" s="1">
        <v>2007</v>
      </c>
      <c r="E556" s="1">
        <v>51000</v>
      </c>
      <c r="F556" s="1" t="s">
        <v>28</v>
      </c>
      <c r="G556" s="1" t="s">
        <v>17</v>
      </c>
      <c r="H556" s="1" t="s">
        <v>18</v>
      </c>
      <c r="I556" s="1">
        <v>13.5</v>
      </c>
      <c r="J556" s="1" t="s">
        <v>24</v>
      </c>
      <c r="K556" s="1" t="s">
        <v>245</v>
      </c>
      <c r="L556" s="1">
        <v>5</v>
      </c>
      <c r="N556" s="1">
        <v>4.9000000000000004</v>
      </c>
      <c r="P556" s="2">
        <f t="shared" si="36"/>
        <v>130</v>
      </c>
      <c r="R556" t="str">
        <f t="shared" si="35"/>
        <v/>
      </c>
    </row>
    <row r="557" spans="1:18" ht="20.399999999999999" x14ac:dyDescent="0.35">
      <c r="A557" s="1">
        <v>555</v>
      </c>
      <c r="B557" s="1" t="s">
        <v>354</v>
      </c>
      <c r="C557" s="1" t="s">
        <v>22</v>
      </c>
      <c r="D557" s="1">
        <v>2013</v>
      </c>
      <c r="E557" s="1">
        <v>105000</v>
      </c>
      <c r="F557" s="1" t="s">
        <v>23</v>
      </c>
      <c r="G557" s="1" t="s">
        <v>17</v>
      </c>
      <c r="H557" s="1" t="s">
        <v>36</v>
      </c>
      <c r="I557" s="1">
        <v>25.47</v>
      </c>
      <c r="J557" s="1" t="s">
        <v>24</v>
      </c>
      <c r="K557" s="1" t="s">
        <v>355</v>
      </c>
      <c r="L557" s="1">
        <v>7</v>
      </c>
      <c r="M557" s="1" t="s">
        <v>736</v>
      </c>
      <c r="N557" s="1">
        <v>6.75</v>
      </c>
      <c r="P557" s="2">
        <f t="shared" si="36"/>
        <v>88.5</v>
      </c>
      <c r="Q557">
        <f t="shared" si="37"/>
        <v>1234000</v>
      </c>
      <c r="R557">
        <f t="shared" si="35"/>
        <v>99.992828200972454</v>
      </c>
    </row>
    <row r="558" spans="1:18" ht="20.399999999999999" x14ac:dyDescent="0.35">
      <c r="A558" s="1">
        <v>556</v>
      </c>
      <c r="B558" s="1" t="s">
        <v>737</v>
      </c>
      <c r="C558" s="1" t="s">
        <v>27</v>
      </c>
      <c r="D558" s="1">
        <v>2013</v>
      </c>
      <c r="E558" s="1">
        <v>179000</v>
      </c>
      <c r="F558" s="1" t="s">
        <v>23</v>
      </c>
      <c r="G558" s="1" t="s">
        <v>17</v>
      </c>
      <c r="H558" s="1" t="s">
        <v>18</v>
      </c>
      <c r="I558" s="1">
        <v>23.59</v>
      </c>
      <c r="J558" s="1" t="s">
        <v>24</v>
      </c>
      <c r="K558" s="1" t="s">
        <v>398</v>
      </c>
      <c r="L558" s="1">
        <v>5</v>
      </c>
      <c r="N558" s="1">
        <v>3.8</v>
      </c>
      <c r="P558" s="2">
        <f t="shared" si="36"/>
        <v>67.040000000000006</v>
      </c>
      <c r="R558" t="str">
        <f t="shared" si="35"/>
        <v/>
      </c>
    </row>
    <row r="559" spans="1:18" ht="20.399999999999999" x14ac:dyDescent="0.35">
      <c r="A559" s="1">
        <v>557</v>
      </c>
      <c r="B559" s="1" t="s">
        <v>738</v>
      </c>
      <c r="C559" s="1" t="s">
        <v>61</v>
      </c>
      <c r="D559" s="1">
        <v>2013</v>
      </c>
      <c r="E559" s="1">
        <v>12100</v>
      </c>
      <c r="F559" s="1" t="s">
        <v>28</v>
      </c>
      <c r="G559" s="1" t="s">
        <v>35</v>
      </c>
      <c r="H559" s="1" t="s">
        <v>18</v>
      </c>
      <c r="I559" s="1">
        <v>9.9</v>
      </c>
      <c r="J559" s="1" t="s">
        <v>24</v>
      </c>
      <c r="K559" s="1" t="s">
        <v>739</v>
      </c>
      <c r="L559" s="1">
        <v>2</v>
      </c>
      <c r="N559" s="1">
        <v>29.5</v>
      </c>
      <c r="P559" s="2">
        <f t="shared" si="36"/>
        <v>207.8</v>
      </c>
      <c r="R559" t="str">
        <f t="shared" si="35"/>
        <v/>
      </c>
    </row>
    <row r="560" spans="1:18" ht="20.399999999999999" x14ac:dyDescent="0.35">
      <c r="A560" s="1">
        <v>558</v>
      </c>
      <c r="B560" s="1" t="s">
        <v>740</v>
      </c>
      <c r="C560" s="1" t="s">
        <v>39</v>
      </c>
      <c r="D560" s="1">
        <v>2017</v>
      </c>
      <c r="E560" s="1">
        <v>31000</v>
      </c>
      <c r="F560" s="1" t="s">
        <v>23</v>
      </c>
      <c r="G560" s="1" t="s">
        <v>17</v>
      </c>
      <c r="H560" s="1" t="s">
        <v>18</v>
      </c>
      <c r="I560" s="1">
        <v>21.13</v>
      </c>
      <c r="J560" s="1" t="s">
        <v>24</v>
      </c>
      <c r="K560" s="1" t="s">
        <v>741</v>
      </c>
      <c r="L560" s="1">
        <v>5</v>
      </c>
      <c r="M560" s="1" t="s">
        <v>742</v>
      </c>
      <c r="N560" s="1">
        <v>10.5</v>
      </c>
      <c r="P560" s="2">
        <f t="shared" si="36"/>
        <v>108.4</v>
      </c>
      <c r="Q560">
        <f t="shared" si="37"/>
        <v>1538000</v>
      </c>
      <c r="R560">
        <f t="shared" si="35"/>
        <v>99.992951885565674</v>
      </c>
    </row>
    <row r="561" spans="1:18" ht="20.399999999999999" x14ac:dyDescent="0.35">
      <c r="A561" s="1">
        <v>559</v>
      </c>
      <c r="B561" s="1" t="s">
        <v>743</v>
      </c>
      <c r="C561" s="1" t="s">
        <v>39</v>
      </c>
      <c r="D561" s="1">
        <v>2015</v>
      </c>
      <c r="E561" s="1">
        <v>50000</v>
      </c>
      <c r="F561" s="1" t="s">
        <v>23</v>
      </c>
      <c r="G561" s="1" t="s">
        <v>17</v>
      </c>
      <c r="H561" s="1" t="s">
        <v>18</v>
      </c>
      <c r="I561" s="1">
        <v>20.14</v>
      </c>
      <c r="J561" s="1" t="s">
        <v>24</v>
      </c>
      <c r="K561" s="1" t="s">
        <v>472</v>
      </c>
      <c r="L561" s="1">
        <v>5</v>
      </c>
      <c r="N561" s="1">
        <v>6.2</v>
      </c>
      <c r="P561" s="2">
        <f t="shared" si="36"/>
        <v>88.8</v>
      </c>
      <c r="R561" t="str">
        <f t="shared" si="35"/>
        <v/>
      </c>
    </row>
    <row r="562" spans="1:18" ht="20.399999999999999" x14ac:dyDescent="0.35">
      <c r="A562" s="1">
        <v>560</v>
      </c>
      <c r="B562" s="1" t="s">
        <v>744</v>
      </c>
      <c r="C562" s="1" t="s">
        <v>43</v>
      </c>
      <c r="D562" s="1">
        <v>2009</v>
      </c>
      <c r="E562" s="1">
        <v>48000</v>
      </c>
      <c r="F562" s="1" t="s">
        <v>23</v>
      </c>
      <c r="G562" s="1" t="s">
        <v>35</v>
      </c>
      <c r="H562" s="1" t="s">
        <v>18</v>
      </c>
      <c r="I562" s="1">
        <v>17</v>
      </c>
      <c r="J562" s="1" t="s">
        <v>24</v>
      </c>
      <c r="K562" s="1" t="s">
        <v>137</v>
      </c>
      <c r="L562" s="1">
        <v>5</v>
      </c>
      <c r="N562" s="1">
        <v>5</v>
      </c>
      <c r="P562" s="2">
        <f t="shared" si="36"/>
        <v>105</v>
      </c>
      <c r="R562" t="str">
        <f t="shared" si="35"/>
        <v/>
      </c>
    </row>
    <row r="563" spans="1:18" ht="20.399999999999999" x14ac:dyDescent="0.35">
      <c r="A563" s="1">
        <v>561</v>
      </c>
      <c r="B563" s="1" t="s">
        <v>745</v>
      </c>
      <c r="C563" s="1" t="s">
        <v>27</v>
      </c>
      <c r="D563" s="1">
        <v>2007</v>
      </c>
      <c r="E563" s="1">
        <v>35000</v>
      </c>
      <c r="F563" s="1" t="s">
        <v>23</v>
      </c>
      <c r="G563" s="1" t="s">
        <v>17</v>
      </c>
      <c r="H563" s="1" t="s">
        <v>18</v>
      </c>
      <c r="I563" s="1">
        <v>19.2</v>
      </c>
      <c r="J563" s="1" t="s">
        <v>24</v>
      </c>
      <c r="K563" s="1" t="s">
        <v>394</v>
      </c>
      <c r="L563" s="1">
        <v>5</v>
      </c>
      <c r="N563" s="1">
        <v>2.2999999999999998</v>
      </c>
      <c r="P563" s="2">
        <f t="shared" si="36"/>
        <v>65</v>
      </c>
      <c r="R563" t="str">
        <f t="shared" si="35"/>
        <v/>
      </c>
    </row>
    <row r="564" spans="1:18" ht="20.399999999999999" x14ac:dyDescent="0.35">
      <c r="A564" s="1">
        <v>562</v>
      </c>
      <c r="B564" s="1" t="s">
        <v>412</v>
      </c>
      <c r="C564" s="1" t="s">
        <v>129</v>
      </c>
      <c r="D564" s="1">
        <v>2016</v>
      </c>
      <c r="E564" s="1">
        <v>100200</v>
      </c>
      <c r="F564" s="1" t="s">
        <v>23</v>
      </c>
      <c r="G564" s="1" t="s">
        <v>35</v>
      </c>
      <c r="H564" s="1" t="s">
        <v>18</v>
      </c>
      <c r="I564" s="1">
        <v>11.36</v>
      </c>
      <c r="J564" s="1" t="s">
        <v>24</v>
      </c>
      <c r="K564" s="1" t="s">
        <v>46</v>
      </c>
      <c r="L564" s="1">
        <v>7</v>
      </c>
      <c r="M564" s="1" t="s">
        <v>746</v>
      </c>
      <c r="N564" s="1">
        <v>17</v>
      </c>
      <c r="P564" s="2">
        <f t="shared" si="36"/>
        <v>171.5</v>
      </c>
      <c r="Q564">
        <f t="shared" si="37"/>
        <v>1921000</v>
      </c>
      <c r="R564">
        <f t="shared" si="35"/>
        <v>99.991072358146795</v>
      </c>
    </row>
    <row r="565" spans="1:18" ht="20.399999999999999" x14ac:dyDescent="0.35">
      <c r="A565" s="1">
        <v>563</v>
      </c>
      <c r="B565" s="1" t="s">
        <v>242</v>
      </c>
      <c r="C565" s="1" t="s">
        <v>74</v>
      </c>
      <c r="D565" s="1">
        <v>2014</v>
      </c>
      <c r="E565" s="1">
        <v>47000</v>
      </c>
      <c r="F565" s="1" t="s">
        <v>23</v>
      </c>
      <c r="G565" s="1" t="s">
        <v>35</v>
      </c>
      <c r="H565" s="1" t="s">
        <v>18</v>
      </c>
      <c r="I565" s="1">
        <v>18.88</v>
      </c>
      <c r="J565" s="1" t="s">
        <v>24</v>
      </c>
      <c r="K565" s="1" t="s">
        <v>99</v>
      </c>
      <c r="L565" s="1">
        <v>5</v>
      </c>
      <c r="N565" s="1">
        <v>25.5</v>
      </c>
      <c r="P565" s="2">
        <f t="shared" si="36"/>
        <v>184</v>
      </c>
      <c r="R565" t="str">
        <f t="shared" si="35"/>
        <v/>
      </c>
    </row>
    <row r="566" spans="1:18" ht="20.399999999999999" x14ac:dyDescent="0.35">
      <c r="A566" s="1">
        <v>564</v>
      </c>
      <c r="B566" s="1" t="s">
        <v>747</v>
      </c>
      <c r="C566" s="1" t="s">
        <v>43</v>
      </c>
      <c r="D566" s="1">
        <v>2015</v>
      </c>
      <c r="E566" s="1">
        <v>63642</v>
      </c>
      <c r="F566" s="1" t="s">
        <v>23</v>
      </c>
      <c r="G566" s="1" t="s">
        <v>17</v>
      </c>
      <c r="H566" s="1" t="s">
        <v>18</v>
      </c>
      <c r="I566" s="1">
        <v>27.3</v>
      </c>
      <c r="J566" s="1" t="s">
        <v>24</v>
      </c>
      <c r="K566" s="1" t="s">
        <v>69</v>
      </c>
      <c r="L566" s="1">
        <v>5</v>
      </c>
      <c r="N566" s="1">
        <v>5.65</v>
      </c>
      <c r="P566" s="2">
        <f t="shared" si="36"/>
        <v>98.6</v>
      </c>
      <c r="R566" t="str">
        <f t="shared" si="35"/>
        <v/>
      </c>
    </row>
    <row r="567" spans="1:18" ht="20.399999999999999" x14ac:dyDescent="0.35">
      <c r="A567" s="1">
        <v>565</v>
      </c>
      <c r="B567" s="1" t="s">
        <v>391</v>
      </c>
      <c r="C567" s="1" t="s">
        <v>53</v>
      </c>
      <c r="D567" s="1">
        <v>2015</v>
      </c>
      <c r="E567" s="1">
        <v>62550</v>
      </c>
      <c r="F567" s="1" t="s">
        <v>23</v>
      </c>
      <c r="G567" s="1" t="s">
        <v>17</v>
      </c>
      <c r="H567" s="1" t="s">
        <v>18</v>
      </c>
      <c r="I567" s="1">
        <v>25.8</v>
      </c>
      <c r="J567" s="1" t="s">
        <v>24</v>
      </c>
      <c r="K567" s="1" t="s">
        <v>69</v>
      </c>
      <c r="L567" s="1">
        <v>5</v>
      </c>
      <c r="N567" s="1">
        <v>5.6</v>
      </c>
      <c r="P567" s="2">
        <f t="shared" si="36"/>
        <v>98.6</v>
      </c>
      <c r="R567" t="str">
        <f t="shared" si="35"/>
        <v/>
      </c>
    </row>
    <row r="568" spans="1:18" ht="20.399999999999999" x14ac:dyDescent="0.35">
      <c r="A568" s="1">
        <v>566</v>
      </c>
      <c r="B568" s="1" t="s">
        <v>748</v>
      </c>
      <c r="C568" s="1" t="s">
        <v>53</v>
      </c>
      <c r="D568" s="1">
        <v>2015</v>
      </c>
      <c r="E568" s="1">
        <v>37340</v>
      </c>
      <c r="F568" s="1" t="s">
        <v>23</v>
      </c>
      <c r="G568" s="1" t="s">
        <v>35</v>
      </c>
      <c r="H568" s="1" t="s">
        <v>18</v>
      </c>
      <c r="I568" s="1">
        <v>16.36</v>
      </c>
      <c r="J568" s="1" t="s">
        <v>24</v>
      </c>
      <c r="K568" s="1" t="s">
        <v>62</v>
      </c>
      <c r="L568" s="1">
        <v>5</v>
      </c>
      <c r="N568" s="1">
        <v>29.98</v>
      </c>
      <c r="P568" s="2">
        <f t="shared" si="36"/>
        <v>187.7</v>
      </c>
      <c r="R568" t="str">
        <f t="shared" si="35"/>
        <v/>
      </c>
    </row>
    <row r="569" spans="1:18" ht="20.399999999999999" x14ac:dyDescent="0.35">
      <c r="A569" s="1">
        <v>567</v>
      </c>
      <c r="B569" s="1" t="s">
        <v>749</v>
      </c>
      <c r="C569" s="1" t="s">
        <v>34</v>
      </c>
      <c r="D569" s="1">
        <v>2016</v>
      </c>
      <c r="E569" s="1">
        <v>38461</v>
      </c>
      <c r="F569" s="1" t="s">
        <v>23</v>
      </c>
      <c r="G569" s="1" t="s">
        <v>17</v>
      </c>
      <c r="H569" s="1" t="s">
        <v>18</v>
      </c>
      <c r="I569" s="1">
        <v>26.59</v>
      </c>
      <c r="J569" s="1" t="s">
        <v>24</v>
      </c>
      <c r="K569" s="1" t="s">
        <v>51</v>
      </c>
      <c r="L569" s="1">
        <v>5</v>
      </c>
      <c r="N569" s="1">
        <v>7.39</v>
      </c>
      <c r="P569" s="2">
        <f t="shared" si="36"/>
        <v>74</v>
      </c>
      <c r="R569" t="str">
        <f t="shared" si="35"/>
        <v/>
      </c>
    </row>
    <row r="570" spans="1:18" ht="20.399999999999999" x14ac:dyDescent="0.35">
      <c r="A570" s="1">
        <v>568</v>
      </c>
      <c r="B570" s="1" t="s">
        <v>750</v>
      </c>
      <c r="C570" s="1" t="s">
        <v>43</v>
      </c>
      <c r="D570" s="1">
        <v>2018</v>
      </c>
      <c r="E570" s="1">
        <v>29000</v>
      </c>
      <c r="F570" s="1" t="s">
        <v>23</v>
      </c>
      <c r="G570" s="1" t="s">
        <v>17</v>
      </c>
      <c r="H570" s="1" t="s">
        <v>18</v>
      </c>
      <c r="I570" s="1">
        <v>17.100000000000001</v>
      </c>
      <c r="J570" s="1" t="s">
        <v>24</v>
      </c>
      <c r="K570" s="1" t="s">
        <v>163</v>
      </c>
      <c r="L570" s="1">
        <v>5</v>
      </c>
      <c r="M570" s="1" t="s">
        <v>751</v>
      </c>
      <c r="N570" s="1">
        <v>19</v>
      </c>
      <c r="P570" s="2">
        <f t="shared" si="36"/>
        <v>170</v>
      </c>
      <c r="Q570">
        <f t="shared" si="37"/>
        <v>2295000</v>
      </c>
      <c r="R570">
        <f t="shared" si="35"/>
        <v>99.992592592592587</v>
      </c>
    </row>
    <row r="571" spans="1:18" ht="20.399999999999999" x14ac:dyDescent="0.35">
      <c r="A571" s="1">
        <v>569</v>
      </c>
      <c r="B571" s="1" t="s">
        <v>752</v>
      </c>
      <c r="C571" s="1" t="s">
        <v>22</v>
      </c>
      <c r="D571" s="1">
        <v>2010</v>
      </c>
      <c r="E571" s="1">
        <v>31000</v>
      </c>
      <c r="F571" s="1" t="s">
        <v>28</v>
      </c>
      <c r="G571" s="1" t="s">
        <v>17</v>
      </c>
      <c r="H571" s="1" t="s">
        <v>18</v>
      </c>
      <c r="I571" s="1">
        <v>12.5</v>
      </c>
      <c r="J571" s="1" t="s">
        <v>24</v>
      </c>
      <c r="K571" s="1" t="s">
        <v>190</v>
      </c>
      <c r="L571" s="1">
        <v>5</v>
      </c>
      <c r="N571" s="1">
        <v>5</v>
      </c>
      <c r="P571" s="2">
        <f t="shared" ref="P571:P576" si="38">--LEFT(K571, FIND(" ", K571) - 1)</f>
        <v>132</v>
      </c>
      <c r="R571" t="str">
        <f t="shared" si="35"/>
        <v/>
      </c>
    </row>
    <row r="572" spans="1:18" ht="20.399999999999999" x14ac:dyDescent="0.35">
      <c r="A572" s="1">
        <v>570</v>
      </c>
      <c r="B572" s="1" t="s">
        <v>526</v>
      </c>
      <c r="C572" s="1" t="s">
        <v>57</v>
      </c>
      <c r="D572" s="1">
        <v>2011</v>
      </c>
      <c r="E572" s="1">
        <v>42086</v>
      </c>
      <c r="F572" s="1" t="s">
        <v>28</v>
      </c>
      <c r="G572" s="1" t="s">
        <v>17</v>
      </c>
      <c r="H572" s="1" t="s">
        <v>18</v>
      </c>
      <c r="I572" s="1">
        <v>17</v>
      </c>
      <c r="J572" s="1" t="s">
        <v>24</v>
      </c>
      <c r="K572" s="1" t="s">
        <v>466</v>
      </c>
      <c r="L572" s="1">
        <v>5</v>
      </c>
      <c r="N572" s="1">
        <v>3.35</v>
      </c>
      <c r="P572" s="2">
        <f t="shared" si="38"/>
        <v>118</v>
      </c>
      <c r="R572" t="str">
        <f t="shared" si="35"/>
        <v/>
      </c>
    </row>
    <row r="573" spans="1:18" ht="20.399999999999999" x14ac:dyDescent="0.35">
      <c r="A573" s="1">
        <v>571</v>
      </c>
      <c r="B573" s="1" t="s">
        <v>753</v>
      </c>
      <c r="C573" s="1" t="s">
        <v>27</v>
      </c>
      <c r="D573" s="1">
        <v>2013</v>
      </c>
      <c r="E573" s="1">
        <v>49000</v>
      </c>
      <c r="F573" s="1" t="s">
        <v>28</v>
      </c>
      <c r="G573" s="1" t="s">
        <v>17</v>
      </c>
      <c r="H573" s="1" t="s">
        <v>18</v>
      </c>
      <c r="I573" s="1">
        <v>18.600000000000001</v>
      </c>
      <c r="J573" s="1" t="s">
        <v>24</v>
      </c>
      <c r="K573" s="1" t="s">
        <v>733</v>
      </c>
      <c r="L573" s="1">
        <v>5</v>
      </c>
      <c r="N573" s="1">
        <v>4.45</v>
      </c>
      <c r="P573" s="2">
        <f t="shared" si="38"/>
        <v>85.8</v>
      </c>
      <c r="R573" t="str">
        <f t="shared" si="35"/>
        <v/>
      </c>
    </row>
    <row r="574" spans="1:18" ht="20.399999999999999" x14ac:dyDescent="0.35">
      <c r="A574" s="1">
        <v>572</v>
      </c>
      <c r="B574" s="1" t="s">
        <v>234</v>
      </c>
      <c r="C574" s="1" t="s">
        <v>34</v>
      </c>
      <c r="D574" s="1">
        <v>2019</v>
      </c>
      <c r="E574" s="1">
        <v>77240</v>
      </c>
      <c r="F574" s="1" t="s">
        <v>23</v>
      </c>
      <c r="G574" s="1" t="s">
        <v>35</v>
      </c>
      <c r="H574" s="1" t="s">
        <v>18</v>
      </c>
      <c r="I574" s="1">
        <v>22.32</v>
      </c>
      <c r="J574" s="1" t="s">
        <v>24</v>
      </c>
      <c r="K574" s="1" t="s">
        <v>235</v>
      </c>
      <c r="L574" s="1">
        <v>5</v>
      </c>
      <c r="N574" s="1">
        <v>8.31</v>
      </c>
      <c r="P574" s="2">
        <f t="shared" si="38"/>
        <v>126.32</v>
      </c>
      <c r="R574" t="str">
        <f t="shared" si="35"/>
        <v/>
      </c>
    </row>
    <row r="575" spans="1:18" ht="20.399999999999999" x14ac:dyDescent="0.35">
      <c r="A575" s="1">
        <v>573</v>
      </c>
      <c r="B575" s="1" t="s">
        <v>629</v>
      </c>
      <c r="C575" s="1" t="s">
        <v>43</v>
      </c>
      <c r="D575" s="1">
        <v>2012</v>
      </c>
      <c r="E575" s="1">
        <v>105000</v>
      </c>
      <c r="F575" s="1" t="s">
        <v>23</v>
      </c>
      <c r="G575" s="1" t="s">
        <v>17</v>
      </c>
      <c r="H575" s="1" t="s">
        <v>36</v>
      </c>
      <c r="I575" s="1">
        <v>15.96</v>
      </c>
      <c r="J575" s="1" t="s">
        <v>24</v>
      </c>
      <c r="K575" s="1" t="s">
        <v>630</v>
      </c>
      <c r="L575" s="1">
        <v>7</v>
      </c>
      <c r="M575" s="1" t="s">
        <v>754</v>
      </c>
      <c r="N575" s="1">
        <v>6</v>
      </c>
      <c r="P575" s="2">
        <f t="shared" si="38"/>
        <v>62.1</v>
      </c>
      <c r="Q575">
        <f t="shared" si="37"/>
        <v>1115000</v>
      </c>
      <c r="R575">
        <f t="shared" si="35"/>
        <v>99.994430493273541</v>
      </c>
    </row>
    <row r="576" spans="1:18" ht="20.399999999999999" x14ac:dyDescent="0.35">
      <c r="A576" s="1">
        <v>574</v>
      </c>
      <c r="B576" s="1" t="s">
        <v>143</v>
      </c>
      <c r="C576" s="1" t="s">
        <v>27</v>
      </c>
      <c r="D576" s="1">
        <v>2014</v>
      </c>
      <c r="E576" s="1">
        <v>35000</v>
      </c>
      <c r="F576" s="1" t="s">
        <v>23</v>
      </c>
      <c r="G576" s="1" t="s">
        <v>17</v>
      </c>
      <c r="H576" s="1" t="s">
        <v>18</v>
      </c>
      <c r="I576" s="1">
        <v>22.9</v>
      </c>
      <c r="J576" s="1" t="s">
        <v>24</v>
      </c>
      <c r="K576" s="1" t="s">
        <v>51</v>
      </c>
      <c r="L576" s="1">
        <v>5</v>
      </c>
      <c r="N576" s="1">
        <v>5.25</v>
      </c>
      <c r="P576" s="2">
        <f t="shared" si="38"/>
        <v>74</v>
      </c>
      <c r="R576" t="str">
        <f t="shared" si="35"/>
        <v/>
      </c>
    </row>
    <row r="577" spans="1:18" ht="20.399999999999999" x14ac:dyDescent="0.35">
      <c r="A577" s="1">
        <v>575</v>
      </c>
      <c r="B577" s="1" t="s">
        <v>205</v>
      </c>
      <c r="C577" s="1" t="s">
        <v>27</v>
      </c>
      <c r="D577" s="1">
        <v>2006</v>
      </c>
      <c r="E577" s="1">
        <v>83072</v>
      </c>
      <c r="F577" s="1" t="s">
        <v>28</v>
      </c>
      <c r="G577" s="1" t="s">
        <v>17</v>
      </c>
      <c r="H577" s="1" t="s">
        <v>18</v>
      </c>
      <c r="I577" s="1">
        <v>17</v>
      </c>
      <c r="J577" s="1" t="s">
        <v>24</v>
      </c>
      <c r="K577" s="1" t="s">
        <v>188</v>
      </c>
      <c r="L577" s="1">
        <v>5</v>
      </c>
      <c r="N577" s="1">
        <v>1.4</v>
      </c>
      <c r="P577" s="2"/>
      <c r="R577" t="str">
        <f t="shared" si="35"/>
        <v/>
      </c>
    </row>
    <row r="578" spans="1:18" ht="20.399999999999999" x14ac:dyDescent="0.35">
      <c r="A578" s="1">
        <v>576</v>
      </c>
      <c r="B578" s="1" t="s">
        <v>329</v>
      </c>
      <c r="C578" s="1" t="s">
        <v>39</v>
      </c>
      <c r="D578" s="1">
        <v>2012</v>
      </c>
      <c r="E578" s="1">
        <v>202082</v>
      </c>
      <c r="F578" s="1" t="s">
        <v>23</v>
      </c>
      <c r="G578" s="1" t="s">
        <v>35</v>
      </c>
      <c r="H578" s="1" t="s">
        <v>18</v>
      </c>
      <c r="I578" s="1">
        <v>17.68</v>
      </c>
      <c r="J578" s="1" t="s">
        <v>24</v>
      </c>
      <c r="K578" s="1" t="s">
        <v>139</v>
      </c>
      <c r="L578" s="1">
        <v>5</v>
      </c>
      <c r="N578" s="1">
        <v>12.3</v>
      </c>
      <c r="P578" s="2">
        <f t="shared" ref="P578:P609" si="39">--LEFT(K578, FIND(" ", K578) - 1)</f>
        <v>174.33</v>
      </c>
      <c r="R578" t="str">
        <f t="shared" si="35"/>
        <v/>
      </c>
    </row>
    <row r="579" spans="1:18" ht="20.399999999999999" x14ac:dyDescent="0.35">
      <c r="A579" s="1">
        <v>577</v>
      </c>
      <c r="B579" s="1" t="s">
        <v>755</v>
      </c>
      <c r="C579" s="1" t="s">
        <v>27</v>
      </c>
      <c r="D579" s="1">
        <v>2004</v>
      </c>
      <c r="E579" s="1">
        <v>129000</v>
      </c>
      <c r="F579" s="1" t="s">
        <v>28</v>
      </c>
      <c r="G579" s="1" t="s">
        <v>17</v>
      </c>
      <c r="H579" s="1" t="s">
        <v>145</v>
      </c>
      <c r="I579" s="1">
        <v>13.8</v>
      </c>
      <c r="J579" s="1" t="s">
        <v>24</v>
      </c>
      <c r="K579" s="1" t="s">
        <v>424</v>
      </c>
      <c r="L579" s="1">
        <v>5</v>
      </c>
      <c r="N579" s="1">
        <v>1.5</v>
      </c>
      <c r="P579" s="2">
        <f t="shared" si="39"/>
        <v>70</v>
      </c>
      <c r="R579" t="str">
        <f t="shared" si="35"/>
        <v/>
      </c>
    </row>
    <row r="580" spans="1:18" ht="20.399999999999999" x14ac:dyDescent="0.35">
      <c r="A580" s="1">
        <v>578</v>
      </c>
      <c r="B580" s="1" t="s">
        <v>743</v>
      </c>
      <c r="C580" s="1" t="s">
        <v>34</v>
      </c>
      <c r="D580" s="1">
        <v>2018</v>
      </c>
      <c r="E580" s="1">
        <v>33558</v>
      </c>
      <c r="F580" s="1" t="s">
        <v>23</v>
      </c>
      <c r="G580" s="1" t="s">
        <v>17</v>
      </c>
      <c r="H580" s="1" t="s">
        <v>18</v>
      </c>
      <c r="I580" s="1">
        <v>20.14</v>
      </c>
      <c r="J580" s="1" t="s">
        <v>24</v>
      </c>
      <c r="K580" s="1" t="s">
        <v>756</v>
      </c>
      <c r="L580" s="1">
        <v>5</v>
      </c>
      <c r="M580" s="1" t="s">
        <v>757</v>
      </c>
      <c r="N580" s="1">
        <v>8.1199999999999992</v>
      </c>
      <c r="P580" s="2">
        <f t="shared" si="39"/>
        <v>88</v>
      </c>
      <c r="Q580">
        <f t="shared" si="37"/>
        <v>1032000</v>
      </c>
      <c r="R580">
        <f t="shared" si="35"/>
        <v>99.991472868217059</v>
      </c>
    </row>
    <row r="581" spans="1:18" ht="20.399999999999999" x14ac:dyDescent="0.35">
      <c r="A581" s="1">
        <v>579</v>
      </c>
      <c r="B581" s="1" t="s">
        <v>758</v>
      </c>
      <c r="C581" s="1" t="s">
        <v>34</v>
      </c>
      <c r="D581" s="1">
        <v>2012</v>
      </c>
      <c r="E581" s="1">
        <v>60271</v>
      </c>
      <c r="F581" s="1" t="s">
        <v>23</v>
      </c>
      <c r="G581" s="1" t="s">
        <v>17</v>
      </c>
      <c r="H581" s="1" t="s">
        <v>18</v>
      </c>
      <c r="I581" s="1">
        <v>13.6</v>
      </c>
      <c r="J581" s="1" t="s">
        <v>24</v>
      </c>
      <c r="K581" s="1" t="s">
        <v>759</v>
      </c>
      <c r="L581" s="1">
        <v>7</v>
      </c>
      <c r="N581" s="1">
        <v>6.12</v>
      </c>
      <c r="P581" s="2">
        <f t="shared" si="39"/>
        <v>63</v>
      </c>
      <c r="R581" t="str">
        <f t="shared" si="35"/>
        <v/>
      </c>
    </row>
    <row r="582" spans="1:18" ht="20.399999999999999" x14ac:dyDescent="0.35">
      <c r="A582" s="1">
        <v>580</v>
      </c>
      <c r="B582" s="1" t="s">
        <v>760</v>
      </c>
      <c r="C582" s="1" t="s">
        <v>34</v>
      </c>
      <c r="D582" s="1">
        <v>2017</v>
      </c>
      <c r="E582" s="1">
        <v>45366</v>
      </c>
      <c r="F582" s="1" t="s">
        <v>23</v>
      </c>
      <c r="G582" s="1" t="s">
        <v>17</v>
      </c>
      <c r="H582" s="1" t="s">
        <v>18</v>
      </c>
      <c r="I582" s="1">
        <v>25.1</v>
      </c>
      <c r="J582" s="1" t="s">
        <v>24</v>
      </c>
      <c r="K582" s="1" t="s">
        <v>69</v>
      </c>
      <c r="L582" s="1">
        <v>5</v>
      </c>
      <c r="N582" s="1">
        <v>10.88</v>
      </c>
      <c r="P582" s="2">
        <f t="shared" si="39"/>
        <v>98.6</v>
      </c>
      <c r="R582" t="str">
        <f t="shared" si="35"/>
        <v/>
      </c>
    </row>
    <row r="583" spans="1:18" ht="20.399999999999999" x14ac:dyDescent="0.35">
      <c r="A583" s="1">
        <v>581</v>
      </c>
      <c r="B583" s="1" t="s">
        <v>761</v>
      </c>
      <c r="C583" s="1" t="s">
        <v>57</v>
      </c>
      <c r="D583" s="1">
        <v>2014</v>
      </c>
      <c r="E583" s="1">
        <v>9500</v>
      </c>
      <c r="F583" s="1" t="s">
        <v>28</v>
      </c>
      <c r="G583" s="1" t="s">
        <v>17</v>
      </c>
      <c r="H583" s="1" t="s">
        <v>18</v>
      </c>
      <c r="I583" s="1">
        <v>18.2</v>
      </c>
      <c r="J583" s="1" t="s">
        <v>24</v>
      </c>
      <c r="K583" s="1" t="s">
        <v>762</v>
      </c>
      <c r="L583" s="1">
        <v>5</v>
      </c>
      <c r="N583" s="1">
        <v>3.5</v>
      </c>
      <c r="P583" s="2">
        <f t="shared" si="39"/>
        <v>82.5</v>
      </c>
      <c r="R583" t="str">
        <f t="shared" si="35"/>
        <v/>
      </c>
    </row>
    <row r="584" spans="1:18" ht="20.399999999999999" x14ac:dyDescent="0.35">
      <c r="A584" s="1">
        <v>582</v>
      </c>
      <c r="B584" s="1" t="s">
        <v>763</v>
      </c>
      <c r="C584" s="1" t="s">
        <v>53</v>
      </c>
      <c r="D584" s="1">
        <v>2016</v>
      </c>
      <c r="E584" s="1">
        <v>42362</v>
      </c>
      <c r="F584" s="1" t="s">
        <v>28</v>
      </c>
      <c r="G584" s="1" t="s">
        <v>17</v>
      </c>
      <c r="H584" s="1" t="s">
        <v>18</v>
      </c>
      <c r="I584" s="1">
        <v>18.600000000000001</v>
      </c>
      <c r="J584" s="1" t="s">
        <v>24</v>
      </c>
      <c r="K584" s="1" t="s">
        <v>368</v>
      </c>
      <c r="L584" s="1">
        <v>5</v>
      </c>
      <c r="N584" s="1">
        <v>6.15</v>
      </c>
      <c r="P584" s="2">
        <f t="shared" si="39"/>
        <v>81.83</v>
      </c>
      <c r="R584" t="str">
        <f t="shared" si="35"/>
        <v/>
      </c>
    </row>
    <row r="585" spans="1:18" ht="20.399999999999999" x14ac:dyDescent="0.35">
      <c r="A585" s="1">
        <v>583</v>
      </c>
      <c r="B585" s="1" t="s">
        <v>764</v>
      </c>
      <c r="C585" s="1" t="s">
        <v>27</v>
      </c>
      <c r="D585" s="1">
        <v>2016</v>
      </c>
      <c r="E585" s="1">
        <v>21000</v>
      </c>
      <c r="F585" s="1" t="s">
        <v>23</v>
      </c>
      <c r="G585" s="1" t="s">
        <v>35</v>
      </c>
      <c r="H585" s="1" t="s">
        <v>18</v>
      </c>
      <c r="I585" s="1">
        <v>17.05</v>
      </c>
      <c r="J585" s="1" t="s">
        <v>24</v>
      </c>
      <c r="K585" s="1" t="s">
        <v>99</v>
      </c>
      <c r="L585" s="1">
        <v>5</v>
      </c>
      <c r="N585" s="1">
        <v>33</v>
      </c>
      <c r="P585" s="2">
        <f t="shared" si="39"/>
        <v>184</v>
      </c>
      <c r="R585" t="str">
        <f t="shared" si="35"/>
        <v/>
      </c>
    </row>
    <row r="586" spans="1:18" ht="20.399999999999999" x14ac:dyDescent="0.35">
      <c r="A586" s="1">
        <v>584</v>
      </c>
      <c r="B586" s="1" t="s">
        <v>765</v>
      </c>
      <c r="C586" s="1" t="s">
        <v>15</v>
      </c>
      <c r="D586" s="1">
        <v>2012</v>
      </c>
      <c r="E586" s="1">
        <v>15200</v>
      </c>
      <c r="F586" s="1" t="s">
        <v>23</v>
      </c>
      <c r="G586" s="1" t="s">
        <v>35</v>
      </c>
      <c r="H586" s="1" t="s">
        <v>18</v>
      </c>
      <c r="I586" s="1">
        <v>15.06</v>
      </c>
      <c r="J586" s="1" t="s">
        <v>24</v>
      </c>
      <c r="K586" s="1" t="s">
        <v>477</v>
      </c>
      <c r="L586" s="1">
        <v>5</v>
      </c>
      <c r="N586" s="1">
        <v>13.5</v>
      </c>
      <c r="P586" s="2">
        <f t="shared" si="39"/>
        <v>177</v>
      </c>
      <c r="R586" t="str">
        <f t="shared" si="35"/>
        <v/>
      </c>
    </row>
    <row r="587" spans="1:18" ht="20.399999999999999" x14ac:dyDescent="0.35">
      <c r="A587" s="1">
        <v>585</v>
      </c>
      <c r="B587" s="1" t="s">
        <v>766</v>
      </c>
      <c r="C587" s="1" t="s">
        <v>15</v>
      </c>
      <c r="D587" s="1">
        <v>2015</v>
      </c>
      <c r="E587" s="1">
        <v>43690</v>
      </c>
      <c r="F587" s="1" t="s">
        <v>23</v>
      </c>
      <c r="G587" s="1" t="s">
        <v>35</v>
      </c>
      <c r="H587" s="1" t="s">
        <v>18</v>
      </c>
      <c r="I587" s="1">
        <v>12.55</v>
      </c>
      <c r="J587" s="1" t="s">
        <v>24</v>
      </c>
      <c r="K587" s="1" t="s">
        <v>207</v>
      </c>
      <c r="L587" s="1">
        <v>7</v>
      </c>
      <c r="N587" s="1">
        <v>17.11</v>
      </c>
      <c r="P587" s="2">
        <f t="shared" si="39"/>
        <v>168.5</v>
      </c>
      <c r="R587" t="str">
        <f t="shared" si="35"/>
        <v/>
      </c>
    </row>
    <row r="588" spans="1:18" ht="20.399999999999999" x14ac:dyDescent="0.35">
      <c r="A588" s="1">
        <v>586</v>
      </c>
      <c r="B588" s="1" t="s">
        <v>650</v>
      </c>
      <c r="C588" s="1" t="s">
        <v>53</v>
      </c>
      <c r="D588" s="1">
        <v>2014</v>
      </c>
      <c r="E588" s="1">
        <v>79926</v>
      </c>
      <c r="F588" s="1" t="s">
        <v>23</v>
      </c>
      <c r="G588" s="1" t="s">
        <v>35</v>
      </c>
      <c r="H588" s="1" t="s">
        <v>18</v>
      </c>
      <c r="I588" s="1">
        <v>11.33</v>
      </c>
      <c r="J588" s="1" t="s">
        <v>24</v>
      </c>
      <c r="K588" s="1" t="s">
        <v>651</v>
      </c>
      <c r="L588" s="1">
        <v>7</v>
      </c>
      <c r="N588" s="1">
        <v>29.77</v>
      </c>
      <c r="P588" s="2">
        <f t="shared" si="39"/>
        <v>335.2</v>
      </c>
      <c r="R588" t="str">
        <f t="shared" si="35"/>
        <v/>
      </c>
    </row>
    <row r="589" spans="1:18" ht="20.399999999999999" x14ac:dyDescent="0.35">
      <c r="A589" s="1">
        <v>587</v>
      </c>
      <c r="B589" s="1" t="s">
        <v>31</v>
      </c>
      <c r="C589" s="1" t="s">
        <v>57</v>
      </c>
      <c r="D589" s="1">
        <v>2013</v>
      </c>
      <c r="E589" s="1">
        <v>53073</v>
      </c>
      <c r="F589" s="1" t="s">
        <v>23</v>
      </c>
      <c r="G589" s="1" t="s">
        <v>17</v>
      </c>
      <c r="H589" s="1" t="s">
        <v>18</v>
      </c>
      <c r="I589" s="1">
        <v>20.77</v>
      </c>
      <c r="J589" s="1" t="s">
        <v>24</v>
      </c>
      <c r="K589" s="1" t="s">
        <v>32</v>
      </c>
      <c r="L589" s="1">
        <v>7</v>
      </c>
      <c r="N589" s="1">
        <v>5.95</v>
      </c>
      <c r="P589" s="2">
        <f t="shared" si="39"/>
        <v>88.76</v>
      </c>
      <c r="R589" t="str">
        <f t="shared" ref="R589:R652" si="40">IF(Q589&lt;&gt;"", ((Q589 - P589) / Q589) * 100, "")</f>
        <v/>
      </c>
    </row>
    <row r="590" spans="1:18" ht="20.399999999999999" x14ac:dyDescent="0.35">
      <c r="A590" s="1">
        <v>588</v>
      </c>
      <c r="B590" s="1" t="s">
        <v>83</v>
      </c>
      <c r="C590" s="1" t="s">
        <v>74</v>
      </c>
      <c r="D590" s="1">
        <v>2015</v>
      </c>
      <c r="E590" s="1">
        <v>59000</v>
      </c>
      <c r="F590" s="1" t="s">
        <v>28</v>
      </c>
      <c r="G590" s="1" t="s">
        <v>17</v>
      </c>
      <c r="H590" s="1" t="s">
        <v>18</v>
      </c>
      <c r="I590" s="1">
        <v>18.5</v>
      </c>
      <c r="J590" s="1" t="s">
        <v>24</v>
      </c>
      <c r="K590" s="1" t="s">
        <v>84</v>
      </c>
      <c r="L590" s="1">
        <v>5</v>
      </c>
      <c r="N590" s="1">
        <v>5.75</v>
      </c>
      <c r="P590" s="2">
        <f t="shared" si="39"/>
        <v>80</v>
      </c>
      <c r="R590" t="str">
        <f t="shared" si="40"/>
        <v/>
      </c>
    </row>
    <row r="591" spans="1:18" ht="20.399999999999999" x14ac:dyDescent="0.35">
      <c r="A591" s="1">
        <v>589</v>
      </c>
      <c r="B591" s="1" t="s">
        <v>767</v>
      </c>
      <c r="C591" s="1" t="s">
        <v>74</v>
      </c>
      <c r="D591" s="1">
        <v>2006</v>
      </c>
      <c r="E591" s="1">
        <v>47088</v>
      </c>
      <c r="F591" s="1" t="s">
        <v>28</v>
      </c>
      <c r="G591" s="1" t="s">
        <v>35</v>
      </c>
      <c r="H591" s="1" t="s">
        <v>36</v>
      </c>
      <c r="I591" s="1">
        <v>10.130000000000001</v>
      </c>
      <c r="J591" s="1" t="s">
        <v>24</v>
      </c>
      <c r="K591" s="1" t="s">
        <v>768</v>
      </c>
      <c r="L591" s="1">
        <v>5</v>
      </c>
      <c r="N591" s="1">
        <v>19</v>
      </c>
      <c r="P591" s="2">
        <f t="shared" si="39"/>
        <v>364.9</v>
      </c>
      <c r="R591" t="str">
        <f t="shared" si="40"/>
        <v/>
      </c>
    </row>
    <row r="592" spans="1:18" ht="20.399999999999999" x14ac:dyDescent="0.35">
      <c r="A592" s="1">
        <v>590</v>
      </c>
      <c r="B592" s="1" t="s">
        <v>361</v>
      </c>
      <c r="C592" s="1" t="s">
        <v>129</v>
      </c>
      <c r="D592" s="1">
        <v>2014</v>
      </c>
      <c r="E592" s="1">
        <v>55000</v>
      </c>
      <c r="F592" s="1" t="s">
        <v>23</v>
      </c>
      <c r="G592" s="1" t="s">
        <v>17</v>
      </c>
      <c r="H592" s="1" t="s">
        <v>18</v>
      </c>
      <c r="I592" s="1">
        <v>20.45</v>
      </c>
      <c r="J592" s="1" t="s">
        <v>24</v>
      </c>
      <c r="K592" s="1" t="s">
        <v>72</v>
      </c>
      <c r="L592" s="1">
        <v>5</v>
      </c>
      <c r="N592" s="1">
        <v>4.75</v>
      </c>
      <c r="P592" s="2">
        <f t="shared" si="39"/>
        <v>83.8</v>
      </c>
      <c r="R592" t="str">
        <f t="shared" si="40"/>
        <v/>
      </c>
    </row>
    <row r="593" spans="1:18" ht="20.399999999999999" x14ac:dyDescent="0.35">
      <c r="A593" s="1">
        <v>591</v>
      </c>
      <c r="B593" s="1" t="s">
        <v>769</v>
      </c>
      <c r="C593" s="1" t="s">
        <v>39</v>
      </c>
      <c r="D593" s="1">
        <v>2013</v>
      </c>
      <c r="E593" s="1">
        <v>80430</v>
      </c>
      <c r="F593" s="1" t="s">
        <v>23</v>
      </c>
      <c r="G593" s="1" t="s">
        <v>17</v>
      </c>
      <c r="H593" s="1" t="s">
        <v>36</v>
      </c>
      <c r="I593" s="1">
        <v>17.21</v>
      </c>
      <c r="J593" s="1" t="s">
        <v>24</v>
      </c>
      <c r="K593" s="1" t="s">
        <v>363</v>
      </c>
      <c r="L593" s="1">
        <v>7</v>
      </c>
      <c r="N593" s="1">
        <v>3.3</v>
      </c>
      <c r="P593" s="2">
        <f t="shared" si="39"/>
        <v>100</v>
      </c>
      <c r="R593" t="str">
        <f t="shared" si="40"/>
        <v/>
      </c>
    </row>
    <row r="594" spans="1:18" ht="20.399999999999999" x14ac:dyDescent="0.35">
      <c r="A594" s="1">
        <v>592</v>
      </c>
      <c r="B594" s="1" t="s">
        <v>766</v>
      </c>
      <c r="C594" s="1" t="s">
        <v>61</v>
      </c>
      <c r="D594" s="1">
        <v>2013</v>
      </c>
      <c r="E594" s="1">
        <v>71932</v>
      </c>
      <c r="F594" s="1" t="s">
        <v>23</v>
      </c>
      <c r="G594" s="1" t="s">
        <v>35</v>
      </c>
      <c r="H594" s="1" t="s">
        <v>18</v>
      </c>
      <c r="I594" s="1">
        <v>12.55</v>
      </c>
      <c r="J594" s="1" t="s">
        <v>24</v>
      </c>
      <c r="K594" s="1" t="s">
        <v>207</v>
      </c>
      <c r="L594" s="1">
        <v>7</v>
      </c>
      <c r="N594" s="1">
        <v>16.5</v>
      </c>
      <c r="P594" s="2">
        <f t="shared" si="39"/>
        <v>168.5</v>
      </c>
      <c r="R594" t="str">
        <f t="shared" si="40"/>
        <v/>
      </c>
    </row>
    <row r="595" spans="1:18" ht="20.399999999999999" x14ac:dyDescent="0.35">
      <c r="A595" s="1">
        <v>593</v>
      </c>
      <c r="B595" s="1" t="s">
        <v>770</v>
      </c>
      <c r="C595" s="1" t="s">
        <v>15</v>
      </c>
      <c r="D595" s="1">
        <v>2014</v>
      </c>
      <c r="E595" s="1">
        <v>19000</v>
      </c>
      <c r="F595" s="1" t="s">
        <v>23</v>
      </c>
      <c r="G595" s="1" t="s">
        <v>35</v>
      </c>
      <c r="H595" s="1" t="s">
        <v>18</v>
      </c>
      <c r="I595" s="1">
        <v>15.97</v>
      </c>
      <c r="J595" s="1" t="s">
        <v>24</v>
      </c>
      <c r="K595" s="1" t="s">
        <v>321</v>
      </c>
      <c r="L595" s="1">
        <v>7</v>
      </c>
      <c r="N595" s="1">
        <v>44</v>
      </c>
      <c r="P595" s="2">
        <f t="shared" si="39"/>
        <v>258</v>
      </c>
      <c r="R595" t="str">
        <f t="shared" si="40"/>
        <v/>
      </c>
    </row>
    <row r="596" spans="1:18" ht="20.399999999999999" x14ac:dyDescent="0.35">
      <c r="A596" s="1">
        <v>594</v>
      </c>
      <c r="B596" s="1" t="s">
        <v>508</v>
      </c>
      <c r="C596" s="1" t="s">
        <v>39</v>
      </c>
      <c r="D596" s="1">
        <v>2011</v>
      </c>
      <c r="E596" s="1">
        <v>81759</v>
      </c>
      <c r="F596" s="1" t="s">
        <v>23</v>
      </c>
      <c r="G596" s="1" t="s">
        <v>17</v>
      </c>
      <c r="H596" s="1" t="s">
        <v>18</v>
      </c>
      <c r="I596" s="1">
        <v>19.3</v>
      </c>
      <c r="J596" s="1" t="s">
        <v>24</v>
      </c>
      <c r="K596" s="1" t="s">
        <v>114</v>
      </c>
      <c r="L596" s="1">
        <v>5</v>
      </c>
      <c r="N596" s="1">
        <v>4.3899999999999997</v>
      </c>
      <c r="P596" s="2">
        <f t="shared" si="39"/>
        <v>73.900000000000006</v>
      </c>
      <c r="R596" t="str">
        <f t="shared" si="40"/>
        <v/>
      </c>
    </row>
    <row r="597" spans="1:18" ht="20.399999999999999" x14ac:dyDescent="0.35">
      <c r="A597" s="1">
        <v>595</v>
      </c>
      <c r="B597" s="1" t="s">
        <v>771</v>
      </c>
      <c r="C597" s="1" t="s">
        <v>53</v>
      </c>
      <c r="D597" s="1">
        <v>2018</v>
      </c>
      <c r="E597" s="1">
        <v>52010</v>
      </c>
      <c r="F597" s="1" t="s">
        <v>23</v>
      </c>
      <c r="G597" s="1" t="s">
        <v>17</v>
      </c>
      <c r="H597" s="1" t="s">
        <v>18</v>
      </c>
      <c r="I597" s="1">
        <v>25.2</v>
      </c>
      <c r="J597" s="1" t="s">
        <v>24</v>
      </c>
      <c r="K597" s="1" t="s">
        <v>51</v>
      </c>
      <c r="L597" s="1">
        <v>5</v>
      </c>
      <c r="N597" s="1">
        <v>6.2</v>
      </c>
      <c r="P597" s="2">
        <f t="shared" si="39"/>
        <v>74</v>
      </c>
      <c r="R597" t="str">
        <f t="shared" si="40"/>
        <v/>
      </c>
    </row>
    <row r="598" spans="1:18" ht="20.399999999999999" x14ac:dyDescent="0.35">
      <c r="A598" s="1">
        <v>596</v>
      </c>
      <c r="B598" s="1" t="s">
        <v>81</v>
      </c>
      <c r="C598" s="1" t="s">
        <v>53</v>
      </c>
      <c r="D598" s="1">
        <v>2016</v>
      </c>
      <c r="E598" s="1">
        <v>58953</v>
      </c>
      <c r="F598" s="1" t="s">
        <v>28</v>
      </c>
      <c r="G598" s="1" t="s">
        <v>35</v>
      </c>
      <c r="H598" s="1" t="s">
        <v>18</v>
      </c>
      <c r="I598" s="1">
        <v>13.53</v>
      </c>
      <c r="J598" s="1" t="s">
        <v>24</v>
      </c>
      <c r="K598" s="1" t="s">
        <v>82</v>
      </c>
      <c r="L598" s="1">
        <v>5</v>
      </c>
      <c r="N598" s="1">
        <v>24.22</v>
      </c>
      <c r="P598" s="2">
        <f t="shared" si="39"/>
        <v>177.01</v>
      </c>
      <c r="R598" t="str">
        <f t="shared" si="40"/>
        <v/>
      </c>
    </row>
    <row r="599" spans="1:18" ht="20.399999999999999" x14ac:dyDescent="0.35">
      <c r="A599" s="1">
        <v>597</v>
      </c>
      <c r="B599" s="1" t="s">
        <v>772</v>
      </c>
      <c r="C599" s="1" t="s">
        <v>15</v>
      </c>
      <c r="D599" s="1">
        <v>2008</v>
      </c>
      <c r="E599" s="1">
        <v>93000</v>
      </c>
      <c r="F599" s="1" t="s">
        <v>23</v>
      </c>
      <c r="G599" s="1" t="s">
        <v>17</v>
      </c>
      <c r="H599" s="1" t="s">
        <v>145</v>
      </c>
      <c r="I599" s="1">
        <v>10.5</v>
      </c>
      <c r="J599" s="1" t="s">
        <v>24</v>
      </c>
      <c r="K599" s="1" t="s">
        <v>773</v>
      </c>
      <c r="L599" s="1">
        <v>6</v>
      </c>
      <c r="N599" s="1">
        <v>5.45</v>
      </c>
      <c r="P599" s="2">
        <f t="shared" si="39"/>
        <v>107.2</v>
      </c>
      <c r="R599" t="str">
        <f t="shared" si="40"/>
        <v/>
      </c>
    </row>
    <row r="600" spans="1:18" ht="20.399999999999999" x14ac:dyDescent="0.35">
      <c r="A600" s="1">
        <v>598</v>
      </c>
      <c r="B600" s="1" t="s">
        <v>774</v>
      </c>
      <c r="C600" s="1" t="s">
        <v>61</v>
      </c>
      <c r="D600" s="1">
        <v>2016</v>
      </c>
      <c r="E600" s="1">
        <v>10000</v>
      </c>
      <c r="F600" s="1" t="s">
        <v>23</v>
      </c>
      <c r="G600" s="1" t="s">
        <v>35</v>
      </c>
      <c r="H600" s="1" t="s">
        <v>18</v>
      </c>
      <c r="I600" s="1">
        <v>16.36</v>
      </c>
      <c r="J600" s="1" t="s">
        <v>24</v>
      </c>
      <c r="K600" s="1" t="s">
        <v>62</v>
      </c>
      <c r="L600" s="1">
        <v>5</v>
      </c>
      <c r="N600" s="1">
        <v>44</v>
      </c>
      <c r="P600" s="2">
        <f t="shared" si="39"/>
        <v>187.7</v>
      </c>
      <c r="R600" t="str">
        <f t="shared" si="40"/>
        <v/>
      </c>
    </row>
    <row r="601" spans="1:18" ht="20.399999999999999" x14ac:dyDescent="0.35">
      <c r="A601" s="1">
        <v>599</v>
      </c>
      <c r="B601" s="1" t="s">
        <v>236</v>
      </c>
      <c r="C601" s="1" t="s">
        <v>34</v>
      </c>
      <c r="D601" s="1">
        <v>2019</v>
      </c>
      <c r="E601" s="1">
        <v>40674</v>
      </c>
      <c r="F601" s="1" t="s">
        <v>23</v>
      </c>
      <c r="G601" s="1" t="s">
        <v>35</v>
      </c>
      <c r="H601" s="1" t="s">
        <v>18</v>
      </c>
      <c r="I601" s="1">
        <v>11.36</v>
      </c>
      <c r="J601" s="1" t="s">
        <v>24</v>
      </c>
      <c r="K601" s="1" t="s">
        <v>46</v>
      </c>
      <c r="L601" s="1">
        <v>7</v>
      </c>
      <c r="M601" s="1" t="s">
        <v>775</v>
      </c>
      <c r="N601" s="1">
        <v>24.82</v>
      </c>
      <c r="P601" s="2">
        <f t="shared" si="39"/>
        <v>171.5</v>
      </c>
      <c r="Q601">
        <f t="shared" ref="Q601:Q641" si="41">VALUE(SUBSTITUTE(SUBSTITUTE(TRIM(M601), CHAR(160), ""), " Lakh", "")) * 100000</f>
        <v>2805000</v>
      </c>
      <c r="R601">
        <f t="shared" si="40"/>
        <v>99.993885918003571</v>
      </c>
    </row>
    <row r="602" spans="1:18" ht="20.399999999999999" x14ac:dyDescent="0.35">
      <c r="A602" s="1">
        <v>600</v>
      </c>
      <c r="B602" s="1" t="s">
        <v>776</v>
      </c>
      <c r="C602" s="1" t="s">
        <v>15</v>
      </c>
      <c r="D602" s="1">
        <v>2015</v>
      </c>
      <c r="E602" s="1">
        <v>50000</v>
      </c>
      <c r="F602" s="1" t="s">
        <v>23</v>
      </c>
      <c r="G602" s="1" t="s">
        <v>35</v>
      </c>
      <c r="H602" s="1" t="s">
        <v>18</v>
      </c>
      <c r="I602" s="1">
        <v>19.3</v>
      </c>
      <c r="J602" s="1" t="s">
        <v>24</v>
      </c>
      <c r="K602" s="1" t="s">
        <v>524</v>
      </c>
      <c r="L602" s="1">
        <v>5</v>
      </c>
      <c r="N602" s="1">
        <v>11.69</v>
      </c>
      <c r="P602" s="2">
        <f t="shared" si="39"/>
        <v>141</v>
      </c>
      <c r="R602" t="str">
        <f t="shared" si="40"/>
        <v/>
      </c>
    </row>
    <row r="603" spans="1:18" ht="20.399999999999999" x14ac:dyDescent="0.35">
      <c r="A603" s="1">
        <v>601</v>
      </c>
      <c r="B603" s="1" t="s">
        <v>777</v>
      </c>
      <c r="C603" s="1" t="s">
        <v>74</v>
      </c>
      <c r="D603" s="1">
        <v>2018</v>
      </c>
      <c r="E603" s="1">
        <v>1331</v>
      </c>
      <c r="F603" s="1" t="s">
        <v>28</v>
      </c>
      <c r="G603" s="1" t="s">
        <v>35</v>
      </c>
      <c r="H603" s="1" t="s">
        <v>18</v>
      </c>
      <c r="I603" s="1">
        <v>14.28</v>
      </c>
      <c r="J603" s="1" t="s">
        <v>24</v>
      </c>
      <c r="K603" s="1" t="s">
        <v>127</v>
      </c>
      <c r="L603" s="1">
        <v>5</v>
      </c>
      <c r="N603" s="1">
        <v>20</v>
      </c>
      <c r="P603" s="2">
        <f t="shared" si="39"/>
        <v>138.03</v>
      </c>
      <c r="R603" t="str">
        <f t="shared" si="40"/>
        <v/>
      </c>
    </row>
    <row r="604" spans="1:18" ht="20.399999999999999" x14ac:dyDescent="0.35">
      <c r="A604" s="1">
        <v>602</v>
      </c>
      <c r="B604" s="1" t="s">
        <v>778</v>
      </c>
      <c r="C604" s="1" t="s">
        <v>22</v>
      </c>
      <c r="D604" s="1">
        <v>2010</v>
      </c>
      <c r="E604" s="1">
        <v>60000</v>
      </c>
      <c r="F604" s="1" t="s">
        <v>28</v>
      </c>
      <c r="G604" s="1" t="s">
        <v>17</v>
      </c>
      <c r="H604" s="1" t="s">
        <v>18</v>
      </c>
      <c r="I604" s="1">
        <v>19.7</v>
      </c>
      <c r="J604" s="1" t="s">
        <v>24</v>
      </c>
      <c r="K604" s="1" t="s">
        <v>229</v>
      </c>
      <c r="L604" s="1">
        <v>8</v>
      </c>
      <c r="N604" s="1">
        <v>1.45</v>
      </c>
      <c r="P604" s="2">
        <f t="shared" si="39"/>
        <v>35</v>
      </c>
      <c r="R604" t="str">
        <f t="shared" si="40"/>
        <v/>
      </c>
    </row>
    <row r="605" spans="1:18" ht="20.399999999999999" x14ac:dyDescent="0.35">
      <c r="A605" s="1">
        <v>603</v>
      </c>
      <c r="B605" s="1" t="s">
        <v>779</v>
      </c>
      <c r="C605" s="1" t="s">
        <v>15</v>
      </c>
      <c r="D605" s="1">
        <v>2018</v>
      </c>
      <c r="E605" s="1">
        <v>10003</v>
      </c>
      <c r="F605" s="1" t="s">
        <v>23</v>
      </c>
      <c r="G605" s="1" t="s">
        <v>35</v>
      </c>
      <c r="H605" s="1" t="s">
        <v>18</v>
      </c>
      <c r="I605" s="1">
        <v>17.899999999999999</v>
      </c>
      <c r="J605" s="1" t="s">
        <v>24</v>
      </c>
      <c r="K605" s="1" t="s">
        <v>163</v>
      </c>
      <c r="L605" s="1">
        <v>5</v>
      </c>
      <c r="M605" s="1" t="s">
        <v>780</v>
      </c>
      <c r="N605" s="1">
        <v>48.5</v>
      </c>
      <c r="P605" s="2">
        <f t="shared" si="39"/>
        <v>170</v>
      </c>
      <c r="Q605">
        <f t="shared" si="41"/>
        <v>5977000</v>
      </c>
      <c r="R605">
        <f t="shared" si="40"/>
        <v>99.997155763761086</v>
      </c>
    </row>
    <row r="606" spans="1:18" ht="20.399999999999999" x14ac:dyDescent="0.35">
      <c r="A606" s="1">
        <v>604</v>
      </c>
      <c r="B606" s="1" t="s">
        <v>781</v>
      </c>
      <c r="C606" s="1" t="s">
        <v>15</v>
      </c>
      <c r="D606" s="1">
        <v>2016</v>
      </c>
      <c r="E606" s="1">
        <v>25000</v>
      </c>
      <c r="F606" s="1" t="s">
        <v>23</v>
      </c>
      <c r="G606" s="1" t="s">
        <v>35</v>
      </c>
      <c r="H606" s="1" t="s">
        <v>18</v>
      </c>
      <c r="I606" s="1">
        <v>21.5</v>
      </c>
      <c r="J606" s="1" t="s">
        <v>24</v>
      </c>
      <c r="K606" s="1" t="s">
        <v>181</v>
      </c>
      <c r="L606" s="1">
        <v>5</v>
      </c>
      <c r="M606" s="1" t="s">
        <v>782</v>
      </c>
      <c r="N606" s="1">
        <v>9.4499999999999993</v>
      </c>
      <c r="P606" s="2">
        <f t="shared" si="39"/>
        <v>108.5</v>
      </c>
      <c r="Q606">
        <f t="shared" si="41"/>
        <v>1586000</v>
      </c>
      <c r="R606">
        <f t="shared" si="40"/>
        <v>99.993158890290033</v>
      </c>
    </row>
    <row r="607" spans="1:18" ht="20.399999999999999" x14ac:dyDescent="0.35">
      <c r="A607" s="1">
        <v>605</v>
      </c>
      <c r="B607" s="1" t="s">
        <v>783</v>
      </c>
      <c r="C607" s="1" t="s">
        <v>129</v>
      </c>
      <c r="D607" s="1">
        <v>2015</v>
      </c>
      <c r="E607" s="1">
        <v>73000</v>
      </c>
      <c r="F607" s="1" t="s">
        <v>23</v>
      </c>
      <c r="G607" s="1" t="s">
        <v>17</v>
      </c>
      <c r="H607" s="1" t="s">
        <v>18</v>
      </c>
      <c r="I607" s="1">
        <v>16</v>
      </c>
      <c r="J607" s="1" t="s">
        <v>24</v>
      </c>
      <c r="K607" s="1" t="s">
        <v>167</v>
      </c>
      <c r="L607" s="1">
        <v>7</v>
      </c>
      <c r="N607" s="1">
        <v>12.5</v>
      </c>
      <c r="P607" s="2">
        <f t="shared" si="39"/>
        <v>140</v>
      </c>
      <c r="R607" t="str">
        <f t="shared" si="40"/>
        <v/>
      </c>
    </row>
    <row r="608" spans="1:18" ht="20.399999999999999" x14ac:dyDescent="0.35">
      <c r="A608" s="1">
        <v>606</v>
      </c>
      <c r="B608" s="1" t="s">
        <v>784</v>
      </c>
      <c r="C608" s="1" t="s">
        <v>39</v>
      </c>
      <c r="D608" s="1">
        <v>2014</v>
      </c>
      <c r="E608" s="1">
        <v>59962</v>
      </c>
      <c r="F608" s="1" t="s">
        <v>23</v>
      </c>
      <c r="G608" s="1" t="s">
        <v>17</v>
      </c>
      <c r="H608" s="1" t="s">
        <v>18</v>
      </c>
      <c r="I608" s="1">
        <v>20.45</v>
      </c>
      <c r="J608" s="1" t="s">
        <v>24</v>
      </c>
      <c r="K608" s="1" t="s">
        <v>72</v>
      </c>
      <c r="L608" s="1">
        <v>5</v>
      </c>
      <c r="N608" s="1">
        <v>6.9</v>
      </c>
      <c r="P608" s="2">
        <f t="shared" si="39"/>
        <v>83.8</v>
      </c>
      <c r="R608" t="str">
        <f t="shared" si="40"/>
        <v/>
      </c>
    </row>
    <row r="609" spans="1:18" ht="20.399999999999999" x14ac:dyDescent="0.35">
      <c r="A609" s="1">
        <v>607</v>
      </c>
      <c r="B609" s="1" t="s">
        <v>785</v>
      </c>
      <c r="C609" s="1" t="s">
        <v>43</v>
      </c>
      <c r="D609" s="1">
        <v>2012</v>
      </c>
      <c r="E609" s="1">
        <v>72000</v>
      </c>
      <c r="F609" s="1" t="s">
        <v>23</v>
      </c>
      <c r="G609" s="1" t="s">
        <v>17</v>
      </c>
      <c r="H609" s="1" t="s">
        <v>36</v>
      </c>
      <c r="I609" s="1">
        <v>22.32</v>
      </c>
      <c r="J609" s="1" t="s">
        <v>24</v>
      </c>
      <c r="K609" s="1" t="s">
        <v>235</v>
      </c>
      <c r="L609" s="1">
        <v>5</v>
      </c>
      <c r="N609" s="1">
        <v>5.8</v>
      </c>
      <c r="P609" s="2">
        <f t="shared" si="39"/>
        <v>126.32</v>
      </c>
      <c r="R609" t="str">
        <f t="shared" si="40"/>
        <v/>
      </c>
    </row>
    <row r="610" spans="1:18" ht="20.399999999999999" x14ac:dyDescent="0.35">
      <c r="A610" s="1">
        <v>608</v>
      </c>
      <c r="B610" s="1" t="s">
        <v>786</v>
      </c>
      <c r="C610" s="1" t="s">
        <v>34</v>
      </c>
      <c r="D610" s="1">
        <v>2016</v>
      </c>
      <c r="E610" s="1">
        <v>20967</v>
      </c>
      <c r="F610" s="1" t="s">
        <v>23</v>
      </c>
      <c r="G610" s="1" t="s">
        <v>35</v>
      </c>
      <c r="H610" s="1" t="s">
        <v>18</v>
      </c>
      <c r="I610" s="1">
        <v>14.69</v>
      </c>
      <c r="J610" s="1" t="s">
        <v>24</v>
      </c>
      <c r="K610" s="1" t="s">
        <v>321</v>
      </c>
      <c r="L610" s="1">
        <v>5</v>
      </c>
      <c r="N610" s="1">
        <v>44.56</v>
      </c>
      <c r="P610" s="2">
        <f t="shared" ref="P610:P632" si="42">--LEFT(K610, FIND(" ", K610) - 1)</f>
        <v>258</v>
      </c>
      <c r="R610" t="str">
        <f t="shared" si="40"/>
        <v/>
      </c>
    </row>
    <row r="611" spans="1:18" ht="20.399999999999999" x14ac:dyDescent="0.35">
      <c r="A611" s="1">
        <v>609</v>
      </c>
      <c r="B611" s="1" t="s">
        <v>787</v>
      </c>
      <c r="C611" s="1" t="s">
        <v>74</v>
      </c>
      <c r="D611" s="1">
        <v>2015</v>
      </c>
      <c r="E611" s="1">
        <v>35000</v>
      </c>
      <c r="F611" s="1" t="s">
        <v>23</v>
      </c>
      <c r="G611" s="1" t="s">
        <v>17</v>
      </c>
      <c r="H611" s="1" t="s">
        <v>36</v>
      </c>
      <c r="I611" s="1">
        <v>15.4</v>
      </c>
      <c r="J611" s="1" t="s">
        <v>24</v>
      </c>
      <c r="K611" s="1" t="s">
        <v>266</v>
      </c>
      <c r="L611" s="1">
        <v>7</v>
      </c>
      <c r="N611" s="1">
        <v>8.5</v>
      </c>
      <c r="P611" s="2">
        <f t="shared" si="42"/>
        <v>120</v>
      </c>
      <c r="R611" t="str">
        <f t="shared" si="40"/>
        <v/>
      </c>
    </row>
    <row r="612" spans="1:18" ht="20.399999999999999" x14ac:dyDescent="0.35">
      <c r="A612" s="1">
        <v>610</v>
      </c>
      <c r="B612" s="1" t="s">
        <v>788</v>
      </c>
      <c r="C612" s="1" t="s">
        <v>34</v>
      </c>
      <c r="D612" s="1">
        <v>2017</v>
      </c>
      <c r="E612" s="1">
        <v>38056</v>
      </c>
      <c r="F612" s="1" t="s">
        <v>23</v>
      </c>
      <c r="G612" s="1" t="s">
        <v>17</v>
      </c>
      <c r="H612" s="1" t="s">
        <v>18</v>
      </c>
      <c r="I612" s="1">
        <v>23.9</v>
      </c>
      <c r="J612" s="1" t="s">
        <v>24</v>
      </c>
      <c r="K612" s="1" t="s">
        <v>25</v>
      </c>
      <c r="L612" s="1">
        <v>5</v>
      </c>
      <c r="N612" s="1">
        <v>10.7</v>
      </c>
      <c r="P612" s="2">
        <f t="shared" si="42"/>
        <v>126.2</v>
      </c>
      <c r="R612" t="str">
        <f t="shared" si="40"/>
        <v/>
      </c>
    </row>
    <row r="613" spans="1:18" ht="20.399999999999999" x14ac:dyDescent="0.35">
      <c r="A613" s="1">
        <v>611</v>
      </c>
      <c r="B613" s="1" t="s">
        <v>561</v>
      </c>
      <c r="C613" s="1" t="s">
        <v>22</v>
      </c>
      <c r="D613" s="1">
        <v>2009</v>
      </c>
      <c r="E613" s="1">
        <v>94000</v>
      </c>
      <c r="F613" s="1" t="s">
        <v>23</v>
      </c>
      <c r="G613" s="1" t="s">
        <v>35</v>
      </c>
      <c r="H613" s="1" t="s">
        <v>36</v>
      </c>
      <c r="I613" s="1">
        <v>12.07</v>
      </c>
      <c r="J613" s="1" t="s">
        <v>24</v>
      </c>
      <c r="K613" s="1" t="s">
        <v>226</v>
      </c>
      <c r="L613" s="1">
        <v>7</v>
      </c>
      <c r="N613" s="1">
        <v>12</v>
      </c>
      <c r="P613" s="2">
        <f t="shared" si="42"/>
        <v>241.4</v>
      </c>
      <c r="R613" t="str">
        <f t="shared" si="40"/>
        <v/>
      </c>
    </row>
    <row r="614" spans="1:18" ht="20.399999999999999" x14ac:dyDescent="0.35">
      <c r="A614" s="1">
        <v>612</v>
      </c>
      <c r="B614" s="1" t="s">
        <v>789</v>
      </c>
      <c r="C614" s="1" t="s">
        <v>34</v>
      </c>
      <c r="D614" s="1">
        <v>2010</v>
      </c>
      <c r="E614" s="1">
        <v>64236</v>
      </c>
      <c r="F614" s="1" t="s">
        <v>28</v>
      </c>
      <c r="G614" s="1" t="s">
        <v>17</v>
      </c>
      <c r="H614" s="1" t="s">
        <v>18</v>
      </c>
      <c r="I614" s="1">
        <v>14.7</v>
      </c>
      <c r="J614" s="1" t="s">
        <v>24</v>
      </c>
      <c r="K614" s="1" t="s">
        <v>451</v>
      </c>
      <c r="L614" s="1">
        <v>5</v>
      </c>
      <c r="N614" s="1">
        <v>2.44</v>
      </c>
      <c r="P614" s="2">
        <f t="shared" si="42"/>
        <v>76</v>
      </c>
      <c r="R614" t="str">
        <f t="shared" si="40"/>
        <v/>
      </c>
    </row>
    <row r="615" spans="1:18" ht="20.399999999999999" x14ac:dyDescent="0.35">
      <c r="A615" s="1">
        <v>613</v>
      </c>
      <c r="B615" s="1" t="s">
        <v>790</v>
      </c>
      <c r="C615" s="1" t="s">
        <v>57</v>
      </c>
      <c r="D615" s="1">
        <v>2000</v>
      </c>
      <c r="E615" s="1">
        <v>124000</v>
      </c>
      <c r="F615" s="1" t="s">
        <v>23</v>
      </c>
      <c r="G615" s="1" t="s">
        <v>17</v>
      </c>
      <c r="H615" s="1" t="s">
        <v>18</v>
      </c>
      <c r="I615" s="1">
        <v>13.6</v>
      </c>
      <c r="J615" s="1" t="s">
        <v>24</v>
      </c>
      <c r="K615" s="1" t="s">
        <v>759</v>
      </c>
      <c r="L615" s="1">
        <v>7</v>
      </c>
      <c r="N615" s="1">
        <v>1.95</v>
      </c>
      <c r="P615" s="2">
        <f t="shared" si="42"/>
        <v>63</v>
      </c>
      <c r="R615" t="str">
        <f t="shared" si="40"/>
        <v/>
      </c>
    </row>
    <row r="616" spans="1:18" ht="20.399999999999999" x14ac:dyDescent="0.35">
      <c r="A616" s="1">
        <v>614</v>
      </c>
      <c r="B616" s="1" t="s">
        <v>791</v>
      </c>
      <c r="C616" s="1" t="s">
        <v>15</v>
      </c>
      <c r="D616" s="1">
        <v>2014</v>
      </c>
      <c r="E616" s="1">
        <v>7400</v>
      </c>
      <c r="F616" s="1" t="s">
        <v>28</v>
      </c>
      <c r="G616" s="1" t="s">
        <v>17</v>
      </c>
      <c r="H616" s="1" t="s">
        <v>18</v>
      </c>
      <c r="I616" s="1">
        <v>19.100000000000001</v>
      </c>
      <c r="J616" s="1" t="s">
        <v>24</v>
      </c>
      <c r="K616" s="1" t="s">
        <v>110</v>
      </c>
      <c r="L616" s="1">
        <v>5</v>
      </c>
      <c r="N616" s="1">
        <v>4.3499999999999996</v>
      </c>
      <c r="P616" s="2">
        <f t="shared" si="42"/>
        <v>82</v>
      </c>
      <c r="R616" t="str">
        <f t="shared" si="40"/>
        <v/>
      </c>
    </row>
    <row r="617" spans="1:18" ht="20.399999999999999" x14ac:dyDescent="0.35">
      <c r="A617" s="1">
        <v>615</v>
      </c>
      <c r="B617" s="1" t="s">
        <v>155</v>
      </c>
      <c r="C617" s="1" t="s">
        <v>39</v>
      </c>
      <c r="D617" s="1">
        <v>2017</v>
      </c>
      <c r="E617" s="1">
        <v>52000</v>
      </c>
      <c r="F617" s="1" t="s">
        <v>23</v>
      </c>
      <c r="G617" s="1" t="s">
        <v>17</v>
      </c>
      <c r="H617" s="1" t="s">
        <v>18</v>
      </c>
      <c r="I617" s="1">
        <v>13.68</v>
      </c>
      <c r="J617" s="1" t="s">
        <v>24</v>
      </c>
      <c r="K617" s="1" t="s">
        <v>156</v>
      </c>
      <c r="L617" s="1">
        <v>8</v>
      </c>
      <c r="M617" s="1" t="s">
        <v>792</v>
      </c>
      <c r="N617" s="1">
        <v>17.5</v>
      </c>
      <c r="P617" s="2">
        <f t="shared" si="42"/>
        <v>147.80000000000001</v>
      </c>
      <c r="Q617">
        <f t="shared" si="41"/>
        <v>1943000</v>
      </c>
      <c r="R617">
        <f t="shared" si="40"/>
        <v>99.992393206381877</v>
      </c>
    </row>
    <row r="618" spans="1:18" ht="20.399999999999999" x14ac:dyDescent="0.35">
      <c r="A618" s="1">
        <v>616</v>
      </c>
      <c r="B618" s="1" t="s">
        <v>621</v>
      </c>
      <c r="C618" s="1" t="s">
        <v>39</v>
      </c>
      <c r="D618" s="1">
        <v>2015</v>
      </c>
      <c r="E618" s="1">
        <v>68764</v>
      </c>
      <c r="F618" s="1" t="s">
        <v>28</v>
      </c>
      <c r="G618" s="1" t="s">
        <v>17</v>
      </c>
      <c r="H618" s="1" t="s">
        <v>18</v>
      </c>
      <c r="I618" s="1">
        <v>21.1</v>
      </c>
      <c r="J618" s="1" t="s">
        <v>24</v>
      </c>
      <c r="K618" s="1" t="s">
        <v>41</v>
      </c>
      <c r="L618" s="1">
        <v>5</v>
      </c>
      <c r="N618" s="1">
        <v>2.9</v>
      </c>
      <c r="P618" s="2">
        <f t="shared" si="42"/>
        <v>55.2</v>
      </c>
      <c r="R618" t="str">
        <f t="shared" si="40"/>
        <v/>
      </c>
    </row>
    <row r="619" spans="1:18" ht="20.399999999999999" x14ac:dyDescent="0.35">
      <c r="A619" s="1">
        <v>617</v>
      </c>
      <c r="B619" s="1" t="s">
        <v>409</v>
      </c>
      <c r="C619" s="1" t="s">
        <v>61</v>
      </c>
      <c r="D619" s="1">
        <v>2013</v>
      </c>
      <c r="E619" s="1">
        <v>64000</v>
      </c>
      <c r="F619" s="1" t="s">
        <v>23</v>
      </c>
      <c r="G619" s="1" t="s">
        <v>17</v>
      </c>
      <c r="H619" s="1" t="s">
        <v>18</v>
      </c>
      <c r="I619" s="1">
        <v>22.07</v>
      </c>
      <c r="J619" s="1" t="s">
        <v>24</v>
      </c>
      <c r="K619" s="1" t="s">
        <v>114</v>
      </c>
      <c r="L619" s="1">
        <v>5</v>
      </c>
      <c r="N619" s="1">
        <v>2.9</v>
      </c>
      <c r="P619" s="2">
        <f t="shared" si="42"/>
        <v>73.900000000000006</v>
      </c>
      <c r="R619" t="str">
        <f t="shared" si="40"/>
        <v/>
      </c>
    </row>
    <row r="620" spans="1:18" ht="20.399999999999999" x14ac:dyDescent="0.35">
      <c r="A620" s="1">
        <v>618</v>
      </c>
      <c r="B620" s="1" t="s">
        <v>793</v>
      </c>
      <c r="C620" s="1" t="s">
        <v>22</v>
      </c>
      <c r="D620" s="1">
        <v>2016</v>
      </c>
      <c r="E620" s="1">
        <v>21558</v>
      </c>
      <c r="F620" s="1" t="s">
        <v>23</v>
      </c>
      <c r="G620" s="1" t="s">
        <v>17</v>
      </c>
      <c r="H620" s="1" t="s">
        <v>18</v>
      </c>
      <c r="I620" s="1">
        <v>24.3</v>
      </c>
      <c r="J620" s="1" t="s">
        <v>24</v>
      </c>
      <c r="K620" s="1" t="s">
        <v>80</v>
      </c>
      <c r="L620" s="1">
        <v>5</v>
      </c>
      <c r="M620" s="1" t="s">
        <v>55</v>
      </c>
      <c r="N620" s="1">
        <v>8.9</v>
      </c>
      <c r="P620" s="2">
        <f t="shared" si="42"/>
        <v>88.5</v>
      </c>
      <c r="Q620">
        <f t="shared" si="41"/>
        <v>1065000</v>
      </c>
      <c r="R620">
        <f t="shared" si="40"/>
        <v>99.991690140845066</v>
      </c>
    </row>
    <row r="621" spans="1:18" ht="20.399999999999999" x14ac:dyDescent="0.35">
      <c r="A621" s="1">
        <v>619</v>
      </c>
      <c r="B621" s="1" t="s">
        <v>794</v>
      </c>
      <c r="C621" s="1" t="s">
        <v>15</v>
      </c>
      <c r="D621" s="1">
        <v>2013</v>
      </c>
      <c r="E621" s="1">
        <v>37500</v>
      </c>
      <c r="F621" s="1" t="s">
        <v>23</v>
      </c>
      <c r="G621" s="1" t="s">
        <v>35</v>
      </c>
      <c r="H621" s="1" t="s">
        <v>18</v>
      </c>
      <c r="I621" s="1">
        <v>18.88</v>
      </c>
      <c r="J621" s="1" t="s">
        <v>24</v>
      </c>
      <c r="K621" s="1" t="s">
        <v>99</v>
      </c>
      <c r="L621" s="1">
        <v>5</v>
      </c>
      <c r="N621" s="1">
        <v>16.75</v>
      </c>
      <c r="P621" s="2">
        <f t="shared" si="42"/>
        <v>184</v>
      </c>
      <c r="R621" t="str">
        <f t="shared" si="40"/>
        <v/>
      </c>
    </row>
    <row r="622" spans="1:18" ht="20.399999999999999" x14ac:dyDescent="0.35">
      <c r="A622" s="1">
        <v>620</v>
      </c>
      <c r="B622" s="1" t="s">
        <v>795</v>
      </c>
      <c r="C622" s="1" t="s">
        <v>34</v>
      </c>
      <c r="D622" s="1">
        <v>2016</v>
      </c>
      <c r="E622" s="1">
        <v>14077</v>
      </c>
      <c r="F622" s="1" t="s">
        <v>28</v>
      </c>
      <c r="G622" s="1" t="s">
        <v>17</v>
      </c>
      <c r="H622" s="1" t="s">
        <v>18</v>
      </c>
      <c r="I622" s="1">
        <v>21.1</v>
      </c>
      <c r="J622" s="1" t="s">
        <v>24</v>
      </c>
      <c r="K622" s="1" t="s">
        <v>41</v>
      </c>
      <c r="L622" s="1">
        <v>5</v>
      </c>
      <c r="N622" s="1">
        <v>3.95</v>
      </c>
      <c r="P622" s="2">
        <f t="shared" si="42"/>
        <v>55.2</v>
      </c>
      <c r="R622" t="str">
        <f t="shared" si="40"/>
        <v/>
      </c>
    </row>
    <row r="623" spans="1:18" ht="20.399999999999999" x14ac:dyDescent="0.35">
      <c r="A623" s="1">
        <v>621</v>
      </c>
      <c r="B623" s="1" t="s">
        <v>465</v>
      </c>
      <c r="C623" s="1" t="s">
        <v>15</v>
      </c>
      <c r="D623" s="1">
        <v>2009</v>
      </c>
      <c r="E623" s="1">
        <v>70000</v>
      </c>
      <c r="F623" s="1" t="s">
        <v>28</v>
      </c>
      <c r="G623" s="1" t="s">
        <v>17</v>
      </c>
      <c r="H623" s="1" t="s">
        <v>18</v>
      </c>
      <c r="I623" s="1">
        <v>17</v>
      </c>
      <c r="J623" s="1" t="s">
        <v>24</v>
      </c>
      <c r="K623" s="1" t="s">
        <v>466</v>
      </c>
      <c r="L623" s="1">
        <v>5</v>
      </c>
      <c r="N623" s="1">
        <v>2.1</v>
      </c>
      <c r="P623" s="2">
        <f t="shared" si="42"/>
        <v>118</v>
      </c>
      <c r="R623" t="str">
        <f t="shared" si="40"/>
        <v/>
      </c>
    </row>
    <row r="624" spans="1:18" ht="20.399999999999999" x14ac:dyDescent="0.35">
      <c r="A624" s="1">
        <v>622</v>
      </c>
      <c r="B624" s="1" t="s">
        <v>796</v>
      </c>
      <c r="C624" s="1" t="s">
        <v>53</v>
      </c>
      <c r="D624" s="1">
        <v>2011</v>
      </c>
      <c r="E624" s="1">
        <v>54316</v>
      </c>
      <c r="F624" s="1" t="s">
        <v>28</v>
      </c>
      <c r="G624" s="1" t="s">
        <v>17</v>
      </c>
      <c r="H624" s="1" t="s">
        <v>36</v>
      </c>
      <c r="I624" s="1">
        <v>12.8</v>
      </c>
      <c r="J624" s="1" t="s">
        <v>24</v>
      </c>
      <c r="K624" s="1" t="s">
        <v>507</v>
      </c>
      <c r="L624" s="1">
        <v>5</v>
      </c>
      <c r="N624" s="1">
        <v>4.29</v>
      </c>
      <c r="P624" s="2">
        <f t="shared" si="42"/>
        <v>177.6</v>
      </c>
      <c r="R624" t="str">
        <f t="shared" si="40"/>
        <v/>
      </c>
    </row>
    <row r="625" spans="1:18" ht="20.399999999999999" x14ac:dyDescent="0.35">
      <c r="A625" s="1">
        <v>623</v>
      </c>
      <c r="B625" s="1" t="s">
        <v>797</v>
      </c>
      <c r="C625" s="1" t="s">
        <v>39</v>
      </c>
      <c r="D625" s="1">
        <v>2009</v>
      </c>
      <c r="E625" s="1">
        <v>90764</v>
      </c>
      <c r="F625" s="1" t="s">
        <v>23</v>
      </c>
      <c r="G625" s="1" t="s">
        <v>17</v>
      </c>
      <c r="H625" s="1" t="s">
        <v>18</v>
      </c>
      <c r="I625" s="1">
        <v>14</v>
      </c>
      <c r="J625" s="1" t="s">
        <v>24</v>
      </c>
      <c r="K625" s="1" t="s">
        <v>331</v>
      </c>
      <c r="L625" s="1">
        <v>8</v>
      </c>
      <c r="N625" s="1">
        <v>3.85</v>
      </c>
      <c r="P625" s="2">
        <f t="shared" si="42"/>
        <v>112</v>
      </c>
      <c r="R625" t="str">
        <f t="shared" si="40"/>
        <v/>
      </c>
    </row>
    <row r="626" spans="1:18" ht="20.399999999999999" x14ac:dyDescent="0.35">
      <c r="A626" s="1">
        <v>624</v>
      </c>
      <c r="B626" s="1" t="s">
        <v>76</v>
      </c>
      <c r="C626" s="1" t="s">
        <v>27</v>
      </c>
      <c r="D626" s="1">
        <v>2009</v>
      </c>
      <c r="E626" s="1">
        <v>137000</v>
      </c>
      <c r="F626" s="1" t="s">
        <v>23</v>
      </c>
      <c r="G626" s="1" t="s">
        <v>35</v>
      </c>
      <c r="H626" s="1" t="s">
        <v>36</v>
      </c>
      <c r="I626" s="1">
        <v>13.2</v>
      </c>
      <c r="J626" s="1" t="s">
        <v>24</v>
      </c>
      <c r="K626" s="1" t="s">
        <v>163</v>
      </c>
      <c r="L626" s="1">
        <v>5</v>
      </c>
      <c r="N626" s="1">
        <v>9</v>
      </c>
      <c r="P626" s="2">
        <f t="shared" si="42"/>
        <v>170</v>
      </c>
      <c r="R626" t="str">
        <f t="shared" si="40"/>
        <v/>
      </c>
    </row>
    <row r="627" spans="1:18" ht="20.399999999999999" x14ac:dyDescent="0.35">
      <c r="A627" s="1">
        <v>625</v>
      </c>
      <c r="B627" s="1" t="s">
        <v>798</v>
      </c>
      <c r="C627" s="1" t="s">
        <v>22</v>
      </c>
      <c r="D627" s="1">
        <v>2013</v>
      </c>
      <c r="E627" s="1">
        <v>127000</v>
      </c>
      <c r="F627" s="1" t="s">
        <v>28</v>
      </c>
      <c r="G627" s="1" t="s">
        <v>17</v>
      </c>
      <c r="H627" s="1" t="s">
        <v>36</v>
      </c>
      <c r="I627" s="1">
        <v>16.8</v>
      </c>
      <c r="J627" s="1" t="s">
        <v>24</v>
      </c>
      <c r="K627" s="1" t="s">
        <v>58</v>
      </c>
      <c r="L627" s="1">
        <v>5</v>
      </c>
      <c r="N627" s="1">
        <v>4.5</v>
      </c>
      <c r="P627" s="2">
        <f t="shared" si="42"/>
        <v>116.3</v>
      </c>
      <c r="R627" t="str">
        <f t="shared" si="40"/>
        <v/>
      </c>
    </row>
    <row r="628" spans="1:18" ht="20.399999999999999" x14ac:dyDescent="0.35">
      <c r="A628" s="1">
        <v>626</v>
      </c>
      <c r="B628" s="1" t="s">
        <v>783</v>
      </c>
      <c r="C628" s="1" t="s">
        <v>53</v>
      </c>
      <c r="D628" s="1">
        <v>2016</v>
      </c>
      <c r="E628" s="1">
        <v>51884</v>
      </c>
      <c r="F628" s="1" t="s">
        <v>23</v>
      </c>
      <c r="G628" s="1" t="s">
        <v>17</v>
      </c>
      <c r="H628" s="1" t="s">
        <v>18</v>
      </c>
      <c r="I628" s="1">
        <v>16</v>
      </c>
      <c r="J628" s="1" t="s">
        <v>24</v>
      </c>
      <c r="K628" s="1" t="s">
        <v>167</v>
      </c>
      <c r="L628" s="1">
        <v>7</v>
      </c>
      <c r="N628" s="1">
        <v>12.46</v>
      </c>
      <c r="P628" s="2">
        <f t="shared" si="42"/>
        <v>140</v>
      </c>
      <c r="R628" t="str">
        <f t="shared" si="40"/>
        <v/>
      </c>
    </row>
    <row r="629" spans="1:18" ht="20.399999999999999" x14ac:dyDescent="0.35">
      <c r="A629" s="1">
        <v>627</v>
      </c>
      <c r="B629" s="1" t="s">
        <v>332</v>
      </c>
      <c r="C629" s="1" t="s">
        <v>61</v>
      </c>
      <c r="D629" s="1">
        <v>2014</v>
      </c>
      <c r="E629" s="1">
        <v>67407</v>
      </c>
      <c r="F629" s="1" t="s">
        <v>23</v>
      </c>
      <c r="G629" s="1" t="s">
        <v>17</v>
      </c>
      <c r="H629" s="1" t="s">
        <v>18</v>
      </c>
      <c r="I629" s="1">
        <v>21.27</v>
      </c>
      <c r="J629" s="1" t="s">
        <v>24</v>
      </c>
      <c r="K629" s="1" t="s">
        <v>32</v>
      </c>
      <c r="L629" s="1">
        <v>5</v>
      </c>
      <c r="N629" s="1">
        <v>4.6500000000000004</v>
      </c>
      <c r="P629" s="2">
        <f t="shared" si="42"/>
        <v>88.76</v>
      </c>
      <c r="R629" t="str">
        <f t="shared" si="40"/>
        <v/>
      </c>
    </row>
    <row r="630" spans="1:18" ht="20.399999999999999" x14ac:dyDescent="0.35">
      <c r="A630" s="1">
        <v>628</v>
      </c>
      <c r="B630" s="1" t="s">
        <v>206</v>
      </c>
      <c r="C630" s="1" t="s">
        <v>39</v>
      </c>
      <c r="D630" s="1">
        <v>2014</v>
      </c>
      <c r="E630" s="1">
        <v>107825</v>
      </c>
      <c r="F630" s="1" t="s">
        <v>23</v>
      </c>
      <c r="G630" s="1" t="s">
        <v>17</v>
      </c>
      <c r="H630" s="1" t="s">
        <v>18</v>
      </c>
      <c r="I630" s="1">
        <v>13</v>
      </c>
      <c r="J630" s="1" t="s">
        <v>24</v>
      </c>
      <c r="K630" s="1" t="s">
        <v>207</v>
      </c>
      <c r="L630" s="1">
        <v>7</v>
      </c>
      <c r="N630" s="1">
        <v>20.5</v>
      </c>
      <c r="P630" s="2">
        <f t="shared" si="42"/>
        <v>168.5</v>
      </c>
      <c r="R630" t="str">
        <f t="shared" si="40"/>
        <v/>
      </c>
    </row>
    <row r="631" spans="1:18" ht="20.399999999999999" x14ac:dyDescent="0.35">
      <c r="A631" s="1">
        <v>629</v>
      </c>
      <c r="B631" s="1" t="s">
        <v>799</v>
      </c>
      <c r="C631" s="1" t="s">
        <v>27</v>
      </c>
      <c r="D631" s="1">
        <v>2006</v>
      </c>
      <c r="E631" s="1">
        <v>82453</v>
      </c>
      <c r="F631" s="1" t="s">
        <v>23</v>
      </c>
      <c r="G631" s="1" t="s">
        <v>17</v>
      </c>
      <c r="H631" s="1" t="s">
        <v>18</v>
      </c>
      <c r="I631" s="1">
        <v>13.6</v>
      </c>
      <c r="J631" s="1" t="s">
        <v>24</v>
      </c>
      <c r="K631" s="1" t="s">
        <v>759</v>
      </c>
      <c r="L631" s="1">
        <v>8</v>
      </c>
      <c r="N631" s="1">
        <v>2.9</v>
      </c>
      <c r="P631" s="2">
        <f t="shared" si="42"/>
        <v>63</v>
      </c>
      <c r="R631" t="str">
        <f t="shared" si="40"/>
        <v/>
      </c>
    </row>
    <row r="632" spans="1:18" ht="20.399999999999999" x14ac:dyDescent="0.35">
      <c r="A632" s="1">
        <v>630</v>
      </c>
      <c r="B632" s="1" t="s">
        <v>800</v>
      </c>
      <c r="C632" s="1" t="s">
        <v>27</v>
      </c>
      <c r="D632" s="1">
        <v>2007</v>
      </c>
      <c r="E632" s="1">
        <v>30441</v>
      </c>
      <c r="F632" s="1" t="s">
        <v>28</v>
      </c>
      <c r="G632" s="1" t="s">
        <v>17</v>
      </c>
      <c r="H632" s="1" t="s">
        <v>18</v>
      </c>
      <c r="I632" s="1">
        <v>15.9</v>
      </c>
      <c r="J632" s="1" t="s">
        <v>24</v>
      </c>
      <c r="K632" s="1" t="s">
        <v>370</v>
      </c>
      <c r="L632" s="1">
        <v>5</v>
      </c>
      <c r="N632" s="1">
        <v>1.45</v>
      </c>
      <c r="P632" s="2">
        <f t="shared" si="42"/>
        <v>85</v>
      </c>
      <c r="R632" t="str">
        <f t="shared" si="40"/>
        <v/>
      </c>
    </row>
    <row r="633" spans="1:18" ht="20.399999999999999" x14ac:dyDescent="0.35">
      <c r="A633" s="1">
        <v>631</v>
      </c>
      <c r="B633" s="1" t="s">
        <v>801</v>
      </c>
      <c r="C633" s="1" t="s">
        <v>27</v>
      </c>
      <c r="D633" s="1">
        <v>2002</v>
      </c>
      <c r="E633" s="1">
        <v>70000</v>
      </c>
      <c r="F633" s="1" t="s">
        <v>28</v>
      </c>
      <c r="G633" s="1" t="s">
        <v>17</v>
      </c>
      <c r="H633" s="1" t="s">
        <v>145</v>
      </c>
      <c r="I633" s="1">
        <v>0</v>
      </c>
      <c r="J633" s="1" t="s">
        <v>24</v>
      </c>
      <c r="K633" s="1" t="s">
        <v>188</v>
      </c>
      <c r="L633" s="1">
        <v>5</v>
      </c>
      <c r="N633" s="1">
        <v>0.65</v>
      </c>
      <c r="P633" s="2"/>
      <c r="R633" t="str">
        <f t="shared" si="40"/>
        <v/>
      </c>
    </row>
    <row r="634" spans="1:18" ht="20.399999999999999" x14ac:dyDescent="0.35">
      <c r="A634" s="1">
        <v>632</v>
      </c>
      <c r="B634" s="1" t="s">
        <v>802</v>
      </c>
      <c r="C634" s="1" t="s">
        <v>15</v>
      </c>
      <c r="D634" s="1">
        <v>2016</v>
      </c>
      <c r="E634" s="1">
        <v>11000</v>
      </c>
      <c r="F634" s="1" t="s">
        <v>23</v>
      </c>
      <c r="G634" s="1" t="s">
        <v>35</v>
      </c>
      <c r="H634" s="1" t="s">
        <v>18</v>
      </c>
      <c r="I634" s="1">
        <v>20.7</v>
      </c>
      <c r="J634" s="1" t="s">
        <v>24</v>
      </c>
      <c r="K634" s="1" t="s">
        <v>803</v>
      </c>
      <c r="L634" s="1">
        <v>5</v>
      </c>
      <c r="M634" s="1" t="s">
        <v>804</v>
      </c>
      <c r="N634" s="1">
        <v>29.5</v>
      </c>
      <c r="P634" s="2">
        <f t="shared" ref="P634:P648" si="43">--LEFT(K634, FIND(" ", K634) - 1)</f>
        <v>113.98</v>
      </c>
      <c r="Q634">
        <f t="shared" si="41"/>
        <v>4212000</v>
      </c>
      <c r="R634">
        <f t="shared" si="40"/>
        <v>99.997293922127241</v>
      </c>
    </row>
    <row r="635" spans="1:18" ht="20.399999999999999" x14ac:dyDescent="0.35">
      <c r="A635" s="1">
        <v>633</v>
      </c>
      <c r="B635" s="1" t="s">
        <v>599</v>
      </c>
      <c r="C635" s="1" t="s">
        <v>39</v>
      </c>
      <c r="D635" s="1">
        <v>2015</v>
      </c>
      <c r="E635" s="1">
        <v>61000</v>
      </c>
      <c r="F635" s="1" t="s">
        <v>23</v>
      </c>
      <c r="G635" s="1" t="s">
        <v>35</v>
      </c>
      <c r="H635" s="1" t="s">
        <v>18</v>
      </c>
      <c r="I635" s="1">
        <v>15.73</v>
      </c>
      <c r="J635" s="1" t="s">
        <v>24</v>
      </c>
      <c r="K635" s="1" t="s">
        <v>139</v>
      </c>
      <c r="L635" s="1">
        <v>5</v>
      </c>
      <c r="N635" s="1">
        <v>25</v>
      </c>
      <c r="P635" s="2">
        <f t="shared" si="43"/>
        <v>174.33</v>
      </c>
      <c r="R635" t="str">
        <f t="shared" si="40"/>
        <v/>
      </c>
    </row>
    <row r="636" spans="1:18" ht="20.399999999999999" x14ac:dyDescent="0.35">
      <c r="A636" s="1">
        <v>634</v>
      </c>
      <c r="B636" s="1" t="s">
        <v>805</v>
      </c>
      <c r="C636" s="1" t="s">
        <v>61</v>
      </c>
      <c r="D636" s="1">
        <v>2013</v>
      </c>
      <c r="E636" s="1">
        <v>48454</v>
      </c>
      <c r="F636" s="1" t="s">
        <v>28</v>
      </c>
      <c r="G636" s="1" t="s">
        <v>17</v>
      </c>
      <c r="H636" s="1" t="s">
        <v>36</v>
      </c>
      <c r="I636" s="1">
        <v>17</v>
      </c>
      <c r="J636" s="1" t="s">
        <v>24</v>
      </c>
      <c r="K636" s="1" t="s">
        <v>84</v>
      </c>
      <c r="L636" s="1">
        <v>5</v>
      </c>
      <c r="N636" s="1">
        <v>3.5</v>
      </c>
      <c r="P636" s="2">
        <f t="shared" si="43"/>
        <v>80</v>
      </c>
      <c r="R636" t="str">
        <f t="shared" si="40"/>
        <v/>
      </c>
    </row>
    <row r="637" spans="1:18" ht="20.399999999999999" x14ac:dyDescent="0.35">
      <c r="A637" s="1">
        <v>635</v>
      </c>
      <c r="B637" s="1" t="s">
        <v>806</v>
      </c>
      <c r="C637" s="1" t="s">
        <v>43</v>
      </c>
      <c r="D637" s="1">
        <v>2017</v>
      </c>
      <c r="E637" s="1">
        <v>37000</v>
      </c>
      <c r="F637" s="1" t="s">
        <v>23</v>
      </c>
      <c r="G637" s="1" t="s">
        <v>17</v>
      </c>
      <c r="H637" s="1" t="s">
        <v>18</v>
      </c>
      <c r="I637" s="1">
        <v>14.1</v>
      </c>
      <c r="J637" s="1" t="s">
        <v>24</v>
      </c>
      <c r="K637" s="1" t="s">
        <v>716</v>
      </c>
      <c r="L637" s="1">
        <v>7</v>
      </c>
      <c r="M637" s="1" t="s">
        <v>807</v>
      </c>
      <c r="N637" s="1">
        <v>11.25</v>
      </c>
      <c r="P637" s="2">
        <f t="shared" si="43"/>
        <v>154</v>
      </c>
      <c r="Q637">
        <f t="shared" si="41"/>
        <v>1695000</v>
      </c>
      <c r="R637">
        <f t="shared" si="40"/>
        <v>99.990914454277288</v>
      </c>
    </row>
    <row r="638" spans="1:18" ht="20.399999999999999" x14ac:dyDescent="0.35">
      <c r="A638" s="1">
        <v>636</v>
      </c>
      <c r="B638" s="1" t="s">
        <v>808</v>
      </c>
      <c r="C638" s="1" t="s">
        <v>53</v>
      </c>
      <c r="D638" s="1">
        <v>2017</v>
      </c>
      <c r="E638" s="1">
        <v>32249</v>
      </c>
      <c r="F638" s="1" t="s">
        <v>23</v>
      </c>
      <c r="G638" s="1" t="s">
        <v>17</v>
      </c>
      <c r="H638" s="1" t="s">
        <v>18</v>
      </c>
      <c r="I638" s="1">
        <v>21.9</v>
      </c>
      <c r="J638" s="1" t="s">
        <v>24</v>
      </c>
      <c r="K638" s="1" t="s">
        <v>69</v>
      </c>
      <c r="L638" s="1">
        <v>7</v>
      </c>
      <c r="M638" s="1" t="s">
        <v>809</v>
      </c>
      <c r="N638" s="1">
        <v>10.79</v>
      </c>
      <c r="P638" s="2">
        <f t="shared" si="43"/>
        <v>98.6</v>
      </c>
      <c r="Q638">
        <f t="shared" si="41"/>
        <v>1545000</v>
      </c>
      <c r="R638">
        <f t="shared" si="40"/>
        <v>99.993618122977352</v>
      </c>
    </row>
    <row r="639" spans="1:18" ht="20.399999999999999" x14ac:dyDescent="0.35">
      <c r="A639" s="1">
        <v>637</v>
      </c>
      <c r="B639" s="1" t="s">
        <v>810</v>
      </c>
      <c r="C639" s="1" t="s">
        <v>57</v>
      </c>
      <c r="D639" s="1">
        <v>2013</v>
      </c>
      <c r="E639" s="1">
        <v>58000</v>
      </c>
      <c r="F639" s="1" t="s">
        <v>23</v>
      </c>
      <c r="G639" s="1" t="s">
        <v>17</v>
      </c>
      <c r="H639" s="1" t="s">
        <v>18</v>
      </c>
      <c r="I639" s="1">
        <v>19.329999999999998</v>
      </c>
      <c r="J639" s="1" t="s">
        <v>24</v>
      </c>
      <c r="K639" s="1" t="s">
        <v>127</v>
      </c>
      <c r="L639" s="1">
        <v>5</v>
      </c>
      <c r="N639" s="1">
        <v>5.9</v>
      </c>
      <c r="P639" s="2">
        <f t="shared" si="43"/>
        <v>138.03</v>
      </c>
      <c r="R639" t="str">
        <f t="shared" si="40"/>
        <v/>
      </c>
    </row>
    <row r="640" spans="1:18" ht="20.399999999999999" x14ac:dyDescent="0.35">
      <c r="A640" s="1">
        <v>638</v>
      </c>
      <c r="B640" s="1" t="s">
        <v>811</v>
      </c>
      <c r="C640" s="1" t="s">
        <v>43</v>
      </c>
      <c r="D640" s="1">
        <v>2017</v>
      </c>
      <c r="E640" s="1">
        <v>28360</v>
      </c>
      <c r="F640" s="1" t="s">
        <v>28</v>
      </c>
      <c r="G640" s="1" t="s">
        <v>17</v>
      </c>
      <c r="H640" s="1" t="s">
        <v>18</v>
      </c>
      <c r="I640" s="1">
        <v>19.100000000000001</v>
      </c>
      <c r="J640" s="1" t="s">
        <v>24</v>
      </c>
      <c r="K640" s="1" t="s">
        <v>327</v>
      </c>
      <c r="L640" s="1">
        <v>5</v>
      </c>
      <c r="N640" s="1">
        <v>5.12</v>
      </c>
      <c r="P640" s="2">
        <f t="shared" si="43"/>
        <v>81.86</v>
      </c>
      <c r="R640" t="str">
        <f t="shared" si="40"/>
        <v/>
      </c>
    </row>
    <row r="641" spans="1:18" ht="20.399999999999999" x14ac:dyDescent="0.35">
      <c r="A641" s="1">
        <v>639</v>
      </c>
      <c r="B641" s="1" t="s">
        <v>812</v>
      </c>
      <c r="C641" s="1" t="s">
        <v>15</v>
      </c>
      <c r="D641" s="1">
        <v>2017</v>
      </c>
      <c r="E641" s="1">
        <v>7000</v>
      </c>
      <c r="F641" s="1" t="s">
        <v>28</v>
      </c>
      <c r="G641" s="1" t="s">
        <v>17</v>
      </c>
      <c r="H641" s="1" t="s">
        <v>18</v>
      </c>
      <c r="I641" s="1">
        <v>20.89</v>
      </c>
      <c r="J641" s="1" t="s">
        <v>24</v>
      </c>
      <c r="K641" s="1" t="s">
        <v>291</v>
      </c>
      <c r="L641" s="1">
        <v>5</v>
      </c>
      <c r="M641" s="1" t="s">
        <v>813</v>
      </c>
      <c r="N641" s="1">
        <v>5.7</v>
      </c>
      <c r="P641" s="2">
        <f t="shared" si="43"/>
        <v>81.8</v>
      </c>
      <c r="Q641">
        <f t="shared" si="41"/>
        <v>787000</v>
      </c>
      <c r="R641">
        <f t="shared" si="40"/>
        <v>99.989606099110546</v>
      </c>
    </row>
    <row r="642" spans="1:18" ht="20.399999999999999" x14ac:dyDescent="0.35">
      <c r="A642" s="1">
        <v>640</v>
      </c>
      <c r="B642" s="1" t="s">
        <v>814</v>
      </c>
      <c r="C642" s="1" t="s">
        <v>34</v>
      </c>
      <c r="D642" s="1">
        <v>2016</v>
      </c>
      <c r="E642" s="1">
        <v>19658</v>
      </c>
      <c r="F642" s="1" t="s">
        <v>23</v>
      </c>
      <c r="G642" s="1" t="s">
        <v>35</v>
      </c>
      <c r="H642" s="1" t="s">
        <v>18</v>
      </c>
      <c r="I642" s="1">
        <v>18.12</v>
      </c>
      <c r="J642" s="1" t="s">
        <v>24</v>
      </c>
      <c r="K642" s="1" t="s">
        <v>77</v>
      </c>
      <c r="L642" s="1">
        <v>5</v>
      </c>
      <c r="N642" s="1">
        <v>35.840000000000003</v>
      </c>
      <c r="P642" s="2">
        <f t="shared" si="43"/>
        <v>190</v>
      </c>
      <c r="R642" t="str">
        <f t="shared" si="40"/>
        <v/>
      </c>
    </row>
    <row r="643" spans="1:18" ht="20.399999999999999" x14ac:dyDescent="0.35">
      <c r="A643" s="1">
        <v>641</v>
      </c>
      <c r="B643" s="1" t="s">
        <v>815</v>
      </c>
      <c r="C643" s="1" t="s">
        <v>39</v>
      </c>
      <c r="D643" s="1">
        <v>2007</v>
      </c>
      <c r="E643" s="1">
        <v>92000</v>
      </c>
      <c r="F643" s="1" t="s">
        <v>28</v>
      </c>
      <c r="G643" s="1" t="s">
        <v>17</v>
      </c>
      <c r="H643" s="1" t="s">
        <v>18</v>
      </c>
      <c r="I643" s="1">
        <v>13.8</v>
      </c>
      <c r="J643" s="1" t="s">
        <v>24</v>
      </c>
      <c r="K643" s="1" t="s">
        <v>424</v>
      </c>
      <c r="L643" s="1">
        <v>5</v>
      </c>
      <c r="N643" s="1">
        <v>1.25</v>
      </c>
      <c r="P643" s="2">
        <f t="shared" si="43"/>
        <v>70</v>
      </c>
      <c r="R643" t="str">
        <f t="shared" si="40"/>
        <v/>
      </c>
    </row>
    <row r="644" spans="1:18" ht="20.399999999999999" x14ac:dyDescent="0.35">
      <c r="A644" s="1">
        <v>642</v>
      </c>
      <c r="B644" s="1" t="s">
        <v>453</v>
      </c>
      <c r="C644" s="1" t="s">
        <v>57</v>
      </c>
      <c r="D644" s="1">
        <v>2013</v>
      </c>
      <c r="E644" s="1">
        <v>25000</v>
      </c>
      <c r="F644" s="1" t="s">
        <v>28</v>
      </c>
      <c r="G644" s="1" t="s">
        <v>17</v>
      </c>
      <c r="H644" s="1" t="s">
        <v>18</v>
      </c>
      <c r="I644" s="1">
        <v>20.36</v>
      </c>
      <c r="J644" s="1" t="s">
        <v>24</v>
      </c>
      <c r="K644" s="1" t="s">
        <v>151</v>
      </c>
      <c r="L644" s="1">
        <v>5</v>
      </c>
      <c r="N644" s="1">
        <v>2.65</v>
      </c>
      <c r="P644" s="2">
        <f t="shared" si="43"/>
        <v>78.900000000000006</v>
      </c>
      <c r="R644" t="str">
        <f t="shared" si="40"/>
        <v/>
      </c>
    </row>
    <row r="645" spans="1:18" ht="20.399999999999999" x14ac:dyDescent="0.35">
      <c r="A645" s="1">
        <v>643</v>
      </c>
      <c r="B645" s="1" t="s">
        <v>816</v>
      </c>
      <c r="C645" s="1" t="s">
        <v>34</v>
      </c>
      <c r="D645" s="1">
        <v>2016</v>
      </c>
      <c r="E645" s="1">
        <v>37882</v>
      </c>
      <c r="F645" s="1" t="s">
        <v>23</v>
      </c>
      <c r="G645" s="1" t="s">
        <v>17</v>
      </c>
      <c r="H645" s="1" t="s">
        <v>18</v>
      </c>
      <c r="I645" s="1">
        <v>22.32</v>
      </c>
      <c r="J645" s="1" t="s">
        <v>24</v>
      </c>
      <c r="K645" s="1" t="s">
        <v>817</v>
      </c>
      <c r="L645" s="1">
        <v>5</v>
      </c>
      <c r="N645" s="1">
        <v>9.19</v>
      </c>
      <c r="P645" s="2">
        <f t="shared" si="43"/>
        <v>126.3</v>
      </c>
      <c r="R645" t="str">
        <f t="shared" si="40"/>
        <v/>
      </c>
    </row>
    <row r="646" spans="1:18" ht="20.399999999999999" x14ac:dyDescent="0.35">
      <c r="A646" s="1">
        <v>644</v>
      </c>
      <c r="B646" s="1" t="s">
        <v>818</v>
      </c>
      <c r="C646" s="1" t="s">
        <v>74</v>
      </c>
      <c r="D646" s="1">
        <v>2014</v>
      </c>
      <c r="E646" s="1">
        <v>69330</v>
      </c>
      <c r="F646" s="1" t="s">
        <v>23</v>
      </c>
      <c r="G646" s="1" t="s">
        <v>35</v>
      </c>
      <c r="H646" s="1" t="s">
        <v>18</v>
      </c>
      <c r="I646" s="1">
        <v>16.07</v>
      </c>
      <c r="J646" s="1" t="s">
        <v>24</v>
      </c>
      <c r="K646" s="1" t="s">
        <v>587</v>
      </c>
      <c r="L646" s="1">
        <v>5</v>
      </c>
      <c r="N646" s="1">
        <v>23.5</v>
      </c>
      <c r="P646" s="2">
        <f t="shared" si="43"/>
        <v>181</v>
      </c>
      <c r="R646" t="str">
        <f t="shared" si="40"/>
        <v/>
      </c>
    </row>
    <row r="647" spans="1:18" ht="20.399999999999999" x14ac:dyDescent="0.35">
      <c r="A647" s="1">
        <v>645</v>
      </c>
      <c r="B647" s="1" t="s">
        <v>819</v>
      </c>
      <c r="C647" s="1" t="s">
        <v>61</v>
      </c>
      <c r="D647" s="1">
        <v>2011</v>
      </c>
      <c r="E647" s="1">
        <v>61000</v>
      </c>
      <c r="F647" s="1" t="s">
        <v>28</v>
      </c>
      <c r="G647" s="1" t="s">
        <v>35</v>
      </c>
      <c r="H647" s="1" t="s">
        <v>18</v>
      </c>
      <c r="I647" s="1">
        <v>12.3</v>
      </c>
      <c r="J647" s="1" t="s">
        <v>24</v>
      </c>
      <c r="K647" s="1" t="s">
        <v>820</v>
      </c>
      <c r="L647" s="1">
        <v>5</v>
      </c>
      <c r="N647" s="1">
        <v>12.5</v>
      </c>
      <c r="P647" s="2">
        <f t="shared" si="43"/>
        <v>185</v>
      </c>
      <c r="R647" t="str">
        <f t="shared" si="40"/>
        <v/>
      </c>
    </row>
    <row r="648" spans="1:18" ht="20.399999999999999" x14ac:dyDescent="0.35">
      <c r="A648" s="1">
        <v>646</v>
      </c>
      <c r="B648" s="1" t="s">
        <v>821</v>
      </c>
      <c r="C648" s="1" t="s">
        <v>57</v>
      </c>
      <c r="D648" s="1">
        <v>2010</v>
      </c>
      <c r="E648" s="1">
        <v>35000</v>
      </c>
      <c r="F648" s="1" t="s">
        <v>28</v>
      </c>
      <c r="G648" s="1" t="s">
        <v>17</v>
      </c>
      <c r="H648" s="1" t="s">
        <v>36</v>
      </c>
      <c r="I648" s="1">
        <v>18.600000000000001</v>
      </c>
      <c r="J648" s="1" t="s">
        <v>24</v>
      </c>
      <c r="K648" s="1" t="s">
        <v>695</v>
      </c>
      <c r="L648" s="1">
        <v>5</v>
      </c>
      <c r="N648" s="1">
        <v>1.5</v>
      </c>
      <c r="P648" s="2">
        <f t="shared" si="43"/>
        <v>79.400000000000006</v>
      </c>
      <c r="R648" t="str">
        <f t="shared" si="40"/>
        <v/>
      </c>
    </row>
    <row r="649" spans="1:18" ht="20.399999999999999" x14ac:dyDescent="0.35">
      <c r="A649" s="1">
        <v>647</v>
      </c>
      <c r="B649" s="1" t="s">
        <v>822</v>
      </c>
      <c r="C649" s="1" t="s">
        <v>43</v>
      </c>
      <c r="D649" s="1">
        <v>2004</v>
      </c>
      <c r="E649" s="1">
        <v>200000</v>
      </c>
      <c r="F649" s="1" t="s">
        <v>28</v>
      </c>
      <c r="G649" s="1" t="s">
        <v>17</v>
      </c>
      <c r="H649" s="1" t="s">
        <v>18</v>
      </c>
      <c r="I649" s="1">
        <v>0</v>
      </c>
      <c r="J649" s="1" t="s">
        <v>24</v>
      </c>
      <c r="K649" s="1" t="s">
        <v>188</v>
      </c>
      <c r="L649" s="1">
        <v>5</v>
      </c>
      <c r="N649" s="1">
        <v>0.8</v>
      </c>
      <c r="P649" s="2"/>
      <c r="R649" t="str">
        <f t="shared" si="40"/>
        <v/>
      </c>
    </row>
    <row r="650" spans="1:18" ht="20.399999999999999" x14ac:dyDescent="0.35">
      <c r="A650" s="1">
        <v>648</v>
      </c>
      <c r="B650" s="1" t="s">
        <v>823</v>
      </c>
      <c r="C650" s="1" t="s">
        <v>43</v>
      </c>
      <c r="D650" s="1">
        <v>2009</v>
      </c>
      <c r="E650" s="1">
        <v>82000</v>
      </c>
      <c r="F650" s="1" t="s">
        <v>23</v>
      </c>
      <c r="G650" s="1" t="s">
        <v>17</v>
      </c>
      <c r="H650" s="1" t="s">
        <v>36</v>
      </c>
      <c r="I650" s="1">
        <v>13.5</v>
      </c>
      <c r="J650" s="1" t="s">
        <v>24</v>
      </c>
      <c r="K650" s="1" t="s">
        <v>188</v>
      </c>
      <c r="L650" s="1">
        <v>5</v>
      </c>
      <c r="N650" s="1">
        <v>0.75</v>
      </c>
      <c r="P650" s="2"/>
      <c r="R650" t="str">
        <f t="shared" si="40"/>
        <v/>
      </c>
    </row>
    <row r="651" spans="1:18" ht="20.399999999999999" x14ac:dyDescent="0.35">
      <c r="A651" s="1">
        <v>649</v>
      </c>
      <c r="B651" s="1" t="s">
        <v>211</v>
      </c>
      <c r="C651" s="1" t="s">
        <v>61</v>
      </c>
      <c r="D651" s="1">
        <v>2012</v>
      </c>
      <c r="E651" s="1">
        <v>72450</v>
      </c>
      <c r="F651" s="1" t="s">
        <v>23</v>
      </c>
      <c r="G651" s="1" t="s">
        <v>17</v>
      </c>
      <c r="H651" s="1" t="s">
        <v>18</v>
      </c>
      <c r="I651" s="1">
        <v>15.1</v>
      </c>
      <c r="J651" s="1" t="s">
        <v>24</v>
      </c>
      <c r="K651" s="1" t="s">
        <v>167</v>
      </c>
      <c r="L651" s="1">
        <v>7</v>
      </c>
      <c r="N651" s="1">
        <v>8.1</v>
      </c>
      <c r="P651" s="2">
        <f t="shared" ref="P651:P682" si="44">--LEFT(K651, FIND(" ", K651) - 1)</f>
        <v>140</v>
      </c>
      <c r="R651" t="str">
        <f t="shared" si="40"/>
        <v/>
      </c>
    </row>
    <row r="652" spans="1:18" ht="20.399999999999999" x14ac:dyDescent="0.35">
      <c r="A652" s="1">
        <v>650</v>
      </c>
      <c r="B652" s="1" t="s">
        <v>824</v>
      </c>
      <c r="C652" s="1" t="s">
        <v>43</v>
      </c>
      <c r="D652" s="1">
        <v>2017</v>
      </c>
      <c r="E652" s="1">
        <v>36381</v>
      </c>
      <c r="F652" s="1" t="s">
        <v>23</v>
      </c>
      <c r="G652" s="1" t="s">
        <v>17</v>
      </c>
      <c r="H652" s="1" t="s">
        <v>18</v>
      </c>
      <c r="I652" s="1">
        <v>28.09</v>
      </c>
      <c r="J652" s="1" t="s">
        <v>24</v>
      </c>
      <c r="K652" s="1" t="s">
        <v>80</v>
      </c>
      <c r="L652" s="1">
        <v>5</v>
      </c>
      <c r="N652" s="1">
        <v>9.75</v>
      </c>
      <c r="P652" s="2">
        <f t="shared" si="44"/>
        <v>88.5</v>
      </c>
      <c r="R652" t="str">
        <f t="shared" si="40"/>
        <v/>
      </c>
    </row>
    <row r="653" spans="1:18" ht="20.399999999999999" x14ac:dyDescent="0.35">
      <c r="A653" s="1">
        <v>651</v>
      </c>
      <c r="B653" s="1" t="s">
        <v>825</v>
      </c>
      <c r="C653" s="1" t="s">
        <v>34</v>
      </c>
      <c r="D653" s="1">
        <v>2017</v>
      </c>
      <c r="E653" s="1">
        <v>25559</v>
      </c>
      <c r="F653" s="1" t="s">
        <v>23</v>
      </c>
      <c r="G653" s="1" t="s">
        <v>35</v>
      </c>
      <c r="H653" s="1" t="s">
        <v>18</v>
      </c>
      <c r="I653" s="1">
        <v>19.71</v>
      </c>
      <c r="J653" s="1" t="s">
        <v>24</v>
      </c>
      <c r="K653" s="1" t="s">
        <v>494</v>
      </c>
      <c r="L653" s="1">
        <v>5</v>
      </c>
      <c r="N653" s="1">
        <v>37.93</v>
      </c>
      <c r="P653" s="2">
        <f t="shared" si="44"/>
        <v>201.15</v>
      </c>
      <c r="R653" t="str">
        <f t="shared" ref="R653:R716" si="45">IF(Q653&lt;&gt;"", ((Q653 - P653) / Q653) * 100, "")</f>
        <v/>
      </c>
    </row>
    <row r="654" spans="1:18" ht="20.399999999999999" x14ac:dyDescent="0.35">
      <c r="A654" s="1">
        <v>652</v>
      </c>
      <c r="B654" s="1" t="s">
        <v>168</v>
      </c>
      <c r="C654" s="1" t="s">
        <v>27</v>
      </c>
      <c r="D654" s="1">
        <v>2005</v>
      </c>
      <c r="E654" s="1">
        <v>100000</v>
      </c>
      <c r="F654" s="1" t="s">
        <v>28</v>
      </c>
      <c r="G654" s="1" t="s">
        <v>35</v>
      </c>
      <c r="H654" s="1" t="s">
        <v>145</v>
      </c>
      <c r="I654" s="1">
        <v>16.399999999999999</v>
      </c>
      <c r="J654" s="1" t="s">
        <v>24</v>
      </c>
      <c r="K654" s="1" t="s">
        <v>169</v>
      </c>
      <c r="L654" s="1">
        <v>5</v>
      </c>
      <c r="N654" s="1">
        <v>1.96</v>
      </c>
      <c r="P654" s="2">
        <f t="shared" si="44"/>
        <v>78</v>
      </c>
      <c r="R654" t="str">
        <f t="shared" si="45"/>
        <v/>
      </c>
    </row>
    <row r="655" spans="1:18" ht="20.399999999999999" x14ac:dyDescent="0.35">
      <c r="A655" s="1">
        <v>653</v>
      </c>
      <c r="B655" s="1" t="s">
        <v>826</v>
      </c>
      <c r="C655" s="1" t="s">
        <v>43</v>
      </c>
      <c r="D655" s="1">
        <v>2015</v>
      </c>
      <c r="E655" s="1">
        <v>94000</v>
      </c>
      <c r="F655" s="1" t="s">
        <v>23</v>
      </c>
      <c r="G655" s="1" t="s">
        <v>35</v>
      </c>
      <c r="H655" s="1" t="s">
        <v>18</v>
      </c>
      <c r="I655" s="1">
        <v>11.5</v>
      </c>
      <c r="J655" s="1" t="s">
        <v>24</v>
      </c>
      <c r="K655" s="1" t="s">
        <v>661</v>
      </c>
      <c r="L655" s="1">
        <v>7</v>
      </c>
      <c r="N655" s="1">
        <v>20.5</v>
      </c>
      <c r="P655" s="2">
        <f t="shared" si="44"/>
        <v>169</v>
      </c>
      <c r="R655" t="str">
        <f t="shared" si="45"/>
        <v/>
      </c>
    </row>
    <row r="656" spans="1:18" ht="20.399999999999999" x14ac:dyDescent="0.35">
      <c r="A656" s="1">
        <v>654</v>
      </c>
      <c r="B656" s="1" t="s">
        <v>277</v>
      </c>
      <c r="C656" s="1" t="s">
        <v>74</v>
      </c>
      <c r="D656" s="1">
        <v>2011</v>
      </c>
      <c r="E656" s="1">
        <v>64357</v>
      </c>
      <c r="F656" s="1" t="s">
        <v>28</v>
      </c>
      <c r="G656" s="1" t="s">
        <v>17</v>
      </c>
      <c r="H656" s="1" t="s">
        <v>18</v>
      </c>
      <c r="I656" s="1">
        <v>24.07</v>
      </c>
      <c r="J656" s="1" t="s">
        <v>24</v>
      </c>
      <c r="K656" s="1" t="s">
        <v>88</v>
      </c>
      <c r="L656" s="1">
        <v>5</v>
      </c>
      <c r="M656" s="1" t="s">
        <v>827</v>
      </c>
      <c r="N656" s="1">
        <v>2.75</v>
      </c>
      <c r="P656" s="2">
        <f t="shared" si="44"/>
        <v>67.099999999999994</v>
      </c>
      <c r="Q656">
        <f t="shared" ref="Q656:Q699" si="46">VALUE(SUBSTITUTE(SUBSTITUTE(TRIM(M656), CHAR(160), ""), " Lakh", "")) * 100000</f>
        <v>470000</v>
      </c>
      <c r="R656">
        <f t="shared" si="45"/>
        <v>99.985723404255324</v>
      </c>
    </row>
    <row r="657" spans="1:18" ht="20.399999999999999" x14ac:dyDescent="0.35">
      <c r="A657" s="1">
        <v>655</v>
      </c>
      <c r="B657" s="1" t="s">
        <v>828</v>
      </c>
      <c r="C657" s="1" t="s">
        <v>15</v>
      </c>
      <c r="D657" s="1">
        <v>2017</v>
      </c>
      <c r="E657" s="1">
        <v>10501</v>
      </c>
      <c r="F657" s="1" t="s">
        <v>28</v>
      </c>
      <c r="G657" s="1" t="s">
        <v>35</v>
      </c>
      <c r="H657" s="1" t="s">
        <v>18</v>
      </c>
      <c r="I657" s="1">
        <v>9.43</v>
      </c>
      <c r="J657" s="1" t="s">
        <v>24</v>
      </c>
      <c r="K657" s="1" t="s">
        <v>829</v>
      </c>
      <c r="L657" s="1">
        <v>5</v>
      </c>
      <c r="N657" s="1">
        <v>75</v>
      </c>
      <c r="P657" s="2">
        <f t="shared" si="44"/>
        <v>237.4</v>
      </c>
      <c r="R657" t="str">
        <f t="shared" si="45"/>
        <v/>
      </c>
    </row>
    <row r="658" spans="1:18" ht="20.399999999999999" x14ac:dyDescent="0.35">
      <c r="A658" s="1">
        <v>656</v>
      </c>
      <c r="B658" s="1" t="s">
        <v>830</v>
      </c>
      <c r="C658" s="1" t="s">
        <v>27</v>
      </c>
      <c r="D658" s="1">
        <v>2009</v>
      </c>
      <c r="E658" s="1">
        <v>47000</v>
      </c>
      <c r="F658" s="1" t="s">
        <v>23</v>
      </c>
      <c r="G658" s="1" t="s">
        <v>17</v>
      </c>
      <c r="H658" s="1" t="s">
        <v>18</v>
      </c>
      <c r="I658" s="1">
        <v>21.9</v>
      </c>
      <c r="J658" s="1" t="s">
        <v>24</v>
      </c>
      <c r="K658" s="1" t="s">
        <v>219</v>
      </c>
      <c r="L658" s="1">
        <v>5</v>
      </c>
      <c r="N658" s="1">
        <v>2.8</v>
      </c>
      <c r="P658" s="2">
        <f t="shared" si="44"/>
        <v>90</v>
      </c>
      <c r="R658" t="str">
        <f t="shared" si="45"/>
        <v/>
      </c>
    </row>
    <row r="659" spans="1:18" ht="20.399999999999999" x14ac:dyDescent="0.35">
      <c r="A659" s="1">
        <v>657</v>
      </c>
      <c r="B659" s="1" t="s">
        <v>568</v>
      </c>
      <c r="C659" s="1" t="s">
        <v>15</v>
      </c>
      <c r="D659" s="1">
        <v>2017</v>
      </c>
      <c r="E659" s="1">
        <v>18000</v>
      </c>
      <c r="F659" s="1" t="s">
        <v>28</v>
      </c>
      <c r="G659" s="1" t="s">
        <v>35</v>
      </c>
      <c r="H659" s="1" t="s">
        <v>18</v>
      </c>
      <c r="I659" s="1">
        <v>16</v>
      </c>
      <c r="J659" s="1" t="s">
        <v>24</v>
      </c>
      <c r="K659" s="1" t="s">
        <v>201</v>
      </c>
      <c r="L659" s="1">
        <v>7</v>
      </c>
      <c r="M659" s="1" t="s">
        <v>831</v>
      </c>
      <c r="N659" s="1">
        <v>9.25</v>
      </c>
      <c r="P659" s="2">
        <f t="shared" si="44"/>
        <v>117.3</v>
      </c>
      <c r="Q659">
        <f t="shared" si="46"/>
        <v>1502000</v>
      </c>
      <c r="R659">
        <f t="shared" si="45"/>
        <v>99.992190412782961</v>
      </c>
    </row>
    <row r="660" spans="1:18" ht="20.399999999999999" x14ac:dyDescent="0.35">
      <c r="A660" s="1">
        <v>658</v>
      </c>
      <c r="B660" s="1" t="s">
        <v>832</v>
      </c>
      <c r="C660" s="1" t="s">
        <v>27</v>
      </c>
      <c r="D660" s="1">
        <v>2007</v>
      </c>
      <c r="E660" s="1">
        <v>89000</v>
      </c>
      <c r="F660" s="1" t="s">
        <v>28</v>
      </c>
      <c r="G660" s="1" t="s">
        <v>17</v>
      </c>
      <c r="H660" s="1" t="s">
        <v>18</v>
      </c>
      <c r="I660" s="1">
        <v>13.4</v>
      </c>
      <c r="J660" s="1" t="s">
        <v>24</v>
      </c>
      <c r="K660" s="1" t="s">
        <v>521</v>
      </c>
      <c r="L660" s="1">
        <v>5</v>
      </c>
      <c r="N660" s="1">
        <v>3</v>
      </c>
      <c r="P660" s="2">
        <f t="shared" si="44"/>
        <v>125</v>
      </c>
      <c r="R660" t="str">
        <f t="shared" si="45"/>
        <v/>
      </c>
    </row>
    <row r="661" spans="1:18" ht="20.399999999999999" x14ac:dyDescent="0.35">
      <c r="A661" s="1">
        <v>659</v>
      </c>
      <c r="B661" s="1" t="s">
        <v>329</v>
      </c>
      <c r="C661" s="1" t="s">
        <v>34</v>
      </c>
      <c r="D661" s="1">
        <v>2014</v>
      </c>
      <c r="E661" s="1">
        <v>49964</v>
      </c>
      <c r="F661" s="1" t="s">
        <v>23</v>
      </c>
      <c r="G661" s="1" t="s">
        <v>35</v>
      </c>
      <c r="H661" s="1" t="s">
        <v>18</v>
      </c>
      <c r="I661" s="1">
        <v>17.68</v>
      </c>
      <c r="J661" s="1" t="s">
        <v>24</v>
      </c>
      <c r="K661" s="1" t="s">
        <v>139</v>
      </c>
      <c r="L661" s="1">
        <v>5</v>
      </c>
      <c r="N661" s="1">
        <v>23.89</v>
      </c>
      <c r="P661" s="2">
        <f t="shared" si="44"/>
        <v>174.33</v>
      </c>
      <c r="R661" t="str">
        <f t="shared" si="45"/>
        <v/>
      </c>
    </row>
    <row r="662" spans="1:18" ht="20.399999999999999" x14ac:dyDescent="0.35">
      <c r="A662" s="1">
        <v>660</v>
      </c>
      <c r="B662" s="1" t="s">
        <v>833</v>
      </c>
      <c r="C662" s="1" t="s">
        <v>15</v>
      </c>
      <c r="D662" s="1">
        <v>2014</v>
      </c>
      <c r="E662" s="1">
        <v>35000</v>
      </c>
      <c r="F662" s="1" t="s">
        <v>23</v>
      </c>
      <c r="G662" s="1" t="s">
        <v>17</v>
      </c>
      <c r="H662" s="1" t="s">
        <v>18</v>
      </c>
      <c r="I662" s="1">
        <v>12.99</v>
      </c>
      <c r="J662" s="1" t="s">
        <v>24</v>
      </c>
      <c r="K662" s="1" t="s">
        <v>247</v>
      </c>
      <c r="L662" s="1">
        <v>7</v>
      </c>
      <c r="N662" s="1">
        <v>12.75</v>
      </c>
      <c r="P662" s="2">
        <f t="shared" si="44"/>
        <v>100.6</v>
      </c>
      <c r="R662" t="str">
        <f t="shared" si="45"/>
        <v/>
      </c>
    </row>
    <row r="663" spans="1:18" ht="20.399999999999999" x14ac:dyDescent="0.35">
      <c r="A663" s="1">
        <v>661</v>
      </c>
      <c r="B663" s="1" t="s">
        <v>834</v>
      </c>
      <c r="C663" s="1" t="s">
        <v>43</v>
      </c>
      <c r="D663" s="1">
        <v>2014</v>
      </c>
      <c r="E663" s="1">
        <v>64000</v>
      </c>
      <c r="F663" s="1" t="s">
        <v>23</v>
      </c>
      <c r="G663" s="1" t="s">
        <v>17</v>
      </c>
      <c r="H663" s="1" t="s">
        <v>18</v>
      </c>
      <c r="I663" s="1">
        <v>24</v>
      </c>
      <c r="J663" s="1" t="s">
        <v>24</v>
      </c>
      <c r="K663" s="1" t="s">
        <v>424</v>
      </c>
      <c r="L663" s="1">
        <v>5</v>
      </c>
      <c r="N663" s="1">
        <v>4.1500000000000004</v>
      </c>
      <c r="P663" s="2">
        <f t="shared" si="44"/>
        <v>70</v>
      </c>
      <c r="R663" t="str">
        <f t="shared" si="45"/>
        <v/>
      </c>
    </row>
    <row r="664" spans="1:18" ht="20.399999999999999" x14ac:dyDescent="0.35">
      <c r="A664" s="1">
        <v>662</v>
      </c>
      <c r="B664" s="1" t="s">
        <v>835</v>
      </c>
      <c r="C664" s="1" t="s">
        <v>15</v>
      </c>
      <c r="D664" s="1">
        <v>2013</v>
      </c>
      <c r="E664" s="1">
        <v>36000</v>
      </c>
      <c r="F664" s="1" t="s">
        <v>28</v>
      </c>
      <c r="G664" s="1" t="s">
        <v>35</v>
      </c>
      <c r="H664" s="1" t="s">
        <v>18</v>
      </c>
      <c r="I664" s="1">
        <v>14.8</v>
      </c>
      <c r="J664" s="1" t="s">
        <v>24</v>
      </c>
      <c r="K664" s="1" t="s">
        <v>137</v>
      </c>
      <c r="L664" s="1">
        <v>5</v>
      </c>
      <c r="N664" s="1">
        <v>4.6500000000000004</v>
      </c>
      <c r="P664" s="2">
        <f t="shared" si="44"/>
        <v>105</v>
      </c>
      <c r="R664" t="str">
        <f t="shared" si="45"/>
        <v/>
      </c>
    </row>
    <row r="665" spans="1:18" ht="20.399999999999999" x14ac:dyDescent="0.35">
      <c r="A665" s="1">
        <v>663</v>
      </c>
      <c r="B665" s="1" t="s">
        <v>836</v>
      </c>
      <c r="C665" s="1" t="s">
        <v>61</v>
      </c>
      <c r="D665" s="1">
        <v>2012</v>
      </c>
      <c r="E665" s="1">
        <v>78600</v>
      </c>
      <c r="F665" s="1" t="s">
        <v>23</v>
      </c>
      <c r="G665" s="1" t="s">
        <v>17</v>
      </c>
      <c r="H665" s="1" t="s">
        <v>18</v>
      </c>
      <c r="I665" s="1">
        <v>12.8</v>
      </c>
      <c r="J665" s="1" t="s">
        <v>24</v>
      </c>
      <c r="K665" s="1" t="s">
        <v>93</v>
      </c>
      <c r="L665" s="1">
        <v>7</v>
      </c>
      <c r="N665" s="1">
        <v>8.9</v>
      </c>
      <c r="P665" s="2">
        <f t="shared" si="44"/>
        <v>102</v>
      </c>
      <c r="R665" t="str">
        <f t="shared" si="45"/>
        <v/>
      </c>
    </row>
    <row r="666" spans="1:18" ht="20.399999999999999" x14ac:dyDescent="0.35">
      <c r="A666" s="1">
        <v>664</v>
      </c>
      <c r="B666" s="1" t="s">
        <v>837</v>
      </c>
      <c r="C666" s="1" t="s">
        <v>43</v>
      </c>
      <c r="D666" s="1">
        <v>2008</v>
      </c>
      <c r="E666" s="1">
        <v>170000</v>
      </c>
      <c r="F666" s="1" t="s">
        <v>23</v>
      </c>
      <c r="G666" s="1" t="s">
        <v>17</v>
      </c>
      <c r="H666" s="1" t="s">
        <v>36</v>
      </c>
      <c r="I666" s="1">
        <v>16.8</v>
      </c>
      <c r="J666" s="1" t="s">
        <v>24</v>
      </c>
      <c r="K666" s="1" t="s">
        <v>215</v>
      </c>
      <c r="L666" s="1">
        <v>5</v>
      </c>
      <c r="N666" s="1">
        <v>1.5</v>
      </c>
      <c r="P666" s="2">
        <f t="shared" si="44"/>
        <v>110</v>
      </c>
      <c r="R666" t="str">
        <f t="shared" si="45"/>
        <v/>
      </c>
    </row>
    <row r="667" spans="1:18" ht="20.399999999999999" x14ac:dyDescent="0.35">
      <c r="A667" s="1">
        <v>665</v>
      </c>
      <c r="B667" s="1" t="s">
        <v>198</v>
      </c>
      <c r="C667" s="1" t="s">
        <v>22</v>
      </c>
      <c r="D667" s="1">
        <v>2015</v>
      </c>
      <c r="E667" s="1">
        <v>65000</v>
      </c>
      <c r="F667" s="1" t="s">
        <v>23</v>
      </c>
      <c r="G667" s="1" t="s">
        <v>17</v>
      </c>
      <c r="H667" s="1" t="s">
        <v>36</v>
      </c>
      <c r="I667" s="1">
        <v>23.2</v>
      </c>
      <c r="J667" s="1" t="s">
        <v>24</v>
      </c>
      <c r="K667" s="1" t="s">
        <v>199</v>
      </c>
      <c r="L667" s="1">
        <v>5</v>
      </c>
      <c r="N667" s="1">
        <v>3.27</v>
      </c>
      <c r="P667" s="2">
        <f t="shared" si="44"/>
        <v>73.94</v>
      </c>
      <c r="R667" t="str">
        <f t="shared" si="45"/>
        <v/>
      </c>
    </row>
    <row r="668" spans="1:18" ht="20.399999999999999" x14ac:dyDescent="0.35">
      <c r="A668" s="1">
        <v>666</v>
      </c>
      <c r="B668" s="1" t="s">
        <v>467</v>
      </c>
      <c r="C668" s="1" t="s">
        <v>22</v>
      </c>
      <c r="D668" s="1">
        <v>2008</v>
      </c>
      <c r="E668" s="1">
        <v>120300</v>
      </c>
      <c r="F668" s="1" t="s">
        <v>23</v>
      </c>
      <c r="G668" s="1" t="s">
        <v>35</v>
      </c>
      <c r="H668" s="1" t="s">
        <v>36</v>
      </c>
      <c r="I668" s="1">
        <v>12.07</v>
      </c>
      <c r="J668" s="1" t="s">
        <v>24</v>
      </c>
      <c r="K668" s="1" t="s">
        <v>226</v>
      </c>
      <c r="L668" s="1">
        <v>7</v>
      </c>
      <c r="N668" s="1">
        <v>18</v>
      </c>
      <c r="P668" s="2">
        <f t="shared" si="44"/>
        <v>241.4</v>
      </c>
      <c r="R668" t="str">
        <f t="shared" si="45"/>
        <v/>
      </c>
    </row>
    <row r="669" spans="1:18" ht="20.399999999999999" x14ac:dyDescent="0.35">
      <c r="A669" s="1">
        <v>667</v>
      </c>
      <c r="B669" s="1" t="s">
        <v>367</v>
      </c>
      <c r="C669" s="1" t="s">
        <v>22</v>
      </c>
      <c r="D669" s="1">
        <v>2016</v>
      </c>
      <c r="E669" s="1">
        <v>21000</v>
      </c>
      <c r="F669" s="1" t="s">
        <v>28</v>
      </c>
      <c r="G669" s="1" t="s">
        <v>17</v>
      </c>
      <c r="H669" s="1" t="s">
        <v>18</v>
      </c>
      <c r="I669" s="1">
        <v>18.600000000000001</v>
      </c>
      <c r="J669" s="1" t="s">
        <v>24</v>
      </c>
      <c r="K669" s="1" t="s">
        <v>368</v>
      </c>
      <c r="L669" s="1">
        <v>5</v>
      </c>
      <c r="N669" s="1">
        <v>6.3</v>
      </c>
      <c r="P669" s="2">
        <f t="shared" si="44"/>
        <v>81.83</v>
      </c>
      <c r="R669" t="str">
        <f t="shared" si="45"/>
        <v/>
      </c>
    </row>
    <row r="670" spans="1:18" ht="20.399999999999999" x14ac:dyDescent="0.35">
      <c r="A670" s="1">
        <v>668</v>
      </c>
      <c r="B670" s="1" t="s">
        <v>365</v>
      </c>
      <c r="C670" s="1" t="s">
        <v>34</v>
      </c>
      <c r="D670" s="1">
        <v>2017</v>
      </c>
      <c r="E670" s="1">
        <v>18108</v>
      </c>
      <c r="F670" s="1" t="s">
        <v>23</v>
      </c>
      <c r="G670" s="1" t="s">
        <v>17</v>
      </c>
      <c r="H670" s="1" t="s">
        <v>18</v>
      </c>
      <c r="I670" s="1">
        <v>24.3</v>
      </c>
      <c r="J670" s="1" t="s">
        <v>24</v>
      </c>
      <c r="K670" s="1" t="s">
        <v>80</v>
      </c>
      <c r="L670" s="1">
        <v>5</v>
      </c>
      <c r="M670" s="1" t="s">
        <v>838</v>
      </c>
      <c r="N670" s="1">
        <v>11.31</v>
      </c>
      <c r="P670" s="2">
        <f t="shared" si="44"/>
        <v>88.5</v>
      </c>
      <c r="Q670">
        <f t="shared" si="46"/>
        <v>1256000</v>
      </c>
      <c r="R670">
        <f t="shared" si="45"/>
        <v>99.992953821656045</v>
      </c>
    </row>
    <row r="671" spans="1:18" ht="20.399999999999999" x14ac:dyDescent="0.35">
      <c r="A671" s="1">
        <v>669</v>
      </c>
      <c r="B671" s="1" t="s">
        <v>839</v>
      </c>
      <c r="C671" s="1" t="s">
        <v>22</v>
      </c>
      <c r="D671" s="1">
        <v>2014</v>
      </c>
      <c r="E671" s="1">
        <v>58407</v>
      </c>
      <c r="F671" s="1" t="s">
        <v>28</v>
      </c>
      <c r="G671" s="1" t="s">
        <v>17</v>
      </c>
      <c r="H671" s="1" t="s">
        <v>18</v>
      </c>
      <c r="I671" s="1">
        <v>17.399999999999999</v>
      </c>
      <c r="J671" s="1" t="s">
        <v>24</v>
      </c>
      <c r="K671" s="1" t="s">
        <v>201</v>
      </c>
      <c r="L671" s="1">
        <v>5</v>
      </c>
      <c r="N671" s="1">
        <v>6.16</v>
      </c>
      <c r="P671" s="2">
        <f t="shared" si="44"/>
        <v>117.3</v>
      </c>
      <c r="R671" t="str">
        <f t="shared" si="45"/>
        <v/>
      </c>
    </row>
    <row r="672" spans="1:18" ht="20.399999999999999" x14ac:dyDescent="0.35">
      <c r="A672" s="1">
        <v>670</v>
      </c>
      <c r="B672" s="1" t="s">
        <v>840</v>
      </c>
      <c r="C672" s="1" t="s">
        <v>22</v>
      </c>
      <c r="D672" s="1">
        <v>2014</v>
      </c>
      <c r="E672" s="1">
        <v>49500</v>
      </c>
      <c r="F672" s="1" t="s">
        <v>28</v>
      </c>
      <c r="G672" s="1" t="s">
        <v>17</v>
      </c>
      <c r="H672" s="1" t="s">
        <v>18</v>
      </c>
      <c r="I672" s="1">
        <v>20.73</v>
      </c>
      <c r="J672" s="1" t="s">
        <v>24</v>
      </c>
      <c r="K672" s="1" t="s">
        <v>273</v>
      </c>
      <c r="L672" s="1">
        <v>5</v>
      </c>
      <c r="N672" s="1">
        <v>6</v>
      </c>
      <c r="P672" s="2">
        <f t="shared" si="44"/>
        <v>91.1</v>
      </c>
      <c r="R672" t="str">
        <f t="shared" si="45"/>
        <v/>
      </c>
    </row>
    <row r="673" spans="1:18" ht="20.399999999999999" x14ac:dyDescent="0.35">
      <c r="A673" s="1">
        <v>671</v>
      </c>
      <c r="B673" s="1" t="s">
        <v>841</v>
      </c>
      <c r="C673" s="1" t="s">
        <v>53</v>
      </c>
      <c r="D673" s="1">
        <v>2013</v>
      </c>
      <c r="E673" s="1">
        <v>37199</v>
      </c>
      <c r="F673" s="1" t="s">
        <v>28</v>
      </c>
      <c r="G673" s="1" t="s">
        <v>35</v>
      </c>
      <c r="H673" s="1" t="s">
        <v>18</v>
      </c>
      <c r="I673" s="1">
        <v>17.5</v>
      </c>
      <c r="J673" s="1" t="s">
        <v>24</v>
      </c>
      <c r="K673" s="1" t="s">
        <v>842</v>
      </c>
      <c r="L673" s="1">
        <v>5</v>
      </c>
      <c r="M673" s="1" t="s">
        <v>843</v>
      </c>
      <c r="N673" s="1">
        <v>5.43</v>
      </c>
      <c r="P673" s="2">
        <f t="shared" si="44"/>
        <v>99.6</v>
      </c>
      <c r="Q673">
        <f t="shared" si="46"/>
        <v>1133000</v>
      </c>
      <c r="R673">
        <f t="shared" si="45"/>
        <v>99.99120917917034</v>
      </c>
    </row>
    <row r="674" spans="1:18" ht="20.399999999999999" x14ac:dyDescent="0.35">
      <c r="A674" s="1">
        <v>672</v>
      </c>
      <c r="B674" s="1" t="s">
        <v>213</v>
      </c>
      <c r="C674" s="1" t="s">
        <v>39</v>
      </c>
      <c r="D674" s="1">
        <v>2012</v>
      </c>
      <c r="E674" s="1">
        <v>62000</v>
      </c>
      <c r="F674" s="1" t="s">
        <v>23</v>
      </c>
      <c r="G674" s="1" t="s">
        <v>17</v>
      </c>
      <c r="H674" s="1" t="s">
        <v>18</v>
      </c>
      <c r="I674" s="1">
        <v>22.07</v>
      </c>
      <c r="J674" s="1" t="s">
        <v>24</v>
      </c>
      <c r="K674" s="1" t="s">
        <v>114</v>
      </c>
      <c r="L674" s="1">
        <v>5</v>
      </c>
      <c r="N674" s="1">
        <v>4.6500000000000004</v>
      </c>
      <c r="P674" s="2">
        <f t="shared" si="44"/>
        <v>73.900000000000006</v>
      </c>
      <c r="R674" t="str">
        <f t="shared" si="45"/>
        <v/>
      </c>
    </row>
    <row r="675" spans="1:18" ht="20.399999999999999" x14ac:dyDescent="0.35">
      <c r="A675" s="1">
        <v>673</v>
      </c>
      <c r="B675" s="1" t="s">
        <v>354</v>
      </c>
      <c r="C675" s="1" t="s">
        <v>39</v>
      </c>
      <c r="D675" s="1">
        <v>2015</v>
      </c>
      <c r="E675" s="1">
        <v>59000</v>
      </c>
      <c r="F675" s="1" t="s">
        <v>23</v>
      </c>
      <c r="G675" s="1" t="s">
        <v>17</v>
      </c>
      <c r="H675" s="1" t="s">
        <v>18</v>
      </c>
      <c r="I675" s="1">
        <v>20.77</v>
      </c>
      <c r="J675" s="1" t="s">
        <v>24</v>
      </c>
      <c r="K675" s="1" t="s">
        <v>472</v>
      </c>
      <c r="L675" s="1">
        <v>7</v>
      </c>
      <c r="N675" s="1">
        <v>7.5</v>
      </c>
      <c r="P675" s="2">
        <f t="shared" si="44"/>
        <v>88.8</v>
      </c>
      <c r="R675" t="str">
        <f t="shared" si="45"/>
        <v/>
      </c>
    </row>
    <row r="676" spans="1:18" ht="20.399999999999999" x14ac:dyDescent="0.35">
      <c r="A676" s="1">
        <v>674</v>
      </c>
      <c r="B676" s="1" t="s">
        <v>749</v>
      </c>
      <c r="C676" s="1" t="s">
        <v>43</v>
      </c>
      <c r="D676" s="1">
        <v>2015</v>
      </c>
      <c r="E676" s="1">
        <v>60000</v>
      </c>
      <c r="F676" s="1" t="s">
        <v>23</v>
      </c>
      <c r="G676" s="1" t="s">
        <v>17</v>
      </c>
      <c r="H676" s="1" t="s">
        <v>18</v>
      </c>
      <c r="I676" s="1">
        <v>26.59</v>
      </c>
      <c r="J676" s="1" t="s">
        <v>24</v>
      </c>
      <c r="K676" s="1" t="s">
        <v>51</v>
      </c>
      <c r="L676" s="1">
        <v>5</v>
      </c>
      <c r="N676" s="1">
        <v>6.25</v>
      </c>
      <c r="P676" s="2">
        <f t="shared" si="44"/>
        <v>74</v>
      </c>
      <c r="R676" t="str">
        <f t="shared" si="45"/>
        <v/>
      </c>
    </row>
    <row r="677" spans="1:18" ht="20.399999999999999" x14ac:dyDescent="0.35">
      <c r="A677" s="1">
        <v>675</v>
      </c>
      <c r="B677" s="1" t="s">
        <v>844</v>
      </c>
      <c r="C677" s="1" t="s">
        <v>74</v>
      </c>
      <c r="D677" s="1">
        <v>2007</v>
      </c>
      <c r="E677" s="1">
        <v>39037</v>
      </c>
      <c r="F677" s="1" t="s">
        <v>23</v>
      </c>
      <c r="G677" s="1" t="s">
        <v>35</v>
      </c>
      <c r="H677" s="1" t="s">
        <v>18</v>
      </c>
      <c r="I677" s="1">
        <v>14.84</v>
      </c>
      <c r="J677" s="1" t="s">
        <v>24</v>
      </c>
      <c r="K677" s="1" t="s">
        <v>163</v>
      </c>
      <c r="L677" s="1">
        <v>5</v>
      </c>
      <c r="N677" s="1">
        <v>9.25</v>
      </c>
      <c r="P677" s="2">
        <f t="shared" si="44"/>
        <v>170</v>
      </c>
      <c r="R677" t="str">
        <f t="shared" si="45"/>
        <v/>
      </c>
    </row>
    <row r="678" spans="1:18" ht="20.399999999999999" x14ac:dyDescent="0.35">
      <c r="A678" s="1">
        <v>676</v>
      </c>
      <c r="B678" s="1" t="s">
        <v>312</v>
      </c>
      <c r="C678" s="1" t="s">
        <v>15</v>
      </c>
      <c r="D678" s="1">
        <v>2013</v>
      </c>
      <c r="E678" s="1">
        <v>17003</v>
      </c>
      <c r="F678" s="1" t="s">
        <v>28</v>
      </c>
      <c r="G678" s="1" t="s">
        <v>17</v>
      </c>
      <c r="H678" s="1" t="s">
        <v>18</v>
      </c>
      <c r="I678" s="1">
        <v>19.399999999999999</v>
      </c>
      <c r="J678" s="1" t="s">
        <v>24</v>
      </c>
      <c r="K678" s="1" t="s">
        <v>184</v>
      </c>
      <c r="L678" s="1">
        <v>5</v>
      </c>
      <c r="N678" s="1">
        <v>3.15</v>
      </c>
      <c r="P678" s="2">
        <f t="shared" si="44"/>
        <v>86.8</v>
      </c>
      <c r="R678" t="str">
        <f t="shared" si="45"/>
        <v/>
      </c>
    </row>
    <row r="679" spans="1:18" ht="20.399999999999999" x14ac:dyDescent="0.35">
      <c r="A679" s="1">
        <v>677</v>
      </c>
      <c r="B679" s="1" t="s">
        <v>845</v>
      </c>
      <c r="C679" s="1" t="s">
        <v>39</v>
      </c>
      <c r="D679" s="1">
        <v>2008</v>
      </c>
      <c r="E679" s="1">
        <v>80400</v>
      </c>
      <c r="F679" s="1" t="s">
        <v>28</v>
      </c>
      <c r="G679" s="1" t="s">
        <v>17</v>
      </c>
      <c r="H679" s="1" t="s">
        <v>18</v>
      </c>
      <c r="I679" s="1">
        <v>16</v>
      </c>
      <c r="J679" s="1" t="s">
        <v>24</v>
      </c>
      <c r="K679" s="1" t="s">
        <v>846</v>
      </c>
      <c r="L679" s="1">
        <v>5</v>
      </c>
      <c r="N679" s="1">
        <v>2.2999999999999998</v>
      </c>
      <c r="P679" s="2">
        <f t="shared" si="44"/>
        <v>66.7</v>
      </c>
      <c r="R679" t="str">
        <f t="shared" si="45"/>
        <v/>
      </c>
    </row>
    <row r="680" spans="1:18" ht="20.399999999999999" x14ac:dyDescent="0.35">
      <c r="A680" s="1">
        <v>678</v>
      </c>
      <c r="B680" s="1" t="s">
        <v>785</v>
      </c>
      <c r="C680" s="1" t="s">
        <v>43</v>
      </c>
      <c r="D680" s="1">
        <v>2012</v>
      </c>
      <c r="E680" s="1">
        <v>75200</v>
      </c>
      <c r="F680" s="1" t="s">
        <v>23</v>
      </c>
      <c r="G680" s="1" t="s">
        <v>17</v>
      </c>
      <c r="H680" s="1" t="s">
        <v>18</v>
      </c>
      <c r="I680" s="1">
        <v>22.32</v>
      </c>
      <c r="J680" s="1" t="s">
        <v>24</v>
      </c>
      <c r="K680" s="1" t="s">
        <v>235</v>
      </c>
      <c r="L680" s="1">
        <v>5</v>
      </c>
      <c r="N680" s="1">
        <v>5.25</v>
      </c>
      <c r="P680" s="2">
        <f t="shared" si="44"/>
        <v>126.32</v>
      </c>
      <c r="R680" t="str">
        <f t="shared" si="45"/>
        <v/>
      </c>
    </row>
    <row r="681" spans="1:18" ht="20.399999999999999" x14ac:dyDescent="0.35">
      <c r="A681" s="1">
        <v>679</v>
      </c>
      <c r="B681" s="1" t="s">
        <v>847</v>
      </c>
      <c r="C681" s="1" t="s">
        <v>53</v>
      </c>
      <c r="D681" s="1">
        <v>2017</v>
      </c>
      <c r="E681" s="1">
        <v>41217</v>
      </c>
      <c r="F681" s="1" t="s">
        <v>23</v>
      </c>
      <c r="G681" s="1" t="s">
        <v>17</v>
      </c>
      <c r="H681" s="1" t="s">
        <v>18</v>
      </c>
      <c r="I681" s="1">
        <v>28.09</v>
      </c>
      <c r="J681" s="1" t="s">
        <v>24</v>
      </c>
      <c r="K681" s="1" t="s">
        <v>80</v>
      </c>
      <c r="L681" s="1">
        <v>5</v>
      </c>
      <c r="N681" s="1">
        <v>7.4</v>
      </c>
      <c r="P681" s="2">
        <f t="shared" si="44"/>
        <v>88.5</v>
      </c>
      <c r="R681" t="str">
        <f t="shared" si="45"/>
        <v/>
      </c>
    </row>
    <row r="682" spans="1:18" ht="20.399999999999999" x14ac:dyDescent="0.35">
      <c r="A682" s="1">
        <v>680</v>
      </c>
      <c r="B682" s="1" t="s">
        <v>848</v>
      </c>
      <c r="C682" s="1" t="s">
        <v>22</v>
      </c>
      <c r="D682" s="1">
        <v>2006</v>
      </c>
      <c r="E682" s="1">
        <v>98293</v>
      </c>
      <c r="F682" s="1" t="s">
        <v>28</v>
      </c>
      <c r="G682" s="1" t="s">
        <v>17</v>
      </c>
      <c r="H682" s="1" t="s">
        <v>36</v>
      </c>
      <c r="I682" s="1">
        <v>13.8</v>
      </c>
      <c r="J682" s="1" t="s">
        <v>24</v>
      </c>
      <c r="K682" s="1" t="s">
        <v>424</v>
      </c>
      <c r="L682" s="1">
        <v>5</v>
      </c>
      <c r="N682" s="1">
        <v>1.55</v>
      </c>
      <c r="P682" s="2">
        <f t="shared" si="44"/>
        <v>70</v>
      </c>
      <c r="R682" t="str">
        <f t="shared" si="45"/>
        <v/>
      </c>
    </row>
    <row r="683" spans="1:18" ht="20.399999999999999" x14ac:dyDescent="0.35">
      <c r="A683" s="1">
        <v>681</v>
      </c>
      <c r="B683" s="1" t="s">
        <v>849</v>
      </c>
      <c r="C683" s="1" t="s">
        <v>22</v>
      </c>
      <c r="D683" s="1">
        <v>2017</v>
      </c>
      <c r="E683" s="1">
        <v>54000</v>
      </c>
      <c r="F683" s="1" t="s">
        <v>28</v>
      </c>
      <c r="G683" s="1" t="s">
        <v>17</v>
      </c>
      <c r="H683" s="1" t="s">
        <v>36</v>
      </c>
      <c r="I683" s="1">
        <v>16.2</v>
      </c>
      <c r="J683" s="1" t="s">
        <v>24</v>
      </c>
      <c r="K683" s="1" t="s">
        <v>51</v>
      </c>
      <c r="L683" s="1">
        <v>5</v>
      </c>
      <c r="N683" s="1">
        <v>6</v>
      </c>
      <c r="P683" s="2">
        <f t="shared" ref="P683:P714" si="47">--LEFT(K683, FIND(" ", K683) - 1)</f>
        <v>74</v>
      </c>
      <c r="R683" t="str">
        <f t="shared" si="45"/>
        <v/>
      </c>
    </row>
    <row r="684" spans="1:18" ht="20.399999999999999" x14ac:dyDescent="0.35">
      <c r="A684" s="1">
        <v>682</v>
      </c>
      <c r="B684" s="1" t="s">
        <v>850</v>
      </c>
      <c r="C684" s="1" t="s">
        <v>27</v>
      </c>
      <c r="D684" s="1">
        <v>2016</v>
      </c>
      <c r="E684" s="1">
        <v>17377</v>
      </c>
      <c r="F684" s="1" t="s">
        <v>28</v>
      </c>
      <c r="G684" s="1" t="s">
        <v>17</v>
      </c>
      <c r="H684" s="1" t="s">
        <v>18</v>
      </c>
      <c r="I684" s="1">
        <v>18.7</v>
      </c>
      <c r="J684" s="1" t="s">
        <v>24</v>
      </c>
      <c r="K684" s="1" t="s">
        <v>29</v>
      </c>
      <c r="L684" s="1">
        <v>5</v>
      </c>
      <c r="N684" s="1">
        <v>5.9</v>
      </c>
      <c r="P684" s="2">
        <f t="shared" si="47"/>
        <v>88.7</v>
      </c>
      <c r="R684" t="str">
        <f t="shared" si="45"/>
        <v/>
      </c>
    </row>
    <row r="685" spans="1:18" ht="20.399999999999999" x14ac:dyDescent="0.35">
      <c r="A685" s="1">
        <v>683</v>
      </c>
      <c r="B685" s="1" t="s">
        <v>851</v>
      </c>
      <c r="C685" s="1" t="s">
        <v>74</v>
      </c>
      <c r="D685" s="1">
        <v>2013</v>
      </c>
      <c r="E685" s="1">
        <v>33800</v>
      </c>
      <c r="F685" s="1" t="s">
        <v>23</v>
      </c>
      <c r="G685" s="1" t="s">
        <v>17</v>
      </c>
      <c r="H685" s="1" t="s">
        <v>36</v>
      </c>
      <c r="I685" s="1">
        <v>25.8</v>
      </c>
      <c r="J685" s="1" t="s">
        <v>24</v>
      </c>
      <c r="K685" s="1" t="s">
        <v>69</v>
      </c>
      <c r="L685" s="1">
        <v>5</v>
      </c>
      <c r="N685" s="1">
        <v>4.7</v>
      </c>
      <c r="P685" s="2">
        <f t="shared" si="47"/>
        <v>98.6</v>
      </c>
      <c r="R685" t="str">
        <f t="shared" si="45"/>
        <v/>
      </c>
    </row>
    <row r="686" spans="1:18" ht="20.399999999999999" x14ac:dyDescent="0.35">
      <c r="A686" s="1">
        <v>684</v>
      </c>
      <c r="B686" s="1" t="s">
        <v>332</v>
      </c>
      <c r="C686" s="1" t="s">
        <v>39</v>
      </c>
      <c r="D686" s="1">
        <v>2015</v>
      </c>
      <c r="E686" s="1">
        <v>86157</v>
      </c>
      <c r="F686" s="1" t="s">
        <v>23</v>
      </c>
      <c r="G686" s="1" t="s">
        <v>17</v>
      </c>
      <c r="H686" s="1" t="s">
        <v>18</v>
      </c>
      <c r="I686" s="1">
        <v>22.54</v>
      </c>
      <c r="J686" s="1" t="s">
        <v>24</v>
      </c>
      <c r="K686" s="1" t="s">
        <v>333</v>
      </c>
      <c r="L686" s="1">
        <v>5</v>
      </c>
      <c r="N686" s="1">
        <v>6.5</v>
      </c>
      <c r="P686" s="2">
        <f t="shared" si="47"/>
        <v>88.73</v>
      </c>
      <c r="R686" t="str">
        <f t="shared" si="45"/>
        <v/>
      </c>
    </row>
    <row r="687" spans="1:18" ht="20.399999999999999" x14ac:dyDescent="0.35">
      <c r="A687" s="1">
        <v>685</v>
      </c>
      <c r="B687" s="1" t="s">
        <v>198</v>
      </c>
      <c r="C687" s="1" t="s">
        <v>39</v>
      </c>
      <c r="D687" s="1">
        <v>2012</v>
      </c>
      <c r="E687" s="1">
        <v>146824</v>
      </c>
      <c r="F687" s="1" t="s">
        <v>23</v>
      </c>
      <c r="G687" s="1" t="s">
        <v>17</v>
      </c>
      <c r="H687" s="1" t="s">
        <v>18</v>
      </c>
      <c r="I687" s="1">
        <v>21.1</v>
      </c>
      <c r="J687" s="1" t="s">
        <v>24</v>
      </c>
      <c r="K687" s="1" t="s">
        <v>114</v>
      </c>
      <c r="L687" s="1">
        <v>5</v>
      </c>
      <c r="N687" s="1">
        <v>3.55</v>
      </c>
      <c r="P687" s="2">
        <f t="shared" si="47"/>
        <v>73.900000000000006</v>
      </c>
      <c r="R687" t="str">
        <f t="shared" si="45"/>
        <v/>
      </c>
    </row>
    <row r="688" spans="1:18" ht="20.399999999999999" x14ac:dyDescent="0.35">
      <c r="A688" s="1">
        <v>686</v>
      </c>
      <c r="B688" s="1" t="s">
        <v>798</v>
      </c>
      <c r="C688" s="1" t="s">
        <v>27</v>
      </c>
      <c r="D688" s="1">
        <v>2014</v>
      </c>
      <c r="E688" s="1">
        <v>55000</v>
      </c>
      <c r="F688" s="1" t="s">
        <v>28</v>
      </c>
      <c r="G688" s="1" t="s">
        <v>17</v>
      </c>
      <c r="H688" s="1" t="s">
        <v>18</v>
      </c>
      <c r="I688" s="1">
        <v>16.8</v>
      </c>
      <c r="J688" s="1" t="s">
        <v>24</v>
      </c>
      <c r="K688" s="1" t="s">
        <v>58</v>
      </c>
      <c r="L688" s="1">
        <v>5</v>
      </c>
      <c r="N688" s="1">
        <v>7.1</v>
      </c>
      <c r="P688" s="2">
        <f t="shared" si="47"/>
        <v>116.3</v>
      </c>
      <c r="R688" t="str">
        <f t="shared" si="45"/>
        <v/>
      </c>
    </row>
    <row r="689" spans="1:18" ht="20.399999999999999" x14ac:dyDescent="0.35">
      <c r="A689" s="1">
        <v>687</v>
      </c>
      <c r="B689" s="1" t="s">
        <v>852</v>
      </c>
      <c r="C689" s="1" t="s">
        <v>39</v>
      </c>
      <c r="D689" s="1">
        <v>2010</v>
      </c>
      <c r="E689" s="1">
        <v>53293</v>
      </c>
      <c r="F689" s="1" t="s">
        <v>28</v>
      </c>
      <c r="G689" s="1" t="s">
        <v>17</v>
      </c>
      <c r="H689" s="1" t="s">
        <v>18</v>
      </c>
      <c r="I689" s="1">
        <v>13.14</v>
      </c>
      <c r="J689" s="1" t="s">
        <v>24</v>
      </c>
      <c r="K689" s="1" t="s">
        <v>853</v>
      </c>
      <c r="L689" s="1">
        <v>5</v>
      </c>
      <c r="N689" s="1">
        <v>6</v>
      </c>
      <c r="P689" s="2">
        <f t="shared" si="47"/>
        <v>160</v>
      </c>
      <c r="R689" t="str">
        <f t="shared" si="45"/>
        <v/>
      </c>
    </row>
    <row r="690" spans="1:18" ht="20.399999999999999" x14ac:dyDescent="0.35">
      <c r="A690" s="1">
        <v>688</v>
      </c>
      <c r="B690" s="1" t="s">
        <v>854</v>
      </c>
      <c r="C690" s="1" t="s">
        <v>22</v>
      </c>
      <c r="D690" s="1">
        <v>2017</v>
      </c>
      <c r="E690" s="1">
        <v>38000</v>
      </c>
      <c r="F690" s="1" t="s">
        <v>23</v>
      </c>
      <c r="G690" s="1" t="s">
        <v>17</v>
      </c>
      <c r="H690" s="1" t="s">
        <v>18</v>
      </c>
      <c r="I690" s="1">
        <v>24.3</v>
      </c>
      <c r="J690" s="1" t="s">
        <v>24</v>
      </c>
      <c r="K690" s="1" t="s">
        <v>80</v>
      </c>
      <c r="L690" s="1">
        <v>5</v>
      </c>
      <c r="N690" s="1">
        <v>7.99</v>
      </c>
      <c r="P690" s="2">
        <f t="shared" si="47"/>
        <v>88.5</v>
      </c>
      <c r="R690" t="str">
        <f t="shared" si="45"/>
        <v/>
      </c>
    </row>
    <row r="691" spans="1:18" ht="20.399999999999999" x14ac:dyDescent="0.35">
      <c r="A691" s="1">
        <v>689</v>
      </c>
      <c r="B691" s="1" t="s">
        <v>855</v>
      </c>
      <c r="C691" s="1" t="s">
        <v>74</v>
      </c>
      <c r="D691" s="1">
        <v>2009</v>
      </c>
      <c r="E691" s="1">
        <v>64000</v>
      </c>
      <c r="F691" s="1" t="s">
        <v>28</v>
      </c>
      <c r="G691" s="1" t="s">
        <v>17</v>
      </c>
      <c r="H691" s="1" t="s">
        <v>36</v>
      </c>
      <c r="I691" s="1">
        <v>17</v>
      </c>
      <c r="J691" s="1" t="s">
        <v>24</v>
      </c>
      <c r="K691" s="1" t="s">
        <v>84</v>
      </c>
      <c r="L691" s="1">
        <v>5</v>
      </c>
      <c r="N691" s="1">
        <v>4.0999999999999996</v>
      </c>
      <c r="P691" s="2">
        <f t="shared" si="47"/>
        <v>80</v>
      </c>
      <c r="R691" t="str">
        <f t="shared" si="45"/>
        <v/>
      </c>
    </row>
    <row r="692" spans="1:18" ht="20.399999999999999" x14ac:dyDescent="0.35">
      <c r="A692" s="1">
        <v>690</v>
      </c>
      <c r="B692" s="1" t="s">
        <v>856</v>
      </c>
      <c r="C692" s="1" t="s">
        <v>39</v>
      </c>
      <c r="D692" s="1">
        <v>2017</v>
      </c>
      <c r="E692" s="1">
        <v>25058</v>
      </c>
      <c r="F692" s="1" t="s">
        <v>28</v>
      </c>
      <c r="G692" s="1" t="s">
        <v>35</v>
      </c>
      <c r="H692" s="1" t="s">
        <v>18</v>
      </c>
      <c r="I692" s="1">
        <v>24.07</v>
      </c>
      <c r="J692" s="1" t="s">
        <v>24</v>
      </c>
      <c r="K692" s="1" t="s">
        <v>88</v>
      </c>
      <c r="L692" s="1">
        <v>5</v>
      </c>
      <c r="N692" s="1">
        <v>3.95</v>
      </c>
      <c r="P692" s="2">
        <f t="shared" si="47"/>
        <v>67.099999999999994</v>
      </c>
      <c r="R692" t="str">
        <f t="shared" si="45"/>
        <v/>
      </c>
    </row>
    <row r="693" spans="1:18" ht="20.399999999999999" x14ac:dyDescent="0.35">
      <c r="A693" s="1">
        <v>691</v>
      </c>
      <c r="B693" s="1" t="s">
        <v>621</v>
      </c>
      <c r="C693" s="1" t="s">
        <v>53</v>
      </c>
      <c r="D693" s="1">
        <v>2016</v>
      </c>
      <c r="E693" s="1">
        <v>36700</v>
      </c>
      <c r="F693" s="1" t="s">
        <v>28</v>
      </c>
      <c r="G693" s="1" t="s">
        <v>17</v>
      </c>
      <c r="H693" s="1" t="s">
        <v>18</v>
      </c>
      <c r="I693" s="1">
        <v>21.1</v>
      </c>
      <c r="J693" s="1" t="s">
        <v>24</v>
      </c>
      <c r="K693" s="1" t="s">
        <v>41</v>
      </c>
      <c r="L693" s="1">
        <v>5</v>
      </c>
      <c r="N693" s="1">
        <v>4.38</v>
      </c>
      <c r="P693" s="2">
        <f t="shared" si="47"/>
        <v>55.2</v>
      </c>
      <c r="R693" t="str">
        <f t="shared" si="45"/>
        <v/>
      </c>
    </row>
    <row r="694" spans="1:18" ht="20.399999999999999" x14ac:dyDescent="0.35">
      <c r="A694" s="1">
        <v>692</v>
      </c>
      <c r="B694" s="1" t="s">
        <v>453</v>
      </c>
      <c r="C694" s="1" t="s">
        <v>15</v>
      </c>
      <c r="D694" s="1">
        <v>2011</v>
      </c>
      <c r="E694" s="1">
        <v>35000</v>
      </c>
      <c r="F694" s="1" t="s">
        <v>28</v>
      </c>
      <c r="G694" s="1" t="s">
        <v>17</v>
      </c>
      <c r="H694" s="1" t="s">
        <v>18</v>
      </c>
      <c r="I694" s="1">
        <v>20.36</v>
      </c>
      <c r="J694" s="1" t="s">
        <v>24</v>
      </c>
      <c r="K694" s="1" t="s">
        <v>151</v>
      </c>
      <c r="L694" s="1">
        <v>5</v>
      </c>
      <c r="N694" s="1">
        <v>2.75</v>
      </c>
      <c r="P694" s="2">
        <f t="shared" si="47"/>
        <v>78.900000000000006</v>
      </c>
      <c r="R694" t="str">
        <f t="shared" si="45"/>
        <v/>
      </c>
    </row>
    <row r="695" spans="1:18" ht="20.399999999999999" x14ac:dyDescent="0.35">
      <c r="A695" s="1">
        <v>693</v>
      </c>
      <c r="B695" s="1" t="s">
        <v>857</v>
      </c>
      <c r="C695" s="1" t="s">
        <v>34</v>
      </c>
      <c r="D695" s="1">
        <v>2016</v>
      </c>
      <c r="E695" s="1">
        <v>22732</v>
      </c>
      <c r="F695" s="1" t="s">
        <v>28</v>
      </c>
      <c r="G695" s="1" t="s">
        <v>35</v>
      </c>
      <c r="H695" s="1" t="s">
        <v>18</v>
      </c>
      <c r="I695" s="1">
        <v>18.100000000000001</v>
      </c>
      <c r="J695" s="1" t="s">
        <v>24</v>
      </c>
      <c r="K695" s="1" t="s">
        <v>858</v>
      </c>
      <c r="L695" s="1">
        <v>2</v>
      </c>
      <c r="N695" s="1">
        <v>55.54</v>
      </c>
      <c r="P695" s="2">
        <f t="shared" si="47"/>
        <v>306</v>
      </c>
      <c r="R695" t="str">
        <f t="shared" si="45"/>
        <v/>
      </c>
    </row>
    <row r="696" spans="1:18" ht="20.399999999999999" x14ac:dyDescent="0.35">
      <c r="A696" s="1">
        <v>694</v>
      </c>
      <c r="B696" s="1" t="s">
        <v>185</v>
      </c>
      <c r="C696" s="1" t="s">
        <v>39</v>
      </c>
      <c r="D696" s="1">
        <v>2014</v>
      </c>
      <c r="E696" s="1">
        <v>48000</v>
      </c>
      <c r="F696" s="1" t="s">
        <v>23</v>
      </c>
      <c r="G696" s="1" t="s">
        <v>35</v>
      </c>
      <c r="H696" s="1" t="s">
        <v>18</v>
      </c>
      <c r="I696" s="1">
        <v>18.53</v>
      </c>
      <c r="J696" s="1" t="s">
        <v>24</v>
      </c>
      <c r="K696" s="1" t="s">
        <v>186</v>
      </c>
      <c r="L696" s="1">
        <v>5</v>
      </c>
      <c r="N696" s="1">
        <v>29</v>
      </c>
      <c r="P696" s="2">
        <f t="shared" si="47"/>
        <v>187.74</v>
      </c>
      <c r="R696" t="str">
        <f t="shared" si="45"/>
        <v/>
      </c>
    </row>
    <row r="697" spans="1:18" ht="20.399999999999999" x14ac:dyDescent="0.35">
      <c r="A697" s="1">
        <v>695</v>
      </c>
      <c r="B697" s="1" t="s">
        <v>859</v>
      </c>
      <c r="C697" s="1" t="s">
        <v>74</v>
      </c>
      <c r="D697" s="1">
        <v>2013</v>
      </c>
      <c r="E697" s="1">
        <v>62084</v>
      </c>
      <c r="F697" s="1" t="s">
        <v>23</v>
      </c>
      <c r="G697" s="1" t="s">
        <v>17</v>
      </c>
      <c r="H697" s="1" t="s">
        <v>18</v>
      </c>
      <c r="I697" s="1">
        <v>22.77</v>
      </c>
      <c r="J697" s="1" t="s">
        <v>24</v>
      </c>
      <c r="K697" s="1" t="s">
        <v>860</v>
      </c>
      <c r="L697" s="1">
        <v>5</v>
      </c>
      <c r="N697" s="1">
        <v>6.6</v>
      </c>
      <c r="P697" s="2">
        <f t="shared" si="47"/>
        <v>98.59</v>
      </c>
      <c r="R697" t="str">
        <f t="shared" si="45"/>
        <v/>
      </c>
    </row>
    <row r="698" spans="1:18" ht="20.399999999999999" x14ac:dyDescent="0.35">
      <c r="A698" s="1">
        <v>696</v>
      </c>
      <c r="B698" s="1" t="s">
        <v>861</v>
      </c>
      <c r="C698" s="1" t="s">
        <v>57</v>
      </c>
      <c r="D698" s="1">
        <v>2012</v>
      </c>
      <c r="E698" s="1">
        <v>39273</v>
      </c>
      <c r="F698" s="1" t="s">
        <v>23</v>
      </c>
      <c r="G698" s="1" t="s">
        <v>35</v>
      </c>
      <c r="H698" s="1" t="s">
        <v>18</v>
      </c>
      <c r="I698" s="1">
        <v>14.3</v>
      </c>
      <c r="J698" s="1" t="s">
        <v>24</v>
      </c>
      <c r="K698" s="1" t="s">
        <v>167</v>
      </c>
      <c r="L698" s="1">
        <v>5</v>
      </c>
      <c r="N698" s="1">
        <v>6.99</v>
      </c>
      <c r="P698" s="2">
        <f t="shared" si="47"/>
        <v>140</v>
      </c>
      <c r="R698" t="str">
        <f t="shared" si="45"/>
        <v/>
      </c>
    </row>
    <row r="699" spans="1:18" ht="20.399999999999999" x14ac:dyDescent="0.35">
      <c r="A699" s="1">
        <v>697</v>
      </c>
      <c r="B699" s="1" t="s">
        <v>433</v>
      </c>
      <c r="C699" s="1" t="s">
        <v>74</v>
      </c>
      <c r="D699" s="1">
        <v>2017</v>
      </c>
      <c r="E699" s="1">
        <v>64798</v>
      </c>
      <c r="F699" s="1" t="s">
        <v>23</v>
      </c>
      <c r="G699" s="1" t="s">
        <v>17</v>
      </c>
      <c r="H699" s="1" t="s">
        <v>18</v>
      </c>
      <c r="I699" s="1">
        <v>13.68</v>
      </c>
      <c r="J699" s="1" t="s">
        <v>24</v>
      </c>
      <c r="K699" s="1" t="s">
        <v>156</v>
      </c>
      <c r="L699" s="1">
        <v>7</v>
      </c>
      <c r="M699" s="1" t="s">
        <v>862</v>
      </c>
      <c r="N699" s="1">
        <v>18.75</v>
      </c>
      <c r="P699" s="2">
        <f t="shared" si="47"/>
        <v>147.80000000000001</v>
      </c>
      <c r="Q699">
        <f t="shared" si="46"/>
        <v>2645000</v>
      </c>
      <c r="R699">
        <f t="shared" si="45"/>
        <v>99.994412098298682</v>
      </c>
    </row>
    <row r="700" spans="1:18" ht="20.399999999999999" x14ac:dyDescent="0.35">
      <c r="A700" s="1">
        <v>698</v>
      </c>
      <c r="B700" s="1" t="s">
        <v>197</v>
      </c>
      <c r="C700" s="1" t="s">
        <v>43</v>
      </c>
      <c r="D700" s="1">
        <v>2010</v>
      </c>
      <c r="E700" s="1">
        <v>100002</v>
      </c>
      <c r="F700" s="1" t="s">
        <v>23</v>
      </c>
      <c r="G700" s="1" t="s">
        <v>17</v>
      </c>
      <c r="H700" s="1" t="s">
        <v>145</v>
      </c>
      <c r="I700" s="1">
        <v>20</v>
      </c>
      <c r="J700" s="1" t="s">
        <v>24</v>
      </c>
      <c r="K700" s="1" t="s">
        <v>159</v>
      </c>
      <c r="L700" s="1">
        <v>5</v>
      </c>
      <c r="N700" s="1">
        <v>1.28</v>
      </c>
      <c r="P700" s="2">
        <f t="shared" si="47"/>
        <v>68</v>
      </c>
      <c r="R700" t="str">
        <f t="shared" si="45"/>
        <v/>
      </c>
    </row>
    <row r="701" spans="1:18" ht="20.399999999999999" x14ac:dyDescent="0.35">
      <c r="A701" s="1">
        <v>699</v>
      </c>
      <c r="B701" s="1" t="s">
        <v>863</v>
      </c>
      <c r="C701" s="1" t="s">
        <v>22</v>
      </c>
      <c r="D701" s="1">
        <v>2006</v>
      </c>
      <c r="E701" s="1">
        <v>78000</v>
      </c>
      <c r="F701" s="1" t="s">
        <v>28</v>
      </c>
      <c r="G701" s="1" t="s">
        <v>17</v>
      </c>
      <c r="H701" s="1" t="s">
        <v>145</v>
      </c>
      <c r="I701" s="1">
        <v>14.49</v>
      </c>
      <c r="J701" s="1" t="s">
        <v>24</v>
      </c>
      <c r="K701" s="1" t="s">
        <v>864</v>
      </c>
      <c r="L701" s="1">
        <v>5</v>
      </c>
      <c r="N701" s="1">
        <v>1.2</v>
      </c>
      <c r="P701" s="2">
        <f t="shared" si="47"/>
        <v>92.7</v>
      </c>
      <c r="R701" t="str">
        <f t="shared" si="45"/>
        <v/>
      </c>
    </row>
    <row r="702" spans="1:18" ht="20.399999999999999" x14ac:dyDescent="0.35">
      <c r="A702" s="1">
        <v>700</v>
      </c>
      <c r="B702" s="1" t="s">
        <v>865</v>
      </c>
      <c r="C702" s="1" t="s">
        <v>34</v>
      </c>
      <c r="D702" s="1">
        <v>2013</v>
      </c>
      <c r="E702" s="1">
        <v>57717</v>
      </c>
      <c r="F702" s="1" t="s">
        <v>28</v>
      </c>
      <c r="G702" s="1" t="s">
        <v>17</v>
      </c>
      <c r="H702" s="1" t="s">
        <v>18</v>
      </c>
      <c r="I702" s="1">
        <v>18.5</v>
      </c>
      <c r="J702" s="1" t="s">
        <v>24</v>
      </c>
      <c r="K702" s="1" t="s">
        <v>276</v>
      </c>
      <c r="L702" s="1">
        <v>5</v>
      </c>
      <c r="N702" s="1">
        <v>4.3099999999999996</v>
      </c>
      <c r="P702" s="2">
        <f t="shared" si="47"/>
        <v>85.8</v>
      </c>
      <c r="R702" t="str">
        <f t="shared" si="45"/>
        <v/>
      </c>
    </row>
    <row r="703" spans="1:18" ht="20.399999999999999" x14ac:dyDescent="0.35">
      <c r="A703" s="1">
        <v>701</v>
      </c>
      <c r="B703" s="1" t="s">
        <v>866</v>
      </c>
      <c r="C703" s="1" t="s">
        <v>27</v>
      </c>
      <c r="D703" s="1">
        <v>2011</v>
      </c>
      <c r="E703" s="1">
        <v>109000</v>
      </c>
      <c r="F703" s="1" t="s">
        <v>23</v>
      </c>
      <c r="G703" s="1" t="s">
        <v>35</v>
      </c>
      <c r="H703" s="1" t="s">
        <v>18</v>
      </c>
      <c r="I703" s="1">
        <v>12.39</v>
      </c>
      <c r="J703" s="1" t="s">
        <v>24</v>
      </c>
      <c r="K703" s="1" t="s">
        <v>867</v>
      </c>
      <c r="L703" s="1">
        <v>5</v>
      </c>
      <c r="N703" s="1">
        <v>16.5</v>
      </c>
      <c r="P703" s="2">
        <f t="shared" si="47"/>
        <v>147.51</v>
      </c>
      <c r="R703" t="str">
        <f t="shared" si="45"/>
        <v/>
      </c>
    </row>
    <row r="704" spans="1:18" ht="20.399999999999999" x14ac:dyDescent="0.35">
      <c r="A704" s="1">
        <v>702</v>
      </c>
      <c r="B704" s="1" t="s">
        <v>868</v>
      </c>
      <c r="C704" s="1" t="s">
        <v>34</v>
      </c>
      <c r="D704" s="1">
        <v>2017</v>
      </c>
      <c r="E704" s="1">
        <v>74515</v>
      </c>
      <c r="F704" s="1" t="s">
        <v>28</v>
      </c>
      <c r="G704" s="1" t="s">
        <v>17</v>
      </c>
      <c r="H704" s="1" t="s">
        <v>18</v>
      </c>
      <c r="I704" s="1">
        <v>18.899999999999999</v>
      </c>
      <c r="J704" s="1" t="s">
        <v>24</v>
      </c>
      <c r="K704" s="1" t="s">
        <v>110</v>
      </c>
      <c r="L704" s="1">
        <v>5</v>
      </c>
      <c r="N704" s="1">
        <v>5.64</v>
      </c>
      <c r="P704" s="2">
        <f t="shared" si="47"/>
        <v>82</v>
      </c>
      <c r="R704" t="str">
        <f t="shared" si="45"/>
        <v/>
      </c>
    </row>
    <row r="705" spans="1:18" ht="20.399999999999999" x14ac:dyDescent="0.35">
      <c r="A705" s="1">
        <v>703</v>
      </c>
      <c r="B705" s="1" t="s">
        <v>869</v>
      </c>
      <c r="C705" s="1" t="s">
        <v>34</v>
      </c>
      <c r="D705" s="1">
        <v>2017</v>
      </c>
      <c r="E705" s="1">
        <v>50484</v>
      </c>
      <c r="F705" s="1" t="s">
        <v>23</v>
      </c>
      <c r="G705" s="1" t="s">
        <v>35</v>
      </c>
      <c r="H705" s="1" t="s">
        <v>18</v>
      </c>
      <c r="I705" s="1">
        <v>10.91</v>
      </c>
      <c r="J705" s="1" t="s">
        <v>24</v>
      </c>
      <c r="K705" s="1" t="s">
        <v>870</v>
      </c>
      <c r="L705" s="1">
        <v>7</v>
      </c>
      <c r="N705" s="1">
        <v>31.12</v>
      </c>
      <c r="P705" s="2">
        <f t="shared" si="47"/>
        <v>197.2</v>
      </c>
      <c r="R705" t="str">
        <f t="shared" si="45"/>
        <v/>
      </c>
    </row>
    <row r="706" spans="1:18" ht="20.399999999999999" x14ac:dyDescent="0.35">
      <c r="A706" s="1">
        <v>704</v>
      </c>
      <c r="B706" s="1" t="s">
        <v>871</v>
      </c>
      <c r="C706" s="1" t="s">
        <v>53</v>
      </c>
      <c r="D706" s="1">
        <v>2013</v>
      </c>
      <c r="E706" s="1">
        <v>13452</v>
      </c>
      <c r="F706" s="1" t="s">
        <v>23</v>
      </c>
      <c r="G706" s="1" t="s">
        <v>35</v>
      </c>
      <c r="H706" s="1" t="s">
        <v>18</v>
      </c>
      <c r="I706" s="1">
        <v>12.8</v>
      </c>
      <c r="J706" s="1" t="s">
        <v>24</v>
      </c>
      <c r="K706" s="1" t="s">
        <v>872</v>
      </c>
      <c r="L706" s="1">
        <v>5</v>
      </c>
      <c r="N706" s="1">
        <v>25.46</v>
      </c>
      <c r="P706" s="2">
        <f t="shared" si="47"/>
        <v>167.6</v>
      </c>
      <c r="R706" t="str">
        <f t="shared" si="45"/>
        <v/>
      </c>
    </row>
    <row r="707" spans="1:18" ht="20.399999999999999" x14ac:dyDescent="0.35">
      <c r="A707" s="1">
        <v>705</v>
      </c>
      <c r="B707" s="1" t="s">
        <v>873</v>
      </c>
      <c r="C707" s="1" t="s">
        <v>53</v>
      </c>
      <c r="D707" s="1">
        <v>2017</v>
      </c>
      <c r="E707" s="1">
        <v>37688</v>
      </c>
      <c r="F707" s="1" t="s">
        <v>28</v>
      </c>
      <c r="G707" s="1" t="s">
        <v>17</v>
      </c>
      <c r="H707" s="1" t="s">
        <v>18</v>
      </c>
      <c r="I707" s="1">
        <v>17.010000000000002</v>
      </c>
      <c r="J707" s="1" t="s">
        <v>24</v>
      </c>
      <c r="K707" s="1" t="s">
        <v>283</v>
      </c>
      <c r="L707" s="1">
        <v>5</v>
      </c>
      <c r="N707" s="1">
        <v>7.88</v>
      </c>
      <c r="P707" s="2">
        <f t="shared" si="47"/>
        <v>121.3</v>
      </c>
      <c r="R707" t="str">
        <f t="shared" si="45"/>
        <v/>
      </c>
    </row>
    <row r="708" spans="1:18" ht="20.399999999999999" x14ac:dyDescent="0.35">
      <c r="A708" s="1">
        <v>706</v>
      </c>
      <c r="B708" s="1" t="s">
        <v>874</v>
      </c>
      <c r="C708" s="1" t="s">
        <v>27</v>
      </c>
      <c r="D708" s="1">
        <v>2017</v>
      </c>
      <c r="E708" s="1">
        <v>34000</v>
      </c>
      <c r="F708" s="1" t="s">
        <v>23</v>
      </c>
      <c r="G708" s="1" t="s">
        <v>35</v>
      </c>
      <c r="H708" s="1" t="s">
        <v>18</v>
      </c>
      <c r="I708" s="1">
        <v>13</v>
      </c>
      <c r="J708" s="1" t="s">
        <v>24</v>
      </c>
      <c r="K708" s="1" t="s">
        <v>574</v>
      </c>
      <c r="L708" s="1">
        <v>5</v>
      </c>
      <c r="N708" s="1">
        <v>36</v>
      </c>
      <c r="P708" s="2">
        <f t="shared" si="47"/>
        <v>204</v>
      </c>
      <c r="R708" t="str">
        <f t="shared" si="45"/>
        <v/>
      </c>
    </row>
    <row r="709" spans="1:18" ht="20.399999999999999" x14ac:dyDescent="0.35">
      <c r="A709" s="1">
        <v>707</v>
      </c>
      <c r="B709" s="1" t="s">
        <v>875</v>
      </c>
      <c r="C709" s="1" t="s">
        <v>22</v>
      </c>
      <c r="D709" s="1">
        <v>2014</v>
      </c>
      <c r="E709" s="1">
        <v>120000</v>
      </c>
      <c r="F709" s="1" t="s">
        <v>23</v>
      </c>
      <c r="G709" s="1" t="s">
        <v>35</v>
      </c>
      <c r="H709" s="1" t="s">
        <v>18</v>
      </c>
      <c r="I709" s="1">
        <v>0</v>
      </c>
      <c r="J709" s="1" t="s">
        <v>24</v>
      </c>
      <c r="K709" s="1" t="s">
        <v>876</v>
      </c>
      <c r="L709" s="1">
        <v>5</v>
      </c>
      <c r="N709" s="1">
        <v>30</v>
      </c>
      <c r="P709" s="2">
        <f t="shared" si="47"/>
        <v>165</v>
      </c>
      <c r="R709" t="str">
        <f t="shared" si="45"/>
        <v/>
      </c>
    </row>
    <row r="710" spans="1:18" ht="20.399999999999999" x14ac:dyDescent="0.35">
      <c r="A710" s="1">
        <v>708</v>
      </c>
      <c r="B710" s="1" t="s">
        <v>877</v>
      </c>
      <c r="C710" s="1" t="s">
        <v>22</v>
      </c>
      <c r="D710" s="1">
        <v>2008</v>
      </c>
      <c r="E710" s="1">
        <v>64000</v>
      </c>
      <c r="F710" s="1" t="s">
        <v>28</v>
      </c>
      <c r="G710" s="1" t="s">
        <v>17</v>
      </c>
      <c r="H710" s="1" t="s">
        <v>36</v>
      </c>
      <c r="I710" s="1">
        <v>17.5</v>
      </c>
      <c r="J710" s="1" t="s">
        <v>24</v>
      </c>
      <c r="K710" s="1" t="s">
        <v>733</v>
      </c>
      <c r="L710" s="1">
        <v>5</v>
      </c>
      <c r="N710" s="1">
        <v>2.85</v>
      </c>
      <c r="P710" s="2">
        <f t="shared" si="47"/>
        <v>85.8</v>
      </c>
      <c r="R710" t="str">
        <f t="shared" si="45"/>
        <v/>
      </c>
    </row>
    <row r="711" spans="1:18" ht="20.399999999999999" x14ac:dyDescent="0.35">
      <c r="A711" s="1">
        <v>709</v>
      </c>
      <c r="B711" s="1" t="s">
        <v>878</v>
      </c>
      <c r="C711" s="1" t="s">
        <v>61</v>
      </c>
      <c r="D711" s="1">
        <v>2011</v>
      </c>
      <c r="E711" s="1">
        <v>100000</v>
      </c>
      <c r="F711" s="1" t="s">
        <v>28</v>
      </c>
      <c r="G711" s="1" t="s">
        <v>17</v>
      </c>
      <c r="H711" s="1" t="s">
        <v>18</v>
      </c>
      <c r="I711" s="1">
        <v>13</v>
      </c>
      <c r="J711" s="1" t="s">
        <v>24</v>
      </c>
      <c r="K711" s="1" t="s">
        <v>219</v>
      </c>
      <c r="L711" s="1">
        <v>5</v>
      </c>
      <c r="N711" s="1">
        <v>3.5</v>
      </c>
      <c r="P711" s="2">
        <f t="shared" si="47"/>
        <v>90</v>
      </c>
      <c r="R711" t="str">
        <f t="shared" si="45"/>
        <v/>
      </c>
    </row>
    <row r="712" spans="1:18" ht="20.399999999999999" x14ac:dyDescent="0.35">
      <c r="A712" s="1">
        <v>710</v>
      </c>
      <c r="B712" s="1" t="s">
        <v>380</v>
      </c>
      <c r="C712" s="1" t="s">
        <v>43</v>
      </c>
      <c r="D712" s="1">
        <v>2014</v>
      </c>
      <c r="E712" s="1">
        <v>75000</v>
      </c>
      <c r="F712" s="1" t="s">
        <v>23</v>
      </c>
      <c r="G712" s="1" t="s">
        <v>17</v>
      </c>
      <c r="H712" s="1" t="s">
        <v>18</v>
      </c>
      <c r="I712" s="1">
        <v>20.46</v>
      </c>
      <c r="J712" s="1" t="s">
        <v>24</v>
      </c>
      <c r="K712" s="1" t="s">
        <v>72</v>
      </c>
      <c r="L712" s="1">
        <v>5</v>
      </c>
      <c r="N712" s="1">
        <v>7.5</v>
      </c>
      <c r="P712" s="2">
        <f t="shared" si="47"/>
        <v>83.8</v>
      </c>
      <c r="R712" t="str">
        <f t="shared" si="45"/>
        <v/>
      </c>
    </row>
    <row r="713" spans="1:18" ht="20.399999999999999" x14ac:dyDescent="0.35">
      <c r="A713" s="1">
        <v>711</v>
      </c>
      <c r="B713" s="1" t="s">
        <v>600</v>
      </c>
      <c r="C713" s="1" t="s">
        <v>39</v>
      </c>
      <c r="D713" s="1">
        <v>2012</v>
      </c>
      <c r="E713" s="1">
        <v>86000</v>
      </c>
      <c r="F713" s="1" t="s">
        <v>23</v>
      </c>
      <c r="G713" s="1" t="s">
        <v>35</v>
      </c>
      <c r="H713" s="1" t="s">
        <v>18</v>
      </c>
      <c r="I713" s="1">
        <v>14.84</v>
      </c>
      <c r="J713" s="1" t="s">
        <v>24</v>
      </c>
      <c r="K713" s="1" t="s">
        <v>163</v>
      </c>
      <c r="L713" s="1">
        <v>5</v>
      </c>
      <c r="N713" s="1">
        <v>19</v>
      </c>
      <c r="P713" s="2">
        <f t="shared" si="47"/>
        <v>170</v>
      </c>
      <c r="R713" t="str">
        <f t="shared" si="45"/>
        <v/>
      </c>
    </row>
    <row r="714" spans="1:18" ht="20.399999999999999" x14ac:dyDescent="0.35">
      <c r="A714" s="1">
        <v>712</v>
      </c>
      <c r="B714" s="1" t="s">
        <v>879</v>
      </c>
      <c r="C714" s="1" t="s">
        <v>39</v>
      </c>
      <c r="D714" s="1">
        <v>2015</v>
      </c>
      <c r="E714" s="1">
        <v>69000</v>
      </c>
      <c r="F714" s="1" t="s">
        <v>23</v>
      </c>
      <c r="G714" s="1" t="s">
        <v>35</v>
      </c>
      <c r="H714" s="1" t="s">
        <v>18</v>
      </c>
      <c r="I714" s="1">
        <v>15.97</v>
      </c>
      <c r="J714" s="1" t="s">
        <v>24</v>
      </c>
      <c r="K714" s="1" t="s">
        <v>321</v>
      </c>
      <c r="L714" s="1">
        <v>5</v>
      </c>
      <c r="N714" s="1">
        <v>54</v>
      </c>
      <c r="P714" s="2">
        <f t="shared" si="47"/>
        <v>258</v>
      </c>
      <c r="R714" t="str">
        <f t="shared" si="45"/>
        <v/>
      </c>
    </row>
    <row r="715" spans="1:18" ht="20.399999999999999" x14ac:dyDescent="0.35">
      <c r="A715" s="1">
        <v>713</v>
      </c>
      <c r="B715" s="1" t="s">
        <v>880</v>
      </c>
      <c r="C715" s="1" t="s">
        <v>53</v>
      </c>
      <c r="D715" s="1">
        <v>2015</v>
      </c>
      <c r="E715" s="1">
        <v>41721</v>
      </c>
      <c r="F715" s="1" t="s">
        <v>28</v>
      </c>
      <c r="G715" s="1" t="s">
        <v>17</v>
      </c>
      <c r="H715" s="1" t="s">
        <v>18</v>
      </c>
      <c r="I715" s="1">
        <v>19.100000000000001</v>
      </c>
      <c r="J715" s="1" t="s">
        <v>24</v>
      </c>
      <c r="K715" s="1" t="s">
        <v>110</v>
      </c>
      <c r="L715" s="1">
        <v>5</v>
      </c>
      <c r="N715" s="1">
        <v>4.7</v>
      </c>
      <c r="P715" s="2">
        <f t="shared" ref="P715:P734" si="48">--LEFT(K715, FIND(" ", K715) - 1)</f>
        <v>82</v>
      </c>
      <c r="R715" t="str">
        <f t="shared" si="45"/>
        <v/>
      </c>
    </row>
    <row r="716" spans="1:18" ht="20.399999999999999" x14ac:dyDescent="0.35">
      <c r="A716" s="1">
        <v>714</v>
      </c>
      <c r="B716" s="1" t="s">
        <v>881</v>
      </c>
      <c r="C716" s="1" t="s">
        <v>39</v>
      </c>
      <c r="D716" s="1">
        <v>2017</v>
      </c>
      <c r="E716" s="1">
        <v>13000</v>
      </c>
      <c r="F716" s="1" t="s">
        <v>28</v>
      </c>
      <c r="G716" s="1" t="s">
        <v>35</v>
      </c>
      <c r="H716" s="1" t="s">
        <v>18</v>
      </c>
      <c r="I716" s="1">
        <v>22</v>
      </c>
      <c r="J716" s="1" t="s">
        <v>24</v>
      </c>
      <c r="K716" s="1" t="s">
        <v>291</v>
      </c>
      <c r="L716" s="1">
        <v>5</v>
      </c>
      <c r="M716" s="1" t="s">
        <v>882</v>
      </c>
      <c r="N716" s="1">
        <v>8.5</v>
      </c>
      <c r="P716" s="2">
        <f t="shared" si="48"/>
        <v>81.8</v>
      </c>
      <c r="Q716">
        <f t="shared" ref="Q716:Q764" si="49">VALUE(SUBSTITUTE(SUBSTITUTE(TRIM(M716), CHAR(160), ""), " Lakh", "")) * 100000</f>
        <v>1034000</v>
      </c>
      <c r="R716">
        <f t="shared" si="45"/>
        <v>99.992088974854937</v>
      </c>
    </row>
    <row r="717" spans="1:18" ht="20.399999999999999" x14ac:dyDescent="0.35">
      <c r="A717" s="1">
        <v>715</v>
      </c>
      <c r="B717" s="1" t="s">
        <v>883</v>
      </c>
      <c r="C717" s="1" t="s">
        <v>57</v>
      </c>
      <c r="D717" s="1">
        <v>2013</v>
      </c>
      <c r="E717" s="1">
        <v>38998</v>
      </c>
      <c r="F717" s="1" t="s">
        <v>23</v>
      </c>
      <c r="G717" s="1" t="s">
        <v>35</v>
      </c>
      <c r="H717" s="1" t="s">
        <v>18</v>
      </c>
      <c r="I717" s="1">
        <v>16.07</v>
      </c>
      <c r="J717" s="1" t="s">
        <v>24</v>
      </c>
      <c r="K717" s="1" t="s">
        <v>587</v>
      </c>
      <c r="L717" s="1">
        <v>4</v>
      </c>
      <c r="N717" s="1">
        <v>17</v>
      </c>
      <c r="P717" s="2">
        <f t="shared" si="48"/>
        <v>181</v>
      </c>
      <c r="R717" t="str">
        <f t="shared" ref="R717:R780" si="50">IF(Q717&lt;&gt;"", ((Q717 - P717) / Q717) * 100, "")</f>
        <v/>
      </c>
    </row>
    <row r="718" spans="1:18" ht="20.399999999999999" x14ac:dyDescent="0.35">
      <c r="A718" s="1">
        <v>716</v>
      </c>
      <c r="B718" s="1" t="s">
        <v>463</v>
      </c>
      <c r="C718" s="1" t="s">
        <v>53</v>
      </c>
      <c r="D718" s="1">
        <v>2017</v>
      </c>
      <c r="E718" s="1">
        <v>54250</v>
      </c>
      <c r="F718" s="1" t="s">
        <v>28</v>
      </c>
      <c r="G718" s="1" t="s">
        <v>17</v>
      </c>
      <c r="H718" s="1" t="s">
        <v>18</v>
      </c>
      <c r="I718" s="1">
        <v>22.74</v>
      </c>
      <c r="J718" s="1" t="s">
        <v>24</v>
      </c>
      <c r="K718" s="1" t="s">
        <v>464</v>
      </c>
      <c r="L718" s="1">
        <v>5</v>
      </c>
      <c r="N718" s="1">
        <v>3.51</v>
      </c>
      <c r="P718" s="2">
        <f t="shared" si="48"/>
        <v>47.3</v>
      </c>
      <c r="R718" t="str">
        <f t="shared" si="50"/>
        <v/>
      </c>
    </row>
    <row r="719" spans="1:18" ht="20.399999999999999" x14ac:dyDescent="0.35">
      <c r="A719" s="1">
        <v>717</v>
      </c>
      <c r="B719" s="1" t="s">
        <v>138</v>
      </c>
      <c r="C719" s="1" t="s">
        <v>74</v>
      </c>
      <c r="D719" s="1">
        <v>2013</v>
      </c>
      <c r="E719" s="1">
        <v>45979</v>
      </c>
      <c r="F719" s="1" t="s">
        <v>23</v>
      </c>
      <c r="G719" s="1" t="s">
        <v>35</v>
      </c>
      <c r="H719" s="1" t="s">
        <v>36</v>
      </c>
      <c r="I719" s="1">
        <v>17.11</v>
      </c>
      <c r="J719" s="1" t="s">
        <v>24</v>
      </c>
      <c r="K719" s="1" t="s">
        <v>139</v>
      </c>
      <c r="L719" s="1">
        <v>5</v>
      </c>
      <c r="N719" s="1">
        <v>19.5</v>
      </c>
      <c r="P719" s="2">
        <f t="shared" si="48"/>
        <v>174.33</v>
      </c>
      <c r="R719" t="str">
        <f t="shared" si="50"/>
        <v/>
      </c>
    </row>
    <row r="720" spans="1:18" ht="20.399999999999999" x14ac:dyDescent="0.35">
      <c r="A720" s="1">
        <v>718</v>
      </c>
      <c r="B720" s="1" t="s">
        <v>884</v>
      </c>
      <c r="C720" s="1" t="s">
        <v>22</v>
      </c>
      <c r="D720" s="1">
        <v>2012</v>
      </c>
      <c r="E720" s="1">
        <v>37000</v>
      </c>
      <c r="F720" s="1" t="s">
        <v>28</v>
      </c>
      <c r="G720" s="1" t="s">
        <v>35</v>
      </c>
      <c r="H720" s="1" t="s">
        <v>36</v>
      </c>
      <c r="I720" s="1">
        <v>13.6</v>
      </c>
      <c r="J720" s="1" t="s">
        <v>24</v>
      </c>
      <c r="K720" s="1" t="s">
        <v>587</v>
      </c>
      <c r="L720" s="1">
        <v>4</v>
      </c>
      <c r="N720" s="1">
        <v>17</v>
      </c>
      <c r="P720" s="2">
        <f t="shared" si="48"/>
        <v>181</v>
      </c>
      <c r="R720" t="str">
        <f t="shared" si="50"/>
        <v/>
      </c>
    </row>
    <row r="721" spans="1:18" ht="20.399999999999999" x14ac:dyDescent="0.35">
      <c r="A721" s="1">
        <v>719</v>
      </c>
      <c r="B721" s="1" t="s">
        <v>561</v>
      </c>
      <c r="C721" s="1" t="s">
        <v>34</v>
      </c>
      <c r="D721" s="1">
        <v>2015</v>
      </c>
      <c r="E721" s="1">
        <v>46983</v>
      </c>
      <c r="F721" s="1" t="s">
        <v>23</v>
      </c>
      <c r="G721" s="1" t="s">
        <v>35</v>
      </c>
      <c r="H721" s="1" t="s">
        <v>36</v>
      </c>
      <c r="I721" s="1">
        <v>12.07</v>
      </c>
      <c r="J721" s="1" t="s">
        <v>24</v>
      </c>
      <c r="K721" s="1" t="s">
        <v>226</v>
      </c>
      <c r="L721" s="1">
        <v>7</v>
      </c>
      <c r="N721" s="1">
        <v>43.35</v>
      </c>
      <c r="P721" s="2">
        <f t="shared" si="48"/>
        <v>241.4</v>
      </c>
      <c r="R721" t="str">
        <f t="shared" si="50"/>
        <v/>
      </c>
    </row>
    <row r="722" spans="1:18" ht="20.399999999999999" x14ac:dyDescent="0.35">
      <c r="A722" s="1">
        <v>720</v>
      </c>
      <c r="B722" s="1" t="s">
        <v>334</v>
      </c>
      <c r="C722" s="1" t="s">
        <v>74</v>
      </c>
      <c r="D722" s="1">
        <v>2012</v>
      </c>
      <c r="E722" s="1">
        <v>40700</v>
      </c>
      <c r="F722" s="1" t="s">
        <v>23</v>
      </c>
      <c r="G722" s="1" t="s">
        <v>17</v>
      </c>
      <c r="H722" s="1" t="s">
        <v>18</v>
      </c>
      <c r="I722" s="1">
        <v>25.44</v>
      </c>
      <c r="J722" s="1" t="s">
        <v>24</v>
      </c>
      <c r="K722" s="1" t="s">
        <v>335</v>
      </c>
      <c r="L722" s="1">
        <v>5</v>
      </c>
      <c r="N722" s="1">
        <v>2.65</v>
      </c>
      <c r="P722" s="2">
        <f t="shared" si="48"/>
        <v>57.6</v>
      </c>
      <c r="R722" t="str">
        <f t="shared" si="50"/>
        <v/>
      </c>
    </row>
    <row r="723" spans="1:18" ht="20.399999999999999" x14ac:dyDescent="0.35">
      <c r="A723" s="1">
        <v>721</v>
      </c>
      <c r="B723" s="1" t="s">
        <v>262</v>
      </c>
      <c r="C723" s="1" t="s">
        <v>53</v>
      </c>
      <c r="D723" s="1">
        <v>2015</v>
      </c>
      <c r="E723" s="1">
        <v>43828</v>
      </c>
      <c r="F723" s="1" t="s">
        <v>28</v>
      </c>
      <c r="G723" s="1" t="s">
        <v>17</v>
      </c>
      <c r="H723" s="1" t="s">
        <v>18</v>
      </c>
      <c r="I723" s="1">
        <v>20.51</v>
      </c>
      <c r="J723" s="1" t="s">
        <v>24</v>
      </c>
      <c r="K723" s="1" t="s">
        <v>398</v>
      </c>
      <c r="L723" s="1">
        <v>5</v>
      </c>
      <c r="N723" s="1">
        <v>3.52</v>
      </c>
      <c r="P723" s="2">
        <f t="shared" si="48"/>
        <v>67.040000000000006</v>
      </c>
      <c r="R723" t="str">
        <f t="shared" si="50"/>
        <v/>
      </c>
    </row>
    <row r="724" spans="1:18" ht="20.399999999999999" x14ac:dyDescent="0.35">
      <c r="A724" s="1">
        <v>722</v>
      </c>
      <c r="B724" s="1" t="s">
        <v>885</v>
      </c>
      <c r="C724" s="1" t="s">
        <v>57</v>
      </c>
      <c r="D724" s="1">
        <v>2016</v>
      </c>
      <c r="E724" s="1">
        <v>53000</v>
      </c>
      <c r="F724" s="1" t="s">
        <v>23</v>
      </c>
      <c r="G724" s="1" t="s">
        <v>17</v>
      </c>
      <c r="H724" s="1" t="s">
        <v>18</v>
      </c>
      <c r="I724" s="1">
        <v>19.010000000000002</v>
      </c>
      <c r="J724" s="1" t="s">
        <v>24</v>
      </c>
      <c r="K724" s="1" t="s">
        <v>181</v>
      </c>
      <c r="L724" s="1">
        <v>5</v>
      </c>
      <c r="N724" s="1">
        <v>6.25</v>
      </c>
      <c r="P724" s="2">
        <f t="shared" si="48"/>
        <v>108.5</v>
      </c>
      <c r="R724" t="str">
        <f t="shared" si="50"/>
        <v/>
      </c>
    </row>
    <row r="725" spans="1:18" ht="20.399999999999999" x14ac:dyDescent="0.35">
      <c r="A725" s="1">
        <v>723</v>
      </c>
      <c r="B725" s="1" t="s">
        <v>886</v>
      </c>
      <c r="C725" s="1" t="s">
        <v>129</v>
      </c>
      <c r="D725" s="1">
        <v>2015</v>
      </c>
      <c r="E725" s="1">
        <v>100000</v>
      </c>
      <c r="F725" s="1" t="s">
        <v>23</v>
      </c>
      <c r="G725" s="1" t="s">
        <v>35</v>
      </c>
      <c r="H725" s="1" t="s">
        <v>18</v>
      </c>
      <c r="I725" s="1">
        <v>18.88</v>
      </c>
      <c r="J725" s="1" t="s">
        <v>24</v>
      </c>
      <c r="K725" s="1" t="s">
        <v>99</v>
      </c>
      <c r="L725" s="1">
        <v>5</v>
      </c>
      <c r="N725" s="1">
        <v>24.75</v>
      </c>
      <c r="P725" s="2">
        <f t="shared" si="48"/>
        <v>184</v>
      </c>
      <c r="R725" t="str">
        <f t="shared" si="50"/>
        <v/>
      </c>
    </row>
    <row r="726" spans="1:18" ht="20.399999999999999" x14ac:dyDescent="0.35">
      <c r="A726" s="1">
        <v>724</v>
      </c>
      <c r="B726" s="1" t="s">
        <v>887</v>
      </c>
      <c r="C726" s="1" t="s">
        <v>15</v>
      </c>
      <c r="D726" s="1">
        <v>2015</v>
      </c>
      <c r="E726" s="1">
        <v>19000</v>
      </c>
      <c r="F726" s="1" t="s">
        <v>28</v>
      </c>
      <c r="G726" s="1" t="s">
        <v>17</v>
      </c>
      <c r="H726" s="1" t="s">
        <v>18</v>
      </c>
      <c r="I726" s="1">
        <v>20.85</v>
      </c>
      <c r="J726" s="1" t="s">
        <v>24</v>
      </c>
      <c r="K726" s="1" t="s">
        <v>544</v>
      </c>
      <c r="L726" s="1">
        <v>5</v>
      </c>
      <c r="N726" s="1">
        <v>5.25</v>
      </c>
      <c r="P726" s="2">
        <f t="shared" si="48"/>
        <v>83.14</v>
      </c>
      <c r="R726" t="str">
        <f t="shared" si="50"/>
        <v/>
      </c>
    </row>
    <row r="727" spans="1:18" ht="20.399999999999999" x14ac:dyDescent="0.35">
      <c r="A727" s="1">
        <v>725</v>
      </c>
      <c r="B727" s="1" t="s">
        <v>888</v>
      </c>
      <c r="C727" s="1" t="s">
        <v>43</v>
      </c>
      <c r="D727" s="1">
        <v>2016</v>
      </c>
      <c r="E727" s="1">
        <v>84000</v>
      </c>
      <c r="F727" s="1" t="s">
        <v>23</v>
      </c>
      <c r="G727" s="1" t="s">
        <v>17</v>
      </c>
      <c r="H727" s="1" t="s">
        <v>18</v>
      </c>
      <c r="I727" s="1">
        <v>17.72</v>
      </c>
      <c r="J727" s="1" t="s">
        <v>24</v>
      </c>
      <c r="K727" s="1" t="s">
        <v>181</v>
      </c>
      <c r="L727" s="1">
        <v>5</v>
      </c>
      <c r="N727" s="1">
        <v>11</v>
      </c>
      <c r="P727" s="2">
        <f t="shared" si="48"/>
        <v>108.5</v>
      </c>
      <c r="R727" t="str">
        <f t="shared" si="50"/>
        <v/>
      </c>
    </row>
    <row r="728" spans="1:18" ht="20.399999999999999" x14ac:dyDescent="0.35">
      <c r="A728" s="1">
        <v>726</v>
      </c>
      <c r="B728" s="1" t="s">
        <v>889</v>
      </c>
      <c r="C728" s="1" t="s">
        <v>53</v>
      </c>
      <c r="D728" s="1">
        <v>2018</v>
      </c>
      <c r="E728" s="1">
        <v>37630</v>
      </c>
      <c r="F728" s="1" t="s">
        <v>28</v>
      </c>
      <c r="G728" s="1" t="s">
        <v>35</v>
      </c>
      <c r="H728" s="1" t="s">
        <v>18</v>
      </c>
      <c r="I728" s="1">
        <v>15.63</v>
      </c>
      <c r="J728" s="1" t="s">
        <v>24</v>
      </c>
      <c r="K728" s="1" t="s">
        <v>890</v>
      </c>
      <c r="L728" s="1">
        <v>5</v>
      </c>
      <c r="N728" s="1">
        <v>9.1</v>
      </c>
      <c r="P728" s="2">
        <f t="shared" si="48"/>
        <v>110.4</v>
      </c>
      <c r="R728" t="str">
        <f t="shared" si="50"/>
        <v/>
      </c>
    </row>
    <row r="729" spans="1:18" ht="20.399999999999999" x14ac:dyDescent="0.35">
      <c r="A729" s="1">
        <v>727</v>
      </c>
      <c r="B729" s="1" t="s">
        <v>83</v>
      </c>
      <c r="C729" s="1" t="s">
        <v>27</v>
      </c>
      <c r="D729" s="1">
        <v>2010</v>
      </c>
      <c r="E729" s="1">
        <v>67714</v>
      </c>
      <c r="F729" s="1" t="s">
        <v>28</v>
      </c>
      <c r="G729" s="1" t="s">
        <v>17</v>
      </c>
      <c r="H729" s="1" t="s">
        <v>18</v>
      </c>
      <c r="I729" s="1">
        <v>18.5</v>
      </c>
      <c r="J729" s="1" t="s">
        <v>24</v>
      </c>
      <c r="K729" s="1" t="s">
        <v>84</v>
      </c>
      <c r="L729" s="1">
        <v>5</v>
      </c>
      <c r="N729" s="1">
        <v>3.25</v>
      </c>
      <c r="P729" s="2">
        <f t="shared" si="48"/>
        <v>80</v>
      </c>
      <c r="R729" t="str">
        <f t="shared" si="50"/>
        <v/>
      </c>
    </row>
    <row r="730" spans="1:18" ht="20.399999999999999" x14ac:dyDescent="0.35">
      <c r="A730" s="1">
        <v>728</v>
      </c>
      <c r="B730" s="1" t="s">
        <v>891</v>
      </c>
      <c r="C730" s="1" t="s">
        <v>22</v>
      </c>
      <c r="D730" s="1">
        <v>2017</v>
      </c>
      <c r="E730" s="1">
        <v>32000</v>
      </c>
      <c r="F730" s="1" t="s">
        <v>23</v>
      </c>
      <c r="G730" s="1" t="s">
        <v>17</v>
      </c>
      <c r="H730" s="1" t="s">
        <v>18</v>
      </c>
      <c r="I730" s="1">
        <v>15</v>
      </c>
      <c r="J730" s="1" t="s">
        <v>24</v>
      </c>
      <c r="K730" s="1" t="s">
        <v>80</v>
      </c>
      <c r="L730" s="1">
        <v>5</v>
      </c>
      <c r="N730" s="1">
        <v>8.5</v>
      </c>
      <c r="P730" s="2">
        <f t="shared" si="48"/>
        <v>88.5</v>
      </c>
      <c r="R730" t="str">
        <f t="shared" si="50"/>
        <v/>
      </c>
    </row>
    <row r="731" spans="1:18" ht="20.399999999999999" x14ac:dyDescent="0.35">
      <c r="A731" s="1">
        <v>729</v>
      </c>
      <c r="B731" s="1" t="s">
        <v>576</v>
      </c>
      <c r="C731" s="1" t="s">
        <v>22</v>
      </c>
      <c r="D731" s="1">
        <v>2010</v>
      </c>
      <c r="E731" s="1">
        <v>51000</v>
      </c>
      <c r="F731" s="1" t="s">
        <v>28</v>
      </c>
      <c r="G731" s="1" t="s">
        <v>17</v>
      </c>
      <c r="H731" s="1" t="s">
        <v>18</v>
      </c>
      <c r="I731" s="1">
        <v>16.2</v>
      </c>
      <c r="J731" s="1" t="s">
        <v>24</v>
      </c>
      <c r="K731" s="1" t="s">
        <v>147</v>
      </c>
      <c r="L731" s="1">
        <v>5</v>
      </c>
      <c r="N731" s="1">
        <v>3.1</v>
      </c>
      <c r="P731" s="2">
        <f t="shared" si="48"/>
        <v>103.2</v>
      </c>
      <c r="R731" t="str">
        <f t="shared" si="50"/>
        <v/>
      </c>
    </row>
    <row r="732" spans="1:18" ht="20.399999999999999" x14ac:dyDescent="0.35">
      <c r="A732" s="1">
        <v>730</v>
      </c>
      <c r="B732" s="1" t="s">
        <v>242</v>
      </c>
      <c r="C732" s="1" t="s">
        <v>53</v>
      </c>
      <c r="D732" s="1">
        <v>2015</v>
      </c>
      <c r="E732" s="1">
        <v>58390</v>
      </c>
      <c r="F732" s="1" t="s">
        <v>23</v>
      </c>
      <c r="G732" s="1" t="s">
        <v>35</v>
      </c>
      <c r="H732" s="1" t="s">
        <v>18</v>
      </c>
      <c r="I732" s="1">
        <v>18.88</v>
      </c>
      <c r="J732" s="1" t="s">
        <v>24</v>
      </c>
      <c r="K732" s="1" t="s">
        <v>99</v>
      </c>
      <c r="L732" s="1">
        <v>5</v>
      </c>
      <c r="N732" s="1">
        <v>19.86</v>
      </c>
      <c r="P732" s="2">
        <f t="shared" si="48"/>
        <v>184</v>
      </c>
      <c r="R732" t="str">
        <f t="shared" si="50"/>
        <v/>
      </c>
    </row>
    <row r="733" spans="1:18" ht="20.399999999999999" x14ac:dyDescent="0.35">
      <c r="A733" s="1">
        <v>731</v>
      </c>
      <c r="B733" s="1" t="s">
        <v>892</v>
      </c>
      <c r="C733" s="1" t="s">
        <v>57</v>
      </c>
      <c r="D733" s="1">
        <v>2017</v>
      </c>
      <c r="E733" s="1">
        <v>14000</v>
      </c>
      <c r="F733" s="1" t="s">
        <v>23</v>
      </c>
      <c r="G733" s="1" t="s">
        <v>17</v>
      </c>
      <c r="H733" s="1" t="s">
        <v>18</v>
      </c>
      <c r="I733" s="1">
        <v>24</v>
      </c>
      <c r="J733" s="1" t="s">
        <v>24</v>
      </c>
      <c r="K733" s="1" t="s">
        <v>893</v>
      </c>
      <c r="L733" s="1">
        <v>5</v>
      </c>
      <c r="M733" s="1" t="s">
        <v>894</v>
      </c>
      <c r="N733" s="1">
        <v>4.9000000000000004</v>
      </c>
      <c r="P733" s="2">
        <f t="shared" si="48"/>
        <v>73.97</v>
      </c>
      <c r="Q733">
        <f t="shared" si="49"/>
        <v>746000</v>
      </c>
      <c r="R733">
        <f t="shared" si="50"/>
        <v>99.990084450402151</v>
      </c>
    </row>
    <row r="734" spans="1:18" ht="20.399999999999999" x14ac:dyDescent="0.35">
      <c r="A734" s="1">
        <v>732</v>
      </c>
      <c r="B734" s="1" t="s">
        <v>416</v>
      </c>
      <c r="C734" s="1" t="s">
        <v>61</v>
      </c>
      <c r="D734" s="1">
        <v>2014</v>
      </c>
      <c r="E734" s="1">
        <v>55818</v>
      </c>
      <c r="F734" s="1" t="s">
        <v>28</v>
      </c>
      <c r="G734" s="1" t="s">
        <v>17</v>
      </c>
      <c r="H734" s="1" t="s">
        <v>36</v>
      </c>
      <c r="I734" s="1">
        <v>17.399999999999999</v>
      </c>
      <c r="J734" s="1" t="s">
        <v>24</v>
      </c>
      <c r="K734" s="1" t="s">
        <v>201</v>
      </c>
      <c r="L734" s="1">
        <v>5</v>
      </c>
      <c r="M734" s="1" t="s">
        <v>895</v>
      </c>
      <c r="N734" s="1">
        <v>5.7</v>
      </c>
      <c r="P734" s="2">
        <f t="shared" si="48"/>
        <v>117.3</v>
      </c>
      <c r="Q734">
        <f t="shared" si="49"/>
        <v>1185000</v>
      </c>
      <c r="R734">
        <f t="shared" si="50"/>
        <v>99.990101265822787</v>
      </c>
    </row>
    <row r="735" spans="1:18" ht="20.399999999999999" x14ac:dyDescent="0.35">
      <c r="A735" s="1">
        <v>733</v>
      </c>
      <c r="B735" s="1" t="s">
        <v>377</v>
      </c>
      <c r="C735" s="1" t="s">
        <v>27</v>
      </c>
      <c r="D735" s="1">
        <v>2006</v>
      </c>
      <c r="E735" s="1">
        <v>97800</v>
      </c>
      <c r="F735" s="1" t="s">
        <v>28</v>
      </c>
      <c r="G735" s="1" t="s">
        <v>17</v>
      </c>
      <c r="H735" s="1" t="s">
        <v>145</v>
      </c>
      <c r="I735" s="1">
        <v>16.100000000000001</v>
      </c>
      <c r="J735" s="1" t="s">
        <v>24</v>
      </c>
      <c r="N735" s="1">
        <v>1.75</v>
      </c>
      <c r="P735" s="2"/>
      <c r="R735" t="str">
        <f t="shared" si="50"/>
        <v/>
      </c>
    </row>
    <row r="736" spans="1:18" ht="20.399999999999999" x14ac:dyDescent="0.35">
      <c r="A736" s="1">
        <v>734</v>
      </c>
      <c r="B736" s="1" t="s">
        <v>59</v>
      </c>
      <c r="C736" s="1" t="s">
        <v>57</v>
      </c>
      <c r="D736" s="1">
        <v>2012</v>
      </c>
      <c r="E736" s="1">
        <v>52241</v>
      </c>
      <c r="F736" s="1" t="s">
        <v>23</v>
      </c>
      <c r="G736" s="1" t="s">
        <v>17</v>
      </c>
      <c r="H736" s="1" t="s">
        <v>18</v>
      </c>
      <c r="I736" s="1">
        <v>25.2</v>
      </c>
      <c r="J736" s="1" t="s">
        <v>24</v>
      </c>
      <c r="K736" s="1" t="s">
        <v>51</v>
      </c>
      <c r="L736" s="1">
        <v>5</v>
      </c>
      <c r="N736" s="1">
        <v>2.9</v>
      </c>
      <c r="P736" s="2">
        <f>--LEFT(K736, FIND(" ", K736) - 1)</f>
        <v>74</v>
      </c>
      <c r="R736" t="str">
        <f t="shared" si="50"/>
        <v/>
      </c>
    </row>
    <row r="737" spans="1:18" ht="20.399999999999999" x14ac:dyDescent="0.35">
      <c r="A737" s="1">
        <v>735</v>
      </c>
      <c r="B737" s="1" t="s">
        <v>896</v>
      </c>
      <c r="C737" s="1" t="s">
        <v>34</v>
      </c>
      <c r="D737" s="1">
        <v>2018</v>
      </c>
      <c r="E737" s="1">
        <v>25433</v>
      </c>
      <c r="F737" s="1" t="s">
        <v>23</v>
      </c>
      <c r="G737" s="1" t="s">
        <v>17</v>
      </c>
      <c r="H737" s="1" t="s">
        <v>18</v>
      </c>
      <c r="I737" s="1">
        <v>27.39</v>
      </c>
      <c r="J737" s="1" t="s">
        <v>24</v>
      </c>
      <c r="K737" s="1" t="s">
        <v>51</v>
      </c>
      <c r="L737" s="1">
        <v>5</v>
      </c>
      <c r="N737" s="1">
        <v>7.83</v>
      </c>
      <c r="P737" s="2">
        <f>--LEFT(K737, FIND(" ", K737) - 1)</f>
        <v>74</v>
      </c>
      <c r="R737" t="str">
        <f t="shared" si="50"/>
        <v/>
      </c>
    </row>
    <row r="738" spans="1:18" ht="20.399999999999999" x14ac:dyDescent="0.35">
      <c r="A738" s="1">
        <v>736</v>
      </c>
      <c r="B738" s="1" t="s">
        <v>897</v>
      </c>
      <c r="C738" s="1" t="s">
        <v>53</v>
      </c>
      <c r="D738" s="1">
        <v>2015</v>
      </c>
      <c r="E738" s="1">
        <v>40611</v>
      </c>
      <c r="F738" s="1" t="s">
        <v>23</v>
      </c>
      <c r="G738" s="1" t="s">
        <v>17</v>
      </c>
      <c r="H738" s="1" t="s">
        <v>18</v>
      </c>
      <c r="I738" s="1">
        <v>14</v>
      </c>
      <c r="J738" s="1" t="s">
        <v>24</v>
      </c>
      <c r="K738" s="1" t="s">
        <v>97</v>
      </c>
      <c r="L738" s="1">
        <v>7</v>
      </c>
      <c r="N738" s="1">
        <v>8.15</v>
      </c>
      <c r="P738" s="2">
        <f>--LEFT(K738, FIND(" ", K738) - 1)</f>
        <v>138.1</v>
      </c>
      <c r="R738" t="str">
        <f t="shared" si="50"/>
        <v/>
      </c>
    </row>
    <row r="739" spans="1:18" ht="20.399999999999999" x14ac:dyDescent="0.35">
      <c r="A739" s="1">
        <v>737</v>
      </c>
      <c r="B739" s="1" t="s">
        <v>898</v>
      </c>
      <c r="C739" s="1" t="s">
        <v>74</v>
      </c>
      <c r="D739" s="1">
        <v>2008</v>
      </c>
      <c r="E739" s="1">
        <v>72000</v>
      </c>
      <c r="F739" s="1" t="s">
        <v>28</v>
      </c>
      <c r="G739" s="1" t="s">
        <v>17</v>
      </c>
      <c r="H739" s="1" t="s">
        <v>36</v>
      </c>
      <c r="I739" s="1">
        <v>13.2</v>
      </c>
      <c r="J739" s="1" t="s">
        <v>24</v>
      </c>
      <c r="K739" s="1" t="s">
        <v>606</v>
      </c>
      <c r="L739" s="1">
        <v>5</v>
      </c>
      <c r="N739" s="1">
        <v>2</v>
      </c>
      <c r="P739" s="2">
        <f>--LEFT(K739, FIND(" ", K739) - 1)</f>
        <v>94</v>
      </c>
      <c r="R739" t="str">
        <f t="shared" si="50"/>
        <v/>
      </c>
    </row>
    <row r="740" spans="1:18" ht="20.399999999999999" x14ac:dyDescent="0.35">
      <c r="A740" s="1">
        <v>738</v>
      </c>
      <c r="B740" s="1" t="s">
        <v>899</v>
      </c>
      <c r="C740" s="1" t="s">
        <v>39</v>
      </c>
      <c r="D740" s="1">
        <v>2016</v>
      </c>
      <c r="E740" s="1">
        <v>54631</v>
      </c>
      <c r="F740" s="1" t="s">
        <v>23</v>
      </c>
      <c r="G740" s="1" t="s">
        <v>17</v>
      </c>
      <c r="H740" s="1" t="s">
        <v>18</v>
      </c>
      <c r="I740" s="1">
        <v>25.2</v>
      </c>
      <c r="J740" s="1" t="s">
        <v>24</v>
      </c>
      <c r="K740" s="1" t="s">
        <v>51</v>
      </c>
      <c r="L740" s="1">
        <v>5</v>
      </c>
      <c r="N740" s="1">
        <v>6.25</v>
      </c>
      <c r="P740" s="2">
        <f>--LEFT(K740, FIND(" ", K740) - 1)</f>
        <v>74</v>
      </c>
      <c r="R740" t="str">
        <f t="shared" si="50"/>
        <v/>
      </c>
    </row>
    <row r="741" spans="1:18" ht="20.399999999999999" x14ac:dyDescent="0.35">
      <c r="A741" s="1">
        <v>739</v>
      </c>
      <c r="B741" s="1" t="s">
        <v>59</v>
      </c>
      <c r="C741" s="1" t="s">
        <v>74</v>
      </c>
      <c r="D741" s="1">
        <v>2007</v>
      </c>
      <c r="E741" s="1">
        <v>60000</v>
      </c>
      <c r="F741" s="1" t="s">
        <v>23</v>
      </c>
      <c r="G741" s="1" t="s">
        <v>17</v>
      </c>
      <c r="H741" s="1" t="s">
        <v>36</v>
      </c>
      <c r="I741" s="1">
        <v>17.8</v>
      </c>
      <c r="J741" s="1" t="s">
        <v>24</v>
      </c>
      <c r="K741" s="1" t="s">
        <v>188</v>
      </c>
      <c r="L741" s="1">
        <v>5</v>
      </c>
      <c r="N741" s="1">
        <v>3.4</v>
      </c>
      <c r="P741" s="2"/>
      <c r="R741" t="str">
        <f t="shared" si="50"/>
        <v/>
      </c>
    </row>
    <row r="742" spans="1:18" ht="20.399999999999999" x14ac:dyDescent="0.35">
      <c r="A742" s="1">
        <v>740</v>
      </c>
      <c r="B742" s="1" t="s">
        <v>263</v>
      </c>
      <c r="C742" s="1" t="s">
        <v>34</v>
      </c>
      <c r="D742" s="1">
        <v>2016</v>
      </c>
      <c r="E742" s="1">
        <v>24941</v>
      </c>
      <c r="F742" s="1" t="s">
        <v>28</v>
      </c>
      <c r="G742" s="1" t="s">
        <v>35</v>
      </c>
      <c r="H742" s="1" t="s">
        <v>18</v>
      </c>
      <c r="I742" s="1">
        <v>21.9</v>
      </c>
      <c r="J742" s="1" t="s">
        <v>24</v>
      </c>
      <c r="K742" s="1" t="s">
        <v>264</v>
      </c>
      <c r="L742" s="1">
        <v>4</v>
      </c>
      <c r="N742" s="1">
        <v>3.19</v>
      </c>
      <c r="P742" s="2">
        <f t="shared" ref="P742:P749" si="51">--LEFT(K742, FIND(" ", K742) - 1)</f>
        <v>37.479999999999997</v>
      </c>
      <c r="R742" t="str">
        <f t="shared" si="50"/>
        <v/>
      </c>
    </row>
    <row r="743" spans="1:18" ht="20.399999999999999" x14ac:dyDescent="0.35">
      <c r="A743" s="1">
        <v>741</v>
      </c>
      <c r="B743" s="1" t="s">
        <v>31</v>
      </c>
      <c r="C743" s="1" t="s">
        <v>129</v>
      </c>
      <c r="D743" s="1">
        <v>2017</v>
      </c>
      <c r="E743" s="1">
        <v>63939</v>
      </c>
      <c r="F743" s="1" t="s">
        <v>23</v>
      </c>
      <c r="G743" s="1" t="s">
        <v>17</v>
      </c>
      <c r="H743" s="1" t="s">
        <v>18</v>
      </c>
      <c r="I743" s="1">
        <v>25.47</v>
      </c>
      <c r="J743" s="1" t="s">
        <v>24</v>
      </c>
      <c r="K743" s="1" t="s">
        <v>355</v>
      </c>
      <c r="L743" s="1">
        <v>7</v>
      </c>
      <c r="M743" s="1" t="s">
        <v>900</v>
      </c>
      <c r="N743" s="1">
        <v>7.75</v>
      </c>
      <c r="P743" s="2">
        <f t="shared" si="51"/>
        <v>88.5</v>
      </c>
      <c r="Q743">
        <f t="shared" si="49"/>
        <v>1041000</v>
      </c>
      <c r="R743">
        <f t="shared" si="50"/>
        <v>99.991498559077812</v>
      </c>
    </row>
    <row r="744" spans="1:18" ht="20.399999999999999" x14ac:dyDescent="0.35">
      <c r="A744" s="1">
        <v>742</v>
      </c>
      <c r="B744" s="1" t="s">
        <v>901</v>
      </c>
      <c r="C744" s="1" t="s">
        <v>61</v>
      </c>
      <c r="D744" s="1">
        <v>2014</v>
      </c>
      <c r="E744" s="1">
        <v>35214</v>
      </c>
      <c r="F744" s="1" t="s">
        <v>28</v>
      </c>
      <c r="G744" s="1" t="s">
        <v>35</v>
      </c>
      <c r="H744" s="1" t="s">
        <v>36</v>
      </c>
      <c r="I744" s="1">
        <v>23.1</v>
      </c>
      <c r="J744" s="1" t="s">
        <v>24</v>
      </c>
      <c r="K744" s="1" t="s">
        <v>398</v>
      </c>
      <c r="L744" s="1">
        <v>5</v>
      </c>
      <c r="M744" s="1" t="s">
        <v>902</v>
      </c>
      <c r="N744" s="1">
        <v>3.2</v>
      </c>
      <c r="P744" s="2">
        <f t="shared" si="51"/>
        <v>67.040000000000006</v>
      </c>
      <c r="Q744">
        <f t="shared" si="49"/>
        <v>557000</v>
      </c>
      <c r="R744">
        <f t="shared" si="50"/>
        <v>99.987964093357263</v>
      </c>
    </row>
    <row r="745" spans="1:18" ht="20.399999999999999" x14ac:dyDescent="0.35">
      <c r="A745" s="1">
        <v>743</v>
      </c>
      <c r="B745" s="1" t="s">
        <v>59</v>
      </c>
      <c r="C745" s="1" t="s">
        <v>61</v>
      </c>
      <c r="D745" s="1">
        <v>2015</v>
      </c>
      <c r="E745" s="1">
        <v>63000</v>
      </c>
      <c r="F745" s="1" t="s">
        <v>23</v>
      </c>
      <c r="G745" s="1" t="s">
        <v>17</v>
      </c>
      <c r="H745" s="1" t="s">
        <v>18</v>
      </c>
      <c r="I745" s="1">
        <v>25.2</v>
      </c>
      <c r="J745" s="1" t="s">
        <v>24</v>
      </c>
      <c r="K745" s="1" t="s">
        <v>51</v>
      </c>
      <c r="L745" s="1">
        <v>5</v>
      </c>
      <c r="N745" s="1">
        <v>4.9000000000000004</v>
      </c>
      <c r="P745" s="2">
        <f t="shared" si="51"/>
        <v>74</v>
      </c>
      <c r="R745" t="str">
        <f t="shared" si="50"/>
        <v/>
      </c>
    </row>
    <row r="746" spans="1:18" ht="20.399999999999999" x14ac:dyDescent="0.35">
      <c r="A746" s="1">
        <v>744</v>
      </c>
      <c r="B746" s="1" t="s">
        <v>903</v>
      </c>
      <c r="C746" s="1" t="s">
        <v>53</v>
      </c>
      <c r="D746" s="1">
        <v>2012</v>
      </c>
      <c r="E746" s="1">
        <v>121377</v>
      </c>
      <c r="F746" s="1" t="s">
        <v>28</v>
      </c>
      <c r="G746" s="1" t="s">
        <v>17</v>
      </c>
      <c r="H746" s="1" t="s">
        <v>18</v>
      </c>
      <c r="I746" s="1">
        <v>15.04</v>
      </c>
      <c r="J746" s="1" t="s">
        <v>24</v>
      </c>
      <c r="K746" s="1" t="s">
        <v>49</v>
      </c>
      <c r="L746" s="1">
        <v>5</v>
      </c>
      <c r="N746" s="1">
        <v>3.8</v>
      </c>
      <c r="P746" s="2">
        <f t="shared" si="51"/>
        <v>103.6</v>
      </c>
      <c r="R746" t="str">
        <f t="shared" si="50"/>
        <v/>
      </c>
    </row>
    <row r="747" spans="1:18" ht="20.399999999999999" x14ac:dyDescent="0.35">
      <c r="A747" s="1">
        <v>745</v>
      </c>
      <c r="B747" s="1" t="s">
        <v>904</v>
      </c>
      <c r="C747" s="1" t="s">
        <v>27</v>
      </c>
      <c r="D747" s="1">
        <v>2009</v>
      </c>
      <c r="E747" s="1">
        <v>100970</v>
      </c>
      <c r="F747" s="1" t="s">
        <v>23</v>
      </c>
      <c r="G747" s="1" t="s">
        <v>35</v>
      </c>
      <c r="H747" s="1" t="s">
        <v>18</v>
      </c>
      <c r="I747" s="1">
        <v>15.5</v>
      </c>
      <c r="J747" s="1" t="s">
        <v>24</v>
      </c>
      <c r="K747" s="1" t="s">
        <v>137</v>
      </c>
      <c r="L747" s="1">
        <v>5</v>
      </c>
      <c r="N747" s="1">
        <v>4</v>
      </c>
      <c r="P747" s="2">
        <f t="shared" si="51"/>
        <v>105</v>
      </c>
      <c r="R747" t="str">
        <f t="shared" si="50"/>
        <v/>
      </c>
    </row>
    <row r="748" spans="1:18" ht="20.399999999999999" x14ac:dyDescent="0.35">
      <c r="A748" s="1">
        <v>746</v>
      </c>
      <c r="B748" s="1" t="s">
        <v>802</v>
      </c>
      <c r="C748" s="1" t="s">
        <v>39</v>
      </c>
      <c r="D748" s="1">
        <v>2014</v>
      </c>
      <c r="E748" s="1">
        <v>60000</v>
      </c>
      <c r="F748" s="1" t="s">
        <v>23</v>
      </c>
      <c r="G748" s="1" t="s">
        <v>35</v>
      </c>
      <c r="H748" s="1" t="s">
        <v>36</v>
      </c>
      <c r="I748" s="1">
        <v>20.7</v>
      </c>
      <c r="J748" s="1" t="s">
        <v>24</v>
      </c>
      <c r="K748" s="1" t="s">
        <v>803</v>
      </c>
      <c r="L748" s="1">
        <v>5</v>
      </c>
      <c r="M748" s="1" t="s">
        <v>905</v>
      </c>
      <c r="N748" s="1">
        <v>23.5</v>
      </c>
      <c r="P748" s="2">
        <f t="shared" si="51"/>
        <v>113.98</v>
      </c>
      <c r="Q748">
        <f t="shared" si="49"/>
        <v>4248000</v>
      </c>
      <c r="R748">
        <f t="shared" si="50"/>
        <v>99.997316854990572</v>
      </c>
    </row>
    <row r="749" spans="1:18" ht="20.399999999999999" x14ac:dyDescent="0.35">
      <c r="A749" s="1">
        <v>747</v>
      </c>
      <c r="B749" s="1" t="s">
        <v>906</v>
      </c>
      <c r="C749" s="1" t="s">
        <v>27</v>
      </c>
      <c r="D749" s="1">
        <v>2008</v>
      </c>
      <c r="E749" s="1">
        <v>77650</v>
      </c>
      <c r="F749" s="1" t="s">
        <v>23</v>
      </c>
      <c r="G749" s="1" t="s">
        <v>17</v>
      </c>
      <c r="H749" s="1" t="s">
        <v>18</v>
      </c>
      <c r="I749" s="1">
        <v>17.2</v>
      </c>
      <c r="J749" s="1" t="s">
        <v>24</v>
      </c>
      <c r="K749" s="1" t="s">
        <v>407</v>
      </c>
      <c r="L749" s="1">
        <v>5</v>
      </c>
      <c r="N749" s="1">
        <v>1.1499999999999999</v>
      </c>
      <c r="P749" s="2">
        <f t="shared" si="51"/>
        <v>53.5</v>
      </c>
      <c r="R749" t="str">
        <f t="shared" si="50"/>
        <v/>
      </c>
    </row>
    <row r="750" spans="1:18" ht="20.399999999999999" x14ac:dyDescent="0.35">
      <c r="A750" s="1">
        <v>748</v>
      </c>
      <c r="B750" s="1" t="s">
        <v>205</v>
      </c>
      <c r="C750" s="1" t="s">
        <v>39</v>
      </c>
      <c r="D750" s="1">
        <v>2007</v>
      </c>
      <c r="E750" s="1">
        <v>71297</v>
      </c>
      <c r="F750" s="1" t="s">
        <v>28</v>
      </c>
      <c r="G750" s="1" t="s">
        <v>17</v>
      </c>
      <c r="H750" s="1" t="s">
        <v>18</v>
      </c>
      <c r="I750" s="1">
        <v>17</v>
      </c>
      <c r="J750" s="1" t="s">
        <v>24</v>
      </c>
      <c r="K750" s="1" t="s">
        <v>188</v>
      </c>
      <c r="L750" s="1">
        <v>5</v>
      </c>
      <c r="N750" s="1">
        <v>2.2000000000000002</v>
      </c>
      <c r="P750" s="2"/>
      <c r="R750" t="str">
        <f t="shared" si="50"/>
        <v/>
      </c>
    </row>
    <row r="751" spans="1:18" ht="20.399999999999999" x14ac:dyDescent="0.35">
      <c r="A751" s="1">
        <v>749</v>
      </c>
      <c r="B751" s="1" t="s">
        <v>907</v>
      </c>
      <c r="C751" s="1" t="s">
        <v>15</v>
      </c>
      <c r="D751" s="1">
        <v>2008</v>
      </c>
      <c r="E751" s="1">
        <v>55001</v>
      </c>
      <c r="F751" s="1" t="s">
        <v>23</v>
      </c>
      <c r="G751" s="1" t="s">
        <v>35</v>
      </c>
      <c r="H751" s="1" t="s">
        <v>36</v>
      </c>
      <c r="I751" s="1">
        <v>0</v>
      </c>
      <c r="J751" s="1" t="s">
        <v>24</v>
      </c>
      <c r="N751" s="1">
        <v>26.5</v>
      </c>
      <c r="P751" s="2"/>
      <c r="R751" t="str">
        <f t="shared" si="50"/>
        <v/>
      </c>
    </row>
    <row r="752" spans="1:18" ht="20.399999999999999" x14ac:dyDescent="0.35">
      <c r="A752" s="1">
        <v>750</v>
      </c>
      <c r="B752" s="1" t="s">
        <v>908</v>
      </c>
      <c r="C752" s="1" t="s">
        <v>74</v>
      </c>
      <c r="D752" s="1">
        <v>2015</v>
      </c>
      <c r="E752" s="1">
        <v>18955</v>
      </c>
      <c r="F752" s="1" t="s">
        <v>28</v>
      </c>
      <c r="G752" s="1" t="s">
        <v>35</v>
      </c>
      <c r="H752" s="1" t="s">
        <v>18</v>
      </c>
      <c r="I752" s="1">
        <v>18</v>
      </c>
      <c r="J752" s="1" t="s">
        <v>24</v>
      </c>
      <c r="K752" s="1" t="s">
        <v>201</v>
      </c>
      <c r="L752" s="1">
        <v>5</v>
      </c>
      <c r="M752" s="1" t="s">
        <v>909</v>
      </c>
      <c r="N752" s="1">
        <v>10.65</v>
      </c>
      <c r="P752" s="2">
        <f t="shared" ref="P752:P783" si="52">--LEFT(K752, FIND(" ", K752) - 1)</f>
        <v>117.3</v>
      </c>
      <c r="Q752">
        <f t="shared" si="49"/>
        <v>1604000</v>
      </c>
      <c r="R752">
        <f t="shared" si="50"/>
        <v>99.992687032418942</v>
      </c>
    </row>
    <row r="753" spans="1:18" ht="20.399999999999999" x14ac:dyDescent="0.35">
      <c r="A753" s="1">
        <v>751</v>
      </c>
      <c r="B753" s="1" t="s">
        <v>748</v>
      </c>
      <c r="C753" s="1" t="s">
        <v>34</v>
      </c>
      <c r="D753" s="1">
        <v>2016</v>
      </c>
      <c r="E753" s="1">
        <v>47877</v>
      </c>
      <c r="F753" s="1" t="s">
        <v>23</v>
      </c>
      <c r="G753" s="1" t="s">
        <v>35</v>
      </c>
      <c r="H753" s="1" t="s">
        <v>18</v>
      </c>
      <c r="I753" s="1">
        <v>16.36</v>
      </c>
      <c r="J753" s="1" t="s">
        <v>24</v>
      </c>
      <c r="K753" s="1" t="s">
        <v>62</v>
      </c>
      <c r="L753" s="1">
        <v>5</v>
      </c>
      <c r="N753" s="1">
        <v>35.68</v>
      </c>
      <c r="P753" s="2">
        <f t="shared" si="52"/>
        <v>187.7</v>
      </c>
      <c r="R753" t="str">
        <f t="shared" si="50"/>
        <v/>
      </c>
    </row>
    <row r="754" spans="1:18" ht="20.399999999999999" x14ac:dyDescent="0.35">
      <c r="A754" s="1">
        <v>752</v>
      </c>
      <c r="B754" s="1" t="s">
        <v>573</v>
      </c>
      <c r="C754" s="1" t="s">
        <v>53</v>
      </c>
      <c r="D754" s="1">
        <v>2017</v>
      </c>
      <c r="E754" s="1">
        <v>43368</v>
      </c>
      <c r="F754" s="1" t="s">
        <v>23</v>
      </c>
      <c r="G754" s="1" t="s">
        <v>35</v>
      </c>
      <c r="H754" s="1" t="s">
        <v>18</v>
      </c>
      <c r="I754" s="1">
        <v>15</v>
      </c>
      <c r="J754" s="1" t="s">
        <v>24</v>
      </c>
      <c r="K754" s="1" t="s">
        <v>574</v>
      </c>
      <c r="L754" s="1">
        <v>5</v>
      </c>
      <c r="N754" s="1">
        <v>31.94</v>
      </c>
      <c r="P754" s="2">
        <f t="shared" si="52"/>
        <v>204</v>
      </c>
      <c r="R754" t="str">
        <f t="shared" si="50"/>
        <v/>
      </c>
    </row>
    <row r="755" spans="1:18" ht="20.399999999999999" x14ac:dyDescent="0.35">
      <c r="A755" s="1">
        <v>753</v>
      </c>
      <c r="B755" s="1" t="s">
        <v>910</v>
      </c>
      <c r="C755" s="1" t="s">
        <v>27</v>
      </c>
      <c r="D755" s="1">
        <v>2011</v>
      </c>
      <c r="E755" s="1">
        <v>73000</v>
      </c>
      <c r="F755" s="1" t="s">
        <v>23</v>
      </c>
      <c r="G755" s="1" t="s">
        <v>17</v>
      </c>
      <c r="H755" s="1" t="s">
        <v>145</v>
      </c>
      <c r="I755" s="1">
        <v>18.3</v>
      </c>
      <c r="J755" s="1" t="s">
        <v>24</v>
      </c>
      <c r="K755" s="1" t="s">
        <v>911</v>
      </c>
      <c r="L755" s="1">
        <v>5</v>
      </c>
      <c r="N755" s="1">
        <v>4.2</v>
      </c>
      <c r="P755" s="2">
        <f t="shared" si="52"/>
        <v>147.9</v>
      </c>
      <c r="R755" t="str">
        <f t="shared" si="50"/>
        <v/>
      </c>
    </row>
    <row r="756" spans="1:18" ht="20.399999999999999" x14ac:dyDescent="0.35">
      <c r="A756" s="1">
        <v>754</v>
      </c>
      <c r="B756" s="1" t="s">
        <v>211</v>
      </c>
      <c r="C756" s="1" t="s">
        <v>129</v>
      </c>
      <c r="D756" s="1">
        <v>2015</v>
      </c>
      <c r="E756" s="1">
        <v>72007</v>
      </c>
      <c r="F756" s="1" t="s">
        <v>23</v>
      </c>
      <c r="G756" s="1" t="s">
        <v>17</v>
      </c>
      <c r="H756" s="1" t="s">
        <v>18</v>
      </c>
      <c r="I756" s="1">
        <v>15.1</v>
      </c>
      <c r="J756" s="1" t="s">
        <v>24</v>
      </c>
      <c r="K756" s="1" t="s">
        <v>167</v>
      </c>
      <c r="L756" s="1">
        <v>7</v>
      </c>
      <c r="N756" s="1">
        <v>9.9</v>
      </c>
      <c r="P756" s="2">
        <f t="shared" si="52"/>
        <v>140</v>
      </c>
      <c r="R756" t="str">
        <f t="shared" si="50"/>
        <v/>
      </c>
    </row>
    <row r="757" spans="1:18" ht="20.399999999999999" x14ac:dyDescent="0.35">
      <c r="A757" s="1">
        <v>755</v>
      </c>
      <c r="B757" s="1" t="s">
        <v>160</v>
      </c>
      <c r="C757" s="1" t="s">
        <v>53</v>
      </c>
      <c r="D757" s="1">
        <v>2014</v>
      </c>
      <c r="E757" s="1">
        <v>56778</v>
      </c>
      <c r="F757" s="1" t="s">
        <v>28</v>
      </c>
      <c r="G757" s="1" t="s">
        <v>35</v>
      </c>
      <c r="H757" s="1" t="s">
        <v>18</v>
      </c>
      <c r="I757" s="1">
        <v>11.74</v>
      </c>
      <c r="J757" s="1" t="s">
        <v>24</v>
      </c>
      <c r="K757" s="1" t="s">
        <v>161</v>
      </c>
      <c r="L757" s="1">
        <v>5</v>
      </c>
      <c r="N757" s="1">
        <v>15.46</v>
      </c>
      <c r="P757" s="2">
        <f t="shared" si="52"/>
        <v>186</v>
      </c>
      <c r="R757" t="str">
        <f t="shared" si="50"/>
        <v/>
      </c>
    </row>
    <row r="758" spans="1:18" ht="20.399999999999999" x14ac:dyDescent="0.35">
      <c r="A758" s="1">
        <v>756</v>
      </c>
      <c r="B758" s="1" t="s">
        <v>479</v>
      </c>
      <c r="C758" s="1" t="s">
        <v>53</v>
      </c>
      <c r="D758" s="1">
        <v>2018</v>
      </c>
      <c r="E758" s="1">
        <v>20024</v>
      </c>
      <c r="F758" s="1" t="s">
        <v>28</v>
      </c>
      <c r="G758" s="1" t="s">
        <v>17</v>
      </c>
      <c r="H758" s="1" t="s">
        <v>18</v>
      </c>
      <c r="I758" s="1">
        <v>18.2</v>
      </c>
      <c r="J758" s="1" t="s">
        <v>24</v>
      </c>
      <c r="K758" s="1" t="s">
        <v>29</v>
      </c>
      <c r="L758" s="1">
        <v>5</v>
      </c>
      <c r="M758" s="1" t="s">
        <v>912</v>
      </c>
      <c r="N758" s="1">
        <v>8.4600000000000009</v>
      </c>
      <c r="P758" s="2">
        <f t="shared" si="52"/>
        <v>88.7</v>
      </c>
      <c r="Q758">
        <f t="shared" si="49"/>
        <v>910000</v>
      </c>
      <c r="R758">
        <f t="shared" si="50"/>
        <v>99.990252747252754</v>
      </c>
    </row>
    <row r="759" spans="1:18" ht="20.399999999999999" x14ac:dyDescent="0.35">
      <c r="A759" s="1">
        <v>757</v>
      </c>
      <c r="B759" s="1" t="s">
        <v>704</v>
      </c>
      <c r="C759" s="1" t="s">
        <v>57</v>
      </c>
      <c r="D759" s="1">
        <v>2013</v>
      </c>
      <c r="E759" s="1">
        <v>42103</v>
      </c>
      <c r="F759" s="1" t="s">
        <v>28</v>
      </c>
      <c r="G759" s="1" t="s">
        <v>17</v>
      </c>
      <c r="H759" s="1" t="s">
        <v>18</v>
      </c>
      <c r="I759" s="1">
        <v>16.78</v>
      </c>
      <c r="J759" s="1" t="s">
        <v>24</v>
      </c>
      <c r="K759" s="1" t="s">
        <v>333</v>
      </c>
      <c r="L759" s="1">
        <v>5</v>
      </c>
      <c r="N759" s="1">
        <v>3.25</v>
      </c>
      <c r="P759" s="2">
        <f t="shared" si="52"/>
        <v>88.73</v>
      </c>
      <c r="R759" t="str">
        <f t="shared" si="50"/>
        <v/>
      </c>
    </row>
    <row r="760" spans="1:18" ht="20.399999999999999" x14ac:dyDescent="0.35">
      <c r="A760" s="1">
        <v>758</v>
      </c>
      <c r="B760" s="1" t="s">
        <v>285</v>
      </c>
      <c r="C760" s="1" t="s">
        <v>39</v>
      </c>
      <c r="D760" s="1">
        <v>2012</v>
      </c>
      <c r="E760" s="1">
        <v>67147</v>
      </c>
      <c r="F760" s="1" t="s">
        <v>28</v>
      </c>
      <c r="G760" s="1" t="s">
        <v>17</v>
      </c>
      <c r="H760" s="1" t="s">
        <v>18</v>
      </c>
      <c r="I760" s="1">
        <v>19.7</v>
      </c>
      <c r="J760" s="1" t="s">
        <v>24</v>
      </c>
      <c r="K760" s="1" t="s">
        <v>116</v>
      </c>
      <c r="L760" s="1">
        <v>5</v>
      </c>
      <c r="N760" s="1">
        <v>2.6</v>
      </c>
      <c r="P760" s="2">
        <f t="shared" si="52"/>
        <v>46.3</v>
      </c>
      <c r="R760" t="str">
        <f t="shared" si="50"/>
        <v/>
      </c>
    </row>
    <row r="761" spans="1:18" ht="20.399999999999999" x14ac:dyDescent="0.35">
      <c r="A761" s="1">
        <v>759</v>
      </c>
      <c r="B761" s="1" t="s">
        <v>436</v>
      </c>
      <c r="C761" s="1" t="s">
        <v>34</v>
      </c>
      <c r="D761" s="1">
        <v>2016</v>
      </c>
      <c r="E761" s="1">
        <v>37806</v>
      </c>
      <c r="F761" s="1" t="s">
        <v>28</v>
      </c>
      <c r="G761" s="1" t="s">
        <v>17</v>
      </c>
      <c r="H761" s="1" t="s">
        <v>18</v>
      </c>
      <c r="I761" s="1">
        <v>20.399999999999999</v>
      </c>
      <c r="J761" s="1" t="s">
        <v>24</v>
      </c>
      <c r="K761" s="1" t="s">
        <v>291</v>
      </c>
      <c r="L761" s="1">
        <v>5</v>
      </c>
      <c r="N761" s="1">
        <v>5.2</v>
      </c>
      <c r="P761" s="2">
        <f t="shared" si="52"/>
        <v>81.8</v>
      </c>
      <c r="R761" t="str">
        <f t="shared" si="50"/>
        <v/>
      </c>
    </row>
    <row r="762" spans="1:18" ht="20.399999999999999" x14ac:dyDescent="0.35">
      <c r="A762" s="1">
        <v>760</v>
      </c>
      <c r="B762" s="1" t="s">
        <v>447</v>
      </c>
      <c r="C762" s="1" t="s">
        <v>22</v>
      </c>
      <c r="D762" s="1">
        <v>2009</v>
      </c>
      <c r="E762" s="1">
        <v>85000</v>
      </c>
      <c r="F762" s="1" t="s">
        <v>28</v>
      </c>
      <c r="G762" s="1" t="s">
        <v>17</v>
      </c>
      <c r="H762" s="1" t="s">
        <v>145</v>
      </c>
      <c r="I762" s="1">
        <v>19</v>
      </c>
      <c r="J762" s="1" t="s">
        <v>24</v>
      </c>
      <c r="K762" s="1" t="s">
        <v>448</v>
      </c>
      <c r="L762" s="1">
        <v>5</v>
      </c>
      <c r="N762" s="1">
        <v>1.8</v>
      </c>
      <c r="P762" s="2">
        <f t="shared" si="52"/>
        <v>66.099999999999994</v>
      </c>
      <c r="R762" t="str">
        <f t="shared" si="50"/>
        <v/>
      </c>
    </row>
    <row r="763" spans="1:18" ht="20.399999999999999" x14ac:dyDescent="0.35">
      <c r="A763" s="1">
        <v>761</v>
      </c>
      <c r="B763" s="1" t="s">
        <v>913</v>
      </c>
      <c r="C763" s="1" t="s">
        <v>27</v>
      </c>
      <c r="D763" s="1">
        <v>2011</v>
      </c>
      <c r="E763" s="1">
        <v>35000</v>
      </c>
      <c r="F763" s="1" t="s">
        <v>28</v>
      </c>
      <c r="G763" s="1" t="s">
        <v>17</v>
      </c>
      <c r="H763" s="1" t="s">
        <v>18</v>
      </c>
      <c r="I763" s="1">
        <v>25.4</v>
      </c>
      <c r="J763" s="1" t="s">
        <v>24</v>
      </c>
      <c r="K763" s="1" t="s">
        <v>264</v>
      </c>
      <c r="L763" s="1">
        <v>4</v>
      </c>
      <c r="N763" s="1">
        <v>1.6</v>
      </c>
      <c r="P763" s="2">
        <f t="shared" si="52"/>
        <v>37.479999999999997</v>
      </c>
      <c r="R763" t="str">
        <f t="shared" si="50"/>
        <v/>
      </c>
    </row>
    <row r="764" spans="1:18" ht="20.399999999999999" x14ac:dyDescent="0.35">
      <c r="A764" s="1">
        <v>762</v>
      </c>
      <c r="B764" s="1" t="s">
        <v>914</v>
      </c>
      <c r="C764" s="1" t="s">
        <v>57</v>
      </c>
      <c r="D764" s="1">
        <v>2015</v>
      </c>
      <c r="E764" s="1">
        <v>72035</v>
      </c>
      <c r="F764" s="1" t="s">
        <v>23</v>
      </c>
      <c r="G764" s="1" t="s">
        <v>17</v>
      </c>
      <c r="H764" s="1" t="s">
        <v>18</v>
      </c>
      <c r="I764" s="1">
        <v>25.5</v>
      </c>
      <c r="J764" s="1" t="s">
        <v>24</v>
      </c>
      <c r="K764" s="1" t="s">
        <v>405</v>
      </c>
      <c r="L764" s="1">
        <v>5</v>
      </c>
      <c r="M764" s="1" t="s">
        <v>915</v>
      </c>
      <c r="N764" s="1">
        <v>2.5</v>
      </c>
      <c r="P764" s="2">
        <f t="shared" si="52"/>
        <v>99</v>
      </c>
      <c r="Q764">
        <f t="shared" si="49"/>
        <v>765000</v>
      </c>
      <c r="R764">
        <f t="shared" si="50"/>
        <v>99.987058823529409</v>
      </c>
    </row>
    <row r="765" spans="1:18" ht="20.399999999999999" x14ac:dyDescent="0.35">
      <c r="A765" s="1">
        <v>763</v>
      </c>
      <c r="B765" s="1" t="s">
        <v>916</v>
      </c>
      <c r="C765" s="1" t="s">
        <v>43</v>
      </c>
      <c r="D765" s="1">
        <v>2011</v>
      </c>
      <c r="E765" s="1">
        <v>48500</v>
      </c>
      <c r="F765" s="1" t="s">
        <v>28</v>
      </c>
      <c r="G765" s="1" t="s">
        <v>17</v>
      </c>
      <c r="H765" s="1" t="s">
        <v>18</v>
      </c>
      <c r="I765" s="1">
        <v>16</v>
      </c>
      <c r="J765" s="1" t="s">
        <v>24</v>
      </c>
      <c r="K765" s="1" t="s">
        <v>219</v>
      </c>
      <c r="L765" s="1">
        <v>5</v>
      </c>
      <c r="N765" s="1">
        <v>2.5</v>
      </c>
      <c r="P765" s="2">
        <f t="shared" si="52"/>
        <v>90</v>
      </c>
      <c r="R765" t="str">
        <f t="shared" si="50"/>
        <v/>
      </c>
    </row>
    <row r="766" spans="1:18" ht="20.399999999999999" x14ac:dyDescent="0.35">
      <c r="A766" s="1">
        <v>764</v>
      </c>
      <c r="B766" s="1" t="s">
        <v>917</v>
      </c>
      <c r="C766" s="1" t="s">
        <v>34</v>
      </c>
      <c r="D766" s="1">
        <v>2017</v>
      </c>
      <c r="E766" s="1">
        <v>28854</v>
      </c>
      <c r="F766" s="1" t="s">
        <v>28</v>
      </c>
      <c r="G766" s="1" t="s">
        <v>17</v>
      </c>
      <c r="H766" s="1" t="s">
        <v>18</v>
      </c>
      <c r="I766" s="1">
        <v>18.16</v>
      </c>
      <c r="J766" s="1" t="s">
        <v>24</v>
      </c>
      <c r="K766" s="1" t="s">
        <v>184</v>
      </c>
      <c r="L766" s="1">
        <v>5</v>
      </c>
      <c r="N766" s="1">
        <v>6.7</v>
      </c>
      <c r="P766" s="2">
        <f t="shared" si="52"/>
        <v>86.8</v>
      </c>
      <c r="R766" t="str">
        <f t="shared" si="50"/>
        <v/>
      </c>
    </row>
    <row r="767" spans="1:18" ht="20.399999999999999" x14ac:dyDescent="0.35">
      <c r="A767" s="1">
        <v>765</v>
      </c>
      <c r="B767" s="1" t="s">
        <v>918</v>
      </c>
      <c r="C767" s="1" t="s">
        <v>39</v>
      </c>
      <c r="D767" s="1">
        <v>2005</v>
      </c>
      <c r="E767" s="1">
        <v>92450</v>
      </c>
      <c r="F767" s="1" t="s">
        <v>28</v>
      </c>
      <c r="G767" s="1" t="s">
        <v>17</v>
      </c>
      <c r="H767" s="1" t="s">
        <v>18</v>
      </c>
      <c r="I767" s="1">
        <v>15.4</v>
      </c>
      <c r="J767" s="1" t="s">
        <v>24</v>
      </c>
      <c r="K767" s="1" t="s">
        <v>606</v>
      </c>
      <c r="L767" s="1">
        <v>5</v>
      </c>
      <c r="N767" s="1">
        <v>1.2</v>
      </c>
      <c r="P767" s="2">
        <f t="shared" si="52"/>
        <v>94</v>
      </c>
      <c r="R767" t="str">
        <f t="shared" si="50"/>
        <v/>
      </c>
    </row>
    <row r="768" spans="1:18" ht="20.399999999999999" x14ac:dyDescent="0.35">
      <c r="A768" s="1">
        <v>766</v>
      </c>
      <c r="B768" s="1" t="s">
        <v>242</v>
      </c>
      <c r="C768" s="1" t="s">
        <v>34</v>
      </c>
      <c r="D768" s="1">
        <v>2016</v>
      </c>
      <c r="E768" s="1">
        <v>14351</v>
      </c>
      <c r="F768" s="1" t="s">
        <v>23</v>
      </c>
      <c r="G768" s="1" t="s">
        <v>35</v>
      </c>
      <c r="H768" s="1" t="s">
        <v>18</v>
      </c>
      <c r="I768" s="1">
        <v>18.88</v>
      </c>
      <c r="J768" s="1" t="s">
        <v>24</v>
      </c>
      <c r="K768" s="1" t="s">
        <v>99</v>
      </c>
      <c r="L768" s="1">
        <v>5</v>
      </c>
      <c r="N768" s="1">
        <v>35.549999999999997</v>
      </c>
      <c r="P768" s="2">
        <f t="shared" si="52"/>
        <v>184</v>
      </c>
      <c r="R768" t="str">
        <f t="shared" si="50"/>
        <v/>
      </c>
    </row>
    <row r="769" spans="1:18" ht="20.399999999999999" x14ac:dyDescent="0.35">
      <c r="A769" s="1">
        <v>767</v>
      </c>
      <c r="B769" s="1" t="s">
        <v>910</v>
      </c>
      <c r="C769" s="1" t="s">
        <v>43</v>
      </c>
      <c r="D769" s="1">
        <v>2017</v>
      </c>
      <c r="E769" s="1">
        <v>51087</v>
      </c>
      <c r="F769" s="1" t="s">
        <v>23</v>
      </c>
      <c r="G769" s="1" t="s">
        <v>17</v>
      </c>
      <c r="H769" s="1" t="s">
        <v>18</v>
      </c>
      <c r="I769" s="1">
        <v>17.899999999999999</v>
      </c>
      <c r="J769" s="1" t="s">
        <v>24</v>
      </c>
      <c r="K769" s="1" t="s">
        <v>132</v>
      </c>
      <c r="L769" s="1">
        <v>5</v>
      </c>
      <c r="N769" s="1">
        <v>7.75</v>
      </c>
      <c r="P769" s="2">
        <f t="shared" si="52"/>
        <v>163.69999999999999</v>
      </c>
      <c r="R769" t="str">
        <f t="shared" si="50"/>
        <v/>
      </c>
    </row>
    <row r="770" spans="1:18" ht="20.399999999999999" x14ac:dyDescent="0.35">
      <c r="A770" s="1">
        <v>768</v>
      </c>
      <c r="B770" s="1" t="s">
        <v>919</v>
      </c>
      <c r="C770" s="1" t="s">
        <v>27</v>
      </c>
      <c r="D770" s="1">
        <v>2005</v>
      </c>
      <c r="E770" s="1">
        <v>50000</v>
      </c>
      <c r="F770" s="1" t="s">
        <v>23</v>
      </c>
      <c r="G770" s="1" t="s">
        <v>17</v>
      </c>
      <c r="H770" s="1" t="s">
        <v>18</v>
      </c>
      <c r="I770" s="1">
        <v>12.7</v>
      </c>
      <c r="J770" s="1" t="s">
        <v>24</v>
      </c>
      <c r="K770" s="1" t="s">
        <v>920</v>
      </c>
      <c r="L770" s="1">
        <v>8</v>
      </c>
      <c r="N770" s="1">
        <v>1.94</v>
      </c>
      <c r="P770" s="2">
        <f t="shared" si="52"/>
        <v>116.6</v>
      </c>
      <c r="R770" t="str">
        <f t="shared" si="50"/>
        <v/>
      </c>
    </row>
    <row r="771" spans="1:18" ht="20.399999999999999" x14ac:dyDescent="0.35">
      <c r="A771" s="1">
        <v>769</v>
      </c>
      <c r="B771" s="1" t="s">
        <v>164</v>
      </c>
      <c r="C771" s="1" t="s">
        <v>39</v>
      </c>
      <c r="D771" s="1">
        <v>2016</v>
      </c>
      <c r="E771" s="1">
        <v>73000</v>
      </c>
      <c r="F771" s="1" t="s">
        <v>23</v>
      </c>
      <c r="G771" s="1" t="s">
        <v>17</v>
      </c>
      <c r="H771" s="1" t="s">
        <v>18</v>
      </c>
      <c r="I771" s="1">
        <v>25</v>
      </c>
      <c r="J771" s="1" t="s">
        <v>24</v>
      </c>
      <c r="K771" s="1" t="s">
        <v>165</v>
      </c>
      <c r="L771" s="1">
        <v>5</v>
      </c>
      <c r="N771" s="1">
        <v>2.2000000000000002</v>
      </c>
      <c r="P771" s="2">
        <f t="shared" si="52"/>
        <v>69</v>
      </c>
      <c r="R771" t="str">
        <f t="shared" si="50"/>
        <v/>
      </c>
    </row>
    <row r="772" spans="1:18" ht="20.399999999999999" x14ac:dyDescent="0.35">
      <c r="A772" s="1">
        <v>770</v>
      </c>
      <c r="B772" s="1" t="s">
        <v>921</v>
      </c>
      <c r="C772" s="1" t="s">
        <v>129</v>
      </c>
      <c r="D772" s="1">
        <v>2011</v>
      </c>
      <c r="E772" s="1">
        <v>60000</v>
      </c>
      <c r="F772" s="1" t="s">
        <v>23</v>
      </c>
      <c r="G772" s="1" t="s">
        <v>35</v>
      </c>
      <c r="H772" s="1" t="s">
        <v>18</v>
      </c>
      <c r="I772" s="1">
        <v>18.100000000000001</v>
      </c>
      <c r="J772" s="1" t="s">
        <v>24</v>
      </c>
      <c r="K772" s="1" t="s">
        <v>911</v>
      </c>
      <c r="L772" s="1">
        <v>4</v>
      </c>
      <c r="N772" s="1">
        <v>3.8</v>
      </c>
      <c r="P772" s="2">
        <f t="shared" si="52"/>
        <v>147.9</v>
      </c>
      <c r="R772" t="str">
        <f t="shared" si="50"/>
        <v/>
      </c>
    </row>
    <row r="773" spans="1:18" ht="20.399999999999999" x14ac:dyDescent="0.35">
      <c r="A773" s="1">
        <v>771</v>
      </c>
      <c r="B773" s="1" t="s">
        <v>922</v>
      </c>
      <c r="C773" s="1" t="s">
        <v>27</v>
      </c>
      <c r="D773" s="1">
        <v>2016</v>
      </c>
      <c r="E773" s="1">
        <v>50000</v>
      </c>
      <c r="F773" s="1" t="s">
        <v>23</v>
      </c>
      <c r="G773" s="1" t="s">
        <v>17</v>
      </c>
      <c r="H773" s="1" t="s">
        <v>18</v>
      </c>
      <c r="I773" s="1">
        <v>12.8</v>
      </c>
      <c r="J773" s="1" t="s">
        <v>24</v>
      </c>
      <c r="K773" s="1" t="s">
        <v>93</v>
      </c>
      <c r="L773" s="1">
        <v>8</v>
      </c>
      <c r="N773" s="1">
        <v>15.65</v>
      </c>
      <c r="P773" s="2">
        <f t="shared" si="52"/>
        <v>102</v>
      </c>
      <c r="R773" t="str">
        <f t="shared" si="50"/>
        <v/>
      </c>
    </row>
    <row r="774" spans="1:18" ht="20.399999999999999" x14ac:dyDescent="0.35">
      <c r="A774" s="1">
        <v>772</v>
      </c>
      <c r="B774" s="1" t="s">
        <v>396</v>
      </c>
      <c r="C774" s="1" t="s">
        <v>34</v>
      </c>
      <c r="D774" s="1">
        <v>2018</v>
      </c>
      <c r="E774" s="1">
        <v>36797</v>
      </c>
      <c r="F774" s="1" t="s">
        <v>23</v>
      </c>
      <c r="G774" s="1" t="s">
        <v>35</v>
      </c>
      <c r="H774" s="1" t="s">
        <v>18</v>
      </c>
      <c r="I774" s="1">
        <v>19.27</v>
      </c>
      <c r="J774" s="1" t="s">
        <v>24</v>
      </c>
      <c r="K774" s="1" t="s">
        <v>75</v>
      </c>
      <c r="L774" s="1">
        <v>5</v>
      </c>
      <c r="N774" s="1">
        <v>39.47</v>
      </c>
      <c r="P774" s="2">
        <f t="shared" si="52"/>
        <v>167.62</v>
      </c>
      <c r="R774" t="str">
        <f t="shared" si="50"/>
        <v/>
      </c>
    </row>
    <row r="775" spans="1:18" ht="20.399999999999999" x14ac:dyDescent="0.35">
      <c r="A775" s="1">
        <v>773</v>
      </c>
      <c r="B775" s="1" t="s">
        <v>641</v>
      </c>
      <c r="C775" s="1" t="s">
        <v>57</v>
      </c>
      <c r="D775" s="1">
        <v>2011</v>
      </c>
      <c r="E775" s="1">
        <v>50000</v>
      </c>
      <c r="F775" s="1" t="s">
        <v>28</v>
      </c>
      <c r="G775" s="1" t="s">
        <v>17</v>
      </c>
      <c r="H775" s="1" t="s">
        <v>36</v>
      </c>
      <c r="I775" s="1">
        <v>18.5</v>
      </c>
      <c r="J775" s="1" t="s">
        <v>24</v>
      </c>
      <c r="K775" s="1" t="s">
        <v>276</v>
      </c>
      <c r="L775" s="1">
        <v>5</v>
      </c>
      <c r="N775" s="1">
        <v>1.5</v>
      </c>
      <c r="P775" s="2">
        <f t="shared" si="52"/>
        <v>85.8</v>
      </c>
      <c r="R775" t="str">
        <f t="shared" si="50"/>
        <v/>
      </c>
    </row>
    <row r="776" spans="1:18" ht="20.399999999999999" x14ac:dyDescent="0.35">
      <c r="A776" s="1">
        <v>774</v>
      </c>
      <c r="B776" s="1" t="s">
        <v>923</v>
      </c>
      <c r="C776" s="1" t="s">
        <v>129</v>
      </c>
      <c r="D776" s="1">
        <v>2013</v>
      </c>
      <c r="E776" s="1">
        <v>94000</v>
      </c>
      <c r="F776" s="1" t="s">
        <v>23</v>
      </c>
      <c r="G776" s="1" t="s">
        <v>17</v>
      </c>
      <c r="H776" s="1" t="s">
        <v>18</v>
      </c>
      <c r="I776" s="1">
        <v>12.8</v>
      </c>
      <c r="J776" s="1" t="s">
        <v>24</v>
      </c>
      <c r="K776" s="1" t="s">
        <v>93</v>
      </c>
      <c r="L776" s="1">
        <v>8</v>
      </c>
      <c r="N776" s="1">
        <v>8.85</v>
      </c>
      <c r="P776" s="2">
        <f t="shared" si="52"/>
        <v>102</v>
      </c>
      <c r="R776" t="str">
        <f t="shared" si="50"/>
        <v/>
      </c>
    </row>
    <row r="777" spans="1:18" ht="20.399999999999999" x14ac:dyDescent="0.35">
      <c r="A777" s="1">
        <v>775</v>
      </c>
      <c r="B777" s="1" t="s">
        <v>676</v>
      </c>
      <c r="C777" s="1" t="s">
        <v>74</v>
      </c>
      <c r="D777" s="1">
        <v>2013</v>
      </c>
      <c r="E777" s="1">
        <v>74000</v>
      </c>
      <c r="F777" s="1" t="s">
        <v>23</v>
      </c>
      <c r="G777" s="1" t="s">
        <v>17</v>
      </c>
      <c r="H777" s="1" t="s">
        <v>36</v>
      </c>
      <c r="I777" s="1">
        <v>12.55</v>
      </c>
      <c r="J777" s="1" t="s">
        <v>24</v>
      </c>
      <c r="K777" s="1" t="s">
        <v>207</v>
      </c>
      <c r="L777" s="1">
        <v>7</v>
      </c>
      <c r="N777" s="1">
        <v>17.899999999999999</v>
      </c>
      <c r="P777" s="2">
        <f t="shared" si="52"/>
        <v>168.5</v>
      </c>
      <c r="R777" t="str">
        <f t="shared" si="50"/>
        <v/>
      </c>
    </row>
    <row r="778" spans="1:18" ht="20.399999999999999" x14ac:dyDescent="0.35">
      <c r="A778" s="1">
        <v>776</v>
      </c>
      <c r="B778" s="1" t="s">
        <v>518</v>
      </c>
      <c r="C778" s="1" t="s">
        <v>34</v>
      </c>
      <c r="D778" s="1">
        <v>2014</v>
      </c>
      <c r="E778" s="1">
        <v>41016</v>
      </c>
      <c r="F778" s="1" t="s">
        <v>28</v>
      </c>
      <c r="G778" s="1" t="s">
        <v>35</v>
      </c>
      <c r="H778" s="1" t="s">
        <v>36</v>
      </c>
      <c r="I778" s="1">
        <v>16.95</v>
      </c>
      <c r="J778" s="1" t="s">
        <v>24</v>
      </c>
      <c r="K778" s="1" t="s">
        <v>151</v>
      </c>
      <c r="L778" s="1">
        <v>5</v>
      </c>
      <c r="N778" s="1">
        <v>5.08</v>
      </c>
      <c r="P778" s="2">
        <f t="shared" si="52"/>
        <v>78.900000000000006</v>
      </c>
      <c r="R778" t="str">
        <f t="shared" si="50"/>
        <v/>
      </c>
    </row>
    <row r="779" spans="1:18" ht="20.399999999999999" x14ac:dyDescent="0.35">
      <c r="A779" s="1">
        <v>777</v>
      </c>
      <c r="B779" s="1" t="s">
        <v>349</v>
      </c>
      <c r="C779" s="1" t="s">
        <v>74</v>
      </c>
      <c r="D779" s="1">
        <v>2012</v>
      </c>
      <c r="E779" s="1">
        <v>67000</v>
      </c>
      <c r="F779" s="1" t="s">
        <v>23</v>
      </c>
      <c r="G779" s="1" t="s">
        <v>17</v>
      </c>
      <c r="H779" s="1" t="s">
        <v>18</v>
      </c>
      <c r="I779" s="1">
        <v>22.32</v>
      </c>
      <c r="J779" s="1" t="s">
        <v>24</v>
      </c>
      <c r="K779" s="1" t="s">
        <v>235</v>
      </c>
      <c r="L779" s="1">
        <v>5</v>
      </c>
      <c r="N779" s="1">
        <v>6.25</v>
      </c>
      <c r="P779" s="2">
        <f t="shared" si="52"/>
        <v>126.32</v>
      </c>
      <c r="R779" t="str">
        <f t="shared" si="50"/>
        <v/>
      </c>
    </row>
    <row r="780" spans="1:18" ht="20.399999999999999" x14ac:dyDescent="0.35">
      <c r="A780" s="1">
        <v>778</v>
      </c>
      <c r="B780" s="1" t="s">
        <v>373</v>
      </c>
      <c r="C780" s="1" t="s">
        <v>74</v>
      </c>
      <c r="D780" s="1">
        <v>2015</v>
      </c>
      <c r="E780" s="1">
        <v>76927</v>
      </c>
      <c r="F780" s="1" t="s">
        <v>23</v>
      </c>
      <c r="G780" s="1" t="s">
        <v>35</v>
      </c>
      <c r="H780" s="1" t="s">
        <v>18</v>
      </c>
      <c r="I780" s="1">
        <v>15.73</v>
      </c>
      <c r="J780" s="1" t="s">
        <v>24</v>
      </c>
      <c r="K780" s="1" t="s">
        <v>139</v>
      </c>
      <c r="L780" s="1">
        <v>5</v>
      </c>
      <c r="N780" s="1">
        <v>22.75</v>
      </c>
      <c r="P780" s="2">
        <f t="shared" si="52"/>
        <v>174.33</v>
      </c>
      <c r="R780" t="str">
        <f t="shared" si="50"/>
        <v/>
      </c>
    </row>
    <row r="781" spans="1:18" ht="20.399999999999999" x14ac:dyDescent="0.35">
      <c r="A781" s="1">
        <v>779</v>
      </c>
      <c r="B781" s="1" t="s">
        <v>694</v>
      </c>
      <c r="C781" s="1" t="s">
        <v>57</v>
      </c>
      <c r="D781" s="1">
        <v>2010</v>
      </c>
      <c r="E781" s="1">
        <v>17088</v>
      </c>
      <c r="F781" s="1" t="s">
        <v>28</v>
      </c>
      <c r="G781" s="1" t="s">
        <v>17</v>
      </c>
      <c r="H781" s="1" t="s">
        <v>18</v>
      </c>
      <c r="I781" s="1">
        <v>18.600000000000001</v>
      </c>
      <c r="J781" s="1" t="s">
        <v>24</v>
      </c>
      <c r="K781" s="1" t="s">
        <v>695</v>
      </c>
      <c r="L781" s="1">
        <v>5</v>
      </c>
      <c r="N781" s="1">
        <v>1.46</v>
      </c>
      <c r="P781" s="2">
        <f t="shared" si="52"/>
        <v>79.400000000000006</v>
      </c>
      <c r="R781" t="str">
        <f t="shared" ref="R781:R844" si="53">IF(Q781&lt;&gt;"", ((Q781 - P781) / Q781) * 100, "")</f>
        <v/>
      </c>
    </row>
    <row r="782" spans="1:18" ht="20.399999999999999" x14ac:dyDescent="0.35">
      <c r="A782" s="1">
        <v>780</v>
      </c>
      <c r="B782" s="1" t="s">
        <v>924</v>
      </c>
      <c r="C782" s="1" t="s">
        <v>22</v>
      </c>
      <c r="D782" s="1">
        <v>2007</v>
      </c>
      <c r="E782" s="1">
        <v>112808</v>
      </c>
      <c r="F782" s="1" t="s">
        <v>23</v>
      </c>
      <c r="G782" s="1" t="s">
        <v>17</v>
      </c>
      <c r="H782" s="1" t="s">
        <v>36</v>
      </c>
      <c r="I782" s="1">
        <v>17.8</v>
      </c>
      <c r="J782" s="1" t="s">
        <v>24</v>
      </c>
      <c r="K782" s="1" t="s">
        <v>159</v>
      </c>
      <c r="L782" s="1">
        <v>5</v>
      </c>
      <c r="N782" s="1">
        <v>2.0499999999999998</v>
      </c>
      <c r="P782" s="2">
        <f t="shared" si="52"/>
        <v>68</v>
      </c>
      <c r="R782" t="str">
        <f t="shared" si="53"/>
        <v/>
      </c>
    </row>
    <row r="783" spans="1:18" ht="20.399999999999999" x14ac:dyDescent="0.35">
      <c r="A783" s="1">
        <v>781</v>
      </c>
      <c r="B783" s="1" t="s">
        <v>411</v>
      </c>
      <c r="C783" s="1" t="s">
        <v>34</v>
      </c>
      <c r="D783" s="1">
        <v>2014</v>
      </c>
      <c r="E783" s="1">
        <v>74980</v>
      </c>
      <c r="F783" s="1" t="s">
        <v>23</v>
      </c>
      <c r="G783" s="1" t="s">
        <v>17</v>
      </c>
      <c r="H783" s="1" t="s">
        <v>18</v>
      </c>
      <c r="I783" s="1">
        <v>20</v>
      </c>
      <c r="J783" s="1" t="s">
        <v>24</v>
      </c>
      <c r="K783" s="1" t="s">
        <v>159</v>
      </c>
      <c r="L783" s="1">
        <v>5</v>
      </c>
      <c r="N783" s="1">
        <v>4.08</v>
      </c>
      <c r="P783" s="2">
        <f t="shared" si="52"/>
        <v>68</v>
      </c>
      <c r="R783" t="str">
        <f t="shared" si="53"/>
        <v/>
      </c>
    </row>
    <row r="784" spans="1:18" ht="20.399999999999999" x14ac:dyDescent="0.35">
      <c r="A784" s="1">
        <v>782</v>
      </c>
      <c r="B784" s="1" t="s">
        <v>492</v>
      </c>
      <c r="C784" s="1" t="s">
        <v>39</v>
      </c>
      <c r="D784" s="1">
        <v>2014</v>
      </c>
      <c r="E784" s="1">
        <v>44600</v>
      </c>
      <c r="F784" s="1" t="s">
        <v>28</v>
      </c>
      <c r="G784" s="1" t="s">
        <v>35</v>
      </c>
      <c r="H784" s="1" t="s">
        <v>18</v>
      </c>
      <c r="I784" s="1">
        <v>23.1</v>
      </c>
      <c r="J784" s="1" t="s">
        <v>24</v>
      </c>
      <c r="K784" s="1" t="s">
        <v>398</v>
      </c>
      <c r="L784" s="1">
        <v>5</v>
      </c>
      <c r="N784" s="1">
        <v>4.55</v>
      </c>
      <c r="P784" s="2">
        <f t="shared" ref="P784:P815" si="54">--LEFT(K784, FIND(" ", K784) - 1)</f>
        <v>67.040000000000006</v>
      </c>
      <c r="R784" t="str">
        <f t="shared" si="53"/>
        <v/>
      </c>
    </row>
    <row r="785" spans="1:18" ht="20.399999999999999" x14ac:dyDescent="0.35">
      <c r="A785" s="1">
        <v>783</v>
      </c>
      <c r="B785" s="1" t="s">
        <v>925</v>
      </c>
      <c r="C785" s="1" t="s">
        <v>15</v>
      </c>
      <c r="D785" s="1">
        <v>2013</v>
      </c>
      <c r="E785" s="1">
        <v>37000</v>
      </c>
      <c r="F785" s="1" t="s">
        <v>23</v>
      </c>
      <c r="G785" s="1" t="s">
        <v>35</v>
      </c>
      <c r="H785" s="1" t="s">
        <v>18</v>
      </c>
      <c r="I785" s="1">
        <v>20</v>
      </c>
      <c r="J785" s="1" t="s">
        <v>24</v>
      </c>
      <c r="K785" s="1" t="s">
        <v>259</v>
      </c>
      <c r="L785" s="1">
        <v>5</v>
      </c>
      <c r="N785" s="1">
        <v>14</v>
      </c>
      <c r="P785" s="2">
        <f t="shared" si="54"/>
        <v>107.3</v>
      </c>
      <c r="R785" t="str">
        <f t="shared" si="53"/>
        <v/>
      </c>
    </row>
    <row r="786" spans="1:18" ht="20.399999999999999" x14ac:dyDescent="0.35">
      <c r="A786" s="1">
        <v>784</v>
      </c>
      <c r="B786" s="1" t="s">
        <v>706</v>
      </c>
      <c r="C786" s="1" t="s">
        <v>129</v>
      </c>
      <c r="D786" s="1">
        <v>2016</v>
      </c>
      <c r="E786" s="1">
        <v>21000</v>
      </c>
      <c r="F786" s="1" t="s">
        <v>28</v>
      </c>
      <c r="G786" s="1" t="s">
        <v>17</v>
      </c>
      <c r="H786" s="1" t="s">
        <v>18</v>
      </c>
      <c r="I786" s="1">
        <v>15.8</v>
      </c>
      <c r="J786" s="1" t="s">
        <v>24</v>
      </c>
      <c r="K786" s="1" t="s">
        <v>283</v>
      </c>
      <c r="L786" s="1">
        <v>5</v>
      </c>
      <c r="M786" s="1" t="s">
        <v>926</v>
      </c>
      <c r="N786" s="1">
        <v>10.9</v>
      </c>
      <c r="P786" s="2">
        <f t="shared" si="54"/>
        <v>121.3</v>
      </c>
      <c r="Q786">
        <f t="shared" ref="Q786:Q840" si="55">VALUE(SUBSTITUTE(SUBSTITUTE(TRIM(M786), CHAR(160), ""), " Lakh", "")) * 100000</f>
        <v>1374000</v>
      </c>
      <c r="R786">
        <f t="shared" si="53"/>
        <v>99.991171761280924</v>
      </c>
    </row>
    <row r="787" spans="1:18" ht="20.399999999999999" x14ac:dyDescent="0.35">
      <c r="A787" s="1">
        <v>785</v>
      </c>
      <c r="B787" s="1" t="s">
        <v>216</v>
      </c>
      <c r="C787" s="1" t="s">
        <v>74</v>
      </c>
      <c r="D787" s="1">
        <v>2010</v>
      </c>
      <c r="E787" s="1">
        <v>81245</v>
      </c>
      <c r="F787" s="1" t="s">
        <v>28</v>
      </c>
      <c r="G787" s="1" t="s">
        <v>17</v>
      </c>
      <c r="H787" s="1" t="s">
        <v>18</v>
      </c>
      <c r="I787" s="1">
        <v>18.899999999999999</v>
      </c>
      <c r="J787" s="1" t="s">
        <v>24</v>
      </c>
      <c r="K787" s="1" t="s">
        <v>88</v>
      </c>
      <c r="L787" s="1">
        <v>5</v>
      </c>
      <c r="N787" s="1">
        <v>2.4500000000000002</v>
      </c>
      <c r="P787" s="2">
        <f t="shared" si="54"/>
        <v>67.099999999999994</v>
      </c>
      <c r="R787" t="str">
        <f t="shared" si="53"/>
        <v/>
      </c>
    </row>
    <row r="788" spans="1:18" ht="20.399999999999999" x14ac:dyDescent="0.35">
      <c r="A788" s="1">
        <v>786</v>
      </c>
      <c r="B788" s="1" t="s">
        <v>927</v>
      </c>
      <c r="C788" s="1" t="s">
        <v>61</v>
      </c>
      <c r="D788" s="1">
        <v>2013</v>
      </c>
      <c r="E788" s="1">
        <v>70000</v>
      </c>
      <c r="F788" s="1" t="s">
        <v>23</v>
      </c>
      <c r="G788" s="1" t="s">
        <v>35</v>
      </c>
      <c r="H788" s="1" t="s">
        <v>18</v>
      </c>
      <c r="I788" s="1">
        <v>10</v>
      </c>
      <c r="J788" s="1" t="s">
        <v>24</v>
      </c>
      <c r="K788" s="1" t="s">
        <v>163</v>
      </c>
      <c r="L788" s="1">
        <v>5</v>
      </c>
      <c r="N788" s="1">
        <v>15.8</v>
      </c>
      <c r="P788" s="2">
        <f t="shared" si="54"/>
        <v>170</v>
      </c>
      <c r="R788" t="str">
        <f t="shared" si="53"/>
        <v/>
      </c>
    </row>
    <row r="789" spans="1:18" ht="20.399999999999999" x14ac:dyDescent="0.35">
      <c r="A789" s="1">
        <v>787</v>
      </c>
      <c r="B789" s="1" t="s">
        <v>928</v>
      </c>
      <c r="C789" s="1" t="s">
        <v>15</v>
      </c>
      <c r="D789" s="1">
        <v>2017</v>
      </c>
      <c r="E789" s="1">
        <v>4018</v>
      </c>
      <c r="F789" s="1" t="s">
        <v>28</v>
      </c>
      <c r="G789" s="1" t="s">
        <v>17</v>
      </c>
      <c r="H789" s="1" t="s">
        <v>18</v>
      </c>
      <c r="I789" s="1">
        <v>18.88</v>
      </c>
      <c r="J789" s="1" t="s">
        <v>24</v>
      </c>
      <c r="K789" s="1" t="s">
        <v>890</v>
      </c>
      <c r="L789" s="1">
        <v>5</v>
      </c>
      <c r="N789" s="1">
        <v>8.25</v>
      </c>
      <c r="P789" s="2">
        <f t="shared" si="54"/>
        <v>110.4</v>
      </c>
      <c r="R789" t="str">
        <f t="shared" si="53"/>
        <v/>
      </c>
    </row>
    <row r="790" spans="1:18" ht="20.399999999999999" x14ac:dyDescent="0.35">
      <c r="A790" s="1">
        <v>788</v>
      </c>
      <c r="B790" s="1" t="s">
        <v>929</v>
      </c>
      <c r="C790" s="1" t="s">
        <v>61</v>
      </c>
      <c r="D790" s="1">
        <v>2013</v>
      </c>
      <c r="E790" s="1">
        <v>70000</v>
      </c>
      <c r="F790" s="1" t="s">
        <v>23</v>
      </c>
      <c r="G790" s="1" t="s">
        <v>35</v>
      </c>
      <c r="H790" s="1" t="s">
        <v>36</v>
      </c>
      <c r="I790" s="1">
        <v>13.73</v>
      </c>
      <c r="J790" s="1" t="s">
        <v>24</v>
      </c>
      <c r="K790" s="1" t="s">
        <v>930</v>
      </c>
      <c r="L790" s="1">
        <v>5</v>
      </c>
      <c r="N790" s="1">
        <v>8.5</v>
      </c>
      <c r="P790" s="2">
        <f t="shared" si="54"/>
        <v>148</v>
      </c>
      <c r="R790" t="str">
        <f t="shared" si="53"/>
        <v/>
      </c>
    </row>
    <row r="791" spans="1:18" ht="20.399999999999999" x14ac:dyDescent="0.35">
      <c r="A791" s="1">
        <v>789</v>
      </c>
      <c r="B791" s="1" t="s">
        <v>783</v>
      </c>
      <c r="C791" s="1" t="s">
        <v>34</v>
      </c>
      <c r="D791" s="1">
        <v>2016</v>
      </c>
      <c r="E791" s="1">
        <v>56532</v>
      </c>
      <c r="F791" s="1" t="s">
        <v>23</v>
      </c>
      <c r="G791" s="1" t="s">
        <v>17</v>
      </c>
      <c r="H791" s="1" t="s">
        <v>18</v>
      </c>
      <c r="I791" s="1">
        <v>16</v>
      </c>
      <c r="J791" s="1" t="s">
        <v>24</v>
      </c>
      <c r="K791" s="1" t="s">
        <v>167</v>
      </c>
      <c r="L791" s="1">
        <v>7</v>
      </c>
      <c r="N791" s="1">
        <v>15.54</v>
      </c>
      <c r="P791" s="2">
        <f t="shared" si="54"/>
        <v>140</v>
      </c>
      <c r="R791" t="str">
        <f t="shared" si="53"/>
        <v/>
      </c>
    </row>
    <row r="792" spans="1:18" ht="20.399999999999999" x14ac:dyDescent="0.35">
      <c r="A792" s="1">
        <v>790</v>
      </c>
      <c r="B792" s="1" t="s">
        <v>931</v>
      </c>
      <c r="C792" s="1" t="s">
        <v>39</v>
      </c>
      <c r="D792" s="1">
        <v>2013</v>
      </c>
      <c r="E792" s="1">
        <v>26875</v>
      </c>
      <c r="F792" s="1" t="s">
        <v>28</v>
      </c>
      <c r="G792" s="1" t="s">
        <v>17</v>
      </c>
      <c r="H792" s="1" t="s">
        <v>18</v>
      </c>
      <c r="I792" s="1">
        <v>16.8</v>
      </c>
      <c r="J792" s="1" t="s">
        <v>24</v>
      </c>
      <c r="K792" s="1" t="s">
        <v>932</v>
      </c>
      <c r="L792" s="1">
        <v>8</v>
      </c>
      <c r="N792" s="1">
        <v>2.35</v>
      </c>
      <c r="P792" s="2">
        <f t="shared" si="54"/>
        <v>34.200000000000003</v>
      </c>
      <c r="R792" t="str">
        <f t="shared" si="53"/>
        <v/>
      </c>
    </row>
    <row r="793" spans="1:18" ht="20.399999999999999" x14ac:dyDescent="0.35">
      <c r="A793" s="1">
        <v>791</v>
      </c>
      <c r="B793" s="1" t="s">
        <v>397</v>
      </c>
      <c r="C793" s="1" t="s">
        <v>34</v>
      </c>
      <c r="D793" s="1">
        <v>2015</v>
      </c>
      <c r="E793" s="1">
        <v>72599</v>
      </c>
      <c r="F793" s="1" t="s">
        <v>28</v>
      </c>
      <c r="G793" s="1" t="s">
        <v>17</v>
      </c>
      <c r="H793" s="1" t="s">
        <v>18</v>
      </c>
      <c r="I793" s="1">
        <v>22.5</v>
      </c>
      <c r="J793" s="1" t="s">
        <v>24</v>
      </c>
      <c r="K793" s="1" t="s">
        <v>398</v>
      </c>
      <c r="L793" s="1">
        <v>5</v>
      </c>
      <c r="M793" s="1" t="s">
        <v>933</v>
      </c>
      <c r="N793" s="1">
        <v>4.32</v>
      </c>
      <c r="P793" s="2">
        <f t="shared" si="54"/>
        <v>67.040000000000006</v>
      </c>
      <c r="Q793">
        <f t="shared" si="55"/>
        <v>572000</v>
      </c>
      <c r="R793">
        <f t="shared" si="53"/>
        <v>99.988279720279721</v>
      </c>
    </row>
    <row r="794" spans="1:18" ht="20.399999999999999" x14ac:dyDescent="0.35">
      <c r="A794" s="1">
        <v>792</v>
      </c>
      <c r="B794" s="1" t="s">
        <v>934</v>
      </c>
      <c r="C794" s="1" t="s">
        <v>43</v>
      </c>
      <c r="D794" s="1">
        <v>2008</v>
      </c>
      <c r="E794" s="1">
        <v>205000</v>
      </c>
      <c r="F794" s="1" t="s">
        <v>23</v>
      </c>
      <c r="G794" s="1" t="s">
        <v>17</v>
      </c>
      <c r="H794" s="1" t="s">
        <v>36</v>
      </c>
      <c r="I794" s="1">
        <v>13.1</v>
      </c>
      <c r="J794" s="1" t="s">
        <v>24</v>
      </c>
      <c r="K794" s="1" t="s">
        <v>524</v>
      </c>
      <c r="L794" s="1">
        <v>7</v>
      </c>
      <c r="N794" s="1">
        <v>3.9</v>
      </c>
      <c r="P794" s="2">
        <f t="shared" si="54"/>
        <v>141</v>
      </c>
      <c r="R794" t="str">
        <f t="shared" si="53"/>
        <v/>
      </c>
    </row>
    <row r="795" spans="1:18" ht="20.399999999999999" x14ac:dyDescent="0.35">
      <c r="A795" s="1">
        <v>793</v>
      </c>
      <c r="B795" s="1" t="s">
        <v>349</v>
      </c>
      <c r="C795" s="1" t="s">
        <v>39</v>
      </c>
      <c r="D795" s="1">
        <v>2011</v>
      </c>
      <c r="E795" s="1">
        <v>98000</v>
      </c>
      <c r="F795" s="1" t="s">
        <v>23</v>
      </c>
      <c r="G795" s="1" t="s">
        <v>17</v>
      </c>
      <c r="H795" s="1" t="s">
        <v>36</v>
      </c>
      <c r="I795" s="1">
        <v>22.32</v>
      </c>
      <c r="J795" s="1" t="s">
        <v>24</v>
      </c>
      <c r="K795" s="1" t="s">
        <v>235</v>
      </c>
      <c r="L795" s="1">
        <v>5</v>
      </c>
      <c r="N795" s="1">
        <v>5.2</v>
      </c>
      <c r="P795" s="2">
        <f t="shared" si="54"/>
        <v>126.32</v>
      </c>
      <c r="R795" t="str">
        <f t="shared" si="53"/>
        <v/>
      </c>
    </row>
    <row r="796" spans="1:18" ht="20.399999999999999" x14ac:dyDescent="0.35">
      <c r="A796" s="1">
        <v>794</v>
      </c>
      <c r="B796" s="1" t="s">
        <v>935</v>
      </c>
      <c r="C796" s="1" t="s">
        <v>15</v>
      </c>
      <c r="D796" s="1">
        <v>2018</v>
      </c>
      <c r="E796" s="1">
        <v>19500</v>
      </c>
      <c r="F796" s="1" t="s">
        <v>28</v>
      </c>
      <c r="G796" s="1" t="s">
        <v>17</v>
      </c>
      <c r="H796" s="1" t="s">
        <v>18</v>
      </c>
      <c r="I796" s="1">
        <v>18.600000000000001</v>
      </c>
      <c r="J796" s="1" t="s">
        <v>24</v>
      </c>
      <c r="K796" s="1" t="s">
        <v>368</v>
      </c>
      <c r="L796" s="1">
        <v>5</v>
      </c>
      <c r="N796" s="1">
        <v>5.85</v>
      </c>
      <c r="P796" s="2">
        <f t="shared" si="54"/>
        <v>81.83</v>
      </c>
      <c r="R796" t="str">
        <f t="shared" si="53"/>
        <v/>
      </c>
    </row>
    <row r="797" spans="1:18" ht="20.399999999999999" x14ac:dyDescent="0.35">
      <c r="A797" s="1">
        <v>795</v>
      </c>
      <c r="B797" s="1" t="s">
        <v>714</v>
      </c>
      <c r="C797" s="1" t="s">
        <v>74</v>
      </c>
      <c r="D797" s="1">
        <v>2013</v>
      </c>
      <c r="E797" s="1">
        <v>68000</v>
      </c>
      <c r="F797" s="1" t="s">
        <v>28</v>
      </c>
      <c r="G797" s="1" t="s">
        <v>17</v>
      </c>
      <c r="H797" s="1" t="s">
        <v>36</v>
      </c>
      <c r="I797" s="1">
        <v>16.02</v>
      </c>
      <c r="J797" s="1" t="s">
        <v>24</v>
      </c>
      <c r="K797" s="1" t="s">
        <v>505</v>
      </c>
      <c r="L797" s="1">
        <v>7</v>
      </c>
      <c r="N797" s="1">
        <v>6.25</v>
      </c>
      <c r="P797" s="2">
        <f t="shared" si="54"/>
        <v>93.7</v>
      </c>
      <c r="R797" t="str">
        <f t="shared" si="53"/>
        <v/>
      </c>
    </row>
    <row r="798" spans="1:18" ht="20.399999999999999" x14ac:dyDescent="0.35">
      <c r="A798" s="1">
        <v>796</v>
      </c>
      <c r="B798" s="1" t="s">
        <v>936</v>
      </c>
      <c r="C798" s="1" t="s">
        <v>34</v>
      </c>
      <c r="D798" s="1">
        <v>2019</v>
      </c>
      <c r="E798" s="1">
        <v>19654</v>
      </c>
      <c r="F798" s="1" t="s">
        <v>23</v>
      </c>
      <c r="G798" s="1" t="s">
        <v>35</v>
      </c>
      <c r="H798" s="1" t="s">
        <v>18</v>
      </c>
      <c r="I798" s="1">
        <v>14</v>
      </c>
      <c r="J798" s="1" t="s">
        <v>24</v>
      </c>
      <c r="K798" s="1" t="s">
        <v>937</v>
      </c>
      <c r="L798" s="1">
        <v>7</v>
      </c>
      <c r="M798" s="1" t="s">
        <v>938</v>
      </c>
      <c r="N798" s="1">
        <v>17.63</v>
      </c>
      <c r="P798" s="2">
        <f t="shared" si="54"/>
        <v>155</v>
      </c>
      <c r="Q798">
        <f t="shared" si="55"/>
        <v>2133000</v>
      </c>
      <c r="R798">
        <f t="shared" si="53"/>
        <v>99.992733239568693</v>
      </c>
    </row>
    <row r="799" spans="1:18" ht="20.399999999999999" x14ac:dyDescent="0.35">
      <c r="A799" s="1">
        <v>797</v>
      </c>
      <c r="B799" s="1" t="s">
        <v>939</v>
      </c>
      <c r="C799" s="1" t="s">
        <v>15</v>
      </c>
      <c r="D799" s="1">
        <v>2017</v>
      </c>
      <c r="E799" s="1">
        <v>26000</v>
      </c>
      <c r="F799" s="1" t="s">
        <v>23</v>
      </c>
      <c r="G799" s="1" t="s">
        <v>17</v>
      </c>
      <c r="H799" s="1" t="s">
        <v>18</v>
      </c>
      <c r="I799" s="1">
        <v>23.65</v>
      </c>
      <c r="J799" s="1" t="s">
        <v>24</v>
      </c>
      <c r="K799" s="1" t="s">
        <v>80</v>
      </c>
      <c r="L799" s="1">
        <v>5</v>
      </c>
      <c r="N799" s="1">
        <v>9.75</v>
      </c>
      <c r="P799" s="2">
        <f t="shared" si="54"/>
        <v>88.5</v>
      </c>
      <c r="R799" t="str">
        <f t="shared" si="53"/>
        <v/>
      </c>
    </row>
    <row r="800" spans="1:18" ht="20.399999999999999" x14ac:dyDescent="0.35">
      <c r="A800" s="1">
        <v>798</v>
      </c>
      <c r="B800" s="1" t="s">
        <v>857</v>
      </c>
      <c r="C800" s="1" t="s">
        <v>74</v>
      </c>
      <c r="D800" s="1">
        <v>2015</v>
      </c>
      <c r="E800" s="1">
        <v>10000</v>
      </c>
      <c r="F800" s="1" t="s">
        <v>28</v>
      </c>
      <c r="G800" s="1" t="s">
        <v>35</v>
      </c>
      <c r="H800" s="1" t="s">
        <v>18</v>
      </c>
      <c r="I800" s="1">
        <v>18.100000000000001</v>
      </c>
      <c r="J800" s="1" t="s">
        <v>24</v>
      </c>
      <c r="K800" s="1" t="s">
        <v>858</v>
      </c>
      <c r="L800" s="1">
        <v>2</v>
      </c>
      <c r="N800" s="1">
        <v>55</v>
      </c>
      <c r="P800" s="2">
        <f t="shared" si="54"/>
        <v>306</v>
      </c>
      <c r="R800" t="str">
        <f t="shared" si="53"/>
        <v/>
      </c>
    </row>
    <row r="801" spans="1:18" ht="20.399999999999999" x14ac:dyDescent="0.35">
      <c r="A801" s="1">
        <v>799</v>
      </c>
      <c r="B801" s="1" t="s">
        <v>409</v>
      </c>
      <c r="C801" s="1" t="s">
        <v>39</v>
      </c>
      <c r="D801" s="1">
        <v>2011</v>
      </c>
      <c r="E801" s="1">
        <v>75020</v>
      </c>
      <c r="F801" s="1" t="s">
        <v>23</v>
      </c>
      <c r="G801" s="1" t="s">
        <v>17</v>
      </c>
      <c r="H801" s="1" t="s">
        <v>18</v>
      </c>
      <c r="I801" s="1">
        <v>22.07</v>
      </c>
      <c r="J801" s="1" t="s">
        <v>24</v>
      </c>
      <c r="K801" s="1" t="s">
        <v>114</v>
      </c>
      <c r="L801" s="1">
        <v>5</v>
      </c>
      <c r="N801" s="1">
        <v>4.0999999999999996</v>
      </c>
      <c r="P801" s="2">
        <f t="shared" si="54"/>
        <v>73.900000000000006</v>
      </c>
      <c r="R801" t="str">
        <f t="shared" si="53"/>
        <v/>
      </c>
    </row>
    <row r="802" spans="1:18" ht="20.399999999999999" x14ac:dyDescent="0.35">
      <c r="A802" s="1">
        <v>800</v>
      </c>
      <c r="B802" s="1" t="s">
        <v>676</v>
      </c>
      <c r="C802" s="1" t="s">
        <v>39</v>
      </c>
      <c r="D802" s="1">
        <v>2011</v>
      </c>
      <c r="E802" s="1">
        <v>157000</v>
      </c>
      <c r="F802" s="1" t="s">
        <v>23</v>
      </c>
      <c r="G802" s="1" t="s">
        <v>17</v>
      </c>
      <c r="H802" s="1" t="s">
        <v>18</v>
      </c>
      <c r="I802" s="1">
        <v>12.55</v>
      </c>
      <c r="J802" s="1" t="s">
        <v>24</v>
      </c>
      <c r="K802" s="1" t="s">
        <v>207</v>
      </c>
      <c r="L802" s="1">
        <v>7</v>
      </c>
      <c r="N802" s="1">
        <v>11.99</v>
      </c>
      <c r="P802" s="2">
        <f t="shared" si="54"/>
        <v>168.5</v>
      </c>
      <c r="R802" t="str">
        <f t="shared" si="53"/>
        <v/>
      </c>
    </row>
    <row r="803" spans="1:18" ht="20.399999999999999" x14ac:dyDescent="0.35">
      <c r="A803" s="1">
        <v>801</v>
      </c>
      <c r="B803" s="1" t="s">
        <v>783</v>
      </c>
      <c r="C803" s="1" t="s">
        <v>53</v>
      </c>
      <c r="D803" s="1">
        <v>2017</v>
      </c>
      <c r="E803" s="1">
        <v>43773</v>
      </c>
      <c r="F803" s="1" t="s">
        <v>23</v>
      </c>
      <c r="G803" s="1" t="s">
        <v>17</v>
      </c>
      <c r="H803" s="1" t="s">
        <v>18</v>
      </c>
      <c r="I803" s="1">
        <v>16</v>
      </c>
      <c r="J803" s="1" t="s">
        <v>24</v>
      </c>
      <c r="K803" s="1" t="s">
        <v>167</v>
      </c>
      <c r="L803" s="1">
        <v>7</v>
      </c>
      <c r="N803" s="1">
        <v>13.54</v>
      </c>
      <c r="P803" s="2">
        <f t="shared" si="54"/>
        <v>140</v>
      </c>
      <c r="R803" t="str">
        <f t="shared" si="53"/>
        <v/>
      </c>
    </row>
    <row r="804" spans="1:18" ht="20.399999999999999" x14ac:dyDescent="0.35">
      <c r="A804" s="1">
        <v>802</v>
      </c>
      <c r="B804" s="1" t="s">
        <v>493</v>
      </c>
      <c r="C804" s="1" t="s">
        <v>15</v>
      </c>
      <c r="D804" s="1">
        <v>2016</v>
      </c>
      <c r="E804" s="1">
        <v>21000</v>
      </c>
      <c r="F804" s="1" t="s">
        <v>23</v>
      </c>
      <c r="G804" s="1" t="s">
        <v>35</v>
      </c>
      <c r="H804" s="1" t="s">
        <v>18</v>
      </c>
      <c r="I804" s="1">
        <v>17.899999999999999</v>
      </c>
      <c r="J804" s="1" t="s">
        <v>24</v>
      </c>
      <c r="K804" s="1" t="s">
        <v>494</v>
      </c>
      <c r="L804" s="1">
        <v>5</v>
      </c>
      <c r="M804" s="1" t="s">
        <v>940</v>
      </c>
      <c r="N804" s="1">
        <v>56</v>
      </c>
      <c r="P804" s="2">
        <f t="shared" si="54"/>
        <v>201.15</v>
      </c>
      <c r="Q804">
        <f t="shared" si="55"/>
        <v>7876000.0000000009</v>
      </c>
      <c r="R804">
        <f t="shared" si="53"/>
        <v>99.99744603859827</v>
      </c>
    </row>
    <row r="805" spans="1:18" ht="20.399999999999999" x14ac:dyDescent="0.35">
      <c r="A805" s="1">
        <v>803</v>
      </c>
      <c r="B805" s="1" t="s">
        <v>429</v>
      </c>
      <c r="C805" s="1" t="s">
        <v>27</v>
      </c>
      <c r="D805" s="1">
        <v>2016</v>
      </c>
      <c r="E805" s="1">
        <v>23280</v>
      </c>
      <c r="F805" s="1" t="s">
        <v>28</v>
      </c>
      <c r="G805" s="1" t="s">
        <v>17</v>
      </c>
      <c r="H805" s="1" t="s">
        <v>18</v>
      </c>
      <c r="I805" s="1">
        <v>18.7</v>
      </c>
      <c r="J805" s="1" t="s">
        <v>24</v>
      </c>
      <c r="K805" s="1" t="s">
        <v>29</v>
      </c>
      <c r="L805" s="1">
        <v>5</v>
      </c>
      <c r="N805" s="1">
        <v>6.5</v>
      </c>
      <c r="P805" s="2">
        <f t="shared" si="54"/>
        <v>88.7</v>
      </c>
      <c r="R805" t="str">
        <f t="shared" si="53"/>
        <v/>
      </c>
    </row>
    <row r="806" spans="1:18" ht="20.399999999999999" x14ac:dyDescent="0.35">
      <c r="A806" s="1">
        <v>804</v>
      </c>
      <c r="B806" s="1" t="s">
        <v>749</v>
      </c>
      <c r="C806" s="1" t="s">
        <v>22</v>
      </c>
      <c r="D806" s="1">
        <v>2013</v>
      </c>
      <c r="E806" s="1">
        <v>88000</v>
      </c>
      <c r="F806" s="1" t="s">
        <v>23</v>
      </c>
      <c r="G806" s="1" t="s">
        <v>17</v>
      </c>
      <c r="H806" s="1" t="s">
        <v>18</v>
      </c>
      <c r="I806" s="1">
        <v>23.4</v>
      </c>
      <c r="J806" s="1" t="s">
        <v>24</v>
      </c>
      <c r="K806" s="1" t="s">
        <v>51</v>
      </c>
      <c r="L806" s="1">
        <v>5</v>
      </c>
      <c r="N806" s="1">
        <v>4.75</v>
      </c>
      <c r="P806" s="2">
        <f t="shared" si="54"/>
        <v>74</v>
      </c>
      <c r="R806" t="str">
        <f t="shared" si="53"/>
        <v/>
      </c>
    </row>
    <row r="807" spans="1:18" ht="20.399999999999999" x14ac:dyDescent="0.35">
      <c r="A807" s="1">
        <v>805</v>
      </c>
      <c r="B807" s="1" t="s">
        <v>596</v>
      </c>
      <c r="C807" s="1" t="s">
        <v>39</v>
      </c>
      <c r="D807" s="1">
        <v>2014</v>
      </c>
      <c r="E807" s="1">
        <v>67000</v>
      </c>
      <c r="F807" s="1" t="s">
        <v>28</v>
      </c>
      <c r="G807" s="1" t="s">
        <v>17</v>
      </c>
      <c r="H807" s="1" t="s">
        <v>18</v>
      </c>
      <c r="I807" s="1">
        <v>17.010000000000002</v>
      </c>
      <c r="J807" s="1" t="s">
        <v>24</v>
      </c>
      <c r="K807" s="1" t="s">
        <v>283</v>
      </c>
      <c r="L807" s="1">
        <v>5</v>
      </c>
      <c r="N807" s="1">
        <v>5.6</v>
      </c>
      <c r="P807" s="2">
        <f t="shared" si="54"/>
        <v>121.3</v>
      </c>
      <c r="R807" t="str">
        <f t="shared" si="53"/>
        <v/>
      </c>
    </row>
    <row r="808" spans="1:18" ht="20.399999999999999" x14ac:dyDescent="0.35">
      <c r="A808" s="1">
        <v>806</v>
      </c>
      <c r="B808" s="1" t="s">
        <v>941</v>
      </c>
      <c r="C808" s="1" t="s">
        <v>34</v>
      </c>
      <c r="D808" s="1">
        <v>2017</v>
      </c>
      <c r="E808" s="1">
        <v>59636</v>
      </c>
      <c r="F808" s="1" t="s">
        <v>23</v>
      </c>
      <c r="G808" s="1" t="s">
        <v>35</v>
      </c>
      <c r="H808" s="1" t="s">
        <v>18</v>
      </c>
      <c r="I808" s="1">
        <v>10.91</v>
      </c>
      <c r="J808" s="1" t="s">
        <v>24</v>
      </c>
      <c r="K808" s="1" t="s">
        <v>942</v>
      </c>
      <c r="L808" s="1">
        <v>7</v>
      </c>
      <c r="N808" s="1">
        <v>29.2</v>
      </c>
      <c r="P808" s="2">
        <f t="shared" si="54"/>
        <v>197</v>
      </c>
      <c r="R808" t="str">
        <f t="shared" si="53"/>
        <v/>
      </c>
    </row>
    <row r="809" spans="1:18" ht="20.399999999999999" x14ac:dyDescent="0.35">
      <c r="A809" s="1">
        <v>807</v>
      </c>
      <c r="B809" s="1" t="s">
        <v>638</v>
      </c>
      <c r="C809" s="1" t="s">
        <v>57</v>
      </c>
      <c r="D809" s="1">
        <v>2018</v>
      </c>
      <c r="E809" s="1">
        <v>11000</v>
      </c>
      <c r="F809" s="1" t="s">
        <v>28</v>
      </c>
      <c r="G809" s="1" t="s">
        <v>17</v>
      </c>
      <c r="H809" s="1" t="s">
        <v>18</v>
      </c>
      <c r="I809" s="1">
        <v>18.600000000000001</v>
      </c>
      <c r="J809" s="1" t="s">
        <v>24</v>
      </c>
      <c r="K809" s="1" t="s">
        <v>368</v>
      </c>
      <c r="L809" s="1">
        <v>5</v>
      </c>
      <c r="N809" s="1">
        <v>6.35</v>
      </c>
      <c r="P809" s="2">
        <f t="shared" si="54"/>
        <v>81.83</v>
      </c>
      <c r="R809" t="str">
        <f t="shared" si="53"/>
        <v/>
      </c>
    </row>
    <row r="810" spans="1:18" ht="20.399999999999999" x14ac:dyDescent="0.35">
      <c r="A810" s="1">
        <v>808</v>
      </c>
      <c r="B810" s="1" t="s">
        <v>943</v>
      </c>
      <c r="C810" s="1" t="s">
        <v>15</v>
      </c>
      <c r="D810" s="1">
        <v>2013</v>
      </c>
      <c r="E810" s="1">
        <v>60669</v>
      </c>
      <c r="F810" s="1" t="s">
        <v>28</v>
      </c>
      <c r="G810" s="1" t="s">
        <v>17</v>
      </c>
      <c r="H810" s="1" t="s">
        <v>18</v>
      </c>
      <c r="I810" s="1">
        <v>16.8</v>
      </c>
      <c r="J810" s="1" t="s">
        <v>24</v>
      </c>
      <c r="K810" s="1" t="s">
        <v>58</v>
      </c>
      <c r="L810" s="1">
        <v>5</v>
      </c>
      <c r="N810" s="1">
        <v>4.95</v>
      </c>
      <c r="P810" s="2">
        <f t="shared" si="54"/>
        <v>116.3</v>
      </c>
      <c r="R810" t="str">
        <f t="shared" si="53"/>
        <v/>
      </c>
    </row>
    <row r="811" spans="1:18" ht="20.399999999999999" x14ac:dyDescent="0.35">
      <c r="A811" s="1">
        <v>809</v>
      </c>
      <c r="B811" s="1" t="s">
        <v>944</v>
      </c>
      <c r="C811" s="1" t="s">
        <v>39</v>
      </c>
      <c r="D811" s="1">
        <v>2018</v>
      </c>
      <c r="E811" s="1">
        <v>12000</v>
      </c>
      <c r="F811" s="1" t="s">
        <v>23</v>
      </c>
      <c r="G811" s="1" t="s">
        <v>17</v>
      </c>
      <c r="H811" s="1" t="s">
        <v>18</v>
      </c>
      <c r="I811" s="1">
        <v>27.4</v>
      </c>
      <c r="J811" s="1" t="s">
        <v>24</v>
      </c>
      <c r="K811" s="1" t="s">
        <v>69</v>
      </c>
      <c r="L811" s="1">
        <v>5</v>
      </c>
      <c r="M811" s="1" t="s">
        <v>882</v>
      </c>
      <c r="N811" s="1">
        <v>8.5</v>
      </c>
      <c r="P811" s="2">
        <f t="shared" si="54"/>
        <v>98.6</v>
      </c>
      <c r="Q811">
        <f t="shared" si="55"/>
        <v>1034000</v>
      </c>
      <c r="R811">
        <f t="shared" si="53"/>
        <v>99.990464216634436</v>
      </c>
    </row>
    <row r="812" spans="1:18" ht="20.399999999999999" x14ac:dyDescent="0.35">
      <c r="A812" s="1">
        <v>810</v>
      </c>
      <c r="B812" s="1" t="s">
        <v>469</v>
      </c>
      <c r="C812" s="1" t="s">
        <v>57</v>
      </c>
      <c r="D812" s="1">
        <v>2013</v>
      </c>
      <c r="E812" s="1">
        <v>35000</v>
      </c>
      <c r="F812" s="1" t="s">
        <v>28</v>
      </c>
      <c r="G812" s="1" t="s">
        <v>17</v>
      </c>
      <c r="H812" s="1" t="s">
        <v>18</v>
      </c>
      <c r="I812" s="1">
        <v>17.100000000000001</v>
      </c>
      <c r="J812" s="1" t="s">
        <v>24</v>
      </c>
      <c r="K812" s="1" t="s">
        <v>283</v>
      </c>
      <c r="L812" s="1">
        <v>5</v>
      </c>
      <c r="N812" s="1">
        <v>4.5</v>
      </c>
      <c r="P812" s="2">
        <f t="shared" si="54"/>
        <v>121.3</v>
      </c>
      <c r="R812" t="str">
        <f t="shared" si="53"/>
        <v/>
      </c>
    </row>
    <row r="813" spans="1:18" ht="20.399999999999999" x14ac:dyDescent="0.35">
      <c r="A813" s="1">
        <v>811</v>
      </c>
      <c r="B813" s="1" t="s">
        <v>945</v>
      </c>
      <c r="C813" s="1" t="s">
        <v>27</v>
      </c>
      <c r="D813" s="1">
        <v>2015</v>
      </c>
      <c r="E813" s="1">
        <v>65000</v>
      </c>
      <c r="F813" s="1" t="s">
        <v>23</v>
      </c>
      <c r="G813" s="1" t="s">
        <v>17</v>
      </c>
      <c r="H813" s="1" t="s">
        <v>18</v>
      </c>
      <c r="I813" s="1">
        <v>24.2</v>
      </c>
      <c r="J813" s="1" t="s">
        <v>24</v>
      </c>
      <c r="K813" s="1" t="s">
        <v>69</v>
      </c>
      <c r="L813" s="1">
        <v>7</v>
      </c>
      <c r="N813" s="1">
        <v>5.5</v>
      </c>
      <c r="P813" s="2">
        <f t="shared" si="54"/>
        <v>98.6</v>
      </c>
      <c r="R813" t="str">
        <f t="shared" si="53"/>
        <v/>
      </c>
    </row>
    <row r="814" spans="1:18" ht="20.399999999999999" x14ac:dyDescent="0.35">
      <c r="A814" s="1">
        <v>812</v>
      </c>
      <c r="B814" s="1" t="s">
        <v>354</v>
      </c>
      <c r="C814" s="1" t="s">
        <v>53</v>
      </c>
      <c r="D814" s="1">
        <v>2013</v>
      </c>
      <c r="E814" s="1">
        <v>39929</v>
      </c>
      <c r="F814" s="1" t="s">
        <v>23</v>
      </c>
      <c r="G814" s="1" t="s">
        <v>17</v>
      </c>
      <c r="H814" s="1" t="s">
        <v>18</v>
      </c>
      <c r="I814" s="1">
        <v>20.77</v>
      </c>
      <c r="J814" s="1" t="s">
        <v>24</v>
      </c>
      <c r="K814" s="1" t="s">
        <v>472</v>
      </c>
      <c r="L814" s="1">
        <v>7</v>
      </c>
      <c r="N814" s="1">
        <v>6.56</v>
      </c>
      <c r="P814" s="2">
        <f t="shared" si="54"/>
        <v>88.8</v>
      </c>
      <c r="R814" t="str">
        <f t="shared" si="53"/>
        <v/>
      </c>
    </row>
    <row r="815" spans="1:18" ht="20.399999999999999" x14ac:dyDescent="0.35">
      <c r="A815" s="1">
        <v>813</v>
      </c>
      <c r="B815" s="1" t="s">
        <v>486</v>
      </c>
      <c r="C815" s="1" t="s">
        <v>22</v>
      </c>
      <c r="D815" s="1">
        <v>2014</v>
      </c>
      <c r="E815" s="1">
        <v>49000</v>
      </c>
      <c r="F815" s="1" t="s">
        <v>28</v>
      </c>
      <c r="G815" s="1" t="s">
        <v>17</v>
      </c>
      <c r="H815" s="1" t="s">
        <v>18</v>
      </c>
      <c r="I815" s="1">
        <v>24.07</v>
      </c>
      <c r="J815" s="1" t="s">
        <v>24</v>
      </c>
      <c r="K815" s="1" t="s">
        <v>88</v>
      </c>
      <c r="L815" s="1">
        <v>5</v>
      </c>
      <c r="M815" s="1" t="s">
        <v>946</v>
      </c>
      <c r="N815" s="1">
        <v>2.2999999999999998</v>
      </c>
      <c r="P815" s="2">
        <f t="shared" si="54"/>
        <v>67.099999999999994</v>
      </c>
      <c r="Q815">
        <f t="shared" si="55"/>
        <v>429000</v>
      </c>
      <c r="R815">
        <f t="shared" si="53"/>
        <v>99.984358974358983</v>
      </c>
    </row>
    <row r="816" spans="1:18" ht="20.399999999999999" x14ac:dyDescent="0.35">
      <c r="A816" s="1">
        <v>814</v>
      </c>
      <c r="B816" s="1" t="s">
        <v>947</v>
      </c>
      <c r="C816" s="1" t="s">
        <v>22</v>
      </c>
      <c r="D816" s="1">
        <v>2004</v>
      </c>
      <c r="E816" s="1">
        <v>77757</v>
      </c>
      <c r="F816" s="1" t="s">
        <v>23</v>
      </c>
      <c r="G816" s="1" t="s">
        <v>17</v>
      </c>
      <c r="H816" s="1" t="s">
        <v>36</v>
      </c>
      <c r="I816" s="1">
        <v>13.1</v>
      </c>
      <c r="J816" s="1" t="s">
        <v>24</v>
      </c>
      <c r="K816" s="1" t="s">
        <v>142</v>
      </c>
      <c r="L816" s="1">
        <v>10</v>
      </c>
      <c r="N816" s="1">
        <v>3.5</v>
      </c>
      <c r="P816" s="2">
        <f t="shared" ref="P816:P830" si="56">--LEFT(K816, FIND(" ", K816) - 1)</f>
        <v>75</v>
      </c>
      <c r="R816" t="str">
        <f t="shared" si="53"/>
        <v/>
      </c>
    </row>
    <row r="817" spans="1:18" ht="20.399999999999999" x14ac:dyDescent="0.35">
      <c r="A817" s="1">
        <v>815</v>
      </c>
      <c r="B817" s="1" t="s">
        <v>453</v>
      </c>
      <c r="C817" s="1" t="s">
        <v>53</v>
      </c>
      <c r="D817" s="1">
        <v>2016</v>
      </c>
      <c r="E817" s="1">
        <v>21456</v>
      </c>
      <c r="F817" s="1" t="s">
        <v>28</v>
      </c>
      <c r="G817" s="1" t="s">
        <v>17</v>
      </c>
      <c r="H817" s="1" t="s">
        <v>18</v>
      </c>
      <c r="I817" s="1">
        <v>20.36</v>
      </c>
      <c r="J817" s="1" t="s">
        <v>24</v>
      </c>
      <c r="K817" s="1" t="s">
        <v>151</v>
      </c>
      <c r="L817" s="1">
        <v>5</v>
      </c>
      <c r="N817" s="1">
        <v>4.55</v>
      </c>
      <c r="P817" s="2">
        <f t="shared" si="56"/>
        <v>78.900000000000006</v>
      </c>
      <c r="R817" t="str">
        <f t="shared" si="53"/>
        <v/>
      </c>
    </row>
    <row r="818" spans="1:18" ht="20.399999999999999" x14ac:dyDescent="0.35">
      <c r="A818" s="1">
        <v>816</v>
      </c>
      <c r="B818" s="1" t="s">
        <v>468</v>
      </c>
      <c r="C818" s="1" t="s">
        <v>74</v>
      </c>
      <c r="D818" s="1">
        <v>2009</v>
      </c>
      <c r="E818" s="1">
        <v>74000</v>
      </c>
      <c r="F818" s="1" t="s">
        <v>23</v>
      </c>
      <c r="G818" s="1" t="s">
        <v>35</v>
      </c>
      <c r="H818" s="1" t="s">
        <v>36</v>
      </c>
      <c r="I818" s="1">
        <v>17</v>
      </c>
      <c r="J818" s="1" t="s">
        <v>24</v>
      </c>
      <c r="K818" s="1" t="s">
        <v>137</v>
      </c>
      <c r="L818" s="1">
        <v>5</v>
      </c>
      <c r="N818" s="1">
        <v>7.75</v>
      </c>
      <c r="P818" s="2">
        <f t="shared" si="56"/>
        <v>105</v>
      </c>
      <c r="R818" t="str">
        <f t="shared" si="53"/>
        <v/>
      </c>
    </row>
    <row r="819" spans="1:18" ht="20.399999999999999" x14ac:dyDescent="0.35">
      <c r="A819" s="1">
        <v>817</v>
      </c>
      <c r="B819" s="1" t="s">
        <v>367</v>
      </c>
      <c r="C819" s="1" t="s">
        <v>15</v>
      </c>
      <c r="D819" s="1">
        <v>2015</v>
      </c>
      <c r="E819" s="1">
        <v>37000</v>
      </c>
      <c r="F819" s="1" t="s">
        <v>28</v>
      </c>
      <c r="G819" s="1" t="s">
        <v>17</v>
      </c>
      <c r="H819" s="1" t="s">
        <v>36</v>
      </c>
      <c r="I819" s="1">
        <v>18.600000000000001</v>
      </c>
      <c r="J819" s="1" t="s">
        <v>24</v>
      </c>
      <c r="K819" s="1" t="s">
        <v>368</v>
      </c>
      <c r="L819" s="1">
        <v>5</v>
      </c>
      <c r="N819" s="1">
        <v>5.25</v>
      </c>
      <c r="P819" s="2">
        <f t="shared" si="56"/>
        <v>81.83</v>
      </c>
      <c r="R819" t="str">
        <f t="shared" si="53"/>
        <v/>
      </c>
    </row>
    <row r="820" spans="1:18" ht="20.399999999999999" x14ac:dyDescent="0.35">
      <c r="A820" s="1">
        <v>818</v>
      </c>
      <c r="B820" s="1" t="s">
        <v>948</v>
      </c>
      <c r="C820" s="1" t="s">
        <v>34</v>
      </c>
      <c r="D820" s="1">
        <v>2013</v>
      </c>
      <c r="E820" s="1">
        <v>108640</v>
      </c>
      <c r="F820" s="1" t="s">
        <v>23</v>
      </c>
      <c r="G820" s="1" t="s">
        <v>35</v>
      </c>
      <c r="H820" s="1" t="s">
        <v>18</v>
      </c>
      <c r="I820" s="1">
        <v>11.5</v>
      </c>
      <c r="J820" s="1" t="s">
        <v>24</v>
      </c>
      <c r="K820" s="1" t="s">
        <v>557</v>
      </c>
      <c r="L820" s="1">
        <v>5</v>
      </c>
      <c r="N820" s="1">
        <v>23.29</v>
      </c>
      <c r="P820" s="2">
        <f t="shared" si="56"/>
        <v>235</v>
      </c>
      <c r="R820" t="str">
        <f t="shared" si="53"/>
        <v/>
      </c>
    </row>
    <row r="821" spans="1:18" ht="20.399999999999999" x14ac:dyDescent="0.35">
      <c r="A821" s="1">
        <v>819</v>
      </c>
      <c r="B821" s="1" t="s">
        <v>949</v>
      </c>
      <c r="C821" s="1" t="s">
        <v>15</v>
      </c>
      <c r="D821" s="1">
        <v>2016</v>
      </c>
      <c r="E821" s="1">
        <v>38000</v>
      </c>
      <c r="F821" s="1" t="s">
        <v>23</v>
      </c>
      <c r="G821" s="1" t="s">
        <v>35</v>
      </c>
      <c r="H821" s="1" t="s">
        <v>18</v>
      </c>
      <c r="I821" s="1">
        <v>22.69</v>
      </c>
      <c r="J821" s="1" t="s">
        <v>24</v>
      </c>
      <c r="K821" s="1" t="s">
        <v>77</v>
      </c>
      <c r="L821" s="1">
        <v>5</v>
      </c>
      <c r="N821" s="1">
        <v>23.99</v>
      </c>
      <c r="P821" s="2">
        <f t="shared" si="56"/>
        <v>190</v>
      </c>
      <c r="R821" t="str">
        <f t="shared" si="53"/>
        <v/>
      </c>
    </row>
    <row r="822" spans="1:18" ht="20.399999999999999" x14ac:dyDescent="0.35">
      <c r="A822" s="1">
        <v>820</v>
      </c>
      <c r="B822" s="1" t="s">
        <v>950</v>
      </c>
      <c r="C822" s="1" t="s">
        <v>22</v>
      </c>
      <c r="D822" s="1">
        <v>2010</v>
      </c>
      <c r="E822" s="1">
        <v>80000</v>
      </c>
      <c r="F822" s="1" t="s">
        <v>28</v>
      </c>
      <c r="G822" s="1" t="s">
        <v>17</v>
      </c>
      <c r="H822" s="1" t="s">
        <v>18</v>
      </c>
      <c r="I822" s="1">
        <v>14.49</v>
      </c>
      <c r="J822" s="1" t="s">
        <v>24</v>
      </c>
      <c r="K822" s="1" t="s">
        <v>864</v>
      </c>
      <c r="L822" s="1">
        <v>5</v>
      </c>
      <c r="N822" s="1">
        <v>1.79</v>
      </c>
      <c r="P822" s="2">
        <f t="shared" si="56"/>
        <v>92.7</v>
      </c>
      <c r="R822" t="str">
        <f t="shared" si="53"/>
        <v/>
      </c>
    </row>
    <row r="823" spans="1:18" ht="20.399999999999999" x14ac:dyDescent="0.35">
      <c r="A823" s="1">
        <v>821</v>
      </c>
      <c r="B823" s="1" t="s">
        <v>951</v>
      </c>
      <c r="C823" s="1" t="s">
        <v>15</v>
      </c>
      <c r="D823" s="1">
        <v>2011</v>
      </c>
      <c r="E823" s="1">
        <v>47000</v>
      </c>
      <c r="F823" s="1" t="s">
        <v>23</v>
      </c>
      <c r="G823" s="1" t="s">
        <v>35</v>
      </c>
      <c r="H823" s="1" t="s">
        <v>36</v>
      </c>
      <c r="I823" s="1">
        <v>14.21</v>
      </c>
      <c r="J823" s="1" t="s">
        <v>24</v>
      </c>
      <c r="K823" s="1" t="s">
        <v>572</v>
      </c>
      <c r="L823" s="1">
        <v>5</v>
      </c>
      <c r="N823" s="1">
        <v>13.9</v>
      </c>
      <c r="P823" s="2">
        <f t="shared" si="56"/>
        <v>203</v>
      </c>
      <c r="R823" t="str">
        <f t="shared" si="53"/>
        <v/>
      </c>
    </row>
    <row r="824" spans="1:18" ht="20.399999999999999" x14ac:dyDescent="0.35">
      <c r="A824" s="1">
        <v>822</v>
      </c>
      <c r="B824" s="1" t="s">
        <v>329</v>
      </c>
      <c r="C824" s="1" t="s">
        <v>57</v>
      </c>
      <c r="D824" s="1">
        <v>2013</v>
      </c>
      <c r="E824" s="1">
        <v>31000</v>
      </c>
      <c r="F824" s="1" t="s">
        <v>23</v>
      </c>
      <c r="G824" s="1" t="s">
        <v>35</v>
      </c>
      <c r="H824" s="1" t="s">
        <v>18</v>
      </c>
      <c r="I824" s="1">
        <v>17.68</v>
      </c>
      <c r="J824" s="1" t="s">
        <v>24</v>
      </c>
      <c r="K824" s="1" t="s">
        <v>139</v>
      </c>
      <c r="L824" s="1">
        <v>5</v>
      </c>
      <c r="N824" s="1">
        <v>18.95</v>
      </c>
      <c r="P824" s="2">
        <f t="shared" si="56"/>
        <v>174.33</v>
      </c>
      <c r="R824" t="str">
        <f t="shared" si="53"/>
        <v/>
      </c>
    </row>
    <row r="825" spans="1:18" ht="20.399999999999999" x14ac:dyDescent="0.35">
      <c r="A825" s="1">
        <v>823</v>
      </c>
      <c r="B825" s="1" t="s">
        <v>262</v>
      </c>
      <c r="C825" s="1" t="s">
        <v>57</v>
      </c>
      <c r="D825" s="1">
        <v>2014</v>
      </c>
      <c r="E825" s="1">
        <v>40000</v>
      </c>
      <c r="F825" s="1" t="s">
        <v>28</v>
      </c>
      <c r="G825" s="1" t="s">
        <v>17</v>
      </c>
      <c r="H825" s="1" t="s">
        <v>18</v>
      </c>
      <c r="I825" s="1">
        <v>20.51</v>
      </c>
      <c r="J825" s="1" t="s">
        <v>24</v>
      </c>
      <c r="K825" s="1" t="s">
        <v>398</v>
      </c>
      <c r="L825" s="1">
        <v>5</v>
      </c>
      <c r="N825" s="1">
        <v>2.4900000000000002</v>
      </c>
      <c r="P825" s="2">
        <f t="shared" si="56"/>
        <v>67.040000000000006</v>
      </c>
      <c r="R825" t="str">
        <f t="shared" si="53"/>
        <v/>
      </c>
    </row>
    <row r="826" spans="1:18" ht="20.399999999999999" x14ac:dyDescent="0.35">
      <c r="A826" s="1">
        <v>824</v>
      </c>
      <c r="B826" s="1" t="s">
        <v>148</v>
      </c>
      <c r="C826" s="1" t="s">
        <v>43</v>
      </c>
      <c r="D826" s="1">
        <v>2016</v>
      </c>
      <c r="E826" s="1">
        <v>4152</v>
      </c>
      <c r="F826" s="1" t="s">
        <v>28</v>
      </c>
      <c r="G826" s="1" t="s">
        <v>17</v>
      </c>
      <c r="H826" s="1" t="s">
        <v>18</v>
      </c>
      <c r="I826" s="1">
        <v>25.17</v>
      </c>
      <c r="J826" s="1" t="s">
        <v>24</v>
      </c>
      <c r="K826" s="1" t="s">
        <v>149</v>
      </c>
      <c r="L826" s="1">
        <v>5</v>
      </c>
      <c r="N826" s="1">
        <v>3.15</v>
      </c>
      <c r="P826" s="2">
        <f t="shared" si="56"/>
        <v>53.3</v>
      </c>
      <c r="R826" t="str">
        <f t="shared" si="53"/>
        <v/>
      </c>
    </row>
    <row r="827" spans="1:18" ht="20.399999999999999" x14ac:dyDescent="0.35">
      <c r="A827" s="1">
        <v>825</v>
      </c>
      <c r="B827" s="1" t="s">
        <v>952</v>
      </c>
      <c r="C827" s="1" t="s">
        <v>15</v>
      </c>
      <c r="D827" s="1">
        <v>2017</v>
      </c>
      <c r="E827" s="1">
        <v>51000</v>
      </c>
      <c r="F827" s="1" t="s">
        <v>23</v>
      </c>
      <c r="G827" s="1" t="s">
        <v>17</v>
      </c>
      <c r="H827" s="1" t="s">
        <v>18</v>
      </c>
      <c r="I827" s="1">
        <v>21.66</v>
      </c>
      <c r="J827" s="1" t="s">
        <v>24</v>
      </c>
      <c r="K827" s="1" t="s">
        <v>953</v>
      </c>
      <c r="L827" s="1">
        <v>5</v>
      </c>
      <c r="M827" s="1" t="s">
        <v>954</v>
      </c>
      <c r="N827" s="1">
        <v>6.45</v>
      </c>
      <c r="P827" s="2">
        <f t="shared" si="56"/>
        <v>108.62</v>
      </c>
      <c r="Q827">
        <f t="shared" si="55"/>
        <v>1003999.9999999999</v>
      </c>
      <c r="R827">
        <f t="shared" si="53"/>
        <v>99.989181274900403</v>
      </c>
    </row>
    <row r="828" spans="1:18" ht="20.399999999999999" x14ac:dyDescent="0.35">
      <c r="A828" s="1">
        <v>826</v>
      </c>
      <c r="B828" s="1" t="s">
        <v>409</v>
      </c>
      <c r="C828" s="1" t="s">
        <v>129</v>
      </c>
      <c r="D828" s="1">
        <v>2013</v>
      </c>
      <c r="E828" s="1">
        <v>55000</v>
      </c>
      <c r="F828" s="1" t="s">
        <v>23</v>
      </c>
      <c r="G828" s="1" t="s">
        <v>17</v>
      </c>
      <c r="H828" s="1" t="s">
        <v>18</v>
      </c>
      <c r="I828" s="1">
        <v>22.07</v>
      </c>
      <c r="J828" s="1" t="s">
        <v>24</v>
      </c>
      <c r="K828" s="1" t="s">
        <v>114</v>
      </c>
      <c r="L828" s="1">
        <v>5</v>
      </c>
      <c r="N828" s="1">
        <v>4.25</v>
      </c>
      <c r="P828" s="2">
        <f t="shared" si="56"/>
        <v>73.900000000000006</v>
      </c>
      <c r="R828" t="str">
        <f t="shared" si="53"/>
        <v/>
      </c>
    </row>
    <row r="829" spans="1:18" ht="20.399999999999999" x14ac:dyDescent="0.35">
      <c r="A829" s="1">
        <v>827</v>
      </c>
      <c r="B829" s="1" t="s">
        <v>463</v>
      </c>
      <c r="C829" s="1" t="s">
        <v>39</v>
      </c>
      <c r="D829" s="1">
        <v>2014</v>
      </c>
      <c r="E829" s="1">
        <v>58500</v>
      </c>
      <c r="F829" s="1" t="s">
        <v>28</v>
      </c>
      <c r="G829" s="1" t="s">
        <v>17</v>
      </c>
      <c r="H829" s="1" t="s">
        <v>18</v>
      </c>
      <c r="I829" s="1">
        <v>22.74</v>
      </c>
      <c r="J829" s="1" t="s">
        <v>24</v>
      </c>
      <c r="K829" s="1" t="s">
        <v>464</v>
      </c>
      <c r="L829" s="1">
        <v>5</v>
      </c>
      <c r="N829" s="1">
        <v>2.75</v>
      </c>
      <c r="P829" s="2">
        <f t="shared" si="56"/>
        <v>47.3</v>
      </c>
      <c r="R829" t="str">
        <f t="shared" si="53"/>
        <v/>
      </c>
    </row>
    <row r="830" spans="1:18" ht="20.399999999999999" x14ac:dyDescent="0.35">
      <c r="A830" s="1">
        <v>828</v>
      </c>
      <c r="B830" s="1" t="s">
        <v>367</v>
      </c>
      <c r="C830" s="1" t="s">
        <v>53</v>
      </c>
      <c r="D830" s="1">
        <v>2017</v>
      </c>
      <c r="E830" s="1">
        <v>58620</v>
      </c>
      <c r="F830" s="1" t="s">
        <v>28</v>
      </c>
      <c r="G830" s="1" t="s">
        <v>17</v>
      </c>
      <c r="H830" s="1" t="s">
        <v>18</v>
      </c>
      <c r="I830" s="1">
        <v>18.600000000000001</v>
      </c>
      <c r="J830" s="1" t="s">
        <v>24</v>
      </c>
      <c r="K830" s="1" t="s">
        <v>368</v>
      </c>
      <c r="L830" s="1">
        <v>5</v>
      </c>
      <c r="N830" s="1">
        <v>7.14</v>
      </c>
      <c r="P830" s="2">
        <f t="shared" si="56"/>
        <v>81.83</v>
      </c>
      <c r="R830" t="str">
        <f t="shared" si="53"/>
        <v/>
      </c>
    </row>
    <row r="831" spans="1:18" ht="20.399999999999999" x14ac:dyDescent="0.35">
      <c r="A831" s="1">
        <v>829</v>
      </c>
      <c r="B831" s="1" t="s">
        <v>955</v>
      </c>
      <c r="C831" s="1" t="s">
        <v>15</v>
      </c>
      <c r="D831" s="1">
        <v>2012</v>
      </c>
      <c r="E831" s="1">
        <v>29605</v>
      </c>
      <c r="F831" s="1" t="s">
        <v>28</v>
      </c>
      <c r="G831" s="1" t="s">
        <v>17</v>
      </c>
      <c r="H831" s="1" t="s">
        <v>18</v>
      </c>
      <c r="I831" s="1">
        <v>18.3</v>
      </c>
      <c r="J831" s="1" t="s">
        <v>24</v>
      </c>
      <c r="K831" s="1" t="s">
        <v>188</v>
      </c>
      <c r="L831" s="1">
        <v>5</v>
      </c>
      <c r="N831" s="1">
        <v>2.44</v>
      </c>
      <c r="P831" s="2"/>
      <c r="R831" t="str">
        <f t="shared" si="53"/>
        <v/>
      </c>
    </row>
    <row r="832" spans="1:18" ht="20.399999999999999" x14ac:dyDescent="0.35">
      <c r="A832" s="1">
        <v>830</v>
      </c>
      <c r="B832" s="1" t="s">
        <v>440</v>
      </c>
      <c r="C832" s="1" t="s">
        <v>43</v>
      </c>
      <c r="D832" s="1">
        <v>2012</v>
      </c>
      <c r="E832" s="1">
        <v>71172</v>
      </c>
      <c r="F832" s="1" t="s">
        <v>28</v>
      </c>
      <c r="G832" s="1" t="s">
        <v>17</v>
      </c>
      <c r="H832" s="1" t="s">
        <v>145</v>
      </c>
      <c r="I832" s="1">
        <v>17</v>
      </c>
      <c r="J832" s="1" t="s">
        <v>24</v>
      </c>
      <c r="K832" s="1" t="s">
        <v>84</v>
      </c>
      <c r="L832" s="1">
        <v>5</v>
      </c>
      <c r="N832" s="1">
        <v>3.5</v>
      </c>
      <c r="P832" s="2">
        <f>--LEFT(K832, FIND(" ", K832) - 1)</f>
        <v>80</v>
      </c>
      <c r="R832" t="str">
        <f t="shared" si="53"/>
        <v/>
      </c>
    </row>
    <row r="833" spans="1:18" ht="20.399999999999999" x14ac:dyDescent="0.35">
      <c r="A833" s="1">
        <v>831</v>
      </c>
      <c r="B833" s="1" t="s">
        <v>956</v>
      </c>
      <c r="C833" s="1" t="s">
        <v>27</v>
      </c>
      <c r="D833" s="1">
        <v>2017</v>
      </c>
      <c r="E833" s="1">
        <v>12000</v>
      </c>
      <c r="F833" s="1" t="s">
        <v>23</v>
      </c>
      <c r="G833" s="1" t="s">
        <v>17</v>
      </c>
      <c r="H833" s="1" t="s">
        <v>18</v>
      </c>
      <c r="I833" s="1">
        <v>22.54</v>
      </c>
      <c r="J833" s="1" t="s">
        <v>24</v>
      </c>
      <c r="K833" s="1" t="s">
        <v>333</v>
      </c>
      <c r="L833" s="1">
        <v>5</v>
      </c>
      <c r="N833" s="1">
        <v>7.3</v>
      </c>
      <c r="P833" s="2">
        <f>--LEFT(K833, FIND(" ", K833) - 1)</f>
        <v>88.73</v>
      </c>
      <c r="R833" t="str">
        <f t="shared" si="53"/>
        <v/>
      </c>
    </row>
    <row r="834" spans="1:18" ht="20.399999999999999" x14ac:dyDescent="0.35">
      <c r="A834" s="1">
        <v>832</v>
      </c>
      <c r="B834" s="1" t="s">
        <v>957</v>
      </c>
      <c r="C834" s="1" t="s">
        <v>57</v>
      </c>
      <c r="D834" s="1">
        <v>2014</v>
      </c>
      <c r="E834" s="1">
        <v>25000</v>
      </c>
      <c r="F834" s="1" t="s">
        <v>28</v>
      </c>
      <c r="G834" s="1" t="s">
        <v>17</v>
      </c>
      <c r="H834" s="1" t="s">
        <v>18</v>
      </c>
      <c r="I834" s="1">
        <v>20.51</v>
      </c>
      <c r="J834" s="1" t="s">
        <v>24</v>
      </c>
      <c r="K834" s="1" t="s">
        <v>398</v>
      </c>
      <c r="L834" s="1">
        <v>5</v>
      </c>
      <c r="N834" s="1">
        <v>2.75</v>
      </c>
      <c r="P834" s="2">
        <f>--LEFT(K834, FIND(" ", K834) - 1)</f>
        <v>67.040000000000006</v>
      </c>
      <c r="R834" t="str">
        <f t="shared" si="53"/>
        <v/>
      </c>
    </row>
    <row r="835" spans="1:18" ht="20.399999999999999" x14ac:dyDescent="0.35">
      <c r="A835" s="1">
        <v>833</v>
      </c>
      <c r="B835" s="1" t="s">
        <v>958</v>
      </c>
      <c r="C835" s="1" t="s">
        <v>74</v>
      </c>
      <c r="D835" s="1">
        <v>2017</v>
      </c>
      <c r="E835" s="1">
        <v>43000</v>
      </c>
      <c r="F835" s="1" t="s">
        <v>23</v>
      </c>
      <c r="G835" s="1" t="s">
        <v>17</v>
      </c>
      <c r="H835" s="1" t="s">
        <v>36</v>
      </c>
      <c r="I835" s="1">
        <v>22.54</v>
      </c>
      <c r="J835" s="1" t="s">
        <v>24</v>
      </c>
      <c r="K835" s="1" t="s">
        <v>333</v>
      </c>
      <c r="L835" s="1">
        <v>5</v>
      </c>
      <c r="N835" s="1">
        <v>8.1999999999999993</v>
      </c>
      <c r="P835" s="2">
        <f t="shared" ref="P835:P898" si="57">--LEFT(K835, FIND(" ", K835) - 1)</f>
        <v>88.73</v>
      </c>
      <c r="R835" t="str">
        <f t="shared" si="53"/>
        <v/>
      </c>
    </row>
    <row r="836" spans="1:18" ht="20.399999999999999" x14ac:dyDescent="0.35">
      <c r="A836" s="1">
        <v>834</v>
      </c>
      <c r="B836" s="1" t="s">
        <v>959</v>
      </c>
      <c r="C836" s="1" t="s">
        <v>15</v>
      </c>
      <c r="D836" s="1">
        <v>2015</v>
      </c>
      <c r="E836" s="1">
        <v>57022</v>
      </c>
      <c r="F836" s="1" t="s">
        <v>28</v>
      </c>
      <c r="G836" s="1" t="s">
        <v>35</v>
      </c>
      <c r="H836" s="1" t="s">
        <v>18</v>
      </c>
      <c r="I836" s="1">
        <v>17.21</v>
      </c>
      <c r="J836" s="1" t="s">
        <v>24</v>
      </c>
      <c r="K836" s="1" t="s">
        <v>49</v>
      </c>
      <c r="L836" s="1">
        <v>5</v>
      </c>
      <c r="N836" s="1">
        <v>6.51</v>
      </c>
      <c r="P836" s="2">
        <f t="shared" si="57"/>
        <v>103.6</v>
      </c>
      <c r="R836" t="str">
        <f t="shared" si="53"/>
        <v/>
      </c>
    </row>
    <row r="837" spans="1:18" ht="20.399999999999999" x14ac:dyDescent="0.35">
      <c r="A837" s="1">
        <v>835</v>
      </c>
      <c r="B837" s="1" t="s">
        <v>158</v>
      </c>
      <c r="C837" s="1" t="s">
        <v>22</v>
      </c>
      <c r="D837" s="1">
        <v>2015</v>
      </c>
      <c r="E837" s="1">
        <v>92000</v>
      </c>
      <c r="F837" s="1" t="s">
        <v>23</v>
      </c>
      <c r="G837" s="1" t="s">
        <v>17</v>
      </c>
      <c r="H837" s="1" t="s">
        <v>18</v>
      </c>
      <c r="I837" s="1">
        <v>20</v>
      </c>
      <c r="J837" s="1" t="s">
        <v>24</v>
      </c>
      <c r="K837" s="1" t="s">
        <v>351</v>
      </c>
      <c r="L837" s="1">
        <v>5</v>
      </c>
      <c r="N837" s="1">
        <v>4.25</v>
      </c>
      <c r="P837" s="2">
        <f t="shared" si="57"/>
        <v>68.05</v>
      </c>
      <c r="R837" t="str">
        <f t="shared" si="53"/>
        <v/>
      </c>
    </row>
    <row r="838" spans="1:18" ht="20.399999999999999" x14ac:dyDescent="0.35">
      <c r="A838" s="1">
        <v>836</v>
      </c>
      <c r="B838" s="1" t="s">
        <v>753</v>
      </c>
      <c r="C838" s="1" t="s">
        <v>34</v>
      </c>
      <c r="D838" s="1">
        <v>2014</v>
      </c>
      <c r="E838" s="1">
        <v>33372</v>
      </c>
      <c r="F838" s="1" t="s">
        <v>28</v>
      </c>
      <c r="G838" s="1" t="s">
        <v>17</v>
      </c>
      <c r="H838" s="1" t="s">
        <v>36</v>
      </c>
      <c r="I838" s="1">
        <v>18.600000000000001</v>
      </c>
      <c r="J838" s="1" t="s">
        <v>24</v>
      </c>
      <c r="K838" s="1" t="s">
        <v>733</v>
      </c>
      <c r="L838" s="1">
        <v>5</v>
      </c>
      <c r="N838" s="1">
        <v>6.21</v>
      </c>
      <c r="P838" s="2">
        <f t="shared" si="57"/>
        <v>85.8</v>
      </c>
      <c r="R838" t="str">
        <f t="shared" si="53"/>
        <v/>
      </c>
    </row>
    <row r="839" spans="1:18" ht="20.399999999999999" x14ac:dyDescent="0.35">
      <c r="A839" s="1">
        <v>837</v>
      </c>
      <c r="B839" s="1" t="s">
        <v>656</v>
      </c>
      <c r="C839" s="1" t="s">
        <v>53</v>
      </c>
      <c r="D839" s="1">
        <v>2016</v>
      </c>
      <c r="E839" s="1">
        <v>52625</v>
      </c>
      <c r="F839" s="1" t="s">
        <v>23</v>
      </c>
      <c r="G839" s="1" t="s">
        <v>17</v>
      </c>
      <c r="H839" s="1" t="s">
        <v>18</v>
      </c>
      <c r="I839" s="1">
        <v>24</v>
      </c>
      <c r="J839" s="1" t="s">
        <v>24</v>
      </c>
      <c r="K839" s="1" t="s">
        <v>424</v>
      </c>
      <c r="L839" s="1">
        <v>5</v>
      </c>
      <c r="N839" s="1">
        <v>4.58</v>
      </c>
      <c r="P839" s="2">
        <f t="shared" si="57"/>
        <v>70</v>
      </c>
      <c r="R839" t="str">
        <f t="shared" si="53"/>
        <v/>
      </c>
    </row>
    <row r="840" spans="1:18" ht="20.399999999999999" x14ac:dyDescent="0.35">
      <c r="A840" s="1">
        <v>838</v>
      </c>
      <c r="B840" s="1" t="s">
        <v>960</v>
      </c>
      <c r="C840" s="1" t="s">
        <v>27</v>
      </c>
      <c r="D840" s="1">
        <v>2016</v>
      </c>
      <c r="E840" s="1">
        <v>215000</v>
      </c>
      <c r="F840" s="1" t="s">
        <v>23</v>
      </c>
      <c r="G840" s="1" t="s">
        <v>17</v>
      </c>
      <c r="H840" s="1" t="s">
        <v>18</v>
      </c>
      <c r="I840" s="1">
        <v>14.02</v>
      </c>
      <c r="J840" s="1" t="s">
        <v>24</v>
      </c>
      <c r="K840" s="1" t="s">
        <v>961</v>
      </c>
      <c r="L840" s="1">
        <v>7</v>
      </c>
      <c r="M840" s="1" t="s">
        <v>962</v>
      </c>
      <c r="N840" s="1">
        <v>7.5</v>
      </c>
      <c r="P840" s="2">
        <f t="shared" si="57"/>
        <v>118.3</v>
      </c>
      <c r="Q840">
        <f t="shared" si="55"/>
        <v>1167000</v>
      </c>
      <c r="R840">
        <f t="shared" si="53"/>
        <v>99.98986289631533</v>
      </c>
    </row>
    <row r="841" spans="1:18" ht="20.399999999999999" x14ac:dyDescent="0.35">
      <c r="A841" s="1">
        <v>839</v>
      </c>
      <c r="B841" s="1" t="s">
        <v>963</v>
      </c>
      <c r="C841" s="1" t="s">
        <v>61</v>
      </c>
      <c r="D841" s="1">
        <v>2012</v>
      </c>
      <c r="E841" s="1">
        <v>65537</v>
      </c>
      <c r="F841" s="1" t="s">
        <v>16</v>
      </c>
      <c r="G841" s="1" t="s">
        <v>17</v>
      </c>
      <c r="H841" s="1" t="s">
        <v>18</v>
      </c>
      <c r="I841" s="1">
        <v>26.83</v>
      </c>
      <c r="J841" s="1" t="s">
        <v>19</v>
      </c>
      <c r="K841" s="1" t="s">
        <v>964</v>
      </c>
      <c r="L841" s="1">
        <v>5</v>
      </c>
      <c r="N841" s="1">
        <v>2.1</v>
      </c>
      <c r="P841" s="2">
        <f t="shared" si="57"/>
        <v>38.4</v>
      </c>
      <c r="R841" t="str">
        <f t="shared" si="53"/>
        <v/>
      </c>
    </row>
    <row r="842" spans="1:18" ht="20.399999999999999" x14ac:dyDescent="0.35">
      <c r="A842" s="1">
        <v>840</v>
      </c>
      <c r="B842" s="1" t="s">
        <v>350</v>
      </c>
      <c r="C842" s="1" t="s">
        <v>34</v>
      </c>
      <c r="D842" s="1">
        <v>2014</v>
      </c>
      <c r="E842" s="1">
        <v>60138</v>
      </c>
      <c r="F842" s="1" t="s">
        <v>28</v>
      </c>
      <c r="G842" s="1" t="s">
        <v>17</v>
      </c>
      <c r="H842" s="1" t="s">
        <v>18</v>
      </c>
      <c r="I842" s="1">
        <v>19.809999999999999</v>
      </c>
      <c r="J842" s="1" t="s">
        <v>24</v>
      </c>
      <c r="K842" s="1" t="s">
        <v>351</v>
      </c>
      <c r="L842" s="1">
        <v>5</v>
      </c>
      <c r="N842" s="1">
        <v>4.09</v>
      </c>
      <c r="P842" s="2">
        <f t="shared" si="57"/>
        <v>68.05</v>
      </c>
      <c r="R842" t="str">
        <f t="shared" si="53"/>
        <v/>
      </c>
    </row>
    <row r="843" spans="1:18" ht="20.399999999999999" x14ac:dyDescent="0.35">
      <c r="A843" s="1">
        <v>841</v>
      </c>
      <c r="B843" s="1" t="s">
        <v>965</v>
      </c>
      <c r="C843" s="1" t="s">
        <v>15</v>
      </c>
      <c r="D843" s="1">
        <v>2014</v>
      </c>
      <c r="E843" s="1">
        <v>84000</v>
      </c>
      <c r="F843" s="1" t="s">
        <v>23</v>
      </c>
      <c r="G843" s="1" t="s">
        <v>35</v>
      </c>
      <c r="H843" s="1" t="s">
        <v>18</v>
      </c>
      <c r="I843" s="1">
        <v>19.3</v>
      </c>
      <c r="J843" s="1" t="s">
        <v>24</v>
      </c>
      <c r="K843" s="1" t="s">
        <v>524</v>
      </c>
      <c r="L843" s="1">
        <v>5</v>
      </c>
      <c r="N843" s="1">
        <v>10.75</v>
      </c>
      <c r="P843" s="2">
        <f t="shared" si="57"/>
        <v>141</v>
      </c>
      <c r="R843" t="str">
        <f t="shared" si="53"/>
        <v/>
      </c>
    </row>
    <row r="844" spans="1:18" ht="20.399999999999999" x14ac:dyDescent="0.35">
      <c r="A844" s="1">
        <v>842</v>
      </c>
      <c r="B844" s="1" t="s">
        <v>770</v>
      </c>
      <c r="C844" s="1" t="s">
        <v>15</v>
      </c>
      <c r="D844" s="1">
        <v>2014</v>
      </c>
      <c r="E844" s="1">
        <v>47000</v>
      </c>
      <c r="F844" s="1" t="s">
        <v>23</v>
      </c>
      <c r="G844" s="1" t="s">
        <v>35</v>
      </c>
      <c r="H844" s="1" t="s">
        <v>18</v>
      </c>
      <c r="I844" s="1">
        <v>15.97</v>
      </c>
      <c r="J844" s="1" t="s">
        <v>24</v>
      </c>
      <c r="K844" s="1" t="s">
        <v>321</v>
      </c>
      <c r="L844" s="1">
        <v>7</v>
      </c>
      <c r="N844" s="1">
        <v>41.5</v>
      </c>
      <c r="P844" s="2">
        <f t="shared" si="57"/>
        <v>258</v>
      </c>
      <c r="R844" t="str">
        <f t="shared" si="53"/>
        <v/>
      </c>
    </row>
    <row r="845" spans="1:18" ht="20.399999999999999" x14ac:dyDescent="0.35">
      <c r="A845" s="1">
        <v>843</v>
      </c>
      <c r="B845" s="1" t="s">
        <v>492</v>
      </c>
      <c r="C845" s="1" t="s">
        <v>39</v>
      </c>
      <c r="D845" s="1">
        <v>2014</v>
      </c>
      <c r="E845" s="1">
        <v>33450</v>
      </c>
      <c r="F845" s="1" t="s">
        <v>28</v>
      </c>
      <c r="G845" s="1" t="s">
        <v>35</v>
      </c>
      <c r="H845" s="1" t="s">
        <v>18</v>
      </c>
      <c r="I845" s="1">
        <v>23.1</v>
      </c>
      <c r="J845" s="1" t="s">
        <v>24</v>
      </c>
      <c r="K845" s="1" t="s">
        <v>398</v>
      </c>
      <c r="L845" s="1">
        <v>5</v>
      </c>
      <c r="N845" s="1">
        <v>4.4000000000000004</v>
      </c>
      <c r="P845" s="2">
        <f t="shared" si="57"/>
        <v>67.040000000000006</v>
      </c>
      <c r="R845" t="str">
        <f t="shared" ref="R845:R908" si="58">IF(Q845&lt;&gt;"", ((Q845 - P845) / Q845) * 100, "")</f>
        <v/>
      </c>
    </row>
    <row r="846" spans="1:18" ht="20.399999999999999" x14ac:dyDescent="0.35">
      <c r="A846" s="1">
        <v>844</v>
      </c>
      <c r="B846" s="1" t="s">
        <v>48</v>
      </c>
      <c r="C846" s="1" t="s">
        <v>43</v>
      </c>
      <c r="D846" s="1">
        <v>2013</v>
      </c>
      <c r="E846" s="1">
        <v>125000</v>
      </c>
      <c r="F846" s="1" t="s">
        <v>23</v>
      </c>
      <c r="G846" s="1" t="s">
        <v>17</v>
      </c>
      <c r="H846" s="1" t="s">
        <v>36</v>
      </c>
      <c r="I846" s="1">
        <v>20.54</v>
      </c>
      <c r="J846" s="1" t="s">
        <v>24</v>
      </c>
      <c r="K846" s="1" t="s">
        <v>49</v>
      </c>
      <c r="L846" s="1">
        <v>5</v>
      </c>
      <c r="N846" s="1">
        <v>6.25</v>
      </c>
      <c r="P846" s="2">
        <f t="shared" si="57"/>
        <v>103.6</v>
      </c>
      <c r="R846" t="str">
        <f t="shared" si="58"/>
        <v/>
      </c>
    </row>
    <row r="847" spans="1:18" ht="20.399999999999999" x14ac:dyDescent="0.35">
      <c r="A847" s="1">
        <v>845</v>
      </c>
      <c r="B847" s="1" t="s">
        <v>818</v>
      </c>
      <c r="C847" s="1" t="s">
        <v>22</v>
      </c>
      <c r="D847" s="1">
        <v>2011</v>
      </c>
      <c r="E847" s="1">
        <v>99606</v>
      </c>
      <c r="F847" s="1" t="s">
        <v>23</v>
      </c>
      <c r="G847" s="1" t="s">
        <v>35</v>
      </c>
      <c r="H847" s="1" t="s">
        <v>36</v>
      </c>
      <c r="I847" s="1">
        <v>16.07</v>
      </c>
      <c r="J847" s="1" t="s">
        <v>24</v>
      </c>
      <c r="K847" s="1" t="s">
        <v>587</v>
      </c>
      <c r="L847" s="1">
        <v>5</v>
      </c>
      <c r="N847" s="1">
        <v>10.5</v>
      </c>
      <c r="P847" s="2">
        <f t="shared" si="57"/>
        <v>181</v>
      </c>
      <c r="R847" t="str">
        <f t="shared" si="58"/>
        <v/>
      </c>
    </row>
    <row r="848" spans="1:18" ht="20.399999999999999" x14ac:dyDescent="0.35">
      <c r="A848" s="1">
        <v>846</v>
      </c>
      <c r="B848" s="1" t="s">
        <v>354</v>
      </c>
      <c r="C848" s="1" t="s">
        <v>15</v>
      </c>
      <c r="D848" s="1">
        <v>2014</v>
      </c>
      <c r="E848" s="1">
        <v>64000</v>
      </c>
      <c r="F848" s="1" t="s">
        <v>23</v>
      </c>
      <c r="G848" s="1" t="s">
        <v>17</v>
      </c>
      <c r="H848" s="1" t="s">
        <v>18</v>
      </c>
      <c r="I848" s="1">
        <v>20.77</v>
      </c>
      <c r="J848" s="1" t="s">
        <v>24</v>
      </c>
      <c r="K848" s="1" t="s">
        <v>472</v>
      </c>
      <c r="L848" s="1">
        <v>7</v>
      </c>
      <c r="N848" s="1">
        <v>7.25</v>
      </c>
      <c r="P848" s="2">
        <f t="shared" si="57"/>
        <v>88.8</v>
      </c>
      <c r="R848" t="str">
        <f t="shared" si="58"/>
        <v/>
      </c>
    </row>
    <row r="849" spans="1:18" ht="20.399999999999999" x14ac:dyDescent="0.35">
      <c r="A849" s="1">
        <v>847</v>
      </c>
      <c r="B849" s="1" t="s">
        <v>197</v>
      </c>
      <c r="C849" s="1" t="s">
        <v>39</v>
      </c>
      <c r="D849" s="1">
        <v>2013</v>
      </c>
      <c r="E849" s="1">
        <v>51000</v>
      </c>
      <c r="F849" s="1" t="s">
        <v>23</v>
      </c>
      <c r="G849" s="1" t="s">
        <v>17</v>
      </c>
      <c r="H849" s="1" t="s">
        <v>18</v>
      </c>
      <c r="I849" s="1">
        <v>20</v>
      </c>
      <c r="J849" s="1" t="s">
        <v>24</v>
      </c>
      <c r="K849" s="1" t="s">
        <v>351</v>
      </c>
      <c r="L849" s="1">
        <v>5</v>
      </c>
      <c r="N849" s="1">
        <v>3.2</v>
      </c>
      <c r="P849" s="2">
        <f t="shared" si="57"/>
        <v>68.05</v>
      </c>
      <c r="R849" t="str">
        <f t="shared" si="58"/>
        <v/>
      </c>
    </row>
    <row r="850" spans="1:18" ht="20.399999999999999" x14ac:dyDescent="0.35">
      <c r="A850" s="1">
        <v>848</v>
      </c>
      <c r="B850" s="1" t="s">
        <v>849</v>
      </c>
      <c r="C850" s="1" t="s">
        <v>15</v>
      </c>
      <c r="D850" s="1">
        <v>2014</v>
      </c>
      <c r="E850" s="1">
        <v>57000</v>
      </c>
      <c r="F850" s="1" t="s">
        <v>28</v>
      </c>
      <c r="G850" s="1" t="s">
        <v>17</v>
      </c>
      <c r="H850" s="1" t="s">
        <v>18</v>
      </c>
      <c r="I850" s="1">
        <v>16.47</v>
      </c>
      <c r="J850" s="1" t="s">
        <v>24</v>
      </c>
      <c r="K850" s="1" t="s">
        <v>51</v>
      </c>
      <c r="L850" s="1">
        <v>5</v>
      </c>
      <c r="N850" s="1">
        <v>3.95</v>
      </c>
      <c r="P850" s="2">
        <f t="shared" si="57"/>
        <v>74</v>
      </c>
      <c r="R850" t="str">
        <f t="shared" si="58"/>
        <v/>
      </c>
    </row>
    <row r="851" spans="1:18" ht="20.399999999999999" x14ac:dyDescent="0.35">
      <c r="A851" s="1">
        <v>849</v>
      </c>
      <c r="B851" s="1" t="s">
        <v>966</v>
      </c>
      <c r="C851" s="1" t="s">
        <v>34</v>
      </c>
      <c r="D851" s="1">
        <v>2009</v>
      </c>
      <c r="E851" s="1">
        <v>48040</v>
      </c>
      <c r="F851" s="1" t="s">
        <v>23</v>
      </c>
      <c r="G851" s="1" t="s">
        <v>35</v>
      </c>
      <c r="H851" s="1" t="s">
        <v>36</v>
      </c>
      <c r="I851" s="1">
        <v>16.77</v>
      </c>
      <c r="J851" s="1" t="s">
        <v>24</v>
      </c>
      <c r="K851" s="1" t="s">
        <v>967</v>
      </c>
      <c r="L851" s="1">
        <v>5</v>
      </c>
      <c r="N851" s="1">
        <v>12.07</v>
      </c>
      <c r="P851" s="2">
        <f t="shared" si="57"/>
        <v>241.38</v>
      </c>
      <c r="R851" t="str">
        <f t="shared" si="58"/>
        <v/>
      </c>
    </row>
    <row r="852" spans="1:18" ht="20.399999999999999" x14ac:dyDescent="0.35">
      <c r="A852" s="1">
        <v>850</v>
      </c>
      <c r="B852" s="1" t="s">
        <v>433</v>
      </c>
      <c r="C852" s="1" t="s">
        <v>22</v>
      </c>
      <c r="D852" s="1">
        <v>2017</v>
      </c>
      <c r="E852" s="1">
        <v>43200</v>
      </c>
      <c r="F852" s="1" t="s">
        <v>23</v>
      </c>
      <c r="G852" s="1" t="s">
        <v>17</v>
      </c>
      <c r="H852" s="1" t="s">
        <v>18</v>
      </c>
      <c r="I852" s="1">
        <v>13.68</v>
      </c>
      <c r="J852" s="1" t="s">
        <v>24</v>
      </c>
      <c r="K852" s="1" t="s">
        <v>156</v>
      </c>
      <c r="L852" s="1">
        <v>7</v>
      </c>
      <c r="M852" s="1" t="s">
        <v>434</v>
      </c>
      <c r="N852" s="1">
        <v>18.600000000000001</v>
      </c>
      <c r="P852" s="2">
        <f t="shared" si="57"/>
        <v>147.80000000000001</v>
      </c>
      <c r="Q852">
        <f t="shared" ref="Q852:Q899" si="59">VALUE(SUBSTITUTE(SUBSTITUTE(TRIM(M852), CHAR(160), ""), " Lakh", "")) * 100000</f>
        <v>2552000</v>
      </c>
      <c r="R852">
        <f t="shared" si="58"/>
        <v>99.994208463949846</v>
      </c>
    </row>
    <row r="853" spans="1:18" ht="20.399999999999999" x14ac:dyDescent="0.35">
      <c r="A853" s="1">
        <v>851</v>
      </c>
      <c r="B853" s="1" t="s">
        <v>968</v>
      </c>
      <c r="C853" s="1" t="s">
        <v>61</v>
      </c>
      <c r="D853" s="1">
        <v>2013</v>
      </c>
      <c r="E853" s="1">
        <v>66000</v>
      </c>
      <c r="F853" s="1" t="s">
        <v>23</v>
      </c>
      <c r="G853" s="1" t="s">
        <v>35</v>
      </c>
      <c r="H853" s="1" t="s">
        <v>18</v>
      </c>
      <c r="I853" s="1">
        <v>22.32</v>
      </c>
      <c r="J853" s="1" t="s">
        <v>24</v>
      </c>
      <c r="K853" s="1" t="s">
        <v>817</v>
      </c>
      <c r="L853" s="1">
        <v>5</v>
      </c>
      <c r="N853" s="1">
        <v>5.7</v>
      </c>
      <c r="P853" s="2">
        <f t="shared" si="57"/>
        <v>126.3</v>
      </c>
      <c r="R853" t="str">
        <f t="shared" si="58"/>
        <v/>
      </c>
    </row>
    <row r="854" spans="1:18" ht="20.399999999999999" x14ac:dyDescent="0.35">
      <c r="A854" s="1">
        <v>852</v>
      </c>
      <c r="B854" s="1" t="s">
        <v>969</v>
      </c>
      <c r="C854" s="1" t="s">
        <v>57</v>
      </c>
      <c r="D854" s="1">
        <v>2013</v>
      </c>
      <c r="E854" s="1">
        <v>31000</v>
      </c>
      <c r="F854" s="1" t="s">
        <v>28</v>
      </c>
      <c r="G854" s="1" t="s">
        <v>17</v>
      </c>
      <c r="H854" s="1" t="s">
        <v>18</v>
      </c>
      <c r="I854" s="1">
        <v>17.920000000000002</v>
      </c>
      <c r="J854" s="1" t="s">
        <v>24</v>
      </c>
      <c r="K854" s="1" t="s">
        <v>630</v>
      </c>
      <c r="L854" s="1">
        <v>5</v>
      </c>
      <c r="N854" s="1">
        <v>1.75</v>
      </c>
      <c r="P854" s="2">
        <f t="shared" si="57"/>
        <v>62.1</v>
      </c>
      <c r="R854" t="str">
        <f t="shared" si="58"/>
        <v/>
      </c>
    </row>
    <row r="855" spans="1:18" ht="20.399999999999999" x14ac:dyDescent="0.35">
      <c r="A855" s="1">
        <v>853</v>
      </c>
      <c r="B855" s="1" t="s">
        <v>970</v>
      </c>
      <c r="C855" s="1" t="s">
        <v>61</v>
      </c>
      <c r="D855" s="1">
        <v>2011</v>
      </c>
      <c r="E855" s="1">
        <v>46000</v>
      </c>
      <c r="F855" s="1" t="s">
        <v>23</v>
      </c>
      <c r="G855" s="1" t="s">
        <v>35</v>
      </c>
      <c r="H855" s="1" t="s">
        <v>36</v>
      </c>
      <c r="I855" s="1">
        <v>16.55</v>
      </c>
      <c r="J855" s="1" t="s">
        <v>24</v>
      </c>
      <c r="K855" s="1" t="s">
        <v>867</v>
      </c>
      <c r="L855" s="1">
        <v>5</v>
      </c>
      <c r="N855" s="1">
        <v>10.99</v>
      </c>
      <c r="P855" s="2">
        <f t="shared" si="57"/>
        <v>147.51</v>
      </c>
      <c r="R855" t="str">
        <f t="shared" si="58"/>
        <v/>
      </c>
    </row>
    <row r="856" spans="1:18" ht="20.399999999999999" x14ac:dyDescent="0.35">
      <c r="A856" s="1">
        <v>854</v>
      </c>
      <c r="B856" s="1" t="s">
        <v>970</v>
      </c>
      <c r="C856" s="1" t="s">
        <v>57</v>
      </c>
      <c r="D856" s="1">
        <v>2012</v>
      </c>
      <c r="E856" s="1">
        <v>47346</v>
      </c>
      <c r="F856" s="1" t="s">
        <v>23</v>
      </c>
      <c r="G856" s="1" t="s">
        <v>35</v>
      </c>
      <c r="H856" s="1" t="s">
        <v>18</v>
      </c>
      <c r="I856" s="1">
        <v>16.55</v>
      </c>
      <c r="J856" s="1" t="s">
        <v>24</v>
      </c>
      <c r="K856" s="1" t="s">
        <v>867</v>
      </c>
      <c r="L856" s="1">
        <v>5</v>
      </c>
      <c r="N856" s="1">
        <v>14.5</v>
      </c>
      <c r="P856" s="2">
        <f t="shared" si="57"/>
        <v>147.51</v>
      </c>
      <c r="R856" t="str">
        <f t="shared" si="58"/>
        <v/>
      </c>
    </row>
    <row r="857" spans="1:18" ht="20.399999999999999" x14ac:dyDescent="0.35">
      <c r="A857" s="1">
        <v>855</v>
      </c>
      <c r="B857" s="1" t="s">
        <v>971</v>
      </c>
      <c r="C857" s="1" t="s">
        <v>43</v>
      </c>
      <c r="D857" s="1">
        <v>2009</v>
      </c>
      <c r="E857" s="1">
        <v>100000</v>
      </c>
      <c r="F857" s="1" t="s">
        <v>23</v>
      </c>
      <c r="G857" s="1" t="s">
        <v>17</v>
      </c>
      <c r="H857" s="1" t="s">
        <v>18</v>
      </c>
      <c r="I857" s="1">
        <v>17</v>
      </c>
      <c r="J857" s="1" t="s">
        <v>24</v>
      </c>
      <c r="K857" s="1" t="s">
        <v>137</v>
      </c>
      <c r="L857" s="1">
        <v>5</v>
      </c>
      <c r="N857" s="1">
        <v>3.11</v>
      </c>
      <c r="P857" s="2">
        <f t="shared" si="57"/>
        <v>105</v>
      </c>
      <c r="R857" t="str">
        <f t="shared" si="58"/>
        <v/>
      </c>
    </row>
    <row r="858" spans="1:18" ht="20.399999999999999" x14ac:dyDescent="0.35">
      <c r="A858" s="1">
        <v>856</v>
      </c>
      <c r="B858" s="1" t="s">
        <v>972</v>
      </c>
      <c r="C858" s="1" t="s">
        <v>34</v>
      </c>
      <c r="D858" s="1">
        <v>2015</v>
      </c>
      <c r="E858" s="1">
        <v>63856</v>
      </c>
      <c r="F858" s="1" t="s">
        <v>28</v>
      </c>
      <c r="G858" s="1" t="s">
        <v>35</v>
      </c>
      <c r="H858" s="1" t="s">
        <v>18</v>
      </c>
      <c r="I858" s="1">
        <v>13.7</v>
      </c>
      <c r="J858" s="1" t="s">
        <v>24</v>
      </c>
      <c r="K858" s="1" t="s">
        <v>973</v>
      </c>
      <c r="L858" s="1">
        <v>5</v>
      </c>
      <c r="N858" s="1">
        <v>13.96</v>
      </c>
      <c r="P858" s="2">
        <f t="shared" si="57"/>
        <v>153.86000000000001</v>
      </c>
      <c r="R858" t="str">
        <f t="shared" si="58"/>
        <v/>
      </c>
    </row>
    <row r="859" spans="1:18" ht="20.399999999999999" x14ac:dyDescent="0.35">
      <c r="A859" s="1">
        <v>857</v>
      </c>
      <c r="B859" s="1" t="s">
        <v>785</v>
      </c>
      <c r="C859" s="1" t="s">
        <v>34</v>
      </c>
      <c r="D859" s="1">
        <v>2015</v>
      </c>
      <c r="E859" s="1">
        <v>72996</v>
      </c>
      <c r="F859" s="1" t="s">
        <v>23</v>
      </c>
      <c r="G859" s="1" t="s">
        <v>17</v>
      </c>
      <c r="H859" s="1" t="s">
        <v>18</v>
      </c>
      <c r="I859" s="1">
        <v>22.32</v>
      </c>
      <c r="J859" s="1" t="s">
        <v>24</v>
      </c>
      <c r="K859" s="1" t="s">
        <v>235</v>
      </c>
      <c r="L859" s="1">
        <v>5</v>
      </c>
      <c r="N859" s="1">
        <v>7.11</v>
      </c>
      <c r="P859" s="2">
        <f t="shared" si="57"/>
        <v>126.32</v>
      </c>
      <c r="R859" t="str">
        <f t="shared" si="58"/>
        <v/>
      </c>
    </row>
    <row r="860" spans="1:18" ht="20.399999999999999" x14ac:dyDescent="0.35">
      <c r="A860" s="1">
        <v>858</v>
      </c>
      <c r="B860" s="1" t="s">
        <v>974</v>
      </c>
      <c r="C860" s="1" t="s">
        <v>27</v>
      </c>
      <c r="D860" s="1">
        <v>2014</v>
      </c>
      <c r="E860" s="1">
        <v>23000</v>
      </c>
      <c r="F860" s="1" t="s">
        <v>23</v>
      </c>
      <c r="G860" s="1" t="s">
        <v>17</v>
      </c>
      <c r="H860" s="1" t="s">
        <v>18</v>
      </c>
      <c r="I860" s="1">
        <v>24.5</v>
      </c>
      <c r="J860" s="1" t="s">
        <v>24</v>
      </c>
      <c r="K860" s="1" t="s">
        <v>69</v>
      </c>
      <c r="L860" s="1">
        <v>7</v>
      </c>
      <c r="N860" s="1">
        <v>6.9</v>
      </c>
      <c r="P860" s="2">
        <f t="shared" si="57"/>
        <v>98.6</v>
      </c>
      <c r="R860" t="str">
        <f t="shared" si="58"/>
        <v/>
      </c>
    </row>
    <row r="861" spans="1:18" ht="20.399999999999999" x14ac:dyDescent="0.35">
      <c r="A861" s="1">
        <v>859</v>
      </c>
      <c r="B861" s="1" t="s">
        <v>638</v>
      </c>
      <c r="C861" s="1" t="s">
        <v>34</v>
      </c>
      <c r="D861" s="1">
        <v>2018</v>
      </c>
      <c r="E861" s="1">
        <v>15985</v>
      </c>
      <c r="F861" s="1" t="s">
        <v>28</v>
      </c>
      <c r="G861" s="1" t="s">
        <v>17</v>
      </c>
      <c r="H861" s="1" t="s">
        <v>18</v>
      </c>
      <c r="I861" s="1">
        <v>18.600000000000001</v>
      </c>
      <c r="J861" s="1" t="s">
        <v>24</v>
      </c>
      <c r="K861" s="1" t="s">
        <v>368</v>
      </c>
      <c r="L861" s="1">
        <v>5</v>
      </c>
      <c r="N861" s="1">
        <v>7.77</v>
      </c>
      <c r="P861" s="2">
        <f t="shared" si="57"/>
        <v>81.83</v>
      </c>
      <c r="R861" t="str">
        <f t="shared" si="58"/>
        <v/>
      </c>
    </row>
    <row r="862" spans="1:18" ht="20.399999999999999" x14ac:dyDescent="0.35">
      <c r="A862" s="1">
        <v>860</v>
      </c>
      <c r="B862" s="1" t="s">
        <v>975</v>
      </c>
      <c r="C862" s="1" t="s">
        <v>57</v>
      </c>
      <c r="D862" s="1">
        <v>2011</v>
      </c>
      <c r="E862" s="1">
        <v>98000</v>
      </c>
      <c r="F862" s="1" t="s">
        <v>23</v>
      </c>
      <c r="G862" s="1" t="s">
        <v>17</v>
      </c>
      <c r="H862" s="1" t="s">
        <v>36</v>
      </c>
      <c r="I862" s="1">
        <v>12.8</v>
      </c>
      <c r="J862" s="1" t="s">
        <v>24</v>
      </c>
      <c r="K862" s="1" t="s">
        <v>93</v>
      </c>
      <c r="L862" s="1">
        <v>8</v>
      </c>
      <c r="N862" s="1">
        <v>5.5</v>
      </c>
      <c r="P862" s="2">
        <f t="shared" si="57"/>
        <v>102</v>
      </c>
      <c r="R862" t="str">
        <f t="shared" si="58"/>
        <v/>
      </c>
    </row>
    <row r="863" spans="1:18" ht="20.399999999999999" x14ac:dyDescent="0.35">
      <c r="A863" s="1">
        <v>861</v>
      </c>
      <c r="B863" s="1" t="s">
        <v>935</v>
      </c>
      <c r="C863" s="1" t="s">
        <v>39</v>
      </c>
      <c r="D863" s="1">
        <v>2014</v>
      </c>
      <c r="E863" s="1">
        <v>70089</v>
      </c>
      <c r="F863" s="1" t="s">
        <v>28</v>
      </c>
      <c r="G863" s="1" t="s">
        <v>17</v>
      </c>
      <c r="H863" s="1" t="s">
        <v>18</v>
      </c>
      <c r="I863" s="1">
        <v>18.600000000000001</v>
      </c>
      <c r="J863" s="1" t="s">
        <v>24</v>
      </c>
      <c r="K863" s="1" t="s">
        <v>368</v>
      </c>
      <c r="L863" s="1">
        <v>5</v>
      </c>
      <c r="N863" s="1">
        <v>5.35</v>
      </c>
      <c r="P863" s="2">
        <f t="shared" si="57"/>
        <v>81.83</v>
      </c>
      <c r="R863" t="str">
        <f t="shared" si="58"/>
        <v/>
      </c>
    </row>
    <row r="864" spans="1:18" ht="20.399999999999999" x14ac:dyDescent="0.35">
      <c r="A864" s="1">
        <v>862</v>
      </c>
      <c r="B864" s="1" t="s">
        <v>976</v>
      </c>
      <c r="C864" s="1" t="s">
        <v>27</v>
      </c>
      <c r="D864" s="1">
        <v>2011</v>
      </c>
      <c r="E864" s="1">
        <v>99000</v>
      </c>
      <c r="F864" s="1" t="s">
        <v>23</v>
      </c>
      <c r="G864" s="1" t="s">
        <v>17</v>
      </c>
      <c r="H864" s="1" t="s">
        <v>36</v>
      </c>
      <c r="I864" s="1">
        <v>13.6</v>
      </c>
      <c r="J864" s="1" t="s">
        <v>24</v>
      </c>
      <c r="K864" s="1" t="s">
        <v>759</v>
      </c>
      <c r="L864" s="1">
        <v>7</v>
      </c>
      <c r="N864" s="1">
        <v>4.5</v>
      </c>
      <c r="P864" s="2">
        <f t="shared" si="57"/>
        <v>63</v>
      </c>
      <c r="R864" t="str">
        <f t="shared" si="58"/>
        <v/>
      </c>
    </row>
    <row r="865" spans="1:18" ht="20.399999999999999" x14ac:dyDescent="0.35">
      <c r="A865" s="1">
        <v>863</v>
      </c>
      <c r="B865" s="1" t="s">
        <v>977</v>
      </c>
      <c r="C865" s="1" t="s">
        <v>43</v>
      </c>
      <c r="D865" s="1">
        <v>2014</v>
      </c>
      <c r="E865" s="1">
        <v>72000</v>
      </c>
      <c r="F865" s="1" t="s">
        <v>23</v>
      </c>
      <c r="G865" s="1" t="s">
        <v>17</v>
      </c>
      <c r="H865" s="1" t="s">
        <v>18</v>
      </c>
      <c r="I865" s="1">
        <v>20.34</v>
      </c>
      <c r="J865" s="1" t="s">
        <v>24</v>
      </c>
      <c r="K865" s="1" t="s">
        <v>147</v>
      </c>
      <c r="L865" s="1">
        <v>5</v>
      </c>
      <c r="N865" s="1">
        <v>4.75</v>
      </c>
      <c r="P865" s="2">
        <f t="shared" si="57"/>
        <v>103.2</v>
      </c>
      <c r="R865" t="str">
        <f t="shared" si="58"/>
        <v/>
      </c>
    </row>
    <row r="866" spans="1:18" ht="20.399999999999999" x14ac:dyDescent="0.35">
      <c r="A866" s="1">
        <v>864</v>
      </c>
      <c r="B866" s="1" t="s">
        <v>748</v>
      </c>
      <c r="C866" s="1" t="s">
        <v>34</v>
      </c>
      <c r="D866" s="1">
        <v>2015</v>
      </c>
      <c r="E866" s="1">
        <v>44194</v>
      </c>
      <c r="F866" s="1" t="s">
        <v>23</v>
      </c>
      <c r="G866" s="1" t="s">
        <v>35</v>
      </c>
      <c r="H866" s="1" t="s">
        <v>18</v>
      </c>
      <c r="I866" s="1">
        <v>16.36</v>
      </c>
      <c r="J866" s="1" t="s">
        <v>24</v>
      </c>
      <c r="K866" s="1" t="s">
        <v>62</v>
      </c>
      <c r="L866" s="1">
        <v>5</v>
      </c>
      <c r="N866" s="1">
        <v>32.799999999999997</v>
      </c>
      <c r="P866" s="2">
        <f t="shared" si="57"/>
        <v>187.7</v>
      </c>
      <c r="R866" t="str">
        <f t="shared" si="58"/>
        <v/>
      </c>
    </row>
    <row r="867" spans="1:18" ht="20.399999999999999" x14ac:dyDescent="0.35">
      <c r="A867" s="1">
        <v>865</v>
      </c>
      <c r="B867" s="1" t="s">
        <v>978</v>
      </c>
      <c r="C867" s="1" t="s">
        <v>15</v>
      </c>
      <c r="D867" s="1">
        <v>2005</v>
      </c>
      <c r="E867" s="1">
        <v>102000</v>
      </c>
      <c r="F867" s="1" t="s">
        <v>28</v>
      </c>
      <c r="G867" s="1" t="s">
        <v>17</v>
      </c>
      <c r="H867" s="1" t="s">
        <v>18</v>
      </c>
      <c r="I867" s="1">
        <v>17.3</v>
      </c>
      <c r="J867" s="1" t="s">
        <v>24</v>
      </c>
      <c r="K867" s="1" t="s">
        <v>456</v>
      </c>
      <c r="L867" s="1">
        <v>5</v>
      </c>
      <c r="N867" s="1">
        <v>0.7</v>
      </c>
      <c r="P867" s="2">
        <f t="shared" si="57"/>
        <v>60</v>
      </c>
      <c r="R867" t="str">
        <f t="shared" si="58"/>
        <v/>
      </c>
    </row>
    <row r="868" spans="1:18" ht="20.399999999999999" x14ac:dyDescent="0.35">
      <c r="A868" s="1">
        <v>866</v>
      </c>
      <c r="B868" s="1" t="s">
        <v>979</v>
      </c>
      <c r="C868" s="1" t="s">
        <v>34</v>
      </c>
      <c r="D868" s="1">
        <v>2018</v>
      </c>
      <c r="E868" s="1">
        <v>56652</v>
      </c>
      <c r="F868" s="1" t="s">
        <v>23</v>
      </c>
      <c r="G868" s="1" t="s">
        <v>35</v>
      </c>
      <c r="H868" s="1" t="s">
        <v>18</v>
      </c>
      <c r="I868" s="1">
        <v>13</v>
      </c>
      <c r="J868" s="1" t="s">
        <v>24</v>
      </c>
      <c r="K868" s="1" t="s">
        <v>321</v>
      </c>
      <c r="L868" s="1">
        <v>5</v>
      </c>
      <c r="N868" s="1">
        <v>50.29</v>
      </c>
      <c r="P868" s="2">
        <f t="shared" si="57"/>
        <v>258</v>
      </c>
      <c r="R868" t="str">
        <f t="shared" si="58"/>
        <v/>
      </c>
    </row>
    <row r="869" spans="1:18" ht="20.399999999999999" x14ac:dyDescent="0.35">
      <c r="A869" s="1">
        <v>867</v>
      </c>
      <c r="B869" s="1" t="s">
        <v>293</v>
      </c>
      <c r="C869" s="1" t="s">
        <v>15</v>
      </c>
      <c r="D869" s="1">
        <v>2010</v>
      </c>
      <c r="E869" s="1">
        <v>41650</v>
      </c>
      <c r="F869" s="1" t="s">
        <v>23</v>
      </c>
      <c r="G869" s="1" t="s">
        <v>17</v>
      </c>
      <c r="H869" s="1" t="s">
        <v>36</v>
      </c>
      <c r="I869" s="1">
        <v>11.5</v>
      </c>
      <c r="J869" s="1" t="s">
        <v>24</v>
      </c>
      <c r="K869" s="1" t="s">
        <v>294</v>
      </c>
      <c r="L869" s="1">
        <v>7</v>
      </c>
      <c r="N869" s="1">
        <v>10.99</v>
      </c>
      <c r="P869" s="2">
        <f t="shared" si="57"/>
        <v>171</v>
      </c>
      <c r="R869" t="str">
        <f t="shared" si="58"/>
        <v/>
      </c>
    </row>
    <row r="870" spans="1:18" ht="20.399999999999999" x14ac:dyDescent="0.35">
      <c r="A870" s="1">
        <v>868</v>
      </c>
      <c r="B870" s="1" t="s">
        <v>559</v>
      </c>
      <c r="C870" s="1" t="s">
        <v>34</v>
      </c>
      <c r="D870" s="1">
        <v>2015</v>
      </c>
      <c r="E870" s="1">
        <v>61717</v>
      </c>
      <c r="F870" s="1" t="s">
        <v>28</v>
      </c>
      <c r="G870" s="1" t="s">
        <v>35</v>
      </c>
      <c r="H870" s="1" t="s">
        <v>18</v>
      </c>
      <c r="I870" s="1">
        <v>18.899999999999999</v>
      </c>
      <c r="J870" s="1" t="s">
        <v>24</v>
      </c>
      <c r="K870" s="1" t="s">
        <v>110</v>
      </c>
      <c r="L870" s="1">
        <v>5</v>
      </c>
      <c r="N870" s="1">
        <v>5.57</v>
      </c>
      <c r="P870" s="2">
        <f t="shared" si="57"/>
        <v>82</v>
      </c>
      <c r="R870" t="str">
        <f t="shared" si="58"/>
        <v/>
      </c>
    </row>
    <row r="871" spans="1:18" ht="20.399999999999999" x14ac:dyDescent="0.35">
      <c r="A871" s="1">
        <v>869</v>
      </c>
      <c r="B871" s="1" t="s">
        <v>980</v>
      </c>
      <c r="C871" s="1" t="s">
        <v>43</v>
      </c>
      <c r="D871" s="1">
        <v>2018</v>
      </c>
      <c r="E871" s="1">
        <v>25302</v>
      </c>
      <c r="F871" s="1" t="s">
        <v>23</v>
      </c>
      <c r="G871" s="1" t="s">
        <v>17</v>
      </c>
      <c r="H871" s="1" t="s">
        <v>18</v>
      </c>
      <c r="I871" s="1">
        <v>25.4</v>
      </c>
      <c r="J871" s="1" t="s">
        <v>24</v>
      </c>
      <c r="K871" s="1" t="s">
        <v>893</v>
      </c>
      <c r="L871" s="1">
        <v>5</v>
      </c>
      <c r="M871" s="1" t="s">
        <v>981</v>
      </c>
      <c r="N871" s="1">
        <v>5.9</v>
      </c>
      <c r="P871" s="2">
        <f t="shared" si="57"/>
        <v>73.97</v>
      </c>
      <c r="Q871">
        <f t="shared" si="59"/>
        <v>856000</v>
      </c>
      <c r="R871">
        <f t="shared" si="58"/>
        <v>99.991358644859815</v>
      </c>
    </row>
    <row r="872" spans="1:18" ht="20.399999999999999" x14ac:dyDescent="0.35">
      <c r="A872" s="1">
        <v>870</v>
      </c>
      <c r="B872" s="1" t="s">
        <v>381</v>
      </c>
      <c r="C872" s="1" t="s">
        <v>34</v>
      </c>
      <c r="D872" s="1">
        <v>2016</v>
      </c>
      <c r="E872" s="1">
        <v>47016</v>
      </c>
      <c r="F872" s="1" t="s">
        <v>28</v>
      </c>
      <c r="G872" s="1" t="s">
        <v>17</v>
      </c>
      <c r="H872" s="1" t="s">
        <v>18</v>
      </c>
      <c r="I872" s="1">
        <v>15.29</v>
      </c>
      <c r="J872" s="1" t="s">
        <v>24</v>
      </c>
      <c r="K872" s="1" t="s">
        <v>283</v>
      </c>
      <c r="L872" s="1">
        <v>5</v>
      </c>
      <c r="N872" s="1">
        <v>9.43</v>
      </c>
      <c r="P872" s="2">
        <f t="shared" si="57"/>
        <v>121.3</v>
      </c>
      <c r="R872" t="str">
        <f t="shared" si="58"/>
        <v/>
      </c>
    </row>
    <row r="873" spans="1:18" ht="20.399999999999999" x14ac:dyDescent="0.35">
      <c r="A873" s="1">
        <v>871</v>
      </c>
      <c r="B873" s="1" t="s">
        <v>453</v>
      </c>
      <c r="C873" s="1" t="s">
        <v>74</v>
      </c>
      <c r="D873" s="1">
        <v>2010</v>
      </c>
      <c r="E873" s="1">
        <v>69000</v>
      </c>
      <c r="F873" s="1" t="s">
        <v>28</v>
      </c>
      <c r="G873" s="1" t="s">
        <v>17</v>
      </c>
      <c r="H873" s="1" t="s">
        <v>18</v>
      </c>
      <c r="I873" s="1">
        <v>20.36</v>
      </c>
      <c r="J873" s="1" t="s">
        <v>24</v>
      </c>
      <c r="K873" s="1" t="s">
        <v>151</v>
      </c>
      <c r="L873" s="1">
        <v>5</v>
      </c>
      <c r="N873" s="1">
        <v>2.9</v>
      </c>
      <c r="P873" s="2">
        <f t="shared" si="57"/>
        <v>78.900000000000006</v>
      </c>
      <c r="R873" t="str">
        <f t="shared" si="58"/>
        <v/>
      </c>
    </row>
    <row r="874" spans="1:18" ht="20.399999999999999" x14ac:dyDescent="0.35">
      <c r="A874" s="1">
        <v>872</v>
      </c>
      <c r="B874" s="1" t="s">
        <v>312</v>
      </c>
      <c r="C874" s="1" t="s">
        <v>61</v>
      </c>
      <c r="D874" s="1">
        <v>2016</v>
      </c>
      <c r="E874" s="1">
        <v>32700</v>
      </c>
      <c r="F874" s="1" t="s">
        <v>28</v>
      </c>
      <c r="G874" s="1" t="s">
        <v>17</v>
      </c>
      <c r="H874" s="1" t="s">
        <v>18</v>
      </c>
      <c r="I874" s="1">
        <v>19.399999999999999</v>
      </c>
      <c r="J874" s="1" t="s">
        <v>24</v>
      </c>
      <c r="K874" s="1" t="s">
        <v>184</v>
      </c>
      <c r="L874" s="1">
        <v>5</v>
      </c>
      <c r="N874" s="1">
        <v>3.68</v>
      </c>
      <c r="P874" s="2">
        <f t="shared" si="57"/>
        <v>86.8</v>
      </c>
      <c r="R874" t="str">
        <f t="shared" si="58"/>
        <v/>
      </c>
    </row>
    <row r="875" spans="1:18" ht="20.399999999999999" x14ac:dyDescent="0.35">
      <c r="A875" s="1">
        <v>873</v>
      </c>
      <c r="B875" s="1" t="s">
        <v>766</v>
      </c>
      <c r="C875" s="1" t="s">
        <v>34</v>
      </c>
      <c r="D875" s="1">
        <v>2015</v>
      </c>
      <c r="E875" s="1">
        <v>101337</v>
      </c>
      <c r="F875" s="1" t="s">
        <v>23</v>
      </c>
      <c r="G875" s="1" t="s">
        <v>35</v>
      </c>
      <c r="H875" s="1" t="s">
        <v>18</v>
      </c>
      <c r="I875" s="1">
        <v>12.55</v>
      </c>
      <c r="J875" s="1" t="s">
        <v>24</v>
      </c>
      <c r="K875" s="1" t="s">
        <v>207</v>
      </c>
      <c r="L875" s="1">
        <v>7</v>
      </c>
      <c r="N875" s="1">
        <v>21.67</v>
      </c>
      <c r="P875" s="2">
        <f t="shared" si="57"/>
        <v>168.5</v>
      </c>
      <c r="R875" t="str">
        <f t="shared" si="58"/>
        <v/>
      </c>
    </row>
    <row r="876" spans="1:18" ht="20.399999999999999" x14ac:dyDescent="0.35">
      <c r="A876" s="1">
        <v>874</v>
      </c>
      <c r="B876" s="1" t="s">
        <v>166</v>
      </c>
      <c r="C876" s="1" t="s">
        <v>129</v>
      </c>
      <c r="D876" s="1">
        <v>2011</v>
      </c>
      <c r="E876" s="1">
        <v>59000</v>
      </c>
      <c r="F876" s="1" t="s">
        <v>23</v>
      </c>
      <c r="G876" s="1" t="s">
        <v>35</v>
      </c>
      <c r="H876" s="1" t="s">
        <v>18</v>
      </c>
      <c r="I876" s="1">
        <v>16.55</v>
      </c>
      <c r="J876" s="1" t="s">
        <v>24</v>
      </c>
      <c r="K876" s="1" t="s">
        <v>167</v>
      </c>
      <c r="L876" s="1">
        <v>5</v>
      </c>
      <c r="N876" s="1">
        <v>12.5</v>
      </c>
      <c r="P876" s="2">
        <f t="shared" si="57"/>
        <v>140</v>
      </c>
      <c r="R876" t="str">
        <f t="shared" si="58"/>
        <v/>
      </c>
    </row>
    <row r="877" spans="1:18" ht="20.399999999999999" x14ac:dyDescent="0.35">
      <c r="A877" s="1">
        <v>875</v>
      </c>
      <c r="B877" s="1" t="s">
        <v>236</v>
      </c>
      <c r="C877" s="1" t="s">
        <v>53</v>
      </c>
      <c r="D877" s="1">
        <v>2018</v>
      </c>
      <c r="E877" s="1">
        <v>41736</v>
      </c>
      <c r="F877" s="1" t="s">
        <v>23</v>
      </c>
      <c r="G877" s="1" t="s">
        <v>35</v>
      </c>
      <c r="H877" s="1" t="s">
        <v>18</v>
      </c>
      <c r="I877" s="1">
        <v>11.36</v>
      </c>
      <c r="J877" s="1" t="s">
        <v>24</v>
      </c>
      <c r="K877" s="1" t="s">
        <v>46</v>
      </c>
      <c r="L877" s="1">
        <v>7</v>
      </c>
      <c r="M877" s="1" t="s">
        <v>237</v>
      </c>
      <c r="N877" s="1">
        <v>19.920000000000002</v>
      </c>
      <c r="P877" s="2">
        <f t="shared" si="57"/>
        <v>171.5</v>
      </c>
      <c r="Q877">
        <f t="shared" si="59"/>
        <v>2700000</v>
      </c>
      <c r="R877">
        <f t="shared" si="58"/>
        <v>99.993648148148154</v>
      </c>
    </row>
    <row r="878" spans="1:18" ht="20.399999999999999" x14ac:dyDescent="0.35">
      <c r="A878" s="1">
        <v>876</v>
      </c>
      <c r="B878" s="1" t="s">
        <v>982</v>
      </c>
      <c r="C878" s="1" t="s">
        <v>43</v>
      </c>
      <c r="D878" s="1">
        <v>2014</v>
      </c>
      <c r="E878" s="1">
        <v>71649</v>
      </c>
      <c r="F878" s="1" t="s">
        <v>23</v>
      </c>
      <c r="G878" s="1" t="s">
        <v>17</v>
      </c>
      <c r="H878" s="1" t="s">
        <v>18</v>
      </c>
      <c r="I878" s="1">
        <v>25.1</v>
      </c>
      <c r="J878" s="1" t="s">
        <v>24</v>
      </c>
      <c r="K878" s="1" t="s">
        <v>69</v>
      </c>
      <c r="L878" s="1">
        <v>5</v>
      </c>
      <c r="N878" s="1">
        <v>6.75</v>
      </c>
      <c r="P878" s="2">
        <f t="shared" si="57"/>
        <v>98.6</v>
      </c>
      <c r="R878" t="str">
        <f t="shared" si="58"/>
        <v/>
      </c>
    </row>
    <row r="879" spans="1:18" ht="20.399999999999999" x14ac:dyDescent="0.35">
      <c r="A879" s="1">
        <v>877</v>
      </c>
      <c r="B879" s="1" t="s">
        <v>982</v>
      </c>
      <c r="C879" s="1" t="s">
        <v>53</v>
      </c>
      <c r="D879" s="1">
        <v>2015</v>
      </c>
      <c r="E879" s="1">
        <v>80606</v>
      </c>
      <c r="F879" s="1" t="s">
        <v>23</v>
      </c>
      <c r="G879" s="1" t="s">
        <v>17</v>
      </c>
      <c r="H879" s="1" t="s">
        <v>18</v>
      </c>
      <c r="I879" s="1">
        <v>25.1</v>
      </c>
      <c r="J879" s="1" t="s">
        <v>24</v>
      </c>
      <c r="K879" s="1" t="s">
        <v>69</v>
      </c>
      <c r="L879" s="1">
        <v>5</v>
      </c>
      <c r="N879" s="1">
        <v>6.96</v>
      </c>
      <c r="P879" s="2">
        <f t="shared" si="57"/>
        <v>98.6</v>
      </c>
      <c r="R879" t="str">
        <f t="shared" si="58"/>
        <v/>
      </c>
    </row>
    <row r="880" spans="1:18" ht="20.399999999999999" x14ac:dyDescent="0.35">
      <c r="A880" s="1">
        <v>878</v>
      </c>
      <c r="B880" s="1" t="s">
        <v>983</v>
      </c>
      <c r="C880" s="1" t="s">
        <v>43</v>
      </c>
      <c r="D880" s="1">
        <v>2017</v>
      </c>
      <c r="E880" s="1">
        <v>63262</v>
      </c>
      <c r="F880" s="1" t="s">
        <v>28</v>
      </c>
      <c r="G880" s="1" t="s">
        <v>17</v>
      </c>
      <c r="H880" s="1" t="s">
        <v>18</v>
      </c>
      <c r="I880" s="1">
        <v>21.7</v>
      </c>
      <c r="J880" s="1" t="s">
        <v>24</v>
      </c>
      <c r="K880" s="1" t="s">
        <v>223</v>
      </c>
      <c r="L880" s="1">
        <v>5</v>
      </c>
      <c r="M880" s="1" t="s">
        <v>984</v>
      </c>
      <c r="N880" s="1">
        <v>3.25</v>
      </c>
      <c r="P880" s="2">
        <f t="shared" si="57"/>
        <v>67</v>
      </c>
      <c r="Q880">
        <f t="shared" si="59"/>
        <v>478000</v>
      </c>
      <c r="R880">
        <f t="shared" si="58"/>
        <v>99.985983263598328</v>
      </c>
    </row>
    <row r="881" spans="1:18" ht="20.399999999999999" x14ac:dyDescent="0.35">
      <c r="A881" s="1">
        <v>879</v>
      </c>
      <c r="B881" s="1" t="s">
        <v>985</v>
      </c>
      <c r="C881" s="1" t="s">
        <v>39</v>
      </c>
      <c r="D881" s="1">
        <v>2018</v>
      </c>
      <c r="E881" s="1">
        <v>5456</v>
      </c>
      <c r="F881" s="1" t="s">
        <v>23</v>
      </c>
      <c r="G881" s="1" t="s">
        <v>17</v>
      </c>
      <c r="H881" s="1" t="s">
        <v>18</v>
      </c>
      <c r="I881" s="1">
        <v>28.4</v>
      </c>
      <c r="J881" s="1" t="s">
        <v>24</v>
      </c>
      <c r="K881" s="1" t="s">
        <v>51</v>
      </c>
      <c r="L881" s="1">
        <v>5</v>
      </c>
      <c r="N881" s="1">
        <v>8.65</v>
      </c>
      <c r="P881" s="2">
        <f t="shared" si="57"/>
        <v>74</v>
      </c>
      <c r="R881" t="str">
        <f t="shared" si="58"/>
        <v/>
      </c>
    </row>
    <row r="882" spans="1:18" ht="20.399999999999999" x14ac:dyDescent="0.35">
      <c r="A882" s="1">
        <v>880</v>
      </c>
      <c r="B882" s="1" t="s">
        <v>986</v>
      </c>
      <c r="C882" s="1" t="s">
        <v>22</v>
      </c>
      <c r="D882" s="1">
        <v>2017</v>
      </c>
      <c r="E882" s="1">
        <v>7500</v>
      </c>
      <c r="F882" s="1" t="s">
        <v>28</v>
      </c>
      <c r="G882" s="1" t="s">
        <v>35</v>
      </c>
      <c r="H882" s="1" t="s">
        <v>18</v>
      </c>
      <c r="I882" s="1">
        <v>23.1</v>
      </c>
      <c r="J882" s="1" t="s">
        <v>24</v>
      </c>
      <c r="K882" s="1" t="s">
        <v>398</v>
      </c>
      <c r="L882" s="1">
        <v>5</v>
      </c>
      <c r="M882" s="1" t="s">
        <v>987</v>
      </c>
      <c r="N882" s="1">
        <v>5</v>
      </c>
      <c r="P882" s="2">
        <f t="shared" si="57"/>
        <v>67.040000000000006</v>
      </c>
      <c r="Q882">
        <f t="shared" si="59"/>
        <v>614000</v>
      </c>
      <c r="R882">
        <f t="shared" si="58"/>
        <v>99.98908143322474</v>
      </c>
    </row>
    <row r="883" spans="1:18" ht="20.399999999999999" x14ac:dyDescent="0.35">
      <c r="A883" s="1">
        <v>881</v>
      </c>
      <c r="B883" s="1" t="s">
        <v>211</v>
      </c>
      <c r="C883" s="1" t="s">
        <v>61</v>
      </c>
      <c r="D883" s="1">
        <v>2011</v>
      </c>
      <c r="E883" s="1">
        <v>66000</v>
      </c>
      <c r="F883" s="1" t="s">
        <v>23</v>
      </c>
      <c r="G883" s="1" t="s">
        <v>17</v>
      </c>
      <c r="H883" s="1" t="s">
        <v>18</v>
      </c>
      <c r="I883" s="1">
        <v>15.1</v>
      </c>
      <c r="J883" s="1" t="s">
        <v>24</v>
      </c>
      <c r="K883" s="1" t="s">
        <v>167</v>
      </c>
      <c r="L883" s="1">
        <v>7</v>
      </c>
      <c r="N883" s="1">
        <v>5.5</v>
      </c>
      <c r="P883" s="2">
        <f t="shared" si="57"/>
        <v>140</v>
      </c>
      <c r="R883" t="str">
        <f t="shared" si="58"/>
        <v/>
      </c>
    </row>
    <row r="884" spans="1:18" ht="20.399999999999999" x14ac:dyDescent="0.35">
      <c r="A884" s="1">
        <v>882</v>
      </c>
      <c r="B884" s="1" t="s">
        <v>358</v>
      </c>
      <c r="C884" s="1" t="s">
        <v>43</v>
      </c>
      <c r="D884" s="1">
        <v>2010</v>
      </c>
      <c r="E884" s="1">
        <v>66770</v>
      </c>
      <c r="F884" s="1" t="s">
        <v>28</v>
      </c>
      <c r="G884" s="1" t="s">
        <v>17</v>
      </c>
      <c r="H884" s="1" t="s">
        <v>36</v>
      </c>
      <c r="I884" s="1">
        <v>20.36</v>
      </c>
      <c r="J884" s="1" t="s">
        <v>24</v>
      </c>
      <c r="K884" s="1" t="s">
        <v>151</v>
      </c>
      <c r="L884" s="1">
        <v>5</v>
      </c>
      <c r="N884" s="1">
        <v>2.6</v>
      </c>
      <c r="P884" s="2">
        <f t="shared" si="57"/>
        <v>78.900000000000006</v>
      </c>
      <c r="R884" t="str">
        <f t="shared" si="58"/>
        <v/>
      </c>
    </row>
    <row r="885" spans="1:18" ht="20.399999999999999" x14ac:dyDescent="0.35">
      <c r="A885" s="1">
        <v>883</v>
      </c>
      <c r="B885" s="1" t="s">
        <v>350</v>
      </c>
      <c r="C885" s="1" t="s">
        <v>53</v>
      </c>
      <c r="D885" s="1">
        <v>2014</v>
      </c>
      <c r="E885" s="1">
        <v>58472</v>
      </c>
      <c r="F885" s="1" t="s">
        <v>28</v>
      </c>
      <c r="G885" s="1" t="s">
        <v>17</v>
      </c>
      <c r="H885" s="1" t="s">
        <v>18</v>
      </c>
      <c r="I885" s="1">
        <v>19.809999999999999</v>
      </c>
      <c r="J885" s="1" t="s">
        <v>24</v>
      </c>
      <c r="K885" s="1" t="s">
        <v>351</v>
      </c>
      <c r="L885" s="1">
        <v>5</v>
      </c>
      <c r="N885" s="1">
        <v>3.41</v>
      </c>
      <c r="P885" s="2">
        <f t="shared" si="57"/>
        <v>68.05</v>
      </c>
      <c r="R885" t="str">
        <f t="shared" si="58"/>
        <v/>
      </c>
    </row>
    <row r="886" spans="1:18" ht="20.399999999999999" x14ac:dyDescent="0.35">
      <c r="A886" s="1">
        <v>884</v>
      </c>
      <c r="B886" s="1" t="s">
        <v>988</v>
      </c>
      <c r="C886" s="1" t="s">
        <v>57</v>
      </c>
      <c r="D886" s="1">
        <v>2011</v>
      </c>
      <c r="E886" s="1">
        <v>46687</v>
      </c>
      <c r="F886" s="1" t="s">
        <v>28</v>
      </c>
      <c r="G886" s="1" t="s">
        <v>17</v>
      </c>
      <c r="H886" s="1" t="s">
        <v>18</v>
      </c>
      <c r="I886" s="1">
        <v>22</v>
      </c>
      <c r="J886" s="1" t="s">
        <v>24</v>
      </c>
      <c r="K886" s="1" t="s">
        <v>291</v>
      </c>
      <c r="L886" s="1">
        <v>5</v>
      </c>
      <c r="M886" s="1" t="s">
        <v>989</v>
      </c>
      <c r="N886" s="1">
        <v>2.7</v>
      </c>
      <c r="P886" s="2">
        <f t="shared" si="57"/>
        <v>81.8</v>
      </c>
      <c r="Q886">
        <f t="shared" si="59"/>
        <v>730000</v>
      </c>
      <c r="R886">
        <f t="shared" si="58"/>
        <v>99.988794520547941</v>
      </c>
    </row>
    <row r="887" spans="1:18" ht="20.399999999999999" x14ac:dyDescent="0.35">
      <c r="A887" s="1">
        <v>885</v>
      </c>
      <c r="B887" s="1" t="s">
        <v>990</v>
      </c>
      <c r="C887" s="1" t="s">
        <v>27</v>
      </c>
      <c r="D887" s="1">
        <v>2008</v>
      </c>
      <c r="E887" s="1">
        <v>77000</v>
      </c>
      <c r="F887" s="1" t="s">
        <v>28</v>
      </c>
      <c r="G887" s="1" t="s">
        <v>35</v>
      </c>
      <c r="H887" s="1" t="s">
        <v>92</v>
      </c>
      <c r="I887" s="1">
        <v>9.6999999999999993</v>
      </c>
      <c r="J887" s="1" t="s">
        <v>24</v>
      </c>
      <c r="K887" s="1" t="s">
        <v>991</v>
      </c>
      <c r="L887" s="1">
        <v>5</v>
      </c>
      <c r="N887" s="1">
        <v>5.5</v>
      </c>
      <c r="P887" s="2">
        <f t="shared" si="57"/>
        <v>163.5</v>
      </c>
      <c r="R887" t="str">
        <f t="shared" si="58"/>
        <v/>
      </c>
    </row>
    <row r="888" spans="1:18" ht="20.399999999999999" x14ac:dyDescent="0.35">
      <c r="A888" s="1">
        <v>886</v>
      </c>
      <c r="B888" s="1" t="s">
        <v>992</v>
      </c>
      <c r="C888" s="1" t="s">
        <v>57</v>
      </c>
      <c r="D888" s="1">
        <v>2012</v>
      </c>
      <c r="E888" s="1">
        <v>7000</v>
      </c>
      <c r="F888" s="1" t="s">
        <v>28</v>
      </c>
      <c r="G888" s="1" t="s">
        <v>35</v>
      </c>
      <c r="H888" s="1" t="s">
        <v>18</v>
      </c>
      <c r="I888" s="1">
        <v>14.33</v>
      </c>
      <c r="J888" s="1" t="s">
        <v>24</v>
      </c>
      <c r="K888" s="1" t="s">
        <v>993</v>
      </c>
      <c r="L888" s="1">
        <v>4</v>
      </c>
      <c r="N888" s="1">
        <v>35</v>
      </c>
      <c r="P888" s="2">
        <f t="shared" si="57"/>
        <v>226.6</v>
      </c>
      <c r="R888" t="str">
        <f t="shared" si="58"/>
        <v/>
      </c>
    </row>
    <row r="889" spans="1:18" ht="20.399999999999999" x14ac:dyDescent="0.35">
      <c r="A889" s="1">
        <v>887</v>
      </c>
      <c r="B889" s="1" t="s">
        <v>994</v>
      </c>
      <c r="C889" s="1" t="s">
        <v>15</v>
      </c>
      <c r="D889" s="1">
        <v>2011</v>
      </c>
      <c r="E889" s="1">
        <v>48000</v>
      </c>
      <c r="F889" s="1" t="s">
        <v>28</v>
      </c>
      <c r="G889" s="1" t="s">
        <v>35</v>
      </c>
      <c r="H889" s="1" t="s">
        <v>36</v>
      </c>
      <c r="I889" s="1">
        <v>14.74</v>
      </c>
      <c r="J889" s="1" t="s">
        <v>24</v>
      </c>
      <c r="K889" s="1" t="s">
        <v>99</v>
      </c>
      <c r="L889" s="1">
        <v>5</v>
      </c>
      <c r="N889" s="1">
        <v>9.75</v>
      </c>
      <c r="P889" s="2">
        <f t="shared" si="57"/>
        <v>184</v>
      </c>
      <c r="R889" t="str">
        <f t="shared" si="58"/>
        <v/>
      </c>
    </row>
    <row r="890" spans="1:18" ht="20.399999999999999" x14ac:dyDescent="0.35">
      <c r="A890" s="1">
        <v>888</v>
      </c>
      <c r="B890" s="1" t="s">
        <v>995</v>
      </c>
      <c r="C890" s="1" t="s">
        <v>15</v>
      </c>
      <c r="D890" s="1">
        <v>2013</v>
      </c>
      <c r="E890" s="1">
        <v>47000</v>
      </c>
      <c r="F890" s="1" t="s">
        <v>23</v>
      </c>
      <c r="G890" s="1" t="s">
        <v>17</v>
      </c>
      <c r="H890" s="1" t="s">
        <v>18</v>
      </c>
      <c r="I890" s="1">
        <v>21.64</v>
      </c>
      <c r="J890" s="1" t="s">
        <v>24</v>
      </c>
      <c r="K890" s="1" t="s">
        <v>996</v>
      </c>
      <c r="L890" s="1">
        <v>5</v>
      </c>
      <c r="N890" s="1">
        <v>4.25</v>
      </c>
      <c r="P890" s="2">
        <f t="shared" si="57"/>
        <v>84.8</v>
      </c>
      <c r="R890" t="str">
        <f t="shared" si="58"/>
        <v/>
      </c>
    </row>
    <row r="891" spans="1:18" ht="20.399999999999999" x14ac:dyDescent="0.35">
      <c r="A891" s="1">
        <v>889</v>
      </c>
      <c r="B891" s="1" t="s">
        <v>392</v>
      </c>
      <c r="C891" s="1" t="s">
        <v>129</v>
      </c>
      <c r="D891" s="1">
        <v>2015</v>
      </c>
      <c r="E891" s="1">
        <v>51530</v>
      </c>
      <c r="F891" s="1" t="s">
        <v>28</v>
      </c>
      <c r="G891" s="1" t="s">
        <v>17</v>
      </c>
      <c r="H891" s="1" t="s">
        <v>18</v>
      </c>
      <c r="I891" s="1">
        <v>18.899999999999999</v>
      </c>
      <c r="J891" s="1" t="s">
        <v>24</v>
      </c>
      <c r="K891" s="1" t="s">
        <v>88</v>
      </c>
      <c r="L891" s="1">
        <v>5</v>
      </c>
      <c r="N891" s="1">
        <v>3.2</v>
      </c>
      <c r="P891" s="2">
        <f t="shared" si="57"/>
        <v>67.099999999999994</v>
      </c>
      <c r="R891" t="str">
        <f t="shared" si="58"/>
        <v/>
      </c>
    </row>
    <row r="892" spans="1:18" ht="20.399999999999999" x14ac:dyDescent="0.35">
      <c r="A892" s="1">
        <v>890</v>
      </c>
      <c r="B892" s="1" t="s">
        <v>462</v>
      </c>
      <c r="C892" s="1" t="s">
        <v>74</v>
      </c>
      <c r="D892" s="1">
        <v>2014</v>
      </c>
      <c r="E892" s="1">
        <v>25789</v>
      </c>
      <c r="F892" s="1" t="s">
        <v>23</v>
      </c>
      <c r="G892" s="1" t="s">
        <v>17</v>
      </c>
      <c r="H892" s="1" t="s">
        <v>36</v>
      </c>
      <c r="I892" s="1">
        <v>23.4</v>
      </c>
      <c r="J892" s="1" t="s">
        <v>24</v>
      </c>
      <c r="K892" s="1" t="s">
        <v>51</v>
      </c>
      <c r="L892" s="1">
        <v>5</v>
      </c>
      <c r="N892" s="1">
        <v>6.85</v>
      </c>
      <c r="P892" s="2">
        <f t="shared" si="57"/>
        <v>74</v>
      </c>
      <c r="R892" t="str">
        <f t="shared" si="58"/>
        <v/>
      </c>
    </row>
    <row r="893" spans="1:18" ht="20.399999999999999" x14ac:dyDescent="0.35">
      <c r="A893" s="1">
        <v>891</v>
      </c>
      <c r="B893" s="1" t="s">
        <v>68</v>
      </c>
      <c r="C893" s="1" t="s">
        <v>61</v>
      </c>
      <c r="D893" s="1">
        <v>2015</v>
      </c>
      <c r="E893" s="1">
        <v>48000</v>
      </c>
      <c r="F893" s="1" t="s">
        <v>23</v>
      </c>
      <c r="G893" s="1" t="s">
        <v>17</v>
      </c>
      <c r="H893" s="1" t="s">
        <v>18</v>
      </c>
      <c r="I893" s="1">
        <v>25.8</v>
      </c>
      <c r="J893" s="1" t="s">
        <v>24</v>
      </c>
      <c r="K893" s="1" t="s">
        <v>69</v>
      </c>
      <c r="L893" s="1">
        <v>5</v>
      </c>
      <c r="N893" s="1">
        <v>4.5</v>
      </c>
      <c r="P893" s="2">
        <f t="shared" si="57"/>
        <v>98.6</v>
      </c>
      <c r="R893" t="str">
        <f t="shared" si="58"/>
        <v/>
      </c>
    </row>
    <row r="894" spans="1:18" ht="20.399999999999999" x14ac:dyDescent="0.35">
      <c r="A894" s="1">
        <v>892</v>
      </c>
      <c r="B894" s="1" t="s">
        <v>997</v>
      </c>
      <c r="C894" s="1" t="s">
        <v>61</v>
      </c>
      <c r="D894" s="1">
        <v>2012</v>
      </c>
      <c r="E894" s="1">
        <v>52000</v>
      </c>
      <c r="F894" s="1" t="s">
        <v>23</v>
      </c>
      <c r="G894" s="1" t="s">
        <v>17</v>
      </c>
      <c r="H894" s="1" t="s">
        <v>18</v>
      </c>
      <c r="I894" s="1">
        <v>28.4</v>
      </c>
      <c r="J894" s="1" t="s">
        <v>24</v>
      </c>
      <c r="K894" s="1" t="s">
        <v>51</v>
      </c>
      <c r="L894" s="1">
        <v>5</v>
      </c>
      <c r="N894" s="1">
        <v>3.55</v>
      </c>
      <c r="P894" s="2">
        <f t="shared" si="57"/>
        <v>74</v>
      </c>
      <c r="R894" t="str">
        <f t="shared" si="58"/>
        <v/>
      </c>
    </row>
    <row r="895" spans="1:18" ht="20.399999999999999" x14ac:dyDescent="0.35">
      <c r="A895" s="1">
        <v>893</v>
      </c>
      <c r="B895" s="1" t="s">
        <v>998</v>
      </c>
      <c r="C895" s="1" t="s">
        <v>39</v>
      </c>
      <c r="D895" s="1">
        <v>2010</v>
      </c>
      <c r="E895" s="1">
        <v>95637</v>
      </c>
      <c r="F895" s="1" t="s">
        <v>16</v>
      </c>
      <c r="G895" s="1" t="s">
        <v>17</v>
      </c>
      <c r="H895" s="1" t="s">
        <v>36</v>
      </c>
      <c r="I895" s="1">
        <v>13.2</v>
      </c>
      <c r="J895" s="1" t="s">
        <v>19</v>
      </c>
      <c r="K895" s="1" t="s">
        <v>505</v>
      </c>
      <c r="L895" s="1">
        <v>5</v>
      </c>
      <c r="N895" s="1">
        <v>1.9</v>
      </c>
      <c r="P895" s="2">
        <f t="shared" si="57"/>
        <v>93.7</v>
      </c>
      <c r="R895" t="str">
        <f t="shared" si="58"/>
        <v/>
      </c>
    </row>
    <row r="896" spans="1:18" ht="20.399999999999999" x14ac:dyDescent="0.35">
      <c r="A896" s="1">
        <v>894</v>
      </c>
      <c r="B896" s="1" t="s">
        <v>999</v>
      </c>
      <c r="C896" s="1" t="s">
        <v>39</v>
      </c>
      <c r="D896" s="1">
        <v>2008</v>
      </c>
      <c r="E896" s="1">
        <v>131000</v>
      </c>
      <c r="F896" s="1" t="s">
        <v>23</v>
      </c>
      <c r="G896" s="1" t="s">
        <v>17</v>
      </c>
      <c r="H896" s="1" t="s">
        <v>18</v>
      </c>
      <c r="I896" s="1">
        <v>10.5</v>
      </c>
      <c r="J896" s="1" t="s">
        <v>24</v>
      </c>
      <c r="K896" s="1" t="s">
        <v>266</v>
      </c>
      <c r="L896" s="1">
        <v>7</v>
      </c>
      <c r="N896" s="1">
        <v>3.6</v>
      </c>
      <c r="P896" s="2">
        <f t="shared" si="57"/>
        <v>120</v>
      </c>
      <c r="R896" t="str">
        <f t="shared" si="58"/>
        <v/>
      </c>
    </row>
    <row r="897" spans="1:18" ht="20.399999999999999" x14ac:dyDescent="0.35">
      <c r="A897" s="1">
        <v>895</v>
      </c>
      <c r="B897" s="1" t="s">
        <v>344</v>
      </c>
      <c r="C897" s="1" t="s">
        <v>53</v>
      </c>
      <c r="D897" s="1">
        <v>2015</v>
      </c>
      <c r="E897" s="1">
        <v>42076</v>
      </c>
      <c r="F897" s="1" t="s">
        <v>23</v>
      </c>
      <c r="G897" s="1" t="s">
        <v>35</v>
      </c>
      <c r="H897" s="1" t="s">
        <v>18</v>
      </c>
      <c r="I897" s="1">
        <v>13</v>
      </c>
      <c r="J897" s="1" t="s">
        <v>24</v>
      </c>
      <c r="K897" s="1" t="s">
        <v>345</v>
      </c>
      <c r="L897" s="1">
        <v>5</v>
      </c>
      <c r="N897" s="1">
        <v>21.8</v>
      </c>
      <c r="P897" s="2">
        <f t="shared" si="57"/>
        <v>201.1</v>
      </c>
      <c r="R897" t="str">
        <f t="shared" si="58"/>
        <v/>
      </c>
    </row>
    <row r="898" spans="1:18" ht="20.399999999999999" x14ac:dyDescent="0.35">
      <c r="A898" s="1">
        <v>896</v>
      </c>
      <c r="B898" s="1" t="s">
        <v>206</v>
      </c>
      <c r="C898" s="1" t="s">
        <v>15</v>
      </c>
      <c r="D898" s="1">
        <v>2012</v>
      </c>
      <c r="E898" s="1">
        <v>76000</v>
      </c>
      <c r="F898" s="1" t="s">
        <v>23</v>
      </c>
      <c r="G898" s="1" t="s">
        <v>17</v>
      </c>
      <c r="H898" s="1" t="s">
        <v>36</v>
      </c>
      <c r="I898" s="1">
        <v>13</v>
      </c>
      <c r="J898" s="1" t="s">
        <v>24</v>
      </c>
      <c r="K898" s="1" t="s">
        <v>207</v>
      </c>
      <c r="L898" s="1">
        <v>7</v>
      </c>
      <c r="N898" s="1">
        <v>13.5</v>
      </c>
      <c r="P898" s="2">
        <f t="shared" si="57"/>
        <v>168.5</v>
      </c>
      <c r="R898" t="str">
        <f t="shared" si="58"/>
        <v/>
      </c>
    </row>
    <row r="899" spans="1:18" ht="20.399999999999999" x14ac:dyDescent="0.35">
      <c r="A899" s="1">
        <v>897</v>
      </c>
      <c r="B899" s="1" t="s">
        <v>1000</v>
      </c>
      <c r="C899" s="1" t="s">
        <v>74</v>
      </c>
      <c r="D899" s="1">
        <v>2016</v>
      </c>
      <c r="E899" s="1">
        <v>20487</v>
      </c>
      <c r="F899" s="1" t="s">
        <v>28</v>
      </c>
      <c r="G899" s="1" t="s">
        <v>17</v>
      </c>
      <c r="H899" s="1" t="s">
        <v>18</v>
      </c>
      <c r="I899" s="1">
        <v>22.7</v>
      </c>
      <c r="J899" s="1" t="s">
        <v>24</v>
      </c>
      <c r="K899" s="1" t="s">
        <v>1001</v>
      </c>
      <c r="L899" s="1">
        <v>5</v>
      </c>
      <c r="M899" s="1" t="s">
        <v>1002</v>
      </c>
      <c r="N899" s="1">
        <v>2.66</v>
      </c>
      <c r="P899" s="2">
        <f t="shared" ref="P899:P916" si="60">--LEFT(K899, FIND(" ", K899) - 1)</f>
        <v>53.64</v>
      </c>
      <c r="Q899">
        <f t="shared" si="59"/>
        <v>437000</v>
      </c>
      <c r="R899">
        <f t="shared" si="58"/>
        <v>99.987725400457663</v>
      </c>
    </row>
    <row r="900" spans="1:18" ht="20.399999999999999" x14ac:dyDescent="0.35">
      <c r="A900" s="1">
        <v>898</v>
      </c>
      <c r="B900" s="1" t="s">
        <v>798</v>
      </c>
      <c r="C900" s="1" t="s">
        <v>61</v>
      </c>
      <c r="D900" s="1">
        <v>2010</v>
      </c>
      <c r="E900" s="1">
        <v>43000</v>
      </c>
      <c r="F900" s="1" t="s">
        <v>28</v>
      </c>
      <c r="G900" s="1" t="s">
        <v>17</v>
      </c>
      <c r="H900" s="1" t="s">
        <v>36</v>
      </c>
      <c r="I900" s="1">
        <v>16.8</v>
      </c>
      <c r="J900" s="1" t="s">
        <v>24</v>
      </c>
      <c r="K900" s="1" t="s">
        <v>58</v>
      </c>
      <c r="L900" s="1">
        <v>5</v>
      </c>
      <c r="N900" s="1">
        <v>3.75</v>
      </c>
      <c r="P900" s="2">
        <f t="shared" si="60"/>
        <v>116.3</v>
      </c>
      <c r="R900" t="str">
        <f t="shared" si="58"/>
        <v/>
      </c>
    </row>
    <row r="901" spans="1:18" ht="20.399999999999999" x14ac:dyDescent="0.35">
      <c r="A901" s="1">
        <v>899</v>
      </c>
      <c r="B901" s="1" t="s">
        <v>1003</v>
      </c>
      <c r="C901" s="1" t="s">
        <v>22</v>
      </c>
      <c r="D901" s="1">
        <v>2018</v>
      </c>
      <c r="E901" s="1">
        <v>17000</v>
      </c>
      <c r="F901" s="1" t="s">
        <v>28</v>
      </c>
      <c r="G901" s="1" t="s">
        <v>35</v>
      </c>
      <c r="H901" s="1" t="s">
        <v>18</v>
      </c>
      <c r="I901" s="1">
        <v>19.16</v>
      </c>
      <c r="J901" s="1" t="s">
        <v>24</v>
      </c>
      <c r="K901" s="1" t="s">
        <v>1004</v>
      </c>
      <c r="L901" s="1">
        <v>5</v>
      </c>
      <c r="N901" s="1">
        <v>32</v>
      </c>
      <c r="P901" s="2">
        <f t="shared" si="60"/>
        <v>158.19999999999999</v>
      </c>
      <c r="R901" t="str">
        <f t="shared" si="58"/>
        <v/>
      </c>
    </row>
    <row r="902" spans="1:18" ht="20.399999999999999" x14ac:dyDescent="0.35">
      <c r="A902" s="1">
        <v>900</v>
      </c>
      <c r="B902" s="1" t="s">
        <v>1005</v>
      </c>
      <c r="C902" s="1" t="s">
        <v>34</v>
      </c>
      <c r="D902" s="1">
        <v>2016</v>
      </c>
      <c r="E902" s="1">
        <v>60805</v>
      </c>
      <c r="F902" s="1" t="s">
        <v>23</v>
      </c>
      <c r="G902" s="1" t="s">
        <v>17</v>
      </c>
      <c r="H902" s="1" t="s">
        <v>18</v>
      </c>
      <c r="I902" s="1">
        <v>26</v>
      </c>
      <c r="J902" s="1" t="s">
        <v>24</v>
      </c>
      <c r="K902" s="1" t="s">
        <v>69</v>
      </c>
      <c r="L902" s="1">
        <v>5</v>
      </c>
      <c r="N902" s="1">
        <v>8.07</v>
      </c>
      <c r="P902" s="2">
        <f t="shared" si="60"/>
        <v>98.6</v>
      </c>
      <c r="R902" t="str">
        <f t="shared" si="58"/>
        <v/>
      </c>
    </row>
    <row r="903" spans="1:18" ht="20.399999999999999" x14ac:dyDescent="0.35">
      <c r="A903" s="1">
        <v>901</v>
      </c>
      <c r="B903" s="1" t="s">
        <v>1006</v>
      </c>
      <c r="C903" s="1" t="s">
        <v>53</v>
      </c>
      <c r="D903" s="1">
        <v>2012</v>
      </c>
      <c r="E903" s="1">
        <v>58775</v>
      </c>
      <c r="F903" s="1" t="s">
        <v>23</v>
      </c>
      <c r="G903" s="1" t="s">
        <v>17</v>
      </c>
      <c r="H903" s="1" t="s">
        <v>18</v>
      </c>
      <c r="I903" s="1">
        <v>19.329999999999998</v>
      </c>
      <c r="J903" s="1" t="s">
        <v>24</v>
      </c>
      <c r="K903" s="1" t="s">
        <v>97</v>
      </c>
      <c r="L903" s="1">
        <v>5</v>
      </c>
      <c r="N903" s="1">
        <v>5.64</v>
      </c>
      <c r="P903" s="2">
        <f t="shared" si="60"/>
        <v>138.1</v>
      </c>
      <c r="R903" t="str">
        <f t="shared" si="58"/>
        <v/>
      </c>
    </row>
    <row r="904" spans="1:18" ht="20.399999999999999" x14ac:dyDescent="0.35">
      <c r="A904" s="1">
        <v>902</v>
      </c>
      <c r="B904" s="1" t="s">
        <v>1007</v>
      </c>
      <c r="C904" s="1" t="s">
        <v>39</v>
      </c>
      <c r="D904" s="1">
        <v>2013</v>
      </c>
      <c r="E904" s="1">
        <v>70181</v>
      </c>
      <c r="F904" s="1" t="s">
        <v>23</v>
      </c>
      <c r="G904" s="1" t="s">
        <v>35</v>
      </c>
      <c r="H904" s="1" t="s">
        <v>18</v>
      </c>
      <c r="I904" s="1">
        <v>17.68</v>
      </c>
      <c r="J904" s="1" t="s">
        <v>24</v>
      </c>
      <c r="K904" s="1" t="s">
        <v>139</v>
      </c>
      <c r="L904" s="1">
        <v>5</v>
      </c>
      <c r="N904" s="1">
        <v>23.99</v>
      </c>
      <c r="P904" s="2">
        <f t="shared" si="60"/>
        <v>174.33</v>
      </c>
      <c r="R904" t="str">
        <f t="shared" si="58"/>
        <v/>
      </c>
    </row>
    <row r="905" spans="1:18" ht="20.399999999999999" x14ac:dyDescent="0.35">
      <c r="A905" s="1">
        <v>903</v>
      </c>
      <c r="B905" s="1" t="s">
        <v>31</v>
      </c>
      <c r="C905" s="1" t="s">
        <v>34</v>
      </c>
      <c r="D905" s="1">
        <v>2016</v>
      </c>
      <c r="E905" s="1">
        <v>85827</v>
      </c>
      <c r="F905" s="1" t="s">
        <v>23</v>
      </c>
      <c r="G905" s="1" t="s">
        <v>17</v>
      </c>
      <c r="H905" s="1" t="s">
        <v>18</v>
      </c>
      <c r="I905" s="1">
        <v>20.77</v>
      </c>
      <c r="J905" s="1" t="s">
        <v>24</v>
      </c>
      <c r="K905" s="1" t="s">
        <v>32</v>
      </c>
      <c r="L905" s="1">
        <v>7</v>
      </c>
      <c r="N905" s="1">
        <v>7.5</v>
      </c>
      <c r="P905" s="2">
        <f t="shared" si="60"/>
        <v>88.76</v>
      </c>
      <c r="R905" t="str">
        <f t="shared" si="58"/>
        <v/>
      </c>
    </row>
    <row r="906" spans="1:18" ht="20.399999999999999" x14ac:dyDescent="0.35">
      <c r="A906" s="1">
        <v>904</v>
      </c>
      <c r="B906" s="1" t="s">
        <v>322</v>
      </c>
      <c r="C906" s="1" t="s">
        <v>43</v>
      </c>
      <c r="D906" s="1">
        <v>2016</v>
      </c>
      <c r="E906" s="1">
        <v>58205</v>
      </c>
      <c r="F906" s="1" t="s">
        <v>23</v>
      </c>
      <c r="G906" s="1" t="s">
        <v>35</v>
      </c>
      <c r="H906" s="1" t="s">
        <v>18</v>
      </c>
      <c r="I906" s="1">
        <v>19.27</v>
      </c>
      <c r="J906" s="1" t="s">
        <v>24</v>
      </c>
      <c r="K906" s="1" t="s">
        <v>75</v>
      </c>
      <c r="L906" s="1">
        <v>5</v>
      </c>
      <c r="N906" s="1">
        <v>27</v>
      </c>
      <c r="P906" s="2">
        <f t="shared" si="60"/>
        <v>167.62</v>
      </c>
      <c r="R906" t="str">
        <f t="shared" si="58"/>
        <v/>
      </c>
    </row>
    <row r="907" spans="1:18" ht="20.399999999999999" x14ac:dyDescent="0.35">
      <c r="A907" s="1">
        <v>905</v>
      </c>
      <c r="B907" s="1" t="s">
        <v>1008</v>
      </c>
      <c r="C907" s="1" t="s">
        <v>15</v>
      </c>
      <c r="D907" s="1">
        <v>2008</v>
      </c>
      <c r="E907" s="1">
        <v>91000</v>
      </c>
      <c r="F907" s="1" t="s">
        <v>23</v>
      </c>
      <c r="G907" s="1" t="s">
        <v>17</v>
      </c>
      <c r="H907" s="1" t="s">
        <v>36</v>
      </c>
      <c r="I907" s="1">
        <v>19.3</v>
      </c>
      <c r="J907" s="1" t="s">
        <v>24</v>
      </c>
      <c r="K907" s="1" t="s">
        <v>114</v>
      </c>
      <c r="L907" s="1">
        <v>5</v>
      </c>
      <c r="N907" s="1">
        <v>2.85</v>
      </c>
      <c r="P907" s="2">
        <f t="shared" si="60"/>
        <v>73.900000000000006</v>
      </c>
      <c r="R907" t="str">
        <f t="shared" si="58"/>
        <v/>
      </c>
    </row>
    <row r="908" spans="1:18" ht="20.399999999999999" x14ac:dyDescent="0.35">
      <c r="A908" s="1">
        <v>906</v>
      </c>
      <c r="B908" s="1" t="s">
        <v>94</v>
      </c>
      <c r="C908" s="1" t="s">
        <v>22</v>
      </c>
      <c r="D908" s="1">
        <v>2012</v>
      </c>
      <c r="E908" s="1">
        <v>74000</v>
      </c>
      <c r="F908" s="1" t="s">
        <v>23</v>
      </c>
      <c r="G908" s="1" t="s">
        <v>17</v>
      </c>
      <c r="H908" s="1" t="s">
        <v>18</v>
      </c>
      <c r="I908" s="1">
        <v>19.010000000000002</v>
      </c>
      <c r="J908" s="1" t="s">
        <v>24</v>
      </c>
      <c r="K908" s="1" t="s">
        <v>95</v>
      </c>
      <c r="L908" s="1">
        <v>5</v>
      </c>
      <c r="N908" s="1">
        <v>6.35</v>
      </c>
      <c r="P908" s="2">
        <f t="shared" si="60"/>
        <v>108.45</v>
      </c>
      <c r="R908" t="str">
        <f t="shared" si="58"/>
        <v/>
      </c>
    </row>
    <row r="909" spans="1:18" ht="20.399999999999999" x14ac:dyDescent="0.35">
      <c r="A909" s="1">
        <v>907</v>
      </c>
      <c r="B909" s="1" t="s">
        <v>198</v>
      </c>
      <c r="C909" s="1" t="s">
        <v>39</v>
      </c>
      <c r="D909" s="1">
        <v>2010</v>
      </c>
      <c r="E909" s="1">
        <v>79324</v>
      </c>
      <c r="F909" s="1" t="s">
        <v>23</v>
      </c>
      <c r="G909" s="1" t="s">
        <v>17</v>
      </c>
      <c r="H909" s="1" t="s">
        <v>18</v>
      </c>
      <c r="I909" s="1">
        <v>21.1</v>
      </c>
      <c r="J909" s="1" t="s">
        <v>24</v>
      </c>
      <c r="K909" s="1" t="s">
        <v>114</v>
      </c>
      <c r="L909" s="1">
        <v>5</v>
      </c>
      <c r="N909" s="1">
        <v>3.3</v>
      </c>
      <c r="P909" s="2">
        <f t="shared" si="60"/>
        <v>73.900000000000006</v>
      </c>
      <c r="R909" t="str">
        <f t="shared" ref="R909:R972" si="61">IF(Q909&lt;&gt;"", ((Q909 - P909) / Q909) * 100, "")</f>
        <v/>
      </c>
    </row>
    <row r="910" spans="1:18" ht="20.399999999999999" x14ac:dyDescent="0.35">
      <c r="A910" s="1">
        <v>908</v>
      </c>
      <c r="B910" s="1" t="s">
        <v>887</v>
      </c>
      <c r="C910" s="1" t="s">
        <v>74</v>
      </c>
      <c r="D910" s="1">
        <v>2013</v>
      </c>
      <c r="E910" s="1">
        <v>38623</v>
      </c>
      <c r="F910" s="1" t="s">
        <v>28</v>
      </c>
      <c r="G910" s="1" t="s">
        <v>17</v>
      </c>
      <c r="H910" s="1" t="s">
        <v>18</v>
      </c>
      <c r="I910" s="1">
        <v>19.100000000000001</v>
      </c>
      <c r="J910" s="1" t="s">
        <v>24</v>
      </c>
      <c r="K910" s="1" t="s">
        <v>733</v>
      </c>
      <c r="L910" s="1">
        <v>5</v>
      </c>
      <c r="N910" s="1">
        <v>5</v>
      </c>
      <c r="P910" s="2">
        <f t="shared" si="60"/>
        <v>85.8</v>
      </c>
      <c r="R910" t="str">
        <f t="shared" si="61"/>
        <v/>
      </c>
    </row>
    <row r="911" spans="1:18" ht="20.399999999999999" x14ac:dyDescent="0.35">
      <c r="A911" s="1">
        <v>909</v>
      </c>
      <c r="B911" s="1" t="s">
        <v>410</v>
      </c>
      <c r="C911" s="1" t="s">
        <v>34</v>
      </c>
      <c r="D911" s="1">
        <v>2014</v>
      </c>
      <c r="E911" s="1">
        <v>59923</v>
      </c>
      <c r="F911" s="1" t="s">
        <v>23</v>
      </c>
      <c r="G911" s="1" t="s">
        <v>17</v>
      </c>
      <c r="H911" s="1" t="s">
        <v>18</v>
      </c>
      <c r="I911" s="1">
        <v>22.9</v>
      </c>
      <c r="J911" s="1" t="s">
        <v>24</v>
      </c>
      <c r="K911" s="1" t="s">
        <v>51</v>
      </c>
      <c r="L911" s="1">
        <v>5</v>
      </c>
      <c r="N911" s="1">
        <v>6.46</v>
      </c>
      <c r="P911" s="2">
        <f t="shared" si="60"/>
        <v>74</v>
      </c>
      <c r="R911" t="str">
        <f t="shared" si="61"/>
        <v/>
      </c>
    </row>
    <row r="912" spans="1:18" ht="20.399999999999999" x14ac:dyDescent="0.35">
      <c r="A912" s="1">
        <v>910</v>
      </c>
      <c r="B912" s="1" t="s">
        <v>795</v>
      </c>
      <c r="C912" s="1" t="s">
        <v>43</v>
      </c>
      <c r="D912" s="1">
        <v>2017</v>
      </c>
      <c r="E912" s="1">
        <v>23360</v>
      </c>
      <c r="F912" s="1" t="s">
        <v>28</v>
      </c>
      <c r="G912" s="1" t="s">
        <v>17</v>
      </c>
      <c r="H912" s="1" t="s">
        <v>18</v>
      </c>
      <c r="I912" s="1">
        <v>21.1</v>
      </c>
      <c r="J912" s="1" t="s">
        <v>24</v>
      </c>
      <c r="K912" s="1" t="s">
        <v>41</v>
      </c>
      <c r="L912" s="1">
        <v>5</v>
      </c>
      <c r="N912" s="1">
        <v>3.75</v>
      </c>
      <c r="P912" s="2">
        <f t="shared" si="60"/>
        <v>55.2</v>
      </c>
      <c r="R912" t="str">
        <f t="shared" si="61"/>
        <v/>
      </c>
    </row>
    <row r="913" spans="1:18" ht="20.399999999999999" x14ac:dyDescent="0.35">
      <c r="A913" s="1">
        <v>911</v>
      </c>
      <c r="B913" s="1" t="s">
        <v>455</v>
      </c>
      <c r="C913" s="1" t="s">
        <v>53</v>
      </c>
      <c r="D913" s="1">
        <v>2003</v>
      </c>
      <c r="E913" s="1">
        <v>61495</v>
      </c>
      <c r="F913" s="1" t="s">
        <v>28</v>
      </c>
      <c r="G913" s="1" t="s">
        <v>17</v>
      </c>
      <c r="H913" s="1" t="s">
        <v>145</v>
      </c>
      <c r="I913" s="1">
        <v>17.3</v>
      </c>
      <c r="J913" s="1" t="s">
        <v>24</v>
      </c>
      <c r="K913" s="1" t="s">
        <v>456</v>
      </c>
      <c r="L913" s="1">
        <v>5</v>
      </c>
      <c r="N913" s="1">
        <v>1.52</v>
      </c>
      <c r="P913" s="2">
        <f t="shared" si="60"/>
        <v>60</v>
      </c>
      <c r="R913" t="str">
        <f t="shared" si="61"/>
        <v/>
      </c>
    </row>
    <row r="914" spans="1:18" ht="20.399999999999999" x14ac:dyDescent="0.35">
      <c r="A914" s="1">
        <v>912</v>
      </c>
      <c r="B914" s="1" t="s">
        <v>1009</v>
      </c>
      <c r="C914" s="1" t="s">
        <v>34</v>
      </c>
      <c r="D914" s="1">
        <v>2012</v>
      </c>
      <c r="E914" s="1">
        <v>56661</v>
      </c>
      <c r="F914" s="1" t="s">
        <v>28</v>
      </c>
      <c r="G914" s="1" t="s">
        <v>17</v>
      </c>
      <c r="H914" s="1" t="s">
        <v>18</v>
      </c>
      <c r="I914" s="1">
        <v>15.1</v>
      </c>
      <c r="J914" s="1" t="s">
        <v>24</v>
      </c>
      <c r="K914" s="1" t="s">
        <v>239</v>
      </c>
      <c r="L914" s="1">
        <v>7</v>
      </c>
      <c r="M914" s="1" t="s">
        <v>1010</v>
      </c>
      <c r="N914" s="1">
        <v>3.61</v>
      </c>
      <c r="P914" s="2">
        <f t="shared" si="60"/>
        <v>73</v>
      </c>
      <c r="Q914">
        <f t="shared" ref="Q914:Q964" si="62">VALUE(SUBSTITUTE(SUBSTITUTE(TRIM(M914), CHAR(160), ""), " Lakh", "")) * 100000</f>
        <v>498000.00000000006</v>
      </c>
      <c r="R914">
        <f t="shared" si="61"/>
        <v>99.985341365461849</v>
      </c>
    </row>
    <row r="915" spans="1:18" ht="20.399999999999999" x14ac:dyDescent="0.35">
      <c r="A915" s="1">
        <v>913</v>
      </c>
      <c r="B915" s="1" t="s">
        <v>1011</v>
      </c>
      <c r="C915" s="1" t="s">
        <v>34</v>
      </c>
      <c r="D915" s="1">
        <v>2017</v>
      </c>
      <c r="E915" s="1">
        <v>40318</v>
      </c>
      <c r="F915" s="1" t="s">
        <v>23</v>
      </c>
      <c r="G915" s="1" t="s">
        <v>35</v>
      </c>
      <c r="H915" s="1" t="s">
        <v>18</v>
      </c>
      <c r="I915" s="1">
        <v>14.16</v>
      </c>
      <c r="J915" s="1" t="s">
        <v>24</v>
      </c>
      <c r="K915" s="1" t="s">
        <v>640</v>
      </c>
      <c r="L915" s="1">
        <v>5</v>
      </c>
      <c r="N915" s="1">
        <v>43.74</v>
      </c>
      <c r="P915" s="2">
        <f t="shared" si="60"/>
        <v>174.3</v>
      </c>
      <c r="R915" t="str">
        <f t="shared" si="61"/>
        <v/>
      </c>
    </row>
    <row r="916" spans="1:18" ht="20.399999999999999" x14ac:dyDescent="0.35">
      <c r="A916" s="1">
        <v>914</v>
      </c>
      <c r="B916" s="1" t="s">
        <v>1012</v>
      </c>
      <c r="C916" s="1" t="s">
        <v>27</v>
      </c>
      <c r="D916" s="1">
        <v>2014</v>
      </c>
      <c r="E916" s="1">
        <v>60000</v>
      </c>
      <c r="F916" s="1" t="s">
        <v>23</v>
      </c>
      <c r="G916" s="1" t="s">
        <v>35</v>
      </c>
      <c r="H916" s="1" t="s">
        <v>18</v>
      </c>
      <c r="I916" s="1">
        <v>15.73</v>
      </c>
      <c r="J916" s="1" t="s">
        <v>24</v>
      </c>
      <c r="K916" s="1" t="s">
        <v>139</v>
      </c>
      <c r="L916" s="1">
        <v>5</v>
      </c>
      <c r="N916" s="1">
        <v>20</v>
      </c>
      <c r="P916" s="2">
        <f t="shared" si="60"/>
        <v>174.33</v>
      </c>
      <c r="R916" t="str">
        <f t="shared" si="61"/>
        <v/>
      </c>
    </row>
    <row r="917" spans="1:18" ht="20.399999999999999" x14ac:dyDescent="0.35">
      <c r="A917" s="1">
        <v>915</v>
      </c>
      <c r="B917" s="1" t="s">
        <v>1013</v>
      </c>
      <c r="C917" s="1" t="s">
        <v>22</v>
      </c>
      <c r="D917" s="1">
        <v>2008</v>
      </c>
      <c r="E917" s="1">
        <v>103000</v>
      </c>
      <c r="F917" s="1" t="s">
        <v>23</v>
      </c>
      <c r="G917" s="1" t="s">
        <v>35</v>
      </c>
      <c r="H917" s="1" t="s">
        <v>36</v>
      </c>
      <c r="I917" s="1">
        <v>0</v>
      </c>
      <c r="J917" s="1" t="s">
        <v>24</v>
      </c>
      <c r="K917" s="1" t="s">
        <v>188</v>
      </c>
      <c r="L917" s="1">
        <v>2</v>
      </c>
      <c r="N917" s="1">
        <v>3</v>
      </c>
      <c r="P917" s="2"/>
      <c r="R917" t="str">
        <f t="shared" si="61"/>
        <v/>
      </c>
    </row>
    <row r="918" spans="1:18" ht="20.399999999999999" x14ac:dyDescent="0.35">
      <c r="A918" s="1">
        <v>916</v>
      </c>
      <c r="B918" s="1" t="s">
        <v>508</v>
      </c>
      <c r="C918" s="1" t="s">
        <v>39</v>
      </c>
      <c r="D918" s="1">
        <v>2010</v>
      </c>
      <c r="E918" s="1">
        <v>130000</v>
      </c>
      <c r="F918" s="1" t="s">
        <v>23</v>
      </c>
      <c r="G918" s="1" t="s">
        <v>17</v>
      </c>
      <c r="H918" s="1" t="s">
        <v>18</v>
      </c>
      <c r="I918" s="1">
        <v>19.3</v>
      </c>
      <c r="J918" s="1" t="s">
        <v>24</v>
      </c>
      <c r="K918" s="1" t="s">
        <v>114</v>
      </c>
      <c r="L918" s="1">
        <v>5</v>
      </c>
      <c r="N918" s="1">
        <v>3.65</v>
      </c>
      <c r="P918" s="2">
        <f t="shared" ref="P918:P927" si="63">--LEFT(K918, FIND(" ", K918) - 1)</f>
        <v>73.900000000000006</v>
      </c>
      <c r="R918" t="str">
        <f t="shared" si="61"/>
        <v/>
      </c>
    </row>
    <row r="919" spans="1:18" ht="20.399999999999999" x14ac:dyDescent="0.35">
      <c r="A919" s="1">
        <v>917</v>
      </c>
      <c r="B919" s="1" t="s">
        <v>1014</v>
      </c>
      <c r="C919" s="1" t="s">
        <v>15</v>
      </c>
      <c r="D919" s="1">
        <v>2013</v>
      </c>
      <c r="E919" s="1">
        <v>20000</v>
      </c>
      <c r="F919" s="1" t="s">
        <v>23</v>
      </c>
      <c r="G919" s="1" t="s">
        <v>17</v>
      </c>
      <c r="H919" s="1" t="s">
        <v>18</v>
      </c>
      <c r="I919" s="1">
        <v>14.07</v>
      </c>
      <c r="J919" s="1" t="s">
        <v>24</v>
      </c>
      <c r="K919" s="1" t="s">
        <v>347</v>
      </c>
      <c r="L919" s="1">
        <v>10</v>
      </c>
      <c r="N919" s="1">
        <v>5.25</v>
      </c>
      <c r="P919" s="2">
        <f t="shared" si="63"/>
        <v>83.1</v>
      </c>
      <c r="R919" t="str">
        <f t="shared" si="61"/>
        <v/>
      </c>
    </row>
    <row r="920" spans="1:18" ht="20.399999999999999" x14ac:dyDescent="0.35">
      <c r="A920" s="1">
        <v>918</v>
      </c>
      <c r="B920" s="1" t="s">
        <v>770</v>
      </c>
      <c r="C920" s="1" t="s">
        <v>39</v>
      </c>
      <c r="D920" s="1">
        <v>2016</v>
      </c>
      <c r="E920" s="1">
        <v>76000</v>
      </c>
      <c r="F920" s="1" t="s">
        <v>23</v>
      </c>
      <c r="G920" s="1" t="s">
        <v>35</v>
      </c>
      <c r="H920" s="1" t="s">
        <v>18</v>
      </c>
      <c r="I920" s="1">
        <v>15.97</v>
      </c>
      <c r="J920" s="1" t="s">
        <v>24</v>
      </c>
      <c r="K920" s="1" t="s">
        <v>321</v>
      </c>
      <c r="L920" s="1">
        <v>7</v>
      </c>
      <c r="N920" s="1">
        <v>58</v>
      </c>
      <c r="P920" s="2">
        <f t="shared" si="63"/>
        <v>258</v>
      </c>
      <c r="R920" t="str">
        <f t="shared" si="61"/>
        <v/>
      </c>
    </row>
    <row r="921" spans="1:18" ht="20.399999999999999" x14ac:dyDescent="0.35">
      <c r="A921" s="1">
        <v>919</v>
      </c>
      <c r="B921" s="1" t="s">
        <v>908</v>
      </c>
      <c r="C921" s="1" t="s">
        <v>15</v>
      </c>
      <c r="D921" s="1">
        <v>2015</v>
      </c>
      <c r="E921" s="1">
        <v>30000</v>
      </c>
      <c r="F921" s="1" t="s">
        <v>28</v>
      </c>
      <c r="G921" s="1" t="s">
        <v>35</v>
      </c>
      <c r="H921" s="1" t="s">
        <v>18</v>
      </c>
      <c r="I921" s="1">
        <v>18</v>
      </c>
      <c r="J921" s="1" t="s">
        <v>24</v>
      </c>
      <c r="K921" s="1" t="s">
        <v>201</v>
      </c>
      <c r="L921" s="1">
        <v>5</v>
      </c>
      <c r="M921" s="1" t="s">
        <v>1015</v>
      </c>
      <c r="N921" s="1">
        <v>8.65</v>
      </c>
      <c r="P921" s="2">
        <f t="shared" si="63"/>
        <v>117.3</v>
      </c>
      <c r="Q921">
        <f t="shared" si="62"/>
        <v>1529000</v>
      </c>
      <c r="R921">
        <f t="shared" si="61"/>
        <v>99.992328319162851</v>
      </c>
    </row>
    <row r="922" spans="1:18" ht="20.399999999999999" x14ac:dyDescent="0.35">
      <c r="A922" s="1">
        <v>920</v>
      </c>
      <c r="B922" s="1" t="s">
        <v>1016</v>
      </c>
      <c r="C922" s="1" t="s">
        <v>61</v>
      </c>
      <c r="D922" s="1">
        <v>2015</v>
      </c>
      <c r="E922" s="1">
        <v>150000</v>
      </c>
      <c r="F922" s="1" t="s">
        <v>23</v>
      </c>
      <c r="G922" s="1" t="s">
        <v>17</v>
      </c>
      <c r="H922" s="1" t="s">
        <v>18</v>
      </c>
      <c r="I922" s="1">
        <v>25</v>
      </c>
      <c r="J922" s="1" t="s">
        <v>24</v>
      </c>
      <c r="K922" s="1" t="s">
        <v>1017</v>
      </c>
      <c r="L922" s="1">
        <v>5</v>
      </c>
      <c r="N922" s="1">
        <v>2.5</v>
      </c>
      <c r="P922" s="2">
        <f t="shared" si="63"/>
        <v>69.010000000000005</v>
      </c>
      <c r="R922" t="str">
        <f t="shared" si="61"/>
        <v/>
      </c>
    </row>
    <row r="923" spans="1:18" ht="20.399999999999999" x14ac:dyDescent="0.35">
      <c r="A923" s="1">
        <v>921</v>
      </c>
      <c r="B923" s="1" t="s">
        <v>1018</v>
      </c>
      <c r="C923" s="1" t="s">
        <v>27</v>
      </c>
      <c r="D923" s="1">
        <v>2014</v>
      </c>
      <c r="E923" s="1">
        <v>28000</v>
      </c>
      <c r="F923" s="1" t="s">
        <v>28</v>
      </c>
      <c r="G923" s="1" t="s">
        <v>35</v>
      </c>
      <c r="H923" s="1" t="s">
        <v>18</v>
      </c>
      <c r="I923" s="1">
        <v>16.93</v>
      </c>
      <c r="J923" s="1" t="s">
        <v>24</v>
      </c>
      <c r="K923" s="1" t="s">
        <v>49</v>
      </c>
      <c r="L923" s="1">
        <v>5</v>
      </c>
      <c r="N923" s="1">
        <v>7.75</v>
      </c>
      <c r="P923" s="2">
        <f t="shared" si="63"/>
        <v>103.6</v>
      </c>
      <c r="R923" t="str">
        <f t="shared" si="61"/>
        <v/>
      </c>
    </row>
    <row r="924" spans="1:18" ht="20.399999999999999" x14ac:dyDescent="0.35">
      <c r="A924" s="1">
        <v>922</v>
      </c>
      <c r="B924" s="1" t="s">
        <v>708</v>
      </c>
      <c r="C924" s="1" t="s">
        <v>74</v>
      </c>
      <c r="D924" s="1">
        <v>2015</v>
      </c>
      <c r="E924" s="1">
        <v>74000</v>
      </c>
      <c r="F924" s="1" t="s">
        <v>28</v>
      </c>
      <c r="G924" s="1" t="s">
        <v>17</v>
      </c>
      <c r="H924" s="1" t="s">
        <v>18</v>
      </c>
      <c r="I924" s="1">
        <v>23.1</v>
      </c>
      <c r="J924" s="1" t="s">
        <v>24</v>
      </c>
      <c r="K924" s="1" t="s">
        <v>398</v>
      </c>
      <c r="L924" s="1">
        <v>5</v>
      </c>
      <c r="N924" s="1">
        <v>4.1500000000000004</v>
      </c>
      <c r="P924" s="2">
        <f t="shared" si="63"/>
        <v>67.040000000000006</v>
      </c>
      <c r="R924" t="str">
        <f t="shared" si="61"/>
        <v/>
      </c>
    </row>
    <row r="925" spans="1:18" ht="20.399999999999999" x14ac:dyDescent="0.35">
      <c r="A925" s="1">
        <v>923</v>
      </c>
      <c r="B925" s="1" t="s">
        <v>293</v>
      </c>
      <c r="C925" s="1" t="s">
        <v>61</v>
      </c>
      <c r="D925" s="1">
        <v>2011</v>
      </c>
      <c r="E925" s="1">
        <v>75000</v>
      </c>
      <c r="F925" s="1" t="s">
        <v>23</v>
      </c>
      <c r="G925" s="1" t="s">
        <v>17</v>
      </c>
      <c r="H925" s="1" t="s">
        <v>18</v>
      </c>
      <c r="I925" s="1">
        <v>11.5</v>
      </c>
      <c r="J925" s="1" t="s">
        <v>24</v>
      </c>
      <c r="K925" s="1" t="s">
        <v>294</v>
      </c>
      <c r="L925" s="1">
        <v>7</v>
      </c>
      <c r="N925" s="1">
        <v>10.85</v>
      </c>
      <c r="P925" s="2">
        <f t="shared" si="63"/>
        <v>171</v>
      </c>
      <c r="R925" t="str">
        <f t="shared" si="61"/>
        <v/>
      </c>
    </row>
    <row r="926" spans="1:18" ht="20.399999999999999" x14ac:dyDescent="0.35">
      <c r="A926" s="1">
        <v>924</v>
      </c>
      <c r="B926" s="1" t="s">
        <v>1019</v>
      </c>
      <c r="C926" s="1" t="s">
        <v>61</v>
      </c>
      <c r="D926" s="1">
        <v>2010</v>
      </c>
      <c r="E926" s="1">
        <v>76000</v>
      </c>
      <c r="F926" s="1" t="s">
        <v>28</v>
      </c>
      <c r="G926" s="1" t="s">
        <v>35</v>
      </c>
      <c r="H926" s="1" t="s">
        <v>36</v>
      </c>
      <c r="I926" s="1">
        <v>11.3</v>
      </c>
      <c r="J926" s="1" t="s">
        <v>24</v>
      </c>
      <c r="K926" s="1" t="s">
        <v>163</v>
      </c>
      <c r="L926" s="1">
        <v>5</v>
      </c>
      <c r="N926" s="1">
        <v>5.53</v>
      </c>
      <c r="P926" s="2">
        <f t="shared" si="63"/>
        <v>170</v>
      </c>
      <c r="R926" t="str">
        <f t="shared" si="61"/>
        <v/>
      </c>
    </row>
    <row r="927" spans="1:18" ht="20.399999999999999" x14ac:dyDescent="0.35">
      <c r="A927" s="1">
        <v>925</v>
      </c>
      <c r="B927" s="1" t="s">
        <v>904</v>
      </c>
      <c r="C927" s="1" t="s">
        <v>22</v>
      </c>
      <c r="D927" s="1">
        <v>2014</v>
      </c>
      <c r="E927" s="1">
        <v>64889</v>
      </c>
      <c r="F927" s="1" t="s">
        <v>23</v>
      </c>
      <c r="G927" s="1" t="s">
        <v>35</v>
      </c>
      <c r="H927" s="1" t="s">
        <v>18</v>
      </c>
      <c r="I927" s="1">
        <v>15.5</v>
      </c>
      <c r="J927" s="1" t="s">
        <v>24</v>
      </c>
      <c r="K927" s="1" t="s">
        <v>137</v>
      </c>
      <c r="L927" s="1">
        <v>5</v>
      </c>
      <c r="N927" s="1">
        <v>11.5</v>
      </c>
      <c r="P927" s="2">
        <f t="shared" si="63"/>
        <v>105</v>
      </c>
      <c r="R927" t="str">
        <f t="shared" si="61"/>
        <v/>
      </c>
    </row>
    <row r="928" spans="1:18" ht="20.399999999999999" x14ac:dyDescent="0.35">
      <c r="A928" s="1">
        <v>926</v>
      </c>
      <c r="B928" s="1" t="s">
        <v>1020</v>
      </c>
      <c r="C928" s="1" t="s">
        <v>39</v>
      </c>
      <c r="D928" s="1">
        <v>2010</v>
      </c>
      <c r="E928" s="1">
        <v>10000</v>
      </c>
      <c r="F928" s="1" t="s">
        <v>28</v>
      </c>
      <c r="G928" s="1" t="s">
        <v>17</v>
      </c>
      <c r="H928" s="1" t="s">
        <v>18</v>
      </c>
      <c r="I928" s="1">
        <v>9</v>
      </c>
      <c r="J928" s="1" t="s">
        <v>24</v>
      </c>
      <c r="K928" s="1" t="s">
        <v>188</v>
      </c>
      <c r="L928" s="1">
        <v>2</v>
      </c>
      <c r="N928" s="1">
        <v>40</v>
      </c>
      <c r="P928" s="2"/>
      <c r="R928" t="str">
        <f t="shared" si="61"/>
        <v/>
      </c>
    </row>
    <row r="929" spans="1:18" ht="20.399999999999999" x14ac:dyDescent="0.35">
      <c r="A929" s="1">
        <v>927</v>
      </c>
      <c r="B929" s="1" t="s">
        <v>446</v>
      </c>
      <c r="C929" s="1" t="s">
        <v>57</v>
      </c>
      <c r="D929" s="1">
        <v>2015</v>
      </c>
      <c r="E929" s="1">
        <v>43000</v>
      </c>
      <c r="F929" s="1" t="s">
        <v>23</v>
      </c>
      <c r="G929" s="1" t="s">
        <v>17</v>
      </c>
      <c r="H929" s="1" t="s">
        <v>18</v>
      </c>
      <c r="I929" s="1">
        <v>19.670000000000002</v>
      </c>
      <c r="J929" s="1" t="s">
        <v>24</v>
      </c>
      <c r="K929" s="1" t="s">
        <v>25</v>
      </c>
      <c r="L929" s="1">
        <v>5</v>
      </c>
      <c r="N929" s="1">
        <v>9.25</v>
      </c>
      <c r="P929" s="2">
        <f t="shared" ref="P929:P935" si="64">--LEFT(K929, FIND(" ", K929) - 1)</f>
        <v>126.2</v>
      </c>
      <c r="R929" t="str">
        <f t="shared" si="61"/>
        <v/>
      </c>
    </row>
    <row r="930" spans="1:18" ht="20.399999999999999" x14ac:dyDescent="0.35">
      <c r="A930" s="1">
        <v>928</v>
      </c>
      <c r="B930" s="1" t="s">
        <v>1021</v>
      </c>
      <c r="C930" s="1" t="s">
        <v>22</v>
      </c>
      <c r="D930" s="1">
        <v>2011</v>
      </c>
      <c r="E930" s="1">
        <v>47490</v>
      </c>
      <c r="F930" s="1" t="s">
        <v>28</v>
      </c>
      <c r="G930" s="1" t="s">
        <v>17</v>
      </c>
      <c r="H930" s="1" t="s">
        <v>18</v>
      </c>
      <c r="I930" s="1">
        <v>17.5</v>
      </c>
      <c r="J930" s="1" t="s">
        <v>24</v>
      </c>
      <c r="K930" s="1" t="s">
        <v>142</v>
      </c>
      <c r="L930" s="1">
        <v>5</v>
      </c>
      <c r="N930" s="1">
        <v>2.29</v>
      </c>
      <c r="P930" s="2">
        <f t="shared" si="64"/>
        <v>75</v>
      </c>
      <c r="R930" t="str">
        <f t="shared" si="61"/>
        <v/>
      </c>
    </row>
    <row r="931" spans="1:18" ht="20.399999999999999" x14ac:dyDescent="0.35">
      <c r="A931" s="1">
        <v>929</v>
      </c>
      <c r="B931" s="1" t="s">
        <v>859</v>
      </c>
      <c r="C931" s="1" t="s">
        <v>27</v>
      </c>
      <c r="D931" s="1">
        <v>2015</v>
      </c>
      <c r="E931" s="1">
        <v>80000</v>
      </c>
      <c r="F931" s="1" t="s">
        <v>23</v>
      </c>
      <c r="G931" s="1" t="s">
        <v>17</v>
      </c>
      <c r="H931" s="1" t="s">
        <v>18</v>
      </c>
      <c r="I931" s="1">
        <v>22.77</v>
      </c>
      <c r="J931" s="1" t="s">
        <v>24</v>
      </c>
      <c r="K931" s="1" t="s">
        <v>860</v>
      </c>
      <c r="L931" s="1">
        <v>5</v>
      </c>
      <c r="N931" s="1">
        <v>7</v>
      </c>
      <c r="P931" s="2">
        <f t="shared" si="64"/>
        <v>98.59</v>
      </c>
      <c r="R931" t="str">
        <f t="shared" si="61"/>
        <v/>
      </c>
    </row>
    <row r="932" spans="1:18" ht="20.399999999999999" x14ac:dyDescent="0.35">
      <c r="A932" s="1">
        <v>930</v>
      </c>
      <c r="B932" s="1" t="s">
        <v>1022</v>
      </c>
      <c r="C932" s="1" t="s">
        <v>74</v>
      </c>
      <c r="D932" s="1">
        <v>2007</v>
      </c>
      <c r="E932" s="1">
        <v>60000</v>
      </c>
      <c r="F932" s="1" t="s">
        <v>28</v>
      </c>
      <c r="G932" s="1" t="s">
        <v>17</v>
      </c>
      <c r="H932" s="1" t="s">
        <v>36</v>
      </c>
      <c r="I932" s="1">
        <v>18.2</v>
      </c>
      <c r="J932" s="1" t="s">
        <v>24</v>
      </c>
      <c r="K932" s="1" t="s">
        <v>106</v>
      </c>
      <c r="L932" s="1">
        <v>5</v>
      </c>
      <c r="N932" s="1">
        <v>1.65</v>
      </c>
      <c r="P932" s="2">
        <f t="shared" si="64"/>
        <v>64</v>
      </c>
      <c r="R932" t="str">
        <f t="shared" si="61"/>
        <v/>
      </c>
    </row>
    <row r="933" spans="1:18" ht="20.399999999999999" x14ac:dyDescent="0.35">
      <c r="A933" s="1">
        <v>931</v>
      </c>
      <c r="B933" s="1" t="s">
        <v>1023</v>
      </c>
      <c r="C933" s="1" t="s">
        <v>129</v>
      </c>
      <c r="D933" s="1">
        <v>2017</v>
      </c>
      <c r="E933" s="1">
        <v>6006</v>
      </c>
      <c r="F933" s="1" t="s">
        <v>28</v>
      </c>
      <c r="G933" s="1" t="s">
        <v>17</v>
      </c>
      <c r="H933" s="1" t="s">
        <v>18</v>
      </c>
      <c r="I933" s="1">
        <v>20.73</v>
      </c>
      <c r="J933" s="1" t="s">
        <v>24</v>
      </c>
      <c r="K933" s="1" t="s">
        <v>273</v>
      </c>
      <c r="L933" s="1">
        <v>5</v>
      </c>
      <c r="N933" s="1">
        <v>8.25</v>
      </c>
      <c r="P933" s="2">
        <f t="shared" si="64"/>
        <v>91.1</v>
      </c>
      <c r="R933" t="str">
        <f t="shared" si="61"/>
        <v/>
      </c>
    </row>
    <row r="934" spans="1:18" ht="20.399999999999999" x14ac:dyDescent="0.35">
      <c r="A934" s="1">
        <v>932</v>
      </c>
      <c r="B934" s="1" t="s">
        <v>1024</v>
      </c>
      <c r="C934" s="1" t="s">
        <v>53</v>
      </c>
      <c r="D934" s="1">
        <v>2011</v>
      </c>
      <c r="E934" s="1">
        <v>71703</v>
      </c>
      <c r="F934" s="1" t="s">
        <v>28</v>
      </c>
      <c r="G934" s="1" t="s">
        <v>35</v>
      </c>
      <c r="H934" s="1" t="s">
        <v>18</v>
      </c>
      <c r="I934" s="1">
        <v>14.74</v>
      </c>
      <c r="J934" s="1" t="s">
        <v>24</v>
      </c>
      <c r="K934" s="1" t="s">
        <v>1025</v>
      </c>
      <c r="L934" s="1">
        <v>5</v>
      </c>
      <c r="N934" s="1">
        <v>9.14</v>
      </c>
      <c r="P934" s="2">
        <f t="shared" si="64"/>
        <v>181.03</v>
      </c>
      <c r="R934" t="str">
        <f t="shared" si="61"/>
        <v/>
      </c>
    </row>
    <row r="935" spans="1:18" ht="20.399999999999999" x14ac:dyDescent="0.35">
      <c r="A935" s="1">
        <v>933</v>
      </c>
      <c r="B935" s="1" t="s">
        <v>195</v>
      </c>
      <c r="C935" s="1" t="s">
        <v>39</v>
      </c>
      <c r="D935" s="1">
        <v>2016</v>
      </c>
      <c r="E935" s="1">
        <v>33000</v>
      </c>
      <c r="F935" s="1" t="s">
        <v>28</v>
      </c>
      <c r="G935" s="1" t="s">
        <v>17</v>
      </c>
      <c r="H935" s="1" t="s">
        <v>18</v>
      </c>
      <c r="I935" s="1">
        <v>17.8</v>
      </c>
      <c r="J935" s="1" t="s">
        <v>24</v>
      </c>
      <c r="K935" s="1" t="s">
        <v>196</v>
      </c>
      <c r="L935" s="1">
        <v>5</v>
      </c>
      <c r="N935" s="1">
        <v>6.5</v>
      </c>
      <c r="P935" s="2">
        <f t="shared" si="64"/>
        <v>86.7</v>
      </c>
      <c r="R935" t="str">
        <f t="shared" si="61"/>
        <v/>
      </c>
    </row>
    <row r="936" spans="1:18" ht="20.399999999999999" x14ac:dyDescent="0.35">
      <c r="A936" s="1">
        <v>934</v>
      </c>
      <c r="B936" s="1" t="s">
        <v>551</v>
      </c>
      <c r="C936" s="1" t="s">
        <v>57</v>
      </c>
      <c r="D936" s="1">
        <v>2012</v>
      </c>
      <c r="E936" s="1">
        <v>60000</v>
      </c>
      <c r="F936" s="1" t="s">
        <v>23</v>
      </c>
      <c r="G936" s="1" t="s">
        <v>17</v>
      </c>
      <c r="H936" s="1" t="s">
        <v>18</v>
      </c>
      <c r="I936" s="1">
        <v>23.59</v>
      </c>
      <c r="J936" s="1" t="s">
        <v>24</v>
      </c>
      <c r="K936" s="1" t="s">
        <v>188</v>
      </c>
      <c r="L936" s="1">
        <v>5</v>
      </c>
      <c r="N936" s="1">
        <v>2.95</v>
      </c>
      <c r="P936" s="2"/>
      <c r="R936" t="str">
        <f t="shared" si="61"/>
        <v/>
      </c>
    </row>
    <row r="937" spans="1:18" ht="20.399999999999999" x14ac:dyDescent="0.35">
      <c r="A937" s="1">
        <v>935</v>
      </c>
      <c r="B937" s="1" t="s">
        <v>361</v>
      </c>
      <c r="C937" s="1" t="s">
        <v>43</v>
      </c>
      <c r="D937" s="1">
        <v>2015</v>
      </c>
      <c r="E937" s="1">
        <v>91000</v>
      </c>
      <c r="F937" s="1" t="s">
        <v>23</v>
      </c>
      <c r="G937" s="1" t="s">
        <v>17</v>
      </c>
      <c r="H937" s="1" t="s">
        <v>18</v>
      </c>
      <c r="I937" s="1">
        <v>19.87</v>
      </c>
      <c r="J937" s="1" t="s">
        <v>24</v>
      </c>
      <c r="K937" s="1" t="s">
        <v>72</v>
      </c>
      <c r="L937" s="1">
        <v>5</v>
      </c>
      <c r="N937" s="1">
        <v>5.75</v>
      </c>
      <c r="P937" s="2">
        <f t="shared" ref="P937:P962" si="65">--LEFT(K937, FIND(" ", K937) - 1)</f>
        <v>83.8</v>
      </c>
      <c r="R937" t="str">
        <f t="shared" si="61"/>
        <v/>
      </c>
    </row>
    <row r="938" spans="1:18" ht="20.399999999999999" x14ac:dyDescent="0.35">
      <c r="A938" s="1">
        <v>936</v>
      </c>
      <c r="B938" s="1" t="s">
        <v>1026</v>
      </c>
      <c r="C938" s="1" t="s">
        <v>39</v>
      </c>
      <c r="D938" s="1">
        <v>2012</v>
      </c>
      <c r="E938" s="1">
        <v>72000</v>
      </c>
      <c r="F938" s="1" t="s">
        <v>40</v>
      </c>
      <c r="G938" s="1" t="s">
        <v>17</v>
      </c>
      <c r="H938" s="1" t="s">
        <v>18</v>
      </c>
      <c r="I938" s="1">
        <v>26.2</v>
      </c>
      <c r="J938" s="1" t="s">
        <v>19</v>
      </c>
      <c r="K938" s="1" t="s">
        <v>1027</v>
      </c>
      <c r="L938" s="1">
        <v>5</v>
      </c>
      <c r="N938" s="1">
        <v>2.85</v>
      </c>
      <c r="P938" s="2">
        <f t="shared" si="65"/>
        <v>58.2</v>
      </c>
      <c r="R938" t="str">
        <f t="shared" si="61"/>
        <v/>
      </c>
    </row>
    <row r="939" spans="1:18" ht="20.399999999999999" x14ac:dyDescent="0.35">
      <c r="A939" s="1">
        <v>937</v>
      </c>
      <c r="B939" s="1" t="s">
        <v>1028</v>
      </c>
      <c r="C939" s="1" t="s">
        <v>57</v>
      </c>
      <c r="D939" s="1">
        <v>2011</v>
      </c>
      <c r="E939" s="1">
        <v>43000</v>
      </c>
      <c r="F939" s="1" t="s">
        <v>28</v>
      </c>
      <c r="G939" s="1" t="s">
        <v>17</v>
      </c>
      <c r="H939" s="1" t="s">
        <v>36</v>
      </c>
      <c r="I939" s="1">
        <v>16.47</v>
      </c>
      <c r="J939" s="1" t="s">
        <v>24</v>
      </c>
      <c r="K939" s="1" t="s">
        <v>114</v>
      </c>
      <c r="L939" s="1">
        <v>5</v>
      </c>
      <c r="N939" s="1">
        <v>2.1</v>
      </c>
      <c r="P939" s="2">
        <f t="shared" si="65"/>
        <v>73.900000000000006</v>
      </c>
      <c r="R939" t="str">
        <f t="shared" si="61"/>
        <v/>
      </c>
    </row>
    <row r="940" spans="1:18" ht="20.399999999999999" x14ac:dyDescent="0.35">
      <c r="A940" s="1">
        <v>938</v>
      </c>
      <c r="B940" s="1" t="s">
        <v>1029</v>
      </c>
      <c r="C940" s="1" t="s">
        <v>34</v>
      </c>
      <c r="D940" s="1">
        <v>2017</v>
      </c>
      <c r="E940" s="1">
        <v>63770</v>
      </c>
      <c r="F940" s="1" t="s">
        <v>23</v>
      </c>
      <c r="G940" s="1" t="s">
        <v>17</v>
      </c>
      <c r="H940" s="1" t="s">
        <v>18</v>
      </c>
      <c r="I940" s="1">
        <v>19.670000000000002</v>
      </c>
      <c r="J940" s="1" t="s">
        <v>24</v>
      </c>
      <c r="K940" s="1" t="s">
        <v>25</v>
      </c>
      <c r="L940" s="1">
        <v>5</v>
      </c>
      <c r="N940" s="1">
        <v>13.55</v>
      </c>
      <c r="P940" s="2">
        <f t="shared" si="65"/>
        <v>126.2</v>
      </c>
      <c r="R940" t="str">
        <f t="shared" si="61"/>
        <v/>
      </c>
    </row>
    <row r="941" spans="1:18" ht="20.399999999999999" x14ac:dyDescent="0.35">
      <c r="A941" s="1">
        <v>939</v>
      </c>
      <c r="B941" s="1" t="s">
        <v>598</v>
      </c>
      <c r="C941" s="1" t="s">
        <v>57</v>
      </c>
      <c r="D941" s="1">
        <v>2012</v>
      </c>
      <c r="E941" s="1">
        <v>43510</v>
      </c>
      <c r="F941" s="1" t="s">
        <v>23</v>
      </c>
      <c r="G941" s="1" t="s">
        <v>35</v>
      </c>
      <c r="H941" s="1" t="s">
        <v>18</v>
      </c>
      <c r="I941" s="1">
        <v>14.74</v>
      </c>
      <c r="J941" s="1" t="s">
        <v>24</v>
      </c>
      <c r="K941" s="1" t="s">
        <v>233</v>
      </c>
      <c r="L941" s="1">
        <v>5</v>
      </c>
      <c r="N941" s="1">
        <v>20.5</v>
      </c>
      <c r="P941" s="2">
        <f t="shared" si="65"/>
        <v>270.89999999999998</v>
      </c>
      <c r="R941" t="str">
        <f t="shared" si="61"/>
        <v/>
      </c>
    </row>
    <row r="942" spans="1:18" ht="20.399999999999999" x14ac:dyDescent="0.35">
      <c r="A942" s="1">
        <v>940</v>
      </c>
      <c r="B942" s="1" t="s">
        <v>1030</v>
      </c>
      <c r="C942" s="1" t="s">
        <v>15</v>
      </c>
      <c r="D942" s="1">
        <v>2017</v>
      </c>
      <c r="E942" s="1">
        <v>52000</v>
      </c>
      <c r="F942" s="1" t="s">
        <v>23</v>
      </c>
      <c r="G942" s="1" t="s">
        <v>17</v>
      </c>
      <c r="H942" s="1" t="s">
        <v>18</v>
      </c>
      <c r="I942" s="1">
        <v>16.3</v>
      </c>
      <c r="J942" s="1" t="s">
        <v>24</v>
      </c>
      <c r="K942" s="1" t="s">
        <v>163</v>
      </c>
      <c r="L942" s="1">
        <v>5</v>
      </c>
      <c r="M942" s="1" t="s">
        <v>1031</v>
      </c>
      <c r="N942" s="1">
        <v>20</v>
      </c>
      <c r="P942" s="2">
        <f t="shared" si="65"/>
        <v>170</v>
      </c>
      <c r="Q942">
        <f t="shared" si="62"/>
        <v>2426000</v>
      </c>
      <c r="R942">
        <f t="shared" si="61"/>
        <v>99.992992580379223</v>
      </c>
    </row>
    <row r="943" spans="1:18" ht="20.399999999999999" x14ac:dyDescent="0.35">
      <c r="A943" s="1">
        <v>941</v>
      </c>
      <c r="B943" s="1" t="s">
        <v>1032</v>
      </c>
      <c r="C943" s="1" t="s">
        <v>53</v>
      </c>
      <c r="D943" s="1">
        <v>2018</v>
      </c>
      <c r="E943" s="1">
        <v>31427</v>
      </c>
      <c r="F943" s="1" t="s">
        <v>23</v>
      </c>
      <c r="G943" s="1" t="s">
        <v>35</v>
      </c>
      <c r="H943" s="1" t="s">
        <v>18</v>
      </c>
      <c r="I943" s="1">
        <v>15.68</v>
      </c>
      <c r="J943" s="1" t="s">
        <v>24</v>
      </c>
      <c r="K943" s="1" t="s">
        <v>477</v>
      </c>
      <c r="L943" s="1">
        <v>5</v>
      </c>
      <c r="M943" s="1" t="s">
        <v>1033</v>
      </c>
      <c r="N943" s="1">
        <v>59.72</v>
      </c>
      <c r="P943" s="2">
        <f t="shared" si="65"/>
        <v>177</v>
      </c>
      <c r="Q943">
        <f t="shared" si="62"/>
        <v>7512000</v>
      </c>
      <c r="R943">
        <f t="shared" si="61"/>
        <v>99.99764376996805</v>
      </c>
    </row>
    <row r="944" spans="1:18" ht="20.399999999999999" x14ac:dyDescent="0.35">
      <c r="A944" s="1">
        <v>942</v>
      </c>
      <c r="B944" s="1" t="s">
        <v>1034</v>
      </c>
      <c r="C944" s="1" t="s">
        <v>57</v>
      </c>
      <c r="D944" s="1">
        <v>2016</v>
      </c>
      <c r="E944" s="1">
        <v>29000</v>
      </c>
      <c r="F944" s="1" t="s">
        <v>23</v>
      </c>
      <c r="G944" s="1" t="s">
        <v>17</v>
      </c>
      <c r="H944" s="1" t="s">
        <v>18</v>
      </c>
      <c r="I944" s="1">
        <v>27.39</v>
      </c>
      <c r="J944" s="1" t="s">
        <v>24</v>
      </c>
      <c r="K944" s="1" t="s">
        <v>51</v>
      </c>
      <c r="L944" s="1">
        <v>5</v>
      </c>
      <c r="M944" s="1" t="s">
        <v>1035</v>
      </c>
      <c r="N944" s="1">
        <v>6.5</v>
      </c>
      <c r="P944" s="2">
        <f t="shared" si="65"/>
        <v>74</v>
      </c>
      <c r="Q944">
        <f t="shared" si="62"/>
        <v>952999.99999999988</v>
      </c>
      <c r="R944">
        <f t="shared" si="61"/>
        <v>99.992235047219296</v>
      </c>
    </row>
    <row r="945" spans="1:18" ht="20.399999999999999" x14ac:dyDescent="0.35">
      <c r="A945" s="1">
        <v>943</v>
      </c>
      <c r="B945" s="1" t="s">
        <v>1036</v>
      </c>
      <c r="C945" s="1" t="s">
        <v>129</v>
      </c>
      <c r="D945" s="1">
        <v>2016</v>
      </c>
      <c r="E945" s="1">
        <v>56000</v>
      </c>
      <c r="F945" s="1" t="s">
        <v>23</v>
      </c>
      <c r="G945" s="1" t="s">
        <v>17</v>
      </c>
      <c r="H945" s="1" t="s">
        <v>18</v>
      </c>
      <c r="I945" s="1">
        <v>28.09</v>
      </c>
      <c r="J945" s="1" t="s">
        <v>24</v>
      </c>
      <c r="K945" s="1" t="s">
        <v>80</v>
      </c>
      <c r="L945" s="1">
        <v>5</v>
      </c>
      <c r="N945" s="1">
        <v>7.5</v>
      </c>
      <c r="P945" s="2">
        <f t="shared" si="65"/>
        <v>88.5</v>
      </c>
      <c r="R945" t="str">
        <f t="shared" si="61"/>
        <v/>
      </c>
    </row>
    <row r="946" spans="1:18" ht="20.399999999999999" x14ac:dyDescent="0.35">
      <c r="A946" s="1">
        <v>944</v>
      </c>
      <c r="B946" s="1" t="s">
        <v>1037</v>
      </c>
      <c r="C946" s="1" t="s">
        <v>43</v>
      </c>
      <c r="D946" s="1">
        <v>2007</v>
      </c>
      <c r="E946" s="1">
        <v>76000</v>
      </c>
      <c r="F946" s="1" t="s">
        <v>28</v>
      </c>
      <c r="G946" s="1" t="s">
        <v>17</v>
      </c>
      <c r="H946" s="1" t="s">
        <v>36</v>
      </c>
      <c r="I946" s="1">
        <v>15</v>
      </c>
      <c r="J946" s="1" t="s">
        <v>24</v>
      </c>
      <c r="K946" s="1" t="s">
        <v>1038</v>
      </c>
      <c r="L946" s="1">
        <v>5</v>
      </c>
      <c r="N946" s="1">
        <v>2.15</v>
      </c>
      <c r="P946" s="2">
        <f t="shared" si="65"/>
        <v>104.68</v>
      </c>
      <c r="R946" t="str">
        <f t="shared" si="61"/>
        <v/>
      </c>
    </row>
    <row r="947" spans="1:18" ht="20.399999999999999" x14ac:dyDescent="0.35">
      <c r="A947" s="1">
        <v>945</v>
      </c>
      <c r="B947" s="1" t="s">
        <v>1039</v>
      </c>
      <c r="C947" s="1" t="s">
        <v>34</v>
      </c>
      <c r="D947" s="1">
        <v>2015</v>
      </c>
      <c r="E947" s="1">
        <v>53615</v>
      </c>
      <c r="F947" s="1" t="s">
        <v>23</v>
      </c>
      <c r="G947" s="1" t="s">
        <v>17</v>
      </c>
      <c r="H947" s="1" t="s">
        <v>18</v>
      </c>
      <c r="I947" s="1">
        <v>22.7</v>
      </c>
      <c r="J947" s="1" t="s">
        <v>24</v>
      </c>
      <c r="K947" s="1" t="s">
        <v>1040</v>
      </c>
      <c r="L947" s="1">
        <v>5</v>
      </c>
      <c r="N947" s="1">
        <v>8.44</v>
      </c>
      <c r="P947" s="2">
        <f t="shared" si="65"/>
        <v>126.24</v>
      </c>
      <c r="R947" t="str">
        <f t="shared" si="61"/>
        <v/>
      </c>
    </row>
    <row r="948" spans="1:18" ht="20.399999999999999" x14ac:dyDescent="0.35">
      <c r="A948" s="1">
        <v>946</v>
      </c>
      <c r="B948" s="1" t="s">
        <v>65</v>
      </c>
      <c r="C948" s="1" t="s">
        <v>74</v>
      </c>
      <c r="D948" s="1">
        <v>2013</v>
      </c>
      <c r="E948" s="1">
        <v>132000</v>
      </c>
      <c r="F948" s="1" t="s">
        <v>23</v>
      </c>
      <c r="G948" s="1" t="s">
        <v>17</v>
      </c>
      <c r="H948" s="1" t="s">
        <v>18</v>
      </c>
      <c r="I948" s="1">
        <v>13.5</v>
      </c>
      <c r="J948" s="1" t="s">
        <v>24</v>
      </c>
      <c r="K948" s="1" t="s">
        <v>66</v>
      </c>
      <c r="L948" s="1">
        <v>7</v>
      </c>
      <c r="M948" s="1" t="s">
        <v>1041</v>
      </c>
      <c r="N948" s="1">
        <v>12.49</v>
      </c>
      <c r="P948" s="2">
        <f t="shared" si="65"/>
        <v>175.56</v>
      </c>
      <c r="Q948">
        <f t="shared" si="62"/>
        <v>3460000</v>
      </c>
      <c r="R948">
        <f t="shared" si="61"/>
        <v>99.994926011560693</v>
      </c>
    </row>
    <row r="949" spans="1:18" ht="20.399999999999999" x14ac:dyDescent="0.35">
      <c r="A949" s="1">
        <v>947</v>
      </c>
      <c r="B949" s="1" t="s">
        <v>1042</v>
      </c>
      <c r="C949" s="1" t="s">
        <v>22</v>
      </c>
      <c r="D949" s="1">
        <v>2017</v>
      </c>
      <c r="E949" s="1">
        <v>14800</v>
      </c>
      <c r="F949" s="1" t="s">
        <v>28</v>
      </c>
      <c r="G949" s="1" t="s">
        <v>17</v>
      </c>
      <c r="H949" s="1" t="s">
        <v>18</v>
      </c>
      <c r="I949" s="1">
        <v>17</v>
      </c>
      <c r="J949" s="1" t="s">
        <v>24</v>
      </c>
      <c r="K949" s="1" t="s">
        <v>1043</v>
      </c>
      <c r="L949" s="1">
        <v>5</v>
      </c>
      <c r="N949" s="1">
        <v>5.48</v>
      </c>
      <c r="P949" s="2">
        <f t="shared" si="65"/>
        <v>73.75</v>
      </c>
      <c r="R949" t="str">
        <f t="shared" si="61"/>
        <v/>
      </c>
    </row>
    <row r="950" spans="1:18" ht="20.399999999999999" x14ac:dyDescent="0.35">
      <c r="A950" s="1">
        <v>948</v>
      </c>
      <c r="B950" s="1" t="s">
        <v>641</v>
      </c>
      <c r="C950" s="1" t="s">
        <v>39</v>
      </c>
      <c r="D950" s="1">
        <v>2013</v>
      </c>
      <c r="E950" s="1">
        <v>35433</v>
      </c>
      <c r="F950" s="1" t="s">
        <v>28</v>
      </c>
      <c r="G950" s="1" t="s">
        <v>17</v>
      </c>
      <c r="H950" s="1" t="s">
        <v>18</v>
      </c>
      <c r="I950" s="1">
        <v>18.5</v>
      </c>
      <c r="J950" s="1" t="s">
        <v>24</v>
      </c>
      <c r="K950" s="1" t="s">
        <v>276</v>
      </c>
      <c r="L950" s="1">
        <v>5</v>
      </c>
      <c r="N950" s="1">
        <v>4.2</v>
      </c>
      <c r="P950" s="2">
        <f t="shared" si="65"/>
        <v>85.8</v>
      </c>
      <c r="R950" t="str">
        <f t="shared" si="61"/>
        <v/>
      </c>
    </row>
    <row r="951" spans="1:18" ht="20.399999999999999" x14ac:dyDescent="0.35">
      <c r="A951" s="1">
        <v>949</v>
      </c>
      <c r="B951" s="1" t="s">
        <v>837</v>
      </c>
      <c r="C951" s="1" t="s">
        <v>39</v>
      </c>
      <c r="D951" s="1">
        <v>2013</v>
      </c>
      <c r="E951" s="1">
        <v>82966</v>
      </c>
      <c r="F951" s="1" t="s">
        <v>23</v>
      </c>
      <c r="G951" s="1" t="s">
        <v>17</v>
      </c>
      <c r="H951" s="1" t="s">
        <v>18</v>
      </c>
      <c r="I951" s="1">
        <v>16.8</v>
      </c>
      <c r="J951" s="1" t="s">
        <v>24</v>
      </c>
      <c r="K951" s="1" t="s">
        <v>215</v>
      </c>
      <c r="L951" s="1">
        <v>5</v>
      </c>
      <c r="N951" s="1">
        <v>7.2</v>
      </c>
      <c r="P951" s="2">
        <f t="shared" si="65"/>
        <v>110</v>
      </c>
      <c r="R951" t="str">
        <f t="shared" si="61"/>
        <v/>
      </c>
    </row>
    <row r="952" spans="1:18" ht="20.399999999999999" x14ac:dyDescent="0.35">
      <c r="A952" s="1">
        <v>950</v>
      </c>
      <c r="B952" s="1" t="s">
        <v>545</v>
      </c>
      <c r="C952" s="1" t="s">
        <v>43</v>
      </c>
      <c r="D952" s="1">
        <v>2014</v>
      </c>
      <c r="E952" s="1">
        <v>96000</v>
      </c>
      <c r="F952" s="1" t="s">
        <v>23</v>
      </c>
      <c r="G952" s="1" t="s">
        <v>17</v>
      </c>
      <c r="H952" s="1" t="s">
        <v>18</v>
      </c>
      <c r="I952" s="1">
        <v>23.4</v>
      </c>
      <c r="J952" s="1" t="s">
        <v>24</v>
      </c>
      <c r="K952" s="1" t="s">
        <v>51</v>
      </c>
      <c r="L952" s="1">
        <v>5</v>
      </c>
      <c r="N952" s="1">
        <v>4.8</v>
      </c>
      <c r="P952" s="2">
        <f t="shared" si="65"/>
        <v>74</v>
      </c>
      <c r="R952" t="str">
        <f t="shared" si="61"/>
        <v/>
      </c>
    </row>
    <row r="953" spans="1:18" ht="20.399999999999999" x14ac:dyDescent="0.35">
      <c r="A953" s="1">
        <v>951</v>
      </c>
      <c r="B953" s="1" t="s">
        <v>1044</v>
      </c>
      <c r="C953" s="1" t="s">
        <v>53</v>
      </c>
      <c r="D953" s="1">
        <v>2017</v>
      </c>
      <c r="E953" s="1">
        <v>39528</v>
      </c>
      <c r="F953" s="1" t="s">
        <v>23</v>
      </c>
      <c r="G953" s="1" t="s">
        <v>17</v>
      </c>
      <c r="H953" s="1" t="s">
        <v>18</v>
      </c>
      <c r="I953" s="1">
        <v>25.32</v>
      </c>
      <c r="J953" s="1" t="s">
        <v>24</v>
      </c>
      <c r="K953" s="1" t="s">
        <v>120</v>
      </c>
      <c r="L953" s="1">
        <v>6</v>
      </c>
      <c r="N953" s="1">
        <v>5.83</v>
      </c>
      <c r="P953" s="2">
        <f t="shared" si="65"/>
        <v>77</v>
      </c>
      <c r="R953" t="str">
        <f t="shared" si="61"/>
        <v/>
      </c>
    </row>
    <row r="954" spans="1:18" ht="20.399999999999999" x14ac:dyDescent="0.35">
      <c r="A954" s="1">
        <v>952</v>
      </c>
      <c r="B954" s="1" t="s">
        <v>433</v>
      </c>
      <c r="C954" s="1" t="s">
        <v>34</v>
      </c>
      <c r="D954" s="1">
        <v>2018</v>
      </c>
      <c r="E954" s="1">
        <v>92056</v>
      </c>
      <c r="F954" s="1" t="s">
        <v>23</v>
      </c>
      <c r="G954" s="1" t="s">
        <v>17</v>
      </c>
      <c r="H954" s="1" t="s">
        <v>18</v>
      </c>
      <c r="I954" s="1">
        <v>13.68</v>
      </c>
      <c r="J954" s="1" t="s">
        <v>24</v>
      </c>
      <c r="K954" s="1" t="s">
        <v>156</v>
      </c>
      <c r="L954" s="1">
        <v>7</v>
      </c>
      <c r="M954" s="1" t="s">
        <v>862</v>
      </c>
      <c r="N954" s="1">
        <v>18.39</v>
      </c>
      <c r="P954" s="2">
        <f t="shared" si="65"/>
        <v>147.80000000000001</v>
      </c>
      <c r="Q954">
        <f t="shared" si="62"/>
        <v>2645000</v>
      </c>
      <c r="R954">
        <f t="shared" si="61"/>
        <v>99.994412098298682</v>
      </c>
    </row>
    <row r="955" spans="1:18" ht="20.399999999999999" x14ac:dyDescent="0.35">
      <c r="A955" s="1">
        <v>953</v>
      </c>
      <c r="B955" s="1" t="s">
        <v>1045</v>
      </c>
      <c r="C955" s="1" t="s">
        <v>22</v>
      </c>
      <c r="D955" s="1">
        <v>2016</v>
      </c>
      <c r="E955" s="1">
        <v>14930</v>
      </c>
      <c r="F955" s="1" t="s">
        <v>28</v>
      </c>
      <c r="G955" s="1" t="s">
        <v>17</v>
      </c>
      <c r="H955" s="1" t="s">
        <v>18</v>
      </c>
      <c r="I955" s="1">
        <v>21.4</v>
      </c>
      <c r="J955" s="1" t="s">
        <v>24</v>
      </c>
      <c r="K955" s="1" t="s">
        <v>347</v>
      </c>
      <c r="L955" s="1">
        <v>5</v>
      </c>
      <c r="N955" s="1">
        <v>5.85</v>
      </c>
      <c r="P955" s="2">
        <f t="shared" si="65"/>
        <v>83.1</v>
      </c>
      <c r="R955" t="str">
        <f t="shared" si="61"/>
        <v/>
      </c>
    </row>
    <row r="956" spans="1:18" ht="20.399999999999999" x14ac:dyDescent="0.35">
      <c r="A956" s="1">
        <v>954</v>
      </c>
      <c r="B956" s="1" t="s">
        <v>1046</v>
      </c>
      <c r="C956" s="1" t="s">
        <v>15</v>
      </c>
      <c r="D956" s="1">
        <v>2016</v>
      </c>
      <c r="E956" s="1">
        <v>38000</v>
      </c>
      <c r="F956" s="1" t="s">
        <v>23</v>
      </c>
      <c r="G956" s="1" t="s">
        <v>17</v>
      </c>
      <c r="H956" s="1" t="s">
        <v>18</v>
      </c>
      <c r="I956" s="1">
        <v>27.3</v>
      </c>
      <c r="J956" s="1" t="s">
        <v>24</v>
      </c>
      <c r="K956" s="1" t="s">
        <v>69</v>
      </c>
      <c r="L956" s="1">
        <v>5</v>
      </c>
      <c r="M956" s="1" t="s">
        <v>754</v>
      </c>
      <c r="N956" s="1">
        <v>6.21</v>
      </c>
      <c r="P956" s="2">
        <f t="shared" si="65"/>
        <v>98.6</v>
      </c>
      <c r="Q956">
        <f t="shared" si="62"/>
        <v>1115000</v>
      </c>
      <c r="R956">
        <f t="shared" si="61"/>
        <v>99.991156950672632</v>
      </c>
    </row>
    <row r="957" spans="1:18" ht="20.399999999999999" x14ac:dyDescent="0.35">
      <c r="A957" s="1">
        <v>955</v>
      </c>
      <c r="B957" s="1" t="s">
        <v>1047</v>
      </c>
      <c r="C957" s="1" t="s">
        <v>61</v>
      </c>
      <c r="D957" s="1">
        <v>2013</v>
      </c>
      <c r="E957" s="1">
        <v>71000</v>
      </c>
      <c r="F957" s="1" t="s">
        <v>28</v>
      </c>
      <c r="G957" s="1" t="s">
        <v>17</v>
      </c>
      <c r="H957" s="1" t="s">
        <v>18</v>
      </c>
      <c r="I957" s="1">
        <v>17</v>
      </c>
      <c r="J957" s="1" t="s">
        <v>24</v>
      </c>
      <c r="K957" s="1" t="s">
        <v>84</v>
      </c>
      <c r="L957" s="1">
        <v>5</v>
      </c>
      <c r="N957" s="1">
        <v>3.65</v>
      </c>
      <c r="P957" s="2">
        <f t="shared" si="65"/>
        <v>80</v>
      </c>
      <c r="R957" t="str">
        <f t="shared" si="61"/>
        <v/>
      </c>
    </row>
    <row r="958" spans="1:18" ht="20.399999999999999" x14ac:dyDescent="0.35">
      <c r="A958" s="1">
        <v>956</v>
      </c>
      <c r="B958" s="1" t="s">
        <v>1048</v>
      </c>
      <c r="C958" s="1" t="s">
        <v>61</v>
      </c>
      <c r="D958" s="1">
        <v>2012</v>
      </c>
      <c r="E958" s="1">
        <v>71000</v>
      </c>
      <c r="F958" s="1" t="s">
        <v>23</v>
      </c>
      <c r="G958" s="1" t="s">
        <v>17</v>
      </c>
      <c r="H958" s="1" t="s">
        <v>18</v>
      </c>
      <c r="I958" s="1">
        <v>23</v>
      </c>
      <c r="J958" s="1" t="s">
        <v>24</v>
      </c>
      <c r="K958" s="1" t="s">
        <v>219</v>
      </c>
      <c r="L958" s="1">
        <v>5</v>
      </c>
      <c r="N958" s="1">
        <v>3.7</v>
      </c>
      <c r="P958" s="2">
        <f t="shared" si="65"/>
        <v>90</v>
      </c>
      <c r="R958" t="str">
        <f t="shared" si="61"/>
        <v/>
      </c>
    </row>
    <row r="959" spans="1:18" ht="20.399999999999999" x14ac:dyDescent="0.35">
      <c r="A959" s="1">
        <v>957</v>
      </c>
      <c r="B959" s="1" t="s">
        <v>396</v>
      </c>
      <c r="C959" s="1" t="s">
        <v>22</v>
      </c>
      <c r="D959" s="1">
        <v>2015</v>
      </c>
      <c r="E959" s="1">
        <v>50000</v>
      </c>
      <c r="F959" s="1" t="s">
        <v>23</v>
      </c>
      <c r="G959" s="1" t="s">
        <v>35</v>
      </c>
      <c r="H959" s="1" t="s">
        <v>18</v>
      </c>
      <c r="I959" s="1">
        <v>19.27</v>
      </c>
      <c r="J959" s="1" t="s">
        <v>24</v>
      </c>
      <c r="K959" s="1" t="s">
        <v>75</v>
      </c>
      <c r="L959" s="1">
        <v>5</v>
      </c>
      <c r="N959" s="1">
        <v>30</v>
      </c>
      <c r="P959" s="2">
        <f t="shared" si="65"/>
        <v>167.62</v>
      </c>
      <c r="R959" t="str">
        <f t="shared" si="61"/>
        <v/>
      </c>
    </row>
    <row r="960" spans="1:18" ht="20.399999999999999" x14ac:dyDescent="0.35">
      <c r="A960" s="1">
        <v>958</v>
      </c>
      <c r="B960" s="1" t="s">
        <v>1049</v>
      </c>
      <c r="C960" s="1" t="s">
        <v>53</v>
      </c>
      <c r="D960" s="1">
        <v>2016</v>
      </c>
      <c r="E960" s="1">
        <v>48163</v>
      </c>
      <c r="F960" s="1" t="s">
        <v>28</v>
      </c>
      <c r="G960" s="1" t="s">
        <v>17</v>
      </c>
      <c r="H960" s="1" t="s">
        <v>18</v>
      </c>
      <c r="I960" s="1">
        <v>19.100000000000001</v>
      </c>
      <c r="J960" s="1" t="s">
        <v>24</v>
      </c>
      <c r="K960" s="1" t="s">
        <v>110</v>
      </c>
      <c r="L960" s="1">
        <v>5</v>
      </c>
      <c r="N960" s="1">
        <v>4.8499999999999996</v>
      </c>
      <c r="P960" s="2">
        <f t="shared" si="65"/>
        <v>82</v>
      </c>
      <c r="R960" t="str">
        <f t="shared" si="61"/>
        <v/>
      </c>
    </row>
    <row r="961" spans="1:18" ht="20.399999999999999" x14ac:dyDescent="0.35">
      <c r="A961" s="1">
        <v>959</v>
      </c>
      <c r="B961" s="1" t="s">
        <v>559</v>
      </c>
      <c r="C961" s="1" t="s">
        <v>34</v>
      </c>
      <c r="D961" s="1">
        <v>2017</v>
      </c>
      <c r="E961" s="1">
        <v>19168</v>
      </c>
      <c r="F961" s="1" t="s">
        <v>28</v>
      </c>
      <c r="G961" s="1" t="s">
        <v>35</v>
      </c>
      <c r="H961" s="1" t="s">
        <v>18</v>
      </c>
      <c r="I961" s="1">
        <v>18.899999999999999</v>
      </c>
      <c r="J961" s="1" t="s">
        <v>24</v>
      </c>
      <c r="K961" s="1" t="s">
        <v>110</v>
      </c>
      <c r="L961" s="1">
        <v>5</v>
      </c>
      <c r="N961" s="1">
        <v>6.93</v>
      </c>
      <c r="P961" s="2">
        <f t="shared" si="65"/>
        <v>82</v>
      </c>
      <c r="R961" t="str">
        <f t="shared" si="61"/>
        <v/>
      </c>
    </row>
    <row r="962" spans="1:18" ht="20.399999999999999" x14ac:dyDescent="0.35">
      <c r="A962" s="1">
        <v>960</v>
      </c>
      <c r="B962" s="1" t="s">
        <v>1050</v>
      </c>
      <c r="C962" s="1" t="s">
        <v>57</v>
      </c>
      <c r="D962" s="1">
        <v>2016</v>
      </c>
      <c r="E962" s="1">
        <v>26000</v>
      </c>
      <c r="F962" s="1" t="s">
        <v>28</v>
      </c>
      <c r="G962" s="1" t="s">
        <v>17</v>
      </c>
      <c r="H962" s="1" t="s">
        <v>18</v>
      </c>
      <c r="I962" s="1">
        <v>22.74</v>
      </c>
      <c r="J962" s="1" t="s">
        <v>24</v>
      </c>
      <c r="K962" s="1" t="s">
        <v>464</v>
      </c>
      <c r="L962" s="1">
        <v>5</v>
      </c>
      <c r="N962" s="1">
        <v>2.6</v>
      </c>
      <c r="P962" s="2">
        <f t="shared" si="65"/>
        <v>47.3</v>
      </c>
      <c r="R962" t="str">
        <f t="shared" si="61"/>
        <v/>
      </c>
    </row>
    <row r="963" spans="1:18" ht="20.399999999999999" x14ac:dyDescent="0.35">
      <c r="A963" s="1">
        <v>961</v>
      </c>
      <c r="B963" s="1" t="s">
        <v>761</v>
      </c>
      <c r="C963" s="1" t="s">
        <v>57</v>
      </c>
      <c r="D963" s="1">
        <v>2014</v>
      </c>
      <c r="E963" s="1">
        <v>37400</v>
      </c>
      <c r="F963" s="1" t="s">
        <v>28</v>
      </c>
      <c r="G963" s="1" t="s">
        <v>17</v>
      </c>
      <c r="H963" s="1" t="s">
        <v>18</v>
      </c>
      <c r="I963" s="1">
        <v>18.2</v>
      </c>
      <c r="J963" s="1" t="s">
        <v>24</v>
      </c>
      <c r="K963" s="1" t="s">
        <v>762</v>
      </c>
      <c r="L963" s="1">
        <v>5</v>
      </c>
      <c r="N963" s="1">
        <v>1.89</v>
      </c>
      <c r="P963" s="2">
        <f t="shared" ref="P963:P1026" si="66">--LEFT(K963, FIND(" ", K963) - 1)</f>
        <v>82.5</v>
      </c>
      <c r="R963" t="str">
        <f t="shared" si="61"/>
        <v/>
      </c>
    </row>
    <row r="964" spans="1:18" ht="20.399999999999999" x14ac:dyDescent="0.35">
      <c r="A964" s="1">
        <v>962</v>
      </c>
      <c r="B964" s="1" t="s">
        <v>170</v>
      </c>
      <c r="C964" s="1" t="s">
        <v>15</v>
      </c>
      <c r="D964" s="1">
        <v>2018</v>
      </c>
      <c r="E964" s="1">
        <v>8682</v>
      </c>
      <c r="F964" s="1" t="s">
        <v>23</v>
      </c>
      <c r="G964" s="1" t="s">
        <v>35</v>
      </c>
      <c r="H964" s="1" t="s">
        <v>18</v>
      </c>
      <c r="I964" s="1">
        <v>0</v>
      </c>
      <c r="J964" s="1" t="s">
        <v>24</v>
      </c>
      <c r="K964" s="1" t="s">
        <v>171</v>
      </c>
      <c r="L964" s="1">
        <v>5</v>
      </c>
      <c r="M964" s="1" t="s">
        <v>1051</v>
      </c>
      <c r="N964" s="1">
        <v>39.5</v>
      </c>
      <c r="P964" s="2">
        <f t="shared" si="66"/>
        <v>194</v>
      </c>
      <c r="Q964">
        <f t="shared" si="62"/>
        <v>5226000</v>
      </c>
      <c r="R964">
        <f t="shared" si="61"/>
        <v>99.996287791810175</v>
      </c>
    </row>
    <row r="965" spans="1:18" ht="20.399999999999999" x14ac:dyDescent="0.35">
      <c r="A965" s="1">
        <v>963</v>
      </c>
      <c r="B965" s="1" t="s">
        <v>336</v>
      </c>
      <c r="C965" s="1" t="s">
        <v>15</v>
      </c>
      <c r="D965" s="1">
        <v>2012</v>
      </c>
      <c r="E965" s="1">
        <v>95000</v>
      </c>
      <c r="F965" s="1" t="s">
        <v>28</v>
      </c>
      <c r="G965" s="1" t="s">
        <v>35</v>
      </c>
      <c r="H965" s="1" t="s">
        <v>18</v>
      </c>
      <c r="I965" s="1">
        <v>13.7</v>
      </c>
      <c r="J965" s="1" t="s">
        <v>24</v>
      </c>
      <c r="K965" s="1" t="s">
        <v>337</v>
      </c>
      <c r="L965" s="1">
        <v>5</v>
      </c>
      <c r="N965" s="1">
        <v>10</v>
      </c>
      <c r="P965" s="2">
        <f t="shared" si="66"/>
        <v>157.75</v>
      </c>
      <c r="R965" t="str">
        <f t="shared" si="61"/>
        <v/>
      </c>
    </row>
    <row r="966" spans="1:18" ht="20.399999999999999" x14ac:dyDescent="0.35">
      <c r="A966" s="1">
        <v>964</v>
      </c>
      <c r="B966" s="1" t="s">
        <v>970</v>
      </c>
      <c r="C966" s="1" t="s">
        <v>57</v>
      </c>
      <c r="D966" s="1">
        <v>2009</v>
      </c>
      <c r="E966" s="1">
        <v>34000</v>
      </c>
      <c r="F966" s="1" t="s">
        <v>23</v>
      </c>
      <c r="G966" s="1" t="s">
        <v>35</v>
      </c>
      <c r="H966" s="1" t="s">
        <v>18</v>
      </c>
      <c r="I966" s="1">
        <v>16.55</v>
      </c>
      <c r="J966" s="1" t="s">
        <v>24</v>
      </c>
      <c r="K966" s="1" t="s">
        <v>867</v>
      </c>
      <c r="L966" s="1">
        <v>5</v>
      </c>
      <c r="N966" s="1">
        <v>9.9499999999999993</v>
      </c>
      <c r="P966" s="2">
        <f t="shared" si="66"/>
        <v>147.51</v>
      </c>
      <c r="R966" t="str">
        <f t="shared" si="61"/>
        <v/>
      </c>
    </row>
    <row r="967" spans="1:18" ht="20.399999999999999" x14ac:dyDescent="0.35">
      <c r="A967" s="1">
        <v>965</v>
      </c>
      <c r="B967" s="1" t="s">
        <v>975</v>
      </c>
      <c r="C967" s="1" t="s">
        <v>15</v>
      </c>
      <c r="D967" s="1">
        <v>2014</v>
      </c>
      <c r="E967" s="1">
        <v>95000</v>
      </c>
      <c r="F967" s="1" t="s">
        <v>23</v>
      </c>
      <c r="G967" s="1" t="s">
        <v>17</v>
      </c>
      <c r="H967" s="1" t="s">
        <v>36</v>
      </c>
      <c r="I967" s="1">
        <v>12.8</v>
      </c>
      <c r="J967" s="1" t="s">
        <v>24</v>
      </c>
      <c r="K967" s="1" t="s">
        <v>93</v>
      </c>
      <c r="L967" s="1">
        <v>8</v>
      </c>
      <c r="N967" s="1">
        <v>9.4499999999999993</v>
      </c>
      <c r="P967" s="2">
        <f t="shared" si="66"/>
        <v>102</v>
      </c>
      <c r="R967" t="str">
        <f t="shared" si="61"/>
        <v/>
      </c>
    </row>
    <row r="968" spans="1:18" ht="20.399999999999999" x14ac:dyDescent="0.35">
      <c r="A968" s="1">
        <v>966</v>
      </c>
      <c r="B968" s="1" t="s">
        <v>1052</v>
      </c>
      <c r="C968" s="1" t="s">
        <v>34</v>
      </c>
      <c r="D968" s="1">
        <v>2017</v>
      </c>
      <c r="E968" s="1">
        <v>13689</v>
      </c>
      <c r="F968" s="1" t="s">
        <v>23</v>
      </c>
      <c r="G968" s="1" t="s">
        <v>35</v>
      </c>
      <c r="H968" s="1" t="s">
        <v>18</v>
      </c>
      <c r="I968" s="1">
        <v>17.899999999999999</v>
      </c>
      <c r="J968" s="1" t="s">
        <v>24</v>
      </c>
      <c r="K968" s="1" t="s">
        <v>491</v>
      </c>
      <c r="L968" s="1">
        <v>5</v>
      </c>
      <c r="N968" s="1">
        <v>28.25</v>
      </c>
      <c r="P968" s="2">
        <f t="shared" si="66"/>
        <v>136</v>
      </c>
      <c r="R968" t="str">
        <f t="shared" si="61"/>
        <v/>
      </c>
    </row>
    <row r="969" spans="1:18" ht="20.399999999999999" x14ac:dyDescent="0.35">
      <c r="A969" s="1">
        <v>967</v>
      </c>
      <c r="B969" s="1" t="s">
        <v>430</v>
      </c>
      <c r="C969" s="1" t="s">
        <v>43</v>
      </c>
      <c r="D969" s="1">
        <v>2008</v>
      </c>
      <c r="E969" s="1">
        <v>84000</v>
      </c>
      <c r="F969" s="1" t="s">
        <v>28</v>
      </c>
      <c r="G969" s="1" t="s">
        <v>17</v>
      </c>
      <c r="H969" s="1" t="s">
        <v>36</v>
      </c>
      <c r="I969" s="1">
        <v>19.809999999999999</v>
      </c>
      <c r="J969" s="1" t="s">
        <v>24</v>
      </c>
      <c r="K969" s="1" t="s">
        <v>351</v>
      </c>
      <c r="L969" s="1">
        <v>5</v>
      </c>
      <c r="N969" s="1">
        <v>1.8</v>
      </c>
      <c r="P969" s="2">
        <f t="shared" si="66"/>
        <v>68.05</v>
      </c>
      <c r="R969" t="str">
        <f t="shared" si="61"/>
        <v/>
      </c>
    </row>
    <row r="970" spans="1:18" ht="20.399999999999999" x14ac:dyDescent="0.35">
      <c r="A970" s="1">
        <v>968</v>
      </c>
      <c r="B970" s="1" t="s">
        <v>732</v>
      </c>
      <c r="C970" s="1" t="s">
        <v>57</v>
      </c>
      <c r="D970" s="1">
        <v>2008</v>
      </c>
      <c r="E970" s="1">
        <v>47000</v>
      </c>
      <c r="F970" s="1" t="s">
        <v>28</v>
      </c>
      <c r="G970" s="1" t="s">
        <v>17</v>
      </c>
      <c r="H970" s="1" t="s">
        <v>36</v>
      </c>
      <c r="I970" s="1">
        <v>17.5</v>
      </c>
      <c r="J970" s="1" t="s">
        <v>24</v>
      </c>
      <c r="K970" s="1" t="s">
        <v>733</v>
      </c>
      <c r="L970" s="1">
        <v>5</v>
      </c>
      <c r="N970" s="1">
        <v>1.4</v>
      </c>
      <c r="P970" s="2">
        <f t="shared" si="66"/>
        <v>85.8</v>
      </c>
      <c r="R970" t="str">
        <f t="shared" si="61"/>
        <v/>
      </c>
    </row>
    <row r="971" spans="1:18" ht="20.399999999999999" x14ac:dyDescent="0.35">
      <c r="A971" s="1">
        <v>969</v>
      </c>
      <c r="B971" s="1" t="s">
        <v>1053</v>
      </c>
      <c r="C971" s="1" t="s">
        <v>129</v>
      </c>
      <c r="D971" s="1">
        <v>2015</v>
      </c>
      <c r="E971" s="1">
        <v>60001</v>
      </c>
      <c r="F971" s="1" t="s">
        <v>23</v>
      </c>
      <c r="G971" s="1" t="s">
        <v>35</v>
      </c>
      <c r="H971" s="1" t="s">
        <v>18</v>
      </c>
      <c r="I971" s="1">
        <v>21.66</v>
      </c>
      <c r="J971" s="1" t="s">
        <v>24</v>
      </c>
      <c r="K971" s="1" t="s">
        <v>298</v>
      </c>
      <c r="L971" s="1">
        <v>5</v>
      </c>
      <c r="N971" s="1">
        <v>7.25</v>
      </c>
      <c r="P971" s="2">
        <f t="shared" si="66"/>
        <v>103.52</v>
      </c>
      <c r="R971" t="str">
        <f t="shared" si="61"/>
        <v/>
      </c>
    </row>
    <row r="972" spans="1:18" ht="20.399999999999999" x14ac:dyDescent="0.35">
      <c r="A972" s="1">
        <v>970</v>
      </c>
      <c r="B972" s="1" t="s">
        <v>198</v>
      </c>
      <c r="C972" s="1" t="s">
        <v>39</v>
      </c>
      <c r="D972" s="1">
        <v>2012</v>
      </c>
      <c r="E972" s="1">
        <v>96000</v>
      </c>
      <c r="F972" s="1" t="s">
        <v>23</v>
      </c>
      <c r="G972" s="1" t="s">
        <v>17</v>
      </c>
      <c r="H972" s="1" t="s">
        <v>18</v>
      </c>
      <c r="I972" s="1">
        <v>21.1</v>
      </c>
      <c r="J972" s="1" t="s">
        <v>24</v>
      </c>
      <c r="K972" s="1" t="s">
        <v>114</v>
      </c>
      <c r="L972" s="1">
        <v>5</v>
      </c>
      <c r="N972" s="1">
        <v>3.6</v>
      </c>
      <c r="P972" s="2">
        <f t="shared" si="66"/>
        <v>73.900000000000006</v>
      </c>
      <c r="R972" t="str">
        <f t="shared" si="61"/>
        <v/>
      </c>
    </row>
    <row r="973" spans="1:18" ht="20.399999999999999" x14ac:dyDescent="0.35">
      <c r="A973" s="1">
        <v>971</v>
      </c>
      <c r="B973" s="1" t="s">
        <v>1054</v>
      </c>
      <c r="C973" s="1" t="s">
        <v>43</v>
      </c>
      <c r="D973" s="1">
        <v>2004</v>
      </c>
      <c r="E973" s="1">
        <v>47300</v>
      </c>
      <c r="F973" s="1" t="s">
        <v>28</v>
      </c>
      <c r="G973" s="1" t="s">
        <v>17</v>
      </c>
      <c r="H973" s="1" t="s">
        <v>36</v>
      </c>
      <c r="I973" s="1">
        <v>14.4</v>
      </c>
      <c r="J973" s="1" t="s">
        <v>24</v>
      </c>
      <c r="K973" s="1" t="s">
        <v>606</v>
      </c>
      <c r="L973" s="1">
        <v>5</v>
      </c>
      <c r="N973" s="1">
        <v>1.2</v>
      </c>
      <c r="P973" s="2">
        <f t="shared" si="66"/>
        <v>94</v>
      </c>
      <c r="R973" t="str">
        <f t="shared" ref="R973:R1036" si="67">IF(Q973&lt;&gt;"", ((Q973 - P973) / Q973) * 100, "")</f>
        <v/>
      </c>
    </row>
    <row r="974" spans="1:18" ht="20.399999999999999" x14ac:dyDescent="0.35">
      <c r="A974" s="1">
        <v>972</v>
      </c>
      <c r="B974" s="1" t="s">
        <v>195</v>
      </c>
      <c r="C974" s="1" t="s">
        <v>34</v>
      </c>
      <c r="D974" s="1">
        <v>2014</v>
      </c>
      <c r="E974" s="1">
        <v>28246</v>
      </c>
      <c r="F974" s="1" t="s">
        <v>28</v>
      </c>
      <c r="G974" s="1" t="s">
        <v>17</v>
      </c>
      <c r="H974" s="1" t="s">
        <v>36</v>
      </c>
      <c r="I974" s="1">
        <v>17.8</v>
      </c>
      <c r="J974" s="1" t="s">
        <v>24</v>
      </c>
      <c r="K974" s="1" t="s">
        <v>196</v>
      </c>
      <c r="L974" s="1">
        <v>5</v>
      </c>
      <c r="N974" s="1">
        <v>4.9400000000000004</v>
      </c>
      <c r="P974" s="2">
        <f t="shared" si="66"/>
        <v>86.7</v>
      </c>
      <c r="R974" t="str">
        <f t="shared" si="67"/>
        <v/>
      </c>
    </row>
    <row r="975" spans="1:18" ht="20.399999999999999" x14ac:dyDescent="0.35">
      <c r="A975" s="1">
        <v>973</v>
      </c>
      <c r="B975" s="1" t="s">
        <v>392</v>
      </c>
      <c r="C975" s="1" t="s">
        <v>61</v>
      </c>
      <c r="D975" s="1">
        <v>2007</v>
      </c>
      <c r="E975" s="1">
        <v>65000</v>
      </c>
      <c r="F975" s="1" t="s">
        <v>28</v>
      </c>
      <c r="G975" s="1" t="s">
        <v>17</v>
      </c>
      <c r="H975" s="1" t="s">
        <v>36</v>
      </c>
      <c r="I975" s="1">
        <v>18.899999999999999</v>
      </c>
      <c r="J975" s="1" t="s">
        <v>24</v>
      </c>
      <c r="K975" s="1" t="s">
        <v>88</v>
      </c>
      <c r="L975" s="1">
        <v>5</v>
      </c>
      <c r="N975" s="1">
        <v>1.25</v>
      </c>
      <c r="P975" s="2">
        <f t="shared" si="66"/>
        <v>67.099999999999994</v>
      </c>
      <c r="R975" t="str">
        <f t="shared" si="67"/>
        <v/>
      </c>
    </row>
    <row r="976" spans="1:18" ht="20.399999999999999" x14ac:dyDescent="0.35">
      <c r="A976" s="1">
        <v>974</v>
      </c>
      <c r="B976" s="1" t="s">
        <v>409</v>
      </c>
      <c r="C976" s="1" t="s">
        <v>27</v>
      </c>
      <c r="D976" s="1">
        <v>2013</v>
      </c>
      <c r="E976" s="1">
        <v>68000</v>
      </c>
      <c r="F976" s="1" t="s">
        <v>23</v>
      </c>
      <c r="G976" s="1" t="s">
        <v>17</v>
      </c>
      <c r="H976" s="1" t="s">
        <v>36</v>
      </c>
      <c r="I976" s="1">
        <v>22.07</v>
      </c>
      <c r="J976" s="1" t="s">
        <v>24</v>
      </c>
      <c r="K976" s="1" t="s">
        <v>114</v>
      </c>
      <c r="L976" s="1">
        <v>5</v>
      </c>
      <c r="N976" s="1">
        <v>4.8</v>
      </c>
      <c r="P976" s="2">
        <f t="shared" si="66"/>
        <v>73.900000000000006</v>
      </c>
      <c r="R976" t="str">
        <f t="shared" si="67"/>
        <v/>
      </c>
    </row>
    <row r="977" spans="1:18" ht="20.399999999999999" x14ac:dyDescent="0.35">
      <c r="A977" s="1">
        <v>975</v>
      </c>
      <c r="B977" s="1" t="s">
        <v>1055</v>
      </c>
      <c r="C977" s="1" t="s">
        <v>53</v>
      </c>
      <c r="D977" s="1">
        <v>2019</v>
      </c>
      <c r="E977" s="1">
        <v>11209</v>
      </c>
      <c r="F977" s="1" t="s">
        <v>23</v>
      </c>
      <c r="G977" s="1" t="s">
        <v>35</v>
      </c>
      <c r="H977" s="1" t="s">
        <v>18</v>
      </c>
      <c r="I977" s="1">
        <v>12.62</v>
      </c>
      <c r="J977" s="1" t="s">
        <v>24</v>
      </c>
      <c r="K977" s="1" t="s">
        <v>1056</v>
      </c>
      <c r="L977" s="1">
        <v>7</v>
      </c>
      <c r="N977" s="1">
        <v>31.15</v>
      </c>
      <c r="P977" s="2">
        <f t="shared" si="66"/>
        <v>158</v>
      </c>
      <c r="R977" t="str">
        <f t="shared" si="67"/>
        <v/>
      </c>
    </row>
    <row r="978" spans="1:18" ht="20.399999999999999" x14ac:dyDescent="0.35">
      <c r="A978" s="1">
        <v>976</v>
      </c>
      <c r="B978" s="1" t="s">
        <v>440</v>
      </c>
      <c r="C978" s="1" t="s">
        <v>22</v>
      </c>
      <c r="D978" s="1">
        <v>2011</v>
      </c>
      <c r="E978" s="1">
        <v>41980</v>
      </c>
      <c r="F978" s="1" t="s">
        <v>28</v>
      </c>
      <c r="G978" s="1" t="s">
        <v>17</v>
      </c>
      <c r="H978" s="1" t="s">
        <v>36</v>
      </c>
      <c r="I978" s="1">
        <v>17</v>
      </c>
      <c r="J978" s="1" t="s">
        <v>24</v>
      </c>
      <c r="K978" s="1" t="s">
        <v>84</v>
      </c>
      <c r="L978" s="1">
        <v>5</v>
      </c>
      <c r="N978" s="1">
        <v>3.3</v>
      </c>
      <c r="P978" s="2">
        <f t="shared" si="66"/>
        <v>80</v>
      </c>
      <c r="R978" t="str">
        <f t="shared" si="67"/>
        <v/>
      </c>
    </row>
    <row r="979" spans="1:18" ht="20.399999999999999" x14ac:dyDescent="0.35">
      <c r="A979" s="1">
        <v>977</v>
      </c>
      <c r="B979" s="1" t="s">
        <v>1057</v>
      </c>
      <c r="C979" s="1" t="s">
        <v>74</v>
      </c>
      <c r="D979" s="1">
        <v>2012</v>
      </c>
      <c r="E979" s="1">
        <v>65000</v>
      </c>
      <c r="F979" s="1" t="s">
        <v>23</v>
      </c>
      <c r="G979" s="1" t="s">
        <v>17</v>
      </c>
      <c r="H979" s="1" t="s">
        <v>18</v>
      </c>
      <c r="I979" s="1">
        <v>25.44</v>
      </c>
      <c r="J979" s="1" t="s">
        <v>24</v>
      </c>
      <c r="K979" s="1" t="s">
        <v>335</v>
      </c>
      <c r="L979" s="1">
        <v>5</v>
      </c>
      <c r="N979" s="1">
        <v>2.4</v>
      </c>
      <c r="P979" s="2">
        <f t="shared" si="66"/>
        <v>57.6</v>
      </c>
      <c r="R979" t="str">
        <f t="shared" si="67"/>
        <v/>
      </c>
    </row>
    <row r="980" spans="1:18" ht="20.399999999999999" x14ac:dyDescent="0.35">
      <c r="A980" s="1">
        <v>978</v>
      </c>
      <c r="B980" s="1" t="s">
        <v>1058</v>
      </c>
      <c r="C980" s="1" t="s">
        <v>57</v>
      </c>
      <c r="D980" s="1">
        <v>2010</v>
      </c>
      <c r="E980" s="1">
        <v>38000</v>
      </c>
      <c r="F980" s="1" t="s">
        <v>28</v>
      </c>
      <c r="G980" s="1" t="s">
        <v>17</v>
      </c>
      <c r="H980" s="1" t="s">
        <v>18</v>
      </c>
      <c r="I980" s="1">
        <v>14.8</v>
      </c>
      <c r="J980" s="1" t="s">
        <v>24</v>
      </c>
      <c r="K980" s="1" t="s">
        <v>1059</v>
      </c>
      <c r="L980" s="1">
        <v>5</v>
      </c>
      <c r="N980" s="1">
        <v>2</v>
      </c>
      <c r="P980" s="2">
        <f t="shared" si="66"/>
        <v>130.19999999999999</v>
      </c>
      <c r="R980" t="str">
        <f t="shared" si="67"/>
        <v/>
      </c>
    </row>
    <row r="981" spans="1:18" ht="20.399999999999999" x14ac:dyDescent="0.35">
      <c r="A981" s="1">
        <v>979</v>
      </c>
      <c r="B981" s="1" t="s">
        <v>216</v>
      </c>
      <c r="C981" s="1" t="s">
        <v>22</v>
      </c>
      <c r="D981" s="1">
        <v>2014</v>
      </c>
      <c r="E981" s="1">
        <v>51000</v>
      </c>
      <c r="F981" s="1" t="s">
        <v>28</v>
      </c>
      <c r="G981" s="1" t="s">
        <v>17</v>
      </c>
      <c r="H981" s="1" t="s">
        <v>18</v>
      </c>
      <c r="I981" s="1">
        <v>20.51</v>
      </c>
      <c r="J981" s="1" t="s">
        <v>24</v>
      </c>
      <c r="K981" s="1" t="s">
        <v>398</v>
      </c>
      <c r="L981" s="1">
        <v>5</v>
      </c>
      <c r="N981" s="1">
        <v>3.1</v>
      </c>
      <c r="P981" s="2">
        <f t="shared" si="66"/>
        <v>67.040000000000006</v>
      </c>
      <c r="R981" t="str">
        <f t="shared" si="67"/>
        <v/>
      </c>
    </row>
    <row r="982" spans="1:18" ht="20.399999999999999" x14ac:dyDescent="0.35">
      <c r="A982" s="1">
        <v>980</v>
      </c>
      <c r="B982" s="1" t="s">
        <v>1060</v>
      </c>
      <c r="C982" s="1" t="s">
        <v>53</v>
      </c>
      <c r="D982" s="1">
        <v>2014</v>
      </c>
      <c r="E982" s="1">
        <v>33855</v>
      </c>
      <c r="F982" s="1" t="s">
        <v>28</v>
      </c>
      <c r="G982" s="1" t="s">
        <v>17</v>
      </c>
      <c r="H982" s="1" t="s">
        <v>18</v>
      </c>
      <c r="I982" s="1">
        <v>15</v>
      </c>
      <c r="J982" s="1" t="s">
        <v>24</v>
      </c>
      <c r="K982" s="1" t="s">
        <v>49</v>
      </c>
      <c r="L982" s="1">
        <v>5</v>
      </c>
      <c r="N982" s="1">
        <v>5.09</v>
      </c>
      <c r="P982" s="2">
        <f t="shared" si="66"/>
        <v>103.6</v>
      </c>
      <c r="R982" t="str">
        <f t="shared" si="67"/>
        <v/>
      </c>
    </row>
    <row r="983" spans="1:18" ht="20.399999999999999" x14ac:dyDescent="0.35">
      <c r="A983" s="1">
        <v>981</v>
      </c>
      <c r="B983" s="1" t="s">
        <v>1061</v>
      </c>
      <c r="C983" s="1" t="s">
        <v>22</v>
      </c>
      <c r="D983" s="1">
        <v>2006</v>
      </c>
      <c r="E983" s="1">
        <v>146000</v>
      </c>
      <c r="F983" s="1" t="s">
        <v>28</v>
      </c>
      <c r="G983" s="1" t="s">
        <v>17</v>
      </c>
      <c r="H983" s="1" t="s">
        <v>36</v>
      </c>
      <c r="I983" s="1">
        <v>15.4</v>
      </c>
      <c r="J983" s="1" t="s">
        <v>24</v>
      </c>
      <c r="K983" s="1" t="s">
        <v>606</v>
      </c>
      <c r="L983" s="1">
        <v>5</v>
      </c>
      <c r="N983" s="1">
        <v>1.05</v>
      </c>
      <c r="P983" s="2">
        <f t="shared" si="66"/>
        <v>94</v>
      </c>
      <c r="R983" t="str">
        <f t="shared" si="67"/>
        <v/>
      </c>
    </row>
    <row r="984" spans="1:18" ht="20.399999999999999" x14ac:dyDescent="0.35">
      <c r="A984" s="1">
        <v>982</v>
      </c>
      <c r="B984" s="1" t="s">
        <v>859</v>
      </c>
      <c r="C984" s="1" t="s">
        <v>74</v>
      </c>
      <c r="D984" s="1">
        <v>2015</v>
      </c>
      <c r="E984" s="1">
        <v>47037</v>
      </c>
      <c r="F984" s="1" t="s">
        <v>23</v>
      </c>
      <c r="G984" s="1" t="s">
        <v>17</v>
      </c>
      <c r="H984" s="1" t="s">
        <v>36</v>
      </c>
      <c r="I984" s="1">
        <v>22.77</v>
      </c>
      <c r="J984" s="1" t="s">
        <v>24</v>
      </c>
      <c r="K984" s="1" t="s">
        <v>860</v>
      </c>
      <c r="L984" s="1">
        <v>5</v>
      </c>
      <c r="N984" s="1">
        <v>7</v>
      </c>
      <c r="P984" s="2">
        <f t="shared" si="66"/>
        <v>98.59</v>
      </c>
      <c r="R984" t="str">
        <f t="shared" si="67"/>
        <v/>
      </c>
    </row>
    <row r="985" spans="1:18" ht="20.399999999999999" x14ac:dyDescent="0.35">
      <c r="A985" s="1">
        <v>983</v>
      </c>
      <c r="B985" s="1" t="s">
        <v>605</v>
      </c>
      <c r="C985" s="1" t="s">
        <v>129</v>
      </c>
      <c r="D985" s="1">
        <v>2010</v>
      </c>
      <c r="E985" s="1">
        <v>58000</v>
      </c>
      <c r="F985" s="1" t="s">
        <v>28</v>
      </c>
      <c r="G985" s="1" t="s">
        <v>17</v>
      </c>
      <c r="H985" s="1" t="s">
        <v>36</v>
      </c>
      <c r="I985" s="1">
        <v>13.2</v>
      </c>
      <c r="J985" s="1" t="s">
        <v>24</v>
      </c>
      <c r="K985" s="1" t="s">
        <v>606</v>
      </c>
      <c r="L985" s="1">
        <v>5</v>
      </c>
      <c r="N985" s="1">
        <v>2.5</v>
      </c>
      <c r="P985" s="2">
        <f t="shared" si="66"/>
        <v>94</v>
      </c>
      <c r="R985" t="str">
        <f t="shared" si="67"/>
        <v/>
      </c>
    </row>
    <row r="986" spans="1:18" ht="20.399999999999999" x14ac:dyDescent="0.35">
      <c r="A986" s="1">
        <v>984</v>
      </c>
      <c r="B986" s="1" t="s">
        <v>339</v>
      </c>
      <c r="C986" s="1" t="s">
        <v>15</v>
      </c>
      <c r="D986" s="1">
        <v>2012</v>
      </c>
      <c r="E986" s="1">
        <v>61240</v>
      </c>
      <c r="F986" s="1" t="s">
        <v>23</v>
      </c>
      <c r="G986" s="1" t="s">
        <v>35</v>
      </c>
      <c r="H986" s="1" t="s">
        <v>18</v>
      </c>
      <c r="I986" s="1">
        <v>22.48</v>
      </c>
      <c r="J986" s="1" t="s">
        <v>24</v>
      </c>
      <c r="K986" s="1" t="s">
        <v>77</v>
      </c>
      <c r="L986" s="1">
        <v>5</v>
      </c>
      <c r="M986" s="1" t="s">
        <v>1062</v>
      </c>
      <c r="N986" s="1">
        <v>17.5</v>
      </c>
      <c r="P986" s="2">
        <f t="shared" si="66"/>
        <v>190</v>
      </c>
      <c r="Q986">
        <f t="shared" ref="Q986:Q1032" si="68">VALUE(SUBSTITUTE(SUBSTITUTE(TRIM(M986), CHAR(160), ""), " Lakh", "")) * 100000</f>
        <v>7043000.0000000009</v>
      </c>
      <c r="R986">
        <f t="shared" si="67"/>
        <v>99.997302285957687</v>
      </c>
    </row>
    <row r="987" spans="1:18" ht="20.399999999999999" x14ac:dyDescent="0.35">
      <c r="A987" s="1">
        <v>985</v>
      </c>
      <c r="B987" s="1" t="s">
        <v>87</v>
      </c>
      <c r="C987" s="1" t="s">
        <v>27</v>
      </c>
      <c r="D987" s="1">
        <v>2011</v>
      </c>
      <c r="E987" s="1">
        <v>91211</v>
      </c>
      <c r="F987" s="1" t="s">
        <v>28</v>
      </c>
      <c r="G987" s="1" t="s">
        <v>17</v>
      </c>
      <c r="H987" s="1" t="s">
        <v>18</v>
      </c>
      <c r="I987" s="1">
        <v>20.92</v>
      </c>
      <c r="J987" s="1" t="s">
        <v>24</v>
      </c>
      <c r="K987" s="1" t="s">
        <v>88</v>
      </c>
      <c r="L987" s="1">
        <v>5</v>
      </c>
      <c r="N987" s="1">
        <v>2.1</v>
      </c>
      <c r="P987" s="2">
        <f t="shared" si="66"/>
        <v>67.099999999999994</v>
      </c>
      <c r="R987" t="str">
        <f t="shared" si="67"/>
        <v/>
      </c>
    </row>
    <row r="988" spans="1:18" ht="20.399999999999999" x14ac:dyDescent="0.35">
      <c r="A988" s="1">
        <v>986</v>
      </c>
      <c r="B988" s="1" t="s">
        <v>1063</v>
      </c>
      <c r="C988" s="1" t="s">
        <v>74</v>
      </c>
      <c r="D988" s="1">
        <v>2013</v>
      </c>
      <c r="E988" s="1">
        <v>84000</v>
      </c>
      <c r="F988" s="1" t="s">
        <v>23</v>
      </c>
      <c r="G988" s="1" t="s">
        <v>35</v>
      </c>
      <c r="H988" s="1" t="s">
        <v>18</v>
      </c>
      <c r="I988" s="1">
        <v>15.73</v>
      </c>
      <c r="J988" s="1" t="s">
        <v>24</v>
      </c>
      <c r="K988" s="1" t="s">
        <v>139</v>
      </c>
      <c r="L988" s="1">
        <v>5</v>
      </c>
      <c r="N988" s="1">
        <v>17.75</v>
      </c>
      <c r="P988" s="2">
        <f t="shared" si="66"/>
        <v>174.33</v>
      </c>
      <c r="R988" t="str">
        <f t="shared" si="67"/>
        <v/>
      </c>
    </row>
    <row r="989" spans="1:18" ht="20.399999999999999" x14ac:dyDescent="0.35">
      <c r="A989" s="1">
        <v>987</v>
      </c>
      <c r="B989" s="1" t="s">
        <v>1064</v>
      </c>
      <c r="C989" s="1" t="s">
        <v>15</v>
      </c>
      <c r="D989" s="1">
        <v>2008</v>
      </c>
      <c r="E989" s="1">
        <v>64226</v>
      </c>
      <c r="F989" s="1" t="s">
        <v>40</v>
      </c>
      <c r="G989" s="1" t="s">
        <v>17</v>
      </c>
      <c r="H989" s="1" t="s">
        <v>18</v>
      </c>
      <c r="I989" s="1">
        <v>17.3</v>
      </c>
      <c r="J989" s="1" t="s">
        <v>19</v>
      </c>
      <c r="K989" s="1" t="s">
        <v>1065</v>
      </c>
      <c r="L989" s="1">
        <v>5</v>
      </c>
      <c r="N989" s="1">
        <v>1.45</v>
      </c>
      <c r="P989" s="2">
        <f t="shared" si="66"/>
        <v>57.5</v>
      </c>
      <c r="R989" t="str">
        <f t="shared" si="67"/>
        <v/>
      </c>
    </row>
    <row r="990" spans="1:18" ht="20.399999999999999" x14ac:dyDescent="0.35">
      <c r="A990" s="1">
        <v>988</v>
      </c>
      <c r="B990" s="1" t="s">
        <v>520</v>
      </c>
      <c r="C990" s="1" t="s">
        <v>74</v>
      </c>
      <c r="D990" s="1">
        <v>2005</v>
      </c>
      <c r="E990" s="1">
        <v>67000</v>
      </c>
      <c r="F990" s="1" t="s">
        <v>28</v>
      </c>
      <c r="G990" s="1" t="s">
        <v>35</v>
      </c>
      <c r="H990" s="1" t="s">
        <v>36</v>
      </c>
      <c r="I990" s="1">
        <v>11.3</v>
      </c>
      <c r="J990" s="1" t="s">
        <v>24</v>
      </c>
      <c r="K990" s="1" t="s">
        <v>521</v>
      </c>
      <c r="L990" s="1">
        <v>5</v>
      </c>
      <c r="N990" s="1">
        <v>2.4500000000000002</v>
      </c>
      <c r="P990" s="2">
        <f t="shared" si="66"/>
        <v>125</v>
      </c>
      <c r="R990" t="str">
        <f t="shared" si="67"/>
        <v/>
      </c>
    </row>
    <row r="991" spans="1:18" ht="20.399999999999999" x14ac:dyDescent="0.35">
      <c r="A991" s="1">
        <v>989</v>
      </c>
      <c r="B991" s="1" t="s">
        <v>1066</v>
      </c>
      <c r="C991" s="1" t="s">
        <v>22</v>
      </c>
      <c r="D991" s="1">
        <v>2011</v>
      </c>
      <c r="E991" s="1">
        <v>106976</v>
      </c>
      <c r="F991" s="1" t="s">
        <v>23</v>
      </c>
      <c r="G991" s="1" t="s">
        <v>35</v>
      </c>
      <c r="H991" s="1" t="s">
        <v>18</v>
      </c>
      <c r="I991" s="1">
        <v>13.5</v>
      </c>
      <c r="J991" s="1" t="s">
        <v>24</v>
      </c>
      <c r="K991" s="1" t="s">
        <v>254</v>
      </c>
      <c r="L991" s="1">
        <v>5</v>
      </c>
      <c r="N991" s="1">
        <v>13.8</v>
      </c>
      <c r="P991" s="2">
        <f t="shared" si="66"/>
        <v>215</v>
      </c>
      <c r="R991" t="str">
        <f t="shared" si="67"/>
        <v/>
      </c>
    </row>
    <row r="992" spans="1:18" ht="20.399999999999999" x14ac:dyDescent="0.35">
      <c r="A992" s="1">
        <v>990</v>
      </c>
      <c r="B992" s="1" t="s">
        <v>1067</v>
      </c>
      <c r="C992" s="1" t="s">
        <v>57</v>
      </c>
      <c r="D992" s="1">
        <v>2016</v>
      </c>
      <c r="E992" s="1">
        <v>27210</v>
      </c>
      <c r="F992" s="1" t="s">
        <v>23</v>
      </c>
      <c r="G992" s="1" t="s">
        <v>17</v>
      </c>
      <c r="H992" s="1" t="s">
        <v>18</v>
      </c>
      <c r="I992" s="1">
        <v>27.3</v>
      </c>
      <c r="J992" s="1" t="s">
        <v>24</v>
      </c>
      <c r="K992" s="1" t="s">
        <v>69</v>
      </c>
      <c r="L992" s="1">
        <v>5</v>
      </c>
      <c r="N992" s="1">
        <v>5.85</v>
      </c>
      <c r="P992" s="2">
        <f t="shared" si="66"/>
        <v>98.6</v>
      </c>
      <c r="R992" t="str">
        <f t="shared" si="67"/>
        <v/>
      </c>
    </row>
    <row r="993" spans="1:18" ht="20.399999999999999" x14ac:dyDescent="0.35">
      <c r="A993" s="1">
        <v>991</v>
      </c>
      <c r="B993" s="1" t="s">
        <v>425</v>
      </c>
      <c r="C993" s="1" t="s">
        <v>61</v>
      </c>
      <c r="D993" s="1">
        <v>2017</v>
      </c>
      <c r="E993" s="1">
        <v>26322</v>
      </c>
      <c r="F993" s="1" t="s">
        <v>23</v>
      </c>
      <c r="G993" s="1" t="s">
        <v>17</v>
      </c>
      <c r="H993" s="1" t="s">
        <v>18</v>
      </c>
      <c r="I993" s="1">
        <v>28.09</v>
      </c>
      <c r="J993" s="1" t="s">
        <v>24</v>
      </c>
      <c r="K993" s="1" t="s">
        <v>80</v>
      </c>
      <c r="L993" s="1">
        <v>5</v>
      </c>
      <c r="N993" s="1">
        <v>8.9</v>
      </c>
      <c r="P993" s="2">
        <f t="shared" si="66"/>
        <v>88.5</v>
      </c>
      <c r="R993" t="str">
        <f t="shared" si="67"/>
        <v/>
      </c>
    </row>
    <row r="994" spans="1:18" ht="20.399999999999999" x14ac:dyDescent="0.35">
      <c r="A994" s="1">
        <v>992</v>
      </c>
      <c r="B994" s="1" t="s">
        <v>436</v>
      </c>
      <c r="C994" s="1" t="s">
        <v>15</v>
      </c>
      <c r="D994" s="1">
        <v>2016</v>
      </c>
      <c r="E994" s="1">
        <v>9107</v>
      </c>
      <c r="F994" s="1" t="s">
        <v>28</v>
      </c>
      <c r="G994" s="1" t="s">
        <v>17</v>
      </c>
      <c r="H994" s="1" t="s">
        <v>18</v>
      </c>
      <c r="I994" s="1">
        <v>20.399999999999999</v>
      </c>
      <c r="J994" s="1" t="s">
        <v>24</v>
      </c>
      <c r="K994" s="1" t="s">
        <v>291</v>
      </c>
      <c r="L994" s="1">
        <v>5</v>
      </c>
      <c r="N994" s="1">
        <v>5.15</v>
      </c>
      <c r="P994" s="2">
        <f t="shared" si="66"/>
        <v>81.8</v>
      </c>
      <c r="R994" t="str">
        <f t="shared" si="67"/>
        <v/>
      </c>
    </row>
    <row r="995" spans="1:18" ht="20.399999999999999" x14ac:dyDescent="0.35">
      <c r="A995" s="1">
        <v>993</v>
      </c>
      <c r="B995" s="1" t="s">
        <v>289</v>
      </c>
      <c r="C995" s="1" t="s">
        <v>53</v>
      </c>
      <c r="D995" s="1">
        <v>2015</v>
      </c>
      <c r="E995" s="1">
        <v>63983</v>
      </c>
      <c r="F995" s="1" t="s">
        <v>23</v>
      </c>
      <c r="G995" s="1" t="s">
        <v>35</v>
      </c>
      <c r="H995" s="1" t="s">
        <v>18</v>
      </c>
      <c r="I995" s="1">
        <v>19.27</v>
      </c>
      <c r="J995" s="1" t="s">
        <v>24</v>
      </c>
      <c r="K995" s="1" t="s">
        <v>163</v>
      </c>
      <c r="L995" s="1">
        <v>5</v>
      </c>
      <c r="N995" s="1">
        <v>16.559999999999999</v>
      </c>
      <c r="P995" s="2">
        <f t="shared" si="66"/>
        <v>170</v>
      </c>
      <c r="R995" t="str">
        <f t="shared" si="67"/>
        <v/>
      </c>
    </row>
    <row r="996" spans="1:18" ht="20.399999999999999" x14ac:dyDescent="0.35">
      <c r="A996" s="1">
        <v>994</v>
      </c>
      <c r="B996" s="1" t="s">
        <v>1068</v>
      </c>
      <c r="C996" s="1" t="s">
        <v>27</v>
      </c>
      <c r="D996" s="1">
        <v>2010</v>
      </c>
      <c r="E996" s="1">
        <v>134000</v>
      </c>
      <c r="F996" s="1" t="s">
        <v>28</v>
      </c>
      <c r="G996" s="1" t="s">
        <v>17</v>
      </c>
      <c r="H996" s="1" t="s">
        <v>36</v>
      </c>
      <c r="I996" s="1">
        <v>18.899999999999999</v>
      </c>
      <c r="J996" s="1" t="s">
        <v>24</v>
      </c>
      <c r="K996" s="1" t="s">
        <v>223</v>
      </c>
      <c r="L996" s="1">
        <v>5</v>
      </c>
      <c r="N996" s="1">
        <v>1.65</v>
      </c>
      <c r="P996" s="2">
        <f t="shared" si="66"/>
        <v>67</v>
      </c>
      <c r="R996" t="str">
        <f t="shared" si="67"/>
        <v/>
      </c>
    </row>
    <row r="997" spans="1:18" ht="20.399999999999999" x14ac:dyDescent="0.35">
      <c r="A997" s="1">
        <v>995</v>
      </c>
      <c r="B997" s="1" t="s">
        <v>1069</v>
      </c>
      <c r="C997" s="1" t="s">
        <v>22</v>
      </c>
      <c r="D997" s="1">
        <v>2015</v>
      </c>
      <c r="E997" s="1">
        <v>11000</v>
      </c>
      <c r="F997" s="1" t="s">
        <v>28</v>
      </c>
      <c r="G997" s="1" t="s">
        <v>35</v>
      </c>
      <c r="H997" s="1" t="s">
        <v>18</v>
      </c>
      <c r="I997" s="1">
        <v>15.5</v>
      </c>
      <c r="J997" s="1" t="s">
        <v>24</v>
      </c>
      <c r="K997" s="1" t="s">
        <v>314</v>
      </c>
      <c r="L997" s="1">
        <v>5</v>
      </c>
      <c r="N997" s="1">
        <v>16</v>
      </c>
      <c r="P997" s="2">
        <f t="shared" si="66"/>
        <v>120.7</v>
      </c>
      <c r="R997" t="str">
        <f t="shared" si="67"/>
        <v/>
      </c>
    </row>
    <row r="998" spans="1:18" ht="20.399999999999999" x14ac:dyDescent="0.35">
      <c r="A998" s="1">
        <v>996</v>
      </c>
      <c r="B998" s="1" t="s">
        <v>1070</v>
      </c>
      <c r="C998" s="1" t="s">
        <v>22</v>
      </c>
      <c r="D998" s="1">
        <v>2008</v>
      </c>
      <c r="E998" s="1">
        <v>93000</v>
      </c>
      <c r="F998" s="1" t="s">
        <v>28</v>
      </c>
      <c r="G998" s="1" t="s">
        <v>17</v>
      </c>
      <c r="H998" s="1" t="s">
        <v>18</v>
      </c>
      <c r="I998" s="1">
        <v>0</v>
      </c>
      <c r="J998" s="1" t="s">
        <v>24</v>
      </c>
      <c r="K998" s="1" t="s">
        <v>536</v>
      </c>
      <c r="L998" s="1">
        <v>5</v>
      </c>
      <c r="N998" s="1">
        <v>1.45</v>
      </c>
      <c r="P998" s="2">
        <f t="shared" si="66"/>
        <v>62</v>
      </c>
      <c r="R998" t="str">
        <f t="shared" si="67"/>
        <v/>
      </c>
    </row>
    <row r="999" spans="1:18" ht="20.399999999999999" x14ac:dyDescent="0.35">
      <c r="A999" s="1">
        <v>997</v>
      </c>
      <c r="B999" s="1" t="s">
        <v>1071</v>
      </c>
      <c r="C999" s="1" t="s">
        <v>34</v>
      </c>
      <c r="D999" s="1">
        <v>2017</v>
      </c>
      <c r="E999" s="1">
        <v>24852</v>
      </c>
      <c r="F999" s="1" t="s">
        <v>23</v>
      </c>
      <c r="G999" s="1" t="s">
        <v>35</v>
      </c>
      <c r="H999" s="1" t="s">
        <v>18</v>
      </c>
      <c r="I999" s="1">
        <v>26.59</v>
      </c>
      <c r="J999" s="1" t="s">
        <v>24</v>
      </c>
      <c r="K999" s="1" t="s">
        <v>51</v>
      </c>
      <c r="L999" s="1">
        <v>5</v>
      </c>
      <c r="N999" s="1">
        <v>8.08</v>
      </c>
      <c r="P999" s="2">
        <f t="shared" si="66"/>
        <v>74</v>
      </c>
      <c r="R999" t="str">
        <f t="shared" si="67"/>
        <v/>
      </c>
    </row>
    <row r="1000" spans="1:18" ht="20.399999999999999" x14ac:dyDescent="0.35">
      <c r="A1000" s="1">
        <v>998</v>
      </c>
      <c r="B1000" s="1" t="s">
        <v>559</v>
      </c>
      <c r="C1000" s="1" t="s">
        <v>22</v>
      </c>
      <c r="D1000" s="1">
        <v>2014</v>
      </c>
      <c r="E1000" s="1">
        <v>37632</v>
      </c>
      <c r="F1000" s="1" t="s">
        <v>28</v>
      </c>
      <c r="G1000" s="1" t="s">
        <v>35</v>
      </c>
      <c r="H1000" s="1" t="s">
        <v>18</v>
      </c>
      <c r="I1000" s="1">
        <v>18.899999999999999</v>
      </c>
      <c r="J1000" s="1" t="s">
        <v>24</v>
      </c>
      <c r="K1000" s="1" t="s">
        <v>110</v>
      </c>
      <c r="L1000" s="1">
        <v>5</v>
      </c>
      <c r="N1000" s="1">
        <v>4.5</v>
      </c>
      <c r="P1000" s="2">
        <f t="shared" si="66"/>
        <v>82</v>
      </c>
      <c r="R1000" t="str">
        <f t="shared" si="67"/>
        <v/>
      </c>
    </row>
    <row r="1001" spans="1:18" ht="20.399999999999999" x14ac:dyDescent="0.35">
      <c r="A1001" s="1">
        <v>999</v>
      </c>
      <c r="B1001" s="1" t="s">
        <v>1072</v>
      </c>
      <c r="C1001" s="1" t="s">
        <v>27</v>
      </c>
      <c r="D1001" s="1">
        <v>2013</v>
      </c>
      <c r="E1001" s="1">
        <v>55000</v>
      </c>
      <c r="F1001" s="1" t="s">
        <v>28</v>
      </c>
      <c r="G1001" s="1" t="s">
        <v>17</v>
      </c>
      <c r="H1001" s="1" t="s">
        <v>36</v>
      </c>
      <c r="I1001" s="1">
        <v>16.95</v>
      </c>
      <c r="J1001" s="1" t="s">
        <v>24</v>
      </c>
      <c r="K1001" s="1" t="s">
        <v>1073</v>
      </c>
      <c r="L1001" s="1">
        <v>5</v>
      </c>
      <c r="N1001" s="1">
        <v>4.3</v>
      </c>
      <c r="P1001" s="2">
        <f t="shared" si="66"/>
        <v>97.7</v>
      </c>
      <c r="R1001" t="str">
        <f t="shared" si="67"/>
        <v/>
      </c>
    </row>
    <row r="1002" spans="1:18" ht="20.399999999999999" x14ac:dyDescent="0.35">
      <c r="A1002" s="1">
        <v>1000</v>
      </c>
      <c r="B1002" s="1" t="s">
        <v>1074</v>
      </c>
      <c r="C1002" s="1" t="s">
        <v>39</v>
      </c>
      <c r="D1002" s="1">
        <v>2010</v>
      </c>
      <c r="E1002" s="1">
        <v>81448</v>
      </c>
      <c r="F1002" s="1" t="s">
        <v>28</v>
      </c>
      <c r="G1002" s="1" t="s">
        <v>17</v>
      </c>
      <c r="H1002" s="1" t="s">
        <v>18</v>
      </c>
      <c r="I1002" s="1">
        <v>19</v>
      </c>
      <c r="J1002" s="1" t="s">
        <v>24</v>
      </c>
      <c r="K1002" s="1" t="s">
        <v>448</v>
      </c>
      <c r="L1002" s="1">
        <v>5</v>
      </c>
      <c r="N1002" s="1">
        <v>2.6</v>
      </c>
      <c r="P1002" s="2">
        <f t="shared" si="66"/>
        <v>66.099999999999994</v>
      </c>
      <c r="R1002" t="str">
        <f t="shared" si="67"/>
        <v/>
      </c>
    </row>
    <row r="1003" spans="1:18" ht="20.399999999999999" x14ac:dyDescent="0.35">
      <c r="A1003" s="1">
        <v>1001</v>
      </c>
      <c r="B1003" s="1" t="s">
        <v>1075</v>
      </c>
      <c r="C1003" s="1" t="s">
        <v>39</v>
      </c>
      <c r="D1003" s="1">
        <v>2018</v>
      </c>
      <c r="E1003" s="1">
        <v>1900</v>
      </c>
      <c r="F1003" s="1" t="s">
        <v>28</v>
      </c>
      <c r="G1003" s="1" t="s">
        <v>17</v>
      </c>
      <c r="H1003" s="1" t="s">
        <v>18</v>
      </c>
      <c r="I1003" s="1">
        <v>25.17</v>
      </c>
      <c r="J1003" s="1" t="s">
        <v>24</v>
      </c>
      <c r="K1003" s="1" t="s">
        <v>149</v>
      </c>
      <c r="L1003" s="1">
        <v>5</v>
      </c>
      <c r="M1003" s="1" t="s">
        <v>1076</v>
      </c>
      <c r="N1003" s="1">
        <v>4.45</v>
      </c>
      <c r="P1003" s="2">
        <f t="shared" si="66"/>
        <v>53.3</v>
      </c>
      <c r="Q1003">
        <f t="shared" si="68"/>
        <v>480000</v>
      </c>
      <c r="R1003">
        <f t="shared" si="67"/>
        <v>99.988895833333331</v>
      </c>
    </row>
    <row r="1004" spans="1:18" ht="20.399999999999999" x14ac:dyDescent="0.35">
      <c r="A1004" s="1">
        <v>1002</v>
      </c>
      <c r="B1004" s="1" t="s">
        <v>1077</v>
      </c>
      <c r="C1004" s="1" t="s">
        <v>34</v>
      </c>
      <c r="D1004" s="1">
        <v>2012</v>
      </c>
      <c r="E1004" s="1">
        <v>54957</v>
      </c>
      <c r="F1004" s="1" t="s">
        <v>28</v>
      </c>
      <c r="G1004" s="1" t="s">
        <v>35</v>
      </c>
      <c r="H1004" s="1" t="s">
        <v>18</v>
      </c>
      <c r="I1004" s="1">
        <v>17.100000000000001</v>
      </c>
      <c r="J1004" s="1" t="s">
        <v>24</v>
      </c>
      <c r="K1004" s="1" t="s">
        <v>1078</v>
      </c>
      <c r="L1004" s="1">
        <v>5</v>
      </c>
      <c r="N1004" s="1">
        <v>5.37</v>
      </c>
      <c r="P1004" s="2">
        <f t="shared" si="66"/>
        <v>121.4</v>
      </c>
      <c r="R1004" t="str">
        <f t="shared" si="67"/>
        <v/>
      </c>
    </row>
    <row r="1005" spans="1:18" ht="20.399999999999999" x14ac:dyDescent="0.35">
      <c r="A1005" s="1">
        <v>1003</v>
      </c>
      <c r="B1005" s="1" t="s">
        <v>478</v>
      </c>
      <c r="C1005" s="1" t="s">
        <v>27</v>
      </c>
      <c r="D1005" s="1">
        <v>2008</v>
      </c>
      <c r="E1005" s="1">
        <v>55000</v>
      </c>
      <c r="F1005" s="1" t="s">
        <v>28</v>
      </c>
      <c r="G1005" s="1" t="s">
        <v>17</v>
      </c>
      <c r="H1005" s="1" t="s">
        <v>36</v>
      </c>
      <c r="I1005" s="1">
        <v>18.899999999999999</v>
      </c>
      <c r="J1005" s="1" t="s">
        <v>24</v>
      </c>
      <c r="K1005" s="1" t="s">
        <v>223</v>
      </c>
      <c r="L1005" s="1">
        <v>5</v>
      </c>
      <c r="N1005" s="1">
        <v>1.75</v>
      </c>
      <c r="P1005" s="2">
        <f t="shared" si="66"/>
        <v>67</v>
      </c>
      <c r="R1005" t="str">
        <f t="shared" si="67"/>
        <v/>
      </c>
    </row>
    <row r="1006" spans="1:18" ht="20.399999999999999" x14ac:dyDescent="0.35">
      <c r="A1006" s="1">
        <v>1004</v>
      </c>
      <c r="B1006" s="1" t="s">
        <v>1079</v>
      </c>
      <c r="C1006" s="1" t="s">
        <v>57</v>
      </c>
      <c r="D1006" s="1">
        <v>2013</v>
      </c>
      <c r="E1006" s="1">
        <v>21983</v>
      </c>
      <c r="F1006" s="1" t="s">
        <v>23</v>
      </c>
      <c r="G1006" s="1" t="s">
        <v>35</v>
      </c>
      <c r="H1006" s="1" t="s">
        <v>18</v>
      </c>
      <c r="I1006" s="1">
        <v>18.88</v>
      </c>
      <c r="J1006" s="1" t="s">
        <v>24</v>
      </c>
      <c r="K1006" s="1" t="s">
        <v>99</v>
      </c>
      <c r="L1006" s="1">
        <v>5</v>
      </c>
      <c r="N1006" s="1">
        <v>16.5</v>
      </c>
      <c r="P1006" s="2">
        <f t="shared" si="66"/>
        <v>184</v>
      </c>
      <c r="R1006" t="str">
        <f t="shared" si="67"/>
        <v/>
      </c>
    </row>
    <row r="1007" spans="1:18" ht="20.399999999999999" x14ac:dyDescent="0.35">
      <c r="A1007" s="1">
        <v>1005</v>
      </c>
      <c r="B1007" s="1" t="s">
        <v>476</v>
      </c>
      <c r="C1007" s="1" t="s">
        <v>61</v>
      </c>
      <c r="D1007" s="1">
        <v>2013</v>
      </c>
      <c r="E1007" s="1">
        <v>76000</v>
      </c>
      <c r="F1007" s="1" t="s">
        <v>23</v>
      </c>
      <c r="G1007" s="1" t="s">
        <v>35</v>
      </c>
      <c r="H1007" s="1" t="s">
        <v>18</v>
      </c>
      <c r="I1007" s="1">
        <v>18.48</v>
      </c>
      <c r="J1007" s="1" t="s">
        <v>24</v>
      </c>
      <c r="K1007" s="1" t="s">
        <v>477</v>
      </c>
      <c r="L1007" s="1">
        <v>5</v>
      </c>
      <c r="N1007" s="1">
        <v>19</v>
      </c>
      <c r="P1007" s="2">
        <f t="shared" si="66"/>
        <v>177</v>
      </c>
      <c r="R1007" t="str">
        <f t="shared" si="67"/>
        <v/>
      </c>
    </row>
    <row r="1008" spans="1:18" ht="20.399999999999999" x14ac:dyDescent="0.35">
      <c r="A1008" s="1">
        <v>1006</v>
      </c>
      <c r="B1008" s="1" t="s">
        <v>1080</v>
      </c>
      <c r="C1008" s="1" t="s">
        <v>43</v>
      </c>
      <c r="D1008" s="1">
        <v>2016</v>
      </c>
      <c r="E1008" s="1">
        <v>65000</v>
      </c>
      <c r="F1008" s="1" t="s">
        <v>23</v>
      </c>
      <c r="G1008" s="1" t="s">
        <v>17</v>
      </c>
      <c r="H1008" s="1" t="s">
        <v>18</v>
      </c>
      <c r="I1008" s="1">
        <v>25</v>
      </c>
      <c r="J1008" s="1" t="s">
        <v>24</v>
      </c>
      <c r="K1008" s="1" t="s">
        <v>1017</v>
      </c>
      <c r="L1008" s="1">
        <v>5</v>
      </c>
      <c r="N1008" s="1">
        <v>2.8</v>
      </c>
      <c r="P1008" s="2">
        <f t="shared" si="66"/>
        <v>69.010000000000005</v>
      </c>
      <c r="R1008" t="str">
        <f t="shared" si="67"/>
        <v/>
      </c>
    </row>
    <row r="1009" spans="1:18" ht="20.399999999999999" x14ac:dyDescent="0.35">
      <c r="A1009" s="1">
        <v>1007</v>
      </c>
      <c r="B1009" s="1" t="s">
        <v>419</v>
      </c>
      <c r="C1009" s="1" t="s">
        <v>39</v>
      </c>
      <c r="D1009" s="1">
        <v>2015</v>
      </c>
      <c r="E1009" s="1">
        <v>26000</v>
      </c>
      <c r="F1009" s="1" t="s">
        <v>23</v>
      </c>
      <c r="G1009" s="1" t="s">
        <v>17</v>
      </c>
      <c r="H1009" s="1" t="s">
        <v>18</v>
      </c>
      <c r="I1009" s="1">
        <v>22.54</v>
      </c>
      <c r="J1009" s="1" t="s">
        <v>24</v>
      </c>
      <c r="K1009" s="1" t="s">
        <v>333</v>
      </c>
      <c r="L1009" s="1">
        <v>5</v>
      </c>
      <c r="N1009" s="1">
        <v>6.2</v>
      </c>
      <c r="P1009" s="2">
        <f t="shared" si="66"/>
        <v>88.73</v>
      </c>
      <c r="R1009" t="str">
        <f t="shared" si="67"/>
        <v/>
      </c>
    </row>
    <row r="1010" spans="1:18" ht="20.399999999999999" x14ac:dyDescent="0.35">
      <c r="A1010" s="1">
        <v>1008</v>
      </c>
      <c r="B1010" s="1" t="s">
        <v>1081</v>
      </c>
      <c r="C1010" s="1" t="s">
        <v>53</v>
      </c>
      <c r="D1010" s="1">
        <v>2019</v>
      </c>
      <c r="E1010" s="1">
        <v>11571</v>
      </c>
      <c r="F1010" s="1" t="s">
        <v>28</v>
      </c>
      <c r="G1010" s="1" t="s">
        <v>17</v>
      </c>
      <c r="H1010" s="1" t="s">
        <v>18</v>
      </c>
      <c r="I1010" s="1">
        <v>16.8</v>
      </c>
      <c r="J1010" s="1" t="s">
        <v>24</v>
      </c>
      <c r="K1010" s="1" t="s">
        <v>932</v>
      </c>
      <c r="L1010" s="1">
        <v>8</v>
      </c>
      <c r="N1010" s="1">
        <v>3.8</v>
      </c>
      <c r="P1010" s="2">
        <f t="shared" si="66"/>
        <v>34.200000000000003</v>
      </c>
      <c r="R1010" t="str">
        <f t="shared" si="67"/>
        <v/>
      </c>
    </row>
    <row r="1011" spans="1:18" ht="20.399999999999999" x14ac:dyDescent="0.35">
      <c r="A1011" s="1">
        <v>1009</v>
      </c>
      <c r="B1011" s="1" t="s">
        <v>410</v>
      </c>
      <c r="C1011" s="1" t="s">
        <v>39</v>
      </c>
      <c r="D1011" s="1">
        <v>2014</v>
      </c>
      <c r="E1011" s="1">
        <v>81000</v>
      </c>
      <c r="F1011" s="1" t="s">
        <v>23</v>
      </c>
      <c r="G1011" s="1" t="s">
        <v>17</v>
      </c>
      <c r="H1011" s="1" t="s">
        <v>18</v>
      </c>
      <c r="I1011" s="1">
        <v>25.2</v>
      </c>
      <c r="J1011" s="1" t="s">
        <v>24</v>
      </c>
      <c r="K1011" s="1" t="s">
        <v>51</v>
      </c>
      <c r="L1011" s="1">
        <v>5</v>
      </c>
      <c r="N1011" s="1">
        <v>6.1</v>
      </c>
      <c r="P1011" s="2">
        <f t="shared" si="66"/>
        <v>74</v>
      </c>
      <c r="R1011" t="str">
        <f t="shared" si="67"/>
        <v/>
      </c>
    </row>
    <row r="1012" spans="1:18" ht="20.399999999999999" x14ac:dyDescent="0.35">
      <c r="A1012" s="1">
        <v>1010</v>
      </c>
      <c r="B1012" s="1" t="s">
        <v>1082</v>
      </c>
      <c r="C1012" s="1" t="s">
        <v>34</v>
      </c>
      <c r="D1012" s="1">
        <v>2019</v>
      </c>
      <c r="E1012" s="1">
        <v>23154</v>
      </c>
      <c r="F1012" s="1" t="s">
        <v>23</v>
      </c>
      <c r="G1012" s="1" t="s">
        <v>17</v>
      </c>
      <c r="H1012" s="1" t="s">
        <v>18</v>
      </c>
      <c r="I1012" s="1">
        <v>23</v>
      </c>
      <c r="J1012" s="1" t="s">
        <v>24</v>
      </c>
      <c r="K1012" s="1" t="s">
        <v>1083</v>
      </c>
      <c r="L1012" s="1">
        <v>5</v>
      </c>
      <c r="M1012" s="1" t="s">
        <v>1084</v>
      </c>
      <c r="N1012" s="1">
        <v>11.65</v>
      </c>
      <c r="P1012" s="2">
        <f t="shared" si="66"/>
        <v>98.96</v>
      </c>
      <c r="Q1012">
        <f t="shared" si="68"/>
        <v>1212000</v>
      </c>
      <c r="R1012">
        <f t="shared" si="67"/>
        <v>99.99183498349835</v>
      </c>
    </row>
    <row r="1013" spans="1:18" ht="20.399999999999999" x14ac:dyDescent="0.35">
      <c r="A1013" s="1">
        <v>1011</v>
      </c>
      <c r="B1013" s="1" t="s">
        <v>183</v>
      </c>
      <c r="C1013" s="1" t="s">
        <v>15</v>
      </c>
      <c r="D1013" s="1">
        <v>2014</v>
      </c>
      <c r="E1013" s="1">
        <v>26856</v>
      </c>
      <c r="F1013" s="1" t="s">
        <v>28</v>
      </c>
      <c r="G1013" s="1" t="s">
        <v>35</v>
      </c>
      <c r="H1013" s="1" t="s">
        <v>18</v>
      </c>
      <c r="I1013" s="1">
        <v>16.5</v>
      </c>
      <c r="J1013" s="1" t="s">
        <v>24</v>
      </c>
      <c r="K1013" s="1" t="s">
        <v>184</v>
      </c>
      <c r="L1013" s="1">
        <v>5</v>
      </c>
      <c r="N1013" s="1">
        <v>4.1500000000000004</v>
      </c>
      <c r="P1013" s="2">
        <f t="shared" si="66"/>
        <v>86.8</v>
      </c>
      <c r="R1013" t="str">
        <f t="shared" si="67"/>
        <v/>
      </c>
    </row>
    <row r="1014" spans="1:18" ht="20.399999999999999" x14ac:dyDescent="0.35">
      <c r="A1014" s="1">
        <v>1012</v>
      </c>
      <c r="B1014" s="1" t="s">
        <v>1085</v>
      </c>
      <c r="C1014" s="1" t="s">
        <v>27</v>
      </c>
      <c r="D1014" s="1">
        <v>2017</v>
      </c>
      <c r="E1014" s="1">
        <v>67489</v>
      </c>
      <c r="F1014" s="1" t="s">
        <v>23</v>
      </c>
      <c r="G1014" s="1" t="s">
        <v>17</v>
      </c>
      <c r="H1014" s="1" t="s">
        <v>18</v>
      </c>
      <c r="I1014" s="1">
        <v>13.68</v>
      </c>
      <c r="J1014" s="1" t="s">
        <v>24</v>
      </c>
      <c r="K1014" s="1" t="s">
        <v>156</v>
      </c>
      <c r="L1014" s="1">
        <v>7</v>
      </c>
      <c r="M1014" s="1" t="s">
        <v>1086</v>
      </c>
      <c r="N1014" s="1">
        <v>16.5</v>
      </c>
      <c r="P1014" s="2">
        <f t="shared" si="66"/>
        <v>147.80000000000001</v>
      </c>
      <c r="Q1014">
        <f t="shared" si="68"/>
        <v>1937000</v>
      </c>
      <c r="R1014">
        <f t="shared" si="67"/>
        <v>99.992369643779028</v>
      </c>
    </row>
    <row r="1015" spans="1:18" ht="20.399999999999999" x14ac:dyDescent="0.35">
      <c r="A1015" s="1">
        <v>1013</v>
      </c>
      <c r="B1015" s="1" t="s">
        <v>1087</v>
      </c>
      <c r="C1015" s="1" t="s">
        <v>74</v>
      </c>
      <c r="D1015" s="1">
        <v>2008</v>
      </c>
      <c r="E1015" s="1">
        <v>176000</v>
      </c>
      <c r="F1015" s="1" t="s">
        <v>23</v>
      </c>
      <c r="G1015" s="1" t="s">
        <v>17</v>
      </c>
      <c r="H1015" s="1" t="s">
        <v>36</v>
      </c>
      <c r="I1015" s="1">
        <v>10.5</v>
      </c>
      <c r="J1015" s="1" t="s">
        <v>24</v>
      </c>
      <c r="K1015" s="1" t="s">
        <v>266</v>
      </c>
      <c r="L1015" s="1">
        <v>8</v>
      </c>
      <c r="N1015" s="1">
        <v>4.3</v>
      </c>
      <c r="P1015" s="2">
        <f t="shared" si="66"/>
        <v>120</v>
      </c>
      <c r="R1015" t="str">
        <f t="shared" si="67"/>
        <v/>
      </c>
    </row>
    <row r="1016" spans="1:18" ht="20.399999999999999" x14ac:dyDescent="0.35">
      <c r="A1016" s="1">
        <v>1014</v>
      </c>
      <c r="B1016" s="1" t="s">
        <v>83</v>
      </c>
      <c r="C1016" s="1" t="s">
        <v>57</v>
      </c>
      <c r="D1016" s="1">
        <v>2010</v>
      </c>
      <c r="E1016" s="1">
        <v>18000</v>
      </c>
      <c r="F1016" s="1" t="s">
        <v>28</v>
      </c>
      <c r="G1016" s="1" t="s">
        <v>17</v>
      </c>
      <c r="H1016" s="1" t="s">
        <v>18</v>
      </c>
      <c r="I1016" s="1">
        <v>18.5</v>
      </c>
      <c r="J1016" s="1" t="s">
        <v>24</v>
      </c>
      <c r="K1016" s="1" t="s">
        <v>84</v>
      </c>
      <c r="L1016" s="1">
        <v>5</v>
      </c>
      <c r="N1016" s="1">
        <v>2.25</v>
      </c>
      <c r="P1016" s="2">
        <f t="shared" si="66"/>
        <v>80</v>
      </c>
      <c r="R1016" t="str">
        <f t="shared" si="67"/>
        <v/>
      </c>
    </row>
    <row r="1017" spans="1:18" ht="20.399999999999999" x14ac:dyDescent="0.35">
      <c r="A1017" s="1">
        <v>1015</v>
      </c>
      <c r="B1017" s="1" t="s">
        <v>349</v>
      </c>
      <c r="C1017" s="1" t="s">
        <v>129</v>
      </c>
      <c r="D1017" s="1">
        <v>2014</v>
      </c>
      <c r="E1017" s="1">
        <v>63003</v>
      </c>
      <c r="F1017" s="1" t="s">
        <v>23</v>
      </c>
      <c r="G1017" s="1" t="s">
        <v>17</v>
      </c>
      <c r="H1017" s="1" t="s">
        <v>18</v>
      </c>
      <c r="I1017" s="1">
        <v>22.32</v>
      </c>
      <c r="J1017" s="1" t="s">
        <v>24</v>
      </c>
      <c r="K1017" s="1" t="s">
        <v>235</v>
      </c>
      <c r="L1017" s="1">
        <v>5</v>
      </c>
      <c r="N1017" s="1">
        <v>6.75</v>
      </c>
      <c r="P1017" s="2">
        <f t="shared" si="66"/>
        <v>126.32</v>
      </c>
      <c r="R1017" t="str">
        <f t="shared" si="67"/>
        <v/>
      </c>
    </row>
    <row r="1018" spans="1:18" ht="20.399999999999999" x14ac:dyDescent="0.35">
      <c r="A1018" s="1">
        <v>1016</v>
      </c>
      <c r="B1018" s="1" t="s">
        <v>734</v>
      </c>
      <c r="C1018" s="1" t="s">
        <v>27</v>
      </c>
      <c r="D1018" s="1">
        <v>2014</v>
      </c>
      <c r="E1018" s="1">
        <v>80000</v>
      </c>
      <c r="F1018" s="1" t="s">
        <v>23</v>
      </c>
      <c r="G1018" s="1" t="s">
        <v>17</v>
      </c>
      <c r="H1018" s="1" t="s">
        <v>18</v>
      </c>
      <c r="I1018" s="1">
        <v>15.1</v>
      </c>
      <c r="J1018" s="1" t="s">
        <v>24</v>
      </c>
      <c r="K1018" s="1" t="s">
        <v>167</v>
      </c>
      <c r="L1018" s="1">
        <v>7</v>
      </c>
      <c r="N1018" s="1">
        <v>9.4</v>
      </c>
      <c r="P1018" s="2">
        <f t="shared" si="66"/>
        <v>140</v>
      </c>
      <c r="R1018" t="str">
        <f t="shared" si="67"/>
        <v/>
      </c>
    </row>
    <row r="1019" spans="1:18" ht="20.399999999999999" x14ac:dyDescent="0.35">
      <c r="A1019" s="1">
        <v>1017</v>
      </c>
      <c r="B1019" s="1" t="s">
        <v>977</v>
      </c>
      <c r="C1019" s="1" t="s">
        <v>34</v>
      </c>
      <c r="D1019" s="1">
        <v>2014</v>
      </c>
      <c r="E1019" s="1">
        <v>56658</v>
      </c>
      <c r="F1019" s="1" t="s">
        <v>23</v>
      </c>
      <c r="G1019" s="1" t="s">
        <v>17</v>
      </c>
      <c r="H1019" s="1" t="s">
        <v>18</v>
      </c>
      <c r="I1019" s="1">
        <v>20.64</v>
      </c>
      <c r="J1019" s="1" t="s">
        <v>24</v>
      </c>
      <c r="K1019" s="1" t="s">
        <v>181</v>
      </c>
      <c r="L1019" s="1">
        <v>5</v>
      </c>
      <c r="M1019" s="1" t="s">
        <v>1088</v>
      </c>
      <c r="N1019" s="1">
        <v>5.39</v>
      </c>
      <c r="P1019" s="2">
        <f t="shared" si="66"/>
        <v>108.5</v>
      </c>
      <c r="Q1019">
        <f t="shared" si="68"/>
        <v>1214000</v>
      </c>
      <c r="R1019">
        <f t="shared" si="67"/>
        <v>99.991062602965414</v>
      </c>
    </row>
    <row r="1020" spans="1:18" ht="20.399999999999999" x14ac:dyDescent="0.35">
      <c r="A1020" s="1">
        <v>1018</v>
      </c>
      <c r="B1020" s="1" t="s">
        <v>1089</v>
      </c>
      <c r="C1020" s="1" t="s">
        <v>53</v>
      </c>
      <c r="D1020" s="1">
        <v>2019</v>
      </c>
      <c r="E1020" s="1">
        <v>18592</v>
      </c>
      <c r="F1020" s="1" t="s">
        <v>23</v>
      </c>
      <c r="G1020" s="1" t="s">
        <v>17</v>
      </c>
      <c r="H1020" s="1" t="s">
        <v>18</v>
      </c>
      <c r="I1020" s="1">
        <v>26.59</v>
      </c>
      <c r="J1020" s="1" t="s">
        <v>24</v>
      </c>
      <c r="K1020" s="1" t="s">
        <v>51</v>
      </c>
      <c r="L1020" s="1">
        <v>5</v>
      </c>
      <c r="N1020" s="1">
        <v>8.51</v>
      </c>
      <c r="P1020" s="2">
        <f t="shared" si="66"/>
        <v>74</v>
      </c>
      <c r="R1020" t="str">
        <f t="shared" si="67"/>
        <v/>
      </c>
    </row>
    <row r="1021" spans="1:18" ht="20.399999999999999" x14ac:dyDescent="0.35">
      <c r="A1021" s="1">
        <v>1019</v>
      </c>
      <c r="B1021" s="1" t="s">
        <v>1090</v>
      </c>
      <c r="C1021" s="1" t="s">
        <v>22</v>
      </c>
      <c r="D1021" s="1">
        <v>2010</v>
      </c>
      <c r="E1021" s="1">
        <v>75695</v>
      </c>
      <c r="F1021" s="1" t="s">
        <v>28</v>
      </c>
      <c r="G1021" s="1" t="s">
        <v>17</v>
      </c>
      <c r="H1021" s="1" t="s">
        <v>18</v>
      </c>
      <c r="I1021" s="1">
        <v>13.7</v>
      </c>
      <c r="J1021" s="1" t="s">
        <v>24</v>
      </c>
      <c r="K1021" s="1" t="s">
        <v>472</v>
      </c>
      <c r="L1021" s="1">
        <v>5</v>
      </c>
      <c r="N1021" s="1">
        <v>1.85</v>
      </c>
      <c r="P1021" s="2">
        <f t="shared" si="66"/>
        <v>88.8</v>
      </c>
      <c r="R1021" t="str">
        <f t="shared" si="67"/>
        <v/>
      </c>
    </row>
    <row r="1022" spans="1:18" ht="20.399999999999999" x14ac:dyDescent="0.35">
      <c r="A1022" s="1">
        <v>1020</v>
      </c>
      <c r="B1022" s="1" t="s">
        <v>143</v>
      </c>
      <c r="C1022" s="1" t="s">
        <v>57</v>
      </c>
      <c r="D1022" s="1">
        <v>2012</v>
      </c>
      <c r="E1022" s="1">
        <v>82000</v>
      </c>
      <c r="F1022" s="1" t="s">
        <v>23</v>
      </c>
      <c r="G1022" s="1" t="s">
        <v>17</v>
      </c>
      <c r="H1022" s="1" t="s">
        <v>36</v>
      </c>
      <c r="I1022" s="1">
        <v>22.9</v>
      </c>
      <c r="J1022" s="1" t="s">
        <v>24</v>
      </c>
      <c r="K1022" s="1" t="s">
        <v>51</v>
      </c>
      <c r="L1022" s="1">
        <v>5</v>
      </c>
      <c r="N1022" s="1">
        <v>2.5</v>
      </c>
      <c r="P1022" s="2">
        <f t="shared" si="66"/>
        <v>74</v>
      </c>
      <c r="R1022" t="str">
        <f t="shared" si="67"/>
        <v/>
      </c>
    </row>
    <row r="1023" spans="1:18" ht="20.399999999999999" x14ac:dyDescent="0.35">
      <c r="A1023" s="1">
        <v>1021</v>
      </c>
      <c r="B1023" s="1" t="s">
        <v>213</v>
      </c>
      <c r="C1023" s="1" t="s">
        <v>27</v>
      </c>
      <c r="D1023" s="1">
        <v>2013</v>
      </c>
      <c r="E1023" s="1">
        <v>60000</v>
      </c>
      <c r="F1023" s="1" t="s">
        <v>23</v>
      </c>
      <c r="G1023" s="1" t="s">
        <v>17</v>
      </c>
      <c r="H1023" s="1" t="s">
        <v>18</v>
      </c>
      <c r="I1023" s="1">
        <v>22.07</v>
      </c>
      <c r="J1023" s="1" t="s">
        <v>24</v>
      </c>
      <c r="K1023" s="1" t="s">
        <v>114</v>
      </c>
      <c r="L1023" s="1">
        <v>5</v>
      </c>
      <c r="N1023" s="1">
        <v>4.75</v>
      </c>
      <c r="P1023" s="2">
        <f t="shared" si="66"/>
        <v>73.900000000000006</v>
      </c>
      <c r="R1023" t="str">
        <f t="shared" si="67"/>
        <v/>
      </c>
    </row>
    <row r="1024" spans="1:18" ht="20.399999999999999" x14ac:dyDescent="0.35">
      <c r="A1024" s="1">
        <v>1022</v>
      </c>
      <c r="B1024" s="1" t="s">
        <v>526</v>
      </c>
      <c r="C1024" s="1" t="s">
        <v>22</v>
      </c>
      <c r="D1024" s="1">
        <v>2009</v>
      </c>
      <c r="E1024" s="1">
        <v>138000</v>
      </c>
      <c r="F1024" s="1" t="s">
        <v>28</v>
      </c>
      <c r="G1024" s="1" t="s">
        <v>17</v>
      </c>
      <c r="H1024" s="1" t="s">
        <v>36</v>
      </c>
      <c r="I1024" s="1">
        <v>17</v>
      </c>
      <c r="J1024" s="1" t="s">
        <v>24</v>
      </c>
      <c r="K1024" s="1" t="s">
        <v>466</v>
      </c>
      <c r="L1024" s="1">
        <v>5</v>
      </c>
      <c r="N1024" s="1">
        <v>3.5</v>
      </c>
      <c r="P1024" s="2">
        <f t="shared" si="66"/>
        <v>118</v>
      </c>
      <c r="R1024" t="str">
        <f t="shared" si="67"/>
        <v/>
      </c>
    </row>
    <row r="1025" spans="1:18" ht="20.399999999999999" x14ac:dyDescent="0.35">
      <c r="A1025" s="1">
        <v>1023</v>
      </c>
      <c r="B1025" s="1" t="s">
        <v>1091</v>
      </c>
      <c r="C1025" s="1" t="s">
        <v>74</v>
      </c>
      <c r="D1025" s="1">
        <v>2014</v>
      </c>
      <c r="E1025" s="1">
        <v>67000</v>
      </c>
      <c r="F1025" s="1" t="s">
        <v>23</v>
      </c>
      <c r="G1025" s="1" t="s">
        <v>17</v>
      </c>
      <c r="H1025" s="1" t="s">
        <v>18</v>
      </c>
      <c r="I1025" s="1">
        <v>23</v>
      </c>
      <c r="J1025" s="1" t="s">
        <v>24</v>
      </c>
      <c r="K1025" s="1" t="s">
        <v>219</v>
      </c>
      <c r="L1025" s="1">
        <v>5</v>
      </c>
      <c r="N1025" s="1">
        <v>5.5</v>
      </c>
      <c r="P1025" s="2">
        <f t="shared" si="66"/>
        <v>90</v>
      </c>
      <c r="R1025" t="str">
        <f t="shared" si="67"/>
        <v/>
      </c>
    </row>
    <row r="1026" spans="1:18" ht="20.399999999999999" x14ac:dyDescent="0.35">
      <c r="A1026" s="1">
        <v>1024</v>
      </c>
      <c r="B1026" s="1" t="s">
        <v>526</v>
      </c>
      <c r="C1026" s="1" t="s">
        <v>34</v>
      </c>
      <c r="D1026" s="1">
        <v>2012</v>
      </c>
      <c r="E1026" s="1">
        <v>42750</v>
      </c>
      <c r="F1026" s="1" t="s">
        <v>28</v>
      </c>
      <c r="G1026" s="1" t="s">
        <v>17</v>
      </c>
      <c r="H1026" s="1" t="s">
        <v>18</v>
      </c>
      <c r="I1026" s="1">
        <v>17</v>
      </c>
      <c r="J1026" s="1" t="s">
        <v>24</v>
      </c>
      <c r="K1026" s="1" t="s">
        <v>466</v>
      </c>
      <c r="L1026" s="1">
        <v>5</v>
      </c>
      <c r="N1026" s="1">
        <v>6.33</v>
      </c>
      <c r="P1026" s="2">
        <f t="shared" si="66"/>
        <v>118</v>
      </c>
      <c r="R1026" t="str">
        <f t="shared" si="67"/>
        <v/>
      </c>
    </row>
    <row r="1027" spans="1:18" ht="20.399999999999999" x14ac:dyDescent="0.35">
      <c r="A1027" s="1">
        <v>1025</v>
      </c>
      <c r="B1027" s="1" t="s">
        <v>1092</v>
      </c>
      <c r="C1027" s="1" t="s">
        <v>53</v>
      </c>
      <c r="D1027" s="1">
        <v>2014</v>
      </c>
      <c r="E1027" s="1">
        <v>52398</v>
      </c>
      <c r="F1027" s="1" t="s">
        <v>23</v>
      </c>
      <c r="G1027" s="1" t="s">
        <v>17</v>
      </c>
      <c r="H1027" s="1" t="s">
        <v>18</v>
      </c>
      <c r="I1027" s="1">
        <v>25.44</v>
      </c>
      <c r="J1027" s="1" t="s">
        <v>24</v>
      </c>
      <c r="K1027" s="1" t="s">
        <v>335</v>
      </c>
      <c r="L1027" s="1">
        <v>5</v>
      </c>
      <c r="N1027" s="1">
        <v>2.4700000000000002</v>
      </c>
      <c r="P1027" s="2">
        <f t="shared" ref="P1027:P1069" si="69">--LEFT(K1027, FIND(" ", K1027) - 1)</f>
        <v>57.6</v>
      </c>
      <c r="R1027" t="str">
        <f t="shared" si="67"/>
        <v/>
      </c>
    </row>
    <row r="1028" spans="1:18" ht="20.399999999999999" x14ac:dyDescent="0.35">
      <c r="A1028" s="1">
        <v>1026</v>
      </c>
      <c r="B1028" s="1" t="s">
        <v>535</v>
      </c>
      <c r="C1028" s="1" t="s">
        <v>53</v>
      </c>
      <c r="D1028" s="1">
        <v>2014</v>
      </c>
      <c r="E1028" s="1">
        <v>36657</v>
      </c>
      <c r="F1028" s="1" t="s">
        <v>28</v>
      </c>
      <c r="G1028" s="1" t="s">
        <v>17</v>
      </c>
      <c r="H1028" s="1" t="s">
        <v>18</v>
      </c>
      <c r="I1028" s="1">
        <v>16.2</v>
      </c>
      <c r="J1028" s="1" t="s">
        <v>24</v>
      </c>
      <c r="K1028" s="1" t="s">
        <v>630</v>
      </c>
      <c r="L1028" s="1">
        <v>5</v>
      </c>
      <c r="N1028" s="1">
        <v>3.3</v>
      </c>
      <c r="P1028" s="2">
        <f t="shared" si="69"/>
        <v>62.1</v>
      </c>
      <c r="R1028" t="str">
        <f t="shared" si="67"/>
        <v/>
      </c>
    </row>
    <row r="1029" spans="1:18" ht="20.399999999999999" x14ac:dyDescent="0.35">
      <c r="A1029" s="1">
        <v>1027</v>
      </c>
      <c r="B1029" s="1" t="s">
        <v>1093</v>
      </c>
      <c r="C1029" s="1" t="s">
        <v>61</v>
      </c>
      <c r="D1029" s="1">
        <v>2011</v>
      </c>
      <c r="E1029" s="1">
        <v>77000</v>
      </c>
      <c r="F1029" s="1" t="s">
        <v>23</v>
      </c>
      <c r="G1029" s="1" t="s">
        <v>17</v>
      </c>
      <c r="H1029" s="1" t="s">
        <v>36</v>
      </c>
      <c r="I1029" s="1">
        <v>11.57</v>
      </c>
      <c r="J1029" s="1" t="s">
        <v>24</v>
      </c>
      <c r="K1029" s="1" t="s">
        <v>97</v>
      </c>
      <c r="L1029" s="1">
        <v>7</v>
      </c>
      <c r="N1029" s="1">
        <v>3.5</v>
      </c>
      <c r="P1029" s="2">
        <f t="shared" si="69"/>
        <v>138.1</v>
      </c>
      <c r="R1029" t="str">
        <f t="shared" si="67"/>
        <v/>
      </c>
    </row>
    <row r="1030" spans="1:18" ht="20.399999999999999" x14ac:dyDescent="0.35">
      <c r="A1030" s="1">
        <v>1028</v>
      </c>
      <c r="B1030" s="1" t="s">
        <v>1094</v>
      </c>
      <c r="C1030" s="1" t="s">
        <v>61</v>
      </c>
      <c r="D1030" s="1">
        <v>2014</v>
      </c>
      <c r="E1030" s="1">
        <v>85000</v>
      </c>
      <c r="F1030" s="1" t="s">
        <v>23</v>
      </c>
      <c r="G1030" s="1" t="s">
        <v>35</v>
      </c>
      <c r="H1030" s="1" t="s">
        <v>18</v>
      </c>
      <c r="I1030" s="1">
        <v>11.3</v>
      </c>
      <c r="J1030" s="1" t="s">
        <v>24</v>
      </c>
      <c r="K1030" s="1" t="s">
        <v>112</v>
      </c>
      <c r="L1030" s="1">
        <v>7</v>
      </c>
      <c r="N1030" s="1">
        <v>38.75</v>
      </c>
      <c r="P1030" s="2">
        <f t="shared" si="69"/>
        <v>254.8</v>
      </c>
      <c r="R1030" t="str">
        <f t="shared" si="67"/>
        <v/>
      </c>
    </row>
    <row r="1031" spans="1:18" ht="20.399999999999999" x14ac:dyDescent="0.35">
      <c r="A1031" s="1">
        <v>1029</v>
      </c>
      <c r="B1031" s="1" t="s">
        <v>948</v>
      </c>
      <c r="C1031" s="1" t="s">
        <v>22</v>
      </c>
      <c r="D1031" s="1">
        <v>2008</v>
      </c>
      <c r="E1031" s="1">
        <v>112500</v>
      </c>
      <c r="F1031" s="1" t="s">
        <v>23</v>
      </c>
      <c r="G1031" s="1" t="s">
        <v>35</v>
      </c>
      <c r="H1031" s="1" t="s">
        <v>18</v>
      </c>
      <c r="I1031" s="1">
        <v>11.5</v>
      </c>
      <c r="J1031" s="1" t="s">
        <v>24</v>
      </c>
      <c r="K1031" s="1" t="s">
        <v>557</v>
      </c>
      <c r="L1031" s="1">
        <v>5</v>
      </c>
      <c r="N1031" s="1">
        <v>7.99</v>
      </c>
      <c r="P1031" s="2">
        <f t="shared" si="69"/>
        <v>235</v>
      </c>
      <c r="R1031" t="str">
        <f t="shared" si="67"/>
        <v/>
      </c>
    </row>
    <row r="1032" spans="1:18" ht="20.399999999999999" x14ac:dyDescent="0.35">
      <c r="A1032" s="1">
        <v>1030</v>
      </c>
      <c r="B1032" s="1" t="s">
        <v>1095</v>
      </c>
      <c r="C1032" s="1" t="s">
        <v>53</v>
      </c>
      <c r="D1032" s="1">
        <v>2013</v>
      </c>
      <c r="E1032" s="1">
        <v>105072</v>
      </c>
      <c r="F1032" s="1" t="s">
        <v>23</v>
      </c>
      <c r="G1032" s="1" t="s">
        <v>17</v>
      </c>
      <c r="H1032" s="1" t="s">
        <v>18</v>
      </c>
      <c r="I1032" s="1">
        <v>14.24</v>
      </c>
      <c r="J1032" s="1" t="s">
        <v>24</v>
      </c>
      <c r="K1032" s="1" t="s">
        <v>1096</v>
      </c>
      <c r="L1032" s="1">
        <v>7</v>
      </c>
      <c r="M1032" s="1" t="s">
        <v>1097</v>
      </c>
      <c r="N1032" s="1">
        <v>13.28</v>
      </c>
      <c r="P1032" s="2">
        <f t="shared" si="69"/>
        <v>174.5</v>
      </c>
      <c r="Q1032">
        <f t="shared" si="68"/>
        <v>3669000</v>
      </c>
      <c r="R1032">
        <f t="shared" si="67"/>
        <v>99.995243935677294</v>
      </c>
    </row>
    <row r="1033" spans="1:18" ht="20.399999999999999" x14ac:dyDescent="0.35">
      <c r="A1033" s="1">
        <v>1031</v>
      </c>
      <c r="B1033" s="1" t="s">
        <v>1098</v>
      </c>
      <c r="C1033" s="1" t="s">
        <v>22</v>
      </c>
      <c r="D1033" s="1">
        <v>2012</v>
      </c>
      <c r="E1033" s="1">
        <v>80000</v>
      </c>
      <c r="F1033" s="1" t="s">
        <v>28</v>
      </c>
      <c r="G1033" s="1" t="s">
        <v>35</v>
      </c>
      <c r="H1033" s="1" t="s">
        <v>18</v>
      </c>
      <c r="I1033" s="1">
        <v>11.25</v>
      </c>
      <c r="J1033" s="1" t="s">
        <v>24</v>
      </c>
      <c r="K1033" s="1" t="s">
        <v>249</v>
      </c>
      <c r="L1033" s="1">
        <v>5</v>
      </c>
      <c r="N1033" s="1">
        <v>9.5</v>
      </c>
      <c r="P1033" s="2">
        <f t="shared" si="69"/>
        <v>150</v>
      </c>
      <c r="R1033" t="str">
        <f t="shared" si="67"/>
        <v/>
      </c>
    </row>
    <row r="1034" spans="1:18" ht="20.399999999999999" x14ac:dyDescent="0.35">
      <c r="A1034" s="1">
        <v>1032</v>
      </c>
      <c r="B1034" s="1" t="s">
        <v>1099</v>
      </c>
      <c r="C1034" s="1" t="s">
        <v>53</v>
      </c>
      <c r="D1034" s="1">
        <v>2019</v>
      </c>
      <c r="E1034" s="1">
        <v>3102</v>
      </c>
      <c r="F1034" s="1" t="s">
        <v>23</v>
      </c>
      <c r="G1034" s="1" t="s">
        <v>17</v>
      </c>
      <c r="H1034" s="1" t="s">
        <v>18</v>
      </c>
      <c r="I1034" s="1">
        <v>20.37</v>
      </c>
      <c r="J1034" s="1" t="s">
        <v>24</v>
      </c>
      <c r="K1034" s="1" t="s">
        <v>95</v>
      </c>
      <c r="L1034" s="1">
        <v>5</v>
      </c>
      <c r="N1034" s="1">
        <v>14.01</v>
      </c>
      <c r="P1034" s="2">
        <f t="shared" si="69"/>
        <v>108.45</v>
      </c>
      <c r="R1034" t="str">
        <f t="shared" si="67"/>
        <v/>
      </c>
    </row>
    <row r="1035" spans="1:18" ht="20.399999999999999" x14ac:dyDescent="0.35">
      <c r="A1035" s="1">
        <v>1033</v>
      </c>
      <c r="B1035" s="1" t="s">
        <v>134</v>
      </c>
      <c r="C1035" s="1" t="s">
        <v>34</v>
      </c>
      <c r="D1035" s="1">
        <v>2016</v>
      </c>
      <c r="E1035" s="1">
        <v>14656</v>
      </c>
      <c r="F1035" s="1" t="s">
        <v>23</v>
      </c>
      <c r="G1035" s="1" t="s">
        <v>17</v>
      </c>
      <c r="H1035" s="1" t="s">
        <v>18</v>
      </c>
      <c r="I1035" s="1">
        <v>24.4</v>
      </c>
      <c r="J1035" s="1" t="s">
        <v>24</v>
      </c>
      <c r="K1035" s="1" t="s">
        <v>135</v>
      </c>
      <c r="L1035" s="1">
        <v>5</v>
      </c>
      <c r="N1035" s="1">
        <v>6.99</v>
      </c>
      <c r="P1035" s="2">
        <f t="shared" si="69"/>
        <v>71</v>
      </c>
      <c r="R1035" t="str">
        <f t="shared" si="67"/>
        <v/>
      </c>
    </row>
    <row r="1036" spans="1:18" ht="20.399999999999999" x14ac:dyDescent="0.35">
      <c r="A1036" s="1">
        <v>1034</v>
      </c>
      <c r="B1036" s="1" t="s">
        <v>76</v>
      </c>
      <c r="C1036" s="1" t="s">
        <v>39</v>
      </c>
      <c r="D1036" s="1">
        <v>2010</v>
      </c>
      <c r="E1036" s="1">
        <v>105000</v>
      </c>
      <c r="F1036" s="1" t="s">
        <v>23</v>
      </c>
      <c r="G1036" s="1" t="s">
        <v>35</v>
      </c>
      <c r="H1036" s="1" t="s">
        <v>36</v>
      </c>
      <c r="I1036" s="1">
        <v>13.2</v>
      </c>
      <c r="J1036" s="1" t="s">
        <v>24</v>
      </c>
      <c r="K1036" s="1" t="s">
        <v>163</v>
      </c>
      <c r="L1036" s="1">
        <v>5</v>
      </c>
      <c r="N1036" s="1">
        <v>11</v>
      </c>
      <c r="P1036" s="2">
        <f t="shared" si="69"/>
        <v>170</v>
      </c>
      <c r="R1036" t="str">
        <f t="shared" si="67"/>
        <v/>
      </c>
    </row>
    <row r="1037" spans="1:18" ht="20.399999999999999" x14ac:dyDescent="0.35">
      <c r="A1037" s="1">
        <v>1035</v>
      </c>
      <c r="B1037" s="1" t="s">
        <v>253</v>
      </c>
      <c r="C1037" s="1" t="s">
        <v>39</v>
      </c>
      <c r="D1037" s="1">
        <v>2008</v>
      </c>
      <c r="E1037" s="1">
        <v>61000</v>
      </c>
      <c r="F1037" s="1" t="s">
        <v>28</v>
      </c>
      <c r="G1037" s="1" t="s">
        <v>35</v>
      </c>
      <c r="H1037" s="1" t="s">
        <v>36</v>
      </c>
      <c r="I1037" s="1">
        <v>10.8</v>
      </c>
      <c r="J1037" s="1" t="s">
        <v>24</v>
      </c>
      <c r="K1037" s="1" t="s">
        <v>254</v>
      </c>
      <c r="L1037" s="1">
        <v>5</v>
      </c>
      <c r="N1037" s="1">
        <v>11</v>
      </c>
      <c r="P1037" s="2">
        <f t="shared" si="69"/>
        <v>215</v>
      </c>
      <c r="R1037" t="str">
        <f t="shared" ref="R1037:R1100" si="70">IF(Q1037&lt;&gt;"", ((Q1037 - P1037) / Q1037) * 100, "")</f>
        <v/>
      </c>
    </row>
    <row r="1038" spans="1:18" ht="20.399999999999999" x14ac:dyDescent="0.35">
      <c r="A1038" s="1">
        <v>1036</v>
      </c>
      <c r="B1038" s="1" t="s">
        <v>1100</v>
      </c>
      <c r="C1038" s="1" t="s">
        <v>22</v>
      </c>
      <c r="D1038" s="1">
        <v>2010</v>
      </c>
      <c r="E1038" s="1">
        <v>85046</v>
      </c>
      <c r="F1038" s="1" t="s">
        <v>28</v>
      </c>
      <c r="G1038" s="1" t="s">
        <v>17</v>
      </c>
      <c r="H1038" s="1" t="s">
        <v>36</v>
      </c>
      <c r="I1038" s="1">
        <v>18.059999999999999</v>
      </c>
      <c r="J1038" s="1" t="s">
        <v>24</v>
      </c>
      <c r="K1038" s="1" t="s">
        <v>142</v>
      </c>
      <c r="L1038" s="1">
        <v>5</v>
      </c>
      <c r="N1038" s="1">
        <v>2.2999999999999998</v>
      </c>
      <c r="P1038" s="2">
        <f t="shared" si="69"/>
        <v>75</v>
      </c>
      <c r="R1038" t="str">
        <f t="shared" si="70"/>
        <v/>
      </c>
    </row>
    <row r="1039" spans="1:18" ht="20.399999999999999" x14ac:dyDescent="0.35">
      <c r="A1039" s="1">
        <v>1037</v>
      </c>
      <c r="B1039" s="1" t="s">
        <v>748</v>
      </c>
      <c r="C1039" s="1" t="s">
        <v>61</v>
      </c>
      <c r="D1039" s="1">
        <v>2014</v>
      </c>
      <c r="E1039" s="1">
        <v>48000</v>
      </c>
      <c r="F1039" s="1" t="s">
        <v>23</v>
      </c>
      <c r="G1039" s="1" t="s">
        <v>35</v>
      </c>
      <c r="H1039" s="1" t="s">
        <v>18</v>
      </c>
      <c r="I1039" s="1">
        <v>16.36</v>
      </c>
      <c r="J1039" s="1" t="s">
        <v>24</v>
      </c>
      <c r="K1039" s="1" t="s">
        <v>62</v>
      </c>
      <c r="L1039" s="1">
        <v>5</v>
      </c>
      <c r="N1039" s="1">
        <v>26.5</v>
      </c>
      <c r="P1039" s="2">
        <f t="shared" si="69"/>
        <v>187.7</v>
      </c>
      <c r="R1039" t="str">
        <f t="shared" si="70"/>
        <v/>
      </c>
    </row>
    <row r="1040" spans="1:18" ht="20.399999999999999" x14ac:dyDescent="0.35">
      <c r="A1040" s="1">
        <v>1038</v>
      </c>
      <c r="B1040" s="1" t="s">
        <v>1101</v>
      </c>
      <c r="C1040" s="1" t="s">
        <v>74</v>
      </c>
      <c r="D1040" s="1">
        <v>2011</v>
      </c>
      <c r="E1040" s="1">
        <v>55000</v>
      </c>
      <c r="F1040" s="1" t="s">
        <v>23</v>
      </c>
      <c r="G1040" s="1" t="s">
        <v>35</v>
      </c>
      <c r="H1040" s="1" t="s">
        <v>18</v>
      </c>
      <c r="I1040" s="1">
        <v>10.199999999999999</v>
      </c>
      <c r="J1040" s="1" t="s">
        <v>24</v>
      </c>
      <c r="K1040" s="1" t="s">
        <v>1102</v>
      </c>
      <c r="L1040" s="1">
        <v>7</v>
      </c>
      <c r="N1040" s="1">
        <v>67</v>
      </c>
      <c r="P1040" s="2">
        <f t="shared" si="69"/>
        <v>308</v>
      </c>
      <c r="R1040" t="str">
        <f t="shared" si="70"/>
        <v/>
      </c>
    </row>
    <row r="1041" spans="1:18" ht="20.399999999999999" x14ac:dyDescent="0.35">
      <c r="A1041" s="1">
        <v>1039</v>
      </c>
      <c r="B1041" s="1" t="s">
        <v>1103</v>
      </c>
      <c r="C1041" s="1" t="s">
        <v>15</v>
      </c>
      <c r="D1041" s="1">
        <v>2017</v>
      </c>
      <c r="E1041" s="1">
        <v>4000</v>
      </c>
      <c r="F1041" s="1" t="s">
        <v>28</v>
      </c>
      <c r="G1041" s="1" t="s">
        <v>35</v>
      </c>
      <c r="H1041" s="1" t="s">
        <v>18</v>
      </c>
      <c r="I1041" s="1">
        <v>16</v>
      </c>
      <c r="J1041" s="1" t="s">
        <v>24</v>
      </c>
      <c r="K1041" s="1" t="s">
        <v>853</v>
      </c>
      <c r="L1041" s="1">
        <v>5</v>
      </c>
      <c r="M1041" s="1" t="s">
        <v>1104</v>
      </c>
      <c r="N1041" s="1">
        <v>17.75</v>
      </c>
      <c r="P1041" s="2">
        <f t="shared" si="69"/>
        <v>160</v>
      </c>
      <c r="Q1041">
        <f t="shared" ref="Q1041:Q1096" si="71">VALUE(SUBSTITUTE(SUBSTITUTE(TRIM(M1041), CHAR(160), ""), " Lakh", "")) * 100000</f>
        <v>2368000</v>
      </c>
      <c r="R1041">
        <f t="shared" si="70"/>
        <v>99.993243243243242</v>
      </c>
    </row>
    <row r="1042" spans="1:18" ht="20.399999999999999" x14ac:dyDescent="0.35">
      <c r="A1042" s="1">
        <v>1040</v>
      </c>
      <c r="B1042" s="1" t="s">
        <v>1105</v>
      </c>
      <c r="C1042" s="1" t="s">
        <v>61</v>
      </c>
      <c r="D1042" s="1">
        <v>2010</v>
      </c>
      <c r="E1042" s="1">
        <v>94000</v>
      </c>
      <c r="F1042" s="1" t="s">
        <v>28</v>
      </c>
      <c r="G1042" s="1" t="s">
        <v>35</v>
      </c>
      <c r="H1042" s="1" t="s">
        <v>36</v>
      </c>
      <c r="I1042" s="1">
        <v>10.1</v>
      </c>
      <c r="J1042" s="1" t="s">
        <v>24</v>
      </c>
      <c r="K1042" s="1" t="s">
        <v>270</v>
      </c>
      <c r="L1042" s="1">
        <v>5</v>
      </c>
      <c r="N1042" s="1">
        <v>4.8</v>
      </c>
      <c r="P1042" s="2">
        <f t="shared" si="69"/>
        <v>152</v>
      </c>
      <c r="R1042" t="str">
        <f t="shared" si="70"/>
        <v/>
      </c>
    </row>
    <row r="1043" spans="1:18" ht="20.399999999999999" x14ac:dyDescent="0.35">
      <c r="A1043" s="1">
        <v>1041</v>
      </c>
      <c r="B1043" s="1" t="s">
        <v>712</v>
      </c>
      <c r="C1043" s="1" t="s">
        <v>34</v>
      </c>
      <c r="D1043" s="1">
        <v>2013</v>
      </c>
      <c r="E1043" s="1">
        <v>61110</v>
      </c>
      <c r="F1043" s="1" t="s">
        <v>28</v>
      </c>
      <c r="G1043" s="1" t="s">
        <v>17</v>
      </c>
      <c r="H1043" s="1" t="s">
        <v>18</v>
      </c>
      <c r="I1043" s="1">
        <v>18.600000000000001</v>
      </c>
      <c r="J1043" s="1" t="s">
        <v>24</v>
      </c>
      <c r="K1043" s="1" t="s">
        <v>733</v>
      </c>
      <c r="L1043" s="1">
        <v>5</v>
      </c>
      <c r="N1043" s="1">
        <v>4.57</v>
      </c>
      <c r="P1043" s="2">
        <f t="shared" si="69"/>
        <v>85.8</v>
      </c>
      <c r="R1043" t="str">
        <f t="shared" si="70"/>
        <v/>
      </c>
    </row>
    <row r="1044" spans="1:18" ht="20.399999999999999" x14ac:dyDescent="0.35">
      <c r="A1044" s="1">
        <v>1042</v>
      </c>
      <c r="B1044" s="1" t="s">
        <v>134</v>
      </c>
      <c r="C1044" s="1" t="s">
        <v>27</v>
      </c>
      <c r="D1044" s="1">
        <v>2016</v>
      </c>
      <c r="E1044" s="1">
        <v>80000</v>
      </c>
      <c r="F1044" s="1" t="s">
        <v>23</v>
      </c>
      <c r="G1044" s="1" t="s">
        <v>17</v>
      </c>
      <c r="H1044" s="1" t="s">
        <v>18</v>
      </c>
      <c r="I1044" s="1">
        <v>24.4</v>
      </c>
      <c r="J1044" s="1" t="s">
        <v>24</v>
      </c>
      <c r="K1044" s="1" t="s">
        <v>135</v>
      </c>
      <c r="L1044" s="1">
        <v>5</v>
      </c>
      <c r="N1044" s="1">
        <v>3.5</v>
      </c>
      <c r="P1044" s="2">
        <f t="shared" si="69"/>
        <v>71</v>
      </c>
      <c r="R1044" t="str">
        <f t="shared" si="70"/>
        <v/>
      </c>
    </row>
    <row r="1045" spans="1:18" ht="20.399999999999999" x14ac:dyDescent="0.35">
      <c r="A1045" s="1">
        <v>1043</v>
      </c>
      <c r="B1045" s="1" t="s">
        <v>885</v>
      </c>
      <c r="C1045" s="1" t="s">
        <v>53</v>
      </c>
      <c r="D1045" s="1">
        <v>2015</v>
      </c>
      <c r="E1045" s="1">
        <v>43190</v>
      </c>
      <c r="F1045" s="1" t="s">
        <v>23</v>
      </c>
      <c r="G1045" s="1" t="s">
        <v>17</v>
      </c>
      <c r="H1045" s="1" t="s">
        <v>18</v>
      </c>
      <c r="I1045" s="1">
        <v>19.010000000000002</v>
      </c>
      <c r="J1045" s="1" t="s">
        <v>24</v>
      </c>
      <c r="K1045" s="1" t="s">
        <v>181</v>
      </c>
      <c r="L1045" s="1">
        <v>5</v>
      </c>
      <c r="N1045" s="1">
        <v>7.61</v>
      </c>
      <c r="P1045" s="2">
        <f t="shared" si="69"/>
        <v>108.5</v>
      </c>
      <c r="R1045" t="str">
        <f t="shared" si="70"/>
        <v/>
      </c>
    </row>
    <row r="1046" spans="1:18" ht="20.399999999999999" x14ac:dyDescent="0.35">
      <c r="A1046" s="1">
        <v>1044</v>
      </c>
      <c r="B1046" s="1" t="s">
        <v>1106</v>
      </c>
      <c r="C1046" s="1" t="s">
        <v>39</v>
      </c>
      <c r="D1046" s="1">
        <v>2015</v>
      </c>
      <c r="E1046" s="1">
        <v>45000</v>
      </c>
      <c r="F1046" s="1" t="s">
        <v>23</v>
      </c>
      <c r="G1046" s="1" t="s">
        <v>35</v>
      </c>
      <c r="H1046" s="1" t="s">
        <v>18</v>
      </c>
      <c r="I1046" s="1">
        <v>18.25</v>
      </c>
      <c r="J1046" s="1" t="s">
        <v>24</v>
      </c>
      <c r="K1046" s="1" t="s">
        <v>186</v>
      </c>
      <c r="L1046" s="1">
        <v>5</v>
      </c>
      <c r="M1046" s="1" t="s">
        <v>1107</v>
      </c>
      <c r="N1046" s="1">
        <v>25</v>
      </c>
      <c r="P1046" s="2">
        <f t="shared" si="69"/>
        <v>187.74</v>
      </c>
      <c r="Q1046">
        <f t="shared" si="71"/>
        <v>5561000</v>
      </c>
      <c r="R1046">
        <f t="shared" si="70"/>
        <v>99.99662398849128</v>
      </c>
    </row>
    <row r="1047" spans="1:18" ht="20.399999999999999" x14ac:dyDescent="0.35">
      <c r="A1047" s="1">
        <v>1045</v>
      </c>
      <c r="B1047" s="1" t="s">
        <v>1108</v>
      </c>
      <c r="C1047" s="1" t="s">
        <v>34</v>
      </c>
      <c r="D1047" s="1">
        <v>2016</v>
      </c>
      <c r="E1047" s="1">
        <v>44178</v>
      </c>
      <c r="F1047" s="1" t="s">
        <v>28</v>
      </c>
      <c r="G1047" s="1" t="s">
        <v>17</v>
      </c>
      <c r="H1047" s="1" t="s">
        <v>18</v>
      </c>
      <c r="I1047" s="1">
        <v>18.899999999999999</v>
      </c>
      <c r="J1047" s="1" t="s">
        <v>24</v>
      </c>
      <c r="K1047" s="1" t="s">
        <v>110</v>
      </c>
      <c r="L1047" s="1">
        <v>5</v>
      </c>
      <c r="N1047" s="1">
        <v>5.88</v>
      </c>
      <c r="P1047" s="2">
        <f t="shared" si="69"/>
        <v>82</v>
      </c>
      <c r="R1047" t="str">
        <f t="shared" si="70"/>
        <v/>
      </c>
    </row>
    <row r="1048" spans="1:18" ht="20.399999999999999" x14ac:dyDescent="0.35">
      <c r="A1048" s="1">
        <v>1046</v>
      </c>
      <c r="B1048" s="1" t="s">
        <v>1109</v>
      </c>
      <c r="C1048" s="1" t="s">
        <v>39</v>
      </c>
      <c r="D1048" s="1">
        <v>2015</v>
      </c>
      <c r="E1048" s="1">
        <v>84415</v>
      </c>
      <c r="F1048" s="1" t="s">
        <v>23</v>
      </c>
      <c r="G1048" s="1" t="s">
        <v>17</v>
      </c>
      <c r="H1048" s="1" t="s">
        <v>18</v>
      </c>
      <c r="I1048" s="1">
        <v>12.99</v>
      </c>
      <c r="J1048" s="1" t="s">
        <v>24</v>
      </c>
      <c r="K1048" s="1" t="s">
        <v>247</v>
      </c>
      <c r="L1048" s="1">
        <v>8</v>
      </c>
      <c r="N1048" s="1">
        <v>13.5</v>
      </c>
      <c r="P1048" s="2">
        <f t="shared" si="69"/>
        <v>100.6</v>
      </c>
      <c r="R1048" t="str">
        <f t="shared" si="70"/>
        <v/>
      </c>
    </row>
    <row r="1049" spans="1:18" ht="20.399999999999999" x14ac:dyDescent="0.35">
      <c r="A1049" s="1">
        <v>1047</v>
      </c>
      <c r="B1049" s="1" t="s">
        <v>83</v>
      </c>
      <c r="C1049" s="1" t="s">
        <v>57</v>
      </c>
      <c r="D1049" s="1">
        <v>2015</v>
      </c>
      <c r="E1049" s="1">
        <v>35000</v>
      </c>
      <c r="F1049" s="1" t="s">
        <v>28</v>
      </c>
      <c r="G1049" s="1" t="s">
        <v>17</v>
      </c>
      <c r="H1049" s="1" t="s">
        <v>18</v>
      </c>
      <c r="I1049" s="1">
        <v>18.5</v>
      </c>
      <c r="J1049" s="1" t="s">
        <v>24</v>
      </c>
      <c r="K1049" s="1" t="s">
        <v>84</v>
      </c>
      <c r="L1049" s="1">
        <v>5</v>
      </c>
      <c r="N1049" s="1">
        <v>4.5999999999999996</v>
      </c>
      <c r="P1049" s="2">
        <f t="shared" si="69"/>
        <v>80</v>
      </c>
      <c r="R1049" t="str">
        <f t="shared" si="70"/>
        <v/>
      </c>
    </row>
    <row r="1050" spans="1:18" ht="20.399999999999999" x14ac:dyDescent="0.35">
      <c r="A1050" s="1">
        <v>1048</v>
      </c>
      <c r="B1050" s="1" t="s">
        <v>859</v>
      </c>
      <c r="C1050" s="1" t="s">
        <v>57</v>
      </c>
      <c r="D1050" s="1">
        <v>2013</v>
      </c>
      <c r="E1050" s="1">
        <v>44000</v>
      </c>
      <c r="F1050" s="1" t="s">
        <v>23</v>
      </c>
      <c r="G1050" s="1" t="s">
        <v>17</v>
      </c>
      <c r="H1050" s="1" t="s">
        <v>18</v>
      </c>
      <c r="I1050" s="1">
        <v>22.77</v>
      </c>
      <c r="J1050" s="1" t="s">
        <v>24</v>
      </c>
      <c r="K1050" s="1" t="s">
        <v>860</v>
      </c>
      <c r="L1050" s="1">
        <v>5</v>
      </c>
      <c r="N1050" s="1">
        <v>4.9000000000000004</v>
      </c>
      <c r="P1050" s="2">
        <f t="shared" si="69"/>
        <v>98.59</v>
      </c>
      <c r="R1050" t="str">
        <f t="shared" si="70"/>
        <v/>
      </c>
    </row>
    <row r="1051" spans="1:18" ht="20.399999999999999" x14ac:dyDescent="0.35">
      <c r="A1051" s="1">
        <v>1049</v>
      </c>
      <c r="B1051" s="1" t="s">
        <v>465</v>
      </c>
      <c r="C1051" s="1" t="s">
        <v>39</v>
      </c>
      <c r="D1051" s="1">
        <v>2012</v>
      </c>
      <c r="E1051" s="1">
        <v>67635</v>
      </c>
      <c r="F1051" s="1" t="s">
        <v>28</v>
      </c>
      <c r="G1051" s="1" t="s">
        <v>17</v>
      </c>
      <c r="H1051" s="1" t="s">
        <v>18</v>
      </c>
      <c r="I1051" s="1">
        <v>17</v>
      </c>
      <c r="J1051" s="1" t="s">
        <v>24</v>
      </c>
      <c r="K1051" s="1" t="s">
        <v>466</v>
      </c>
      <c r="L1051" s="1">
        <v>5</v>
      </c>
      <c r="N1051" s="1">
        <v>5.25</v>
      </c>
      <c r="P1051" s="2">
        <f t="shared" si="69"/>
        <v>118</v>
      </c>
      <c r="R1051" t="str">
        <f t="shared" si="70"/>
        <v/>
      </c>
    </row>
    <row r="1052" spans="1:18" ht="20.399999999999999" x14ac:dyDescent="0.35">
      <c r="A1052" s="1">
        <v>1050</v>
      </c>
      <c r="B1052" s="1" t="s">
        <v>1110</v>
      </c>
      <c r="C1052" s="1" t="s">
        <v>34</v>
      </c>
      <c r="D1052" s="1">
        <v>2018</v>
      </c>
      <c r="E1052" s="1">
        <v>18385</v>
      </c>
      <c r="F1052" s="1" t="s">
        <v>28</v>
      </c>
      <c r="G1052" s="1" t="s">
        <v>35</v>
      </c>
      <c r="H1052" s="1" t="s">
        <v>18</v>
      </c>
      <c r="I1052" s="1">
        <v>14.8</v>
      </c>
      <c r="J1052" s="1" t="s">
        <v>24</v>
      </c>
      <c r="K1052" s="1" t="s">
        <v>1111</v>
      </c>
      <c r="L1052" s="1">
        <v>5</v>
      </c>
      <c r="M1052" s="1" t="s">
        <v>1112</v>
      </c>
      <c r="N1052" s="1">
        <v>12.41</v>
      </c>
      <c r="P1052" s="2">
        <f t="shared" si="69"/>
        <v>121.36</v>
      </c>
      <c r="Q1052">
        <f t="shared" si="71"/>
        <v>1410000</v>
      </c>
      <c r="R1052">
        <f t="shared" si="70"/>
        <v>99.991392907801412</v>
      </c>
    </row>
    <row r="1053" spans="1:18" ht="20.399999999999999" x14ac:dyDescent="0.35">
      <c r="A1053" s="1">
        <v>1051</v>
      </c>
      <c r="B1053" s="1" t="s">
        <v>213</v>
      </c>
      <c r="C1053" s="1" t="s">
        <v>57</v>
      </c>
      <c r="D1053" s="1">
        <v>2014</v>
      </c>
      <c r="E1053" s="1">
        <v>35000</v>
      </c>
      <c r="F1053" s="1" t="s">
        <v>23</v>
      </c>
      <c r="G1053" s="1" t="s">
        <v>17</v>
      </c>
      <c r="H1053" s="1" t="s">
        <v>18</v>
      </c>
      <c r="I1053" s="1">
        <v>22.07</v>
      </c>
      <c r="J1053" s="1" t="s">
        <v>24</v>
      </c>
      <c r="K1053" s="1" t="s">
        <v>114</v>
      </c>
      <c r="L1053" s="1">
        <v>5</v>
      </c>
      <c r="N1053" s="1">
        <v>3.8</v>
      </c>
      <c r="P1053" s="2">
        <f t="shared" si="69"/>
        <v>73.900000000000006</v>
      </c>
      <c r="R1053" t="str">
        <f t="shared" si="70"/>
        <v/>
      </c>
    </row>
    <row r="1054" spans="1:18" ht="20.399999999999999" x14ac:dyDescent="0.35">
      <c r="A1054" s="1">
        <v>1052</v>
      </c>
      <c r="B1054" s="1" t="s">
        <v>289</v>
      </c>
      <c r="C1054" s="1" t="s">
        <v>15</v>
      </c>
      <c r="D1054" s="1">
        <v>2010</v>
      </c>
      <c r="E1054" s="1">
        <v>49000</v>
      </c>
      <c r="F1054" s="1" t="s">
        <v>23</v>
      </c>
      <c r="G1054" s="1" t="s">
        <v>35</v>
      </c>
      <c r="H1054" s="1" t="s">
        <v>18</v>
      </c>
      <c r="I1054" s="1">
        <v>19.27</v>
      </c>
      <c r="J1054" s="1" t="s">
        <v>24</v>
      </c>
      <c r="K1054" s="1" t="s">
        <v>163</v>
      </c>
      <c r="L1054" s="1">
        <v>5</v>
      </c>
      <c r="N1054" s="1">
        <v>8.9499999999999993</v>
      </c>
      <c r="P1054" s="2">
        <f t="shared" si="69"/>
        <v>170</v>
      </c>
      <c r="R1054" t="str">
        <f t="shared" si="70"/>
        <v/>
      </c>
    </row>
    <row r="1055" spans="1:18" ht="20.399999999999999" x14ac:dyDescent="0.35">
      <c r="A1055" s="1">
        <v>1053</v>
      </c>
      <c r="B1055" s="1" t="s">
        <v>655</v>
      </c>
      <c r="C1055" s="1" t="s">
        <v>39</v>
      </c>
      <c r="D1055" s="1">
        <v>2013</v>
      </c>
      <c r="E1055" s="1">
        <v>69000</v>
      </c>
      <c r="F1055" s="1" t="s">
        <v>23</v>
      </c>
      <c r="G1055" s="1" t="s">
        <v>17</v>
      </c>
      <c r="H1055" s="1" t="s">
        <v>18</v>
      </c>
      <c r="I1055" s="1">
        <v>22.7</v>
      </c>
      <c r="J1055" s="1" t="s">
        <v>24</v>
      </c>
      <c r="K1055" s="1" t="s">
        <v>210</v>
      </c>
      <c r="L1055" s="1">
        <v>5</v>
      </c>
      <c r="N1055" s="1">
        <v>7.2</v>
      </c>
      <c r="P1055" s="2">
        <f t="shared" si="69"/>
        <v>89.84</v>
      </c>
      <c r="R1055" t="str">
        <f t="shared" si="70"/>
        <v/>
      </c>
    </row>
    <row r="1056" spans="1:18" ht="20.399999999999999" x14ac:dyDescent="0.35">
      <c r="A1056" s="1">
        <v>1054</v>
      </c>
      <c r="B1056" s="1" t="s">
        <v>1113</v>
      </c>
      <c r="C1056" s="1" t="s">
        <v>39</v>
      </c>
      <c r="D1056" s="1">
        <v>2017</v>
      </c>
      <c r="E1056" s="1">
        <v>23228</v>
      </c>
      <c r="F1056" s="1" t="s">
        <v>28</v>
      </c>
      <c r="G1056" s="1" t="s">
        <v>17</v>
      </c>
      <c r="H1056" s="1" t="s">
        <v>18</v>
      </c>
      <c r="I1056" s="1">
        <v>14.4</v>
      </c>
      <c r="J1056" s="1" t="s">
        <v>24</v>
      </c>
      <c r="K1056" s="1" t="s">
        <v>394</v>
      </c>
      <c r="L1056" s="1">
        <v>5</v>
      </c>
      <c r="N1056" s="1">
        <v>4.5</v>
      </c>
      <c r="P1056" s="2">
        <f t="shared" si="69"/>
        <v>65</v>
      </c>
      <c r="R1056" t="str">
        <f t="shared" si="70"/>
        <v/>
      </c>
    </row>
    <row r="1057" spans="1:18" ht="20.399999999999999" x14ac:dyDescent="0.35">
      <c r="A1057" s="1">
        <v>1055</v>
      </c>
      <c r="B1057" s="1" t="s">
        <v>1114</v>
      </c>
      <c r="C1057" s="1" t="s">
        <v>61</v>
      </c>
      <c r="D1057" s="1">
        <v>2014</v>
      </c>
      <c r="E1057" s="1">
        <v>68462</v>
      </c>
      <c r="F1057" s="1" t="s">
        <v>23</v>
      </c>
      <c r="G1057" s="1" t="s">
        <v>17</v>
      </c>
      <c r="H1057" s="1" t="s">
        <v>18</v>
      </c>
      <c r="I1057" s="1">
        <v>26.59</v>
      </c>
      <c r="J1057" s="1" t="s">
        <v>24</v>
      </c>
      <c r="K1057" s="1" t="s">
        <v>51</v>
      </c>
      <c r="L1057" s="1">
        <v>5</v>
      </c>
      <c r="N1057" s="1">
        <v>4.1500000000000004</v>
      </c>
      <c r="P1057" s="2">
        <f t="shared" si="69"/>
        <v>74</v>
      </c>
      <c r="R1057" t="str">
        <f t="shared" si="70"/>
        <v/>
      </c>
    </row>
    <row r="1058" spans="1:18" ht="20.399999999999999" x14ac:dyDescent="0.35">
      <c r="A1058" s="1">
        <v>1056</v>
      </c>
      <c r="B1058" s="1" t="s">
        <v>1115</v>
      </c>
      <c r="C1058" s="1" t="s">
        <v>34</v>
      </c>
      <c r="D1058" s="1">
        <v>2016</v>
      </c>
      <c r="E1058" s="1">
        <v>74611</v>
      </c>
      <c r="F1058" s="1" t="s">
        <v>23</v>
      </c>
      <c r="G1058" s="1" t="s">
        <v>17</v>
      </c>
      <c r="H1058" s="1" t="s">
        <v>18</v>
      </c>
      <c r="I1058" s="1">
        <v>25.1</v>
      </c>
      <c r="J1058" s="1" t="s">
        <v>24</v>
      </c>
      <c r="K1058" s="1" t="s">
        <v>80</v>
      </c>
      <c r="L1058" s="1">
        <v>5</v>
      </c>
      <c r="M1058" s="1" t="s">
        <v>1116</v>
      </c>
      <c r="N1058" s="1">
        <v>7.94</v>
      </c>
      <c r="P1058" s="2">
        <f t="shared" si="69"/>
        <v>88.5</v>
      </c>
      <c r="Q1058">
        <f t="shared" si="71"/>
        <v>1326000</v>
      </c>
      <c r="R1058">
        <f t="shared" si="70"/>
        <v>99.993325791855199</v>
      </c>
    </row>
    <row r="1059" spans="1:18" ht="20.399999999999999" x14ac:dyDescent="0.35">
      <c r="A1059" s="1">
        <v>1057</v>
      </c>
      <c r="B1059" s="1" t="s">
        <v>94</v>
      </c>
      <c r="C1059" s="1" t="s">
        <v>22</v>
      </c>
      <c r="D1059" s="1">
        <v>2014</v>
      </c>
      <c r="E1059" s="1">
        <v>90000</v>
      </c>
      <c r="F1059" s="1" t="s">
        <v>23</v>
      </c>
      <c r="G1059" s="1" t="s">
        <v>17</v>
      </c>
      <c r="H1059" s="1" t="s">
        <v>18</v>
      </c>
      <c r="I1059" s="1">
        <v>19.010000000000002</v>
      </c>
      <c r="J1059" s="1" t="s">
        <v>24</v>
      </c>
      <c r="K1059" s="1" t="s">
        <v>95</v>
      </c>
      <c r="L1059" s="1">
        <v>5</v>
      </c>
      <c r="N1059" s="1">
        <v>7.25</v>
      </c>
      <c r="P1059" s="2">
        <f t="shared" si="69"/>
        <v>108.45</v>
      </c>
      <c r="R1059" t="str">
        <f t="shared" si="70"/>
        <v/>
      </c>
    </row>
    <row r="1060" spans="1:18" ht="20.399999999999999" x14ac:dyDescent="0.35">
      <c r="A1060" s="1">
        <v>1058</v>
      </c>
      <c r="B1060" s="1" t="s">
        <v>397</v>
      </c>
      <c r="C1060" s="1" t="s">
        <v>61</v>
      </c>
      <c r="D1060" s="1">
        <v>2016</v>
      </c>
      <c r="E1060" s="1">
        <v>22000</v>
      </c>
      <c r="F1060" s="1" t="s">
        <v>28</v>
      </c>
      <c r="G1060" s="1" t="s">
        <v>17</v>
      </c>
      <c r="H1060" s="1" t="s">
        <v>18</v>
      </c>
      <c r="I1060" s="1">
        <v>18.899999999999999</v>
      </c>
      <c r="J1060" s="1" t="s">
        <v>24</v>
      </c>
      <c r="K1060" s="1" t="s">
        <v>88</v>
      </c>
      <c r="L1060" s="1">
        <v>5</v>
      </c>
      <c r="N1060" s="1">
        <v>3.7</v>
      </c>
      <c r="P1060" s="2">
        <f t="shared" si="69"/>
        <v>67.099999999999994</v>
      </c>
      <c r="R1060" t="str">
        <f t="shared" si="70"/>
        <v/>
      </c>
    </row>
    <row r="1061" spans="1:18" ht="20.399999999999999" x14ac:dyDescent="0.35">
      <c r="A1061" s="1">
        <v>1059</v>
      </c>
      <c r="B1061" s="1" t="s">
        <v>1070</v>
      </c>
      <c r="C1061" s="1" t="s">
        <v>39</v>
      </c>
      <c r="D1061" s="1">
        <v>2010</v>
      </c>
      <c r="E1061" s="1">
        <v>58163</v>
      </c>
      <c r="F1061" s="1" t="s">
        <v>28</v>
      </c>
      <c r="G1061" s="1" t="s">
        <v>17</v>
      </c>
      <c r="H1061" s="1" t="s">
        <v>18</v>
      </c>
      <c r="I1061" s="1">
        <v>0</v>
      </c>
      <c r="J1061" s="1" t="s">
        <v>24</v>
      </c>
      <c r="K1061" s="1" t="s">
        <v>536</v>
      </c>
      <c r="L1061" s="1">
        <v>5</v>
      </c>
      <c r="N1061" s="1">
        <v>2.4500000000000002</v>
      </c>
      <c r="P1061" s="2">
        <f t="shared" si="69"/>
        <v>62</v>
      </c>
      <c r="R1061" t="str">
        <f t="shared" si="70"/>
        <v/>
      </c>
    </row>
    <row r="1062" spans="1:18" ht="20.399999999999999" x14ac:dyDescent="0.35">
      <c r="A1062" s="1">
        <v>1060</v>
      </c>
      <c r="B1062" s="1" t="s">
        <v>334</v>
      </c>
      <c r="C1062" s="1" t="s">
        <v>27</v>
      </c>
      <c r="D1062" s="1">
        <v>2011</v>
      </c>
      <c r="E1062" s="1">
        <v>109500</v>
      </c>
      <c r="F1062" s="1" t="s">
        <v>23</v>
      </c>
      <c r="G1062" s="1" t="s">
        <v>17</v>
      </c>
      <c r="H1062" s="1" t="s">
        <v>145</v>
      </c>
      <c r="I1062" s="1">
        <v>25.44</v>
      </c>
      <c r="J1062" s="1" t="s">
        <v>24</v>
      </c>
      <c r="K1062" s="1" t="s">
        <v>335</v>
      </c>
      <c r="L1062" s="1">
        <v>5</v>
      </c>
      <c r="N1062" s="1">
        <v>1.5</v>
      </c>
      <c r="P1062" s="2">
        <f t="shared" si="69"/>
        <v>57.6</v>
      </c>
      <c r="R1062" t="str">
        <f t="shared" si="70"/>
        <v/>
      </c>
    </row>
    <row r="1063" spans="1:18" ht="20.399999999999999" x14ac:dyDescent="0.35">
      <c r="A1063" s="1">
        <v>1061</v>
      </c>
      <c r="B1063" s="1" t="s">
        <v>1117</v>
      </c>
      <c r="C1063" s="1" t="s">
        <v>61</v>
      </c>
      <c r="D1063" s="1">
        <v>2017</v>
      </c>
      <c r="E1063" s="1">
        <v>13363</v>
      </c>
      <c r="F1063" s="1" t="s">
        <v>23</v>
      </c>
      <c r="G1063" s="1" t="s">
        <v>17</v>
      </c>
      <c r="H1063" s="1" t="s">
        <v>18</v>
      </c>
      <c r="I1063" s="1">
        <v>16</v>
      </c>
      <c r="J1063" s="1" t="s">
        <v>24</v>
      </c>
      <c r="K1063" s="1" t="s">
        <v>167</v>
      </c>
      <c r="L1063" s="1">
        <v>7</v>
      </c>
      <c r="N1063" s="1">
        <v>12</v>
      </c>
      <c r="P1063" s="2">
        <f t="shared" si="69"/>
        <v>140</v>
      </c>
      <c r="R1063" t="str">
        <f t="shared" si="70"/>
        <v/>
      </c>
    </row>
    <row r="1064" spans="1:18" ht="20.399999999999999" x14ac:dyDescent="0.35">
      <c r="A1064" s="1">
        <v>1062</v>
      </c>
      <c r="B1064" s="1" t="s">
        <v>1118</v>
      </c>
      <c r="C1064" s="1" t="s">
        <v>61</v>
      </c>
      <c r="D1064" s="1">
        <v>2012</v>
      </c>
      <c r="E1064" s="1">
        <v>51000</v>
      </c>
      <c r="F1064" s="1" t="s">
        <v>28</v>
      </c>
      <c r="G1064" s="1" t="s">
        <v>17</v>
      </c>
      <c r="H1064" s="1" t="s">
        <v>36</v>
      </c>
      <c r="I1064" s="1">
        <v>19.809999999999999</v>
      </c>
      <c r="J1064" s="1" t="s">
        <v>24</v>
      </c>
      <c r="K1064" s="1" t="s">
        <v>351</v>
      </c>
      <c r="L1064" s="1">
        <v>5</v>
      </c>
      <c r="N1064" s="1">
        <v>2.2000000000000002</v>
      </c>
      <c r="P1064" s="2">
        <f t="shared" si="69"/>
        <v>68.05</v>
      </c>
      <c r="R1064" t="str">
        <f t="shared" si="70"/>
        <v/>
      </c>
    </row>
    <row r="1065" spans="1:18" ht="20.399999999999999" x14ac:dyDescent="0.35">
      <c r="A1065" s="1">
        <v>1063</v>
      </c>
      <c r="B1065" s="1" t="s">
        <v>1119</v>
      </c>
      <c r="C1065" s="1" t="s">
        <v>39</v>
      </c>
      <c r="D1065" s="1">
        <v>2007</v>
      </c>
      <c r="E1065" s="1">
        <v>103000</v>
      </c>
      <c r="F1065" s="1" t="s">
        <v>23</v>
      </c>
      <c r="G1065" s="1" t="s">
        <v>17</v>
      </c>
      <c r="H1065" s="1" t="s">
        <v>18</v>
      </c>
      <c r="I1065" s="1">
        <v>13.93</v>
      </c>
      <c r="J1065" s="1" t="s">
        <v>24</v>
      </c>
      <c r="K1065" s="1" t="s">
        <v>1120</v>
      </c>
      <c r="L1065" s="1">
        <v>7</v>
      </c>
      <c r="N1065" s="1">
        <v>3.6</v>
      </c>
      <c r="P1065" s="2">
        <f t="shared" si="69"/>
        <v>138</v>
      </c>
      <c r="R1065" t="str">
        <f t="shared" si="70"/>
        <v/>
      </c>
    </row>
    <row r="1066" spans="1:18" ht="20.399999999999999" x14ac:dyDescent="0.35">
      <c r="A1066" s="1">
        <v>1064</v>
      </c>
      <c r="B1066" s="1" t="s">
        <v>453</v>
      </c>
      <c r="C1066" s="1" t="s">
        <v>57</v>
      </c>
      <c r="D1066" s="1">
        <v>2009</v>
      </c>
      <c r="E1066" s="1">
        <v>43002</v>
      </c>
      <c r="F1066" s="1" t="s">
        <v>28</v>
      </c>
      <c r="G1066" s="1" t="s">
        <v>17</v>
      </c>
      <c r="H1066" s="1" t="s">
        <v>18</v>
      </c>
      <c r="I1066" s="1">
        <v>20.36</v>
      </c>
      <c r="J1066" s="1" t="s">
        <v>24</v>
      </c>
      <c r="K1066" s="1" t="s">
        <v>151</v>
      </c>
      <c r="L1066" s="1">
        <v>5</v>
      </c>
      <c r="N1066" s="1">
        <v>1.92</v>
      </c>
      <c r="P1066" s="2">
        <f t="shared" si="69"/>
        <v>78.900000000000006</v>
      </c>
      <c r="R1066" t="str">
        <f t="shared" si="70"/>
        <v/>
      </c>
    </row>
    <row r="1067" spans="1:18" ht="20.399999999999999" x14ac:dyDescent="0.35">
      <c r="A1067" s="1">
        <v>1065</v>
      </c>
      <c r="B1067" s="1" t="s">
        <v>236</v>
      </c>
      <c r="C1067" s="1" t="s">
        <v>74</v>
      </c>
      <c r="D1067" s="1">
        <v>2016</v>
      </c>
      <c r="E1067" s="1">
        <v>108000</v>
      </c>
      <c r="F1067" s="1" t="s">
        <v>23</v>
      </c>
      <c r="G1067" s="1" t="s">
        <v>35</v>
      </c>
      <c r="H1067" s="1" t="s">
        <v>18</v>
      </c>
      <c r="I1067" s="1">
        <v>11.36</v>
      </c>
      <c r="J1067" s="1" t="s">
        <v>24</v>
      </c>
      <c r="K1067" s="1" t="s">
        <v>46</v>
      </c>
      <c r="L1067" s="1">
        <v>7</v>
      </c>
      <c r="M1067" s="1" t="s">
        <v>775</v>
      </c>
      <c r="N1067" s="1">
        <v>20.5</v>
      </c>
      <c r="P1067" s="2">
        <f t="shared" si="69"/>
        <v>171.5</v>
      </c>
      <c r="Q1067">
        <f t="shared" si="71"/>
        <v>2805000</v>
      </c>
      <c r="R1067">
        <f t="shared" si="70"/>
        <v>99.993885918003571</v>
      </c>
    </row>
    <row r="1068" spans="1:18" ht="20.399999999999999" x14ac:dyDescent="0.35">
      <c r="A1068" s="1">
        <v>1066</v>
      </c>
      <c r="B1068" s="1" t="s">
        <v>1121</v>
      </c>
      <c r="C1068" s="1" t="s">
        <v>43</v>
      </c>
      <c r="D1068" s="1">
        <v>2010</v>
      </c>
      <c r="E1068" s="1">
        <v>82407</v>
      </c>
      <c r="F1068" s="1" t="s">
        <v>23</v>
      </c>
      <c r="G1068" s="1" t="s">
        <v>17</v>
      </c>
      <c r="H1068" s="1" t="s">
        <v>18</v>
      </c>
      <c r="I1068" s="1">
        <v>17.5</v>
      </c>
      <c r="J1068" s="1" t="s">
        <v>24</v>
      </c>
      <c r="K1068" s="1" t="s">
        <v>360</v>
      </c>
      <c r="L1068" s="1">
        <v>5</v>
      </c>
      <c r="N1068" s="1">
        <v>4.25</v>
      </c>
      <c r="P1068" s="2">
        <f t="shared" si="69"/>
        <v>106</v>
      </c>
      <c r="R1068" t="str">
        <f t="shared" si="70"/>
        <v/>
      </c>
    </row>
    <row r="1069" spans="1:18" ht="20.399999999999999" x14ac:dyDescent="0.35">
      <c r="A1069" s="1">
        <v>1067</v>
      </c>
      <c r="B1069" s="1" t="s">
        <v>144</v>
      </c>
      <c r="C1069" s="1" t="s">
        <v>57</v>
      </c>
      <c r="D1069" s="1">
        <v>2013</v>
      </c>
      <c r="E1069" s="1">
        <v>29000</v>
      </c>
      <c r="F1069" s="1" t="s">
        <v>28</v>
      </c>
      <c r="G1069" s="1" t="s">
        <v>17</v>
      </c>
      <c r="H1069" s="1" t="s">
        <v>18</v>
      </c>
      <c r="I1069" s="1">
        <v>18.899999999999999</v>
      </c>
      <c r="J1069" s="1" t="s">
        <v>24</v>
      </c>
      <c r="K1069" s="1" t="s">
        <v>110</v>
      </c>
      <c r="L1069" s="1">
        <v>5</v>
      </c>
      <c r="N1069" s="1">
        <v>3.2</v>
      </c>
      <c r="P1069" s="2">
        <f t="shared" si="69"/>
        <v>82</v>
      </c>
      <c r="R1069" t="str">
        <f t="shared" si="70"/>
        <v/>
      </c>
    </row>
    <row r="1070" spans="1:18" ht="20.399999999999999" x14ac:dyDescent="0.35">
      <c r="A1070" s="1">
        <v>1068</v>
      </c>
      <c r="B1070" s="1" t="s">
        <v>737</v>
      </c>
      <c r="C1070" s="1" t="s">
        <v>22</v>
      </c>
      <c r="D1070" s="1">
        <v>2012</v>
      </c>
      <c r="E1070" s="1">
        <v>225000</v>
      </c>
      <c r="F1070" s="1" t="s">
        <v>23</v>
      </c>
      <c r="G1070" s="1" t="s">
        <v>17</v>
      </c>
      <c r="H1070" s="1" t="s">
        <v>36</v>
      </c>
      <c r="I1070" s="1">
        <v>23.59</v>
      </c>
      <c r="J1070" s="1" t="s">
        <v>24</v>
      </c>
      <c r="K1070" s="1" t="s">
        <v>188</v>
      </c>
      <c r="L1070" s="1">
        <v>5</v>
      </c>
      <c r="N1070" s="1">
        <v>2.6</v>
      </c>
      <c r="P1070" s="2"/>
      <c r="R1070" t="str">
        <f t="shared" si="70"/>
        <v/>
      </c>
    </row>
    <row r="1071" spans="1:18" ht="20.399999999999999" x14ac:dyDescent="0.35">
      <c r="A1071" s="1">
        <v>1069</v>
      </c>
      <c r="B1071" s="1" t="s">
        <v>749</v>
      </c>
      <c r="C1071" s="1" t="s">
        <v>57</v>
      </c>
      <c r="D1071" s="1">
        <v>2014</v>
      </c>
      <c r="E1071" s="1">
        <v>45000</v>
      </c>
      <c r="F1071" s="1" t="s">
        <v>23</v>
      </c>
      <c r="G1071" s="1" t="s">
        <v>17</v>
      </c>
      <c r="H1071" s="1" t="s">
        <v>18</v>
      </c>
      <c r="I1071" s="1">
        <v>23.4</v>
      </c>
      <c r="J1071" s="1" t="s">
        <v>24</v>
      </c>
      <c r="K1071" s="1" t="s">
        <v>51</v>
      </c>
      <c r="L1071" s="1">
        <v>5</v>
      </c>
      <c r="N1071" s="1">
        <v>3.85</v>
      </c>
      <c r="P1071" s="2">
        <f t="shared" ref="P1071:P1102" si="72">--LEFT(K1071, FIND(" ", K1071) - 1)</f>
        <v>74</v>
      </c>
      <c r="R1071" t="str">
        <f t="shared" si="70"/>
        <v/>
      </c>
    </row>
    <row r="1072" spans="1:18" ht="20.399999999999999" x14ac:dyDescent="0.35">
      <c r="A1072" s="1">
        <v>1070</v>
      </c>
      <c r="B1072" s="1" t="s">
        <v>1122</v>
      </c>
      <c r="C1072" s="1" t="s">
        <v>53</v>
      </c>
      <c r="D1072" s="1">
        <v>2010</v>
      </c>
      <c r="E1072" s="1">
        <v>93401</v>
      </c>
      <c r="F1072" s="1" t="s">
        <v>23</v>
      </c>
      <c r="G1072" s="1" t="s">
        <v>17</v>
      </c>
      <c r="H1072" s="1" t="s">
        <v>18</v>
      </c>
      <c r="I1072" s="1">
        <v>23</v>
      </c>
      <c r="J1072" s="1" t="s">
        <v>24</v>
      </c>
      <c r="K1072" s="1" t="s">
        <v>219</v>
      </c>
      <c r="L1072" s="1">
        <v>5</v>
      </c>
      <c r="N1072" s="1">
        <v>3.48</v>
      </c>
      <c r="P1072" s="2">
        <f t="shared" si="72"/>
        <v>90</v>
      </c>
      <c r="R1072" t="str">
        <f t="shared" si="70"/>
        <v/>
      </c>
    </row>
    <row r="1073" spans="1:18" ht="20.399999999999999" x14ac:dyDescent="0.35">
      <c r="A1073" s="1">
        <v>1071</v>
      </c>
      <c r="B1073" s="1" t="s">
        <v>1123</v>
      </c>
      <c r="C1073" s="1" t="s">
        <v>39</v>
      </c>
      <c r="D1073" s="1">
        <v>2017</v>
      </c>
      <c r="E1073" s="1">
        <v>95802</v>
      </c>
      <c r="F1073" s="1" t="s">
        <v>23</v>
      </c>
      <c r="G1073" s="1" t="s">
        <v>17</v>
      </c>
      <c r="H1073" s="1" t="s">
        <v>36</v>
      </c>
      <c r="I1073" s="1">
        <v>25.83</v>
      </c>
      <c r="J1073" s="1" t="s">
        <v>24</v>
      </c>
      <c r="K1073" s="1" t="s">
        <v>405</v>
      </c>
      <c r="L1073" s="1">
        <v>5</v>
      </c>
      <c r="N1073" s="1">
        <v>4.55</v>
      </c>
      <c r="P1073" s="2">
        <f t="shared" si="72"/>
        <v>99</v>
      </c>
      <c r="R1073" t="str">
        <f t="shared" si="70"/>
        <v/>
      </c>
    </row>
    <row r="1074" spans="1:18" ht="20.399999999999999" x14ac:dyDescent="0.35">
      <c r="A1074" s="1">
        <v>1072</v>
      </c>
      <c r="B1074" s="1" t="s">
        <v>31</v>
      </c>
      <c r="C1074" s="1" t="s">
        <v>22</v>
      </c>
      <c r="D1074" s="1">
        <v>2016</v>
      </c>
      <c r="E1074" s="1">
        <v>130000</v>
      </c>
      <c r="F1074" s="1" t="s">
        <v>23</v>
      </c>
      <c r="G1074" s="1" t="s">
        <v>17</v>
      </c>
      <c r="H1074" s="1" t="s">
        <v>18</v>
      </c>
      <c r="I1074" s="1">
        <v>25.47</v>
      </c>
      <c r="J1074" s="1" t="s">
        <v>24</v>
      </c>
      <c r="K1074" s="1" t="s">
        <v>355</v>
      </c>
      <c r="L1074" s="1">
        <v>7</v>
      </c>
      <c r="M1074" s="1" t="s">
        <v>1124</v>
      </c>
      <c r="N1074" s="1">
        <v>7</v>
      </c>
      <c r="P1074" s="2">
        <f t="shared" si="72"/>
        <v>88.5</v>
      </c>
      <c r="Q1074">
        <f t="shared" si="71"/>
        <v>1127000</v>
      </c>
      <c r="R1074">
        <f t="shared" si="70"/>
        <v>99.992147293700086</v>
      </c>
    </row>
    <row r="1075" spans="1:18" ht="20.399999999999999" x14ac:dyDescent="0.35">
      <c r="A1075" s="1">
        <v>1073</v>
      </c>
      <c r="B1075" s="1" t="s">
        <v>354</v>
      </c>
      <c r="C1075" s="1" t="s">
        <v>129</v>
      </c>
      <c r="D1075" s="1">
        <v>2013</v>
      </c>
      <c r="E1075" s="1">
        <v>67443</v>
      </c>
      <c r="F1075" s="1" t="s">
        <v>23</v>
      </c>
      <c r="G1075" s="1" t="s">
        <v>17</v>
      </c>
      <c r="H1075" s="1" t="s">
        <v>18</v>
      </c>
      <c r="I1075" s="1">
        <v>20.77</v>
      </c>
      <c r="J1075" s="1" t="s">
        <v>24</v>
      </c>
      <c r="K1075" s="1" t="s">
        <v>472</v>
      </c>
      <c r="L1075" s="1">
        <v>7</v>
      </c>
      <c r="N1075" s="1">
        <v>5.75</v>
      </c>
      <c r="P1075" s="2">
        <f t="shared" si="72"/>
        <v>88.8</v>
      </c>
      <c r="R1075" t="str">
        <f t="shared" si="70"/>
        <v/>
      </c>
    </row>
    <row r="1076" spans="1:18" ht="20.399999999999999" x14ac:dyDescent="0.35">
      <c r="A1076" s="1">
        <v>1074</v>
      </c>
      <c r="B1076" s="1" t="s">
        <v>56</v>
      </c>
      <c r="C1076" s="1" t="s">
        <v>53</v>
      </c>
      <c r="D1076" s="1">
        <v>2016</v>
      </c>
      <c r="E1076" s="1">
        <v>47681</v>
      </c>
      <c r="F1076" s="1" t="s">
        <v>28</v>
      </c>
      <c r="G1076" s="1" t="s">
        <v>35</v>
      </c>
      <c r="H1076" s="1" t="s">
        <v>18</v>
      </c>
      <c r="I1076" s="1">
        <v>16.8</v>
      </c>
      <c r="J1076" s="1" t="s">
        <v>24</v>
      </c>
      <c r="K1076" s="1" t="s">
        <v>58</v>
      </c>
      <c r="L1076" s="1">
        <v>5</v>
      </c>
      <c r="N1076" s="1">
        <v>8.73</v>
      </c>
      <c r="P1076" s="2">
        <f t="shared" si="72"/>
        <v>116.3</v>
      </c>
      <c r="R1076" t="str">
        <f t="shared" si="70"/>
        <v/>
      </c>
    </row>
    <row r="1077" spans="1:18" ht="20.399999999999999" x14ac:dyDescent="0.35">
      <c r="A1077" s="1">
        <v>1075</v>
      </c>
      <c r="B1077" s="1" t="s">
        <v>285</v>
      </c>
      <c r="C1077" s="1" t="s">
        <v>39</v>
      </c>
      <c r="D1077" s="1">
        <v>2009</v>
      </c>
      <c r="E1077" s="1">
        <v>35000</v>
      </c>
      <c r="F1077" s="1" t="s">
        <v>28</v>
      </c>
      <c r="G1077" s="1" t="s">
        <v>17</v>
      </c>
      <c r="H1077" s="1" t="s">
        <v>18</v>
      </c>
      <c r="I1077" s="1">
        <v>19.7</v>
      </c>
      <c r="J1077" s="1" t="s">
        <v>24</v>
      </c>
      <c r="K1077" s="1" t="s">
        <v>116</v>
      </c>
      <c r="L1077" s="1">
        <v>5</v>
      </c>
      <c r="N1077" s="1">
        <v>1.7</v>
      </c>
      <c r="P1077" s="2">
        <f t="shared" si="72"/>
        <v>46.3</v>
      </c>
      <c r="R1077" t="str">
        <f t="shared" si="70"/>
        <v/>
      </c>
    </row>
    <row r="1078" spans="1:18" ht="20.399999999999999" x14ac:dyDescent="0.35">
      <c r="A1078" s="1">
        <v>1076</v>
      </c>
      <c r="B1078" s="1" t="s">
        <v>941</v>
      </c>
      <c r="C1078" s="1" t="s">
        <v>39</v>
      </c>
      <c r="D1078" s="1">
        <v>2016</v>
      </c>
      <c r="E1078" s="1">
        <v>68000</v>
      </c>
      <c r="F1078" s="1" t="s">
        <v>23</v>
      </c>
      <c r="G1078" s="1" t="s">
        <v>35</v>
      </c>
      <c r="H1078" s="1" t="s">
        <v>18</v>
      </c>
      <c r="I1078" s="1">
        <v>10.91</v>
      </c>
      <c r="J1078" s="1" t="s">
        <v>24</v>
      </c>
      <c r="K1078" s="1" t="s">
        <v>942</v>
      </c>
      <c r="L1078" s="1">
        <v>7</v>
      </c>
      <c r="N1078" s="1">
        <v>29.5</v>
      </c>
      <c r="P1078" s="2">
        <f t="shared" si="72"/>
        <v>197</v>
      </c>
      <c r="R1078" t="str">
        <f t="shared" si="70"/>
        <v/>
      </c>
    </row>
    <row r="1079" spans="1:18" ht="20.399999999999999" x14ac:dyDescent="0.35">
      <c r="A1079" s="1">
        <v>1077</v>
      </c>
      <c r="B1079" s="1" t="s">
        <v>107</v>
      </c>
      <c r="C1079" s="1" t="s">
        <v>53</v>
      </c>
      <c r="D1079" s="1">
        <v>2019</v>
      </c>
      <c r="E1079" s="1">
        <v>34688</v>
      </c>
      <c r="F1079" s="1" t="s">
        <v>23</v>
      </c>
      <c r="G1079" s="1" t="s">
        <v>17</v>
      </c>
      <c r="H1079" s="1" t="s">
        <v>18</v>
      </c>
      <c r="I1079" s="1">
        <v>24.3</v>
      </c>
      <c r="J1079" s="1" t="s">
        <v>24</v>
      </c>
      <c r="K1079" s="1" t="s">
        <v>80</v>
      </c>
      <c r="L1079" s="1">
        <v>5</v>
      </c>
      <c r="M1079" s="1" t="s">
        <v>1125</v>
      </c>
      <c r="N1079" s="1">
        <v>10.49</v>
      </c>
      <c r="P1079" s="2">
        <f t="shared" si="72"/>
        <v>88.5</v>
      </c>
      <c r="Q1079">
        <f t="shared" si="71"/>
        <v>1120000</v>
      </c>
      <c r="R1079">
        <f t="shared" si="70"/>
        <v>99.992098214285718</v>
      </c>
    </row>
    <row r="1080" spans="1:18" ht="20.399999999999999" x14ac:dyDescent="0.35">
      <c r="A1080" s="1">
        <v>1078</v>
      </c>
      <c r="B1080" s="1" t="s">
        <v>1126</v>
      </c>
      <c r="C1080" s="1" t="s">
        <v>57</v>
      </c>
      <c r="D1080" s="1">
        <v>2015</v>
      </c>
      <c r="E1080" s="1">
        <v>10512</v>
      </c>
      <c r="F1080" s="1" t="s">
        <v>28</v>
      </c>
      <c r="G1080" s="1" t="s">
        <v>35</v>
      </c>
      <c r="H1080" s="1" t="s">
        <v>18</v>
      </c>
      <c r="I1080" s="1">
        <v>8.6</v>
      </c>
      <c r="J1080" s="1" t="s">
        <v>24</v>
      </c>
      <c r="K1080" s="1" t="s">
        <v>1127</v>
      </c>
      <c r="L1080" s="1">
        <v>2</v>
      </c>
      <c r="N1080" s="1">
        <v>64</v>
      </c>
      <c r="P1080" s="2">
        <f t="shared" si="72"/>
        <v>265</v>
      </c>
      <c r="R1080" t="str">
        <f t="shared" si="70"/>
        <v/>
      </c>
    </row>
    <row r="1081" spans="1:18" ht="20.399999999999999" x14ac:dyDescent="0.35">
      <c r="A1081" s="1">
        <v>1079</v>
      </c>
      <c r="B1081" s="1" t="s">
        <v>410</v>
      </c>
      <c r="C1081" s="1" t="s">
        <v>22</v>
      </c>
      <c r="D1081" s="1">
        <v>2016</v>
      </c>
      <c r="E1081" s="1">
        <v>58000</v>
      </c>
      <c r="F1081" s="1" t="s">
        <v>23</v>
      </c>
      <c r="G1081" s="1" t="s">
        <v>17</v>
      </c>
      <c r="H1081" s="1" t="s">
        <v>18</v>
      </c>
      <c r="I1081" s="1">
        <v>22.9</v>
      </c>
      <c r="J1081" s="1" t="s">
        <v>24</v>
      </c>
      <c r="K1081" s="1" t="s">
        <v>51</v>
      </c>
      <c r="L1081" s="1">
        <v>5</v>
      </c>
      <c r="N1081" s="1">
        <v>7.55</v>
      </c>
      <c r="P1081" s="2">
        <f t="shared" si="72"/>
        <v>74</v>
      </c>
      <c r="R1081" t="str">
        <f t="shared" si="70"/>
        <v/>
      </c>
    </row>
    <row r="1082" spans="1:18" ht="20.399999999999999" x14ac:dyDescent="0.35">
      <c r="A1082" s="1">
        <v>1080</v>
      </c>
      <c r="B1082" s="1" t="s">
        <v>1128</v>
      </c>
      <c r="C1082" s="1" t="s">
        <v>15</v>
      </c>
      <c r="D1082" s="1">
        <v>2014</v>
      </c>
      <c r="E1082" s="1">
        <v>40000</v>
      </c>
      <c r="F1082" s="1" t="s">
        <v>28</v>
      </c>
      <c r="G1082" s="1" t="s">
        <v>17</v>
      </c>
      <c r="H1082" s="1" t="s">
        <v>18</v>
      </c>
      <c r="I1082" s="1">
        <v>17.57</v>
      </c>
      <c r="J1082" s="1" t="s">
        <v>24</v>
      </c>
      <c r="K1082" s="1" t="s">
        <v>29</v>
      </c>
      <c r="L1082" s="1">
        <v>5</v>
      </c>
      <c r="M1082" s="1" t="s">
        <v>981</v>
      </c>
      <c r="N1082" s="1">
        <v>3.95</v>
      </c>
      <c r="P1082" s="2">
        <f t="shared" si="72"/>
        <v>88.7</v>
      </c>
      <c r="Q1082">
        <f t="shared" si="71"/>
        <v>856000</v>
      </c>
      <c r="R1082">
        <f t="shared" si="70"/>
        <v>99.98963785046729</v>
      </c>
    </row>
    <row r="1083" spans="1:18" ht="20.399999999999999" x14ac:dyDescent="0.35">
      <c r="A1083" s="1">
        <v>1081</v>
      </c>
      <c r="B1083" s="1" t="s">
        <v>1129</v>
      </c>
      <c r="C1083" s="1" t="s">
        <v>74</v>
      </c>
      <c r="D1083" s="1">
        <v>2010</v>
      </c>
      <c r="E1083" s="1">
        <v>61000</v>
      </c>
      <c r="F1083" s="1" t="s">
        <v>28</v>
      </c>
      <c r="G1083" s="1" t="s">
        <v>17</v>
      </c>
      <c r="H1083" s="1" t="s">
        <v>92</v>
      </c>
      <c r="I1083" s="1">
        <v>17</v>
      </c>
      <c r="J1083" s="1" t="s">
        <v>24</v>
      </c>
      <c r="K1083" s="1" t="s">
        <v>84</v>
      </c>
      <c r="L1083" s="1">
        <v>5</v>
      </c>
      <c r="N1083" s="1">
        <v>3.25</v>
      </c>
      <c r="P1083" s="2">
        <f t="shared" si="72"/>
        <v>80</v>
      </c>
      <c r="R1083" t="str">
        <f t="shared" si="70"/>
        <v/>
      </c>
    </row>
    <row r="1084" spans="1:18" ht="20.399999999999999" x14ac:dyDescent="0.35">
      <c r="A1084" s="1">
        <v>1082</v>
      </c>
      <c r="B1084" s="1" t="s">
        <v>1130</v>
      </c>
      <c r="C1084" s="1" t="s">
        <v>15</v>
      </c>
      <c r="D1084" s="1">
        <v>2009</v>
      </c>
      <c r="E1084" s="1">
        <v>86000</v>
      </c>
      <c r="F1084" s="1" t="s">
        <v>23</v>
      </c>
      <c r="G1084" s="1" t="s">
        <v>17</v>
      </c>
      <c r="H1084" s="1" t="s">
        <v>18</v>
      </c>
      <c r="I1084" s="1">
        <v>19.399999999999999</v>
      </c>
      <c r="J1084" s="1" t="s">
        <v>24</v>
      </c>
      <c r="K1084" s="1" t="s">
        <v>424</v>
      </c>
      <c r="L1084" s="1">
        <v>5</v>
      </c>
      <c r="N1084" s="1">
        <v>2.75</v>
      </c>
      <c r="P1084" s="2">
        <f t="shared" si="72"/>
        <v>70</v>
      </c>
      <c r="R1084" t="str">
        <f t="shared" si="70"/>
        <v/>
      </c>
    </row>
    <row r="1085" spans="1:18" ht="20.399999999999999" x14ac:dyDescent="0.35">
      <c r="A1085" s="1">
        <v>1083</v>
      </c>
      <c r="B1085" s="1" t="s">
        <v>1131</v>
      </c>
      <c r="C1085" s="1" t="s">
        <v>57</v>
      </c>
      <c r="D1085" s="1">
        <v>2015</v>
      </c>
      <c r="E1085" s="1">
        <v>45000</v>
      </c>
      <c r="F1085" s="1" t="s">
        <v>23</v>
      </c>
      <c r="G1085" s="1" t="s">
        <v>17</v>
      </c>
      <c r="H1085" s="1" t="s">
        <v>18</v>
      </c>
      <c r="I1085" s="1">
        <v>21.43</v>
      </c>
      <c r="J1085" s="1" t="s">
        <v>24</v>
      </c>
      <c r="K1085" s="1" t="s">
        <v>566</v>
      </c>
      <c r="L1085" s="1">
        <v>5</v>
      </c>
      <c r="N1085" s="1">
        <v>7.35</v>
      </c>
      <c r="P1085" s="2">
        <f t="shared" si="72"/>
        <v>87.2</v>
      </c>
      <c r="R1085" t="str">
        <f t="shared" si="70"/>
        <v/>
      </c>
    </row>
    <row r="1086" spans="1:18" ht="20.399999999999999" x14ac:dyDescent="0.35">
      <c r="A1086" s="1">
        <v>1084</v>
      </c>
      <c r="B1086" s="1" t="s">
        <v>1042</v>
      </c>
      <c r="C1086" s="1" t="s">
        <v>129</v>
      </c>
      <c r="D1086" s="1">
        <v>2017</v>
      </c>
      <c r="E1086" s="1">
        <v>55000</v>
      </c>
      <c r="F1086" s="1" t="s">
        <v>28</v>
      </c>
      <c r="G1086" s="1" t="s">
        <v>17</v>
      </c>
      <c r="H1086" s="1" t="s">
        <v>18</v>
      </c>
      <c r="I1086" s="1">
        <v>17</v>
      </c>
      <c r="J1086" s="1" t="s">
        <v>24</v>
      </c>
      <c r="K1086" s="1" t="s">
        <v>1043</v>
      </c>
      <c r="L1086" s="1">
        <v>5</v>
      </c>
      <c r="N1086" s="1">
        <v>4.7</v>
      </c>
      <c r="P1086" s="2">
        <f t="shared" si="72"/>
        <v>73.75</v>
      </c>
      <c r="R1086" t="str">
        <f t="shared" si="70"/>
        <v/>
      </c>
    </row>
    <row r="1087" spans="1:18" ht="20.399999999999999" x14ac:dyDescent="0.35">
      <c r="A1087" s="1">
        <v>1085</v>
      </c>
      <c r="B1087" s="1" t="s">
        <v>381</v>
      </c>
      <c r="C1087" s="1" t="s">
        <v>53</v>
      </c>
      <c r="D1087" s="1">
        <v>2016</v>
      </c>
      <c r="E1087" s="1">
        <v>36855</v>
      </c>
      <c r="F1087" s="1" t="s">
        <v>28</v>
      </c>
      <c r="G1087" s="1" t="s">
        <v>17</v>
      </c>
      <c r="H1087" s="1" t="s">
        <v>36</v>
      </c>
      <c r="I1087" s="1">
        <v>15.29</v>
      </c>
      <c r="J1087" s="1" t="s">
        <v>24</v>
      </c>
      <c r="K1087" s="1" t="s">
        <v>283</v>
      </c>
      <c r="L1087" s="1">
        <v>5</v>
      </c>
      <c r="N1087" s="1">
        <v>8.77</v>
      </c>
      <c r="P1087" s="2">
        <f t="shared" si="72"/>
        <v>121.3</v>
      </c>
      <c r="R1087" t="str">
        <f t="shared" si="70"/>
        <v/>
      </c>
    </row>
    <row r="1088" spans="1:18" ht="20.399999999999999" x14ac:dyDescent="0.35">
      <c r="A1088" s="1">
        <v>1086</v>
      </c>
      <c r="B1088" s="1" t="s">
        <v>324</v>
      </c>
      <c r="C1088" s="1" t="s">
        <v>53</v>
      </c>
      <c r="D1088" s="1">
        <v>2013</v>
      </c>
      <c r="E1088" s="1">
        <v>46821</v>
      </c>
      <c r="F1088" s="1" t="s">
        <v>28</v>
      </c>
      <c r="G1088" s="1" t="s">
        <v>17</v>
      </c>
      <c r="H1088" s="1" t="s">
        <v>18</v>
      </c>
      <c r="I1088" s="1">
        <v>20.36</v>
      </c>
      <c r="J1088" s="1" t="s">
        <v>24</v>
      </c>
      <c r="K1088" s="1" t="s">
        <v>151</v>
      </c>
      <c r="L1088" s="1">
        <v>5</v>
      </c>
      <c r="N1088" s="1">
        <v>3.42</v>
      </c>
      <c r="P1088" s="2">
        <f t="shared" si="72"/>
        <v>78.900000000000006</v>
      </c>
      <c r="R1088" t="str">
        <f t="shared" si="70"/>
        <v/>
      </c>
    </row>
    <row r="1089" spans="1:18" ht="20.399999999999999" x14ac:dyDescent="0.35">
      <c r="A1089" s="1">
        <v>1087</v>
      </c>
      <c r="B1089" s="1" t="s">
        <v>694</v>
      </c>
      <c r="C1089" s="1" t="s">
        <v>57</v>
      </c>
      <c r="D1089" s="1">
        <v>2015</v>
      </c>
      <c r="E1089" s="1">
        <v>120000</v>
      </c>
      <c r="F1089" s="1" t="s">
        <v>28</v>
      </c>
      <c r="G1089" s="1" t="s">
        <v>17</v>
      </c>
      <c r="H1089" s="1" t="s">
        <v>18</v>
      </c>
      <c r="I1089" s="1">
        <v>18.600000000000001</v>
      </c>
      <c r="J1089" s="1" t="s">
        <v>24</v>
      </c>
      <c r="K1089" s="1" t="s">
        <v>296</v>
      </c>
      <c r="L1089" s="1">
        <v>5</v>
      </c>
      <c r="N1089" s="1">
        <v>2.5</v>
      </c>
      <c r="P1089" s="2">
        <f t="shared" si="72"/>
        <v>76.8</v>
      </c>
      <c r="R1089" t="str">
        <f t="shared" si="70"/>
        <v/>
      </c>
    </row>
    <row r="1090" spans="1:18" ht="20.399999999999999" x14ac:dyDescent="0.35">
      <c r="A1090" s="1">
        <v>1088</v>
      </c>
      <c r="B1090" s="1" t="s">
        <v>232</v>
      </c>
      <c r="C1090" s="1" t="s">
        <v>57</v>
      </c>
      <c r="D1090" s="1">
        <v>2012</v>
      </c>
      <c r="E1090" s="1">
        <v>29000</v>
      </c>
      <c r="F1090" s="1" t="s">
        <v>23</v>
      </c>
      <c r="G1090" s="1" t="s">
        <v>35</v>
      </c>
      <c r="H1090" s="1" t="s">
        <v>18</v>
      </c>
      <c r="I1090" s="1">
        <v>14.74</v>
      </c>
      <c r="J1090" s="1" t="s">
        <v>24</v>
      </c>
      <c r="K1090" s="1" t="s">
        <v>233</v>
      </c>
      <c r="L1090" s="1">
        <v>5</v>
      </c>
      <c r="N1090" s="1">
        <v>20</v>
      </c>
      <c r="P1090" s="2">
        <f t="shared" si="72"/>
        <v>270.89999999999998</v>
      </c>
      <c r="R1090" t="str">
        <f t="shared" si="70"/>
        <v/>
      </c>
    </row>
    <row r="1091" spans="1:18" ht="20.399999999999999" x14ac:dyDescent="0.35">
      <c r="A1091" s="1">
        <v>1089</v>
      </c>
      <c r="B1091" s="1" t="s">
        <v>1132</v>
      </c>
      <c r="C1091" s="1" t="s">
        <v>15</v>
      </c>
      <c r="D1091" s="1">
        <v>2014</v>
      </c>
      <c r="E1091" s="1">
        <v>40000</v>
      </c>
      <c r="F1091" s="1" t="s">
        <v>28</v>
      </c>
      <c r="G1091" s="1" t="s">
        <v>17</v>
      </c>
      <c r="H1091" s="1" t="s">
        <v>18</v>
      </c>
      <c r="I1091" s="1">
        <v>13.24</v>
      </c>
      <c r="J1091" s="1" t="s">
        <v>24</v>
      </c>
      <c r="K1091" s="1" t="s">
        <v>342</v>
      </c>
      <c r="L1091" s="1">
        <v>5</v>
      </c>
      <c r="N1091" s="1">
        <v>5.25</v>
      </c>
      <c r="P1091" s="2">
        <f t="shared" si="72"/>
        <v>102.5</v>
      </c>
      <c r="R1091" t="str">
        <f t="shared" si="70"/>
        <v/>
      </c>
    </row>
    <row r="1092" spans="1:18" ht="20.399999999999999" x14ac:dyDescent="0.35">
      <c r="A1092" s="1">
        <v>1090</v>
      </c>
      <c r="B1092" s="1" t="s">
        <v>1063</v>
      </c>
      <c r="C1092" s="1" t="s">
        <v>61</v>
      </c>
      <c r="D1092" s="1">
        <v>2013</v>
      </c>
      <c r="E1092" s="1">
        <v>60000</v>
      </c>
      <c r="F1092" s="1" t="s">
        <v>23</v>
      </c>
      <c r="G1092" s="1" t="s">
        <v>35</v>
      </c>
      <c r="H1092" s="1" t="s">
        <v>36</v>
      </c>
      <c r="I1092" s="1">
        <v>15.73</v>
      </c>
      <c r="J1092" s="1" t="s">
        <v>24</v>
      </c>
      <c r="K1092" s="1" t="s">
        <v>139</v>
      </c>
      <c r="L1092" s="1">
        <v>5</v>
      </c>
      <c r="N1092" s="1">
        <v>14.5</v>
      </c>
      <c r="P1092" s="2">
        <f t="shared" si="72"/>
        <v>174.33</v>
      </c>
      <c r="R1092" t="str">
        <f t="shared" si="70"/>
        <v/>
      </c>
    </row>
    <row r="1093" spans="1:18" ht="20.399999999999999" x14ac:dyDescent="0.35">
      <c r="A1093" s="1">
        <v>1091</v>
      </c>
      <c r="B1093" s="1" t="s">
        <v>1133</v>
      </c>
      <c r="C1093" s="1" t="s">
        <v>15</v>
      </c>
      <c r="D1093" s="1">
        <v>2011</v>
      </c>
      <c r="E1093" s="1">
        <v>64984</v>
      </c>
      <c r="F1093" s="1" t="s">
        <v>28</v>
      </c>
      <c r="G1093" s="1" t="s">
        <v>35</v>
      </c>
      <c r="H1093" s="1" t="s">
        <v>18</v>
      </c>
      <c r="I1093" s="1">
        <v>16.95</v>
      </c>
      <c r="J1093" s="1" t="s">
        <v>24</v>
      </c>
      <c r="K1093" s="1" t="s">
        <v>151</v>
      </c>
      <c r="L1093" s="1">
        <v>5</v>
      </c>
      <c r="N1093" s="1">
        <v>3.45</v>
      </c>
      <c r="P1093" s="2">
        <f t="shared" si="72"/>
        <v>78.900000000000006</v>
      </c>
      <c r="R1093" t="str">
        <f t="shared" si="70"/>
        <v/>
      </c>
    </row>
    <row r="1094" spans="1:18" ht="20.399999999999999" x14ac:dyDescent="0.35">
      <c r="A1094" s="1">
        <v>1092</v>
      </c>
      <c r="B1094" s="1" t="s">
        <v>856</v>
      </c>
      <c r="C1094" s="1" t="s">
        <v>22</v>
      </c>
      <c r="D1094" s="1">
        <v>2015</v>
      </c>
      <c r="E1094" s="1">
        <v>73204</v>
      </c>
      <c r="F1094" s="1" t="s">
        <v>28</v>
      </c>
      <c r="G1094" s="1" t="s">
        <v>35</v>
      </c>
      <c r="H1094" s="1" t="s">
        <v>18</v>
      </c>
      <c r="I1094" s="1">
        <v>24.07</v>
      </c>
      <c r="J1094" s="1" t="s">
        <v>24</v>
      </c>
      <c r="K1094" s="1" t="s">
        <v>88</v>
      </c>
      <c r="L1094" s="1">
        <v>5</v>
      </c>
      <c r="N1094" s="1">
        <v>3.3</v>
      </c>
      <c r="P1094" s="2">
        <f t="shared" si="72"/>
        <v>67.099999999999994</v>
      </c>
      <c r="R1094" t="str">
        <f t="shared" si="70"/>
        <v/>
      </c>
    </row>
    <row r="1095" spans="1:18" ht="20.399999999999999" x14ac:dyDescent="0.35">
      <c r="A1095" s="1">
        <v>1093</v>
      </c>
      <c r="B1095" s="1" t="s">
        <v>650</v>
      </c>
      <c r="C1095" s="1" t="s">
        <v>74</v>
      </c>
      <c r="D1095" s="1">
        <v>2014</v>
      </c>
      <c r="E1095" s="1">
        <v>50000</v>
      </c>
      <c r="F1095" s="1" t="s">
        <v>23</v>
      </c>
      <c r="G1095" s="1" t="s">
        <v>35</v>
      </c>
      <c r="H1095" s="1" t="s">
        <v>18</v>
      </c>
      <c r="I1095" s="1">
        <v>11.33</v>
      </c>
      <c r="J1095" s="1" t="s">
        <v>24</v>
      </c>
      <c r="K1095" s="1" t="s">
        <v>651</v>
      </c>
      <c r="L1095" s="1">
        <v>7</v>
      </c>
      <c r="N1095" s="1">
        <v>51</v>
      </c>
      <c r="P1095" s="2">
        <f t="shared" si="72"/>
        <v>335.2</v>
      </c>
      <c r="R1095" t="str">
        <f t="shared" si="70"/>
        <v/>
      </c>
    </row>
    <row r="1096" spans="1:18" ht="20.399999999999999" x14ac:dyDescent="0.35">
      <c r="A1096" s="1">
        <v>1094</v>
      </c>
      <c r="B1096" s="1" t="s">
        <v>255</v>
      </c>
      <c r="C1096" s="1" t="s">
        <v>57</v>
      </c>
      <c r="D1096" s="1">
        <v>2017</v>
      </c>
      <c r="E1096" s="1">
        <v>35000</v>
      </c>
      <c r="F1096" s="1" t="s">
        <v>23</v>
      </c>
      <c r="G1096" s="1" t="s">
        <v>17</v>
      </c>
      <c r="H1096" s="1" t="s">
        <v>18</v>
      </c>
      <c r="I1096" s="1">
        <v>24.3</v>
      </c>
      <c r="J1096" s="1" t="s">
        <v>24</v>
      </c>
      <c r="K1096" s="1" t="s">
        <v>80</v>
      </c>
      <c r="L1096" s="1">
        <v>5</v>
      </c>
      <c r="M1096" s="1" t="s">
        <v>1134</v>
      </c>
      <c r="N1096" s="1">
        <v>6.5</v>
      </c>
      <c r="P1096" s="2">
        <f t="shared" si="72"/>
        <v>88.5</v>
      </c>
      <c r="Q1096">
        <f t="shared" si="71"/>
        <v>946000.00000000012</v>
      </c>
      <c r="R1096">
        <f t="shared" si="70"/>
        <v>99.990644820295984</v>
      </c>
    </row>
    <row r="1097" spans="1:18" ht="20.399999999999999" x14ac:dyDescent="0.35">
      <c r="A1097" s="1">
        <v>1095</v>
      </c>
      <c r="B1097" s="1" t="s">
        <v>528</v>
      </c>
      <c r="C1097" s="1" t="s">
        <v>39</v>
      </c>
      <c r="D1097" s="1">
        <v>2013</v>
      </c>
      <c r="E1097" s="1">
        <v>17729</v>
      </c>
      <c r="F1097" s="1" t="s">
        <v>28</v>
      </c>
      <c r="G1097" s="1" t="s">
        <v>17</v>
      </c>
      <c r="H1097" s="1" t="s">
        <v>18</v>
      </c>
      <c r="I1097" s="1">
        <v>21.1</v>
      </c>
      <c r="J1097" s="1" t="s">
        <v>24</v>
      </c>
      <c r="K1097" s="1" t="s">
        <v>41</v>
      </c>
      <c r="L1097" s="1">
        <v>5</v>
      </c>
      <c r="N1097" s="1">
        <v>3.65</v>
      </c>
      <c r="P1097" s="2">
        <f t="shared" si="72"/>
        <v>55.2</v>
      </c>
      <c r="R1097" t="str">
        <f t="shared" si="70"/>
        <v/>
      </c>
    </row>
    <row r="1098" spans="1:18" ht="20.399999999999999" x14ac:dyDescent="0.35">
      <c r="A1098" s="1">
        <v>1096</v>
      </c>
      <c r="B1098" s="1" t="s">
        <v>1135</v>
      </c>
      <c r="C1098" s="1" t="s">
        <v>27</v>
      </c>
      <c r="D1098" s="1">
        <v>2012</v>
      </c>
      <c r="E1098" s="1">
        <v>97000</v>
      </c>
      <c r="F1098" s="1" t="s">
        <v>23</v>
      </c>
      <c r="G1098" s="1" t="s">
        <v>17</v>
      </c>
      <c r="H1098" s="1" t="s">
        <v>18</v>
      </c>
      <c r="I1098" s="1">
        <v>20</v>
      </c>
      <c r="J1098" s="1" t="s">
        <v>24</v>
      </c>
      <c r="K1098" s="1" t="s">
        <v>64</v>
      </c>
      <c r="L1098" s="1">
        <v>5</v>
      </c>
      <c r="M1098" s="1" t="s">
        <v>1136</v>
      </c>
      <c r="N1098" s="1">
        <v>7.25</v>
      </c>
      <c r="P1098" s="2">
        <f t="shared" si="72"/>
        <v>115</v>
      </c>
      <c r="Q1098">
        <f t="shared" ref="Q1098:Q1161" si="73">VALUE(SUBSTITUTE(SUBSTITUTE(TRIM(M1098), CHAR(160), ""), " Lakh", "")) * 100000</f>
        <v>1279000</v>
      </c>
      <c r="R1098">
        <f t="shared" si="70"/>
        <v>99.991008600469115</v>
      </c>
    </row>
    <row r="1099" spans="1:18" ht="20.399999999999999" x14ac:dyDescent="0.35">
      <c r="A1099" s="1">
        <v>1097</v>
      </c>
      <c r="B1099" s="1" t="s">
        <v>260</v>
      </c>
      <c r="C1099" s="1" t="s">
        <v>53</v>
      </c>
      <c r="D1099" s="1">
        <v>2014</v>
      </c>
      <c r="E1099" s="1">
        <v>89614</v>
      </c>
      <c r="F1099" s="1" t="s">
        <v>23</v>
      </c>
      <c r="G1099" s="1" t="s">
        <v>17</v>
      </c>
      <c r="H1099" s="1" t="s">
        <v>18</v>
      </c>
      <c r="I1099" s="1">
        <v>22</v>
      </c>
      <c r="J1099" s="1" t="s">
        <v>24</v>
      </c>
      <c r="K1099" s="1" t="s">
        <v>25</v>
      </c>
      <c r="L1099" s="1">
        <v>5</v>
      </c>
      <c r="M1099" s="1" t="s">
        <v>1137</v>
      </c>
      <c r="N1099" s="1">
        <v>6.01</v>
      </c>
      <c r="P1099" s="2">
        <f t="shared" si="72"/>
        <v>126.2</v>
      </c>
      <c r="Q1099">
        <f t="shared" si="73"/>
        <v>1557000</v>
      </c>
      <c r="R1099">
        <f t="shared" si="70"/>
        <v>99.99189466923572</v>
      </c>
    </row>
    <row r="1100" spans="1:18" ht="20.399999999999999" x14ac:dyDescent="0.35">
      <c r="A1100" s="1">
        <v>1098</v>
      </c>
      <c r="B1100" s="1" t="s">
        <v>397</v>
      </c>
      <c r="C1100" s="1" t="s">
        <v>57</v>
      </c>
      <c r="D1100" s="1">
        <v>2015</v>
      </c>
      <c r="E1100" s="1">
        <v>14000</v>
      </c>
      <c r="F1100" s="1" t="s">
        <v>28</v>
      </c>
      <c r="G1100" s="1" t="s">
        <v>17</v>
      </c>
      <c r="H1100" s="1" t="s">
        <v>18</v>
      </c>
      <c r="I1100" s="1">
        <v>18.899999999999999</v>
      </c>
      <c r="J1100" s="1" t="s">
        <v>24</v>
      </c>
      <c r="K1100" s="1" t="s">
        <v>88</v>
      </c>
      <c r="L1100" s="1">
        <v>5</v>
      </c>
      <c r="N1100" s="1">
        <v>2.8</v>
      </c>
      <c r="P1100" s="2">
        <f t="shared" si="72"/>
        <v>67.099999999999994</v>
      </c>
      <c r="R1100" t="str">
        <f t="shared" si="70"/>
        <v/>
      </c>
    </row>
    <row r="1101" spans="1:18" ht="20.399999999999999" x14ac:dyDescent="0.35">
      <c r="A1101" s="1">
        <v>1099</v>
      </c>
      <c r="B1101" s="1" t="s">
        <v>805</v>
      </c>
      <c r="C1101" s="1" t="s">
        <v>27</v>
      </c>
      <c r="D1101" s="1">
        <v>2012</v>
      </c>
      <c r="E1101" s="1">
        <v>50000</v>
      </c>
      <c r="F1101" s="1" t="s">
        <v>28</v>
      </c>
      <c r="G1101" s="1" t="s">
        <v>17</v>
      </c>
      <c r="H1101" s="1" t="s">
        <v>18</v>
      </c>
      <c r="I1101" s="1">
        <v>17</v>
      </c>
      <c r="J1101" s="1" t="s">
        <v>24</v>
      </c>
      <c r="K1101" s="1" t="s">
        <v>84</v>
      </c>
      <c r="L1101" s="1">
        <v>5</v>
      </c>
      <c r="N1101" s="1">
        <v>4</v>
      </c>
      <c r="P1101" s="2">
        <f t="shared" si="72"/>
        <v>80</v>
      </c>
      <c r="R1101" t="str">
        <f t="shared" ref="R1101:R1164" si="74">IF(Q1101&lt;&gt;"", ((Q1101 - P1101) / Q1101) * 100, "")</f>
        <v/>
      </c>
    </row>
    <row r="1102" spans="1:18" ht="20.399999999999999" x14ac:dyDescent="0.35">
      <c r="A1102" s="1">
        <v>1100</v>
      </c>
      <c r="B1102" s="1" t="s">
        <v>421</v>
      </c>
      <c r="C1102" s="1" t="s">
        <v>61</v>
      </c>
      <c r="D1102" s="1">
        <v>2014</v>
      </c>
      <c r="E1102" s="1">
        <v>62505</v>
      </c>
      <c r="F1102" s="1" t="s">
        <v>28</v>
      </c>
      <c r="G1102" s="1" t="s">
        <v>17</v>
      </c>
      <c r="H1102" s="1" t="s">
        <v>18</v>
      </c>
      <c r="I1102" s="1">
        <v>17.399999999999999</v>
      </c>
      <c r="J1102" s="1" t="s">
        <v>24</v>
      </c>
      <c r="K1102" s="1" t="s">
        <v>201</v>
      </c>
      <c r="L1102" s="1">
        <v>5</v>
      </c>
      <c r="N1102" s="1">
        <v>5.95</v>
      </c>
      <c r="P1102" s="2">
        <f t="shared" si="72"/>
        <v>117.3</v>
      </c>
      <c r="R1102" t="str">
        <f t="shared" si="74"/>
        <v/>
      </c>
    </row>
    <row r="1103" spans="1:18" ht="20.399999999999999" x14ac:dyDescent="0.35">
      <c r="A1103" s="1">
        <v>1101</v>
      </c>
      <c r="B1103" s="1" t="s">
        <v>91</v>
      </c>
      <c r="C1103" s="1" t="s">
        <v>27</v>
      </c>
      <c r="D1103" s="1">
        <v>2011</v>
      </c>
      <c r="E1103" s="1">
        <v>248000</v>
      </c>
      <c r="F1103" s="1" t="s">
        <v>23</v>
      </c>
      <c r="G1103" s="1" t="s">
        <v>17</v>
      </c>
      <c r="H1103" s="1" t="s">
        <v>36</v>
      </c>
      <c r="I1103" s="1">
        <v>12.8</v>
      </c>
      <c r="J1103" s="1" t="s">
        <v>24</v>
      </c>
      <c r="K1103" s="1" t="s">
        <v>93</v>
      </c>
      <c r="L1103" s="1">
        <v>7</v>
      </c>
      <c r="N1103" s="1">
        <v>9.1999999999999993</v>
      </c>
      <c r="P1103" s="2">
        <f t="shared" ref="P1103:P1134" si="75">--LEFT(K1103, FIND(" ", K1103) - 1)</f>
        <v>102</v>
      </c>
      <c r="R1103" t="str">
        <f t="shared" si="74"/>
        <v/>
      </c>
    </row>
    <row r="1104" spans="1:18" ht="20.399999999999999" x14ac:dyDescent="0.35">
      <c r="A1104" s="1">
        <v>1102</v>
      </c>
      <c r="B1104" s="1" t="s">
        <v>837</v>
      </c>
      <c r="C1104" s="1" t="s">
        <v>22</v>
      </c>
      <c r="D1104" s="1">
        <v>2012</v>
      </c>
      <c r="E1104" s="1">
        <v>94900</v>
      </c>
      <c r="F1104" s="1" t="s">
        <v>23</v>
      </c>
      <c r="G1104" s="1" t="s">
        <v>17</v>
      </c>
      <c r="H1104" s="1" t="s">
        <v>18</v>
      </c>
      <c r="I1104" s="1">
        <v>16.8</v>
      </c>
      <c r="J1104" s="1" t="s">
        <v>24</v>
      </c>
      <c r="K1104" s="1" t="s">
        <v>215</v>
      </c>
      <c r="L1104" s="1">
        <v>5</v>
      </c>
      <c r="N1104" s="1">
        <v>5.35</v>
      </c>
      <c r="P1104" s="2">
        <f t="shared" si="75"/>
        <v>110</v>
      </c>
      <c r="R1104" t="str">
        <f t="shared" si="74"/>
        <v/>
      </c>
    </row>
    <row r="1105" spans="1:18" ht="20.399999999999999" x14ac:dyDescent="0.35">
      <c r="A1105" s="1">
        <v>1103</v>
      </c>
      <c r="B1105" s="1" t="s">
        <v>1138</v>
      </c>
      <c r="C1105" s="1" t="s">
        <v>61</v>
      </c>
      <c r="D1105" s="1">
        <v>2017</v>
      </c>
      <c r="E1105" s="1">
        <v>55000</v>
      </c>
      <c r="F1105" s="1" t="s">
        <v>23</v>
      </c>
      <c r="G1105" s="1" t="s">
        <v>17</v>
      </c>
      <c r="H1105" s="1" t="s">
        <v>18</v>
      </c>
      <c r="I1105" s="1">
        <v>17.600000000000001</v>
      </c>
      <c r="J1105" s="1" t="s">
        <v>24</v>
      </c>
      <c r="K1105" s="1" t="s">
        <v>973</v>
      </c>
      <c r="L1105" s="1">
        <v>7</v>
      </c>
      <c r="M1105" s="1" t="s">
        <v>1139</v>
      </c>
      <c r="N1105" s="1">
        <v>12</v>
      </c>
      <c r="P1105" s="2">
        <f t="shared" si="75"/>
        <v>153.86000000000001</v>
      </c>
      <c r="Q1105">
        <f t="shared" si="73"/>
        <v>1986000</v>
      </c>
      <c r="R1105">
        <f t="shared" si="74"/>
        <v>99.992252769385686</v>
      </c>
    </row>
    <row r="1106" spans="1:18" ht="20.399999999999999" x14ac:dyDescent="0.35">
      <c r="A1106" s="1">
        <v>1104</v>
      </c>
      <c r="B1106" s="1" t="s">
        <v>561</v>
      </c>
      <c r="C1106" s="1" t="s">
        <v>34</v>
      </c>
      <c r="D1106" s="1">
        <v>2015</v>
      </c>
      <c r="E1106" s="1">
        <v>53735</v>
      </c>
      <c r="F1106" s="1" t="s">
        <v>23</v>
      </c>
      <c r="G1106" s="1" t="s">
        <v>35</v>
      </c>
      <c r="H1106" s="1" t="s">
        <v>36</v>
      </c>
      <c r="I1106" s="1">
        <v>12.07</v>
      </c>
      <c r="J1106" s="1" t="s">
        <v>24</v>
      </c>
      <c r="K1106" s="1" t="s">
        <v>226</v>
      </c>
      <c r="L1106" s="1">
        <v>7</v>
      </c>
      <c r="N1106" s="1">
        <v>38.94</v>
      </c>
      <c r="P1106" s="2">
        <f t="shared" si="75"/>
        <v>241.4</v>
      </c>
      <c r="R1106" t="str">
        <f t="shared" si="74"/>
        <v/>
      </c>
    </row>
    <row r="1107" spans="1:18" ht="20.399999999999999" x14ac:dyDescent="0.35">
      <c r="A1107" s="1">
        <v>1105</v>
      </c>
      <c r="B1107" s="1" t="s">
        <v>397</v>
      </c>
      <c r="C1107" s="1" t="s">
        <v>34</v>
      </c>
      <c r="D1107" s="1">
        <v>2008</v>
      </c>
      <c r="E1107" s="1">
        <v>53934</v>
      </c>
      <c r="F1107" s="1" t="s">
        <v>28</v>
      </c>
      <c r="G1107" s="1" t="s">
        <v>17</v>
      </c>
      <c r="H1107" s="1" t="s">
        <v>36</v>
      </c>
      <c r="I1107" s="1">
        <v>18.899999999999999</v>
      </c>
      <c r="J1107" s="1" t="s">
        <v>24</v>
      </c>
      <c r="K1107" s="1" t="s">
        <v>88</v>
      </c>
      <c r="L1107" s="1">
        <v>5</v>
      </c>
      <c r="N1107" s="1">
        <v>2.69</v>
      </c>
      <c r="P1107" s="2">
        <f t="shared" si="75"/>
        <v>67.099999999999994</v>
      </c>
      <c r="R1107" t="str">
        <f t="shared" si="74"/>
        <v/>
      </c>
    </row>
    <row r="1108" spans="1:18" ht="20.399999999999999" x14ac:dyDescent="0.35">
      <c r="A1108" s="1">
        <v>1106</v>
      </c>
      <c r="B1108" s="1" t="s">
        <v>1140</v>
      </c>
      <c r="C1108" s="1" t="s">
        <v>74</v>
      </c>
      <c r="D1108" s="1">
        <v>2013</v>
      </c>
      <c r="E1108" s="1">
        <v>58500</v>
      </c>
      <c r="F1108" s="1" t="s">
        <v>23</v>
      </c>
      <c r="G1108" s="1" t="s">
        <v>35</v>
      </c>
      <c r="H1108" s="1" t="s">
        <v>36</v>
      </c>
      <c r="I1108" s="1">
        <v>17.09</v>
      </c>
      <c r="J1108" s="1" t="s">
        <v>24</v>
      </c>
      <c r="K1108" s="1" t="s">
        <v>203</v>
      </c>
      <c r="L1108" s="1">
        <v>5</v>
      </c>
      <c r="N1108" s="1">
        <v>27.5</v>
      </c>
      <c r="P1108" s="2">
        <f t="shared" si="75"/>
        <v>218</v>
      </c>
      <c r="R1108" t="str">
        <f t="shared" si="74"/>
        <v/>
      </c>
    </row>
    <row r="1109" spans="1:18" ht="20.399999999999999" x14ac:dyDescent="0.35">
      <c r="A1109" s="1">
        <v>1107</v>
      </c>
      <c r="B1109" s="1" t="s">
        <v>1141</v>
      </c>
      <c r="C1109" s="1" t="s">
        <v>57</v>
      </c>
      <c r="D1109" s="1">
        <v>2014</v>
      </c>
      <c r="E1109" s="1">
        <v>48000</v>
      </c>
      <c r="F1109" s="1" t="s">
        <v>28</v>
      </c>
      <c r="G1109" s="1" t="s">
        <v>17</v>
      </c>
      <c r="H1109" s="1" t="s">
        <v>18</v>
      </c>
      <c r="I1109" s="1">
        <v>18</v>
      </c>
      <c r="J1109" s="1" t="s">
        <v>24</v>
      </c>
      <c r="K1109" s="1" t="s">
        <v>196</v>
      </c>
      <c r="L1109" s="1">
        <v>5</v>
      </c>
      <c r="N1109" s="1">
        <v>2.75</v>
      </c>
      <c r="P1109" s="2">
        <f t="shared" si="75"/>
        <v>86.7</v>
      </c>
      <c r="R1109" t="str">
        <f t="shared" si="74"/>
        <v/>
      </c>
    </row>
    <row r="1110" spans="1:18" ht="20.399999999999999" x14ac:dyDescent="0.35">
      <c r="A1110" s="1">
        <v>1108</v>
      </c>
      <c r="B1110" s="1" t="s">
        <v>553</v>
      </c>
      <c r="C1110" s="1" t="s">
        <v>15</v>
      </c>
      <c r="D1110" s="1">
        <v>2016</v>
      </c>
      <c r="E1110" s="1">
        <v>24000</v>
      </c>
      <c r="F1110" s="1" t="s">
        <v>28</v>
      </c>
      <c r="G1110" s="1" t="s">
        <v>17</v>
      </c>
      <c r="H1110" s="1" t="s">
        <v>18</v>
      </c>
      <c r="I1110" s="1">
        <v>24.7</v>
      </c>
      <c r="J1110" s="1" t="s">
        <v>24</v>
      </c>
      <c r="K1110" s="1" t="s">
        <v>464</v>
      </c>
      <c r="L1110" s="1">
        <v>5</v>
      </c>
      <c r="N1110" s="1">
        <v>2.8</v>
      </c>
      <c r="P1110" s="2">
        <f t="shared" si="75"/>
        <v>47.3</v>
      </c>
      <c r="R1110" t="str">
        <f t="shared" si="74"/>
        <v/>
      </c>
    </row>
    <row r="1111" spans="1:18" ht="20.399999999999999" x14ac:dyDescent="0.35">
      <c r="A1111" s="1">
        <v>1109</v>
      </c>
      <c r="B1111" s="1" t="s">
        <v>596</v>
      </c>
      <c r="C1111" s="1" t="s">
        <v>15</v>
      </c>
      <c r="D1111" s="1">
        <v>2016</v>
      </c>
      <c r="E1111" s="1">
        <v>52001</v>
      </c>
      <c r="F1111" s="1" t="s">
        <v>28</v>
      </c>
      <c r="G1111" s="1" t="s">
        <v>17</v>
      </c>
      <c r="H1111" s="1" t="s">
        <v>18</v>
      </c>
      <c r="I1111" s="1">
        <v>17.010000000000002</v>
      </c>
      <c r="J1111" s="1" t="s">
        <v>24</v>
      </c>
      <c r="K1111" s="1" t="s">
        <v>283</v>
      </c>
      <c r="L1111" s="1">
        <v>5</v>
      </c>
      <c r="N1111" s="1">
        <v>6.45</v>
      </c>
      <c r="P1111" s="2">
        <f t="shared" si="75"/>
        <v>121.3</v>
      </c>
      <c r="R1111" t="str">
        <f t="shared" si="74"/>
        <v/>
      </c>
    </row>
    <row r="1112" spans="1:18" ht="20.399999999999999" x14ac:dyDescent="0.35">
      <c r="A1112" s="1">
        <v>1110</v>
      </c>
      <c r="B1112" s="1" t="s">
        <v>1142</v>
      </c>
      <c r="C1112" s="1" t="s">
        <v>34</v>
      </c>
      <c r="D1112" s="1">
        <v>2018</v>
      </c>
      <c r="E1112" s="1">
        <v>9565</v>
      </c>
      <c r="F1112" s="1" t="s">
        <v>28</v>
      </c>
      <c r="G1112" s="1" t="s">
        <v>17</v>
      </c>
      <c r="H1112" s="1" t="s">
        <v>18</v>
      </c>
      <c r="I1112" s="1">
        <v>23.84</v>
      </c>
      <c r="J1112" s="1" t="s">
        <v>24</v>
      </c>
      <c r="K1112" s="1" t="s">
        <v>1143</v>
      </c>
      <c r="L1112" s="1">
        <v>5</v>
      </c>
      <c r="M1112" s="1" t="s">
        <v>1144</v>
      </c>
      <c r="N1112" s="1">
        <v>5.88</v>
      </c>
      <c r="P1112" s="2">
        <f t="shared" si="75"/>
        <v>84</v>
      </c>
      <c r="Q1112">
        <f t="shared" si="73"/>
        <v>659000</v>
      </c>
      <c r="R1112">
        <f t="shared" si="74"/>
        <v>99.987253414264032</v>
      </c>
    </row>
    <row r="1113" spans="1:18" ht="20.399999999999999" x14ac:dyDescent="0.35">
      <c r="A1113" s="1">
        <v>1111</v>
      </c>
      <c r="B1113" s="1" t="s">
        <v>1145</v>
      </c>
      <c r="C1113" s="1" t="s">
        <v>22</v>
      </c>
      <c r="D1113" s="1">
        <v>2013</v>
      </c>
      <c r="E1113" s="1">
        <v>32953</v>
      </c>
      <c r="F1113" s="1" t="s">
        <v>28</v>
      </c>
      <c r="G1113" s="1" t="s">
        <v>17</v>
      </c>
      <c r="H1113" s="1" t="s">
        <v>18</v>
      </c>
      <c r="I1113" s="1">
        <v>18.600000000000001</v>
      </c>
      <c r="J1113" s="1" t="s">
        <v>24</v>
      </c>
      <c r="K1113" s="1" t="s">
        <v>733</v>
      </c>
      <c r="L1113" s="1">
        <v>5</v>
      </c>
      <c r="N1113" s="1">
        <v>4.6500000000000004</v>
      </c>
      <c r="P1113" s="2">
        <f t="shared" si="75"/>
        <v>85.8</v>
      </c>
      <c r="R1113" t="str">
        <f t="shared" si="74"/>
        <v/>
      </c>
    </row>
    <row r="1114" spans="1:18" ht="20.399999999999999" x14ac:dyDescent="0.35">
      <c r="A1114" s="1">
        <v>1112</v>
      </c>
      <c r="B1114" s="1" t="s">
        <v>1146</v>
      </c>
      <c r="C1114" s="1" t="s">
        <v>43</v>
      </c>
      <c r="D1114" s="1">
        <v>2014</v>
      </c>
      <c r="E1114" s="1">
        <v>18000</v>
      </c>
      <c r="F1114" s="1" t="s">
        <v>28</v>
      </c>
      <c r="G1114" s="1" t="s">
        <v>17</v>
      </c>
      <c r="H1114" s="1" t="s">
        <v>18</v>
      </c>
      <c r="I1114" s="1">
        <v>21.1</v>
      </c>
      <c r="J1114" s="1" t="s">
        <v>24</v>
      </c>
      <c r="K1114" s="1" t="s">
        <v>41</v>
      </c>
      <c r="L1114" s="1">
        <v>5</v>
      </c>
      <c r="N1114" s="1">
        <v>2.5</v>
      </c>
      <c r="P1114" s="2">
        <f t="shared" si="75"/>
        <v>55.2</v>
      </c>
      <c r="R1114" t="str">
        <f t="shared" si="74"/>
        <v/>
      </c>
    </row>
    <row r="1115" spans="1:18" ht="20.399999999999999" x14ac:dyDescent="0.35">
      <c r="A1115" s="1">
        <v>1113</v>
      </c>
      <c r="B1115" s="1" t="s">
        <v>663</v>
      </c>
      <c r="C1115" s="1" t="s">
        <v>53</v>
      </c>
      <c r="D1115" s="1">
        <v>2018</v>
      </c>
      <c r="E1115" s="1">
        <v>20446</v>
      </c>
      <c r="F1115" s="1" t="s">
        <v>28</v>
      </c>
      <c r="G1115" s="1" t="s">
        <v>35</v>
      </c>
      <c r="H1115" s="1" t="s">
        <v>18</v>
      </c>
      <c r="I1115" s="1">
        <v>12.6</v>
      </c>
      <c r="J1115" s="1" t="s">
        <v>24</v>
      </c>
      <c r="K1115" s="1" t="s">
        <v>664</v>
      </c>
      <c r="L1115" s="1">
        <v>5</v>
      </c>
      <c r="M1115" s="1" t="s">
        <v>665</v>
      </c>
      <c r="N1115" s="1">
        <v>51.35</v>
      </c>
      <c r="P1115" s="2">
        <f t="shared" si="75"/>
        <v>191.34</v>
      </c>
      <c r="Q1115">
        <f t="shared" si="73"/>
        <v>8697000</v>
      </c>
      <c r="R1115">
        <f t="shared" si="74"/>
        <v>99.997799931010704</v>
      </c>
    </row>
    <row r="1116" spans="1:18" ht="20.399999999999999" x14ac:dyDescent="0.35">
      <c r="A1116" s="1">
        <v>1114</v>
      </c>
      <c r="B1116" s="1" t="s">
        <v>1147</v>
      </c>
      <c r="C1116" s="1" t="s">
        <v>39</v>
      </c>
      <c r="D1116" s="1">
        <v>2016</v>
      </c>
      <c r="E1116" s="1">
        <v>33016</v>
      </c>
      <c r="F1116" s="1" t="s">
        <v>23</v>
      </c>
      <c r="G1116" s="1" t="s">
        <v>17</v>
      </c>
      <c r="H1116" s="1" t="s">
        <v>18</v>
      </c>
      <c r="I1116" s="1">
        <v>22.54</v>
      </c>
      <c r="J1116" s="1" t="s">
        <v>24</v>
      </c>
      <c r="K1116" s="1" t="s">
        <v>333</v>
      </c>
      <c r="L1116" s="1">
        <v>5</v>
      </c>
      <c r="N1116" s="1">
        <v>6.85</v>
      </c>
      <c r="P1116" s="2">
        <f t="shared" si="75"/>
        <v>88.73</v>
      </c>
      <c r="R1116" t="str">
        <f t="shared" si="74"/>
        <v/>
      </c>
    </row>
    <row r="1117" spans="1:18" ht="20.399999999999999" x14ac:dyDescent="0.35">
      <c r="A1117" s="1">
        <v>1115</v>
      </c>
      <c r="B1117" s="1" t="s">
        <v>618</v>
      </c>
      <c r="C1117" s="1" t="s">
        <v>27</v>
      </c>
      <c r="D1117" s="1">
        <v>2012</v>
      </c>
      <c r="E1117" s="1">
        <v>48000</v>
      </c>
      <c r="F1117" s="1" t="s">
        <v>23</v>
      </c>
      <c r="G1117" s="1" t="s">
        <v>17</v>
      </c>
      <c r="H1117" s="1" t="s">
        <v>18</v>
      </c>
      <c r="I1117" s="1">
        <v>23.59</v>
      </c>
      <c r="J1117" s="1" t="s">
        <v>24</v>
      </c>
      <c r="K1117" s="1" t="s">
        <v>552</v>
      </c>
      <c r="L1117" s="1">
        <v>5</v>
      </c>
      <c r="N1117" s="1">
        <v>5.25</v>
      </c>
      <c r="P1117" s="2">
        <f t="shared" si="75"/>
        <v>67.05</v>
      </c>
      <c r="R1117" t="str">
        <f t="shared" si="74"/>
        <v/>
      </c>
    </row>
    <row r="1118" spans="1:18" ht="20.399999999999999" x14ac:dyDescent="0.35">
      <c r="A1118" s="1">
        <v>1116</v>
      </c>
      <c r="B1118" s="1" t="s">
        <v>1148</v>
      </c>
      <c r="C1118" s="1" t="s">
        <v>34</v>
      </c>
      <c r="D1118" s="1">
        <v>2014</v>
      </c>
      <c r="E1118" s="1">
        <v>72022</v>
      </c>
      <c r="F1118" s="1" t="s">
        <v>23</v>
      </c>
      <c r="G1118" s="1" t="s">
        <v>17</v>
      </c>
      <c r="H1118" s="1" t="s">
        <v>18</v>
      </c>
      <c r="I1118" s="1">
        <v>21.43</v>
      </c>
      <c r="J1118" s="1" t="s">
        <v>24</v>
      </c>
      <c r="K1118" s="1" t="s">
        <v>566</v>
      </c>
      <c r="L1118" s="1">
        <v>5</v>
      </c>
      <c r="N1118" s="1">
        <v>9.23</v>
      </c>
      <c r="P1118" s="2">
        <f t="shared" si="75"/>
        <v>87.2</v>
      </c>
      <c r="R1118" t="str">
        <f t="shared" si="74"/>
        <v/>
      </c>
    </row>
    <row r="1119" spans="1:18" ht="20.399999999999999" x14ac:dyDescent="0.35">
      <c r="A1119" s="1">
        <v>1117</v>
      </c>
      <c r="B1119" s="1" t="s">
        <v>802</v>
      </c>
      <c r="C1119" s="1" t="s">
        <v>129</v>
      </c>
      <c r="D1119" s="1">
        <v>2014</v>
      </c>
      <c r="E1119" s="1">
        <v>34000</v>
      </c>
      <c r="F1119" s="1" t="s">
        <v>23</v>
      </c>
      <c r="G1119" s="1" t="s">
        <v>35</v>
      </c>
      <c r="H1119" s="1" t="s">
        <v>18</v>
      </c>
      <c r="I1119" s="1">
        <v>20.7</v>
      </c>
      <c r="J1119" s="1" t="s">
        <v>24</v>
      </c>
      <c r="K1119" s="1" t="s">
        <v>803</v>
      </c>
      <c r="L1119" s="1">
        <v>5</v>
      </c>
      <c r="M1119" s="1" t="s">
        <v>804</v>
      </c>
      <c r="N1119" s="1">
        <v>22</v>
      </c>
      <c r="P1119" s="2">
        <f t="shared" si="75"/>
        <v>113.98</v>
      </c>
      <c r="Q1119">
        <f t="shared" si="73"/>
        <v>4212000</v>
      </c>
      <c r="R1119">
        <f t="shared" si="74"/>
        <v>99.997293922127241</v>
      </c>
    </row>
    <row r="1120" spans="1:18" ht="20.399999999999999" x14ac:dyDescent="0.35">
      <c r="A1120" s="1">
        <v>1118</v>
      </c>
      <c r="B1120" s="1" t="s">
        <v>743</v>
      </c>
      <c r="C1120" s="1" t="s">
        <v>39</v>
      </c>
      <c r="D1120" s="1">
        <v>2014</v>
      </c>
      <c r="E1120" s="1">
        <v>69000</v>
      </c>
      <c r="F1120" s="1" t="s">
        <v>23</v>
      </c>
      <c r="G1120" s="1" t="s">
        <v>17</v>
      </c>
      <c r="H1120" s="1" t="s">
        <v>18</v>
      </c>
      <c r="I1120" s="1">
        <v>20.14</v>
      </c>
      <c r="J1120" s="1" t="s">
        <v>24</v>
      </c>
      <c r="K1120" s="1" t="s">
        <v>472</v>
      </c>
      <c r="L1120" s="1">
        <v>5</v>
      </c>
      <c r="N1120" s="1">
        <v>5.19</v>
      </c>
      <c r="P1120" s="2">
        <f t="shared" si="75"/>
        <v>88.8</v>
      </c>
      <c r="R1120" t="str">
        <f t="shared" si="74"/>
        <v/>
      </c>
    </row>
    <row r="1121" spans="1:18" ht="20.399999999999999" x14ac:dyDescent="0.35">
      <c r="A1121" s="1">
        <v>1119</v>
      </c>
      <c r="B1121" s="1" t="s">
        <v>336</v>
      </c>
      <c r="C1121" s="1" t="s">
        <v>22</v>
      </c>
      <c r="D1121" s="1">
        <v>2009</v>
      </c>
      <c r="E1121" s="1">
        <v>108000</v>
      </c>
      <c r="F1121" s="1" t="s">
        <v>28</v>
      </c>
      <c r="G1121" s="1" t="s">
        <v>35</v>
      </c>
      <c r="H1121" s="1" t="s">
        <v>18</v>
      </c>
      <c r="I1121" s="1">
        <v>13.7</v>
      </c>
      <c r="J1121" s="1" t="s">
        <v>24</v>
      </c>
      <c r="K1121" s="1" t="s">
        <v>337</v>
      </c>
      <c r="L1121" s="1">
        <v>5</v>
      </c>
      <c r="N1121" s="1">
        <v>4.3499999999999996</v>
      </c>
      <c r="P1121" s="2">
        <f t="shared" si="75"/>
        <v>157.75</v>
      </c>
      <c r="R1121" t="str">
        <f t="shared" si="74"/>
        <v/>
      </c>
    </row>
    <row r="1122" spans="1:18" ht="20.399999999999999" x14ac:dyDescent="0.35">
      <c r="A1122" s="1">
        <v>1120</v>
      </c>
      <c r="B1122" s="1" t="s">
        <v>927</v>
      </c>
      <c r="C1122" s="1" t="s">
        <v>39</v>
      </c>
      <c r="D1122" s="1">
        <v>2013</v>
      </c>
      <c r="E1122" s="1">
        <v>34700</v>
      </c>
      <c r="F1122" s="1" t="s">
        <v>23</v>
      </c>
      <c r="G1122" s="1" t="s">
        <v>35</v>
      </c>
      <c r="H1122" s="1" t="s">
        <v>18</v>
      </c>
      <c r="I1122" s="1">
        <v>10</v>
      </c>
      <c r="J1122" s="1" t="s">
        <v>24</v>
      </c>
      <c r="K1122" s="1" t="s">
        <v>163</v>
      </c>
      <c r="L1122" s="1">
        <v>5</v>
      </c>
      <c r="N1122" s="1">
        <v>24.5</v>
      </c>
      <c r="P1122" s="2">
        <f t="shared" si="75"/>
        <v>170</v>
      </c>
      <c r="R1122" t="str">
        <f t="shared" si="74"/>
        <v/>
      </c>
    </row>
    <row r="1123" spans="1:18" ht="20.399999999999999" x14ac:dyDescent="0.35">
      <c r="A1123" s="1">
        <v>1121</v>
      </c>
      <c r="B1123" s="1" t="s">
        <v>1149</v>
      </c>
      <c r="C1123" s="1" t="s">
        <v>22</v>
      </c>
      <c r="D1123" s="1">
        <v>2015</v>
      </c>
      <c r="E1123" s="1">
        <v>79000</v>
      </c>
      <c r="F1123" s="1" t="s">
        <v>23</v>
      </c>
      <c r="G1123" s="1" t="s">
        <v>17</v>
      </c>
      <c r="H1123" s="1" t="s">
        <v>18</v>
      </c>
      <c r="I1123" s="1">
        <v>17.8</v>
      </c>
      <c r="J1123" s="1" t="s">
        <v>24</v>
      </c>
      <c r="K1123" s="1" t="s">
        <v>142</v>
      </c>
      <c r="L1123" s="1">
        <v>5</v>
      </c>
      <c r="N1123" s="1">
        <v>5.75</v>
      </c>
      <c r="P1123" s="2">
        <f t="shared" si="75"/>
        <v>75</v>
      </c>
      <c r="R1123" t="str">
        <f t="shared" si="74"/>
        <v/>
      </c>
    </row>
    <row r="1124" spans="1:18" ht="20.399999999999999" x14ac:dyDescent="0.35">
      <c r="A1124" s="1">
        <v>1122</v>
      </c>
      <c r="B1124" s="1" t="s">
        <v>721</v>
      </c>
      <c r="C1124" s="1" t="s">
        <v>53</v>
      </c>
      <c r="D1124" s="1">
        <v>2016</v>
      </c>
      <c r="E1124" s="1">
        <v>58197</v>
      </c>
      <c r="F1124" s="1" t="s">
        <v>28</v>
      </c>
      <c r="G1124" s="1" t="s">
        <v>35</v>
      </c>
      <c r="H1124" s="1" t="s">
        <v>18</v>
      </c>
      <c r="I1124" s="1">
        <v>18</v>
      </c>
      <c r="J1124" s="1" t="s">
        <v>24</v>
      </c>
      <c r="K1124" s="1" t="s">
        <v>201</v>
      </c>
      <c r="L1124" s="1">
        <v>5</v>
      </c>
      <c r="N1124" s="1">
        <v>9.19</v>
      </c>
      <c r="P1124" s="2">
        <f t="shared" si="75"/>
        <v>117.3</v>
      </c>
      <c r="R1124" t="str">
        <f t="shared" si="74"/>
        <v/>
      </c>
    </row>
    <row r="1125" spans="1:18" ht="20.399999999999999" x14ac:dyDescent="0.35">
      <c r="A1125" s="1">
        <v>1123</v>
      </c>
      <c r="B1125" s="1" t="s">
        <v>1150</v>
      </c>
      <c r="C1125" s="1" t="s">
        <v>22</v>
      </c>
      <c r="D1125" s="1">
        <v>2008</v>
      </c>
      <c r="E1125" s="1">
        <v>66000</v>
      </c>
      <c r="F1125" s="1" t="s">
        <v>28</v>
      </c>
      <c r="G1125" s="1" t="s">
        <v>35</v>
      </c>
      <c r="H1125" s="1" t="s">
        <v>36</v>
      </c>
      <c r="I1125" s="1">
        <v>8.4499999999999993</v>
      </c>
      <c r="J1125" s="1" t="s">
        <v>24</v>
      </c>
      <c r="K1125" s="1" t="s">
        <v>1151</v>
      </c>
      <c r="L1125" s="1">
        <v>5</v>
      </c>
      <c r="N1125" s="1">
        <v>10.75</v>
      </c>
      <c r="P1125" s="2">
        <f t="shared" si="75"/>
        <v>321</v>
      </c>
      <c r="R1125" t="str">
        <f t="shared" si="74"/>
        <v/>
      </c>
    </row>
    <row r="1126" spans="1:18" ht="20.399999999999999" x14ac:dyDescent="0.35">
      <c r="A1126" s="1">
        <v>1124</v>
      </c>
      <c r="B1126" s="1" t="s">
        <v>1152</v>
      </c>
      <c r="C1126" s="1" t="s">
        <v>74</v>
      </c>
      <c r="D1126" s="1">
        <v>2009</v>
      </c>
      <c r="E1126" s="1">
        <v>60000</v>
      </c>
      <c r="F1126" s="1" t="s">
        <v>28</v>
      </c>
      <c r="G1126" s="1" t="s">
        <v>35</v>
      </c>
      <c r="H1126" s="1" t="s">
        <v>18</v>
      </c>
      <c r="I1126" s="1">
        <v>19.2</v>
      </c>
      <c r="J1126" s="1" t="s">
        <v>24</v>
      </c>
      <c r="K1126" s="1" t="s">
        <v>84</v>
      </c>
      <c r="L1126" s="1">
        <v>5</v>
      </c>
      <c r="N1126" s="1">
        <v>2.99</v>
      </c>
      <c r="P1126" s="2">
        <f t="shared" si="75"/>
        <v>80</v>
      </c>
      <c r="R1126" t="str">
        <f t="shared" si="74"/>
        <v/>
      </c>
    </row>
    <row r="1127" spans="1:18" ht="20.399999999999999" x14ac:dyDescent="0.35">
      <c r="A1127" s="1">
        <v>1125</v>
      </c>
      <c r="B1127" s="1" t="s">
        <v>749</v>
      </c>
      <c r="C1127" s="1" t="s">
        <v>57</v>
      </c>
      <c r="D1127" s="1">
        <v>2014</v>
      </c>
      <c r="E1127" s="1">
        <v>57000</v>
      </c>
      <c r="F1127" s="1" t="s">
        <v>23</v>
      </c>
      <c r="G1127" s="1" t="s">
        <v>17</v>
      </c>
      <c r="H1127" s="1" t="s">
        <v>18</v>
      </c>
      <c r="I1127" s="1">
        <v>26.59</v>
      </c>
      <c r="J1127" s="1" t="s">
        <v>24</v>
      </c>
      <c r="K1127" s="1" t="s">
        <v>51</v>
      </c>
      <c r="L1127" s="1">
        <v>5</v>
      </c>
      <c r="N1127" s="1">
        <v>3.89</v>
      </c>
      <c r="P1127" s="2">
        <f t="shared" si="75"/>
        <v>74</v>
      </c>
      <c r="R1127" t="str">
        <f t="shared" si="74"/>
        <v/>
      </c>
    </row>
    <row r="1128" spans="1:18" ht="20.399999999999999" x14ac:dyDescent="0.35">
      <c r="A1128" s="1">
        <v>1126</v>
      </c>
      <c r="B1128" s="1" t="s">
        <v>1153</v>
      </c>
      <c r="C1128" s="1" t="s">
        <v>34</v>
      </c>
      <c r="D1128" s="1">
        <v>2018</v>
      </c>
      <c r="E1128" s="1">
        <v>45555</v>
      </c>
      <c r="F1128" s="1" t="s">
        <v>23</v>
      </c>
      <c r="G1128" s="1" t="s">
        <v>17</v>
      </c>
      <c r="H1128" s="1" t="s">
        <v>18</v>
      </c>
      <c r="I1128" s="1">
        <v>26</v>
      </c>
      <c r="J1128" s="1" t="s">
        <v>24</v>
      </c>
      <c r="K1128" s="1" t="s">
        <v>69</v>
      </c>
      <c r="L1128" s="1">
        <v>5</v>
      </c>
      <c r="N1128" s="1">
        <v>11.73</v>
      </c>
      <c r="P1128" s="2">
        <f t="shared" si="75"/>
        <v>98.6</v>
      </c>
      <c r="R1128" t="str">
        <f t="shared" si="74"/>
        <v/>
      </c>
    </row>
    <row r="1129" spans="1:18" ht="20.399999999999999" x14ac:dyDescent="0.35">
      <c r="A1129" s="1">
        <v>1127</v>
      </c>
      <c r="B1129" s="1" t="s">
        <v>498</v>
      </c>
      <c r="C1129" s="1" t="s">
        <v>34</v>
      </c>
      <c r="D1129" s="1">
        <v>2016</v>
      </c>
      <c r="E1129" s="1">
        <v>55137</v>
      </c>
      <c r="F1129" s="1" t="s">
        <v>28</v>
      </c>
      <c r="G1129" s="1" t="s">
        <v>17</v>
      </c>
      <c r="H1129" s="1" t="s">
        <v>18</v>
      </c>
      <c r="I1129" s="1">
        <v>14</v>
      </c>
      <c r="J1129" s="1" t="s">
        <v>24</v>
      </c>
      <c r="K1129" s="1" t="s">
        <v>229</v>
      </c>
      <c r="L1129" s="1">
        <v>5</v>
      </c>
      <c r="N1129" s="1">
        <v>3.11</v>
      </c>
      <c r="P1129" s="2">
        <f t="shared" si="75"/>
        <v>35</v>
      </c>
      <c r="R1129" t="str">
        <f t="shared" si="74"/>
        <v/>
      </c>
    </row>
    <row r="1130" spans="1:18" ht="20.399999999999999" x14ac:dyDescent="0.35">
      <c r="A1130" s="1">
        <v>1128</v>
      </c>
      <c r="B1130" s="1" t="s">
        <v>1154</v>
      </c>
      <c r="C1130" s="1" t="s">
        <v>43</v>
      </c>
      <c r="D1130" s="1">
        <v>2014</v>
      </c>
      <c r="E1130" s="1">
        <v>93325</v>
      </c>
      <c r="F1130" s="1" t="s">
        <v>23</v>
      </c>
      <c r="G1130" s="1" t="s">
        <v>17</v>
      </c>
      <c r="H1130" s="1" t="s">
        <v>36</v>
      </c>
      <c r="I1130" s="1">
        <v>17.2</v>
      </c>
      <c r="J1130" s="1" t="s">
        <v>24</v>
      </c>
      <c r="K1130" s="1" t="s">
        <v>97</v>
      </c>
      <c r="L1130" s="1">
        <v>5</v>
      </c>
      <c r="N1130" s="1">
        <v>14.45</v>
      </c>
      <c r="P1130" s="2">
        <f t="shared" si="75"/>
        <v>138.1</v>
      </c>
      <c r="R1130" t="str">
        <f t="shared" si="74"/>
        <v/>
      </c>
    </row>
    <row r="1131" spans="1:18" ht="20.399999999999999" x14ac:dyDescent="0.35">
      <c r="A1131" s="1">
        <v>1129</v>
      </c>
      <c r="B1131" s="1" t="s">
        <v>173</v>
      </c>
      <c r="C1131" s="1" t="s">
        <v>129</v>
      </c>
      <c r="D1131" s="1">
        <v>2018</v>
      </c>
      <c r="E1131" s="1">
        <v>38000</v>
      </c>
      <c r="F1131" s="1" t="s">
        <v>23</v>
      </c>
      <c r="G1131" s="1" t="s">
        <v>17</v>
      </c>
      <c r="H1131" s="1" t="s">
        <v>18</v>
      </c>
      <c r="I1131" s="1">
        <v>24.52</v>
      </c>
      <c r="J1131" s="1" t="s">
        <v>24</v>
      </c>
      <c r="K1131" s="1" t="s">
        <v>80</v>
      </c>
      <c r="L1131" s="1">
        <v>7</v>
      </c>
      <c r="N1131" s="1">
        <v>8.6999999999999993</v>
      </c>
      <c r="P1131" s="2">
        <f t="shared" si="75"/>
        <v>88.5</v>
      </c>
      <c r="R1131" t="str">
        <f t="shared" si="74"/>
        <v/>
      </c>
    </row>
    <row r="1132" spans="1:18" ht="20.399999999999999" x14ac:dyDescent="0.35">
      <c r="A1132" s="1">
        <v>1130</v>
      </c>
      <c r="B1132" s="1" t="s">
        <v>656</v>
      </c>
      <c r="C1132" s="1" t="s">
        <v>53</v>
      </c>
      <c r="D1132" s="1">
        <v>2016</v>
      </c>
      <c r="E1132" s="1">
        <v>57738</v>
      </c>
      <c r="F1132" s="1" t="s">
        <v>23</v>
      </c>
      <c r="G1132" s="1" t="s">
        <v>17</v>
      </c>
      <c r="H1132" s="1" t="s">
        <v>18</v>
      </c>
      <c r="I1132" s="1">
        <v>24</v>
      </c>
      <c r="J1132" s="1" t="s">
        <v>24</v>
      </c>
      <c r="K1132" s="1" t="s">
        <v>424</v>
      </c>
      <c r="L1132" s="1">
        <v>5</v>
      </c>
      <c r="N1132" s="1">
        <v>5.04</v>
      </c>
      <c r="P1132" s="2">
        <f t="shared" si="75"/>
        <v>70</v>
      </c>
      <c r="R1132" t="str">
        <f t="shared" si="74"/>
        <v/>
      </c>
    </row>
    <row r="1133" spans="1:18" ht="20.399999999999999" x14ac:dyDescent="0.35">
      <c r="A1133" s="1">
        <v>1131</v>
      </c>
      <c r="B1133" s="1" t="s">
        <v>1155</v>
      </c>
      <c r="C1133" s="1" t="s">
        <v>43</v>
      </c>
      <c r="D1133" s="1">
        <v>2017</v>
      </c>
      <c r="E1133" s="1">
        <v>38282</v>
      </c>
      <c r="F1133" s="1" t="s">
        <v>23</v>
      </c>
      <c r="G1133" s="1" t="s">
        <v>17</v>
      </c>
      <c r="H1133" s="1" t="s">
        <v>18</v>
      </c>
      <c r="I1133" s="1">
        <v>28.09</v>
      </c>
      <c r="J1133" s="1" t="s">
        <v>24</v>
      </c>
      <c r="K1133" s="1" t="s">
        <v>80</v>
      </c>
      <c r="L1133" s="1">
        <v>5</v>
      </c>
      <c r="N1133" s="1">
        <v>8.5</v>
      </c>
      <c r="P1133" s="2">
        <f t="shared" si="75"/>
        <v>88.5</v>
      </c>
      <c r="R1133" t="str">
        <f t="shared" si="74"/>
        <v/>
      </c>
    </row>
    <row r="1134" spans="1:18" ht="20.399999999999999" x14ac:dyDescent="0.35">
      <c r="A1134" s="1">
        <v>1132</v>
      </c>
      <c r="B1134" s="1" t="s">
        <v>289</v>
      </c>
      <c r="C1134" s="1" t="s">
        <v>61</v>
      </c>
      <c r="D1134" s="1">
        <v>2014</v>
      </c>
      <c r="E1134" s="1">
        <v>64000</v>
      </c>
      <c r="F1134" s="1" t="s">
        <v>23</v>
      </c>
      <c r="G1134" s="1" t="s">
        <v>35</v>
      </c>
      <c r="H1134" s="1" t="s">
        <v>18</v>
      </c>
      <c r="I1134" s="1">
        <v>19.27</v>
      </c>
      <c r="J1134" s="1" t="s">
        <v>24</v>
      </c>
      <c r="K1134" s="1" t="s">
        <v>163</v>
      </c>
      <c r="L1134" s="1">
        <v>5</v>
      </c>
      <c r="N1134" s="1">
        <v>15.65</v>
      </c>
      <c r="P1134" s="2">
        <f t="shared" si="75"/>
        <v>170</v>
      </c>
      <c r="R1134" t="str">
        <f t="shared" si="74"/>
        <v/>
      </c>
    </row>
    <row r="1135" spans="1:18" ht="20.399999999999999" x14ac:dyDescent="0.35">
      <c r="A1135" s="1">
        <v>1133</v>
      </c>
      <c r="B1135" s="1" t="s">
        <v>1156</v>
      </c>
      <c r="C1135" s="1" t="s">
        <v>15</v>
      </c>
      <c r="D1135" s="1">
        <v>2015</v>
      </c>
      <c r="E1135" s="1">
        <v>32000</v>
      </c>
      <c r="F1135" s="1" t="s">
        <v>23</v>
      </c>
      <c r="G1135" s="1" t="s">
        <v>17</v>
      </c>
      <c r="H1135" s="1" t="s">
        <v>18</v>
      </c>
      <c r="I1135" s="1">
        <v>20.5</v>
      </c>
      <c r="J1135" s="1" t="s">
        <v>24</v>
      </c>
      <c r="K1135" s="1" t="s">
        <v>1157</v>
      </c>
      <c r="L1135" s="1">
        <v>5</v>
      </c>
      <c r="N1135" s="1">
        <v>5.65</v>
      </c>
      <c r="P1135" s="2">
        <f t="shared" ref="P1135:P1144" si="76">--LEFT(K1135, FIND(" ", K1135) - 1)</f>
        <v>91.72</v>
      </c>
      <c r="R1135" t="str">
        <f t="shared" si="74"/>
        <v/>
      </c>
    </row>
    <row r="1136" spans="1:18" ht="20.399999999999999" x14ac:dyDescent="0.35">
      <c r="A1136" s="1">
        <v>1134</v>
      </c>
      <c r="B1136" s="1" t="s">
        <v>719</v>
      </c>
      <c r="C1136" s="1" t="s">
        <v>74</v>
      </c>
      <c r="D1136" s="1">
        <v>2010</v>
      </c>
      <c r="E1136" s="1">
        <v>83000</v>
      </c>
      <c r="F1136" s="1" t="s">
        <v>28</v>
      </c>
      <c r="G1136" s="1" t="s">
        <v>35</v>
      </c>
      <c r="H1136" s="1" t="s">
        <v>18</v>
      </c>
      <c r="I1136" s="1">
        <v>10.93</v>
      </c>
      <c r="J1136" s="1" t="s">
        <v>24</v>
      </c>
      <c r="K1136" s="1" t="s">
        <v>574</v>
      </c>
      <c r="L1136" s="1">
        <v>5</v>
      </c>
      <c r="N1136" s="1">
        <v>16.5</v>
      </c>
      <c r="P1136" s="2">
        <f t="shared" si="76"/>
        <v>204</v>
      </c>
      <c r="R1136" t="str">
        <f t="shared" si="74"/>
        <v/>
      </c>
    </row>
    <row r="1137" spans="1:18" ht="20.399999999999999" x14ac:dyDescent="0.35">
      <c r="A1137" s="1">
        <v>1135</v>
      </c>
      <c r="B1137" s="1" t="s">
        <v>516</v>
      </c>
      <c r="C1137" s="1" t="s">
        <v>129</v>
      </c>
      <c r="D1137" s="1">
        <v>2011</v>
      </c>
      <c r="E1137" s="1">
        <v>76000</v>
      </c>
      <c r="F1137" s="1" t="s">
        <v>16</v>
      </c>
      <c r="G1137" s="1" t="s">
        <v>17</v>
      </c>
      <c r="H1137" s="1" t="s">
        <v>18</v>
      </c>
      <c r="I1137" s="1">
        <v>26.3</v>
      </c>
      <c r="J1137" s="1" t="s">
        <v>19</v>
      </c>
      <c r="K1137" s="1" t="s">
        <v>88</v>
      </c>
      <c r="L1137" s="1">
        <v>5</v>
      </c>
      <c r="N1137" s="1">
        <v>2</v>
      </c>
      <c r="P1137" s="2">
        <f t="shared" si="76"/>
        <v>67.099999999999994</v>
      </c>
      <c r="R1137" t="str">
        <f t="shared" si="74"/>
        <v/>
      </c>
    </row>
    <row r="1138" spans="1:18" ht="20.399999999999999" x14ac:dyDescent="0.35">
      <c r="A1138" s="1">
        <v>1136</v>
      </c>
      <c r="B1138" s="1" t="s">
        <v>903</v>
      </c>
      <c r="C1138" s="1" t="s">
        <v>22</v>
      </c>
      <c r="D1138" s="1">
        <v>2012</v>
      </c>
      <c r="E1138" s="1">
        <v>67200</v>
      </c>
      <c r="F1138" s="1" t="s">
        <v>28</v>
      </c>
      <c r="G1138" s="1" t="s">
        <v>17</v>
      </c>
      <c r="H1138" s="1" t="s">
        <v>18</v>
      </c>
      <c r="I1138" s="1">
        <v>15.04</v>
      </c>
      <c r="J1138" s="1" t="s">
        <v>24</v>
      </c>
      <c r="K1138" s="1" t="s">
        <v>49</v>
      </c>
      <c r="L1138" s="1">
        <v>5</v>
      </c>
      <c r="N1138" s="1">
        <v>3.9</v>
      </c>
      <c r="P1138" s="2">
        <f t="shared" si="76"/>
        <v>103.6</v>
      </c>
      <c r="R1138" t="str">
        <f t="shared" si="74"/>
        <v/>
      </c>
    </row>
    <row r="1139" spans="1:18" ht="20.399999999999999" x14ac:dyDescent="0.35">
      <c r="A1139" s="1">
        <v>1137</v>
      </c>
      <c r="B1139" s="1" t="s">
        <v>242</v>
      </c>
      <c r="C1139" s="1" t="s">
        <v>43</v>
      </c>
      <c r="D1139" s="1">
        <v>2013</v>
      </c>
      <c r="E1139" s="1">
        <v>62655</v>
      </c>
      <c r="F1139" s="1" t="s">
        <v>23</v>
      </c>
      <c r="G1139" s="1" t="s">
        <v>35</v>
      </c>
      <c r="H1139" s="1" t="s">
        <v>18</v>
      </c>
      <c r="I1139" s="1">
        <v>18.88</v>
      </c>
      <c r="J1139" s="1" t="s">
        <v>24</v>
      </c>
      <c r="K1139" s="1" t="s">
        <v>99</v>
      </c>
      <c r="L1139" s="1">
        <v>5</v>
      </c>
      <c r="N1139" s="1">
        <v>14.5</v>
      </c>
      <c r="P1139" s="2">
        <f t="shared" si="76"/>
        <v>184</v>
      </c>
      <c r="R1139" t="str">
        <f t="shared" si="74"/>
        <v/>
      </c>
    </row>
    <row r="1140" spans="1:18" ht="20.399999999999999" x14ac:dyDescent="0.35">
      <c r="A1140" s="1">
        <v>1138</v>
      </c>
      <c r="B1140" s="1" t="s">
        <v>786</v>
      </c>
      <c r="C1140" s="1" t="s">
        <v>74</v>
      </c>
      <c r="D1140" s="1">
        <v>2015</v>
      </c>
      <c r="E1140" s="1">
        <v>16900</v>
      </c>
      <c r="F1140" s="1" t="s">
        <v>23</v>
      </c>
      <c r="G1140" s="1" t="s">
        <v>35</v>
      </c>
      <c r="H1140" s="1" t="s">
        <v>18</v>
      </c>
      <c r="I1140" s="1">
        <v>14.69</v>
      </c>
      <c r="J1140" s="1" t="s">
        <v>24</v>
      </c>
      <c r="K1140" s="1" t="s">
        <v>321</v>
      </c>
      <c r="L1140" s="1">
        <v>5</v>
      </c>
      <c r="N1140" s="1">
        <v>44</v>
      </c>
      <c r="P1140" s="2">
        <f t="shared" si="76"/>
        <v>258</v>
      </c>
      <c r="R1140" t="str">
        <f t="shared" si="74"/>
        <v/>
      </c>
    </row>
    <row r="1141" spans="1:18" ht="20.399999999999999" x14ac:dyDescent="0.35">
      <c r="A1141" s="1">
        <v>1139</v>
      </c>
      <c r="B1141" s="1" t="s">
        <v>1158</v>
      </c>
      <c r="C1141" s="1" t="s">
        <v>61</v>
      </c>
      <c r="D1141" s="1">
        <v>2017</v>
      </c>
      <c r="E1141" s="1">
        <v>8471</v>
      </c>
      <c r="F1141" s="1" t="s">
        <v>28</v>
      </c>
      <c r="G1141" s="1" t="s">
        <v>17</v>
      </c>
      <c r="H1141" s="1" t="s">
        <v>18</v>
      </c>
      <c r="I1141" s="1">
        <v>18.899999999999999</v>
      </c>
      <c r="J1141" s="1" t="s">
        <v>24</v>
      </c>
      <c r="K1141" s="1" t="s">
        <v>327</v>
      </c>
      <c r="L1141" s="1">
        <v>5</v>
      </c>
      <c r="M1141" s="1" t="s">
        <v>1159</v>
      </c>
      <c r="N1141" s="1">
        <v>5</v>
      </c>
      <c r="P1141" s="2">
        <f t="shared" si="76"/>
        <v>81.86</v>
      </c>
      <c r="Q1141">
        <f t="shared" si="73"/>
        <v>654000</v>
      </c>
      <c r="R1141">
        <f t="shared" si="74"/>
        <v>99.987483180428143</v>
      </c>
    </row>
    <row r="1142" spans="1:18" ht="20.399999999999999" x14ac:dyDescent="0.35">
      <c r="A1142" s="1">
        <v>1140</v>
      </c>
      <c r="B1142" s="1" t="s">
        <v>236</v>
      </c>
      <c r="C1142" s="1" t="s">
        <v>39</v>
      </c>
      <c r="D1142" s="1">
        <v>2016</v>
      </c>
      <c r="E1142" s="1">
        <v>69000</v>
      </c>
      <c r="F1142" s="1" t="s">
        <v>23</v>
      </c>
      <c r="G1142" s="1" t="s">
        <v>35</v>
      </c>
      <c r="H1142" s="1" t="s">
        <v>18</v>
      </c>
      <c r="I1142" s="1">
        <v>11.36</v>
      </c>
      <c r="J1142" s="1" t="s">
        <v>24</v>
      </c>
      <c r="K1142" s="1" t="s">
        <v>46</v>
      </c>
      <c r="L1142" s="1">
        <v>7</v>
      </c>
      <c r="M1142" s="1" t="s">
        <v>1160</v>
      </c>
      <c r="N1142" s="1">
        <v>19.75</v>
      </c>
      <c r="P1142" s="2">
        <f t="shared" si="76"/>
        <v>171.5</v>
      </c>
      <c r="Q1142">
        <f t="shared" si="73"/>
        <v>2656000</v>
      </c>
      <c r="R1142">
        <f t="shared" si="74"/>
        <v>99.993542921686753</v>
      </c>
    </row>
    <row r="1143" spans="1:18" ht="20.399999999999999" x14ac:dyDescent="0.35">
      <c r="A1143" s="1">
        <v>1141</v>
      </c>
      <c r="B1143" s="1" t="s">
        <v>1161</v>
      </c>
      <c r="C1143" s="1" t="s">
        <v>34</v>
      </c>
      <c r="D1143" s="1">
        <v>2017</v>
      </c>
      <c r="E1143" s="1">
        <v>30090</v>
      </c>
      <c r="F1143" s="1" t="s">
        <v>23</v>
      </c>
      <c r="G1143" s="1" t="s">
        <v>35</v>
      </c>
      <c r="H1143" s="1" t="s">
        <v>18</v>
      </c>
      <c r="I1143" s="1">
        <v>19.600000000000001</v>
      </c>
      <c r="J1143" s="1" t="s">
        <v>24</v>
      </c>
      <c r="K1143" s="1" t="s">
        <v>95</v>
      </c>
      <c r="L1143" s="1">
        <v>5</v>
      </c>
      <c r="M1143" s="1" t="s">
        <v>1162</v>
      </c>
      <c r="N1143" s="1">
        <v>11.44</v>
      </c>
      <c r="P1143" s="2">
        <f t="shared" si="76"/>
        <v>108.45</v>
      </c>
      <c r="Q1143">
        <f t="shared" si="73"/>
        <v>1505000</v>
      </c>
      <c r="R1143">
        <f t="shared" si="74"/>
        <v>99.992794019933555</v>
      </c>
    </row>
    <row r="1144" spans="1:18" ht="20.399999999999999" x14ac:dyDescent="0.35">
      <c r="A1144" s="1">
        <v>1142</v>
      </c>
      <c r="B1144" s="1" t="s">
        <v>502</v>
      </c>
      <c r="C1144" s="1" t="s">
        <v>27</v>
      </c>
      <c r="D1144" s="1">
        <v>2011</v>
      </c>
      <c r="E1144" s="1">
        <v>120000</v>
      </c>
      <c r="F1144" s="1" t="s">
        <v>23</v>
      </c>
      <c r="G1144" s="1" t="s">
        <v>17</v>
      </c>
      <c r="H1144" s="1" t="s">
        <v>18</v>
      </c>
      <c r="I1144" s="1">
        <v>18</v>
      </c>
      <c r="J1144" s="1" t="s">
        <v>24</v>
      </c>
      <c r="K1144" s="1" t="s">
        <v>142</v>
      </c>
      <c r="L1144" s="1">
        <v>5</v>
      </c>
      <c r="N1144" s="1">
        <v>1.75</v>
      </c>
      <c r="P1144" s="2">
        <f t="shared" si="76"/>
        <v>75</v>
      </c>
      <c r="R1144" t="str">
        <f t="shared" si="74"/>
        <v/>
      </c>
    </row>
    <row r="1145" spans="1:18" ht="20.399999999999999" x14ac:dyDescent="0.35">
      <c r="A1145" s="1">
        <v>1143</v>
      </c>
      <c r="B1145" s="1" t="s">
        <v>59</v>
      </c>
      <c r="C1145" s="1" t="s">
        <v>74</v>
      </c>
      <c r="D1145" s="1">
        <v>2013</v>
      </c>
      <c r="E1145" s="1">
        <v>23000</v>
      </c>
      <c r="F1145" s="1" t="s">
        <v>23</v>
      </c>
      <c r="G1145" s="1" t="s">
        <v>17</v>
      </c>
      <c r="H1145" s="1" t="s">
        <v>18</v>
      </c>
      <c r="I1145" s="1">
        <v>17.8</v>
      </c>
      <c r="J1145" s="1" t="s">
        <v>24</v>
      </c>
      <c r="K1145" s="1" t="s">
        <v>188</v>
      </c>
      <c r="L1145" s="1">
        <v>5</v>
      </c>
      <c r="N1145" s="1">
        <v>5.6</v>
      </c>
      <c r="P1145" s="2"/>
      <c r="R1145" t="str">
        <f t="shared" si="74"/>
        <v/>
      </c>
    </row>
    <row r="1146" spans="1:18" ht="20.399999999999999" x14ac:dyDescent="0.35">
      <c r="A1146" s="1">
        <v>1144</v>
      </c>
      <c r="B1146" s="1" t="s">
        <v>1163</v>
      </c>
      <c r="C1146" s="1" t="s">
        <v>53</v>
      </c>
      <c r="D1146" s="1">
        <v>2016</v>
      </c>
      <c r="E1146" s="1">
        <v>35939</v>
      </c>
      <c r="F1146" s="1" t="s">
        <v>28</v>
      </c>
      <c r="G1146" s="1" t="s">
        <v>17</v>
      </c>
      <c r="H1146" s="1" t="s">
        <v>18</v>
      </c>
      <c r="I1146" s="1">
        <v>12.3</v>
      </c>
      <c r="J1146" s="1" t="s">
        <v>24</v>
      </c>
      <c r="K1146" s="1" t="s">
        <v>820</v>
      </c>
      <c r="L1146" s="1">
        <v>5</v>
      </c>
      <c r="N1146" s="1">
        <v>30.42</v>
      </c>
      <c r="P1146" s="2">
        <f t="shared" ref="P1146:P1154" si="77">--LEFT(K1146, FIND(" ", K1146) - 1)</f>
        <v>185</v>
      </c>
      <c r="R1146" t="str">
        <f t="shared" si="74"/>
        <v/>
      </c>
    </row>
    <row r="1147" spans="1:18" ht="20.399999999999999" x14ac:dyDescent="0.35">
      <c r="A1147" s="1">
        <v>1145</v>
      </c>
      <c r="B1147" s="1" t="s">
        <v>178</v>
      </c>
      <c r="C1147" s="1" t="s">
        <v>34</v>
      </c>
      <c r="D1147" s="1">
        <v>2013</v>
      </c>
      <c r="E1147" s="1">
        <v>116694</v>
      </c>
      <c r="F1147" s="1" t="s">
        <v>23</v>
      </c>
      <c r="G1147" s="1" t="s">
        <v>17</v>
      </c>
      <c r="H1147" s="1" t="s">
        <v>18</v>
      </c>
      <c r="I1147" s="1">
        <v>15.1</v>
      </c>
      <c r="J1147" s="1" t="s">
        <v>24</v>
      </c>
      <c r="K1147" s="1" t="s">
        <v>167</v>
      </c>
      <c r="L1147" s="1">
        <v>7</v>
      </c>
      <c r="N1147" s="1">
        <v>9.57</v>
      </c>
      <c r="P1147" s="2">
        <f t="shared" si="77"/>
        <v>140</v>
      </c>
      <c r="R1147" t="str">
        <f t="shared" si="74"/>
        <v/>
      </c>
    </row>
    <row r="1148" spans="1:18" ht="20.399999999999999" x14ac:dyDescent="0.35">
      <c r="A1148" s="1">
        <v>1146</v>
      </c>
      <c r="B1148" s="1" t="s">
        <v>629</v>
      </c>
      <c r="C1148" s="1" t="s">
        <v>15</v>
      </c>
      <c r="D1148" s="1">
        <v>2016</v>
      </c>
      <c r="E1148" s="1">
        <v>40448</v>
      </c>
      <c r="F1148" s="1" t="s">
        <v>23</v>
      </c>
      <c r="G1148" s="1" t="s">
        <v>17</v>
      </c>
      <c r="H1148" s="1" t="s">
        <v>18</v>
      </c>
      <c r="I1148" s="1">
        <v>15.96</v>
      </c>
      <c r="J1148" s="1" t="s">
        <v>24</v>
      </c>
      <c r="K1148" s="1" t="s">
        <v>630</v>
      </c>
      <c r="L1148" s="1">
        <v>7</v>
      </c>
      <c r="M1148" s="1" t="s">
        <v>1164</v>
      </c>
      <c r="N1148" s="1">
        <v>3.5</v>
      </c>
      <c r="P1148" s="2">
        <f t="shared" si="77"/>
        <v>62.1</v>
      </c>
      <c r="Q1148">
        <f t="shared" si="73"/>
        <v>1101000</v>
      </c>
      <c r="R1148">
        <f t="shared" si="74"/>
        <v>99.994359673024519</v>
      </c>
    </row>
    <row r="1149" spans="1:18" ht="20.399999999999999" x14ac:dyDescent="0.35">
      <c r="A1149" s="1">
        <v>1147</v>
      </c>
      <c r="B1149" s="1" t="s">
        <v>793</v>
      </c>
      <c r="C1149" s="1" t="s">
        <v>34</v>
      </c>
      <c r="D1149" s="1">
        <v>2018</v>
      </c>
      <c r="E1149" s="1">
        <v>64456</v>
      </c>
      <c r="F1149" s="1" t="s">
        <v>23</v>
      </c>
      <c r="G1149" s="1" t="s">
        <v>17</v>
      </c>
      <c r="H1149" s="1" t="s">
        <v>18</v>
      </c>
      <c r="I1149" s="1">
        <v>24.3</v>
      </c>
      <c r="J1149" s="1" t="s">
        <v>24</v>
      </c>
      <c r="K1149" s="1" t="s">
        <v>80</v>
      </c>
      <c r="L1149" s="1">
        <v>5</v>
      </c>
      <c r="M1149" s="1" t="s">
        <v>1165</v>
      </c>
      <c r="N1149" s="1">
        <v>10.46</v>
      </c>
      <c r="P1149" s="2">
        <f t="shared" si="77"/>
        <v>88.5</v>
      </c>
      <c r="Q1149">
        <f t="shared" si="73"/>
        <v>1100000</v>
      </c>
      <c r="R1149">
        <f t="shared" si="74"/>
        <v>99.991954545454547</v>
      </c>
    </row>
    <row r="1150" spans="1:18" ht="20.399999999999999" x14ac:dyDescent="0.35">
      <c r="A1150" s="1">
        <v>1148</v>
      </c>
      <c r="B1150" s="1" t="s">
        <v>1156</v>
      </c>
      <c r="C1150" s="1" t="s">
        <v>22</v>
      </c>
      <c r="D1150" s="1">
        <v>2014</v>
      </c>
      <c r="E1150" s="1">
        <v>52782</v>
      </c>
      <c r="F1150" s="1" t="s">
        <v>23</v>
      </c>
      <c r="G1150" s="1" t="s">
        <v>17</v>
      </c>
      <c r="H1150" s="1" t="s">
        <v>18</v>
      </c>
      <c r="I1150" s="1">
        <v>20.5</v>
      </c>
      <c r="J1150" s="1" t="s">
        <v>24</v>
      </c>
      <c r="K1150" s="1" t="s">
        <v>1157</v>
      </c>
      <c r="L1150" s="1">
        <v>5</v>
      </c>
      <c r="N1150" s="1">
        <v>4.8499999999999996</v>
      </c>
      <c r="P1150" s="2">
        <f t="shared" si="77"/>
        <v>91.72</v>
      </c>
      <c r="R1150" t="str">
        <f t="shared" si="74"/>
        <v/>
      </c>
    </row>
    <row r="1151" spans="1:18" ht="20.399999999999999" x14ac:dyDescent="0.35">
      <c r="A1151" s="1">
        <v>1149</v>
      </c>
      <c r="B1151" s="1" t="s">
        <v>1166</v>
      </c>
      <c r="C1151" s="1" t="s">
        <v>53</v>
      </c>
      <c r="D1151" s="1">
        <v>2016</v>
      </c>
      <c r="E1151" s="1">
        <v>51672</v>
      </c>
      <c r="F1151" s="1" t="s">
        <v>28</v>
      </c>
      <c r="G1151" s="1" t="s">
        <v>17</v>
      </c>
      <c r="H1151" s="1" t="s">
        <v>18</v>
      </c>
      <c r="I1151" s="1">
        <v>19.5</v>
      </c>
      <c r="J1151" s="1" t="s">
        <v>24</v>
      </c>
      <c r="K1151" s="1" t="s">
        <v>32</v>
      </c>
      <c r="L1151" s="1">
        <v>5</v>
      </c>
      <c r="M1151" s="1" t="s">
        <v>1167</v>
      </c>
      <c r="N1151" s="1">
        <v>5.68</v>
      </c>
      <c r="P1151" s="2">
        <f t="shared" si="77"/>
        <v>88.76</v>
      </c>
      <c r="Q1151">
        <f t="shared" si="73"/>
        <v>755000</v>
      </c>
      <c r="R1151">
        <f t="shared" si="74"/>
        <v>99.988243708609275</v>
      </c>
    </row>
    <row r="1152" spans="1:18" ht="20.399999999999999" x14ac:dyDescent="0.35">
      <c r="A1152" s="1">
        <v>1150</v>
      </c>
      <c r="B1152" s="1" t="s">
        <v>336</v>
      </c>
      <c r="C1152" s="1" t="s">
        <v>15</v>
      </c>
      <c r="D1152" s="1">
        <v>2015</v>
      </c>
      <c r="E1152" s="1">
        <v>56073</v>
      </c>
      <c r="F1152" s="1" t="s">
        <v>28</v>
      </c>
      <c r="G1152" s="1" t="s">
        <v>35</v>
      </c>
      <c r="H1152" s="1" t="s">
        <v>18</v>
      </c>
      <c r="I1152" s="1">
        <v>13.7</v>
      </c>
      <c r="J1152" s="1" t="s">
        <v>24</v>
      </c>
      <c r="K1152" s="1" t="s">
        <v>337</v>
      </c>
      <c r="L1152" s="1">
        <v>5</v>
      </c>
      <c r="N1152" s="1">
        <v>13.25</v>
      </c>
      <c r="P1152" s="2">
        <f t="shared" si="77"/>
        <v>157.75</v>
      </c>
      <c r="R1152" t="str">
        <f t="shared" si="74"/>
        <v/>
      </c>
    </row>
    <row r="1153" spans="1:18" ht="20.399999999999999" x14ac:dyDescent="0.35">
      <c r="A1153" s="1">
        <v>1151</v>
      </c>
      <c r="B1153" s="1" t="s">
        <v>232</v>
      </c>
      <c r="C1153" s="1" t="s">
        <v>74</v>
      </c>
      <c r="D1153" s="1">
        <v>2011</v>
      </c>
      <c r="E1153" s="1">
        <v>65000</v>
      </c>
      <c r="F1153" s="1" t="s">
        <v>23</v>
      </c>
      <c r="G1153" s="1" t="s">
        <v>35</v>
      </c>
      <c r="H1153" s="1" t="s">
        <v>18</v>
      </c>
      <c r="I1153" s="1">
        <v>14.74</v>
      </c>
      <c r="J1153" s="1" t="s">
        <v>24</v>
      </c>
      <c r="K1153" s="1" t="s">
        <v>233</v>
      </c>
      <c r="L1153" s="1">
        <v>5</v>
      </c>
      <c r="N1153" s="1">
        <v>16</v>
      </c>
      <c r="P1153" s="2">
        <f t="shared" si="77"/>
        <v>270.89999999999998</v>
      </c>
      <c r="R1153" t="str">
        <f t="shared" si="74"/>
        <v/>
      </c>
    </row>
    <row r="1154" spans="1:18" ht="20.399999999999999" x14ac:dyDescent="0.35">
      <c r="A1154" s="1">
        <v>1152</v>
      </c>
      <c r="B1154" s="1" t="s">
        <v>1168</v>
      </c>
      <c r="C1154" s="1" t="s">
        <v>27</v>
      </c>
      <c r="D1154" s="1">
        <v>2013</v>
      </c>
      <c r="E1154" s="1">
        <v>79000</v>
      </c>
      <c r="F1154" s="1" t="s">
        <v>28</v>
      </c>
      <c r="G1154" s="1" t="s">
        <v>17</v>
      </c>
      <c r="H1154" s="1" t="s">
        <v>18</v>
      </c>
      <c r="I1154" s="1">
        <v>18.899999999999999</v>
      </c>
      <c r="J1154" s="1" t="s">
        <v>24</v>
      </c>
      <c r="K1154" s="1" t="s">
        <v>88</v>
      </c>
      <c r="L1154" s="1">
        <v>5</v>
      </c>
      <c r="N1154" s="1">
        <v>3</v>
      </c>
      <c r="P1154" s="2">
        <f t="shared" si="77"/>
        <v>67.099999999999994</v>
      </c>
      <c r="R1154" t="str">
        <f t="shared" si="74"/>
        <v/>
      </c>
    </row>
    <row r="1155" spans="1:18" ht="20.399999999999999" x14ac:dyDescent="0.35">
      <c r="A1155" s="1">
        <v>1153</v>
      </c>
      <c r="B1155" s="1" t="s">
        <v>257</v>
      </c>
      <c r="C1155" s="1" t="s">
        <v>57</v>
      </c>
      <c r="D1155" s="1">
        <v>2007</v>
      </c>
      <c r="E1155" s="1">
        <v>43206</v>
      </c>
      <c r="F1155" s="1" t="s">
        <v>28</v>
      </c>
      <c r="G1155" s="1" t="s">
        <v>17</v>
      </c>
      <c r="H1155" s="1" t="s">
        <v>18</v>
      </c>
      <c r="I1155" s="1">
        <v>17</v>
      </c>
      <c r="J1155" s="1" t="s">
        <v>24</v>
      </c>
      <c r="K1155" s="1" t="s">
        <v>188</v>
      </c>
      <c r="L1155" s="1">
        <v>5</v>
      </c>
      <c r="N1155" s="1">
        <v>0.99</v>
      </c>
      <c r="P1155" s="2"/>
      <c r="R1155" t="str">
        <f t="shared" si="74"/>
        <v/>
      </c>
    </row>
    <row r="1156" spans="1:18" ht="20.399999999999999" x14ac:dyDescent="0.35">
      <c r="A1156" s="1">
        <v>1154</v>
      </c>
      <c r="B1156" s="1" t="s">
        <v>1169</v>
      </c>
      <c r="C1156" s="1" t="s">
        <v>15</v>
      </c>
      <c r="D1156" s="1">
        <v>2010</v>
      </c>
      <c r="E1156" s="1">
        <v>70200</v>
      </c>
      <c r="F1156" s="1" t="s">
        <v>28</v>
      </c>
      <c r="G1156" s="1" t="s">
        <v>35</v>
      </c>
      <c r="H1156" s="1" t="s">
        <v>18</v>
      </c>
      <c r="I1156" s="1">
        <v>14.53</v>
      </c>
      <c r="J1156" s="1" t="s">
        <v>24</v>
      </c>
      <c r="K1156" s="1" t="s">
        <v>97</v>
      </c>
      <c r="L1156" s="1">
        <v>5</v>
      </c>
      <c r="N1156" s="1">
        <v>5</v>
      </c>
      <c r="P1156" s="2">
        <f t="shared" ref="P1156:P1187" si="78">--LEFT(K1156, FIND(" ", K1156) - 1)</f>
        <v>138.1</v>
      </c>
      <c r="R1156" t="str">
        <f t="shared" si="74"/>
        <v/>
      </c>
    </row>
    <row r="1157" spans="1:18" ht="20.399999999999999" x14ac:dyDescent="0.35">
      <c r="A1157" s="1">
        <v>1155</v>
      </c>
      <c r="B1157" s="1" t="s">
        <v>1170</v>
      </c>
      <c r="C1157" s="1" t="s">
        <v>61</v>
      </c>
      <c r="D1157" s="1">
        <v>2016</v>
      </c>
      <c r="E1157" s="1">
        <v>42000</v>
      </c>
      <c r="F1157" s="1" t="s">
        <v>28</v>
      </c>
      <c r="G1157" s="1" t="s">
        <v>17</v>
      </c>
      <c r="H1157" s="1" t="s">
        <v>18</v>
      </c>
      <c r="I1157" s="1">
        <v>16.100000000000001</v>
      </c>
      <c r="J1157" s="1" t="s">
        <v>24</v>
      </c>
      <c r="K1157" s="1" t="s">
        <v>370</v>
      </c>
      <c r="L1157" s="1">
        <v>5</v>
      </c>
      <c r="N1157" s="1">
        <v>4.75</v>
      </c>
      <c r="P1157" s="2">
        <f t="shared" si="78"/>
        <v>85</v>
      </c>
      <c r="R1157" t="str">
        <f t="shared" si="74"/>
        <v/>
      </c>
    </row>
    <row r="1158" spans="1:18" ht="20.399999999999999" x14ac:dyDescent="0.35">
      <c r="A1158" s="1">
        <v>1156</v>
      </c>
      <c r="B1158" s="1" t="s">
        <v>849</v>
      </c>
      <c r="C1158" s="1" t="s">
        <v>74</v>
      </c>
      <c r="D1158" s="1">
        <v>2014</v>
      </c>
      <c r="E1158" s="1">
        <v>62000</v>
      </c>
      <c r="F1158" s="1" t="s">
        <v>28</v>
      </c>
      <c r="G1158" s="1" t="s">
        <v>17</v>
      </c>
      <c r="H1158" s="1" t="s">
        <v>18</v>
      </c>
      <c r="I1158" s="1">
        <v>16.47</v>
      </c>
      <c r="J1158" s="1" t="s">
        <v>24</v>
      </c>
      <c r="K1158" s="1" t="s">
        <v>51</v>
      </c>
      <c r="L1158" s="1">
        <v>5</v>
      </c>
      <c r="N1158" s="1">
        <v>5.35</v>
      </c>
      <c r="P1158" s="2">
        <f t="shared" si="78"/>
        <v>74</v>
      </c>
      <c r="R1158" t="str">
        <f t="shared" si="74"/>
        <v/>
      </c>
    </row>
    <row r="1159" spans="1:18" ht="20.399999999999999" x14ac:dyDescent="0.35">
      <c r="A1159" s="1">
        <v>1157</v>
      </c>
      <c r="B1159" s="1" t="s">
        <v>326</v>
      </c>
      <c r="C1159" s="1" t="s">
        <v>39</v>
      </c>
      <c r="D1159" s="1">
        <v>2017</v>
      </c>
      <c r="E1159" s="1">
        <v>20000</v>
      </c>
      <c r="F1159" s="1" t="s">
        <v>28</v>
      </c>
      <c r="G1159" s="1" t="s">
        <v>17</v>
      </c>
      <c r="H1159" s="1" t="s">
        <v>18</v>
      </c>
      <c r="I1159" s="1">
        <v>18.899999999999999</v>
      </c>
      <c r="J1159" s="1" t="s">
        <v>24</v>
      </c>
      <c r="K1159" s="1" t="s">
        <v>327</v>
      </c>
      <c r="L1159" s="1">
        <v>5</v>
      </c>
      <c r="M1159" s="1" t="s">
        <v>1171</v>
      </c>
      <c r="N1159" s="1">
        <v>5.98</v>
      </c>
      <c r="P1159" s="2">
        <f t="shared" si="78"/>
        <v>81.86</v>
      </c>
      <c r="Q1159">
        <f t="shared" si="73"/>
        <v>782000</v>
      </c>
      <c r="R1159">
        <f t="shared" si="74"/>
        <v>99.989531969309468</v>
      </c>
    </row>
    <row r="1160" spans="1:18" ht="20.399999999999999" x14ac:dyDescent="0.35">
      <c r="A1160" s="1">
        <v>1158</v>
      </c>
      <c r="B1160" s="1" t="s">
        <v>1172</v>
      </c>
      <c r="C1160" s="1" t="s">
        <v>27</v>
      </c>
      <c r="D1160" s="1">
        <v>2011</v>
      </c>
      <c r="E1160" s="1">
        <v>80000</v>
      </c>
      <c r="F1160" s="1" t="s">
        <v>23</v>
      </c>
      <c r="G1160" s="1" t="s">
        <v>17</v>
      </c>
      <c r="H1160" s="1" t="s">
        <v>145</v>
      </c>
      <c r="I1160" s="1">
        <v>21.5</v>
      </c>
      <c r="J1160" s="1" t="s">
        <v>24</v>
      </c>
      <c r="K1160" s="1" t="s">
        <v>472</v>
      </c>
      <c r="L1160" s="1">
        <v>5</v>
      </c>
      <c r="N1160" s="1">
        <v>3.5</v>
      </c>
      <c r="P1160" s="2">
        <f t="shared" si="78"/>
        <v>88.8</v>
      </c>
      <c r="R1160" t="str">
        <f t="shared" si="74"/>
        <v/>
      </c>
    </row>
    <row r="1161" spans="1:18" ht="20.399999999999999" x14ac:dyDescent="0.35">
      <c r="A1161" s="1">
        <v>1159</v>
      </c>
      <c r="B1161" s="1" t="s">
        <v>1158</v>
      </c>
      <c r="C1161" s="1" t="s">
        <v>53</v>
      </c>
      <c r="D1161" s="1">
        <v>2018</v>
      </c>
      <c r="E1161" s="1">
        <v>50234</v>
      </c>
      <c r="F1161" s="1" t="s">
        <v>28</v>
      </c>
      <c r="G1161" s="1" t="s">
        <v>17</v>
      </c>
      <c r="H1161" s="1" t="s">
        <v>18</v>
      </c>
      <c r="I1161" s="1">
        <v>18.899999999999999</v>
      </c>
      <c r="J1161" s="1" t="s">
        <v>24</v>
      </c>
      <c r="K1161" s="1" t="s">
        <v>327</v>
      </c>
      <c r="L1161" s="1">
        <v>5</v>
      </c>
      <c r="M1161" s="1" t="s">
        <v>1173</v>
      </c>
      <c r="N1161" s="1">
        <v>4.7699999999999996</v>
      </c>
      <c r="P1161" s="2">
        <f t="shared" si="78"/>
        <v>81.86</v>
      </c>
      <c r="Q1161">
        <f t="shared" si="73"/>
        <v>632000</v>
      </c>
      <c r="R1161">
        <f t="shared" si="74"/>
        <v>99.987047468354433</v>
      </c>
    </row>
    <row r="1162" spans="1:18" ht="20.399999999999999" x14ac:dyDescent="0.35">
      <c r="A1162" s="1">
        <v>1160</v>
      </c>
      <c r="B1162" s="1" t="s">
        <v>1045</v>
      </c>
      <c r="C1162" s="1" t="s">
        <v>61</v>
      </c>
      <c r="D1162" s="1">
        <v>2016</v>
      </c>
      <c r="E1162" s="1">
        <v>50003</v>
      </c>
      <c r="F1162" s="1" t="s">
        <v>28</v>
      </c>
      <c r="G1162" s="1" t="s">
        <v>17</v>
      </c>
      <c r="H1162" s="1" t="s">
        <v>18</v>
      </c>
      <c r="I1162" s="1">
        <v>21.4</v>
      </c>
      <c r="J1162" s="1" t="s">
        <v>24</v>
      </c>
      <c r="K1162" s="1" t="s">
        <v>347</v>
      </c>
      <c r="L1162" s="1">
        <v>5</v>
      </c>
      <c r="N1162" s="1">
        <v>5.45</v>
      </c>
      <c r="P1162" s="2">
        <f t="shared" si="78"/>
        <v>83.1</v>
      </c>
      <c r="R1162" t="str">
        <f t="shared" si="74"/>
        <v/>
      </c>
    </row>
    <row r="1163" spans="1:18" ht="20.399999999999999" x14ac:dyDescent="0.35">
      <c r="A1163" s="1">
        <v>1161</v>
      </c>
      <c r="B1163" s="1" t="s">
        <v>1174</v>
      </c>
      <c r="C1163" s="1" t="s">
        <v>129</v>
      </c>
      <c r="D1163" s="1">
        <v>2018</v>
      </c>
      <c r="E1163" s="1">
        <v>1000</v>
      </c>
      <c r="F1163" s="1" t="s">
        <v>28</v>
      </c>
      <c r="G1163" s="1" t="s">
        <v>35</v>
      </c>
      <c r="H1163" s="1" t="s">
        <v>18</v>
      </c>
      <c r="I1163" s="1">
        <v>20.3</v>
      </c>
      <c r="J1163" s="1" t="s">
        <v>24</v>
      </c>
      <c r="K1163" s="1" t="s">
        <v>1143</v>
      </c>
      <c r="L1163" s="1">
        <v>5</v>
      </c>
      <c r="N1163" s="1">
        <v>6.85</v>
      </c>
      <c r="P1163" s="2">
        <f t="shared" si="78"/>
        <v>84</v>
      </c>
      <c r="R1163" t="str">
        <f t="shared" si="74"/>
        <v/>
      </c>
    </row>
    <row r="1164" spans="1:18" ht="20.399999999999999" x14ac:dyDescent="0.35">
      <c r="A1164" s="1">
        <v>1162</v>
      </c>
      <c r="B1164" s="1" t="s">
        <v>1071</v>
      </c>
      <c r="C1164" s="1" t="s">
        <v>43</v>
      </c>
      <c r="D1164" s="1">
        <v>2016</v>
      </c>
      <c r="E1164" s="1">
        <v>54897</v>
      </c>
      <c r="F1164" s="1" t="s">
        <v>23</v>
      </c>
      <c r="G1164" s="1" t="s">
        <v>35</v>
      </c>
      <c r="H1164" s="1" t="s">
        <v>18</v>
      </c>
      <c r="I1164" s="1">
        <v>26.59</v>
      </c>
      <c r="J1164" s="1" t="s">
        <v>24</v>
      </c>
      <c r="K1164" s="1" t="s">
        <v>51</v>
      </c>
      <c r="L1164" s="1">
        <v>5</v>
      </c>
      <c r="N1164" s="1">
        <v>7.3</v>
      </c>
      <c r="P1164" s="2">
        <f t="shared" si="78"/>
        <v>74</v>
      </c>
      <c r="R1164" t="str">
        <f t="shared" si="74"/>
        <v/>
      </c>
    </row>
    <row r="1165" spans="1:18" ht="20.399999999999999" x14ac:dyDescent="0.35">
      <c r="A1165" s="1">
        <v>1163</v>
      </c>
      <c r="B1165" s="1" t="s">
        <v>1175</v>
      </c>
      <c r="C1165" s="1" t="s">
        <v>22</v>
      </c>
      <c r="D1165" s="1">
        <v>2007</v>
      </c>
      <c r="E1165" s="1">
        <v>108995</v>
      </c>
      <c r="F1165" s="1" t="s">
        <v>28</v>
      </c>
      <c r="G1165" s="1" t="s">
        <v>17</v>
      </c>
      <c r="H1165" s="1" t="s">
        <v>18</v>
      </c>
      <c r="I1165" s="1">
        <v>15.3</v>
      </c>
      <c r="J1165" s="1" t="s">
        <v>24</v>
      </c>
      <c r="K1165" s="1" t="s">
        <v>1176</v>
      </c>
      <c r="L1165" s="1">
        <v>5</v>
      </c>
      <c r="N1165" s="1">
        <v>1.25</v>
      </c>
      <c r="P1165" s="2">
        <f t="shared" si="78"/>
        <v>65.3</v>
      </c>
      <c r="R1165" t="str">
        <f t="shared" ref="R1165:R1228" si="79">IF(Q1165&lt;&gt;"", ((Q1165 - P1165) / Q1165) * 100, "")</f>
        <v/>
      </c>
    </row>
    <row r="1166" spans="1:18" ht="20.399999999999999" x14ac:dyDescent="0.35">
      <c r="A1166" s="1">
        <v>1164</v>
      </c>
      <c r="B1166" s="1" t="s">
        <v>1177</v>
      </c>
      <c r="C1166" s="1" t="s">
        <v>27</v>
      </c>
      <c r="D1166" s="1">
        <v>2015</v>
      </c>
      <c r="E1166" s="1">
        <v>73000</v>
      </c>
      <c r="F1166" s="1" t="s">
        <v>23</v>
      </c>
      <c r="G1166" s="1" t="s">
        <v>17</v>
      </c>
      <c r="H1166" s="1" t="s">
        <v>18</v>
      </c>
      <c r="I1166" s="1">
        <v>22.7</v>
      </c>
      <c r="J1166" s="1" t="s">
        <v>24</v>
      </c>
      <c r="K1166" s="1" t="s">
        <v>466</v>
      </c>
      <c r="L1166" s="1">
        <v>5</v>
      </c>
      <c r="N1166" s="1">
        <v>8.25</v>
      </c>
      <c r="P1166" s="2">
        <f t="shared" si="78"/>
        <v>118</v>
      </c>
      <c r="R1166" t="str">
        <f t="shared" si="79"/>
        <v/>
      </c>
    </row>
    <row r="1167" spans="1:18" ht="20.399999999999999" x14ac:dyDescent="0.35">
      <c r="A1167" s="1">
        <v>1165</v>
      </c>
      <c r="B1167" s="1" t="s">
        <v>1178</v>
      </c>
      <c r="C1167" s="1" t="s">
        <v>129</v>
      </c>
      <c r="D1167" s="1">
        <v>2008</v>
      </c>
      <c r="E1167" s="1">
        <v>65000</v>
      </c>
      <c r="F1167" s="1" t="s">
        <v>28</v>
      </c>
      <c r="G1167" s="1" t="s">
        <v>17</v>
      </c>
      <c r="H1167" s="1" t="s">
        <v>18</v>
      </c>
      <c r="I1167" s="1">
        <v>16.100000000000001</v>
      </c>
      <c r="J1167" s="1" t="s">
        <v>24</v>
      </c>
      <c r="K1167" s="1" t="s">
        <v>1179</v>
      </c>
      <c r="L1167" s="1">
        <v>5</v>
      </c>
      <c r="N1167" s="1">
        <v>2.71</v>
      </c>
      <c r="P1167" s="2">
        <f t="shared" si="78"/>
        <v>88.2</v>
      </c>
      <c r="R1167" t="str">
        <f t="shared" si="79"/>
        <v/>
      </c>
    </row>
    <row r="1168" spans="1:18" ht="20.399999999999999" x14ac:dyDescent="0.35">
      <c r="A1168" s="1">
        <v>1166</v>
      </c>
      <c r="B1168" s="1" t="s">
        <v>1180</v>
      </c>
      <c r="C1168" s="1" t="s">
        <v>57</v>
      </c>
      <c r="D1168" s="1">
        <v>2016</v>
      </c>
      <c r="E1168" s="1">
        <v>32000</v>
      </c>
      <c r="F1168" s="1" t="s">
        <v>28</v>
      </c>
      <c r="G1168" s="1" t="s">
        <v>17</v>
      </c>
      <c r="H1168" s="1" t="s">
        <v>18</v>
      </c>
      <c r="I1168" s="1">
        <v>19.100000000000001</v>
      </c>
      <c r="J1168" s="1" t="s">
        <v>24</v>
      </c>
      <c r="K1168" s="1" t="s">
        <v>110</v>
      </c>
      <c r="L1168" s="1">
        <v>5</v>
      </c>
      <c r="N1168" s="1">
        <v>3.6</v>
      </c>
      <c r="P1168" s="2">
        <f t="shared" si="78"/>
        <v>82</v>
      </c>
      <c r="R1168" t="str">
        <f t="shared" si="79"/>
        <v/>
      </c>
    </row>
    <row r="1169" spans="1:18" ht="20.399999999999999" x14ac:dyDescent="0.35">
      <c r="A1169" s="1">
        <v>1167</v>
      </c>
      <c r="B1169" s="1" t="s">
        <v>83</v>
      </c>
      <c r="C1169" s="1" t="s">
        <v>129</v>
      </c>
      <c r="D1169" s="1">
        <v>2010</v>
      </c>
      <c r="E1169" s="1">
        <v>65000</v>
      </c>
      <c r="F1169" s="1" t="s">
        <v>28</v>
      </c>
      <c r="G1169" s="1" t="s">
        <v>17</v>
      </c>
      <c r="H1169" s="1" t="s">
        <v>18</v>
      </c>
      <c r="I1169" s="1">
        <v>18.5</v>
      </c>
      <c r="J1169" s="1" t="s">
        <v>24</v>
      </c>
      <c r="K1169" s="1" t="s">
        <v>84</v>
      </c>
      <c r="L1169" s="1">
        <v>5</v>
      </c>
      <c r="N1169" s="1">
        <v>3</v>
      </c>
      <c r="P1169" s="2">
        <f t="shared" si="78"/>
        <v>80</v>
      </c>
      <c r="R1169" t="str">
        <f t="shared" si="79"/>
        <v/>
      </c>
    </row>
    <row r="1170" spans="1:18" ht="20.399999999999999" x14ac:dyDescent="0.35">
      <c r="A1170" s="1">
        <v>1168</v>
      </c>
      <c r="B1170" s="1" t="s">
        <v>492</v>
      </c>
      <c r="C1170" s="1" t="s">
        <v>39</v>
      </c>
      <c r="D1170" s="1">
        <v>2016</v>
      </c>
      <c r="E1170" s="1">
        <v>21600</v>
      </c>
      <c r="F1170" s="1" t="s">
        <v>28</v>
      </c>
      <c r="G1170" s="1" t="s">
        <v>35</v>
      </c>
      <c r="H1170" s="1" t="s">
        <v>18</v>
      </c>
      <c r="I1170" s="1">
        <v>23.1</v>
      </c>
      <c r="J1170" s="1" t="s">
        <v>24</v>
      </c>
      <c r="K1170" s="1" t="s">
        <v>398</v>
      </c>
      <c r="L1170" s="1">
        <v>5</v>
      </c>
      <c r="N1170" s="1">
        <v>4.6500000000000004</v>
      </c>
      <c r="P1170" s="2">
        <f t="shared" si="78"/>
        <v>67.040000000000006</v>
      </c>
      <c r="R1170" t="str">
        <f t="shared" si="79"/>
        <v/>
      </c>
    </row>
    <row r="1171" spans="1:18" ht="20.399999999999999" x14ac:dyDescent="0.35">
      <c r="A1171" s="1">
        <v>1169</v>
      </c>
      <c r="B1171" s="1" t="s">
        <v>844</v>
      </c>
      <c r="C1171" s="1" t="s">
        <v>15</v>
      </c>
      <c r="D1171" s="1">
        <v>2010</v>
      </c>
      <c r="E1171" s="1">
        <v>39000</v>
      </c>
      <c r="F1171" s="1" t="s">
        <v>23</v>
      </c>
      <c r="G1171" s="1" t="s">
        <v>35</v>
      </c>
      <c r="H1171" s="1" t="s">
        <v>18</v>
      </c>
      <c r="I1171" s="1">
        <v>14.84</v>
      </c>
      <c r="J1171" s="1" t="s">
        <v>24</v>
      </c>
      <c r="K1171" s="1" t="s">
        <v>163</v>
      </c>
      <c r="L1171" s="1">
        <v>5</v>
      </c>
      <c r="N1171" s="1">
        <v>9.5</v>
      </c>
      <c r="P1171" s="2">
        <f t="shared" si="78"/>
        <v>170</v>
      </c>
      <c r="R1171" t="str">
        <f t="shared" si="79"/>
        <v/>
      </c>
    </row>
    <row r="1172" spans="1:18" ht="20.399999999999999" x14ac:dyDescent="0.35">
      <c r="A1172" s="1">
        <v>1170</v>
      </c>
      <c r="B1172" s="1" t="s">
        <v>732</v>
      </c>
      <c r="C1172" s="1" t="s">
        <v>15</v>
      </c>
      <c r="D1172" s="1">
        <v>2011</v>
      </c>
      <c r="E1172" s="1">
        <v>58075</v>
      </c>
      <c r="F1172" s="1" t="s">
        <v>28</v>
      </c>
      <c r="G1172" s="1" t="s">
        <v>17</v>
      </c>
      <c r="H1172" s="1" t="s">
        <v>18</v>
      </c>
      <c r="I1172" s="1">
        <v>17.5</v>
      </c>
      <c r="J1172" s="1" t="s">
        <v>24</v>
      </c>
      <c r="K1172" s="1" t="s">
        <v>733</v>
      </c>
      <c r="L1172" s="1">
        <v>5</v>
      </c>
      <c r="N1172" s="1">
        <v>2.95</v>
      </c>
      <c r="P1172" s="2">
        <f t="shared" si="78"/>
        <v>85.8</v>
      </c>
      <c r="R1172" t="str">
        <f t="shared" si="79"/>
        <v/>
      </c>
    </row>
    <row r="1173" spans="1:18" ht="20.399999999999999" x14ac:dyDescent="0.35">
      <c r="A1173" s="1">
        <v>1171</v>
      </c>
      <c r="B1173" s="1" t="s">
        <v>1181</v>
      </c>
      <c r="C1173" s="1" t="s">
        <v>15</v>
      </c>
      <c r="D1173" s="1">
        <v>2011</v>
      </c>
      <c r="E1173" s="1">
        <v>58000</v>
      </c>
      <c r="F1173" s="1" t="s">
        <v>28</v>
      </c>
      <c r="G1173" s="1" t="s">
        <v>17</v>
      </c>
      <c r="H1173" s="1" t="s">
        <v>18</v>
      </c>
      <c r="I1173" s="1">
        <v>15.04</v>
      </c>
      <c r="J1173" s="1" t="s">
        <v>24</v>
      </c>
      <c r="K1173" s="1" t="s">
        <v>49</v>
      </c>
      <c r="L1173" s="1">
        <v>5</v>
      </c>
      <c r="N1173" s="1">
        <v>3</v>
      </c>
      <c r="P1173" s="2">
        <f t="shared" si="78"/>
        <v>103.6</v>
      </c>
      <c r="R1173" t="str">
        <f t="shared" si="79"/>
        <v/>
      </c>
    </row>
    <row r="1174" spans="1:18" ht="20.399999999999999" x14ac:dyDescent="0.35">
      <c r="A1174" s="1">
        <v>1172</v>
      </c>
      <c r="B1174" s="1" t="s">
        <v>410</v>
      </c>
      <c r="C1174" s="1" t="s">
        <v>39</v>
      </c>
      <c r="D1174" s="1">
        <v>2015</v>
      </c>
      <c r="E1174" s="1">
        <v>58000</v>
      </c>
      <c r="F1174" s="1" t="s">
        <v>23</v>
      </c>
      <c r="G1174" s="1" t="s">
        <v>17</v>
      </c>
      <c r="H1174" s="1" t="s">
        <v>18</v>
      </c>
      <c r="I1174" s="1">
        <v>25.2</v>
      </c>
      <c r="J1174" s="1" t="s">
        <v>24</v>
      </c>
      <c r="K1174" s="1" t="s">
        <v>51</v>
      </c>
      <c r="L1174" s="1">
        <v>5</v>
      </c>
      <c r="N1174" s="1">
        <v>5.95</v>
      </c>
      <c r="P1174" s="2">
        <f t="shared" si="78"/>
        <v>74</v>
      </c>
      <c r="R1174" t="str">
        <f t="shared" si="79"/>
        <v/>
      </c>
    </row>
    <row r="1175" spans="1:18" ht="20.399999999999999" x14ac:dyDescent="0.35">
      <c r="A1175" s="1">
        <v>1173</v>
      </c>
      <c r="B1175" s="1" t="s">
        <v>1169</v>
      </c>
      <c r="C1175" s="1" t="s">
        <v>61</v>
      </c>
      <c r="D1175" s="1">
        <v>2008</v>
      </c>
      <c r="E1175" s="1">
        <v>89000</v>
      </c>
      <c r="F1175" s="1" t="s">
        <v>28</v>
      </c>
      <c r="G1175" s="1" t="s">
        <v>35</v>
      </c>
      <c r="H1175" s="1" t="s">
        <v>18</v>
      </c>
      <c r="I1175" s="1">
        <v>14.53</v>
      </c>
      <c r="J1175" s="1" t="s">
        <v>24</v>
      </c>
      <c r="K1175" s="1" t="s">
        <v>97</v>
      </c>
      <c r="L1175" s="1">
        <v>5</v>
      </c>
      <c r="N1175" s="1">
        <v>4</v>
      </c>
      <c r="P1175" s="2">
        <f t="shared" si="78"/>
        <v>138.1</v>
      </c>
      <c r="R1175" t="str">
        <f t="shared" si="79"/>
        <v/>
      </c>
    </row>
    <row r="1176" spans="1:18" ht="20.399999999999999" x14ac:dyDescent="0.35">
      <c r="A1176" s="1">
        <v>1174</v>
      </c>
      <c r="B1176" s="1" t="s">
        <v>244</v>
      </c>
      <c r="C1176" s="1" t="s">
        <v>61</v>
      </c>
      <c r="D1176" s="1">
        <v>2008</v>
      </c>
      <c r="E1176" s="1">
        <v>72000</v>
      </c>
      <c r="F1176" s="1" t="s">
        <v>28</v>
      </c>
      <c r="G1176" s="1" t="s">
        <v>17</v>
      </c>
      <c r="H1176" s="1" t="s">
        <v>18</v>
      </c>
      <c r="I1176" s="1">
        <v>13.5</v>
      </c>
      <c r="J1176" s="1" t="s">
        <v>24</v>
      </c>
      <c r="K1176" s="1" t="s">
        <v>245</v>
      </c>
      <c r="L1176" s="1">
        <v>5</v>
      </c>
      <c r="N1176" s="1">
        <v>2.5</v>
      </c>
      <c r="P1176" s="2">
        <f t="shared" si="78"/>
        <v>130</v>
      </c>
      <c r="R1176" t="str">
        <f t="shared" si="79"/>
        <v/>
      </c>
    </row>
    <row r="1177" spans="1:18" ht="20.399999999999999" x14ac:dyDescent="0.35">
      <c r="A1177" s="1">
        <v>1175</v>
      </c>
      <c r="B1177" s="1" t="s">
        <v>1182</v>
      </c>
      <c r="C1177" s="1" t="s">
        <v>57</v>
      </c>
      <c r="D1177" s="1">
        <v>2017</v>
      </c>
      <c r="E1177" s="1">
        <v>1800</v>
      </c>
      <c r="F1177" s="1" t="s">
        <v>28</v>
      </c>
      <c r="G1177" s="1" t="s">
        <v>35</v>
      </c>
      <c r="H1177" s="1" t="s">
        <v>18</v>
      </c>
      <c r="I1177" s="1">
        <v>16.05</v>
      </c>
      <c r="J1177" s="1" t="s">
        <v>24</v>
      </c>
      <c r="K1177" s="1" t="s">
        <v>890</v>
      </c>
      <c r="L1177" s="1">
        <v>5</v>
      </c>
      <c r="N1177" s="1">
        <v>11.37</v>
      </c>
      <c r="P1177" s="2">
        <f t="shared" si="78"/>
        <v>110.4</v>
      </c>
      <c r="R1177" t="str">
        <f t="shared" si="79"/>
        <v/>
      </c>
    </row>
    <row r="1178" spans="1:18" ht="20.399999999999999" x14ac:dyDescent="0.35">
      <c r="A1178" s="1">
        <v>1176</v>
      </c>
      <c r="B1178" s="1" t="s">
        <v>1183</v>
      </c>
      <c r="C1178" s="1" t="s">
        <v>22</v>
      </c>
      <c r="D1178" s="1">
        <v>2010</v>
      </c>
      <c r="E1178" s="1">
        <v>172050</v>
      </c>
      <c r="F1178" s="1" t="s">
        <v>23</v>
      </c>
      <c r="G1178" s="1" t="s">
        <v>17</v>
      </c>
      <c r="H1178" s="1" t="s">
        <v>36</v>
      </c>
      <c r="I1178" s="1">
        <v>19</v>
      </c>
      <c r="J1178" s="1" t="s">
        <v>24</v>
      </c>
      <c r="K1178" s="1" t="s">
        <v>1184</v>
      </c>
      <c r="L1178" s="1">
        <v>5</v>
      </c>
      <c r="N1178" s="1">
        <v>2.25</v>
      </c>
      <c r="P1178" s="2">
        <f t="shared" si="78"/>
        <v>93</v>
      </c>
      <c r="R1178" t="str">
        <f t="shared" si="79"/>
        <v/>
      </c>
    </row>
    <row r="1179" spans="1:18" ht="20.399999999999999" x14ac:dyDescent="0.35">
      <c r="A1179" s="1">
        <v>1177</v>
      </c>
      <c r="B1179" s="1" t="s">
        <v>430</v>
      </c>
      <c r="C1179" s="1" t="s">
        <v>43</v>
      </c>
      <c r="D1179" s="1">
        <v>2013</v>
      </c>
      <c r="E1179" s="1">
        <v>46230</v>
      </c>
      <c r="F1179" s="1" t="s">
        <v>28</v>
      </c>
      <c r="G1179" s="1" t="s">
        <v>17</v>
      </c>
      <c r="H1179" s="1" t="s">
        <v>18</v>
      </c>
      <c r="I1179" s="1">
        <v>19.809999999999999</v>
      </c>
      <c r="J1179" s="1" t="s">
        <v>24</v>
      </c>
      <c r="K1179" s="1" t="s">
        <v>351</v>
      </c>
      <c r="L1179" s="1">
        <v>5</v>
      </c>
      <c r="N1179" s="1">
        <v>3.1</v>
      </c>
      <c r="P1179" s="2">
        <f t="shared" si="78"/>
        <v>68.05</v>
      </c>
      <c r="R1179" t="str">
        <f t="shared" si="79"/>
        <v/>
      </c>
    </row>
    <row r="1180" spans="1:18" ht="20.399999999999999" x14ac:dyDescent="0.35">
      <c r="A1180" s="1">
        <v>1178</v>
      </c>
      <c r="B1180" s="1" t="s">
        <v>1185</v>
      </c>
      <c r="C1180" s="1" t="s">
        <v>53</v>
      </c>
      <c r="D1180" s="1">
        <v>2014</v>
      </c>
      <c r="E1180" s="1">
        <v>86925</v>
      </c>
      <c r="F1180" s="1" t="s">
        <v>23</v>
      </c>
      <c r="G1180" s="1" t="s">
        <v>35</v>
      </c>
      <c r="H1180" s="1" t="s">
        <v>18</v>
      </c>
      <c r="I1180" s="1">
        <v>11.2</v>
      </c>
      <c r="J1180" s="1" t="s">
        <v>24</v>
      </c>
      <c r="K1180" s="1" t="s">
        <v>254</v>
      </c>
      <c r="L1180" s="1">
        <v>5</v>
      </c>
      <c r="N1180" s="1">
        <v>17.18</v>
      </c>
      <c r="P1180" s="2">
        <f t="shared" si="78"/>
        <v>215</v>
      </c>
      <c r="R1180" t="str">
        <f t="shared" si="79"/>
        <v/>
      </c>
    </row>
    <row r="1181" spans="1:18" ht="20.399999999999999" x14ac:dyDescent="0.35">
      <c r="A1181" s="1">
        <v>1179</v>
      </c>
      <c r="B1181" s="1" t="s">
        <v>1047</v>
      </c>
      <c r="C1181" s="1" t="s">
        <v>43</v>
      </c>
      <c r="D1181" s="1">
        <v>2018</v>
      </c>
      <c r="E1181" s="1">
        <v>5000</v>
      </c>
      <c r="F1181" s="1" t="s">
        <v>28</v>
      </c>
      <c r="G1181" s="1" t="s">
        <v>17</v>
      </c>
      <c r="H1181" s="1" t="s">
        <v>18</v>
      </c>
      <c r="I1181" s="1">
        <v>18.600000000000001</v>
      </c>
      <c r="J1181" s="1" t="s">
        <v>24</v>
      </c>
      <c r="K1181" s="1" t="s">
        <v>368</v>
      </c>
      <c r="L1181" s="1">
        <v>5</v>
      </c>
      <c r="N1181" s="1">
        <v>6.5</v>
      </c>
      <c r="P1181" s="2">
        <f t="shared" si="78"/>
        <v>81.83</v>
      </c>
      <c r="R1181" t="str">
        <f t="shared" si="79"/>
        <v/>
      </c>
    </row>
    <row r="1182" spans="1:18" ht="20.399999999999999" x14ac:dyDescent="0.35">
      <c r="A1182" s="1">
        <v>1180</v>
      </c>
      <c r="B1182" s="1" t="s">
        <v>1186</v>
      </c>
      <c r="C1182" s="1" t="s">
        <v>129</v>
      </c>
      <c r="D1182" s="1">
        <v>2014</v>
      </c>
      <c r="E1182" s="1">
        <v>66000</v>
      </c>
      <c r="F1182" s="1" t="s">
        <v>23</v>
      </c>
      <c r="G1182" s="1" t="s">
        <v>17</v>
      </c>
      <c r="H1182" s="1" t="s">
        <v>18</v>
      </c>
      <c r="I1182" s="1">
        <v>26</v>
      </c>
      <c r="J1182" s="1" t="s">
        <v>24</v>
      </c>
      <c r="K1182" s="1" t="s">
        <v>69</v>
      </c>
      <c r="L1182" s="1">
        <v>5</v>
      </c>
      <c r="N1182" s="1">
        <v>5.7</v>
      </c>
      <c r="P1182" s="2">
        <f t="shared" si="78"/>
        <v>98.6</v>
      </c>
      <c r="R1182" t="str">
        <f t="shared" si="79"/>
        <v/>
      </c>
    </row>
    <row r="1183" spans="1:18" ht="20.399999999999999" x14ac:dyDescent="0.35">
      <c r="A1183" s="1">
        <v>1181</v>
      </c>
      <c r="B1183" s="1" t="s">
        <v>1187</v>
      </c>
      <c r="C1183" s="1" t="s">
        <v>129</v>
      </c>
      <c r="D1183" s="1">
        <v>2013</v>
      </c>
      <c r="E1183" s="1">
        <v>119000</v>
      </c>
      <c r="F1183" s="1" t="s">
        <v>23</v>
      </c>
      <c r="G1183" s="1" t="s">
        <v>17</v>
      </c>
      <c r="H1183" s="1" t="s">
        <v>18</v>
      </c>
      <c r="I1183" s="1">
        <v>12.99</v>
      </c>
      <c r="J1183" s="1" t="s">
        <v>24</v>
      </c>
      <c r="K1183" s="1" t="s">
        <v>363</v>
      </c>
      <c r="L1183" s="1">
        <v>8</v>
      </c>
      <c r="N1183" s="1">
        <v>8</v>
      </c>
      <c r="P1183" s="2">
        <f t="shared" si="78"/>
        <v>100</v>
      </c>
      <c r="R1183" t="str">
        <f t="shared" si="79"/>
        <v/>
      </c>
    </row>
    <row r="1184" spans="1:18" ht="20.399999999999999" x14ac:dyDescent="0.35">
      <c r="A1184" s="1">
        <v>1182</v>
      </c>
      <c r="B1184" s="1" t="s">
        <v>148</v>
      </c>
      <c r="C1184" s="1" t="s">
        <v>27</v>
      </c>
      <c r="D1184" s="1">
        <v>2016</v>
      </c>
      <c r="E1184" s="1">
        <v>45000</v>
      </c>
      <c r="F1184" s="1" t="s">
        <v>28</v>
      </c>
      <c r="G1184" s="1" t="s">
        <v>17</v>
      </c>
      <c r="H1184" s="1" t="s">
        <v>18</v>
      </c>
      <c r="I1184" s="1">
        <v>25.17</v>
      </c>
      <c r="J1184" s="1" t="s">
        <v>24</v>
      </c>
      <c r="K1184" s="1" t="s">
        <v>149</v>
      </c>
      <c r="L1184" s="1">
        <v>5</v>
      </c>
      <c r="N1184" s="1">
        <v>2.6</v>
      </c>
      <c r="P1184" s="2">
        <f t="shared" si="78"/>
        <v>53.3</v>
      </c>
      <c r="R1184" t="str">
        <f t="shared" si="79"/>
        <v/>
      </c>
    </row>
    <row r="1185" spans="1:18" ht="20.399999999999999" x14ac:dyDescent="0.35">
      <c r="A1185" s="1">
        <v>1183</v>
      </c>
      <c r="B1185" s="1" t="s">
        <v>447</v>
      </c>
      <c r="C1185" s="1" t="s">
        <v>39</v>
      </c>
      <c r="D1185" s="1">
        <v>2009</v>
      </c>
      <c r="E1185" s="1">
        <v>66149</v>
      </c>
      <c r="F1185" s="1" t="s">
        <v>28</v>
      </c>
      <c r="G1185" s="1" t="s">
        <v>17</v>
      </c>
      <c r="H1185" s="1" t="s">
        <v>18</v>
      </c>
      <c r="I1185" s="1">
        <v>19</v>
      </c>
      <c r="J1185" s="1" t="s">
        <v>24</v>
      </c>
      <c r="K1185" s="1" t="s">
        <v>448</v>
      </c>
      <c r="L1185" s="1">
        <v>5</v>
      </c>
      <c r="N1185" s="1">
        <v>2.4500000000000002</v>
      </c>
      <c r="P1185" s="2">
        <f t="shared" si="78"/>
        <v>66.099999999999994</v>
      </c>
      <c r="R1185" t="str">
        <f t="shared" si="79"/>
        <v/>
      </c>
    </row>
    <row r="1186" spans="1:18" ht="20.399999999999999" x14ac:dyDescent="0.35">
      <c r="A1186" s="1">
        <v>1184</v>
      </c>
      <c r="B1186" s="1" t="s">
        <v>313</v>
      </c>
      <c r="C1186" s="1" t="s">
        <v>53</v>
      </c>
      <c r="D1186" s="1">
        <v>2014</v>
      </c>
      <c r="E1186" s="1">
        <v>42070</v>
      </c>
      <c r="F1186" s="1" t="s">
        <v>28</v>
      </c>
      <c r="G1186" s="1" t="s">
        <v>35</v>
      </c>
      <c r="H1186" s="1" t="s">
        <v>18</v>
      </c>
      <c r="I1186" s="1">
        <v>14.8</v>
      </c>
      <c r="J1186" s="1" t="s">
        <v>24</v>
      </c>
      <c r="K1186" s="1" t="s">
        <v>314</v>
      </c>
      <c r="L1186" s="1">
        <v>5</v>
      </c>
      <c r="N1186" s="1">
        <v>11.57</v>
      </c>
      <c r="P1186" s="2">
        <f t="shared" si="78"/>
        <v>120.7</v>
      </c>
      <c r="R1186" t="str">
        <f t="shared" si="79"/>
        <v/>
      </c>
    </row>
    <row r="1187" spans="1:18" ht="20.399999999999999" x14ac:dyDescent="0.35">
      <c r="A1187" s="1">
        <v>1185</v>
      </c>
      <c r="B1187" s="1" t="s">
        <v>262</v>
      </c>
      <c r="C1187" s="1" t="s">
        <v>57</v>
      </c>
      <c r="D1187" s="1">
        <v>2012</v>
      </c>
      <c r="E1187" s="1">
        <v>35503</v>
      </c>
      <c r="F1187" s="1" t="s">
        <v>28</v>
      </c>
      <c r="G1187" s="1" t="s">
        <v>17</v>
      </c>
      <c r="H1187" s="1" t="s">
        <v>18</v>
      </c>
      <c r="I1187" s="1">
        <v>18.899999999999999</v>
      </c>
      <c r="J1187" s="1" t="s">
        <v>24</v>
      </c>
      <c r="K1187" s="1" t="s">
        <v>88</v>
      </c>
      <c r="L1187" s="1">
        <v>5</v>
      </c>
      <c r="N1187" s="1">
        <v>2.2999999999999998</v>
      </c>
      <c r="P1187" s="2">
        <f t="shared" si="78"/>
        <v>67.099999999999994</v>
      </c>
      <c r="R1187" t="str">
        <f t="shared" si="79"/>
        <v/>
      </c>
    </row>
    <row r="1188" spans="1:18" ht="20.399999999999999" x14ac:dyDescent="0.35">
      <c r="A1188" s="1">
        <v>1186</v>
      </c>
      <c r="B1188" s="1" t="s">
        <v>59</v>
      </c>
      <c r="C1188" s="1" t="s">
        <v>43</v>
      </c>
      <c r="D1188" s="1">
        <v>2016</v>
      </c>
      <c r="E1188" s="1">
        <v>41460</v>
      </c>
      <c r="F1188" s="1" t="s">
        <v>23</v>
      </c>
      <c r="G1188" s="1" t="s">
        <v>17</v>
      </c>
      <c r="H1188" s="1" t="s">
        <v>18</v>
      </c>
      <c r="I1188" s="1">
        <v>25.2</v>
      </c>
      <c r="J1188" s="1" t="s">
        <v>24</v>
      </c>
      <c r="K1188" s="1" t="s">
        <v>51</v>
      </c>
      <c r="L1188" s="1">
        <v>5</v>
      </c>
      <c r="N1188" s="1">
        <v>5.9</v>
      </c>
      <c r="P1188" s="2">
        <f t="shared" ref="P1188:P1219" si="80">--LEFT(K1188, FIND(" ", K1188) - 1)</f>
        <v>74</v>
      </c>
      <c r="R1188" t="str">
        <f t="shared" si="79"/>
        <v/>
      </c>
    </row>
    <row r="1189" spans="1:18" ht="20.399999999999999" x14ac:dyDescent="0.35">
      <c r="A1189" s="1">
        <v>1187</v>
      </c>
      <c r="B1189" s="1" t="s">
        <v>1188</v>
      </c>
      <c r="C1189" s="1" t="s">
        <v>15</v>
      </c>
      <c r="D1189" s="1">
        <v>2015</v>
      </c>
      <c r="E1189" s="1">
        <v>40600</v>
      </c>
      <c r="F1189" s="1" t="s">
        <v>28</v>
      </c>
      <c r="G1189" s="1" t="s">
        <v>35</v>
      </c>
      <c r="H1189" s="1" t="s">
        <v>18</v>
      </c>
      <c r="I1189" s="1">
        <v>17</v>
      </c>
      <c r="J1189" s="1" t="s">
        <v>24</v>
      </c>
      <c r="K1189" s="1" t="s">
        <v>283</v>
      </c>
      <c r="L1189" s="1">
        <v>5</v>
      </c>
      <c r="M1189" s="1" t="s">
        <v>1189</v>
      </c>
      <c r="N1189" s="1">
        <v>7.2</v>
      </c>
      <c r="P1189" s="2">
        <f t="shared" si="80"/>
        <v>121.3</v>
      </c>
      <c r="Q1189">
        <f t="shared" ref="Q1189:Q1202" si="81">VALUE(SUBSTITUTE(SUBSTITUTE(TRIM(M1189), CHAR(160), ""), " Lakh", "")) * 100000</f>
        <v>1514000</v>
      </c>
      <c r="R1189">
        <f t="shared" si="79"/>
        <v>99.991988110964328</v>
      </c>
    </row>
    <row r="1190" spans="1:18" ht="20.399999999999999" x14ac:dyDescent="0.35">
      <c r="A1190" s="1">
        <v>1188</v>
      </c>
      <c r="B1190" s="1" t="s">
        <v>1190</v>
      </c>
      <c r="C1190" s="1" t="s">
        <v>129</v>
      </c>
      <c r="D1190" s="1">
        <v>2013</v>
      </c>
      <c r="E1190" s="1">
        <v>87000</v>
      </c>
      <c r="F1190" s="1" t="s">
        <v>23</v>
      </c>
      <c r="G1190" s="1" t="s">
        <v>35</v>
      </c>
      <c r="H1190" s="1" t="s">
        <v>18</v>
      </c>
      <c r="I1190" s="1">
        <v>22</v>
      </c>
      <c r="J1190" s="1" t="s">
        <v>24</v>
      </c>
      <c r="K1190" s="1" t="s">
        <v>25</v>
      </c>
      <c r="L1190" s="1">
        <v>5</v>
      </c>
      <c r="M1190" s="1" t="s">
        <v>1191</v>
      </c>
      <c r="N1190" s="1">
        <v>5.9</v>
      </c>
      <c r="P1190" s="2">
        <f t="shared" si="80"/>
        <v>126.2</v>
      </c>
      <c r="Q1190">
        <f t="shared" si="81"/>
        <v>1572000</v>
      </c>
      <c r="R1190">
        <f t="shared" si="79"/>
        <v>99.991972010178117</v>
      </c>
    </row>
    <row r="1191" spans="1:18" ht="20.399999999999999" x14ac:dyDescent="0.35">
      <c r="A1191" s="1">
        <v>1189</v>
      </c>
      <c r="B1191" s="1" t="s">
        <v>798</v>
      </c>
      <c r="C1191" s="1" t="s">
        <v>27</v>
      </c>
      <c r="D1191" s="1">
        <v>2014</v>
      </c>
      <c r="E1191" s="1">
        <v>30000</v>
      </c>
      <c r="F1191" s="1" t="s">
        <v>28</v>
      </c>
      <c r="G1191" s="1" t="s">
        <v>17</v>
      </c>
      <c r="H1191" s="1" t="s">
        <v>36</v>
      </c>
      <c r="I1191" s="1">
        <v>16.8</v>
      </c>
      <c r="J1191" s="1" t="s">
        <v>24</v>
      </c>
      <c r="K1191" s="1" t="s">
        <v>58</v>
      </c>
      <c r="L1191" s="1">
        <v>5</v>
      </c>
      <c r="N1191" s="1">
        <v>6</v>
      </c>
      <c r="P1191" s="2">
        <f t="shared" si="80"/>
        <v>116.3</v>
      </c>
      <c r="R1191" t="str">
        <f t="shared" si="79"/>
        <v/>
      </c>
    </row>
    <row r="1192" spans="1:18" ht="20.399999999999999" x14ac:dyDescent="0.35">
      <c r="A1192" s="1">
        <v>1190</v>
      </c>
      <c r="B1192" s="1" t="s">
        <v>845</v>
      </c>
      <c r="C1192" s="1" t="s">
        <v>57</v>
      </c>
      <c r="D1192" s="1">
        <v>2010</v>
      </c>
      <c r="E1192" s="1">
        <v>27089</v>
      </c>
      <c r="F1192" s="1" t="s">
        <v>28</v>
      </c>
      <c r="G1192" s="1" t="s">
        <v>17</v>
      </c>
      <c r="H1192" s="1" t="s">
        <v>18</v>
      </c>
      <c r="I1192" s="1">
        <v>16</v>
      </c>
      <c r="J1192" s="1" t="s">
        <v>24</v>
      </c>
      <c r="K1192" s="1" t="s">
        <v>846</v>
      </c>
      <c r="L1192" s="1">
        <v>5</v>
      </c>
      <c r="N1192" s="1">
        <v>1.95</v>
      </c>
      <c r="P1192" s="2">
        <f t="shared" si="80"/>
        <v>66.7</v>
      </c>
      <c r="R1192" t="str">
        <f t="shared" si="79"/>
        <v/>
      </c>
    </row>
    <row r="1193" spans="1:18" ht="20.399999999999999" x14ac:dyDescent="0.35">
      <c r="A1193" s="1">
        <v>1191</v>
      </c>
      <c r="B1193" s="1" t="s">
        <v>1192</v>
      </c>
      <c r="C1193" s="1" t="s">
        <v>34</v>
      </c>
      <c r="D1193" s="1">
        <v>2016</v>
      </c>
      <c r="E1193" s="1">
        <v>53702</v>
      </c>
      <c r="F1193" s="1" t="s">
        <v>23</v>
      </c>
      <c r="G1193" s="1" t="s">
        <v>17</v>
      </c>
      <c r="H1193" s="1" t="s">
        <v>18</v>
      </c>
      <c r="I1193" s="1">
        <v>23.59</v>
      </c>
      <c r="J1193" s="1" t="s">
        <v>24</v>
      </c>
      <c r="K1193" s="1" t="s">
        <v>398</v>
      </c>
      <c r="L1193" s="1">
        <v>5</v>
      </c>
      <c r="N1193" s="1">
        <v>6.55</v>
      </c>
      <c r="P1193" s="2">
        <f t="shared" si="80"/>
        <v>67.040000000000006</v>
      </c>
      <c r="R1193" t="str">
        <f t="shared" si="79"/>
        <v/>
      </c>
    </row>
    <row r="1194" spans="1:18" ht="20.399999999999999" x14ac:dyDescent="0.35">
      <c r="A1194" s="1">
        <v>1192</v>
      </c>
      <c r="B1194" s="1" t="s">
        <v>1193</v>
      </c>
      <c r="C1194" s="1" t="s">
        <v>39</v>
      </c>
      <c r="D1194" s="1">
        <v>2015</v>
      </c>
      <c r="E1194" s="1">
        <v>51000</v>
      </c>
      <c r="F1194" s="1" t="s">
        <v>23</v>
      </c>
      <c r="G1194" s="1" t="s">
        <v>35</v>
      </c>
      <c r="H1194" s="1" t="s">
        <v>18</v>
      </c>
      <c r="I1194" s="1">
        <v>27.03</v>
      </c>
      <c r="J1194" s="1" t="s">
        <v>24</v>
      </c>
      <c r="K1194" s="1" t="s">
        <v>77</v>
      </c>
      <c r="L1194" s="1">
        <v>5</v>
      </c>
      <c r="M1194" s="1" t="s">
        <v>1194</v>
      </c>
      <c r="N1194" s="1">
        <v>25</v>
      </c>
      <c r="P1194" s="2">
        <f t="shared" si="80"/>
        <v>190</v>
      </c>
      <c r="Q1194">
        <f t="shared" si="81"/>
        <v>4567000</v>
      </c>
      <c r="R1194">
        <f t="shared" si="79"/>
        <v>99.99583971972848</v>
      </c>
    </row>
    <row r="1195" spans="1:18" ht="20.399999999999999" x14ac:dyDescent="0.35">
      <c r="A1195" s="1">
        <v>1193</v>
      </c>
      <c r="B1195" s="1" t="s">
        <v>411</v>
      </c>
      <c r="C1195" s="1" t="s">
        <v>57</v>
      </c>
      <c r="D1195" s="1">
        <v>2012</v>
      </c>
      <c r="E1195" s="1">
        <v>36542</v>
      </c>
      <c r="F1195" s="1" t="s">
        <v>23</v>
      </c>
      <c r="G1195" s="1" t="s">
        <v>17</v>
      </c>
      <c r="H1195" s="1" t="s">
        <v>18</v>
      </c>
      <c r="I1195" s="1">
        <v>20</v>
      </c>
      <c r="J1195" s="1" t="s">
        <v>24</v>
      </c>
      <c r="K1195" s="1" t="s">
        <v>351</v>
      </c>
      <c r="L1195" s="1">
        <v>5</v>
      </c>
      <c r="N1195" s="1">
        <v>2.65</v>
      </c>
      <c r="P1195" s="2">
        <f t="shared" si="80"/>
        <v>68.05</v>
      </c>
      <c r="R1195" t="str">
        <f t="shared" si="79"/>
        <v/>
      </c>
    </row>
    <row r="1196" spans="1:18" ht="20.399999999999999" x14ac:dyDescent="0.35">
      <c r="A1196" s="1">
        <v>1194</v>
      </c>
      <c r="B1196" s="1" t="s">
        <v>1195</v>
      </c>
      <c r="C1196" s="1" t="s">
        <v>15</v>
      </c>
      <c r="D1196" s="1">
        <v>2017</v>
      </c>
      <c r="E1196" s="1">
        <v>15000</v>
      </c>
      <c r="F1196" s="1" t="s">
        <v>23</v>
      </c>
      <c r="G1196" s="1" t="s">
        <v>35</v>
      </c>
      <c r="H1196" s="1" t="s">
        <v>18</v>
      </c>
      <c r="I1196" s="1">
        <v>13</v>
      </c>
      <c r="J1196" s="1" t="s">
        <v>24</v>
      </c>
      <c r="K1196" s="1" t="s">
        <v>1127</v>
      </c>
      <c r="L1196" s="1">
        <v>5</v>
      </c>
      <c r="N1196" s="1">
        <v>69.5</v>
      </c>
      <c r="P1196" s="2">
        <f t="shared" si="80"/>
        <v>265</v>
      </c>
      <c r="R1196" t="str">
        <f t="shared" si="79"/>
        <v/>
      </c>
    </row>
    <row r="1197" spans="1:18" ht="20.399999999999999" x14ac:dyDescent="0.35">
      <c r="A1197" s="1">
        <v>1195</v>
      </c>
      <c r="B1197" s="1" t="s">
        <v>242</v>
      </c>
      <c r="C1197" s="1" t="s">
        <v>27</v>
      </c>
      <c r="D1197" s="1">
        <v>2012</v>
      </c>
      <c r="E1197" s="1">
        <v>65000</v>
      </c>
      <c r="F1197" s="1" t="s">
        <v>23</v>
      </c>
      <c r="G1197" s="1" t="s">
        <v>35</v>
      </c>
      <c r="H1197" s="1" t="s">
        <v>18</v>
      </c>
      <c r="I1197" s="1">
        <v>22.69</v>
      </c>
      <c r="J1197" s="1" t="s">
        <v>24</v>
      </c>
      <c r="K1197" s="1" t="s">
        <v>77</v>
      </c>
      <c r="L1197" s="1">
        <v>5</v>
      </c>
      <c r="M1197" s="1" t="s">
        <v>1196</v>
      </c>
      <c r="N1197" s="1">
        <v>14</v>
      </c>
      <c r="P1197" s="2">
        <f t="shared" si="80"/>
        <v>190</v>
      </c>
      <c r="Q1197">
        <f t="shared" si="81"/>
        <v>5470000</v>
      </c>
      <c r="R1197">
        <f t="shared" si="79"/>
        <v>99.996526508226694</v>
      </c>
    </row>
    <row r="1198" spans="1:18" ht="20.399999999999999" x14ac:dyDescent="0.35">
      <c r="A1198" s="1">
        <v>1196</v>
      </c>
      <c r="B1198" s="1" t="s">
        <v>1050</v>
      </c>
      <c r="C1198" s="1" t="s">
        <v>22</v>
      </c>
      <c r="D1198" s="1">
        <v>2014</v>
      </c>
      <c r="E1198" s="1">
        <v>32000</v>
      </c>
      <c r="F1198" s="1" t="s">
        <v>28</v>
      </c>
      <c r="G1198" s="1" t="s">
        <v>17</v>
      </c>
      <c r="H1198" s="1" t="s">
        <v>36</v>
      </c>
      <c r="I1198" s="1">
        <v>22.74</v>
      </c>
      <c r="J1198" s="1" t="s">
        <v>24</v>
      </c>
      <c r="K1198" s="1" t="s">
        <v>464</v>
      </c>
      <c r="L1198" s="1">
        <v>5</v>
      </c>
      <c r="N1198" s="1">
        <v>2.1</v>
      </c>
      <c r="P1198" s="2">
        <f t="shared" si="80"/>
        <v>47.3</v>
      </c>
      <c r="R1198" t="str">
        <f t="shared" si="79"/>
        <v/>
      </c>
    </row>
    <row r="1199" spans="1:18" ht="20.399999999999999" x14ac:dyDescent="0.35">
      <c r="A1199" s="1">
        <v>1197</v>
      </c>
      <c r="B1199" s="1" t="s">
        <v>1197</v>
      </c>
      <c r="C1199" s="1" t="s">
        <v>39</v>
      </c>
      <c r="D1199" s="1">
        <v>2017</v>
      </c>
      <c r="E1199" s="1">
        <v>24393</v>
      </c>
      <c r="F1199" s="1" t="s">
        <v>23</v>
      </c>
      <c r="G1199" s="1" t="s">
        <v>17</v>
      </c>
      <c r="H1199" s="1" t="s">
        <v>18</v>
      </c>
      <c r="I1199" s="1">
        <v>13.68</v>
      </c>
      <c r="J1199" s="1" t="s">
        <v>24</v>
      </c>
      <c r="K1199" s="1" t="s">
        <v>156</v>
      </c>
      <c r="L1199" s="1">
        <v>7</v>
      </c>
      <c r="M1199" s="1" t="s">
        <v>1198</v>
      </c>
      <c r="N1199" s="1">
        <v>20.399999999999999</v>
      </c>
      <c r="P1199" s="2">
        <f t="shared" si="80"/>
        <v>147.80000000000001</v>
      </c>
      <c r="Q1199">
        <f t="shared" si="81"/>
        <v>2287000</v>
      </c>
      <c r="R1199">
        <f t="shared" si="79"/>
        <v>99.993537385220819</v>
      </c>
    </row>
    <row r="1200" spans="1:18" ht="20.399999999999999" x14ac:dyDescent="0.35">
      <c r="A1200" s="1">
        <v>1198</v>
      </c>
      <c r="B1200" s="1" t="s">
        <v>1199</v>
      </c>
      <c r="C1200" s="1" t="s">
        <v>39</v>
      </c>
      <c r="D1200" s="1">
        <v>2019</v>
      </c>
      <c r="E1200" s="1">
        <v>1000</v>
      </c>
      <c r="F1200" s="1" t="s">
        <v>28</v>
      </c>
      <c r="G1200" s="1" t="s">
        <v>17</v>
      </c>
      <c r="H1200" s="1" t="s">
        <v>18</v>
      </c>
      <c r="I1200" s="1">
        <v>18.78</v>
      </c>
      <c r="J1200" s="1" t="s">
        <v>24</v>
      </c>
      <c r="K1200" s="1" t="s">
        <v>142</v>
      </c>
      <c r="L1200" s="1">
        <v>5</v>
      </c>
      <c r="M1200" s="1" t="s">
        <v>1200</v>
      </c>
      <c r="N1200" s="1">
        <v>5.68</v>
      </c>
      <c r="P1200" s="2">
        <f t="shared" si="80"/>
        <v>75</v>
      </c>
      <c r="Q1200">
        <f t="shared" si="81"/>
        <v>674000</v>
      </c>
      <c r="R1200">
        <f t="shared" si="79"/>
        <v>99.988872403560833</v>
      </c>
    </row>
    <row r="1201" spans="1:18" ht="20.399999999999999" x14ac:dyDescent="0.35">
      <c r="A1201" s="1">
        <v>1199</v>
      </c>
      <c r="B1201" s="1" t="s">
        <v>1132</v>
      </c>
      <c r="C1201" s="1" t="s">
        <v>15</v>
      </c>
      <c r="D1201" s="1">
        <v>2014</v>
      </c>
      <c r="E1201" s="1">
        <v>28238</v>
      </c>
      <c r="F1201" s="1" t="s">
        <v>28</v>
      </c>
      <c r="G1201" s="1" t="s">
        <v>17</v>
      </c>
      <c r="H1201" s="1" t="s">
        <v>18</v>
      </c>
      <c r="I1201" s="1">
        <v>13.24</v>
      </c>
      <c r="J1201" s="1" t="s">
        <v>24</v>
      </c>
      <c r="K1201" s="1" t="s">
        <v>342</v>
      </c>
      <c r="L1201" s="1">
        <v>5</v>
      </c>
      <c r="N1201" s="1">
        <v>5.55</v>
      </c>
      <c r="P1201" s="2">
        <f t="shared" si="80"/>
        <v>102.5</v>
      </c>
      <c r="R1201" t="str">
        <f t="shared" si="79"/>
        <v/>
      </c>
    </row>
    <row r="1202" spans="1:18" ht="20.399999999999999" x14ac:dyDescent="0.35">
      <c r="A1202" s="1">
        <v>1200</v>
      </c>
      <c r="B1202" s="1" t="s">
        <v>65</v>
      </c>
      <c r="C1202" s="1" t="s">
        <v>15</v>
      </c>
      <c r="D1202" s="1">
        <v>2013</v>
      </c>
      <c r="E1202" s="1">
        <v>59000</v>
      </c>
      <c r="F1202" s="1" t="s">
        <v>23</v>
      </c>
      <c r="G1202" s="1" t="s">
        <v>17</v>
      </c>
      <c r="H1202" s="1" t="s">
        <v>18</v>
      </c>
      <c r="I1202" s="1">
        <v>13.5</v>
      </c>
      <c r="J1202" s="1" t="s">
        <v>24</v>
      </c>
      <c r="K1202" s="1" t="s">
        <v>66</v>
      </c>
      <c r="L1202" s="1">
        <v>7</v>
      </c>
      <c r="M1202" s="1" t="s">
        <v>1201</v>
      </c>
      <c r="N1202" s="1">
        <v>12.75</v>
      </c>
      <c r="P1202" s="2">
        <f t="shared" si="80"/>
        <v>175.56</v>
      </c>
      <c r="Q1202">
        <f t="shared" si="81"/>
        <v>3309000.0000000005</v>
      </c>
      <c r="R1202">
        <f t="shared" si="79"/>
        <v>99.994694469628286</v>
      </c>
    </row>
    <row r="1203" spans="1:18" ht="20.399999999999999" x14ac:dyDescent="0.35">
      <c r="A1203" s="1">
        <v>1201</v>
      </c>
      <c r="B1203" s="1" t="s">
        <v>1202</v>
      </c>
      <c r="C1203" s="1" t="s">
        <v>15</v>
      </c>
      <c r="D1203" s="1">
        <v>2012</v>
      </c>
      <c r="E1203" s="1">
        <v>92000</v>
      </c>
      <c r="F1203" s="1" t="s">
        <v>28</v>
      </c>
      <c r="G1203" s="1" t="s">
        <v>17</v>
      </c>
      <c r="H1203" s="1" t="s">
        <v>36</v>
      </c>
      <c r="I1203" s="1">
        <v>14.8</v>
      </c>
      <c r="J1203" s="1" t="s">
        <v>24</v>
      </c>
      <c r="K1203" s="1" t="s">
        <v>1059</v>
      </c>
      <c r="L1203" s="1">
        <v>5</v>
      </c>
      <c r="N1203" s="1">
        <v>3.35</v>
      </c>
      <c r="P1203" s="2">
        <f t="shared" si="80"/>
        <v>130.19999999999999</v>
      </c>
      <c r="R1203" t="str">
        <f t="shared" si="79"/>
        <v/>
      </c>
    </row>
    <row r="1204" spans="1:18" ht="20.399999999999999" x14ac:dyDescent="0.35">
      <c r="A1204" s="1">
        <v>1202</v>
      </c>
      <c r="B1204" s="1" t="s">
        <v>463</v>
      </c>
      <c r="C1204" s="1" t="s">
        <v>57</v>
      </c>
      <c r="D1204" s="1">
        <v>2013</v>
      </c>
      <c r="E1204" s="1">
        <v>56840</v>
      </c>
      <c r="F1204" s="1" t="s">
        <v>28</v>
      </c>
      <c r="G1204" s="1" t="s">
        <v>17</v>
      </c>
      <c r="H1204" s="1" t="s">
        <v>18</v>
      </c>
      <c r="I1204" s="1">
        <v>22.74</v>
      </c>
      <c r="J1204" s="1" t="s">
        <v>24</v>
      </c>
      <c r="K1204" s="1" t="s">
        <v>464</v>
      </c>
      <c r="L1204" s="1">
        <v>5</v>
      </c>
      <c r="N1204" s="1">
        <v>1.55</v>
      </c>
      <c r="P1204" s="2">
        <f t="shared" si="80"/>
        <v>47.3</v>
      </c>
      <c r="R1204" t="str">
        <f t="shared" si="79"/>
        <v/>
      </c>
    </row>
    <row r="1205" spans="1:18" ht="20.399999999999999" x14ac:dyDescent="0.35">
      <c r="A1205" s="1">
        <v>1203</v>
      </c>
      <c r="B1205" s="1" t="s">
        <v>474</v>
      </c>
      <c r="C1205" s="1" t="s">
        <v>34</v>
      </c>
      <c r="D1205" s="1">
        <v>2013</v>
      </c>
      <c r="E1205" s="1">
        <v>62746</v>
      </c>
      <c r="F1205" s="1" t="s">
        <v>23</v>
      </c>
      <c r="G1205" s="1" t="s">
        <v>17</v>
      </c>
      <c r="H1205" s="1" t="s">
        <v>36</v>
      </c>
      <c r="I1205" s="1">
        <v>20.54</v>
      </c>
      <c r="J1205" s="1" t="s">
        <v>24</v>
      </c>
      <c r="K1205" s="1" t="s">
        <v>49</v>
      </c>
      <c r="L1205" s="1">
        <v>5</v>
      </c>
      <c r="N1205" s="1">
        <v>5.9</v>
      </c>
      <c r="P1205" s="2">
        <f t="shared" si="80"/>
        <v>103.6</v>
      </c>
      <c r="R1205" t="str">
        <f t="shared" si="79"/>
        <v/>
      </c>
    </row>
    <row r="1206" spans="1:18" ht="20.399999999999999" x14ac:dyDescent="0.35">
      <c r="A1206" s="1">
        <v>1204</v>
      </c>
      <c r="B1206" s="1" t="s">
        <v>1203</v>
      </c>
      <c r="C1206" s="1" t="s">
        <v>39</v>
      </c>
      <c r="D1206" s="1">
        <v>2012</v>
      </c>
      <c r="E1206" s="1">
        <v>96000</v>
      </c>
      <c r="F1206" s="1" t="s">
        <v>23</v>
      </c>
      <c r="G1206" s="1" t="s">
        <v>35</v>
      </c>
      <c r="H1206" s="1" t="s">
        <v>18</v>
      </c>
      <c r="I1206" s="1">
        <v>12.35</v>
      </c>
      <c r="J1206" s="1" t="s">
        <v>24</v>
      </c>
      <c r="K1206" s="1" t="s">
        <v>186</v>
      </c>
      <c r="L1206" s="1">
        <v>5</v>
      </c>
      <c r="N1206" s="1">
        <v>18.98</v>
      </c>
      <c r="P1206" s="2">
        <f t="shared" si="80"/>
        <v>187.74</v>
      </c>
      <c r="R1206" t="str">
        <f t="shared" si="79"/>
        <v/>
      </c>
    </row>
    <row r="1207" spans="1:18" ht="20.399999999999999" x14ac:dyDescent="0.35">
      <c r="A1207" s="1">
        <v>1205</v>
      </c>
      <c r="B1207" s="1" t="s">
        <v>1204</v>
      </c>
      <c r="C1207" s="1" t="s">
        <v>15</v>
      </c>
      <c r="D1207" s="1">
        <v>2014</v>
      </c>
      <c r="E1207" s="1">
        <v>24000</v>
      </c>
      <c r="F1207" s="1" t="s">
        <v>28</v>
      </c>
      <c r="G1207" s="1" t="s">
        <v>17</v>
      </c>
      <c r="H1207" s="1" t="s">
        <v>18</v>
      </c>
      <c r="I1207" s="1">
        <v>13.7</v>
      </c>
      <c r="J1207" s="1" t="s">
        <v>24</v>
      </c>
      <c r="K1207" s="1" t="s">
        <v>973</v>
      </c>
      <c r="L1207" s="1">
        <v>5</v>
      </c>
      <c r="N1207" s="1">
        <v>11.51</v>
      </c>
      <c r="P1207" s="2">
        <f t="shared" si="80"/>
        <v>153.86000000000001</v>
      </c>
      <c r="R1207" t="str">
        <f t="shared" si="79"/>
        <v/>
      </c>
    </row>
    <row r="1208" spans="1:18" ht="20.399999999999999" x14ac:dyDescent="0.35">
      <c r="A1208" s="1">
        <v>1206</v>
      </c>
      <c r="B1208" s="1" t="s">
        <v>31</v>
      </c>
      <c r="C1208" s="1" t="s">
        <v>15</v>
      </c>
      <c r="D1208" s="1">
        <v>2016</v>
      </c>
      <c r="E1208" s="1">
        <v>54000</v>
      </c>
      <c r="F1208" s="1" t="s">
        <v>23</v>
      </c>
      <c r="G1208" s="1" t="s">
        <v>17</v>
      </c>
      <c r="H1208" s="1" t="s">
        <v>18</v>
      </c>
      <c r="I1208" s="1">
        <v>20.77</v>
      </c>
      <c r="J1208" s="1" t="s">
        <v>24</v>
      </c>
      <c r="K1208" s="1" t="s">
        <v>32</v>
      </c>
      <c r="L1208" s="1">
        <v>7</v>
      </c>
      <c r="N1208" s="1">
        <v>7.75</v>
      </c>
      <c r="P1208" s="2">
        <f t="shared" si="80"/>
        <v>88.76</v>
      </c>
      <c r="R1208" t="str">
        <f t="shared" si="79"/>
        <v/>
      </c>
    </row>
    <row r="1209" spans="1:18" ht="20.399999999999999" x14ac:dyDescent="0.35">
      <c r="A1209" s="1">
        <v>1207</v>
      </c>
      <c r="B1209" s="1" t="s">
        <v>1205</v>
      </c>
      <c r="C1209" s="1" t="s">
        <v>27</v>
      </c>
      <c r="D1209" s="1">
        <v>2016</v>
      </c>
      <c r="E1209" s="1">
        <v>90000</v>
      </c>
      <c r="F1209" s="1" t="s">
        <v>23</v>
      </c>
      <c r="G1209" s="1" t="s">
        <v>17</v>
      </c>
      <c r="H1209" s="1" t="s">
        <v>18</v>
      </c>
      <c r="I1209" s="1">
        <v>12.99</v>
      </c>
      <c r="J1209" s="1" t="s">
        <v>24</v>
      </c>
      <c r="K1209" s="1" t="s">
        <v>247</v>
      </c>
      <c r="L1209" s="1">
        <v>7</v>
      </c>
      <c r="N1209" s="1">
        <v>13.9</v>
      </c>
      <c r="P1209" s="2">
        <f t="shared" si="80"/>
        <v>100.6</v>
      </c>
      <c r="R1209" t="str">
        <f t="shared" si="79"/>
        <v/>
      </c>
    </row>
    <row r="1210" spans="1:18" ht="20.399999999999999" x14ac:dyDescent="0.35">
      <c r="A1210" s="1">
        <v>1208</v>
      </c>
      <c r="B1210" s="1" t="s">
        <v>1206</v>
      </c>
      <c r="C1210" s="1" t="s">
        <v>57</v>
      </c>
      <c r="D1210" s="1">
        <v>2010</v>
      </c>
      <c r="E1210" s="1">
        <v>40000</v>
      </c>
      <c r="F1210" s="1" t="s">
        <v>28</v>
      </c>
      <c r="G1210" s="1" t="s">
        <v>17</v>
      </c>
      <c r="H1210" s="1" t="s">
        <v>18</v>
      </c>
      <c r="I1210" s="1">
        <v>15</v>
      </c>
      <c r="J1210" s="1" t="s">
        <v>24</v>
      </c>
      <c r="K1210" s="1" t="s">
        <v>219</v>
      </c>
      <c r="L1210" s="1">
        <v>5</v>
      </c>
      <c r="N1210" s="1">
        <v>1.35</v>
      </c>
      <c r="P1210" s="2">
        <f t="shared" si="80"/>
        <v>90</v>
      </c>
      <c r="R1210" t="str">
        <f t="shared" si="79"/>
        <v/>
      </c>
    </row>
    <row r="1211" spans="1:18" ht="20.399999999999999" x14ac:dyDescent="0.35">
      <c r="A1211" s="1">
        <v>1209</v>
      </c>
      <c r="B1211" s="1" t="s">
        <v>1207</v>
      </c>
      <c r="C1211" s="1" t="s">
        <v>15</v>
      </c>
      <c r="D1211" s="1">
        <v>2015</v>
      </c>
      <c r="E1211" s="1">
        <v>65938</v>
      </c>
      <c r="F1211" s="1" t="s">
        <v>23</v>
      </c>
      <c r="G1211" s="1" t="s">
        <v>35</v>
      </c>
      <c r="H1211" s="1" t="s">
        <v>36</v>
      </c>
      <c r="I1211" s="1">
        <v>12.07</v>
      </c>
      <c r="J1211" s="1" t="s">
        <v>24</v>
      </c>
      <c r="K1211" s="1" t="s">
        <v>226</v>
      </c>
      <c r="L1211" s="1">
        <v>7</v>
      </c>
      <c r="N1211" s="1">
        <v>38</v>
      </c>
      <c r="P1211" s="2">
        <f t="shared" si="80"/>
        <v>241.4</v>
      </c>
      <c r="R1211" t="str">
        <f t="shared" si="79"/>
        <v/>
      </c>
    </row>
    <row r="1212" spans="1:18" ht="20.399999999999999" x14ac:dyDescent="0.35">
      <c r="A1212" s="1">
        <v>1210</v>
      </c>
      <c r="B1212" s="1" t="s">
        <v>1077</v>
      </c>
      <c r="C1212" s="1" t="s">
        <v>15</v>
      </c>
      <c r="D1212" s="1">
        <v>2017</v>
      </c>
      <c r="E1212" s="1">
        <v>16100</v>
      </c>
      <c r="F1212" s="1" t="s">
        <v>28</v>
      </c>
      <c r="G1212" s="1" t="s">
        <v>35</v>
      </c>
      <c r="H1212" s="1" t="s">
        <v>18</v>
      </c>
      <c r="I1212" s="1">
        <v>17.100000000000001</v>
      </c>
      <c r="J1212" s="1" t="s">
        <v>24</v>
      </c>
      <c r="K1212" s="1" t="s">
        <v>1078</v>
      </c>
      <c r="L1212" s="1">
        <v>5</v>
      </c>
      <c r="N1212" s="1">
        <v>11.6</v>
      </c>
      <c r="P1212" s="2">
        <f t="shared" si="80"/>
        <v>121.4</v>
      </c>
      <c r="R1212" t="str">
        <f t="shared" si="79"/>
        <v/>
      </c>
    </row>
    <row r="1213" spans="1:18" ht="20.399999999999999" x14ac:dyDescent="0.35">
      <c r="A1213" s="1">
        <v>1211</v>
      </c>
      <c r="B1213" s="1" t="s">
        <v>319</v>
      </c>
      <c r="C1213" s="1" t="s">
        <v>39</v>
      </c>
      <c r="D1213" s="1">
        <v>2017</v>
      </c>
      <c r="E1213" s="1">
        <v>3600</v>
      </c>
      <c r="F1213" s="1" t="s">
        <v>23</v>
      </c>
      <c r="G1213" s="1" t="s">
        <v>35</v>
      </c>
      <c r="H1213" s="1" t="s">
        <v>18</v>
      </c>
      <c r="I1213" s="1">
        <v>21.5</v>
      </c>
      <c r="J1213" s="1" t="s">
        <v>24</v>
      </c>
      <c r="K1213" s="1" t="s">
        <v>181</v>
      </c>
      <c r="L1213" s="1">
        <v>5</v>
      </c>
      <c r="N1213" s="1">
        <v>12.25</v>
      </c>
      <c r="P1213" s="2">
        <f t="shared" si="80"/>
        <v>108.5</v>
      </c>
      <c r="R1213" t="str">
        <f t="shared" si="79"/>
        <v/>
      </c>
    </row>
    <row r="1214" spans="1:18" ht="20.399999999999999" x14ac:dyDescent="0.35">
      <c r="A1214" s="1">
        <v>1212</v>
      </c>
      <c r="B1214" s="1" t="s">
        <v>465</v>
      </c>
      <c r="C1214" s="1" t="s">
        <v>43</v>
      </c>
      <c r="D1214" s="1">
        <v>2011</v>
      </c>
      <c r="E1214" s="1">
        <v>52000</v>
      </c>
      <c r="F1214" s="1" t="s">
        <v>28</v>
      </c>
      <c r="G1214" s="1" t="s">
        <v>17</v>
      </c>
      <c r="H1214" s="1" t="s">
        <v>18</v>
      </c>
      <c r="I1214" s="1">
        <v>17</v>
      </c>
      <c r="J1214" s="1" t="s">
        <v>24</v>
      </c>
      <c r="K1214" s="1" t="s">
        <v>466</v>
      </c>
      <c r="L1214" s="1">
        <v>5</v>
      </c>
      <c r="N1214" s="1">
        <v>3.8</v>
      </c>
      <c r="P1214" s="2">
        <f t="shared" si="80"/>
        <v>118</v>
      </c>
      <c r="R1214" t="str">
        <f t="shared" si="79"/>
        <v/>
      </c>
    </row>
    <row r="1215" spans="1:18" ht="20.399999999999999" x14ac:dyDescent="0.35">
      <c r="A1215" s="1">
        <v>1213</v>
      </c>
      <c r="B1215" s="1" t="s">
        <v>158</v>
      </c>
      <c r="C1215" s="1" t="s">
        <v>15</v>
      </c>
      <c r="D1215" s="1">
        <v>2014</v>
      </c>
      <c r="E1215" s="1">
        <v>54000</v>
      </c>
      <c r="F1215" s="1" t="s">
        <v>23</v>
      </c>
      <c r="G1215" s="1" t="s">
        <v>17</v>
      </c>
      <c r="H1215" s="1" t="s">
        <v>18</v>
      </c>
      <c r="I1215" s="1">
        <v>20</v>
      </c>
      <c r="J1215" s="1" t="s">
        <v>24</v>
      </c>
      <c r="K1215" s="1" t="s">
        <v>351</v>
      </c>
      <c r="L1215" s="1">
        <v>5</v>
      </c>
      <c r="N1215" s="1">
        <v>3.25</v>
      </c>
      <c r="P1215" s="2">
        <f t="shared" si="80"/>
        <v>68.05</v>
      </c>
      <c r="R1215" t="str">
        <f t="shared" si="79"/>
        <v/>
      </c>
    </row>
    <row r="1216" spans="1:18" ht="20.399999999999999" x14ac:dyDescent="0.35">
      <c r="A1216" s="1">
        <v>1214</v>
      </c>
      <c r="B1216" s="1" t="s">
        <v>429</v>
      </c>
      <c r="C1216" s="1" t="s">
        <v>15</v>
      </c>
      <c r="D1216" s="1">
        <v>2016</v>
      </c>
      <c r="E1216" s="1">
        <v>15399</v>
      </c>
      <c r="F1216" s="1" t="s">
        <v>28</v>
      </c>
      <c r="G1216" s="1" t="s">
        <v>17</v>
      </c>
      <c r="H1216" s="1" t="s">
        <v>18</v>
      </c>
      <c r="I1216" s="1">
        <v>18.7</v>
      </c>
      <c r="J1216" s="1" t="s">
        <v>24</v>
      </c>
      <c r="K1216" s="1" t="s">
        <v>29</v>
      </c>
      <c r="L1216" s="1">
        <v>5</v>
      </c>
      <c r="N1216" s="1">
        <v>6.4</v>
      </c>
      <c r="P1216" s="2">
        <f t="shared" si="80"/>
        <v>88.7</v>
      </c>
      <c r="R1216" t="str">
        <f t="shared" si="79"/>
        <v/>
      </c>
    </row>
    <row r="1217" spans="1:18" ht="20.399999999999999" x14ac:dyDescent="0.35">
      <c r="A1217" s="1">
        <v>1215</v>
      </c>
      <c r="B1217" s="1" t="s">
        <v>1028</v>
      </c>
      <c r="C1217" s="1" t="s">
        <v>74</v>
      </c>
      <c r="D1217" s="1">
        <v>2012</v>
      </c>
      <c r="E1217" s="1">
        <v>75000</v>
      </c>
      <c r="F1217" s="1" t="s">
        <v>28</v>
      </c>
      <c r="G1217" s="1" t="s">
        <v>17</v>
      </c>
      <c r="H1217" s="1" t="s">
        <v>36</v>
      </c>
      <c r="I1217" s="1">
        <v>16.47</v>
      </c>
      <c r="J1217" s="1" t="s">
        <v>24</v>
      </c>
      <c r="K1217" s="1" t="s">
        <v>114</v>
      </c>
      <c r="L1217" s="1">
        <v>5</v>
      </c>
      <c r="N1217" s="1">
        <v>3.95</v>
      </c>
      <c r="P1217" s="2">
        <f t="shared" si="80"/>
        <v>73.900000000000006</v>
      </c>
      <c r="R1217" t="str">
        <f t="shared" si="79"/>
        <v/>
      </c>
    </row>
    <row r="1218" spans="1:18" ht="20.399999999999999" x14ac:dyDescent="0.35">
      <c r="A1218" s="1">
        <v>1216</v>
      </c>
      <c r="B1218" s="1" t="s">
        <v>1208</v>
      </c>
      <c r="C1218" s="1" t="s">
        <v>61</v>
      </c>
      <c r="D1218" s="1">
        <v>2010</v>
      </c>
      <c r="E1218" s="1">
        <v>76752</v>
      </c>
      <c r="F1218" s="1" t="s">
        <v>28</v>
      </c>
      <c r="G1218" s="1" t="s">
        <v>17</v>
      </c>
      <c r="H1218" s="1" t="s">
        <v>18</v>
      </c>
      <c r="I1218" s="1">
        <v>17.399999999999999</v>
      </c>
      <c r="J1218" s="1" t="s">
        <v>24</v>
      </c>
      <c r="K1218" s="1" t="s">
        <v>201</v>
      </c>
      <c r="L1218" s="1">
        <v>5</v>
      </c>
      <c r="N1218" s="1">
        <v>3.57</v>
      </c>
      <c r="P1218" s="2">
        <f t="shared" si="80"/>
        <v>117.3</v>
      </c>
      <c r="R1218" t="str">
        <f t="shared" si="79"/>
        <v/>
      </c>
    </row>
    <row r="1219" spans="1:18" ht="20.399999999999999" x14ac:dyDescent="0.35">
      <c r="A1219" s="1">
        <v>1217</v>
      </c>
      <c r="B1219" s="1" t="s">
        <v>510</v>
      </c>
      <c r="C1219" s="1" t="s">
        <v>15</v>
      </c>
      <c r="D1219" s="1">
        <v>2005</v>
      </c>
      <c r="E1219" s="1">
        <v>56000</v>
      </c>
      <c r="F1219" s="1" t="s">
        <v>28</v>
      </c>
      <c r="G1219" s="1" t="s">
        <v>17</v>
      </c>
      <c r="H1219" s="1" t="s">
        <v>36</v>
      </c>
      <c r="I1219" s="1">
        <v>17.7</v>
      </c>
      <c r="J1219" s="1" t="s">
        <v>24</v>
      </c>
      <c r="K1219" s="1" t="s">
        <v>169</v>
      </c>
      <c r="L1219" s="1">
        <v>5</v>
      </c>
      <c r="N1219" s="1">
        <v>1.25</v>
      </c>
      <c r="P1219" s="2">
        <f t="shared" si="80"/>
        <v>78</v>
      </c>
      <c r="R1219" t="str">
        <f t="shared" si="79"/>
        <v/>
      </c>
    </row>
    <row r="1220" spans="1:18" ht="20.399999999999999" x14ac:dyDescent="0.35">
      <c r="A1220" s="1">
        <v>1218</v>
      </c>
      <c r="B1220" s="1" t="s">
        <v>14</v>
      </c>
      <c r="C1220" s="1" t="s">
        <v>22</v>
      </c>
      <c r="D1220" s="1">
        <v>2015</v>
      </c>
      <c r="E1220" s="1">
        <v>70000</v>
      </c>
      <c r="F1220" s="1" t="s">
        <v>16</v>
      </c>
      <c r="G1220" s="1" t="s">
        <v>17</v>
      </c>
      <c r="H1220" s="1" t="s">
        <v>18</v>
      </c>
      <c r="I1220" s="1">
        <v>26.2</v>
      </c>
      <c r="J1220" s="1" t="s">
        <v>19</v>
      </c>
      <c r="K1220" s="1" t="s">
        <v>1027</v>
      </c>
      <c r="L1220" s="1">
        <v>5</v>
      </c>
      <c r="N1220" s="1">
        <v>3.65</v>
      </c>
      <c r="P1220" s="2">
        <f t="shared" ref="P1220:P1251" si="82">--LEFT(K1220, FIND(" ", K1220) - 1)</f>
        <v>58.2</v>
      </c>
      <c r="R1220" t="str">
        <f t="shared" si="79"/>
        <v/>
      </c>
    </row>
    <row r="1221" spans="1:18" ht="20.399999999999999" x14ac:dyDescent="0.35">
      <c r="A1221" s="1">
        <v>1219</v>
      </c>
      <c r="B1221" s="1" t="s">
        <v>1209</v>
      </c>
      <c r="C1221" s="1" t="s">
        <v>57</v>
      </c>
      <c r="D1221" s="1">
        <v>2013</v>
      </c>
      <c r="E1221" s="1">
        <v>46125</v>
      </c>
      <c r="F1221" s="1" t="s">
        <v>28</v>
      </c>
      <c r="G1221" s="1" t="s">
        <v>35</v>
      </c>
      <c r="H1221" s="1" t="s">
        <v>36</v>
      </c>
      <c r="I1221" s="1">
        <v>12</v>
      </c>
      <c r="J1221" s="1" t="s">
        <v>24</v>
      </c>
      <c r="K1221" s="1" t="s">
        <v>682</v>
      </c>
      <c r="L1221" s="1">
        <v>5</v>
      </c>
      <c r="N1221" s="1">
        <v>12.5</v>
      </c>
      <c r="P1221" s="2">
        <f t="shared" si="82"/>
        <v>187.4</v>
      </c>
      <c r="R1221" t="str">
        <f t="shared" si="79"/>
        <v/>
      </c>
    </row>
    <row r="1222" spans="1:18" ht="20.399999999999999" x14ac:dyDescent="0.35">
      <c r="A1222" s="1">
        <v>1220</v>
      </c>
      <c r="B1222" s="1" t="s">
        <v>814</v>
      </c>
      <c r="C1222" s="1" t="s">
        <v>129</v>
      </c>
      <c r="D1222" s="1">
        <v>2014</v>
      </c>
      <c r="E1222" s="1">
        <v>35000</v>
      </c>
      <c r="F1222" s="1" t="s">
        <v>23</v>
      </c>
      <c r="G1222" s="1" t="s">
        <v>35</v>
      </c>
      <c r="H1222" s="1" t="s">
        <v>36</v>
      </c>
      <c r="I1222" s="1">
        <v>18.12</v>
      </c>
      <c r="J1222" s="1" t="s">
        <v>24</v>
      </c>
      <c r="K1222" s="1" t="s">
        <v>77</v>
      </c>
      <c r="L1222" s="1">
        <v>5</v>
      </c>
      <c r="N1222" s="1">
        <v>23</v>
      </c>
      <c r="P1222" s="2">
        <f t="shared" si="82"/>
        <v>190</v>
      </c>
      <c r="R1222" t="str">
        <f t="shared" si="79"/>
        <v/>
      </c>
    </row>
    <row r="1223" spans="1:18" ht="20.399999999999999" x14ac:dyDescent="0.35">
      <c r="A1223" s="1">
        <v>1221</v>
      </c>
      <c r="B1223" s="1" t="s">
        <v>1210</v>
      </c>
      <c r="C1223" s="1" t="s">
        <v>27</v>
      </c>
      <c r="D1223" s="1">
        <v>2003</v>
      </c>
      <c r="E1223" s="1">
        <v>80000</v>
      </c>
      <c r="F1223" s="1" t="s">
        <v>23</v>
      </c>
      <c r="G1223" s="1" t="s">
        <v>17</v>
      </c>
      <c r="H1223" s="1" t="s">
        <v>145</v>
      </c>
      <c r="I1223" s="1">
        <v>12.8</v>
      </c>
      <c r="J1223" s="1" t="s">
        <v>24</v>
      </c>
      <c r="K1223" s="1" t="s">
        <v>1211</v>
      </c>
      <c r="L1223" s="1">
        <v>5</v>
      </c>
      <c r="N1223" s="1">
        <v>1.35</v>
      </c>
      <c r="P1223" s="2">
        <f t="shared" si="82"/>
        <v>35.5</v>
      </c>
      <c r="R1223" t="str">
        <f t="shared" si="79"/>
        <v/>
      </c>
    </row>
    <row r="1224" spans="1:18" ht="20.399999999999999" x14ac:dyDescent="0.35">
      <c r="A1224" s="1">
        <v>1222</v>
      </c>
      <c r="B1224" s="1" t="s">
        <v>1212</v>
      </c>
      <c r="C1224" s="1" t="s">
        <v>34</v>
      </c>
      <c r="D1224" s="1">
        <v>2012</v>
      </c>
      <c r="E1224" s="1">
        <v>62729</v>
      </c>
      <c r="F1224" s="1" t="s">
        <v>23</v>
      </c>
      <c r="G1224" s="1" t="s">
        <v>17</v>
      </c>
      <c r="H1224" s="1" t="s">
        <v>18</v>
      </c>
      <c r="I1224" s="1">
        <v>12.05</v>
      </c>
      <c r="J1224" s="1" t="s">
        <v>24</v>
      </c>
      <c r="K1224" s="1" t="s">
        <v>266</v>
      </c>
      <c r="L1224" s="1">
        <v>8</v>
      </c>
      <c r="N1224" s="1">
        <v>6.32</v>
      </c>
      <c r="P1224" s="2">
        <f t="shared" si="82"/>
        <v>120</v>
      </c>
      <c r="R1224" t="str">
        <f t="shared" si="79"/>
        <v/>
      </c>
    </row>
    <row r="1225" spans="1:18" ht="20.399999999999999" x14ac:dyDescent="0.35">
      <c r="A1225" s="1">
        <v>1223</v>
      </c>
      <c r="B1225" s="1" t="s">
        <v>48</v>
      </c>
      <c r="C1225" s="1" t="s">
        <v>57</v>
      </c>
      <c r="D1225" s="1">
        <v>2012</v>
      </c>
      <c r="E1225" s="1">
        <v>34000</v>
      </c>
      <c r="F1225" s="1" t="s">
        <v>23</v>
      </c>
      <c r="G1225" s="1" t="s">
        <v>17</v>
      </c>
      <c r="H1225" s="1" t="s">
        <v>18</v>
      </c>
      <c r="I1225" s="1">
        <v>20.54</v>
      </c>
      <c r="J1225" s="1" t="s">
        <v>24</v>
      </c>
      <c r="K1225" s="1" t="s">
        <v>49</v>
      </c>
      <c r="L1225" s="1">
        <v>5</v>
      </c>
      <c r="N1225" s="1">
        <v>3.4</v>
      </c>
      <c r="P1225" s="2">
        <f t="shared" si="82"/>
        <v>103.6</v>
      </c>
      <c r="R1225" t="str">
        <f t="shared" si="79"/>
        <v/>
      </c>
    </row>
    <row r="1226" spans="1:18" ht="20.399999999999999" x14ac:dyDescent="0.35">
      <c r="A1226" s="1">
        <v>1224</v>
      </c>
      <c r="B1226" s="1" t="s">
        <v>1213</v>
      </c>
      <c r="C1226" s="1" t="s">
        <v>43</v>
      </c>
      <c r="D1226" s="1">
        <v>1999</v>
      </c>
      <c r="E1226" s="1">
        <v>70000</v>
      </c>
      <c r="F1226" s="1" t="s">
        <v>28</v>
      </c>
      <c r="G1226" s="1" t="s">
        <v>17</v>
      </c>
      <c r="H1226" s="1" t="s">
        <v>36</v>
      </c>
      <c r="I1226" s="1">
        <v>17.3</v>
      </c>
      <c r="J1226" s="1" t="s">
        <v>24</v>
      </c>
      <c r="K1226" s="1" t="s">
        <v>456</v>
      </c>
      <c r="L1226" s="1">
        <v>5</v>
      </c>
      <c r="N1226" s="1">
        <v>0.77</v>
      </c>
      <c r="P1226" s="2">
        <f t="shared" si="82"/>
        <v>60</v>
      </c>
      <c r="R1226" t="str">
        <f t="shared" si="79"/>
        <v/>
      </c>
    </row>
    <row r="1227" spans="1:18" ht="20.399999999999999" x14ac:dyDescent="0.35">
      <c r="A1227" s="1">
        <v>1225</v>
      </c>
      <c r="B1227" s="1" t="s">
        <v>1214</v>
      </c>
      <c r="C1227" s="1" t="s">
        <v>43</v>
      </c>
      <c r="D1227" s="1">
        <v>2009</v>
      </c>
      <c r="E1227" s="1">
        <v>32000</v>
      </c>
      <c r="F1227" s="1" t="s">
        <v>28</v>
      </c>
      <c r="G1227" s="1" t="s">
        <v>17</v>
      </c>
      <c r="H1227" s="1" t="s">
        <v>18</v>
      </c>
      <c r="I1227" s="1">
        <v>16.100000000000001</v>
      </c>
      <c r="J1227" s="1" t="s">
        <v>24</v>
      </c>
      <c r="K1227" s="1" t="s">
        <v>564</v>
      </c>
      <c r="L1227" s="1">
        <v>4</v>
      </c>
      <c r="N1227" s="1">
        <v>0.9</v>
      </c>
      <c r="P1227" s="2">
        <f t="shared" si="82"/>
        <v>37</v>
      </c>
      <c r="R1227" t="str">
        <f t="shared" si="79"/>
        <v/>
      </c>
    </row>
    <row r="1228" spans="1:18" ht="20.399999999999999" x14ac:dyDescent="0.35">
      <c r="A1228" s="1">
        <v>1226</v>
      </c>
      <c r="B1228" s="1" t="s">
        <v>1215</v>
      </c>
      <c r="C1228" s="1" t="s">
        <v>61</v>
      </c>
      <c r="D1228" s="1">
        <v>2017</v>
      </c>
      <c r="E1228" s="1">
        <v>21000</v>
      </c>
      <c r="F1228" s="1" t="s">
        <v>28</v>
      </c>
      <c r="G1228" s="1" t="s">
        <v>35</v>
      </c>
      <c r="H1228" s="1" t="s">
        <v>18</v>
      </c>
      <c r="I1228" s="1">
        <v>14.28</v>
      </c>
      <c r="J1228" s="1" t="s">
        <v>24</v>
      </c>
      <c r="K1228" s="1" t="s">
        <v>127</v>
      </c>
      <c r="L1228" s="1">
        <v>5</v>
      </c>
      <c r="M1228" s="1" t="s">
        <v>1216</v>
      </c>
      <c r="N1228" s="1">
        <v>18</v>
      </c>
      <c r="P1228" s="2">
        <f t="shared" si="82"/>
        <v>138.03</v>
      </c>
      <c r="Q1228">
        <f t="shared" ref="Q1228:Q1276" si="83">VALUE(SUBSTITUTE(SUBSTITUTE(TRIM(M1228), CHAR(160), ""), " Lakh", "")) * 100000</f>
        <v>2325000</v>
      </c>
      <c r="R1228">
        <f t="shared" si="79"/>
        <v>99.994063225806457</v>
      </c>
    </row>
    <row r="1229" spans="1:18" ht="20.399999999999999" x14ac:dyDescent="0.35">
      <c r="A1229" s="1">
        <v>1227</v>
      </c>
      <c r="B1229" s="1" t="s">
        <v>1217</v>
      </c>
      <c r="C1229" s="1" t="s">
        <v>22</v>
      </c>
      <c r="D1229" s="1">
        <v>2013</v>
      </c>
      <c r="E1229" s="1">
        <v>49000</v>
      </c>
      <c r="F1229" s="1" t="s">
        <v>28</v>
      </c>
      <c r="G1229" s="1" t="s">
        <v>35</v>
      </c>
      <c r="H1229" s="1" t="s">
        <v>18</v>
      </c>
      <c r="I1229" s="1">
        <v>14.59</v>
      </c>
      <c r="J1229" s="1" t="s">
        <v>24</v>
      </c>
      <c r="K1229" s="1" t="s">
        <v>514</v>
      </c>
      <c r="L1229" s="1">
        <v>5</v>
      </c>
      <c r="N1229" s="1">
        <v>19</v>
      </c>
      <c r="P1229" s="2">
        <f t="shared" si="82"/>
        <v>245</v>
      </c>
      <c r="R1229" t="str">
        <f t="shared" ref="R1229:R1292" si="84">IF(Q1229&lt;&gt;"", ((Q1229 - P1229) / Q1229) * 100, "")</f>
        <v/>
      </c>
    </row>
    <row r="1230" spans="1:18" ht="20.399999999999999" x14ac:dyDescent="0.35">
      <c r="A1230" s="1">
        <v>1228</v>
      </c>
      <c r="B1230" s="1" t="s">
        <v>848</v>
      </c>
      <c r="C1230" s="1" t="s">
        <v>27</v>
      </c>
      <c r="D1230" s="1">
        <v>2007</v>
      </c>
      <c r="E1230" s="1">
        <v>40000</v>
      </c>
      <c r="F1230" s="1" t="s">
        <v>28</v>
      </c>
      <c r="G1230" s="1" t="s">
        <v>17</v>
      </c>
      <c r="H1230" s="1" t="s">
        <v>145</v>
      </c>
      <c r="I1230" s="1">
        <v>13.8</v>
      </c>
      <c r="J1230" s="1" t="s">
        <v>24</v>
      </c>
      <c r="K1230" s="1" t="s">
        <v>424</v>
      </c>
      <c r="L1230" s="1">
        <v>5</v>
      </c>
      <c r="N1230" s="1">
        <v>1.1000000000000001</v>
      </c>
      <c r="P1230" s="2">
        <f t="shared" si="82"/>
        <v>70</v>
      </c>
      <c r="R1230" t="str">
        <f t="shared" si="84"/>
        <v/>
      </c>
    </row>
    <row r="1231" spans="1:18" ht="20.399999999999999" x14ac:dyDescent="0.35">
      <c r="A1231" s="1">
        <v>1229</v>
      </c>
      <c r="B1231" s="1" t="s">
        <v>408</v>
      </c>
      <c r="C1231" s="1" t="s">
        <v>22</v>
      </c>
      <c r="D1231" s="1">
        <v>2012</v>
      </c>
      <c r="E1231" s="1">
        <v>78000</v>
      </c>
      <c r="F1231" s="1" t="s">
        <v>28</v>
      </c>
      <c r="G1231" s="1" t="s">
        <v>17</v>
      </c>
      <c r="H1231" s="1" t="s">
        <v>36</v>
      </c>
      <c r="I1231" s="1">
        <v>18.600000000000001</v>
      </c>
      <c r="J1231" s="1" t="s">
        <v>24</v>
      </c>
      <c r="K1231" s="1" t="s">
        <v>695</v>
      </c>
      <c r="L1231" s="1">
        <v>5</v>
      </c>
      <c r="N1231" s="1">
        <v>2</v>
      </c>
      <c r="P1231" s="2">
        <f t="shared" si="82"/>
        <v>79.400000000000006</v>
      </c>
      <c r="R1231" t="str">
        <f t="shared" si="84"/>
        <v/>
      </c>
    </row>
    <row r="1232" spans="1:18" ht="20.399999999999999" x14ac:dyDescent="0.35">
      <c r="A1232" s="1">
        <v>1230</v>
      </c>
      <c r="B1232" s="1" t="s">
        <v>1218</v>
      </c>
      <c r="C1232" s="1" t="s">
        <v>129</v>
      </c>
      <c r="D1232" s="1">
        <v>2012</v>
      </c>
      <c r="E1232" s="1">
        <v>52000</v>
      </c>
      <c r="F1232" s="1" t="s">
        <v>23</v>
      </c>
      <c r="G1232" s="1" t="s">
        <v>17</v>
      </c>
      <c r="H1232" s="1" t="s">
        <v>18</v>
      </c>
      <c r="I1232" s="1">
        <v>21.43</v>
      </c>
      <c r="J1232" s="1" t="s">
        <v>24</v>
      </c>
      <c r="K1232" s="1" t="s">
        <v>1219</v>
      </c>
      <c r="L1232" s="1">
        <v>5</v>
      </c>
      <c r="M1232" s="1" t="s">
        <v>1220</v>
      </c>
      <c r="N1232" s="1">
        <v>6.5</v>
      </c>
      <c r="P1232" s="2">
        <f t="shared" si="82"/>
        <v>86.79</v>
      </c>
      <c r="Q1232">
        <f t="shared" si="83"/>
        <v>1927000</v>
      </c>
      <c r="R1232">
        <f t="shared" si="84"/>
        <v>99.9954961079398</v>
      </c>
    </row>
    <row r="1233" spans="1:18" ht="20.399999999999999" x14ac:dyDescent="0.35">
      <c r="A1233" s="1">
        <v>1231</v>
      </c>
      <c r="B1233" s="1" t="s">
        <v>1221</v>
      </c>
      <c r="C1233" s="1" t="s">
        <v>74</v>
      </c>
      <c r="D1233" s="1">
        <v>2014</v>
      </c>
      <c r="E1233" s="1">
        <v>65213</v>
      </c>
      <c r="F1233" s="1" t="s">
        <v>23</v>
      </c>
      <c r="G1233" s="1" t="s">
        <v>17</v>
      </c>
      <c r="H1233" s="1" t="s">
        <v>18</v>
      </c>
      <c r="I1233" s="1">
        <v>16</v>
      </c>
      <c r="J1233" s="1" t="s">
        <v>24</v>
      </c>
      <c r="K1233" s="1" t="s">
        <v>167</v>
      </c>
      <c r="L1233" s="1">
        <v>7</v>
      </c>
      <c r="N1233" s="1">
        <v>9.4499999999999993</v>
      </c>
      <c r="P1233" s="2">
        <f t="shared" si="82"/>
        <v>140</v>
      </c>
      <c r="R1233" t="str">
        <f t="shared" si="84"/>
        <v/>
      </c>
    </row>
    <row r="1234" spans="1:18" ht="20.399999999999999" x14ac:dyDescent="0.35">
      <c r="A1234" s="1">
        <v>1232</v>
      </c>
      <c r="B1234" s="1" t="s">
        <v>570</v>
      </c>
      <c r="C1234" s="1" t="s">
        <v>15</v>
      </c>
      <c r="D1234" s="1">
        <v>2016</v>
      </c>
      <c r="E1234" s="1">
        <v>170000</v>
      </c>
      <c r="F1234" s="1" t="s">
        <v>23</v>
      </c>
      <c r="G1234" s="1" t="s">
        <v>17</v>
      </c>
      <c r="H1234" s="1" t="s">
        <v>18</v>
      </c>
      <c r="I1234" s="1">
        <v>24.4</v>
      </c>
      <c r="J1234" s="1" t="s">
        <v>24</v>
      </c>
      <c r="K1234" s="1" t="s">
        <v>135</v>
      </c>
      <c r="L1234" s="1">
        <v>5</v>
      </c>
      <c r="N1234" s="1">
        <v>4</v>
      </c>
      <c r="P1234" s="2">
        <f t="shared" si="82"/>
        <v>71</v>
      </c>
      <c r="R1234" t="str">
        <f t="shared" si="84"/>
        <v/>
      </c>
    </row>
    <row r="1235" spans="1:18" ht="20.399999999999999" x14ac:dyDescent="0.35">
      <c r="A1235" s="1">
        <v>1233</v>
      </c>
      <c r="B1235" s="1" t="s">
        <v>874</v>
      </c>
      <c r="C1235" s="1" t="s">
        <v>53</v>
      </c>
      <c r="D1235" s="1">
        <v>2017</v>
      </c>
      <c r="E1235" s="1">
        <v>36884</v>
      </c>
      <c r="F1235" s="1" t="s">
        <v>23</v>
      </c>
      <c r="G1235" s="1" t="s">
        <v>35</v>
      </c>
      <c r="H1235" s="1" t="s">
        <v>18</v>
      </c>
      <c r="I1235" s="1">
        <v>13</v>
      </c>
      <c r="J1235" s="1" t="s">
        <v>24</v>
      </c>
      <c r="K1235" s="1" t="s">
        <v>574</v>
      </c>
      <c r="L1235" s="1">
        <v>5</v>
      </c>
      <c r="N1235" s="1">
        <v>32.25</v>
      </c>
      <c r="P1235" s="2">
        <f t="shared" si="82"/>
        <v>204</v>
      </c>
      <c r="R1235" t="str">
        <f t="shared" si="84"/>
        <v/>
      </c>
    </row>
    <row r="1236" spans="1:18" ht="20.399999999999999" x14ac:dyDescent="0.35">
      <c r="A1236" s="1">
        <v>1234</v>
      </c>
      <c r="B1236" s="1" t="s">
        <v>453</v>
      </c>
      <c r="C1236" s="1" t="s">
        <v>22</v>
      </c>
      <c r="D1236" s="1">
        <v>2009</v>
      </c>
      <c r="E1236" s="1">
        <v>62500</v>
      </c>
      <c r="F1236" s="1" t="s">
        <v>28</v>
      </c>
      <c r="G1236" s="1" t="s">
        <v>17</v>
      </c>
      <c r="H1236" s="1" t="s">
        <v>18</v>
      </c>
      <c r="I1236" s="1">
        <v>20.36</v>
      </c>
      <c r="J1236" s="1" t="s">
        <v>24</v>
      </c>
      <c r="K1236" s="1" t="s">
        <v>151</v>
      </c>
      <c r="L1236" s="1">
        <v>5</v>
      </c>
      <c r="N1236" s="1">
        <v>2.1</v>
      </c>
      <c r="P1236" s="2">
        <f t="shared" si="82"/>
        <v>78.900000000000006</v>
      </c>
      <c r="R1236" t="str">
        <f t="shared" si="84"/>
        <v/>
      </c>
    </row>
    <row r="1237" spans="1:18" ht="20.399999999999999" x14ac:dyDescent="0.35">
      <c r="A1237" s="1">
        <v>1235</v>
      </c>
      <c r="B1237" s="1" t="s">
        <v>777</v>
      </c>
      <c r="C1237" s="1" t="s">
        <v>15</v>
      </c>
      <c r="D1237" s="1">
        <v>2015</v>
      </c>
      <c r="E1237" s="1">
        <v>68000</v>
      </c>
      <c r="F1237" s="1" t="s">
        <v>28</v>
      </c>
      <c r="G1237" s="1" t="s">
        <v>35</v>
      </c>
      <c r="H1237" s="1" t="s">
        <v>36</v>
      </c>
      <c r="I1237" s="1">
        <v>14.28</v>
      </c>
      <c r="J1237" s="1" t="s">
        <v>24</v>
      </c>
      <c r="K1237" s="1" t="s">
        <v>127</v>
      </c>
      <c r="L1237" s="1">
        <v>5</v>
      </c>
      <c r="N1237" s="1">
        <v>9.75</v>
      </c>
      <c r="P1237" s="2">
        <f t="shared" si="82"/>
        <v>138.03</v>
      </c>
      <c r="R1237" t="str">
        <f t="shared" si="84"/>
        <v/>
      </c>
    </row>
    <row r="1238" spans="1:18" ht="20.399999999999999" x14ac:dyDescent="0.35">
      <c r="A1238" s="1">
        <v>1236</v>
      </c>
      <c r="B1238" s="1" t="s">
        <v>1222</v>
      </c>
      <c r="C1238" s="1" t="s">
        <v>57</v>
      </c>
      <c r="D1238" s="1">
        <v>2014</v>
      </c>
      <c r="E1238" s="1">
        <v>40748</v>
      </c>
      <c r="F1238" s="1" t="s">
        <v>28</v>
      </c>
      <c r="G1238" s="1" t="s">
        <v>17</v>
      </c>
      <c r="H1238" s="1" t="s">
        <v>18</v>
      </c>
      <c r="I1238" s="1">
        <v>14.53</v>
      </c>
      <c r="J1238" s="1" t="s">
        <v>24</v>
      </c>
      <c r="K1238" s="1" t="s">
        <v>1120</v>
      </c>
      <c r="L1238" s="1">
        <v>5</v>
      </c>
      <c r="N1238" s="1">
        <v>6.3</v>
      </c>
      <c r="P1238" s="2">
        <f t="shared" si="82"/>
        <v>138</v>
      </c>
      <c r="R1238" t="str">
        <f t="shared" si="84"/>
        <v/>
      </c>
    </row>
    <row r="1239" spans="1:18" ht="20.399999999999999" x14ac:dyDescent="0.35">
      <c r="A1239" s="1">
        <v>1237</v>
      </c>
      <c r="B1239" s="1" t="s">
        <v>1223</v>
      </c>
      <c r="C1239" s="1" t="s">
        <v>39</v>
      </c>
      <c r="D1239" s="1">
        <v>2013</v>
      </c>
      <c r="E1239" s="1">
        <v>60000</v>
      </c>
      <c r="F1239" s="1" t="s">
        <v>23</v>
      </c>
      <c r="G1239" s="1" t="s">
        <v>35</v>
      </c>
      <c r="H1239" s="1" t="s">
        <v>18</v>
      </c>
      <c r="I1239" s="1">
        <v>17.32</v>
      </c>
      <c r="J1239" s="1" t="s">
        <v>24</v>
      </c>
      <c r="K1239" s="1" t="s">
        <v>99</v>
      </c>
      <c r="L1239" s="1">
        <v>5</v>
      </c>
      <c r="N1239" s="1">
        <v>21</v>
      </c>
      <c r="P1239" s="2">
        <f t="shared" si="82"/>
        <v>184</v>
      </c>
      <c r="R1239" t="str">
        <f t="shared" si="84"/>
        <v/>
      </c>
    </row>
    <row r="1240" spans="1:18" ht="20.399999999999999" x14ac:dyDescent="0.35">
      <c r="A1240" s="1">
        <v>1238</v>
      </c>
      <c r="B1240" s="1" t="s">
        <v>471</v>
      </c>
      <c r="C1240" s="1" t="s">
        <v>15</v>
      </c>
      <c r="D1240" s="1">
        <v>2014</v>
      </c>
      <c r="E1240" s="1">
        <v>12400</v>
      </c>
      <c r="F1240" s="1" t="s">
        <v>23</v>
      </c>
      <c r="G1240" s="1" t="s">
        <v>17</v>
      </c>
      <c r="H1240" s="1" t="s">
        <v>18</v>
      </c>
      <c r="I1240" s="1">
        <v>21.9</v>
      </c>
      <c r="J1240" s="1" t="s">
        <v>24</v>
      </c>
      <c r="K1240" s="1" t="s">
        <v>472</v>
      </c>
      <c r="L1240" s="1">
        <v>5</v>
      </c>
      <c r="N1240" s="1">
        <v>4.6500000000000004</v>
      </c>
      <c r="P1240" s="2">
        <f t="shared" si="82"/>
        <v>88.8</v>
      </c>
      <c r="R1240" t="str">
        <f t="shared" si="84"/>
        <v/>
      </c>
    </row>
    <row r="1241" spans="1:18" ht="20.399999999999999" x14ac:dyDescent="0.35">
      <c r="A1241" s="1">
        <v>1239</v>
      </c>
      <c r="B1241" s="1" t="s">
        <v>396</v>
      </c>
      <c r="C1241" s="1" t="s">
        <v>15</v>
      </c>
      <c r="D1241" s="1">
        <v>2013</v>
      </c>
      <c r="E1241" s="1">
        <v>87000</v>
      </c>
      <c r="F1241" s="1" t="s">
        <v>23</v>
      </c>
      <c r="G1241" s="1" t="s">
        <v>35</v>
      </c>
      <c r="H1241" s="1" t="s">
        <v>36</v>
      </c>
      <c r="I1241" s="1">
        <v>19.27</v>
      </c>
      <c r="J1241" s="1" t="s">
        <v>24</v>
      </c>
      <c r="K1241" s="1" t="s">
        <v>75</v>
      </c>
      <c r="L1241" s="1">
        <v>5</v>
      </c>
      <c r="N1241" s="1">
        <v>17</v>
      </c>
      <c r="P1241" s="2">
        <f t="shared" si="82"/>
        <v>167.62</v>
      </c>
      <c r="R1241" t="str">
        <f t="shared" si="84"/>
        <v/>
      </c>
    </row>
    <row r="1242" spans="1:18" ht="20.399999999999999" x14ac:dyDescent="0.35">
      <c r="A1242" s="1">
        <v>1240</v>
      </c>
      <c r="B1242" s="1" t="s">
        <v>198</v>
      </c>
      <c r="C1242" s="1" t="s">
        <v>22</v>
      </c>
      <c r="D1242" s="1">
        <v>2013</v>
      </c>
      <c r="E1242" s="1">
        <v>20248</v>
      </c>
      <c r="F1242" s="1" t="s">
        <v>23</v>
      </c>
      <c r="G1242" s="1" t="s">
        <v>17</v>
      </c>
      <c r="H1242" s="1" t="s">
        <v>18</v>
      </c>
      <c r="I1242" s="1">
        <v>21.1</v>
      </c>
      <c r="J1242" s="1" t="s">
        <v>24</v>
      </c>
      <c r="K1242" s="1" t="s">
        <v>114</v>
      </c>
      <c r="L1242" s="1">
        <v>5</v>
      </c>
      <c r="N1242" s="1">
        <v>4.3499999999999996</v>
      </c>
      <c r="P1242" s="2">
        <f t="shared" si="82"/>
        <v>73.900000000000006</v>
      </c>
      <c r="R1242" t="str">
        <f t="shared" si="84"/>
        <v/>
      </c>
    </row>
    <row r="1243" spans="1:18" ht="20.399999999999999" x14ac:dyDescent="0.35">
      <c r="A1243" s="1">
        <v>1241</v>
      </c>
      <c r="B1243" s="1" t="s">
        <v>1029</v>
      </c>
      <c r="C1243" s="1" t="s">
        <v>34</v>
      </c>
      <c r="D1243" s="1">
        <v>2017</v>
      </c>
      <c r="E1243" s="1">
        <v>52383</v>
      </c>
      <c r="F1243" s="1" t="s">
        <v>23</v>
      </c>
      <c r="G1243" s="1" t="s">
        <v>17</v>
      </c>
      <c r="H1243" s="1" t="s">
        <v>18</v>
      </c>
      <c r="I1243" s="1">
        <v>19.670000000000002</v>
      </c>
      <c r="J1243" s="1" t="s">
        <v>24</v>
      </c>
      <c r="K1243" s="1" t="s">
        <v>25</v>
      </c>
      <c r="L1243" s="1">
        <v>5</v>
      </c>
      <c r="N1243" s="1">
        <v>14.82</v>
      </c>
      <c r="P1243" s="2">
        <f t="shared" si="82"/>
        <v>126.2</v>
      </c>
      <c r="R1243" t="str">
        <f t="shared" si="84"/>
        <v/>
      </c>
    </row>
    <row r="1244" spans="1:18" ht="20.399999999999999" x14ac:dyDescent="0.35">
      <c r="A1244" s="1">
        <v>1242</v>
      </c>
      <c r="B1244" s="1" t="s">
        <v>1224</v>
      </c>
      <c r="C1244" s="1" t="s">
        <v>61</v>
      </c>
      <c r="D1244" s="1">
        <v>2018</v>
      </c>
      <c r="E1244" s="1">
        <v>1000</v>
      </c>
      <c r="F1244" s="1" t="s">
        <v>23</v>
      </c>
      <c r="G1244" s="1" t="s">
        <v>35</v>
      </c>
      <c r="H1244" s="1" t="s">
        <v>18</v>
      </c>
      <c r="I1244" s="1">
        <v>13.6</v>
      </c>
      <c r="J1244" s="1" t="s">
        <v>24</v>
      </c>
      <c r="K1244" s="1" t="s">
        <v>477</v>
      </c>
      <c r="L1244" s="1">
        <v>5</v>
      </c>
      <c r="M1244" s="1" t="s">
        <v>1225</v>
      </c>
      <c r="N1244" s="1">
        <v>40</v>
      </c>
      <c r="P1244" s="2">
        <f t="shared" si="82"/>
        <v>177</v>
      </c>
      <c r="Q1244">
        <f t="shared" si="83"/>
        <v>5277000</v>
      </c>
      <c r="R1244">
        <f t="shared" si="84"/>
        <v>99.99664582148948</v>
      </c>
    </row>
    <row r="1245" spans="1:18" ht="20.399999999999999" x14ac:dyDescent="0.35">
      <c r="A1245" s="1">
        <v>1243</v>
      </c>
      <c r="B1245" s="1" t="s">
        <v>1226</v>
      </c>
      <c r="C1245" s="1" t="s">
        <v>27</v>
      </c>
      <c r="D1245" s="1">
        <v>2016</v>
      </c>
      <c r="E1245" s="1">
        <v>85000</v>
      </c>
      <c r="F1245" s="1" t="s">
        <v>23</v>
      </c>
      <c r="G1245" s="1" t="s">
        <v>17</v>
      </c>
      <c r="H1245" s="1" t="s">
        <v>18</v>
      </c>
      <c r="I1245" s="1">
        <v>14.95</v>
      </c>
      <c r="J1245" s="1" t="s">
        <v>24</v>
      </c>
      <c r="K1245" s="1" t="s">
        <v>505</v>
      </c>
      <c r="L1245" s="1">
        <v>7</v>
      </c>
      <c r="M1245" s="1" t="s">
        <v>962</v>
      </c>
      <c r="N1245" s="1">
        <v>6.15</v>
      </c>
      <c r="P1245" s="2">
        <f t="shared" si="82"/>
        <v>93.7</v>
      </c>
      <c r="Q1245">
        <f t="shared" si="83"/>
        <v>1167000</v>
      </c>
      <c r="R1245">
        <f t="shared" si="84"/>
        <v>99.99197086546701</v>
      </c>
    </row>
    <row r="1246" spans="1:18" ht="20.399999999999999" x14ac:dyDescent="0.35">
      <c r="A1246" s="1">
        <v>1244</v>
      </c>
      <c r="B1246" s="1" t="s">
        <v>316</v>
      </c>
      <c r="C1246" s="1" t="s">
        <v>129</v>
      </c>
      <c r="D1246" s="1">
        <v>2014</v>
      </c>
      <c r="E1246" s="1">
        <v>47000</v>
      </c>
      <c r="F1246" s="1" t="s">
        <v>23</v>
      </c>
      <c r="G1246" s="1" t="s">
        <v>17</v>
      </c>
      <c r="H1246" s="1" t="s">
        <v>18</v>
      </c>
      <c r="I1246" s="1">
        <v>12.99</v>
      </c>
      <c r="J1246" s="1" t="s">
        <v>24</v>
      </c>
      <c r="K1246" s="1" t="s">
        <v>247</v>
      </c>
      <c r="L1246" s="1">
        <v>7</v>
      </c>
      <c r="N1246" s="1">
        <v>11.25</v>
      </c>
      <c r="P1246" s="2">
        <f t="shared" si="82"/>
        <v>100.6</v>
      </c>
      <c r="R1246" t="str">
        <f t="shared" si="84"/>
        <v/>
      </c>
    </row>
    <row r="1247" spans="1:18" ht="20.399999999999999" x14ac:dyDescent="0.35">
      <c r="A1247" s="1">
        <v>1245</v>
      </c>
      <c r="B1247" s="1" t="s">
        <v>1227</v>
      </c>
      <c r="C1247" s="1" t="s">
        <v>22</v>
      </c>
      <c r="D1247" s="1">
        <v>2018</v>
      </c>
      <c r="E1247" s="1">
        <v>17585</v>
      </c>
      <c r="F1247" s="1" t="s">
        <v>28</v>
      </c>
      <c r="G1247" s="1" t="s">
        <v>35</v>
      </c>
      <c r="H1247" s="1" t="s">
        <v>18</v>
      </c>
      <c r="I1247" s="1">
        <v>19.16</v>
      </c>
      <c r="J1247" s="1" t="s">
        <v>24</v>
      </c>
      <c r="K1247" s="1" t="s">
        <v>1228</v>
      </c>
      <c r="L1247" s="1">
        <v>5</v>
      </c>
      <c r="N1247" s="1">
        <v>32</v>
      </c>
      <c r="P1247" s="2">
        <f t="shared" si="82"/>
        <v>157.69999999999999</v>
      </c>
      <c r="R1247" t="str">
        <f t="shared" si="84"/>
        <v/>
      </c>
    </row>
    <row r="1248" spans="1:18" ht="20.399999999999999" x14ac:dyDescent="0.35">
      <c r="A1248" s="1">
        <v>1246</v>
      </c>
      <c r="B1248" s="1" t="s">
        <v>1229</v>
      </c>
      <c r="C1248" s="1" t="s">
        <v>34</v>
      </c>
      <c r="D1248" s="1">
        <v>2018</v>
      </c>
      <c r="E1248" s="1">
        <v>32496</v>
      </c>
      <c r="F1248" s="1" t="s">
        <v>23</v>
      </c>
      <c r="G1248" s="1" t="s">
        <v>35</v>
      </c>
      <c r="H1248" s="1" t="s">
        <v>18</v>
      </c>
      <c r="I1248" s="1">
        <v>13.22</v>
      </c>
      <c r="J1248" s="1" t="s">
        <v>24</v>
      </c>
      <c r="K1248" s="1" t="s">
        <v>226</v>
      </c>
      <c r="L1248" s="1">
        <v>5</v>
      </c>
      <c r="N1248" s="1">
        <v>45.62</v>
      </c>
      <c r="P1248" s="2">
        <f t="shared" si="82"/>
        <v>241.4</v>
      </c>
      <c r="R1248" t="str">
        <f t="shared" si="84"/>
        <v/>
      </c>
    </row>
    <row r="1249" spans="1:18" ht="20.399999999999999" x14ac:dyDescent="0.35">
      <c r="A1249" s="1">
        <v>1247</v>
      </c>
      <c r="B1249" s="1" t="s">
        <v>143</v>
      </c>
      <c r="C1249" s="1" t="s">
        <v>53</v>
      </c>
      <c r="D1249" s="1">
        <v>2017</v>
      </c>
      <c r="E1249" s="1">
        <v>34613</v>
      </c>
      <c r="F1249" s="1" t="s">
        <v>23</v>
      </c>
      <c r="G1249" s="1" t="s">
        <v>17</v>
      </c>
      <c r="H1249" s="1" t="s">
        <v>18</v>
      </c>
      <c r="I1249" s="1">
        <v>28.4</v>
      </c>
      <c r="J1249" s="1" t="s">
        <v>24</v>
      </c>
      <c r="K1249" s="1" t="s">
        <v>51</v>
      </c>
      <c r="L1249" s="1">
        <v>5</v>
      </c>
      <c r="M1249" s="1" t="s">
        <v>1230</v>
      </c>
      <c r="N1249" s="1">
        <v>6.24</v>
      </c>
      <c r="P1249" s="2">
        <f t="shared" si="82"/>
        <v>74</v>
      </c>
      <c r="Q1249">
        <f t="shared" si="83"/>
        <v>792000</v>
      </c>
      <c r="R1249">
        <f t="shared" si="84"/>
        <v>99.990656565656565</v>
      </c>
    </row>
    <row r="1250" spans="1:18" ht="20.399999999999999" x14ac:dyDescent="0.35">
      <c r="A1250" s="1">
        <v>1248</v>
      </c>
      <c r="B1250" s="1" t="s">
        <v>1231</v>
      </c>
      <c r="C1250" s="1" t="s">
        <v>27</v>
      </c>
      <c r="D1250" s="1">
        <v>2015</v>
      </c>
      <c r="E1250" s="1">
        <v>153000</v>
      </c>
      <c r="F1250" s="1" t="s">
        <v>23</v>
      </c>
      <c r="G1250" s="1" t="s">
        <v>17</v>
      </c>
      <c r="H1250" s="1" t="s">
        <v>18</v>
      </c>
      <c r="I1250" s="1">
        <v>20.77</v>
      </c>
      <c r="J1250" s="1" t="s">
        <v>24</v>
      </c>
      <c r="K1250" s="1" t="s">
        <v>32</v>
      </c>
      <c r="L1250" s="1">
        <v>7</v>
      </c>
      <c r="N1250" s="1">
        <v>4.8</v>
      </c>
      <c r="P1250" s="2">
        <f t="shared" si="82"/>
        <v>88.76</v>
      </c>
      <c r="R1250" t="str">
        <f t="shared" si="84"/>
        <v/>
      </c>
    </row>
    <row r="1251" spans="1:18" ht="20.399999999999999" x14ac:dyDescent="0.35">
      <c r="A1251" s="1">
        <v>1249</v>
      </c>
      <c r="B1251" s="1" t="s">
        <v>1170</v>
      </c>
      <c r="C1251" s="1" t="s">
        <v>27</v>
      </c>
      <c r="D1251" s="1">
        <v>2014</v>
      </c>
      <c r="E1251" s="1">
        <v>54000</v>
      </c>
      <c r="F1251" s="1" t="s">
        <v>28</v>
      </c>
      <c r="G1251" s="1" t="s">
        <v>17</v>
      </c>
      <c r="H1251" s="1" t="s">
        <v>36</v>
      </c>
      <c r="I1251" s="1">
        <v>16.100000000000001</v>
      </c>
      <c r="J1251" s="1" t="s">
        <v>24</v>
      </c>
      <c r="K1251" s="1" t="s">
        <v>370</v>
      </c>
      <c r="L1251" s="1">
        <v>5</v>
      </c>
      <c r="N1251" s="1">
        <v>4.5</v>
      </c>
      <c r="P1251" s="2">
        <f t="shared" si="82"/>
        <v>85</v>
      </c>
      <c r="R1251" t="str">
        <f t="shared" si="84"/>
        <v/>
      </c>
    </row>
    <row r="1252" spans="1:18" ht="20.399999999999999" x14ac:dyDescent="0.35">
      <c r="A1252" s="1">
        <v>1250</v>
      </c>
      <c r="B1252" s="1" t="s">
        <v>453</v>
      </c>
      <c r="C1252" s="1" t="s">
        <v>53</v>
      </c>
      <c r="D1252" s="1">
        <v>2015</v>
      </c>
      <c r="E1252" s="1">
        <v>16900</v>
      </c>
      <c r="F1252" s="1" t="s">
        <v>28</v>
      </c>
      <c r="G1252" s="1" t="s">
        <v>17</v>
      </c>
      <c r="H1252" s="1" t="s">
        <v>18</v>
      </c>
      <c r="I1252" s="1">
        <v>20.36</v>
      </c>
      <c r="J1252" s="1" t="s">
        <v>24</v>
      </c>
      <c r="K1252" s="1" t="s">
        <v>151</v>
      </c>
      <c r="L1252" s="1">
        <v>5</v>
      </c>
      <c r="N1252" s="1">
        <v>3.87</v>
      </c>
      <c r="P1252" s="2">
        <f t="shared" ref="P1252:P1272" si="85">--LEFT(K1252, FIND(" ", K1252) - 1)</f>
        <v>78.900000000000006</v>
      </c>
      <c r="R1252" t="str">
        <f t="shared" si="84"/>
        <v/>
      </c>
    </row>
    <row r="1253" spans="1:18" ht="20.399999999999999" x14ac:dyDescent="0.35">
      <c r="A1253" s="1">
        <v>1251</v>
      </c>
      <c r="B1253" s="1" t="s">
        <v>453</v>
      </c>
      <c r="C1253" s="1" t="s">
        <v>61</v>
      </c>
      <c r="D1253" s="1">
        <v>2013</v>
      </c>
      <c r="E1253" s="1">
        <v>62334</v>
      </c>
      <c r="F1253" s="1" t="s">
        <v>28</v>
      </c>
      <c r="G1253" s="1" t="s">
        <v>17</v>
      </c>
      <c r="H1253" s="1" t="s">
        <v>18</v>
      </c>
      <c r="I1253" s="1">
        <v>20.36</v>
      </c>
      <c r="J1253" s="1" t="s">
        <v>24</v>
      </c>
      <c r="K1253" s="1" t="s">
        <v>151</v>
      </c>
      <c r="L1253" s="1">
        <v>5</v>
      </c>
      <c r="N1253" s="1">
        <v>2.75</v>
      </c>
      <c r="P1253" s="2">
        <f t="shared" si="85"/>
        <v>78.900000000000006</v>
      </c>
      <c r="R1253" t="str">
        <f t="shared" si="84"/>
        <v/>
      </c>
    </row>
    <row r="1254" spans="1:18" ht="20.399999999999999" x14ac:dyDescent="0.35">
      <c r="A1254" s="1">
        <v>1252</v>
      </c>
      <c r="B1254" s="1" t="s">
        <v>1232</v>
      </c>
      <c r="C1254" s="1" t="s">
        <v>53</v>
      </c>
      <c r="D1254" s="1">
        <v>2018</v>
      </c>
      <c r="E1254" s="1">
        <v>23714</v>
      </c>
      <c r="F1254" s="1" t="s">
        <v>28</v>
      </c>
      <c r="G1254" s="1" t="s">
        <v>17</v>
      </c>
      <c r="H1254" s="1" t="s">
        <v>18</v>
      </c>
      <c r="I1254" s="1">
        <v>21.4</v>
      </c>
      <c r="J1254" s="1" t="s">
        <v>24</v>
      </c>
      <c r="K1254" s="1" t="s">
        <v>347</v>
      </c>
      <c r="L1254" s="1">
        <v>5</v>
      </c>
      <c r="N1254" s="1">
        <v>6.57</v>
      </c>
      <c r="P1254" s="2">
        <f t="shared" si="85"/>
        <v>83.1</v>
      </c>
      <c r="R1254" t="str">
        <f t="shared" si="84"/>
        <v/>
      </c>
    </row>
    <row r="1255" spans="1:18" ht="20.399999999999999" x14ac:dyDescent="0.35">
      <c r="A1255" s="1">
        <v>1253</v>
      </c>
      <c r="B1255" s="1" t="s">
        <v>1233</v>
      </c>
      <c r="C1255" s="1" t="s">
        <v>43</v>
      </c>
      <c r="D1255" s="1">
        <v>2010</v>
      </c>
      <c r="E1255" s="1">
        <v>52325</v>
      </c>
      <c r="F1255" s="1" t="s">
        <v>28</v>
      </c>
      <c r="G1255" s="1" t="s">
        <v>17</v>
      </c>
      <c r="H1255" s="1" t="s">
        <v>18</v>
      </c>
      <c r="I1255" s="1">
        <v>16.36</v>
      </c>
      <c r="J1255" s="1" t="s">
        <v>24</v>
      </c>
      <c r="K1255" s="1" t="s">
        <v>505</v>
      </c>
      <c r="L1255" s="1">
        <v>5</v>
      </c>
      <c r="N1255" s="1">
        <v>2</v>
      </c>
      <c r="P1255" s="2">
        <f t="shared" si="85"/>
        <v>93.7</v>
      </c>
      <c r="R1255" t="str">
        <f t="shared" si="84"/>
        <v/>
      </c>
    </row>
    <row r="1256" spans="1:18" ht="20.399999999999999" x14ac:dyDescent="0.35">
      <c r="A1256" s="1">
        <v>1254</v>
      </c>
      <c r="B1256" s="1" t="s">
        <v>312</v>
      </c>
      <c r="C1256" s="1" t="s">
        <v>129</v>
      </c>
      <c r="D1256" s="1">
        <v>2012</v>
      </c>
      <c r="E1256" s="1">
        <v>50000</v>
      </c>
      <c r="F1256" s="1" t="s">
        <v>28</v>
      </c>
      <c r="G1256" s="1" t="s">
        <v>17</v>
      </c>
      <c r="H1256" s="1" t="s">
        <v>18</v>
      </c>
      <c r="I1256" s="1">
        <v>19.399999999999999</v>
      </c>
      <c r="J1256" s="1" t="s">
        <v>24</v>
      </c>
      <c r="K1256" s="1" t="s">
        <v>184</v>
      </c>
      <c r="L1256" s="1">
        <v>5</v>
      </c>
      <c r="N1256" s="1">
        <v>3.65</v>
      </c>
      <c r="P1256" s="2">
        <f t="shared" si="85"/>
        <v>86.8</v>
      </c>
      <c r="R1256" t="str">
        <f t="shared" si="84"/>
        <v/>
      </c>
    </row>
    <row r="1257" spans="1:18" ht="20.399999999999999" x14ac:dyDescent="0.35">
      <c r="A1257" s="1">
        <v>1255</v>
      </c>
      <c r="B1257" s="1" t="s">
        <v>410</v>
      </c>
      <c r="C1257" s="1" t="s">
        <v>39</v>
      </c>
      <c r="D1257" s="1">
        <v>2016</v>
      </c>
      <c r="E1257" s="1">
        <v>55746</v>
      </c>
      <c r="F1257" s="1" t="s">
        <v>23</v>
      </c>
      <c r="G1257" s="1" t="s">
        <v>17</v>
      </c>
      <c r="H1257" s="1" t="s">
        <v>18</v>
      </c>
      <c r="I1257" s="1">
        <v>22.9</v>
      </c>
      <c r="J1257" s="1" t="s">
        <v>24</v>
      </c>
      <c r="K1257" s="1" t="s">
        <v>51</v>
      </c>
      <c r="L1257" s="1">
        <v>5</v>
      </c>
      <c r="N1257" s="1">
        <v>6.95</v>
      </c>
      <c r="P1257" s="2">
        <f t="shared" si="85"/>
        <v>74</v>
      </c>
      <c r="R1257" t="str">
        <f t="shared" si="84"/>
        <v/>
      </c>
    </row>
    <row r="1258" spans="1:18" ht="20.399999999999999" x14ac:dyDescent="0.35">
      <c r="A1258" s="1">
        <v>1256</v>
      </c>
      <c r="B1258" s="1" t="s">
        <v>1234</v>
      </c>
      <c r="C1258" s="1" t="s">
        <v>74</v>
      </c>
      <c r="D1258" s="1">
        <v>2014</v>
      </c>
      <c r="E1258" s="1">
        <v>54000</v>
      </c>
      <c r="F1258" s="1" t="s">
        <v>28</v>
      </c>
      <c r="G1258" s="1" t="s">
        <v>17</v>
      </c>
      <c r="H1258" s="1" t="s">
        <v>18</v>
      </c>
      <c r="I1258" s="1">
        <v>20.14</v>
      </c>
      <c r="J1258" s="1" t="s">
        <v>24</v>
      </c>
      <c r="K1258" s="1" t="s">
        <v>327</v>
      </c>
      <c r="L1258" s="1">
        <v>5</v>
      </c>
      <c r="M1258" s="1" t="s">
        <v>1235</v>
      </c>
      <c r="N1258" s="1">
        <v>5.5</v>
      </c>
      <c r="P1258" s="2">
        <f t="shared" si="85"/>
        <v>81.86</v>
      </c>
      <c r="Q1258">
        <f t="shared" si="83"/>
        <v>785000</v>
      </c>
      <c r="R1258">
        <f t="shared" si="84"/>
        <v>99.989571974522292</v>
      </c>
    </row>
    <row r="1259" spans="1:18" ht="20.399999999999999" x14ac:dyDescent="0.35">
      <c r="A1259" s="1">
        <v>1257</v>
      </c>
      <c r="B1259" s="1" t="s">
        <v>211</v>
      </c>
      <c r="C1259" s="1" t="s">
        <v>57</v>
      </c>
      <c r="D1259" s="1">
        <v>2013</v>
      </c>
      <c r="E1259" s="1">
        <v>43000</v>
      </c>
      <c r="F1259" s="1" t="s">
        <v>23</v>
      </c>
      <c r="G1259" s="1" t="s">
        <v>17</v>
      </c>
      <c r="H1259" s="1" t="s">
        <v>18</v>
      </c>
      <c r="I1259" s="1">
        <v>16</v>
      </c>
      <c r="J1259" s="1" t="s">
        <v>24</v>
      </c>
      <c r="K1259" s="1" t="s">
        <v>167</v>
      </c>
      <c r="L1259" s="1">
        <v>7</v>
      </c>
      <c r="N1259" s="1">
        <v>7</v>
      </c>
      <c r="P1259" s="2">
        <f t="shared" si="85"/>
        <v>140</v>
      </c>
      <c r="R1259" t="str">
        <f t="shared" si="84"/>
        <v/>
      </c>
    </row>
    <row r="1260" spans="1:18" ht="20.399999999999999" x14ac:dyDescent="0.35">
      <c r="A1260" s="1">
        <v>1258</v>
      </c>
      <c r="B1260" s="1" t="s">
        <v>344</v>
      </c>
      <c r="C1260" s="1" t="s">
        <v>61</v>
      </c>
      <c r="D1260" s="1">
        <v>2014</v>
      </c>
      <c r="E1260" s="1">
        <v>40000</v>
      </c>
      <c r="F1260" s="1" t="s">
        <v>23</v>
      </c>
      <c r="G1260" s="1" t="s">
        <v>35</v>
      </c>
      <c r="H1260" s="1" t="s">
        <v>18</v>
      </c>
      <c r="I1260" s="1">
        <v>13</v>
      </c>
      <c r="J1260" s="1" t="s">
        <v>24</v>
      </c>
      <c r="K1260" s="1" t="s">
        <v>345</v>
      </c>
      <c r="L1260" s="1">
        <v>5</v>
      </c>
      <c r="N1260" s="1">
        <v>24</v>
      </c>
      <c r="P1260" s="2">
        <f t="shared" si="85"/>
        <v>201.1</v>
      </c>
      <c r="R1260" t="str">
        <f t="shared" si="84"/>
        <v/>
      </c>
    </row>
    <row r="1261" spans="1:18" ht="20.399999999999999" x14ac:dyDescent="0.35">
      <c r="A1261" s="1">
        <v>1259</v>
      </c>
      <c r="B1261" s="1" t="s">
        <v>1236</v>
      </c>
      <c r="C1261" s="1" t="s">
        <v>74</v>
      </c>
      <c r="D1261" s="1">
        <v>2010</v>
      </c>
      <c r="E1261" s="1">
        <v>125000</v>
      </c>
      <c r="F1261" s="1" t="s">
        <v>23</v>
      </c>
      <c r="G1261" s="1" t="s">
        <v>35</v>
      </c>
      <c r="H1261" s="1" t="s">
        <v>36</v>
      </c>
      <c r="I1261" s="1">
        <v>0</v>
      </c>
      <c r="J1261" s="1" t="s">
        <v>24</v>
      </c>
      <c r="K1261" s="1" t="s">
        <v>64</v>
      </c>
      <c r="L1261" s="1">
        <v>5</v>
      </c>
      <c r="N1261" s="1">
        <v>11</v>
      </c>
      <c r="P1261" s="2">
        <f t="shared" si="85"/>
        <v>115</v>
      </c>
      <c r="R1261" t="str">
        <f t="shared" si="84"/>
        <v/>
      </c>
    </row>
    <row r="1262" spans="1:18" ht="20.399999999999999" x14ac:dyDescent="0.35">
      <c r="A1262" s="1">
        <v>1260</v>
      </c>
      <c r="B1262" s="1" t="s">
        <v>289</v>
      </c>
      <c r="C1262" s="1" t="s">
        <v>74</v>
      </c>
      <c r="D1262" s="1">
        <v>2016</v>
      </c>
      <c r="E1262" s="1">
        <v>51944</v>
      </c>
      <c r="F1262" s="1" t="s">
        <v>23</v>
      </c>
      <c r="G1262" s="1" t="s">
        <v>35</v>
      </c>
      <c r="H1262" s="1" t="s">
        <v>18</v>
      </c>
      <c r="I1262" s="1">
        <v>19.27</v>
      </c>
      <c r="J1262" s="1" t="s">
        <v>24</v>
      </c>
      <c r="K1262" s="1" t="s">
        <v>163</v>
      </c>
      <c r="L1262" s="1">
        <v>5</v>
      </c>
      <c r="N1262" s="1">
        <v>32.5</v>
      </c>
      <c r="P1262" s="2">
        <f t="shared" si="85"/>
        <v>170</v>
      </c>
      <c r="R1262" t="str">
        <f t="shared" si="84"/>
        <v/>
      </c>
    </row>
    <row r="1263" spans="1:18" ht="20.399999999999999" x14ac:dyDescent="0.35">
      <c r="A1263" s="1">
        <v>1261</v>
      </c>
      <c r="B1263" s="1" t="s">
        <v>332</v>
      </c>
      <c r="C1263" s="1" t="s">
        <v>53</v>
      </c>
      <c r="D1263" s="1">
        <v>2015</v>
      </c>
      <c r="E1263" s="1">
        <v>46950</v>
      </c>
      <c r="F1263" s="1" t="s">
        <v>23</v>
      </c>
      <c r="G1263" s="1" t="s">
        <v>17</v>
      </c>
      <c r="H1263" s="1" t="s">
        <v>18</v>
      </c>
      <c r="I1263" s="1">
        <v>21.27</v>
      </c>
      <c r="J1263" s="1" t="s">
        <v>24</v>
      </c>
      <c r="K1263" s="1" t="s">
        <v>32</v>
      </c>
      <c r="L1263" s="1">
        <v>5</v>
      </c>
      <c r="N1263" s="1">
        <v>6.45</v>
      </c>
      <c r="P1263" s="2">
        <f t="shared" si="85"/>
        <v>88.76</v>
      </c>
      <c r="R1263" t="str">
        <f t="shared" si="84"/>
        <v/>
      </c>
    </row>
    <row r="1264" spans="1:18" ht="20.399999999999999" x14ac:dyDescent="0.35">
      <c r="A1264" s="1">
        <v>1262</v>
      </c>
      <c r="B1264" s="1" t="s">
        <v>965</v>
      </c>
      <c r="C1264" s="1" t="s">
        <v>15</v>
      </c>
      <c r="D1264" s="1">
        <v>2015</v>
      </c>
      <c r="E1264" s="1">
        <v>23000</v>
      </c>
      <c r="F1264" s="1" t="s">
        <v>23</v>
      </c>
      <c r="G1264" s="1" t="s">
        <v>35</v>
      </c>
      <c r="H1264" s="1" t="s">
        <v>18</v>
      </c>
      <c r="I1264" s="1">
        <v>19.3</v>
      </c>
      <c r="J1264" s="1" t="s">
        <v>24</v>
      </c>
      <c r="K1264" s="1" t="s">
        <v>524</v>
      </c>
      <c r="L1264" s="1">
        <v>5</v>
      </c>
      <c r="N1264" s="1">
        <v>15.75</v>
      </c>
      <c r="P1264" s="2">
        <f t="shared" si="85"/>
        <v>141</v>
      </c>
      <c r="R1264" t="str">
        <f t="shared" si="84"/>
        <v/>
      </c>
    </row>
    <row r="1265" spans="1:18" ht="20.399999999999999" x14ac:dyDescent="0.35">
      <c r="A1265" s="1">
        <v>1263</v>
      </c>
      <c r="B1265" s="1" t="s">
        <v>465</v>
      </c>
      <c r="C1265" s="1" t="s">
        <v>15</v>
      </c>
      <c r="D1265" s="1">
        <v>2014</v>
      </c>
      <c r="E1265" s="1">
        <v>54546</v>
      </c>
      <c r="F1265" s="1" t="s">
        <v>28</v>
      </c>
      <c r="G1265" s="1" t="s">
        <v>17</v>
      </c>
      <c r="H1265" s="1" t="s">
        <v>18</v>
      </c>
      <c r="I1265" s="1">
        <v>17</v>
      </c>
      <c r="J1265" s="1" t="s">
        <v>24</v>
      </c>
      <c r="K1265" s="1" t="s">
        <v>466</v>
      </c>
      <c r="L1265" s="1">
        <v>5</v>
      </c>
      <c r="N1265" s="1">
        <v>5.5</v>
      </c>
      <c r="P1265" s="2">
        <f t="shared" si="85"/>
        <v>118</v>
      </c>
      <c r="R1265" t="str">
        <f t="shared" si="84"/>
        <v/>
      </c>
    </row>
    <row r="1266" spans="1:18" ht="20.399999999999999" x14ac:dyDescent="0.35">
      <c r="A1266" s="1">
        <v>1264</v>
      </c>
      <c r="B1266" s="1" t="s">
        <v>766</v>
      </c>
      <c r="C1266" s="1" t="s">
        <v>53</v>
      </c>
      <c r="D1266" s="1">
        <v>2015</v>
      </c>
      <c r="E1266" s="1">
        <v>51535</v>
      </c>
      <c r="F1266" s="1" t="s">
        <v>23</v>
      </c>
      <c r="G1266" s="1" t="s">
        <v>35</v>
      </c>
      <c r="H1266" s="1" t="s">
        <v>18</v>
      </c>
      <c r="I1266" s="1">
        <v>12.55</v>
      </c>
      <c r="J1266" s="1" t="s">
        <v>24</v>
      </c>
      <c r="K1266" s="1" t="s">
        <v>207</v>
      </c>
      <c r="L1266" s="1">
        <v>7</v>
      </c>
      <c r="N1266" s="1">
        <v>19.03</v>
      </c>
      <c r="P1266" s="2">
        <f t="shared" si="85"/>
        <v>168.5</v>
      </c>
      <c r="R1266" t="str">
        <f t="shared" si="84"/>
        <v/>
      </c>
    </row>
    <row r="1267" spans="1:18" ht="20.399999999999999" x14ac:dyDescent="0.35">
      <c r="A1267" s="1">
        <v>1265</v>
      </c>
      <c r="B1267" s="1" t="s">
        <v>1223</v>
      </c>
      <c r="C1267" s="1" t="s">
        <v>57</v>
      </c>
      <c r="D1267" s="1">
        <v>2013</v>
      </c>
      <c r="E1267" s="1">
        <v>45000</v>
      </c>
      <c r="F1267" s="1" t="s">
        <v>23</v>
      </c>
      <c r="G1267" s="1" t="s">
        <v>35</v>
      </c>
      <c r="H1267" s="1" t="s">
        <v>18</v>
      </c>
      <c r="I1267" s="1">
        <v>17.32</v>
      </c>
      <c r="J1267" s="1" t="s">
        <v>24</v>
      </c>
      <c r="K1267" s="1" t="s">
        <v>99</v>
      </c>
      <c r="L1267" s="1">
        <v>5</v>
      </c>
      <c r="N1267" s="1">
        <v>15.25</v>
      </c>
      <c r="P1267" s="2">
        <f t="shared" si="85"/>
        <v>184</v>
      </c>
      <c r="R1267" t="str">
        <f t="shared" si="84"/>
        <v/>
      </c>
    </row>
    <row r="1268" spans="1:18" ht="20.399999999999999" x14ac:dyDescent="0.35">
      <c r="A1268" s="1">
        <v>1266</v>
      </c>
      <c r="B1268" s="1" t="s">
        <v>87</v>
      </c>
      <c r="C1268" s="1" t="s">
        <v>39</v>
      </c>
      <c r="D1268" s="1">
        <v>2012</v>
      </c>
      <c r="E1268" s="1">
        <v>46004</v>
      </c>
      <c r="F1268" s="1" t="s">
        <v>28</v>
      </c>
      <c r="G1268" s="1" t="s">
        <v>17</v>
      </c>
      <c r="H1268" s="1" t="s">
        <v>18</v>
      </c>
      <c r="I1268" s="1">
        <v>20.92</v>
      </c>
      <c r="J1268" s="1" t="s">
        <v>24</v>
      </c>
      <c r="K1268" s="1" t="s">
        <v>88</v>
      </c>
      <c r="L1268" s="1">
        <v>5</v>
      </c>
      <c r="N1268" s="1">
        <v>2.4</v>
      </c>
      <c r="P1268" s="2">
        <f t="shared" si="85"/>
        <v>67.099999999999994</v>
      </c>
      <c r="R1268" t="str">
        <f t="shared" si="84"/>
        <v/>
      </c>
    </row>
    <row r="1269" spans="1:18" ht="20.399999999999999" x14ac:dyDescent="0.35">
      <c r="A1269" s="1">
        <v>1267</v>
      </c>
      <c r="B1269" s="1" t="s">
        <v>1237</v>
      </c>
      <c r="C1269" s="1" t="s">
        <v>27</v>
      </c>
      <c r="D1269" s="1">
        <v>2011</v>
      </c>
      <c r="E1269" s="1">
        <v>124000</v>
      </c>
      <c r="F1269" s="1" t="s">
        <v>23</v>
      </c>
      <c r="G1269" s="1" t="s">
        <v>17</v>
      </c>
      <c r="H1269" s="1" t="s">
        <v>18</v>
      </c>
      <c r="I1269" s="1">
        <v>23.03</v>
      </c>
      <c r="J1269" s="1" t="s">
        <v>24</v>
      </c>
      <c r="K1269" s="1" t="s">
        <v>165</v>
      </c>
      <c r="L1269" s="1">
        <v>5</v>
      </c>
      <c r="N1269" s="1">
        <v>2.2999999999999998</v>
      </c>
      <c r="P1269" s="2">
        <f t="shared" si="85"/>
        <v>69</v>
      </c>
      <c r="R1269" t="str">
        <f t="shared" si="84"/>
        <v/>
      </c>
    </row>
    <row r="1270" spans="1:18" ht="20.399999999999999" x14ac:dyDescent="0.35">
      <c r="A1270" s="1">
        <v>1268</v>
      </c>
      <c r="B1270" s="1" t="s">
        <v>138</v>
      </c>
      <c r="C1270" s="1" t="s">
        <v>53</v>
      </c>
      <c r="D1270" s="1">
        <v>2014</v>
      </c>
      <c r="E1270" s="1">
        <v>77395</v>
      </c>
      <c r="F1270" s="1" t="s">
        <v>23</v>
      </c>
      <c r="G1270" s="1" t="s">
        <v>35</v>
      </c>
      <c r="H1270" s="1" t="s">
        <v>18</v>
      </c>
      <c r="I1270" s="1">
        <v>17.11</v>
      </c>
      <c r="J1270" s="1" t="s">
        <v>24</v>
      </c>
      <c r="K1270" s="1" t="s">
        <v>139</v>
      </c>
      <c r="L1270" s="1">
        <v>5</v>
      </c>
      <c r="N1270" s="1">
        <v>14.35</v>
      </c>
      <c r="P1270" s="2">
        <f t="shared" si="85"/>
        <v>174.33</v>
      </c>
      <c r="R1270" t="str">
        <f t="shared" si="84"/>
        <v/>
      </c>
    </row>
    <row r="1271" spans="1:18" ht="20.399999999999999" x14ac:dyDescent="0.35">
      <c r="A1271" s="1">
        <v>1269</v>
      </c>
      <c r="B1271" s="1" t="s">
        <v>1238</v>
      </c>
      <c r="C1271" s="1" t="s">
        <v>15</v>
      </c>
      <c r="D1271" s="1">
        <v>2018</v>
      </c>
      <c r="E1271" s="1">
        <v>10600</v>
      </c>
      <c r="F1271" s="1" t="s">
        <v>16</v>
      </c>
      <c r="G1271" s="1" t="s">
        <v>17</v>
      </c>
      <c r="H1271" s="1" t="s">
        <v>18</v>
      </c>
      <c r="I1271" s="1">
        <v>33.44</v>
      </c>
      <c r="J1271" s="1" t="s">
        <v>19</v>
      </c>
      <c r="K1271" s="1" t="s">
        <v>1239</v>
      </c>
      <c r="L1271" s="1">
        <v>4</v>
      </c>
      <c r="N1271" s="1">
        <v>3.5</v>
      </c>
      <c r="P1271" s="2">
        <f t="shared" si="85"/>
        <v>40.299999999999997</v>
      </c>
      <c r="R1271" t="str">
        <f t="shared" si="84"/>
        <v/>
      </c>
    </row>
    <row r="1272" spans="1:18" ht="20.399999999999999" x14ac:dyDescent="0.35">
      <c r="A1272" s="1">
        <v>1270</v>
      </c>
      <c r="B1272" s="1" t="s">
        <v>908</v>
      </c>
      <c r="C1272" s="1" t="s">
        <v>53</v>
      </c>
      <c r="D1272" s="1">
        <v>2018</v>
      </c>
      <c r="E1272" s="1">
        <v>22974</v>
      </c>
      <c r="F1272" s="1" t="s">
        <v>28</v>
      </c>
      <c r="G1272" s="1" t="s">
        <v>35</v>
      </c>
      <c r="H1272" s="1" t="s">
        <v>18</v>
      </c>
      <c r="I1272" s="1">
        <v>18</v>
      </c>
      <c r="J1272" s="1" t="s">
        <v>24</v>
      </c>
      <c r="K1272" s="1" t="s">
        <v>201</v>
      </c>
      <c r="L1272" s="1">
        <v>5</v>
      </c>
      <c r="M1272" s="1" t="s">
        <v>1240</v>
      </c>
      <c r="N1272" s="1">
        <v>11.97</v>
      </c>
      <c r="P1272" s="2">
        <f t="shared" si="85"/>
        <v>117.3</v>
      </c>
      <c r="Q1272">
        <f t="shared" si="83"/>
        <v>1555000</v>
      </c>
      <c r="R1272">
        <f t="shared" si="84"/>
        <v>99.992456591639865</v>
      </c>
    </row>
    <row r="1273" spans="1:18" ht="20.399999999999999" x14ac:dyDescent="0.35">
      <c r="A1273" s="1">
        <v>1271</v>
      </c>
      <c r="B1273" s="1" t="s">
        <v>1241</v>
      </c>
      <c r="C1273" s="1" t="s">
        <v>43</v>
      </c>
      <c r="D1273" s="1">
        <v>2009</v>
      </c>
      <c r="E1273" s="1">
        <v>89000</v>
      </c>
      <c r="F1273" s="1" t="s">
        <v>28</v>
      </c>
      <c r="G1273" s="1" t="s">
        <v>17</v>
      </c>
      <c r="H1273" s="1" t="s">
        <v>36</v>
      </c>
      <c r="I1273" s="1">
        <v>0</v>
      </c>
      <c r="J1273" s="1" t="s">
        <v>24</v>
      </c>
      <c r="K1273" s="1" t="s">
        <v>188</v>
      </c>
      <c r="L1273" s="1">
        <v>5</v>
      </c>
      <c r="N1273" s="1">
        <v>1.6</v>
      </c>
      <c r="P1273" s="2"/>
      <c r="R1273" t="str">
        <f t="shared" si="84"/>
        <v/>
      </c>
    </row>
    <row r="1274" spans="1:18" ht="20.399999999999999" x14ac:dyDescent="0.35">
      <c r="A1274" s="1">
        <v>1272</v>
      </c>
      <c r="B1274" s="1" t="s">
        <v>1242</v>
      </c>
      <c r="C1274" s="1" t="s">
        <v>129</v>
      </c>
      <c r="D1274" s="1">
        <v>2015</v>
      </c>
      <c r="E1274" s="1">
        <v>65012</v>
      </c>
      <c r="F1274" s="1" t="s">
        <v>23</v>
      </c>
      <c r="G1274" s="1" t="s">
        <v>17</v>
      </c>
      <c r="H1274" s="1" t="s">
        <v>18</v>
      </c>
      <c r="I1274" s="1">
        <v>14.24</v>
      </c>
      <c r="J1274" s="1" t="s">
        <v>24</v>
      </c>
      <c r="K1274" s="1" t="s">
        <v>1096</v>
      </c>
      <c r="L1274" s="1">
        <v>7</v>
      </c>
      <c r="M1274" s="1" t="s">
        <v>1243</v>
      </c>
      <c r="N1274" s="1">
        <v>18.899999999999999</v>
      </c>
      <c r="P1274" s="2">
        <f t="shared" ref="P1274:P1295" si="86">--LEFT(K1274, FIND(" ", K1274) - 1)</f>
        <v>174.5</v>
      </c>
      <c r="Q1274">
        <f t="shared" si="83"/>
        <v>3245000.0000000005</v>
      </c>
      <c r="R1274">
        <f t="shared" si="84"/>
        <v>99.994622496147926</v>
      </c>
    </row>
    <row r="1275" spans="1:18" ht="20.399999999999999" x14ac:dyDescent="0.35">
      <c r="A1275" s="1">
        <v>1273</v>
      </c>
      <c r="B1275" s="1" t="s">
        <v>144</v>
      </c>
      <c r="C1275" s="1" t="s">
        <v>129</v>
      </c>
      <c r="D1275" s="1">
        <v>2017</v>
      </c>
      <c r="E1275" s="1">
        <v>17125</v>
      </c>
      <c r="F1275" s="1" t="s">
        <v>28</v>
      </c>
      <c r="G1275" s="1" t="s">
        <v>17</v>
      </c>
      <c r="H1275" s="1" t="s">
        <v>18</v>
      </c>
      <c r="I1275" s="1">
        <v>18.899999999999999</v>
      </c>
      <c r="J1275" s="1" t="s">
        <v>24</v>
      </c>
      <c r="K1275" s="1" t="s">
        <v>110</v>
      </c>
      <c r="L1275" s="1">
        <v>5</v>
      </c>
      <c r="N1275" s="1">
        <v>5.4</v>
      </c>
      <c r="P1275" s="2">
        <f t="shared" si="86"/>
        <v>82</v>
      </c>
      <c r="R1275" t="str">
        <f t="shared" si="84"/>
        <v/>
      </c>
    </row>
    <row r="1276" spans="1:18" ht="20.399999999999999" x14ac:dyDescent="0.35">
      <c r="A1276" s="1">
        <v>1274</v>
      </c>
      <c r="B1276" s="1" t="s">
        <v>1009</v>
      </c>
      <c r="C1276" s="1" t="s">
        <v>39</v>
      </c>
      <c r="D1276" s="1">
        <v>2015</v>
      </c>
      <c r="E1276" s="1">
        <v>90413</v>
      </c>
      <c r="F1276" s="1" t="s">
        <v>28</v>
      </c>
      <c r="G1276" s="1" t="s">
        <v>17</v>
      </c>
      <c r="H1276" s="1" t="s">
        <v>18</v>
      </c>
      <c r="I1276" s="1">
        <v>15.1</v>
      </c>
      <c r="J1276" s="1" t="s">
        <v>24</v>
      </c>
      <c r="K1276" s="1" t="s">
        <v>239</v>
      </c>
      <c r="L1276" s="1">
        <v>7</v>
      </c>
      <c r="M1276" s="1" t="s">
        <v>1244</v>
      </c>
      <c r="N1276" s="1">
        <v>2.95</v>
      </c>
      <c r="P1276" s="2">
        <f t="shared" si="86"/>
        <v>73</v>
      </c>
      <c r="Q1276">
        <f t="shared" si="83"/>
        <v>483000</v>
      </c>
      <c r="R1276">
        <f t="shared" si="84"/>
        <v>99.984886128364394</v>
      </c>
    </row>
    <row r="1277" spans="1:18" ht="20.399999999999999" x14ac:dyDescent="0.35">
      <c r="A1277" s="1">
        <v>1275</v>
      </c>
      <c r="B1277" s="1" t="s">
        <v>1028</v>
      </c>
      <c r="C1277" s="1" t="s">
        <v>74</v>
      </c>
      <c r="D1277" s="1">
        <v>2013</v>
      </c>
      <c r="E1277" s="1">
        <v>37000</v>
      </c>
      <c r="F1277" s="1" t="s">
        <v>28</v>
      </c>
      <c r="G1277" s="1" t="s">
        <v>17</v>
      </c>
      <c r="H1277" s="1" t="s">
        <v>18</v>
      </c>
      <c r="I1277" s="1">
        <v>16.47</v>
      </c>
      <c r="J1277" s="1" t="s">
        <v>24</v>
      </c>
      <c r="K1277" s="1" t="s">
        <v>114</v>
      </c>
      <c r="L1277" s="1">
        <v>5</v>
      </c>
      <c r="N1277" s="1">
        <v>5.0999999999999996</v>
      </c>
      <c r="P1277" s="2">
        <f t="shared" si="86"/>
        <v>73.900000000000006</v>
      </c>
      <c r="R1277" t="str">
        <f t="shared" si="84"/>
        <v/>
      </c>
    </row>
    <row r="1278" spans="1:18" ht="20.399999999999999" x14ac:dyDescent="0.35">
      <c r="A1278" s="1">
        <v>1276</v>
      </c>
      <c r="B1278" s="1" t="s">
        <v>478</v>
      </c>
      <c r="C1278" s="1" t="s">
        <v>43</v>
      </c>
      <c r="D1278" s="1">
        <v>2006</v>
      </c>
      <c r="E1278" s="1">
        <v>65000</v>
      </c>
      <c r="F1278" s="1" t="s">
        <v>28</v>
      </c>
      <c r="G1278" s="1" t="s">
        <v>17</v>
      </c>
      <c r="H1278" s="1" t="s">
        <v>18</v>
      </c>
      <c r="I1278" s="1">
        <v>18.899999999999999</v>
      </c>
      <c r="J1278" s="1" t="s">
        <v>24</v>
      </c>
      <c r="K1278" s="1" t="s">
        <v>223</v>
      </c>
      <c r="L1278" s="1">
        <v>5</v>
      </c>
      <c r="N1278" s="1">
        <v>1.5</v>
      </c>
      <c r="P1278" s="2">
        <f t="shared" si="86"/>
        <v>67</v>
      </c>
      <c r="R1278" t="str">
        <f t="shared" si="84"/>
        <v/>
      </c>
    </row>
    <row r="1279" spans="1:18" ht="20.399999999999999" x14ac:dyDescent="0.35">
      <c r="A1279" s="1">
        <v>1277</v>
      </c>
      <c r="B1279" s="1" t="s">
        <v>526</v>
      </c>
      <c r="C1279" s="1" t="s">
        <v>74</v>
      </c>
      <c r="D1279" s="1">
        <v>2011</v>
      </c>
      <c r="E1279" s="1">
        <v>66000</v>
      </c>
      <c r="F1279" s="1" t="s">
        <v>28</v>
      </c>
      <c r="G1279" s="1" t="s">
        <v>17</v>
      </c>
      <c r="H1279" s="1" t="s">
        <v>18</v>
      </c>
      <c r="I1279" s="1">
        <v>17</v>
      </c>
      <c r="J1279" s="1" t="s">
        <v>24</v>
      </c>
      <c r="K1279" s="1" t="s">
        <v>466</v>
      </c>
      <c r="L1279" s="1">
        <v>5</v>
      </c>
      <c r="N1279" s="1">
        <v>4.9000000000000004</v>
      </c>
      <c r="P1279" s="2">
        <f t="shared" si="86"/>
        <v>118</v>
      </c>
      <c r="R1279" t="str">
        <f t="shared" si="84"/>
        <v/>
      </c>
    </row>
    <row r="1280" spans="1:18" ht="20.399999999999999" x14ac:dyDescent="0.35">
      <c r="A1280" s="1">
        <v>1278</v>
      </c>
      <c r="B1280" s="1" t="s">
        <v>1202</v>
      </c>
      <c r="C1280" s="1" t="s">
        <v>15</v>
      </c>
      <c r="D1280" s="1">
        <v>2010</v>
      </c>
      <c r="E1280" s="1">
        <v>86000</v>
      </c>
      <c r="F1280" s="1" t="s">
        <v>28</v>
      </c>
      <c r="G1280" s="1" t="s">
        <v>17</v>
      </c>
      <c r="H1280" s="1" t="s">
        <v>18</v>
      </c>
      <c r="I1280" s="1">
        <v>14.8</v>
      </c>
      <c r="J1280" s="1" t="s">
        <v>24</v>
      </c>
      <c r="K1280" s="1" t="s">
        <v>1059</v>
      </c>
      <c r="L1280" s="1">
        <v>5</v>
      </c>
      <c r="N1280" s="1">
        <v>2.9</v>
      </c>
      <c r="P1280" s="2">
        <f t="shared" si="86"/>
        <v>130.19999999999999</v>
      </c>
      <c r="R1280" t="str">
        <f t="shared" si="84"/>
        <v/>
      </c>
    </row>
    <row r="1281" spans="1:18" ht="20.399999999999999" x14ac:dyDescent="0.35">
      <c r="A1281" s="1">
        <v>1279</v>
      </c>
      <c r="B1281" s="1" t="s">
        <v>1245</v>
      </c>
      <c r="C1281" s="1" t="s">
        <v>22</v>
      </c>
      <c r="D1281" s="1">
        <v>2005</v>
      </c>
      <c r="E1281" s="1">
        <v>98437</v>
      </c>
      <c r="F1281" s="1" t="s">
        <v>28</v>
      </c>
      <c r="G1281" s="1" t="s">
        <v>17</v>
      </c>
      <c r="H1281" s="1" t="s">
        <v>18</v>
      </c>
      <c r="I1281" s="1">
        <v>13</v>
      </c>
      <c r="J1281" s="1" t="s">
        <v>24</v>
      </c>
      <c r="K1281" s="1" t="s">
        <v>363</v>
      </c>
      <c r="L1281" s="1">
        <v>5</v>
      </c>
      <c r="N1281" s="1">
        <v>1.1499999999999999</v>
      </c>
      <c r="P1281" s="2">
        <f t="shared" si="86"/>
        <v>100</v>
      </c>
      <c r="R1281" t="str">
        <f t="shared" si="84"/>
        <v/>
      </c>
    </row>
    <row r="1282" spans="1:18" ht="20.399999999999999" x14ac:dyDescent="0.35">
      <c r="A1282" s="1">
        <v>1280</v>
      </c>
      <c r="B1282" s="1" t="s">
        <v>83</v>
      </c>
      <c r="C1282" s="1" t="s">
        <v>57</v>
      </c>
      <c r="D1282" s="1">
        <v>2010</v>
      </c>
      <c r="E1282" s="1">
        <v>18000</v>
      </c>
      <c r="F1282" s="1" t="s">
        <v>28</v>
      </c>
      <c r="G1282" s="1" t="s">
        <v>17</v>
      </c>
      <c r="H1282" s="1" t="s">
        <v>18</v>
      </c>
      <c r="I1282" s="1">
        <v>18.5</v>
      </c>
      <c r="J1282" s="1" t="s">
        <v>24</v>
      </c>
      <c r="K1282" s="1" t="s">
        <v>84</v>
      </c>
      <c r="L1282" s="1">
        <v>5</v>
      </c>
      <c r="N1282" s="1">
        <v>2.2999999999999998</v>
      </c>
      <c r="P1282" s="2">
        <f t="shared" si="86"/>
        <v>80</v>
      </c>
      <c r="R1282" t="str">
        <f t="shared" si="84"/>
        <v/>
      </c>
    </row>
    <row r="1283" spans="1:18" ht="20.399999999999999" x14ac:dyDescent="0.35">
      <c r="A1283" s="1">
        <v>1281</v>
      </c>
      <c r="B1283" s="1" t="s">
        <v>1246</v>
      </c>
      <c r="C1283" s="1" t="s">
        <v>53</v>
      </c>
      <c r="D1283" s="1">
        <v>2018</v>
      </c>
      <c r="E1283" s="1">
        <v>35070</v>
      </c>
      <c r="F1283" s="1" t="s">
        <v>23</v>
      </c>
      <c r="G1283" s="1" t="s">
        <v>17</v>
      </c>
      <c r="H1283" s="1" t="s">
        <v>18</v>
      </c>
      <c r="I1283" s="1">
        <v>24</v>
      </c>
      <c r="J1283" s="1" t="s">
        <v>24</v>
      </c>
      <c r="K1283" s="1" t="s">
        <v>424</v>
      </c>
      <c r="L1283" s="1">
        <v>5</v>
      </c>
      <c r="N1283" s="1">
        <v>5.99</v>
      </c>
      <c r="P1283" s="2">
        <f t="shared" si="86"/>
        <v>70</v>
      </c>
      <c r="R1283" t="str">
        <f t="shared" si="84"/>
        <v/>
      </c>
    </row>
    <row r="1284" spans="1:18" ht="20.399999999999999" x14ac:dyDescent="0.35">
      <c r="A1284" s="1">
        <v>1282</v>
      </c>
      <c r="B1284" s="1" t="s">
        <v>85</v>
      </c>
      <c r="C1284" s="1" t="s">
        <v>22</v>
      </c>
      <c r="D1284" s="1">
        <v>2011</v>
      </c>
      <c r="E1284" s="1">
        <v>42000</v>
      </c>
      <c r="F1284" s="1" t="s">
        <v>28</v>
      </c>
      <c r="G1284" s="1" t="s">
        <v>35</v>
      </c>
      <c r="H1284" s="1" t="s">
        <v>145</v>
      </c>
      <c r="I1284" s="1">
        <v>14.4</v>
      </c>
      <c r="J1284" s="1" t="s">
        <v>24</v>
      </c>
      <c r="K1284" s="1" t="s">
        <v>49</v>
      </c>
      <c r="L1284" s="1">
        <v>5</v>
      </c>
      <c r="N1284" s="1">
        <v>3.4</v>
      </c>
      <c r="P1284" s="2">
        <f t="shared" si="86"/>
        <v>103.6</v>
      </c>
      <c r="R1284" t="str">
        <f t="shared" si="84"/>
        <v/>
      </c>
    </row>
    <row r="1285" spans="1:18" ht="20.399999999999999" x14ac:dyDescent="0.35">
      <c r="A1285" s="1">
        <v>1283</v>
      </c>
      <c r="B1285" s="1" t="s">
        <v>204</v>
      </c>
      <c r="C1285" s="1" t="s">
        <v>57</v>
      </c>
      <c r="D1285" s="1">
        <v>2009</v>
      </c>
      <c r="E1285" s="1">
        <v>40000</v>
      </c>
      <c r="F1285" s="1" t="s">
        <v>28</v>
      </c>
      <c r="G1285" s="1" t="s">
        <v>17</v>
      </c>
      <c r="H1285" s="1" t="s">
        <v>18</v>
      </c>
      <c r="I1285" s="1">
        <v>20.36</v>
      </c>
      <c r="J1285" s="1" t="s">
        <v>24</v>
      </c>
      <c r="K1285" s="1" t="s">
        <v>151</v>
      </c>
      <c r="L1285" s="1">
        <v>5</v>
      </c>
      <c r="N1285" s="1">
        <v>1.7</v>
      </c>
      <c r="P1285" s="2">
        <f t="shared" si="86"/>
        <v>78.900000000000006</v>
      </c>
      <c r="R1285" t="str">
        <f t="shared" si="84"/>
        <v/>
      </c>
    </row>
    <row r="1286" spans="1:18" ht="20.399999999999999" x14ac:dyDescent="0.35">
      <c r="A1286" s="1">
        <v>1284</v>
      </c>
      <c r="B1286" s="1" t="s">
        <v>855</v>
      </c>
      <c r="C1286" s="1" t="s">
        <v>57</v>
      </c>
      <c r="D1286" s="1">
        <v>2009</v>
      </c>
      <c r="E1286" s="1">
        <v>43000</v>
      </c>
      <c r="F1286" s="1" t="s">
        <v>28</v>
      </c>
      <c r="G1286" s="1" t="s">
        <v>17</v>
      </c>
      <c r="H1286" s="1" t="s">
        <v>18</v>
      </c>
      <c r="I1286" s="1">
        <v>17</v>
      </c>
      <c r="J1286" s="1" t="s">
        <v>24</v>
      </c>
      <c r="K1286" s="1" t="s">
        <v>84</v>
      </c>
      <c r="L1286" s="1">
        <v>5</v>
      </c>
      <c r="N1286" s="1">
        <v>1.99</v>
      </c>
      <c r="P1286" s="2">
        <f t="shared" si="86"/>
        <v>80</v>
      </c>
      <c r="R1286" t="str">
        <f t="shared" si="84"/>
        <v/>
      </c>
    </row>
    <row r="1287" spans="1:18" ht="20.399999999999999" x14ac:dyDescent="0.35">
      <c r="A1287" s="1">
        <v>1285</v>
      </c>
      <c r="B1287" s="1" t="s">
        <v>694</v>
      </c>
      <c r="C1287" s="1" t="s">
        <v>22</v>
      </c>
      <c r="D1287" s="1">
        <v>2012</v>
      </c>
      <c r="E1287" s="1">
        <v>65000</v>
      </c>
      <c r="F1287" s="1" t="s">
        <v>28</v>
      </c>
      <c r="G1287" s="1" t="s">
        <v>17</v>
      </c>
      <c r="H1287" s="1" t="s">
        <v>18</v>
      </c>
      <c r="I1287" s="1">
        <v>18.600000000000001</v>
      </c>
      <c r="J1287" s="1" t="s">
        <v>24</v>
      </c>
      <c r="K1287" s="1" t="s">
        <v>695</v>
      </c>
      <c r="L1287" s="1">
        <v>5</v>
      </c>
      <c r="N1287" s="1">
        <v>2.5</v>
      </c>
      <c r="P1287" s="2">
        <f t="shared" si="86"/>
        <v>79.400000000000006</v>
      </c>
      <c r="R1287" t="str">
        <f t="shared" si="84"/>
        <v/>
      </c>
    </row>
    <row r="1288" spans="1:18" ht="20.399999999999999" x14ac:dyDescent="0.35">
      <c r="A1288" s="1">
        <v>1286</v>
      </c>
      <c r="B1288" s="1" t="s">
        <v>213</v>
      </c>
      <c r="C1288" s="1" t="s">
        <v>39</v>
      </c>
      <c r="D1288" s="1">
        <v>2013</v>
      </c>
      <c r="E1288" s="1">
        <v>74000</v>
      </c>
      <c r="F1288" s="1" t="s">
        <v>23</v>
      </c>
      <c r="G1288" s="1" t="s">
        <v>17</v>
      </c>
      <c r="H1288" s="1" t="s">
        <v>18</v>
      </c>
      <c r="I1288" s="1">
        <v>22.07</v>
      </c>
      <c r="J1288" s="1" t="s">
        <v>24</v>
      </c>
      <c r="K1288" s="1" t="s">
        <v>114</v>
      </c>
      <c r="L1288" s="1">
        <v>5</v>
      </c>
      <c r="N1288" s="1">
        <v>4.8499999999999996</v>
      </c>
      <c r="P1288" s="2">
        <f t="shared" si="86"/>
        <v>73.900000000000006</v>
      </c>
      <c r="R1288" t="str">
        <f t="shared" si="84"/>
        <v/>
      </c>
    </row>
    <row r="1289" spans="1:18" ht="20.399999999999999" x14ac:dyDescent="0.35">
      <c r="A1289" s="1">
        <v>1287</v>
      </c>
      <c r="B1289" s="1" t="s">
        <v>1247</v>
      </c>
      <c r="C1289" s="1" t="s">
        <v>39</v>
      </c>
      <c r="D1289" s="1">
        <v>2010</v>
      </c>
      <c r="E1289" s="1">
        <v>51192</v>
      </c>
      <c r="F1289" s="1" t="s">
        <v>28</v>
      </c>
      <c r="G1289" s="1" t="s">
        <v>17</v>
      </c>
      <c r="H1289" s="1" t="s">
        <v>18</v>
      </c>
      <c r="I1289" s="1">
        <v>15.6</v>
      </c>
      <c r="J1289" s="1" t="s">
        <v>24</v>
      </c>
      <c r="K1289" s="1" t="s">
        <v>424</v>
      </c>
      <c r="L1289" s="1">
        <v>5</v>
      </c>
      <c r="N1289" s="1">
        <v>2.65</v>
      </c>
      <c r="P1289" s="2">
        <f t="shared" si="86"/>
        <v>70</v>
      </c>
      <c r="R1289" t="str">
        <f t="shared" si="84"/>
        <v/>
      </c>
    </row>
    <row r="1290" spans="1:18" ht="20.399999999999999" x14ac:dyDescent="0.35">
      <c r="A1290" s="1">
        <v>1288</v>
      </c>
      <c r="B1290" s="1" t="s">
        <v>738</v>
      </c>
      <c r="C1290" s="1" t="s">
        <v>53</v>
      </c>
      <c r="D1290" s="1">
        <v>2014</v>
      </c>
      <c r="E1290" s="1">
        <v>14262</v>
      </c>
      <c r="F1290" s="1" t="s">
        <v>28</v>
      </c>
      <c r="G1290" s="1" t="s">
        <v>35</v>
      </c>
      <c r="H1290" s="1" t="s">
        <v>18</v>
      </c>
      <c r="I1290" s="1">
        <v>9.9</v>
      </c>
      <c r="J1290" s="1" t="s">
        <v>24</v>
      </c>
      <c r="K1290" s="1" t="s">
        <v>739</v>
      </c>
      <c r="L1290" s="1">
        <v>2</v>
      </c>
      <c r="N1290" s="1">
        <v>27.35</v>
      </c>
      <c r="P1290" s="2">
        <f t="shared" si="86"/>
        <v>207.8</v>
      </c>
      <c r="R1290" t="str">
        <f t="shared" si="84"/>
        <v/>
      </c>
    </row>
    <row r="1291" spans="1:18" ht="20.399999999999999" x14ac:dyDescent="0.35">
      <c r="A1291" s="1">
        <v>1289</v>
      </c>
      <c r="B1291" s="1" t="s">
        <v>982</v>
      </c>
      <c r="C1291" s="1" t="s">
        <v>43</v>
      </c>
      <c r="D1291" s="1">
        <v>2015</v>
      </c>
      <c r="E1291" s="1">
        <v>66339</v>
      </c>
      <c r="F1291" s="1" t="s">
        <v>23</v>
      </c>
      <c r="G1291" s="1" t="s">
        <v>17</v>
      </c>
      <c r="H1291" s="1" t="s">
        <v>36</v>
      </c>
      <c r="I1291" s="1">
        <v>25.1</v>
      </c>
      <c r="J1291" s="1" t="s">
        <v>24</v>
      </c>
      <c r="K1291" s="1" t="s">
        <v>69</v>
      </c>
      <c r="L1291" s="1">
        <v>5</v>
      </c>
      <c r="N1291" s="1">
        <v>6.9</v>
      </c>
      <c r="P1291" s="2">
        <f t="shared" si="86"/>
        <v>98.6</v>
      </c>
      <c r="R1291" t="str">
        <f t="shared" si="84"/>
        <v/>
      </c>
    </row>
    <row r="1292" spans="1:18" ht="20.399999999999999" x14ac:dyDescent="0.35">
      <c r="A1292" s="1">
        <v>1290</v>
      </c>
      <c r="B1292" s="1" t="s">
        <v>158</v>
      </c>
      <c r="C1292" s="1" t="s">
        <v>39</v>
      </c>
      <c r="D1292" s="1">
        <v>2013</v>
      </c>
      <c r="E1292" s="1">
        <v>90200</v>
      </c>
      <c r="F1292" s="1" t="s">
        <v>23</v>
      </c>
      <c r="G1292" s="1" t="s">
        <v>17</v>
      </c>
      <c r="H1292" s="1" t="s">
        <v>18</v>
      </c>
      <c r="I1292" s="1">
        <v>20</v>
      </c>
      <c r="J1292" s="1" t="s">
        <v>24</v>
      </c>
      <c r="K1292" s="1" t="s">
        <v>351</v>
      </c>
      <c r="L1292" s="1">
        <v>5</v>
      </c>
      <c r="N1292" s="1">
        <v>3.5</v>
      </c>
      <c r="P1292" s="2">
        <f t="shared" si="86"/>
        <v>68.05</v>
      </c>
      <c r="R1292" t="str">
        <f t="shared" si="84"/>
        <v/>
      </c>
    </row>
    <row r="1293" spans="1:18" ht="20.399999999999999" x14ac:dyDescent="0.35">
      <c r="A1293" s="1">
        <v>1291</v>
      </c>
      <c r="B1293" s="1" t="s">
        <v>1248</v>
      </c>
      <c r="C1293" s="1" t="s">
        <v>61</v>
      </c>
      <c r="D1293" s="1">
        <v>2015</v>
      </c>
      <c r="E1293" s="1">
        <v>57854</v>
      </c>
      <c r="F1293" s="1" t="s">
        <v>23</v>
      </c>
      <c r="G1293" s="1" t="s">
        <v>17</v>
      </c>
      <c r="H1293" s="1" t="s">
        <v>18</v>
      </c>
      <c r="I1293" s="1">
        <v>12.99</v>
      </c>
      <c r="J1293" s="1" t="s">
        <v>24</v>
      </c>
      <c r="K1293" s="1" t="s">
        <v>247</v>
      </c>
      <c r="L1293" s="1">
        <v>7</v>
      </c>
      <c r="N1293" s="1">
        <v>12.5</v>
      </c>
      <c r="P1293" s="2">
        <f t="shared" si="86"/>
        <v>100.6</v>
      </c>
      <c r="R1293" t="str">
        <f t="shared" ref="R1293:R1356" si="87">IF(Q1293&lt;&gt;"", ((Q1293 - P1293) / Q1293) * 100, "")</f>
        <v/>
      </c>
    </row>
    <row r="1294" spans="1:18" ht="20.399999999999999" x14ac:dyDescent="0.35">
      <c r="A1294" s="1">
        <v>1292</v>
      </c>
      <c r="B1294" s="1" t="s">
        <v>1249</v>
      </c>
      <c r="C1294" s="1" t="s">
        <v>61</v>
      </c>
      <c r="D1294" s="1">
        <v>2017</v>
      </c>
      <c r="E1294" s="1">
        <v>32000</v>
      </c>
      <c r="F1294" s="1" t="s">
        <v>28</v>
      </c>
      <c r="G1294" s="1" t="s">
        <v>35</v>
      </c>
      <c r="H1294" s="1" t="s">
        <v>18</v>
      </c>
      <c r="I1294" s="1">
        <v>19.12</v>
      </c>
      <c r="J1294" s="1" t="s">
        <v>24</v>
      </c>
      <c r="K1294" s="1" t="s">
        <v>273</v>
      </c>
      <c r="L1294" s="1">
        <v>5</v>
      </c>
      <c r="N1294" s="1">
        <v>9.1999999999999993</v>
      </c>
      <c r="P1294" s="2">
        <f t="shared" si="86"/>
        <v>91.1</v>
      </c>
      <c r="R1294" t="str">
        <f t="shared" si="87"/>
        <v/>
      </c>
    </row>
    <row r="1295" spans="1:18" ht="20.399999999999999" x14ac:dyDescent="0.35">
      <c r="A1295" s="1">
        <v>1293</v>
      </c>
      <c r="B1295" s="1" t="s">
        <v>559</v>
      </c>
      <c r="C1295" s="1" t="s">
        <v>15</v>
      </c>
      <c r="D1295" s="1">
        <v>2015</v>
      </c>
      <c r="E1295" s="1">
        <v>29631</v>
      </c>
      <c r="F1295" s="1" t="s">
        <v>28</v>
      </c>
      <c r="G1295" s="1" t="s">
        <v>35</v>
      </c>
      <c r="H1295" s="1" t="s">
        <v>18</v>
      </c>
      <c r="I1295" s="1">
        <v>18.899999999999999</v>
      </c>
      <c r="J1295" s="1" t="s">
        <v>24</v>
      </c>
      <c r="K1295" s="1" t="s">
        <v>110</v>
      </c>
      <c r="L1295" s="1">
        <v>5</v>
      </c>
      <c r="N1295" s="1">
        <v>4.9000000000000004</v>
      </c>
      <c r="P1295" s="2">
        <f t="shared" si="86"/>
        <v>82</v>
      </c>
      <c r="R1295" t="str">
        <f t="shared" si="87"/>
        <v/>
      </c>
    </row>
    <row r="1296" spans="1:18" ht="20.399999999999999" x14ac:dyDescent="0.35">
      <c r="A1296" s="1">
        <v>1294</v>
      </c>
      <c r="B1296" s="1" t="s">
        <v>1250</v>
      </c>
      <c r="C1296" s="1" t="s">
        <v>61</v>
      </c>
      <c r="D1296" s="1">
        <v>2009</v>
      </c>
      <c r="E1296" s="1">
        <v>55005</v>
      </c>
      <c r="F1296" s="1" t="s">
        <v>28</v>
      </c>
      <c r="G1296" s="1" t="s">
        <v>17</v>
      </c>
      <c r="H1296" s="1" t="s">
        <v>18</v>
      </c>
      <c r="I1296" s="1">
        <v>12.8</v>
      </c>
      <c r="J1296" s="1" t="s">
        <v>24</v>
      </c>
      <c r="N1296" s="1">
        <v>3.2</v>
      </c>
      <c r="P1296" s="2"/>
      <c r="R1296" t="str">
        <f t="shared" si="87"/>
        <v/>
      </c>
    </row>
    <row r="1297" spans="1:18" ht="20.399999999999999" x14ac:dyDescent="0.35">
      <c r="A1297" s="1">
        <v>1295</v>
      </c>
      <c r="B1297" s="1" t="s">
        <v>1251</v>
      </c>
      <c r="C1297" s="1" t="s">
        <v>53</v>
      </c>
      <c r="D1297" s="1">
        <v>2014</v>
      </c>
      <c r="E1297" s="1">
        <v>54173</v>
      </c>
      <c r="F1297" s="1" t="s">
        <v>28</v>
      </c>
      <c r="G1297" s="1" t="s">
        <v>17</v>
      </c>
      <c r="H1297" s="1" t="s">
        <v>18</v>
      </c>
      <c r="I1297" s="1">
        <v>18.88</v>
      </c>
      <c r="J1297" s="1" t="s">
        <v>24</v>
      </c>
      <c r="K1297" s="1" t="s">
        <v>461</v>
      </c>
      <c r="L1297" s="1">
        <v>5</v>
      </c>
      <c r="N1297" s="1">
        <v>5.55</v>
      </c>
      <c r="P1297" s="2">
        <f t="shared" ref="P1297:P1320" si="88">--LEFT(K1297, FIND(" ", K1297) - 1)</f>
        <v>123.24</v>
      </c>
      <c r="R1297" t="str">
        <f t="shared" si="87"/>
        <v/>
      </c>
    </row>
    <row r="1298" spans="1:18" ht="20.399999999999999" x14ac:dyDescent="0.35">
      <c r="A1298" s="1">
        <v>1296</v>
      </c>
      <c r="B1298" s="1" t="s">
        <v>1252</v>
      </c>
      <c r="C1298" s="1" t="s">
        <v>129</v>
      </c>
      <c r="D1298" s="1">
        <v>2014</v>
      </c>
      <c r="E1298" s="1">
        <v>50000</v>
      </c>
      <c r="F1298" s="1" t="s">
        <v>28</v>
      </c>
      <c r="G1298" s="1" t="s">
        <v>35</v>
      </c>
      <c r="H1298" s="1" t="s">
        <v>18</v>
      </c>
      <c r="I1298" s="1">
        <v>14.7</v>
      </c>
      <c r="J1298" s="1" t="s">
        <v>24</v>
      </c>
      <c r="K1298" s="1" t="s">
        <v>507</v>
      </c>
      <c r="L1298" s="1">
        <v>5</v>
      </c>
      <c r="N1298" s="1">
        <v>13.5</v>
      </c>
      <c r="P1298" s="2">
        <f t="shared" si="88"/>
        <v>177.6</v>
      </c>
      <c r="R1298" t="str">
        <f t="shared" si="87"/>
        <v/>
      </c>
    </row>
    <row r="1299" spans="1:18" ht="20.399999999999999" x14ac:dyDescent="0.35">
      <c r="A1299" s="1">
        <v>1297</v>
      </c>
      <c r="B1299" s="1" t="s">
        <v>1253</v>
      </c>
      <c r="C1299" s="1" t="s">
        <v>57</v>
      </c>
      <c r="D1299" s="1">
        <v>2010</v>
      </c>
      <c r="E1299" s="1">
        <v>145000</v>
      </c>
      <c r="F1299" s="1" t="s">
        <v>23</v>
      </c>
      <c r="G1299" s="1" t="s">
        <v>17</v>
      </c>
      <c r="H1299" s="1" t="s">
        <v>18</v>
      </c>
      <c r="I1299" s="1">
        <v>20.399999999999999</v>
      </c>
      <c r="J1299" s="1" t="s">
        <v>24</v>
      </c>
      <c r="K1299" s="1" t="s">
        <v>1254</v>
      </c>
      <c r="L1299" s="1">
        <v>5</v>
      </c>
      <c r="N1299" s="1">
        <v>2.6</v>
      </c>
      <c r="P1299" s="2">
        <f t="shared" si="88"/>
        <v>91.7</v>
      </c>
      <c r="R1299" t="str">
        <f t="shared" si="87"/>
        <v/>
      </c>
    </row>
    <row r="1300" spans="1:18" ht="20.399999999999999" x14ac:dyDescent="0.35">
      <c r="A1300" s="1">
        <v>1298</v>
      </c>
      <c r="B1300" s="1" t="s">
        <v>1255</v>
      </c>
      <c r="C1300" s="1" t="s">
        <v>43</v>
      </c>
      <c r="D1300" s="1">
        <v>2015</v>
      </c>
      <c r="E1300" s="1">
        <v>78000</v>
      </c>
      <c r="F1300" s="1" t="s">
        <v>28</v>
      </c>
      <c r="G1300" s="1" t="s">
        <v>17</v>
      </c>
      <c r="H1300" s="1" t="s">
        <v>18</v>
      </c>
      <c r="I1300" s="1">
        <v>16.100000000000001</v>
      </c>
      <c r="J1300" s="1" t="s">
        <v>24</v>
      </c>
      <c r="K1300" s="1" t="s">
        <v>1179</v>
      </c>
      <c r="L1300" s="1">
        <v>5</v>
      </c>
      <c r="N1300" s="1">
        <v>4.5</v>
      </c>
      <c r="P1300" s="2">
        <f t="shared" si="88"/>
        <v>88.2</v>
      </c>
      <c r="R1300" t="str">
        <f t="shared" si="87"/>
        <v/>
      </c>
    </row>
    <row r="1301" spans="1:18" ht="20.399999999999999" x14ac:dyDescent="0.35">
      <c r="A1301" s="1">
        <v>1299</v>
      </c>
      <c r="B1301" s="1" t="s">
        <v>1256</v>
      </c>
      <c r="C1301" s="1" t="s">
        <v>61</v>
      </c>
      <c r="D1301" s="1">
        <v>2013</v>
      </c>
      <c r="E1301" s="1">
        <v>65000</v>
      </c>
      <c r="F1301" s="1" t="s">
        <v>23</v>
      </c>
      <c r="G1301" s="1" t="s">
        <v>35</v>
      </c>
      <c r="H1301" s="1" t="s">
        <v>36</v>
      </c>
      <c r="I1301" s="1">
        <v>11.8</v>
      </c>
      <c r="J1301" s="1" t="s">
        <v>24</v>
      </c>
      <c r="K1301" s="1" t="s">
        <v>1257</v>
      </c>
      <c r="L1301" s="1">
        <v>7</v>
      </c>
      <c r="N1301" s="1">
        <v>34</v>
      </c>
      <c r="P1301" s="2">
        <f t="shared" si="88"/>
        <v>180</v>
      </c>
      <c r="R1301" t="str">
        <f t="shared" si="87"/>
        <v/>
      </c>
    </row>
    <row r="1302" spans="1:18" ht="20.399999999999999" x14ac:dyDescent="0.35">
      <c r="A1302" s="1">
        <v>1300</v>
      </c>
      <c r="B1302" s="1" t="s">
        <v>91</v>
      </c>
      <c r="C1302" s="1" t="s">
        <v>39</v>
      </c>
      <c r="D1302" s="1">
        <v>2012</v>
      </c>
      <c r="E1302" s="1">
        <v>120000</v>
      </c>
      <c r="F1302" s="1" t="s">
        <v>23</v>
      </c>
      <c r="G1302" s="1" t="s">
        <v>17</v>
      </c>
      <c r="H1302" s="1" t="s">
        <v>18</v>
      </c>
      <c r="I1302" s="1">
        <v>12.8</v>
      </c>
      <c r="J1302" s="1" t="s">
        <v>24</v>
      </c>
      <c r="K1302" s="1" t="s">
        <v>93</v>
      </c>
      <c r="L1302" s="1">
        <v>7</v>
      </c>
      <c r="N1302" s="1">
        <v>12</v>
      </c>
      <c r="P1302" s="2">
        <f t="shared" si="88"/>
        <v>102</v>
      </c>
      <c r="R1302" t="str">
        <f t="shared" si="87"/>
        <v/>
      </c>
    </row>
    <row r="1303" spans="1:18" ht="20.399999999999999" x14ac:dyDescent="0.35">
      <c r="A1303" s="1">
        <v>1301</v>
      </c>
      <c r="B1303" s="1" t="s">
        <v>140</v>
      </c>
      <c r="C1303" s="1" t="s">
        <v>15</v>
      </c>
      <c r="D1303" s="1">
        <v>2015</v>
      </c>
      <c r="E1303" s="1">
        <v>14000</v>
      </c>
      <c r="F1303" s="1" t="s">
        <v>23</v>
      </c>
      <c r="G1303" s="1" t="s">
        <v>17</v>
      </c>
      <c r="H1303" s="1" t="s">
        <v>18</v>
      </c>
      <c r="I1303" s="1">
        <v>28.4</v>
      </c>
      <c r="J1303" s="1" t="s">
        <v>24</v>
      </c>
      <c r="K1303" s="1" t="s">
        <v>51</v>
      </c>
      <c r="L1303" s="1">
        <v>5</v>
      </c>
      <c r="M1303" s="1" t="s">
        <v>1258</v>
      </c>
      <c r="N1303" s="1">
        <v>5.25</v>
      </c>
      <c r="P1303" s="2">
        <f t="shared" si="88"/>
        <v>74</v>
      </c>
      <c r="Q1303">
        <f t="shared" ref="Q1303:Q1334" si="89">VALUE(SUBSTITUTE(SUBSTITUTE(TRIM(M1303), CHAR(160), ""), " Lakh", "")) * 100000</f>
        <v>713000</v>
      </c>
      <c r="R1303">
        <f t="shared" si="87"/>
        <v>99.989621318373068</v>
      </c>
    </row>
    <row r="1304" spans="1:18" ht="20.399999999999999" x14ac:dyDescent="0.35">
      <c r="A1304" s="1">
        <v>1302</v>
      </c>
      <c r="B1304" s="1" t="s">
        <v>329</v>
      </c>
      <c r="C1304" s="1" t="s">
        <v>53</v>
      </c>
      <c r="D1304" s="1">
        <v>2014</v>
      </c>
      <c r="E1304" s="1">
        <v>57456</v>
      </c>
      <c r="F1304" s="1" t="s">
        <v>23</v>
      </c>
      <c r="G1304" s="1" t="s">
        <v>35</v>
      </c>
      <c r="H1304" s="1" t="s">
        <v>18</v>
      </c>
      <c r="I1304" s="1">
        <v>17.68</v>
      </c>
      <c r="J1304" s="1" t="s">
        <v>24</v>
      </c>
      <c r="K1304" s="1" t="s">
        <v>139</v>
      </c>
      <c r="L1304" s="1">
        <v>5</v>
      </c>
      <c r="N1304" s="1">
        <v>21.56</v>
      </c>
      <c r="P1304" s="2">
        <f t="shared" si="88"/>
        <v>174.33</v>
      </c>
      <c r="R1304" t="str">
        <f t="shared" si="87"/>
        <v/>
      </c>
    </row>
    <row r="1305" spans="1:18" ht="20.399999999999999" x14ac:dyDescent="0.35">
      <c r="A1305" s="1">
        <v>1303</v>
      </c>
      <c r="B1305" s="1" t="s">
        <v>339</v>
      </c>
      <c r="C1305" s="1" t="s">
        <v>34</v>
      </c>
      <c r="D1305" s="1">
        <v>2012</v>
      </c>
      <c r="E1305" s="1">
        <v>44450</v>
      </c>
      <c r="F1305" s="1" t="s">
        <v>23</v>
      </c>
      <c r="G1305" s="1" t="s">
        <v>35</v>
      </c>
      <c r="H1305" s="1" t="s">
        <v>18</v>
      </c>
      <c r="I1305" s="1">
        <v>22.48</v>
      </c>
      <c r="J1305" s="1" t="s">
        <v>24</v>
      </c>
      <c r="K1305" s="1" t="s">
        <v>77</v>
      </c>
      <c r="L1305" s="1">
        <v>5</v>
      </c>
      <c r="M1305" s="1" t="s">
        <v>1259</v>
      </c>
      <c r="N1305" s="1">
        <v>24.68</v>
      </c>
      <c r="P1305" s="2">
        <f t="shared" si="88"/>
        <v>190</v>
      </c>
      <c r="Q1305">
        <f t="shared" si="89"/>
        <v>7181999.9999999991</v>
      </c>
      <c r="R1305">
        <f t="shared" si="87"/>
        <v>99.997354497354493</v>
      </c>
    </row>
    <row r="1306" spans="1:18" ht="20.399999999999999" x14ac:dyDescent="0.35">
      <c r="A1306" s="1">
        <v>1304</v>
      </c>
      <c r="B1306" s="1" t="s">
        <v>121</v>
      </c>
      <c r="C1306" s="1" t="s">
        <v>61</v>
      </c>
      <c r="D1306" s="1">
        <v>2013</v>
      </c>
      <c r="E1306" s="1">
        <v>63777</v>
      </c>
      <c r="F1306" s="1" t="s">
        <v>28</v>
      </c>
      <c r="G1306" s="1" t="s">
        <v>17</v>
      </c>
      <c r="H1306" s="1" t="s">
        <v>18</v>
      </c>
      <c r="I1306" s="1">
        <v>18.5</v>
      </c>
      <c r="J1306" s="1" t="s">
        <v>24</v>
      </c>
      <c r="K1306" s="1" t="s">
        <v>122</v>
      </c>
      <c r="L1306" s="1">
        <v>5</v>
      </c>
      <c r="N1306" s="1">
        <v>3.67</v>
      </c>
      <c r="P1306" s="2">
        <f t="shared" si="88"/>
        <v>82.9</v>
      </c>
      <c r="R1306" t="str">
        <f t="shared" si="87"/>
        <v/>
      </c>
    </row>
    <row r="1307" spans="1:18" ht="20.399999999999999" x14ac:dyDescent="0.35">
      <c r="A1307" s="1">
        <v>1305</v>
      </c>
      <c r="B1307" s="1" t="s">
        <v>1260</v>
      </c>
      <c r="C1307" s="1" t="s">
        <v>15</v>
      </c>
      <c r="D1307" s="1">
        <v>2016</v>
      </c>
      <c r="E1307" s="1">
        <v>31000</v>
      </c>
      <c r="F1307" s="1" t="s">
        <v>23</v>
      </c>
      <c r="G1307" s="1" t="s">
        <v>35</v>
      </c>
      <c r="H1307" s="1" t="s">
        <v>18</v>
      </c>
      <c r="I1307" s="1">
        <v>17.05</v>
      </c>
      <c r="J1307" s="1" t="s">
        <v>24</v>
      </c>
      <c r="K1307" s="1" t="s">
        <v>77</v>
      </c>
      <c r="L1307" s="1">
        <v>5</v>
      </c>
      <c r="M1307" s="1" t="s">
        <v>1261</v>
      </c>
      <c r="N1307" s="1">
        <v>29.5</v>
      </c>
      <c r="P1307" s="2">
        <f t="shared" si="88"/>
        <v>190</v>
      </c>
      <c r="Q1307">
        <f t="shared" si="89"/>
        <v>5097000</v>
      </c>
      <c r="R1307">
        <f t="shared" si="87"/>
        <v>99.996272317049232</v>
      </c>
    </row>
    <row r="1308" spans="1:18" ht="20.399999999999999" x14ac:dyDescent="0.35">
      <c r="A1308" s="1">
        <v>1306</v>
      </c>
      <c r="B1308" s="1" t="s">
        <v>704</v>
      </c>
      <c r="C1308" s="1" t="s">
        <v>61</v>
      </c>
      <c r="D1308" s="1">
        <v>2012</v>
      </c>
      <c r="E1308" s="1">
        <v>60000</v>
      </c>
      <c r="F1308" s="1" t="s">
        <v>28</v>
      </c>
      <c r="G1308" s="1" t="s">
        <v>17</v>
      </c>
      <c r="H1308" s="1" t="s">
        <v>18</v>
      </c>
      <c r="I1308" s="1">
        <v>17.600000000000001</v>
      </c>
      <c r="J1308" s="1" t="s">
        <v>24</v>
      </c>
      <c r="K1308" s="1" t="s">
        <v>333</v>
      </c>
      <c r="L1308" s="1">
        <v>5</v>
      </c>
      <c r="N1308" s="1">
        <v>3.1</v>
      </c>
      <c r="P1308" s="2">
        <f t="shared" si="88"/>
        <v>88.73</v>
      </c>
      <c r="R1308" t="str">
        <f t="shared" si="87"/>
        <v/>
      </c>
    </row>
    <row r="1309" spans="1:18" ht="20.399999999999999" x14ac:dyDescent="0.35">
      <c r="A1309" s="1">
        <v>1307</v>
      </c>
      <c r="B1309" s="1" t="s">
        <v>489</v>
      </c>
      <c r="C1309" s="1" t="s">
        <v>129</v>
      </c>
      <c r="D1309" s="1">
        <v>2015</v>
      </c>
      <c r="E1309" s="1">
        <v>78008</v>
      </c>
      <c r="F1309" s="1" t="s">
        <v>23</v>
      </c>
      <c r="G1309" s="1" t="s">
        <v>17</v>
      </c>
      <c r="H1309" s="1" t="s">
        <v>18</v>
      </c>
      <c r="I1309" s="1">
        <v>17</v>
      </c>
      <c r="J1309" s="1" t="s">
        <v>24</v>
      </c>
      <c r="K1309" s="1" t="s">
        <v>424</v>
      </c>
      <c r="L1309" s="1">
        <v>5</v>
      </c>
      <c r="N1309" s="1">
        <v>2.9</v>
      </c>
      <c r="P1309" s="2">
        <f t="shared" si="88"/>
        <v>70</v>
      </c>
      <c r="R1309" t="str">
        <f t="shared" si="87"/>
        <v/>
      </c>
    </row>
    <row r="1310" spans="1:18" ht="20.399999999999999" x14ac:dyDescent="0.35">
      <c r="A1310" s="1">
        <v>1308</v>
      </c>
      <c r="B1310" s="1" t="s">
        <v>875</v>
      </c>
      <c r="C1310" s="1" t="s">
        <v>74</v>
      </c>
      <c r="D1310" s="1">
        <v>2014</v>
      </c>
      <c r="E1310" s="1">
        <v>33000</v>
      </c>
      <c r="F1310" s="1" t="s">
        <v>23</v>
      </c>
      <c r="G1310" s="1" t="s">
        <v>35</v>
      </c>
      <c r="H1310" s="1" t="s">
        <v>36</v>
      </c>
      <c r="I1310" s="1">
        <v>0</v>
      </c>
      <c r="J1310" s="1" t="s">
        <v>24</v>
      </c>
      <c r="K1310" s="1" t="s">
        <v>876</v>
      </c>
      <c r="L1310" s="1">
        <v>5</v>
      </c>
      <c r="N1310" s="1">
        <v>43</v>
      </c>
      <c r="P1310" s="2">
        <f t="shared" si="88"/>
        <v>165</v>
      </c>
      <c r="R1310" t="str">
        <f t="shared" si="87"/>
        <v/>
      </c>
    </row>
    <row r="1311" spans="1:18" ht="20.399999999999999" x14ac:dyDescent="0.35">
      <c r="A1311" s="1">
        <v>1309</v>
      </c>
      <c r="B1311" s="1" t="s">
        <v>1262</v>
      </c>
      <c r="C1311" s="1" t="s">
        <v>15</v>
      </c>
      <c r="D1311" s="1">
        <v>2009</v>
      </c>
      <c r="E1311" s="1">
        <v>27078</v>
      </c>
      <c r="F1311" s="1" t="s">
        <v>28</v>
      </c>
      <c r="G1311" s="1" t="s">
        <v>35</v>
      </c>
      <c r="H1311" s="1" t="s">
        <v>18</v>
      </c>
      <c r="I1311" s="1">
        <v>10.98</v>
      </c>
      <c r="J1311" s="1" t="s">
        <v>24</v>
      </c>
      <c r="K1311" s="1" t="s">
        <v>1263</v>
      </c>
      <c r="L1311" s="1">
        <v>4</v>
      </c>
      <c r="N1311" s="1">
        <v>15.95</v>
      </c>
      <c r="P1311" s="2">
        <f t="shared" si="88"/>
        <v>114.4</v>
      </c>
      <c r="R1311" t="str">
        <f t="shared" si="87"/>
        <v/>
      </c>
    </row>
    <row r="1312" spans="1:18" ht="20.399999999999999" x14ac:dyDescent="0.35">
      <c r="A1312" s="1">
        <v>1310</v>
      </c>
      <c r="B1312" s="1" t="s">
        <v>1264</v>
      </c>
      <c r="C1312" s="1" t="s">
        <v>39</v>
      </c>
      <c r="D1312" s="1">
        <v>2011</v>
      </c>
      <c r="E1312" s="1">
        <v>57275</v>
      </c>
      <c r="F1312" s="1" t="s">
        <v>23</v>
      </c>
      <c r="G1312" s="1" t="s">
        <v>17</v>
      </c>
      <c r="H1312" s="1" t="s">
        <v>18</v>
      </c>
      <c r="I1312" s="1">
        <v>19.7</v>
      </c>
      <c r="J1312" s="1" t="s">
        <v>24</v>
      </c>
      <c r="K1312" s="1" t="s">
        <v>49</v>
      </c>
      <c r="L1312" s="1">
        <v>5</v>
      </c>
      <c r="N1312" s="1">
        <v>4.5</v>
      </c>
      <c r="P1312" s="2">
        <f t="shared" si="88"/>
        <v>103.6</v>
      </c>
      <c r="R1312" t="str">
        <f t="shared" si="87"/>
        <v/>
      </c>
    </row>
    <row r="1313" spans="1:18" ht="20.399999999999999" x14ac:dyDescent="0.35">
      <c r="A1313" s="1">
        <v>1311</v>
      </c>
      <c r="B1313" s="1" t="s">
        <v>656</v>
      </c>
      <c r="C1313" s="1" t="s">
        <v>61</v>
      </c>
      <c r="D1313" s="1">
        <v>2014</v>
      </c>
      <c r="E1313" s="1">
        <v>45000</v>
      </c>
      <c r="F1313" s="1" t="s">
        <v>23</v>
      </c>
      <c r="G1313" s="1" t="s">
        <v>17</v>
      </c>
      <c r="H1313" s="1" t="s">
        <v>18</v>
      </c>
      <c r="I1313" s="1">
        <v>24</v>
      </c>
      <c r="J1313" s="1" t="s">
        <v>24</v>
      </c>
      <c r="K1313" s="1" t="s">
        <v>424</v>
      </c>
      <c r="L1313" s="1">
        <v>5</v>
      </c>
      <c r="N1313" s="1">
        <v>3.49</v>
      </c>
      <c r="P1313" s="2">
        <f t="shared" si="88"/>
        <v>70</v>
      </c>
      <c r="R1313" t="str">
        <f t="shared" si="87"/>
        <v/>
      </c>
    </row>
    <row r="1314" spans="1:18" ht="20.399999999999999" x14ac:dyDescent="0.35">
      <c r="A1314" s="1">
        <v>1312</v>
      </c>
      <c r="B1314" s="1" t="s">
        <v>59</v>
      </c>
      <c r="C1314" s="1" t="s">
        <v>61</v>
      </c>
      <c r="D1314" s="1">
        <v>2014</v>
      </c>
      <c r="E1314" s="1">
        <v>57319</v>
      </c>
      <c r="F1314" s="1" t="s">
        <v>23</v>
      </c>
      <c r="G1314" s="1" t="s">
        <v>17</v>
      </c>
      <c r="H1314" s="1" t="s">
        <v>18</v>
      </c>
      <c r="I1314" s="1">
        <v>25.2</v>
      </c>
      <c r="J1314" s="1" t="s">
        <v>24</v>
      </c>
      <c r="K1314" s="1" t="s">
        <v>51</v>
      </c>
      <c r="L1314" s="1">
        <v>5</v>
      </c>
      <c r="N1314" s="1">
        <v>4.25</v>
      </c>
      <c r="P1314" s="2">
        <f t="shared" si="88"/>
        <v>74</v>
      </c>
      <c r="R1314" t="str">
        <f t="shared" si="87"/>
        <v/>
      </c>
    </row>
    <row r="1315" spans="1:18" ht="20.399999999999999" x14ac:dyDescent="0.35">
      <c r="A1315" s="1">
        <v>1313</v>
      </c>
      <c r="B1315" s="1" t="s">
        <v>1265</v>
      </c>
      <c r="C1315" s="1" t="s">
        <v>27</v>
      </c>
      <c r="D1315" s="1">
        <v>2008</v>
      </c>
      <c r="E1315" s="1">
        <v>121097</v>
      </c>
      <c r="F1315" s="1" t="s">
        <v>23</v>
      </c>
      <c r="G1315" s="1" t="s">
        <v>17</v>
      </c>
      <c r="H1315" s="1" t="s">
        <v>36</v>
      </c>
      <c r="I1315" s="1">
        <v>24</v>
      </c>
      <c r="J1315" s="1" t="s">
        <v>24</v>
      </c>
      <c r="K1315" s="1" t="s">
        <v>32</v>
      </c>
      <c r="L1315" s="1">
        <v>5</v>
      </c>
      <c r="M1315" s="1" t="s">
        <v>1266</v>
      </c>
      <c r="N1315" s="1">
        <v>1.9</v>
      </c>
      <c r="P1315" s="2">
        <f t="shared" si="88"/>
        <v>88.76</v>
      </c>
      <c r="Q1315">
        <f t="shared" si="89"/>
        <v>1073000</v>
      </c>
      <c r="R1315">
        <f t="shared" si="87"/>
        <v>99.991727865796832</v>
      </c>
    </row>
    <row r="1316" spans="1:18" ht="20.399999999999999" x14ac:dyDescent="0.35">
      <c r="A1316" s="1">
        <v>1314</v>
      </c>
      <c r="B1316" s="1" t="s">
        <v>202</v>
      </c>
      <c r="C1316" s="1" t="s">
        <v>15</v>
      </c>
      <c r="D1316" s="1">
        <v>2011</v>
      </c>
      <c r="E1316" s="1">
        <v>89000</v>
      </c>
      <c r="F1316" s="1" t="s">
        <v>23</v>
      </c>
      <c r="G1316" s="1" t="s">
        <v>35</v>
      </c>
      <c r="H1316" s="1" t="s">
        <v>18</v>
      </c>
      <c r="I1316" s="1">
        <v>16.73</v>
      </c>
      <c r="J1316" s="1" t="s">
        <v>24</v>
      </c>
      <c r="K1316" s="1" t="s">
        <v>203</v>
      </c>
      <c r="L1316" s="1">
        <v>5</v>
      </c>
      <c r="N1316" s="1">
        <v>16.57</v>
      </c>
      <c r="P1316" s="2">
        <f t="shared" si="88"/>
        <v>218</v>
      </c>
      <c r="R1316" t="str">
        <f t="shared" si="87"/>
        <v/>
      </c>
    </row>
    <row r="1317" spans="1:18" ht="20.399999999999999" x14ac:dyDescent="0.35">
      <c r="A1317" s="1">
        <v>1315</v>
      </c>
      <c r="B1317" s="1" t="s">
        <v>465</v>
      </c>
      <c r="C1317" s="1" t="s">
        <v>74</v>
      </c>
      <c r="D1317" s="1">
        <v>2012</v>
      </c>
      <c r="E1317" s="1">
        <v>72000</v>
      </c>
      <c r="F1317" s="1" t="s">
        <v>28</v>
      </c>
      <c r="G1317" s="1" t="s">
        <v>17</v>
      </c>
      <c r="H1317" s="1" t="s">
        <v>18</v>
      </c>
      <c r="I1317" s="1">
        <v>17</v>
      </c>
      <c r="J1317" s="1" t="s">
        <v>24</v>
      </c>
      <c r="K1317" s="1" t="s">
        <v>466</v>
      </c>
      <c r="L1317" s="1">
        <v>5</v>
      </c>
      <c r="N1317" s="1">
        <v>5.75</v>
      </c>
      <c r="P1317" s="2">
        <f t="shared" si="88"/>
        <v>118</v>
      </c>
      <c r="R1317" t="str">
        <f t="shared" si="87"/>
        <v/>
      </c>
    </row>
    <row r="1318" spans="1:18" ht="20.399999999999999" x14ac:dyDescent="0.35">
      <c r="A1318" s="1">
        <v>1316</v>
      </c>
      <c r="B1318" s="1" t="s">
        <v>970</v>
      </c>
      <c r="C1318" s="1" t="s">
        <v>61</v>
      </c>
      <c r="D1318" s="1">
        <v>2013</v>
      </c>
      <c r="E1318" s="1">
        <v>36000</v>
      </c>
      <c r="F1318" s="1" t="s">
        <v>23</v>
      </c>
      <c r="G1318" s="1" t="s">
        <v>35</v>
      </c>
      <c r="H1318" s="1" t="s">
        <v>36</v>
      </c>
      <c r="I1318" s="1">
        <v>16.55</v>
      </c>
      <c r="J1318" s="1" t="s">
        <v>24</v>
      </c>
      <c r="K1318" s="1" t="s">
        <v>867</v>
      </c>
      <c r="L1318" s="1">
        <v>5</v>
      </c>
      <c r="N1318" s="1">
        <v>14</v>
      </c>
      <c r="P1318" s="2">
        <f t="shared" si="88"/>
        <v>147.51</v>
      </c>
      <c r="R1318" t="str">
        <f t="shared" si="87"/>
        <v/>
      </c>
    </row>
    <row r="1319" spans="1:18" ht="20.399999999999999" x14ac:dyDescent="0.35">
      <c r="A1319" s="1">
        <v>1317</v>
      </c>
      <c r="B1319" s="1" t="s">
        <v>1267</v>
      </c>
      <c r="C1319" s="1" t="s">
        <v>43</v>
      </c>
      <c r="D1319" s="1">
        <v>2013</v>
      </c>
      <c r="E1319" s="1">
        <v>86000</v>
      </c>
      <c r="F1319" s="1" t="s">
        <v>23</v>
      </c>
      <c r="G1319" s="1" t="s">
        <v>17</v>
      </c>
      <c r="H1319" s="1" t="s">
        <v>36</v>
      </c>
      <c r="I1319" s="1">
        <v>19.5</v>
      </c>
      <c r="J1319" s="1" t="s">
        <v>24</v>
      </c>
      <c r="K1319" s="1" t="s">
        <v>142</v>
      </c>
      <c r="L1319" s="1">
        <v>5</v>
      </c>
      <c r="M1319" s="1" t="s">
        <v>1268</v>
      </c>
      <c r="N1319" s="1">
        <v>2.5</v>
      </c>
      <c r="P1319" s="2">
        <f t="shared" si="88"/>
        <v>75</v>
      </c>
      <c r="Q1319">
        <f t="shared" si="89"/>
        <v>950000</v>
      </c>
      <c r="R1319">
        <f t="shared" si="87"/>
        <v>99.992105263157896</v>
      </c>
    </row>
    <row r="1320" spans="1:18" ht="20.399999999999999" x14ac:dyDescent="0.35">
      <c r="A1320" s="1">
        <v>1318</v>
      </c>
      <c r="B1320" s="1" t="s">
        <v>1269</v>
      </c>
      <c r="C1320" s="1" t="s">
        <v>129</v>
      </c>
      <c r="D1320" s="1">
        <v>2002</v>
      </c>
      <c r="E1320" s="1">
        <v>85000</v>
      </c>
      <c r="F1320" s="1" t="s">
        <v>28</v>
      </c>
      <c r="G1320" s="1" t="s">
        <v>17</v>
      </c>
      <c r="H1320" s="1" t="s">
        <v>18</v>
      </c>
      <c r="I1320" s="1">
        <v>13</v>
      </c>
      <c r="J1320" s="1" t="s">
        <v>24</v>
      </c>
      <c r="K1320" s="1" t="s">
        <v>219</v>
      </c>
      <c r="L1320" s="1">
        <v>5</v>
      </c>
      <c r="N1320" s="1">
        <v>1.2</v>
      </c>
      <c r="P1320" s="2">
        <f t="shared" si="88"/>
        <v>90</v>
      </c>
      <c r="R1320" t="str">
        <f t="shared" si="87"/>
        <v/>
      </c>
    </row>
    <row r="1321" spans="1:18" ht="20.399999999999999" x14ac:dyDescent="0.35">
      <c r="A1321" s="1">
        <v>1319</v>
      </c>
      <c r="B1321" s="1" t="s">
        <v>1270</v>
      </c>
      <c r="C1321" s="1" t="s">
        <v>22</v>
      </c>
      <c r="D1321" s="1">
        <v>2005</v>
      </c>
      <c r="E1321" s="1">
        <v>120000</v>
      </c>
      <c r="F1321" s="1" t="s">
        <v>28</v>
      </c>
      <c r="G1321" s="1" t="s">
        <v>17</v>
      </c>
      <c r="H1321" s="1" t="s">
        <v>36</v>
      </c>
      <c r="I1321" s="1">
        <v>15.5</v>
      </c>
      <c r="J1321" s="1" t="s">
        <v>24</v>
      </c>
      <c r="K1321" s="1" t="s">
        <v>188</v>
      </c>
      <c r="L1321" s="1">
        <v>5</v>
      </c>
      <c r="N1321" s="1">
        <v>0.85</v>
      </c>
      <c r="P1321" s="2"/>
      <c r="R1321" t="str">
        <f t="shared" si="87"/>
        <v/>
      </c>
    </row>
    <row r="1322" spans="1:18" ht="20.399999999999999" x14ac:dyDescent="0.35">
      <c r="A1322" s="1">
        <v>1320</v>
      </c>
      <c r="B1322" s="1" t="s">
        <v>242</v>
      </c>
      <c r="C1322" s="1" t="s">
        <v>53</v>
      </c>
      <c r="D1322" s="1">
        <v>2013</v>
      </c>
      <c r="E1322" s="1">
        <v>37613</v>
      </c>
      <c r="F1322" s="1" t="s">
        <v>23</v>
      </c>
      <c r="G1322" s="1" t="s">
        <v>35</v>
      </c>
      <c r="H1322" s="1" t="s">
        <v>18</v>
      </c>
      <c r="I1322" s="1">
        <v>22.69</v>
      </c>
      <c r="J1322" s="1" t="s">
        <v>24</v>
      </c>
      <c r="K1322" s="1" t="s">
        <v>77</v>
      </c>
      <c r="L1322" s="1">
        <v>5</v>
      </c>
      <c r="M1322" s="1" t="s">
        <v>1271</v>
      </c>
      <c r="N1322" s="1">
        <v>13.95</v>
      </c>
      <c r="P1322" s="2">
        <f t="shared" ref="P1322:P1328" si="90">--LEFT(K1322, FIND(" ", K1322) - 1)</f>
        <v>190</v>
      </c>
      <c r="Q1322">
        <f t="shared" si="89"/>
        <v>5246000</v>
      </c>
      <c r="R1322">
        <f t="shared" si="87"/>
        <v>99.996378192908892</v>
      </c>
    </row>
    <row r="1323" spans="1:18" ht="20.399999999999999" x14ac:dyDescent="0.35">
      <c r="A1323" s="1">
        <v>1321</v>
      </c>
      <c r="B1323" s="1" t="s">
        <v>1272</v>
      </c>
      <c r="C1323" s="1" t="s">
        <v>27</v>
      </c>
      <c r="D1323" s="1">
        <v>2007</v>
      </c>
      <c r="E1323" s="1">
        <v>100000</v>
      </c>
      <c r="F1323" s="1" t="s">
        <v>28</v>
      </c>
      <c r="G1323" s="1" t="s">
        <v>17</v>
      </c>
      <c r="H1323" s="1" t="s">
        <v>18</v>
      </c>
      <c r="I1323" s="1">
        <v>16.600000000000001</v>
      </c>
      <c r="J1323" s="1" t="s">
        <v>24</v>
      </c>
      <c r="K1323" s="1" t="s">
        <v>159</v>
      </c>
      <c r="L1323" s="1">
        <v>5</v>
      </c>
      <c r="N1323" s="1">
        <v>1.6</v>
      </c>
      <c r="P1323" s="2">
        <f t="shared" si="90"/>
        <v>68</v>
      </c>
      <c r="R1323" t="str">
        <f t="shared" si="87"/>
        <v/>
      </c>
    </row>
    <row r="1324" spans="1:18" ht="20.399999999999999" x14ac:dyDescent="0.35">
      <c r="A1324" s="1">
        <v>1322</v>
      </c>
      <c r="B1324" s="1" t="s">
        <v>263</v>
      </c>
      <c r="C1324" s="1" t="s">
        <v>34</v>
      </c>
      <c r="D1324" s="1">
        <v>2016</v>
      </c>
      <c r="E1324" s="1">
        <v>5240</v>
      </c>
      <c r="F1324" s="1" t="s">
        <v>28</v>
      </c>
      <c r="G1324" s="1" t="s">
        <v>35</v>
      </c>
      <c r="H1324" s="1" t="s">
        <v>18</v>
      </c>
      <c r="I1324" s="1">
        <v>21.9</v>
      </c>
      <c r="J1324" s="1" t="s">
        <v>24</v>
      </c>
      <c r="K1324" s="1" t="s">
        <v>264</v>
      </c>
      <c r="L1324" s="1">
        <v>4</v>
      </c>
      <c r="N1324" s="1">
        <v>3.6</v>
      </c>
      <c r="P1324" s="2">
        <f t="shared" si="90"/>
        <v>37.479999999999997</v>
      </c>
      <c r="R1324" t="str">
        <f t="shared" si="87"/>
        <v/>
      </c>
    </row>
    <row r="1325" spans="1:18" ht="20.399999999999999" x14ac:dyDescent="0.35">
      <c r="A1325" s="1">
        <v>1323</v>
      </c>
      <c r="B1325" s="1" t="s">
        <v>626</v>
      </c>
      <c r="C1325" s="1" t="s">
        <v>15</v>
      </c>
      <c r="D1325" s="1">
        <v>2018</v>
      </c>
      <c r="E1325" s="1">
        <v>20000</v>
      </c>
      <c r="F1325" s="1" t="s">
        <v>16</v>
      </c>
      <c r="G1325" s="1" t="s">
        <v>17</v>
      </c>
      <c r="H1325" s="1" t="s">
        <v>18</v>
      </c>
      <c r="I1325" s="1">
        <v>15.1</v>
      </c>
      <c r="J1325" s="1" t="s">
        <v>19</v>
      </c>
      <c r="K1325" s="1" t="s">
        <v>239</v>
      </c>
      <c r="L1325" s="1">
        <v>5</v>
      </c>
      <c r="N1325" s="1">
        <v>4.5</v>
      </c>
      <c r="P1325" s="2">
        <f t="shared" si="90"/>
        <v>73</v>
      </c>
      <c r="R1325" t="str">
        <f t="shared" si="87"/>
        <v/>
      </c>
    </row>
    <row r="1326" spans="1:18" ht="20.399999999999999" x14ac:dyDescent="0.35">
      <c r="A1326" s="1">
        <v>1324</v>
      </c>
      <c r="B1326" s="1" t="s">
        <v>1273</v>
      </c>
      <c r="C1326" s="1" t="s">
        <v>34</v>
      </c>
      <c r="D1326" s="1">
        <v>2019</v>
      </c>
      <c r="E1326" s="1">
        <v>16862</v>
      </c>
      <c r="F1326" s="1" t="s">
        <v>28</v>
      </c>
      <c r="G1326" s="1" t="s">
        <v>17</v>
      </c>
      <c r="H1326" s="1" t="s">
        <v>18</v>
      </c>
      <c r="I1326" s="1">
        <v>20.89</v>
      </c>
      <c r="J1326" s="1" t="s">
        <v>24</v>
      </c>
      <c r="K1326" s="1" t="s">
        <v>291</v>
      </c>
      <c r="L1326" s="1">
        <v>5</v>
      </c>
      <c r="M1326" s="1" t="s">
        <v>1274</v>
      </c>
      <c r="N1326" s="1">
        <v>6.06</v>
      </c>
      <c r="P1326" s="2">
        <f t="shared" si="90"/>
        <v>81.8</v>
      </c>
      <c r="Q1326">
        <f t="shared" si="89"/>
        <v>607000</v>
      </c>
      <c r="R1326">
        <f t="shared" si="87"/>
        <v>99.986523887973632</v>
      </c>
    </row>
    <row r="1327" spans="1:18" ht="20.399999999999999" x14ac:dyDescent="0.35">
      <c r="A1327" s="1">
        <v>1325</v>
      </c>
      <c r="B1327" s="1" t="s">
        <v>877</v>
      </c>
      <c r="C1327" s="1" t="s">
        <v>34</v>
      </c>
      <c r="D1327" s="1">
        <v>2013</v>
      </c>
      <c r="E1327" s="1">
        <v>59254</v>
      </c>
      <c r="F1327" s="1" t="s">
        <v>28</v>
      </c>
      <c r="G1327" s="1" t="s">
        <v>17</v>
      </c>
      <c r="H1327" s="1" t="s">
        <v>36</v>
      </c>
      <c r="I1327" s="1">
        <v>17.5</v>
      </c>
      <c r="J1327" s="1" t="s">
        <v>24</v>
      </c>
      <c r="K1327" s="1" t="s">
        <v>733</v>
      </c>
      <c r="L1327" s="1">
        <v>5</v>
      </c>
      <c r="N1327" s="1">
        <v>5.29</v>
      </c>
      <c r="P1327" s="2">
        <f t="shared" si="90"/>
        <v>85.8</v>
      </c>
      <c r="R1327" t="str">
        <f t="shared" si="87"/>
        <v/>
      </c>
    </row>
    <row r="1328" spans="1:18" ht="20.399999999999999" x14ac:dyDescent="0.35">
      <c r="A1328" s="1">
        <v>1326</v>
      </c>
      <c r="B1328" s="1" t="s">
        <v>655</v>
      </c>
      <c r="C1328" s="1" t="s">
        <v>43</v>
      </c>
      <c r="D1328" s="1">
        <v>2014</v>
      </c>
      <c r="E1328" s="1">
        <v>60000</v>
      </c>
      <c r="F1328" s="1" t="s">
        <v>23</v>
      </c>
      <c r="G1328" s="1" t="s">
        <v>17</v>
      </c>
      <c r="H1328" s="1" t="s">
        <v>18</v>
      </c>
      <c r="I1328" s="1">
        <v>22.7</v>
      </c>
      <c r="J1328" s="1" t="s">
        <v>24</v>
      </c>
      <c r="K1328" s="1" t="s">
        <v>210</v>
      </c>
      <c r="L1328" s="1">
        <v>5</v>
      </c>
      <c r="N1328" s="1">
        <v>5.75</v>
      </c>
      <c r="P1328" s="2">
        <f t="shared" si="90"/>
        <v>89.84</v>
      </c>
      <c r="R1328" t="str">
        <f t="shared" si="87"/>
        <v/>
      </c>
    </row>
    <row r="1329" spans="1:18" ht="20.399999999999999" x14ac:dyDescent="0.35">
      <c r="A1329" s="1">
        <v>1327</v>
      </c>
      <c r="B1329" s="1" t="s">
        <v>1275</v>
      </c>
      <c r="C1329" s="1" t="s">
        <v>39</v>
      </c>
      <c r="D1329" s="1">
        <v>2015</v>
      </c>
      <c r="E1329" s="1">
        <v>50295</v>
      </c>
      <c r="F1329" s="1" t="s">
        <v>28</v>
      </c>
      <c r="G1329" s="1" t="s">
        <v>17</v>
      </c>
      <c r="H1329" s="1" t="s">
        <v>18</v>
      </c>
      <c r="I1329" s="1">
        <v>16.100000000000001</v>
      </c>
      <c r="J1329" s="1" t="s">
        <v>24</v>
      </c>
      <c r="N1329" s="1">
        <v>5.8</v>
      </c>
      <c r="P1329" s="2"/>
      <c r="R1329" t="str">
        <f t="shared" si="87"/>
        <v/>
      </c>
    </row>
    <row r="1330" spans="1:18" ht="20.399999999999999" x14ac:dyDescent="0.35">
      <c r="A1330" s="1">
        <v>1328</v>
      </c>
      <c r="B1330" s="1" t="s">
        <v>887</v>
      </c>
      <c r="C1330" s="1" t="s">
        <v>34</v>
      </c>
      <c r="D1330" s="1">
        <v>2014</v>
      </c>
      <c r="E1330" s="1">
        <v>47674</v>
      </c>
      <c r="F1330" s="1" t="s">
        <v>28</v>
      </c>
      <c r="G1330" s="1" t="s">
        <v>17</v>
      </c>
      <c r="H1330" s="1" t="s">
        <v>18</v>
      </c>
      <c r="I1330" s="1">
        <v>19.100000000000001</v>
      </c>
      <c r="J1330" s="1" t="s">
        <v>24</v>
      </c>
      <c r="K1330" s="1" t="s">
        <v>733</v>
      </c>
      <c r="L1330" s="1">
        <v>5</v>
      </c>
      <c r="N1330" s="1">
        <v>5.72</v>
      </c>
      <c r="P1330" s="2">
        <f t="shared" ref="P1330:P1346" si="91">--LEFT(K1330, FIND(" ", K1330) - 1)</f>
        <v>85.8</v>
      </c>
      <c r="R1330" t="str">
        <f t="shared" si="87"/>
        <v/>
      </c>
    </row>
    <row r="1331" spans="1:18" ht="20.399999999999999" x14ac:dyDescent="0.35">
      <c r="A1331" s="1">
        <v>1329</v>
      </c>
      <c r="B1331" s="1" t="s">
        <v>518</v>
      </c>
      <c r="C1331" s="1" t="s">
        <v>53</v>
      </c>
      <c r="D1331" s="1">
        <v>2014</v>
      </c>
      <c r="E1331" s="1">
        <v>61517</v>
      </c>
      <c r="F1331" s="1" t="s">
        <v>28</v>
      </c>
      <c r="G1331" s="1" t="s">
        <v>35</v>
      </c>
      <c r="H1331" s="1" t="s">
        <v>18</v>
      </c>
      <c r="I1331" s="1">
        <v>16.95</v>
      </c>
      <c r="J1331" s="1" t="s">
        <v>24</v>
      </c>
      <c r="K1331" s="1" t="s">
        <v>151</v>
      </c>
      <c r="L1331" s="1">
        <v>5</v>
      </c>
      <c r="N1331" s="1">
        <v>4.3899999999999997</v>
      </c>
      <c r="P1331" s="2">
        <f t="shared" si="91"/>
        <v>78.900000000000006</v>
      </c>
      <c r="R1331" t="str">
        <f t="shared" si="87"/>
        <v/>
      </c>
    </row>
    <row r="1332" spans="1:18" ht="20.399999999999999" x14ac:dyDescent="0.35">
      <c r="A1332" s="1">
        <v>1330</v>
      </c>
      <c r="B1332" s="1" t="s">
        <v>734</v>
      </c>
      <c r="C1332" s="1" t="s">
        <v>34</v>
      </c>
      <c r="D1332" s="1">
        <v>2016</v>
      </c>
      <c r="E1332" s="1">
        <v>62946</v>
      </c>
      <c r="F1332" s="1" t="s">
        <v>23</v>
      </c>
      <c r="G1332" s="1" t="s">
        <v>17</v>
      </c>
      <c r="H1332" s="1" t="s">
        <v>18</v>
      </c>
      <c r="I1332" s="1">
        <v>15.1</v>
      </c>
      <c r="J1332" s="1" t="s">
        <v>24</v>
      </c>
      <c r="K1332" s="1" t="s">
        <v>167</v>
      </c>
      <c r="L1332" s="1">
        <v>7</v>
      </c>
      <c r="N1332" s="1">
        <v>11.05</v>
      </c>
      <c r="P1332" s="2">
        <f t="shared" si="91"/>
        <v>140</v>
      </c>
      <c r="R1332" t="str">
        <f t="shared" si="87"/>
        <v/>
      </c>
    </row>
    <row r="1333" spans="1:18" ht="20.399999999999999" x14ac:dyDescent="0.35">
      <c r="A1333" s="1">
        <v>1331</v>
      </c>
      <c r="B1333" s="1" t="s">
        <v>1147</v>
      </c>
      <c r="C1333" s="1" t="s">
        <v>61</v>
      </c>
      <c r="D1333" s="1">
        <v>2015</v>
      </c>
      <c r="E1333" s="1">
        <v>66823</v>
      </c>
      <c r="F1333" s="1" t="s">
        <v>23</v>
      </c>
      <c r="G1333" s="1" t="s">
        <v>17</v>
      </c>
      <c r="H1333" s="1" t="s">
        <v>36</v>
      </c>
      <c r="I1333" s="1">
        <v>22.54</v>
      </c>
      <c r="J1333" s="1" t="s">
        <v>24</v>
      </c>
      <c r="K1333" s="1" t="s">
        <v>333</v>
      </c>
      <c r="L1333" s="1">
        <v>5</v>
      </c>
      <c r="N1333" s="1">
        <v>4.83</v>
      </c>
      <c r="P1333" s="2">
        <f t="shared" si="91"/>
        <v>88.73</v>
      </c>
      <c r="R1333" t="str">
        <f t="shared" si="87"/>
        <v/>
      </c>
    </row>
    <row r="1334" spans="1:18" ht="20.399999999999999" x14ac:dyDescent="0.35">
      <c r="A1334" s="1">
        <v>1332</v>
      </c>
      <c r="B1334" s="1" t="s">
        <v>1276</v>
      </c>
      <c r="C1334" s="1" t="s">
        <v>22</v>
      </c>
      <c r="D1334" s="1">
        <v>2013</v>
      </c>
      <c r="E1334" s="1">
        <v>79494</v>
      </c>
      <c r="F1334" s="1" t="s">
        <v>16</v>
      </c>
      <c r="G1334" s="1" t="s">
        <v>17</v>
      </c>
      <c r="H1334" s="1" t="s">
        <v>18</v>
      </c>
      <c r="I1334" s="1">
        <v>33.54</v>
      </c>
      <c r="J1334" s="1" t="s">
        <v>19</v>
      </c>
      <c r="K1334" s="1" t="s">
        <v>398</v>
      </c>
      <c r="L1334" s="1">
        <v>5</v>
      </c>
      <c r="M1334" s="1" t="s">
        <v>1277</v>
      </c>
      <c r="N1334" s="1">
        <v>2.96</v>
      </c>
      <c r="P1334" s="2">
        <f t="shared" si="91"/>
        <v>67.040000000000006</v>
      </c>
      <c r="Q1334">
        <f t="shared" si="89"/>
        <v>554000</v>
      </c>
      <c r="R1334">
        <f t="shared" si="87"/>
        <v>99.987898916967495</v>
      </c>
    </row>
    <row r="1335" spans="1:18" ht="20.399999999999999" x14ac:dyDescent="0.35">
      <c r="A1335" s="1">
        <v>1333</v>
      </c>
      <c r="B1335" s="1" t="s">
        <v>332</v>
      </c>
      <c r="C1335" s="1" t="s">
        <v>27</v>
      </c>
      <c r="D1335" s="1">
        <v>2012</v>
      </c>
      <c r="E1335" s="1">
        <v>107000</v>
      </c>
      <c r="F1335" s="1" t="s">
        <v>23</v>
      </c>
      <c r="G1335" s="1" t="s">
        <v>17</v>
      </c>
      <c r="H1335" s="1" t="s">
        <v>36</v>
      </c>
      <c r="I1335" s="1">
        <v>21.27</v>
      </c>
      <c r="J1335" s="1" t="s">
        <v>24</v>
      </c>
      <c r="K1335" s="1" t="s">
        <v>32</v>
      </c>
      <c r="L1335" s="1">
        <v>5</v>
      </c>
      <c r="N1335" s="1">
        <v>4.5</v>
      </c>
      <c r="P1335" s="2">
        <f t="shared" si="91"/>
        <v>88.76</v>
      </c>
      <c r="R1335" t="str">
        <f t="shared" si="87"/>
        <v/>
      </c>
    </row>
    <row r="1336" spans="1:18" ht="20.399999999999999" x14ac:dyDescent="0.35">
      <c r="A1336" s="1">
        <v>1334</v>
      </c>
      <c r="B1336" s="1" t="s">
        <v>1278</v>
      </c>
      <c r="C1336" s="1" t="s">
        <v>15</v>
      </c>
      <c r="D1336" s="1">
        <v>2011</v>
      </c>
      <c r="E1336" s="1">
        <v>55000</v>
      </c>
      <c r="F1336" s="1" t="s">
        <v>23</v>
      </c>
      <c r="G1336" s="1" t="s">
        <v>35</v>
      </c>
      <c r="H1336" s="1" t="s">
        <v>36</v>
      </c>
      <c r="I1336" s="1">
        <v>16.46</v>
      </c>
      <c r="J1336" s="1" t="s">
        <v>24</v>
      </c>
      <c r="K1336" s="1" t="s">
        <v>321</v>
      </c>
      <c r="L1336" s="1">
        <v>5</v>
      </c>
      <c r="N1336" s="1">
        <v>19.5</v>
      </c>
      <c r="P1336" s="2">
        <f t="shared" si="91"/>
        <v>258</v>
      </c>
      <c r="R1336" t="str">
        <f t="shared" si="87"/>
        <v/>
      </c>
    </row>
    <row r="1337" spans="1:18" ht="20.399999999999999" x14ac:dyDescent="0.35">
      <c r="A1337" s="1">
        <v>1335</v>
      </c>
      <c r="B1337" s="1" t="s">
        <v>1279</v>
      </c>
      <c r="C1337" s="1" t="s">
        <v>15</v>
      </c>
      <c r="D1337" s="1">
        <v>2017</v>
      </c>
      <c r="E1337" s="1">
        <v>24000</v>
      </c>
      <c r="F1337" s="1" t="s">
        <v>28</v>
      </c>
      <c r="G1337" s="1" t="s">
        <v>35</v>
      </c>
      <c r="H1337" s="1" t="s">
        <v>18</v>
      </c>
      <c r="I1337" s="1">
        <v>14.3</v>
      </c>
      <c r="J1337" s="1" t="s">
        <v>24</v>
      </c>
      <c r="K1337" s="1" t="s">
        <v>298</v>
      </c>
      <c r="L1337" s="1">
        <v>5</v>
      </c>
      <c r="N1337" s="1">
        <v>8.75</v>
      </c>
      <c r="P1337" s="2">
        <f t="shared" si="91"/>
        <v>103.52</v>
      </c>
      <c r="R1337" t="str">
        <f t="shared" si="87"/>
        <v/>
      </c>
    </row>
    <row r="1338" spans="1:18" ht="20.399999999999999" x14ac:dyDescent="0.35">
      <c r="A1338" s="1">
        <v>1336</v>
      </c>
      <c r="B1338" s="1" t="s">
        <v>513</v>
      </c>
      <c r="C1338" s="1" t="s">
        <v>15</v>
      </c>
      <c r="D1338" s="1">
        <v>2016</v>
      </c>
      <c r="E1338" s="1">
        <v>20002</v>
      </c>
      <c r="F1338" s="1" t="s">
        <v>23</v>
      </c>
      <c r="G1338" s="1" t="s">
        <v>35</v>
      </c>
      <c r="H1338" s="1" t="s">
        <v>18</v>
      </c>
      <c r="I1338" s="1">
        <v>14.75</v>
      </c>
      <c r="J1338" s="1" t="s">
        <v>24</v>
      </c>
      <c r="K1338" s="1" t="s">
        <v>514</v>
      </c>
      <c r="L1338" s="1">
        <v>7</v>
      </c>
      <c r="M1338" s="1" t="s">
        <v>515</v>
      </c>
      <c r="N1338" s="1">
        <v>67</v>
      </c>
      <c r="P1338" s="2">
        <f t="shared" si="91"/>
        <v>245</v>
      </c>
      <c r="R1338" t="str">
        <f t="shared" si="87"/>
        <v/>
      </c>
    </row>
    <row r="1339" spans="1:18" ht="20.399999999999999" x14ac:dyDescent="0.35">
      <c r="A1339" s="1">
        <v>1337</v>
      </c>
      <c r="B1339" s="1" t="s">
        <v>475</v>
      </c>
      <c r="C1339" s="1" t="s">
        <v>53</v>
      </c>
      <c r="D1339" s="1">
        <v>2016</v>
      </c>
      <c r="E1339" s="1">
        <v>54317</v>
      </c>
      <c r="F1339" s="1" t="s">
        <v>28</v>
      </c>
      <c r="G1339" s="1" t="s">
        <v>17</v>
      </c>
      <c r="H1339" s="1" t="s">
        <v>18</v>
      </c>
      <c r="I1339" s="1">
        <v>17.399999999999999</v>
      </c>
      <c r="J1339" s="1" t="s">
        <v>24</v>
      </c>
      <c r="K1339" s="1" t="s">
        <v>201</v>
      </c>
      <c r="L1339" s="1">
        <v>5</v>
      </c>
      <c r="N1339" s="1">
        <v>8.4</v>
      </c>
      <c r="P1339" s="2">
        <f t="shared" si="91"/>
        <v>117.3</v>
      </c>
      <c r="R1339" t="str">
        <f t="shared" si="87"/>
        <v/>
      </c>
    </row>
    <row r="1340" spans="1:18" ht="20.399999999999999" x14ac:dyDescent="0.35">
      <c r="A1340" s="1">
        <v>1338</v>
      </c>
      <c r="B1340" s="1" t="s">
        <v>1180</v>
      </c>
      <c r="C1340" s="1" t="s">
        <v>15</v>
      </c>
      <c r="D1340" s="1">
        <v>2016</v>
      </c>
      <c r="E1340" s="1">
        <v>10200</v>
      </c>
      <c r="F1340" s="1" t="s">
        <v>28</v>
      </c>
      <c r="G1340" s="1" t="s">
        <v>17</v>
      </c>
      <c r="H1340" s="1" t="s">
        <v>18</v>
      </c>
      <c r="I1340" s="1">
        <v>19.100000000000001</v>
      </c>
      <c r="J1340" s="1" t="s">
        <v>24</v>
      </c>
      <c r="K1340" s="1" t="s">
        <v>110</v>
      </c>
      <c r="L1340" s="1">
        <v>5</v>
      </c>
      <c r="N1340" s="1">
        <v>4.99</v>
      </c>
      <c r="P1340" s="2">
        <f t="shared" si="91"/>
        <v>82</v>
      </c>
      <c r="R1340" t="str">
        <f t="shared" si="87"/>
        <v/>
      </c>
    </row>
    <row r="1341" spans="1:18" ht="20.399999999999999" x14ac:dyDescent="0.35">
      <c r="A1341" s="1">
        <v>1339</v>
      </c>
      <c r="B1341" s="1" t="s">
        <v>1280</v>
      </c>
      <c r="C1341" s="1" t="s">
        <v>34</v>
      </c>
      <c r="D1341" s="1">
        <v>2016</v>
      </c>
      <c r="E1341" s="1">
        <v>24337</v>
      </c>
      <c r="F1341" s="1" t="s">
        <v>23</v>
      </c>
      <c r="G1341" s="1" t="s">
        <v>17</v>
      </c>
      <c r="H1341" s="1" t="s">
        <v>18</v>
      </c>
      <c r="I1341" s="1">
        <v>26</v>
      </c>
      <c r="J1341" s="1" t="s">
        <v>24</v>
      </c>
      <c r="K1341" s="1" t="s">
        <v>69</v>
      </c>
      <c r="L1341" s="1">
        <v>5</v>
      </c>
      <c r="N1341" s="1">
        <v>8.18</v>
      </c>
      <c r="P1341" s="2">
        <f t="shared" si="91"/>
        <v>98.6</v>
      </c>
      <c r="R1341" t="str">
        <f t="shared" si="87"/>
        <v/>
      </c>
    </row>
    <row r="1342" spans="1:18" ht="20.399999999999999" x14ac:dyDescent="0.35">
      <c r="A1342" s="1">
        <v>1340</v>
      </c>
      <c r="B1342" s="1" t="s">
        <v>1281</v>
      </c>
      <c r="C1342" s="1" t="s">
        <v>22</v>
      </c>
      <c r="D1342" s="1">
        <v>2012</v>
      </c>
      <c r="E1342" s="1">
        <v>79000</v>
      </c>
      <c r="F1342" s="1" t="s">
        <v>28</v>
      </c>
      <c r="G1342" s="1" t="s">
        <v>17</v>
      </c>
      <c r="H1342" s="1" t="s">
        <v>18</v>
      </c>
      <c r="I1342" s="1">
        <v>18.399999999999999</v>
      </c>
      <c r="J1342" s="1" t="s">
        <v>24</v>
      </c>
      <c r="K1342" s="1" t="s">
        <v>184</v>
      </c>
      <c r="L1342" s="1">
        <v>5</v>
      </c>
      <c r="N1342" s="1">
        <v>2.9</v>
      </c>
      <c r="P1342" s="2">
        <f t="shared" si="91"/>
        <v>86.8</v>
      </c>
      <c r="R1342" t="str">
        <f t="shared" si="87"/>
        <v/>
      </c>
    </row>
    <row r="1343" spans="1:18" ht="20.399999999999999" x14ac:dyDescent="0.35">
      <c r="A1343" s="1">
        <v>1341</v>
      </c>
      <c r="B1343" s="1" t="s">
        <v>824</v>
      </c>
      <c r="C1343" s="1" t="s">
        <v>43</v>
      </c>
      <c r="D1343" s="1">
        <v>2015</v>
      </c>
      <c r="E1343" s="1">
        <v>40500</v>
      </c>
      <c r="F1343" s="1" t="s">
        <v>23</v>
      </c>
      <c r="G1343" s="1" t="s">
        <v>17</v>
      </c>
      <c r="H1343" s="1" t="s">
        <v>18</v>
      </c>
      <c r="I1343" s="1">
        <v>28.09</v>
      </c>
      <c r="J1343" s="1" t="s">
        <v>24</v>
      </c>
      <c r="K1343" s="1" t="s">
        <v>80</v>
      </c>
      <c r="L1343" s="1">
        <v>5</v>
      </c>
      <c r="N1343" s="1">
        <v>7.1</v>
      </c>
      <c r="P1343" s="2">
        <f t="shared" si="91"/>
        <v>88.5</v>
      </c>
      <c r="R1343" t="str">
        <f t="shared" si="87"/>
        <v/>
      </c>
    </row>
    <row r="1344" spans="1:18" ht="20.399999999999999" x14ac:dyDescent="0.35">
      <c r="A1344" s="1">
        <v>1342</v>
      </c>
      <c r="B1344" s="1" t="s">
        <v>1089</v>
      </c>
      <c r="C1344" s="1" t="s">
        <v>22</v>
      </c>
      <c r="D1344" s="1">
        <v>2016</v>
      </c>
      <c r="E1344" s="1">
        <v>23000</v>
      </c>
      <c r="F1344" s="1" t="s">
        <v>23</v>
      </c>
      <c r="G1344" s="1" t="s">
        <v>17</v>
      </c>
      <c r="H1344" s="1" t="s">
        <v>18</v>
      </c>
      <c r="I1344" s="1">
        <v>26.59</v>
      </c>
      <c r="J1344" s="1" t="s">
        <v>24</v>
      </c>
      <c r="K1344" s="1" t="s">
        <v>51</v>
      </c>
      <c r="L1344" s="1">
        <v>5</v>
      </c>
      <c r="N1344" s="1">
        <v>7.05</v>
      </c>
      <c r="P1344" s="2">
        <f t="shared" si="91"/>
        <v>74</v>
      </c>
      <c r="R1344" t="str">
        <f t="shared" si="87"/>
        <v/>
      </c>
    </row>
    <row r="1345" spans="1:18" ht="20.399999999999999" x14ac:dyDescent="0.35">
      <c r="A1345" s="1">
        <v>1343</v>
      </c>
      <c r="B1345" s="1" t="s">
        <v>681</v>
      </c>
      <c r="C1345" s="1" t="s">
        <v>22</v>
      </c>
      <c r="D1345" s="1">
        <v>2015</v>
      </c>
      <c r="E1345" s="1">
        <v>63050</v>
      </c>
      <c r="F1345" s="1" t="s">
        <v>28</v>
      </c>
      <c r="G1345" s="1" t="s">
        <v>35</v>
      </c>
      <c r="H1345" s="1" t="s">
        <v>18</v>
      </c>
      <c r="I1345" s="1">
        <v>11.1</v>
      </c>
      <c r="J1345" s="1" t="s">
        <v>24</v>
      </c>
      <c r="K1345" s="1" t="s">
        <v>1282</v>
      </c>
      <c r="L1345" s="1">
        <v>5</v>
      </c>
      <c r="N1345" s="1">
        <v>17.5</v>
      </c>
      <c r="P1345" s="2">
        <f t="shared" si="91"/>
        <v>158.80000000000001</v>
      </c>
      <c r="R1345" t="str">
        <f t="shared" si="87"/>
        <v/>
      </c>
    </row>
    <row r="1346" spans="1:18" ht="20.399999999999999" x14ac:dyDescent="0.35">
      <c r="A1346" s="1">
        <v>1344</v>
      </c>
      <c r="B1346" s="1" t="s">
        <v>1283</v>
      </c>
      <c r="C1346" s="1" t="s">
        <v>15</v>
      </c>
      <c r="D1346" s="1">
        <v>2008</v>
      </c>
      <c r="E1346" s="1">
        <v>78000</v>
      </c>
      <c r="F1346" s="1" t="s">
        <v>28</v>
      </c>
      <c r="G1346" s="1" t="s">
        <v>35</v>
      </c>
      <c r="H1346" s="1" t="s">
        <v>36</v>
      </c>
      <c r="I1346" s="1">
        <v>14.53</v>
      </c>
      <c r="J1346" s="1" t="s">
        <v>24</v>
      </c>
      <c r="K1346" s="1" t="s">
        <v>97</v>
      </c>
      <c r="L1346" s="1">
        <v>5</v>
      </c>
      <c r="N1346" s="1">
        <v>3.41</v>
      </c>
      <c r="P1346" s="2">
        <f t="shared" si="91"/>
        <v>138.1</v>
      </c>
      <c r="R1346" t="str">
        <f t="shared" si="87"/>
        <v/>
      </c>
    </row>
    <row r="1347" spans="1:18" ht="20.399999999999999" x14ac:dyDescent="0.35">
      <c r="A1347" s="1">
        <v>1345</v>
      </c>
      <c r="B1347" s="1" t="s">
        <v>1284</v>
      </c>
      <c r="C1347" s="1" t="s">
        <v>22</v>
      </c>
      <c r="D1347" s="1">
        <v>2005</v>
      </c>
      <c r="E1347" s="1">
        <v>70000</v>
      </c>
      <c r="F1347" s="1" t="s">
        <v>28</v>
      </c>
      <c r="G1347" s="1" t="s">
        <v>17</v>
      </c>
      <c r="H1347" s="1" t="s">
        <v>18</v>
      </c>
      <c r="I1347" s="1">
        <v>0</v>
      </c>
      <c r="J1347" s="1" t="s">
        <v>24</v>
      </c>
      <c r="K1347" s="1" t="s">
        <v>188</v>
      </c>
      <c r="L1347" s="1">
        <v>5</v>
      </c>
      <c r="N1347" s="1">
        <v>1.3</v>
      </c>
      <c r="P1347" s="2"/>
      <c r="R1347" t="str">
        <f t="shared" si="87"/>
        <v/>
      </c>
    </row>
    <row r="1348" spans="1:18" ht="20.399999999999999" x14ac:dyDescent="0.35">
      <c r="A1348" s="1">
        <v>1346</v>
      </c>
      <c r="B1348" s="1" t="s">
        <v>526</v>
      </c>
      <c r="C1348" s="1" t="s">
        <v>34</v>
      </c>
      <c r="D1348" s="1">
        <v>2012</v>
      </c>
      <c r="E1348" s="1">
        <v>66245</v>
      </c>
      <c r="F1348" s="1" t="s">
        <v>28</v>
      </c>
      <c r="G1348" s="1" t="s">
        <v>17</v>
      </c>
      <c r="H1348" s="1" t="s">
        <v>18</v>
      </c>
      <c r="I1348" s="1">
        <v>17</v>
      </c>
      <c r="J1348" s="1" t="s">
        <v>24</v>
      </c>
      <c r="K1348" s="1" t="s">
        <v>466</v>
      </c>
      <c r="L1348" s="1">
        <v>5</v>
      </c>
      <c r="N1348" s="1">
        <v>5.68</v>
      </c>
      <c r="P1348" s="2">
        <f t="shared" ref="P1348:P1386" si="92">--LEFT(K1348, FIND(" ", K1348) - 1)</f>
        <v>118</v>
      </c>
      <c r="R1348" t="str">
        <f t="shared" si="87"/>
        <v/>
      </c>
    </row>
    <row r="1349" spans="1:18" ht="20.399999999999999" x14ac:dyDescent="0.35">
      <c r="A1349" s="1">
        <v>1347</v>
      </c>
      <c r="B1349" s="1" t="s">
        <v>1285</v>
      </c>
      <c r="C1349" s="1" t="s">
        <v>74</v>
      </c>
      <c r="D1349" s="1">
        <v>2007</v>
      </c>
      <c r="E1349" s="1">
        <v>74112</v>
      </c>
      <c r="F1349" s="1" t="s">
        <v>23</v>
      </c>
      <c r="G1349" s="1" t="s">
        <v>17</v>
      </c>
      <c r="H1349" s="1" t="s">
        <v>18</v>
      </c>
      <c r="I1349" s="1">
        <v>12.05</v>
      </c>
      <c r="J1349" s="1" t="s">
        <v>24</v>
      </c>
      <c r="K1349" s="1" t="s">
        <v>266</v>
      </c>
      <c r="L1349" s="1">
        <v>9</v>
      </c>
      <c r="N1349" s="1">
        <v>4.0999999999999996</v>
      </c>
      <c r="P1349" s="2">
        <f t="shared" si="92"/>
        <v>120</v>
      </c>
      <c r="R1349" t="str">
        <f t="shared" si="87"/>
        <v/>
      </c>
    </row>
    <row r="1350" spans="1:18" ht="20.399999999999999" x14ac:dyDescent="0.35">
      <c r="A1350" s="1">
        <v>1348</v>
      </c>
      <c r="B1350" s="1" t="s">
        <v>1286</v>
      </c>
      <c r="C1350" s="1" t="s">
        <v>61</v>
      </c>
      <c r="D1350" s="1">
        <v>2011</v>
      </c>
      <c r="E1350" s="1">
        <v>87670</v>
      </c>
      <c r="F1350" s="1" t="s">
        <v>28</v>
      </c>
      <c r="G1350" s="1" t="s">
        <v>17</v>
      </c>
      <c r="H1350" s="1" t="s">
        <v>18</v>
      </c>
      <c r="I1350" s="1">
        <v>13.4</v>
      </c>
      <c r="J1350" s="1" t="s">
        <v>24</v>
      </c>
      <c r="K1350" s="1" t="s">
        <v>1287</v>
      </c>
      <c r="L1350" s="1">
        <v>5</v>
      </c>
      <c r="N1350" s="1">
        <v>4</v>
      </c>
      <c r="P1350" s="2">
        <f t="shared" si="92"/>
        <v>157.80000000000001</v>
      </c>
      <c r="R1350" t="str">
        <f t="shared" si="87"/>
        <v/>
      </c>
    </row>
    <row r="1351" spans="1:18" ht="20.399999999999999" x14ac:dyDescent="0.35">
      <c r="A1351" s="1">
        <v>1349</v>
      </c>
      <c r="B1351" s="1" t="s">
        <v>1079</v>
      </c>
      <c r="C1351" s="1" t="s">
        <v>39</v>
      </c>
      <c r="D1351" s="1">
        <v>2015</v>
      </c>
      <c r="E1351" s="1">
        <v>10000</v>
      </c>
      <c r="F1351" s="1" t="s">
        <v>23</v>
      </c>
      <c r="G1351" s="1" t="s">
        <v>35</v>
      </c>
      <c r="H1351" s="1" t="s">
        <v>18</v>
      </c>
      <c r="I1351" s="1">
        <v>18.88</v>
      </c>
      <c r="J1351" s="1" t="s">
        <v>24</v>
      </c>
      <c r="K1351" s="1" t="s">
        <v>99</v>
      </c>
      <c r="L1351" s="1">
        <v>5</v>
      </c>
      <c r="N1351" s="1">
        <v>30</v>
      </c>
      <c r="P1351" s="2">
        <f t="shared" si="92"/>
        <v>184</v>
      </c>
      <c r="R1351" t="str">
        <f t="shared" si="87"/>
        <v/>
      </c>
    </row>
    <row r="1352" spans="1:18" ht="20.399999999999999" x14ac:dyDescent="0.35">
      <c r="A1352" s="1">
        <v>1350</v>
      </c>
      <c r="B1352" s="1" t="s">
        <v>1288</v>
      </c>
      <c r="C1352" s="1" t="s">
        <v>27</v>
      </c>
      <c r="D1352" s="1">
        <v>2007</v>
      </c>
      <c r="E1352" s="1">
        <v>62493</v>
      </c>
      <c r="F1352" s="1" t="s">
        <v>28</v>
      </c>
      <c r="G1352" s="1" t="s">
        <v>17</v>
      </c>
      <c r="H1352" s="1" t="s">
        <v>18</v>
      </c>
      <c r="I1352" s="1">
        <v>15</v>
      </c>
      <c r="J1352" s="1" t="s">
        <v>24</v>
      </c>
      <c r="K1352" s="1" t="s">
        <v>1038</v>
      </c>
      <c r="L1352" s="1">
        <v>5</v>
      </c>
      <c r="N1352" s="1">
        <v>1.8</v>
      </c>
      <c r="P1352" s="2">
        <f t="shared" si="92"/>
        <v>104.68</v>
      </c>
      <c r="R1352" t="str">
        <f t="shared" si="87"/>
        <v/>
      </c>
    </row>
    <row r="1353" spans="1:18" ht="20.399999999999999" x14ac:dyDescent="0.35">
      <c r="A1353" s="1">
        <v>1351</v>
      </c>
      <c r="B1353" s="1" t="s">
        <v>272</v>
      </c>
      <c r="C1353" s="1" t="s">
        <v>53</v>
      </c>
      <c r="D1353" s="1">
        <v>2015</v>
      </c>
      <c r="E1353" s="1">
        <v>44620</v>
      </c>
      <c r="F1353" s="1" t="s">
        <v>28</v>
      </c>
      <c r="G1353" s="1" t="s">
        <v>17</v>
      </c>
      <c r="H1353" s="1" t="s">
        <v>18</v>
      </c>
      <c r="I1353" s="1">
        <v>20.73</v>
      </c>
      <c r="J1353" s="1" t="s">
        <v>24</v>
      </c>
      <c r="K1353" s="1" t="s">
        <v>273</v>
      </c>
      <c r="L1353" s="1">
        <v>5</v>
      </c>
      <c r="N1353" s="1">
        <v>6.93</v>
      </c>
      <c r="P1353" s="2">
        <f t="shared" si="92"/>
        <v>91.1</v>
      </c>
      <c r="R1353" t="str">
        <f t="shared" si="87"/>
        <v/>
      </c>
    </row>
    <row r="1354" spans="1:18" ht="20.399999999999999" x14ac:dyDescent="0.35">
      <c r="A1354" s="1">
        <v>1352</v>
      </c>
      <c r="B1354" s="1" t="s">
        <v>1289</v>
      </c>
      <c r="C1354" s="1" t="s">
        <v>74</v>
      </c>
      <c r="D1354" s="1">
        <v>2012</v>
      </c>
      <c r="E1354" s="1">
        <v>66538</v>
      </c>
      <c r="F1354" s="1" t="s">
        <v>23</v>
      </c>
      <c r="G1354" s="1" t="s">
        <v>35</v>
      </c>
      <c r="H1354" s="1" t="s">
        <v>18</v>
      </c>
      <c r="I1354" s="1">
        <v>10.199999999999999</v>
      </c>
      <c r="J1354" s="1" t="s">
        <v>24</v>
      </c>
      <c r="K1354" s="1" t="s">
        <v>1102</v>
      </c>
      <c r="L1354" s="1">
        <v>7</v>
      </c>
      <c r="N1354" s="1">
        <v>70</v>
      </c>
      <c r="P1354" s="2">
        <f t="shared" si="92"/>
        <v>308</v>
      </c>
      <c r="R1354" t="str">
        <f t="shared" si="87"/>
        <v/>
      </c>
    </row>
    <row r="1355" spans="1:18" ht="20.399999999999999" x14ac:dyDescent="0.35">
      <c r="A1355" s="1">
        <v>1353</v>
      </c>
      <c r="B1355" s="1" t="s">
        <v>975</v>
      </c>
      <c r="C1355" s="1" t="s">
        <v>129</v>
      </c>
      <c r="D1355" s="1">
        <v>2013</v>
      </c>
      <c r="E1355" s="1">
        <v>60000</v>
      </c>
      <c r="F1355" s="1" t="s">
        <v>23</v>
      </c>
      <c r="G1355" s="1" t="s">
        <v>17</v>
      </c>
      <c r="H1355" s="1" t="s">
        <v>18</v>
      </c>
      <c r="I1355" s="1">
        <v>12.99</v>
      </c>
      <c r="J1355" s="1" t="s">
        <v>24</v>
      </c>
      <c r="K1355" s="1" t="s">
        <v>363</v>
      </c>
      <c r="L1355" s="1">
        <v>7</v>
      </c>
      <c r="N1355" s="1">
        <v>7.9</v>
      </c>
      <c r="P1355" s="2">
        <f t="shared" si="92"/>
        <v>100</v>
      </c>
      <c r="R1355" t="str">
        <f t="shared" si="87"/>
        <v/>
      </c>
    </row>
    <row r="1356" spans="1:18" ht="20.399999999999999" x14ac:dyDescent="0.35">
      <c r="A1356" s="1">
        <v>1354</v>
      </c>
      <c r="B1356" s="1" t="s">
        <v>1070</v>
      </c>
      <c r="C1356" s="1" t="s">
        <v>53</v>
      </c>
      <c r="D1356" s="1">
        <v>2011</v>
      </c>
      <c r="E1356" s="1">
        <v>20842</v>
      </c>
      <c r="F1356" s="1" t="s">
        <v>28</v>
      </c>
      <c r="G1356" s="1" t="s">
        <v>17</v>
      </c>
      <c r="H1356" s="1" t="s">
        <v>18</v>
      </c>
      <c r="I1356" s="1">
        <v>0</v>
      </c>
      <c r="J1356" s="1" t="s">
        <v>24</v>
      </c>
      <c r="K1356" s="1" t="s">
        <v>536</v>
      </c>
      <c r="L1356" s="1">
        <v>5</v>
      </c>
      <c r="N1356" s="1">
        <v>2.78</v>
      </c>
      <c r="P1356" s="2">
        <f t="shared" si="92"/>
        <v>62</v>
      </c>
      <c r="R1356" t="str">
        <f t="shared" si="87"/>
        <v/>
      </c>
    </row>
    <row r="1357" spans="1:18" ht="20.399999999999999" x14ac:dyDescent="0.35">
      <c r="A1357" s="1">
        <v>1355</v>
      </c>
      <c r="B1357" s="1" t="s">
        <v>1290</v>
      </c>
      <c r="C1357" s="1" t="s">
        <v>27</v>
      </c>
      <c r="D1357" s="1">
        <v>2014</v>
      </c>
      <c r="E1357" s="1">
        <v>110000</v>
      </c>
      <c r="F1357" s="1" t="s">
        <v>23</v>
      </c>
      <c r="G1357" s="1" t="s">
        <v>35</v>
      </c>
      <c r="H1357" s="1" t="s">
        <v>18</v>
      </c>
      <c r="I1357" s="1">
        <v>13.01</v>
      </c>
      <c r="J1357" s="1" t="s">
        <v>24</v>
      </c>
      <c r="K1357" s="1" t="s">
        <v>415</v>
      </c>
      <c r="L1357" s="1">
        <v>7</v>
      </c>
      <c r="N1357" s="1">
        <v>14.4</v>
      </c>
      <c r="P1357" s="2">
        <f t="shared" si="92"/>
        <v>194.3</v>
      </c>
      <c r="R1357" t="str">
        <f t="shared" ref="R1357:R1420" si="93">IF(Q1357&lt;&gt;"", ((Q1357 - P1357) / Q1357) * 100, "")</f>
        <v/>
      </c>
    </row>
    <row r="1358" spans="1:18" ht="20.399999999999999" x14ac:dyDescent="0.35">
      <c r="A1358" s="1">
        <v>1356</v>
      </c>
      <c r="B1358" s="1" t="s">
        <v>383</v>
      </c>
      <c r="C1358" s="1" t="s">
        <v>15</v>
      </c>
      <c r="D1358" s="1">
        <v>2011</v>
      </c>
      <c r="E1358" s="1">
        <v>45000</v>
      </c>
      <c r="F1358" s="1" t="s">
        <v>28</v>
      </c>
      <c r="G1358" s="1" t="s">
        <v>35</v>
      </c>
      <c r="H1358" s="1" t="s">
        <v>36</v>
      </c>
      <c r="I1358" s="1">
        <v>11.74</v>
      </c>
      <c r="J1358" s="1" t="s">
        <v>24</v>
      </c>
      <c r="K1358" s="1" t="s">
        <v>161</v>
      </c>
      <c r="L1358" s="1">
        <v>5</v>
      </c>
      <c r="N1358" s="1">
        <v>13.5</v>
      </c>
      <c r="P1358" s="2">
        <f t="shared" si="92"/>
        <v>186</v>
      </c>
      <c r="R1358" t="str">
        <f t="shared" si="93"/>
        <v/>
      </c>
    </row>
    <row r="1359" spans="1:18" ht="20.399999999999999" x14ac:dyDescent="0.35">
      <c r="A1359" s="1">
        <v>1357</v>
      </c>
      <c r="B1359" s="1" t="s">
        <v>14</v>
      </c>
      <c r="C1359" s="1" t="s">
        <v>15</v>
      </c>
      <c r="D1359" s="1">
        <v>2014</v>
      </c>
      <c r="E1359" s="1">
        <v>40000</v>
      </c>
      <c r="F1359" s="1" t="s">
        <v>16</v>
      </c>
      <c r="G1359" s="1" t="s">
        <v>17</v>
      </c>
      <c r="H1359" s="1" t="s">
        <v>36</v>
      </c>
      <c r="I1359" s="1">
        <v>26.6</v>
      </c>
      <c r="J1359" s="1" t="s">
        <v>19</v>
      </c>
      <c r="K1359" s="1" t="s">
        <v>20</v>
      </c>
      <c r="L1359" s="1">
        <v>5</v>
      </c>
      <c r="N1359" s="1">
        <v>3.15</v>
      </c>
      <c r="P1359" s="2">
        <f t="shared" si="92"/>
        <v>58.16</v>
      </c>
      <c r="R1359" t="str">
        <f t="shared" si="93"/>
        <v/>
      </c>
    </row>
    <row r="1360" spans="1:18" ht="20.399999999999999" x14ac:dyDescent="0.35">
      <c r="A1360" s="1">
        <v>1358</v>
      </c>
      <c r="B1360" s="1" t="s">
        <v>115</v>
      </c>
      <c r="C1360" s="1" t="s">
        <v>34</v>
      </c>
      <c r="D1360" s="1">
        <v>2012</v>
      </c>
      <c r="E1360" s="1">
        <v>49008</v>
      </c>
      <c r="F1360" s="1" t="s">
        <v>28</v>
      </c>
      <c r="G1360" s="1" t="s">
        <v>17</v>
      </c>
      <c r="H1360" s="1" t="s">
        <v>18</v>
      </c>
      <c r="I1360" s="1">
        <v>19.7</v>
      </c>
      <c r="J1360" s="1" t="s">
        <v>24</v>
      </c>
      <c r="K1360" s="1" t="s">
        <v>116</v>
      </c>
      <c r="L1360" s="1">
        <v>5</v>
      </c>
      <c r="N1360" s="1">
        <v>2.88</v>
      </c>
      <c r="P1360" s="2">
        <f t="shared" si="92"/>
        <v>46.3</v>
      </c>
      <c r="R1360" t="str">
        <f t="shared" si="93"/>
        <v/>
      </c>
    </row>
    <row r="1361" spans="1:18" ht="20.399999999999999" x14ac:dyDescent="0.35">
      <c r="A1361" s="1">
        <v>1359</v>
      </c>
      <c r="B1361" s="1" t="s">
        <v>553</v>
      </c>
      <c r="C1361" s="1" t="s">
        <v>57</v>
      </c>
      <c r="D1361" s="1">
        <v>2016</v>
      </c>
      <c r="E1361" s="1">
        <v>31000</v>
      </c>
      <c r="F1361" s="1" t="s">
        <v>28</v>
      </c>
      <c r="G1361" s="1" t="s">
        <v>17</v>
      </c>
      <c r="H1361" s="1" t="s">
        <v>18</v>
      </c>
      <c r="I1361" s="1">
        <v>24.7</v>
      </c>
      <c r="J1361" s="1" t="s">
        <v>24</v>
      </c>
      <c r="K1361" s="1" t="s">
        <v>464</v>
      </c>
      <c r="L1361" s="1">
        <v>5</v>
      </c>
      <c r="N1361" s="1">
        <v>2.15</v>
      </c>
      <c r="P1361" s="2">
        <f t="shared" si="92"/>
        <v>47.3</v>
      </c>
      <c r="R1361" t="str">
        <f t="shared" si="93"/>
        <v/>
      </c>
    </row>
    <row r="1362" spans="1:18" ht="20.399999999999999" x14ac:dyDescent="0.35">
      <c r="A1362" s="1">
        <v>1360</v>
      </c>
      <c r="B1362" s="1" t="s">
        <v>1291</v>
      </c>
      <c r="C1362" s="1" t="s">
        <v>22</v>
      </c>
      <c r="D1362" s="1">
        <v>2013</v>
      </c>
      <c r="E1362" s="1">
        <v>8000</v>
      </c>
      <c r="F1362" s="1" t="s">
        <v>28</v>
      </c>
      <c r="G1362" s="1" t="s">
        <v>17</v>
      </c>
      <c r="H1362" s="1" t="s">
        <v>18</v>
      </c>
      <c r="I1362" s="1">
        <v>16.95</v>
      </c>
      <c r="J1362" s="1" t="s">
        <v>24</v>
      </c>
      <c r="K1362" s="1" t="s">
        <v>1073</v>
      </c>
      <c r="L1362" s="1">
        <v>5</v>
      </c>
      <c r="N1362" s="1">
        <v>3.75</v>
      </c>
      <c r="P1362" s="2">
        <f t="shared" si="92"/>
        <v>97.7</v>
      </c>
      <c r="R1362" t="str">
        <f t="shared" si="93"/>
        <v/>
      </c>
    </row>
    <row r="1363" spans="1:18" ht="20.399999999999999" x14ac:dyDescent="0.35">
      <c r="A1363" s="1">
        <v>1361</v>
      </c>
      <c r="B1363" s="1" t="s">
        <v>1292</v>
      </c>
      <c r="C1363" s="1" t="s">
        <v>15</v>
      </c>
      <c r="D1363" s="1">
        <v>2019</v>
      </c>
      <c r="E1363" s="1">
        <v>171</v>
      </c>
      <c r="F1363" s="1" t="s">
        <v>28</v>
      </c>
      <c r="G1363" s="1" t="s">
        <v>17</v>
      </c>
      <c r="H1363" s="1" t="s">
        <v>18</v>
      </c>
      <c r="I1363" s="1">
        <v>24.7</v>
      </c>
      <c r="J1363" s="1" t="s">
        <v>24</v>
      </c>
      <c r="K1363" s="1" t="s">
        <v>464</v>
      </c>
      <c r="L1363" s="1">
        <v>5</v>
      </c>
      <c r="N1363" s="1">
        <v>3.6</v>
      </c>
      <c r="P1363" s="2">
        <f t="shared" si="92"/>
        <v>47.3</v>
      </c>
      <c r="R1363" t="str">
        <f t="shared" si="93"/>
        <v/>
      </c>
    </row>
    <row r="1364" spans="1:18" ht="20.399999999999999" x14ac:dyDescent="0.35">
      <c r="A1364" s="1">
        <v>1362</v>
      </c>
      <c r="B1364" s="1" t="s">
        <v>277</v>
      </c>
      <c r="C1364" s="1" t="s">
        <v>57</v>
      </c>
      <c r="D1364" s="1">
        <v>2018</v>
      </c>
      <c r="E1364" s="1">
        <v>2100</v>
      </c>
      <c r="F1364" s="1" t="s">
        <v>28</v>
      </c>
      <c r="G1364" s="1" t="s">
        <v>17</v>
      </c>
      <c r="H1364" s="1" t="s">
        <v>18</v>
      </c>
      <c r="I1364" s="1">
        <v>24.07</v>
      </c>
      <c r="J1364" s="1" t="s">
        <v>24</v>
      </c>
      <c r="K1364" s="1" t="s">
        <v>88</v>
      </c>
      <c r="L1364" s="1">
        <v>5</v>
      </c>
      <c r="M1364" s="1" t="s">
        <v>1293</v>
      </c>
      <c r="N1364" s="1">
        <v>3.6</v>
      </c>
      <c r="P1364" s="2">
        <f t="shared" si="92"/>
        <v>67.099999999999994</v>
      </c>
      <c r="Q1364">
        <f t="shared" ref="Q1364:Q1414" si="94">VALUE(SUBSTITUTE(SUBSTITUTE(TRIM(M1364), CHAR(160), ""), " Lakh", "")) * 100000</f>
        <v>433000</v>
      </c>
      <c r="R1364">
        <f t="shared" si="93"/>
        <v>99.984503464203229</v>
      </c>
    </row>
    <row r="1365" spans="1:18" ht="20.399999999999999" x14ac:dyDescent="0.35">
      <c r="A1365" s="1">
        <v>1363</v>
      </c>
      <c r="B1365" s="1" t="s">
        <v>1294</v>
      </c>
      <c r="C1365" s="1" t="s">
        <v>34</v>
      </c>
      <c r="D1365" s="1">
        <v>2018</v>
      </c>
      <c r="E1365" s="1">
        <v>20667</v>
      </c>
      <c r="F1365" s="1" t="s">
        <v>28</v>
      </c>
      <c r="G1365" s="1" t="s">
        <v>35</v>
      </c>
      <c r="H1365" s="1" t="s">
        <v>18</v>
      </c>
      <c r="I1365" s="1">
        <v>18.899999999999999</v>
      </c>
      <c r="J1365" s="1" t="s">
        <v>24</v>
      </c>
      <c r="K1365" s="1" t="s">
        <v>327</v>
      </c>
      <c r="L1365" s="1">
        <v>5</v>
      </c>
      <c r="M1365" s="1" t="s">
        <v>1295</v>
      </c>
      <c r="N1365" s="1">
        <v>7.55</v>
      </c>
      <c r="P1365" s="2">
        <f t="shared" si="92"/>
        <v>81.86</v>
      </c>
      <c r="Q1365">
        <f t="shared" si="94"/>
        <v>863000.00000000012</v>
      </c>
      <c r="R1365">
        <f t="shared" si="93"/>
        <v>99.990514484356893</v>
      </c>
    </row>
    <row r="1366" spans="1:18" ht="20.399999999999999" x14ac:dyDescent="0.35">
      <c r="A1366" s="1">
        <v>1364</v>
      </c>
      <c r="B1366" s="1" t="s">
        <v>945</v>
      </c>
      <c r="C1366" s="1" t="s">
        <v>57</v>
      </c>
      <c r="D1366" s="1">
        <v>2015</v>
      </c>
      <c r="E1366" s="1">
        <v>50000</v>
      </c>
      <c r="F1366" s="1" t="s">
        <v>23</v>
      </c>
      <c r="G1366" s="1" t="s">
        <v>17</v>
      </c>
      <c r="H1366" s="1" t="s">
        <v>18</v>
      </c>
      <c r="I1366" s="1">
        <v>24.2</v>
      </c>
      <c r="J1366" s="1" t="s">
        <v>24</v>
      </c>
      <c r="K1366" s="1" t="s">
        <v>69</v>
      </c>
      <c r="L1366" s="1">
        <v>7</v>
      </c>
      <c r="N1366" s="1">
        <v>4.7</v>
      </c>
      <c r="P1366" s="2">
        <f t="shared" si="92"/>
        <v>98.6</v>
      </c>
      <c r="R1366" t="str">
        <f t="shared" si="93"/>
        <v/>
      </c>
    </row>
    <row r="1367" spans="1:18" ht="20.399999999999999" x14ac:dyDescent="0.35">
      <c r="A1367" s="1">
        <v>1365</v>
      </c>
      <c r="B1367" s="1" t="s">
        <v>1296</v>
      </c>
      <c r="C1367" s="1" t="s">
        <v>43</v>
      </c>
      <c r="D1367" s="1">
        <v>2010</v>
      </c>
      <c r="E1367" s="1">
        <v>100030</v>
      </c>
      <c r="F1367" s="1" t="s">
        <v>23</v>
      </c>
      <c r="G1367" s="1" t="s">
        <v>17</v>
      </c>
      <c r="H1367" s="1" t="s">
        <v>36</v>
      </c>
      <c r="I1367" s="1">
        <v>18.8</v>
      </c>
      <c r="J1367" s="1" t="s">
        <v>24</v>
      </c>
      <c r="K1367" s="1" t="s">
        <v>219</v>
      </c>
      <c r="L1367" s="1">
        <v>5</v>
      </c>
      <c r="N1367" s="1">
        <v>1.6</v>
      </c>
      <c r="P1367" s="2">
        <f t="shared" si="92"/>
        <v>90</v>
      </c>
      <c r="R1367" t="str">
        <f t="shared" si="93"/>
        <v/>
      </c>
    </row>
    <row r="1368" spans="1:18" ht="20.399999999999999" x14ac:dyDescent="0.35">
      <c r="A1368" s="1">
        <v>1366</v>
      </c>
      <c r="B1368" s="1" t="s">
        <v>1297</v>
      </c>
      <c r="C1368" s="1" t="s">
        <v>22</v>
      </c>
      <c r="D1368" s="1">
        <v>2011</v>
      </c>
      <c r="E1368" s="1">
        <v>75372</v>
      </c>
      <c r="F1368" s="1" t="s">
        <v>23</v>
      </c>
      <c r="G1368" s="1" t="s">
        <v>17</v>
      </c>
      <c r="H1368" s="1" t="s">
        <v>18</v>
      </c>
      <c r="I1368" s="1">
        <v>16.52</v>
      </c>
      <c r="J1368" s="1" t="s">
        <v>24</v>
      </c>
      <c r="K1368" s="1" t="s">
        <v>1298</v>
      </c>
      <c r="L1368" s="1">
        <v>5</v>
      </c>
      <c r="N1368" s="1">
        <v>3.34</v>
      </c>
      <c r="P1368" s="2">
        <f t="shared" si="92"/>
        <v>123.7</v>
      </c>
      <c r="R1368" t="str">
        <f t="shared" si="93"/>
        <v/>
      </c>
    </row>
    <row r="1369" spans="1:18" ht="20.399999999999999" x14ac:dyDescent="0.35">
      <c r="A1369" s="1">
        <v>1367</v>
      </c>
      <c r="B1369" s="1" t="s">
        <v>721</v>
      </c>
      <c r="C1369" s="1" t="s">
        <v>53</v>
      </c>
      <c r="D1369" s="1">
        <v>2016</v>
      </c>
      <c r="E1369" s="1">
        <v>60475</v>
      </c>
      <c r="F1369" s="1" t="s">
        <v>28</v>
      </c>
      <c r="G1369" s="1" t="s">
        <v>35</v>
      </c>
      <c r="H1369" s="1" t="s">
        <v>18</v>
      </c>
      <c r="I1369" s="1">
        <v>18</v>
      </c>
      <c r="J1369" s="1" t="s">
        <v>24</v>
      </c>
      <c r="K1369" s="1" t="s">
        <v>201</v>
      </c>
      <c r="L1369" s="1">
        <v>5</v>
      </c>
      <c r="N1369" s="1">
        <v>9.1</v>
      </c>
      <c r="P1369" s="2">
        <f t="shared" si="92"/>
        <v>117.3</v>
      </c>
      <c r="R1369" t="str">
        <f t="shared" si="93"/>
        <v/>
      </c>
    </row>
    <row r="1370" spans="1:18" ht="20.399999999999999" x14ac:dyDescent="0.35">
      <c r="A1370" s="1">
        <v>1368</v>
      </c>
      <c r="B1370" s="1" t="s">
        <v>1299</v>
      </c>
      <c r="C1370" s="1" t="s">
        <v>53</v>
      </c>
      <c r="D1370" s="1">
        <v>2019</v>
      </c>
      <c r="E1370" s="1">
        <v>18453</v>
      </c>
      <c r="F1370" s="1" t="s">
        <v>28</v>
      </c>
      <c r="G1370" s="1" t="s">
        <v>17</v>
      </c>
      <c r="H1370" s="1" t="s">
        <v>18</v>
      </c>
      <c r="I1370" s="1">
        <v>18.899999999999999</v>
      </c>
      <c r="J1370" s="1" t="s">
        <v>24</v>
      </c>
      <c r="K1370" s="1" t="s">
        <v>327</v>
      </c>
      <c r="L1370" s="1">
        <v>5</v>
      </c>
      <c r="M1370" s="1" t="s">
        <v>1300</v>
      </c>
      <c r="N1370" s="1">
        <v>6.17</v>
      </c>
      <c r="P1370" s="2">
        <f t="shared" si="92"/>
        <v>81.86</v>
      </c>
      <c r="Q1370">
        <f t="shared" si="94"/>
        <v>668000</v>
      </c>
      <c r="R1370">
        <f t="shared" si="93"/>
        <v>99.987745508982044</v>
      </c>
    </row>
    <row r="1371" spans="1:18" ht="20.399999999999999" x14ac:dyDescent="0.35">
      <c r="A1371" s="1">
        <v>1369</v>
      </c>
      <c r="B1371" s="1" t="s">
        <v>438</v>
      </c>
      <c r="C1371" s="1" t="s">
        <v>39</v>
      </c>
      <c r="D1371" s="1">
        <v>2008</v>
      </c>
      <c r="E1371" s="1">
        <v>96578</v>
      </c>
      <c r="F1371" s="1" t="s">
        <v>23</v>
      </c>
      <c r="G1371" s="1" t="s">
        <v>17</v>
      </c>
      <c r="H1371" s="1" t="s">
        <v>18</v>
      </c>
      <c r="I1371" s="1">
        <v>22</v>
      </c>
      <c r="J1371" s="1" t="s">
        <v>24</v>
      </c>
      <c r="K1371" s="1" t="s">
        <v>25</v>
      </c>
      <c r="L1371" s="1">
        <v>5</v>
      </c>
      <c r="M1371" s="1" t="s">
        <v>439</v>
      </c>
      <c r="N1371" s="1">
        <v>2.5</v>
      </c>
      <c r="P1371" s="2">
        <f t="shared" si="92"/>
        <v>126.2</v>
      </c>
      <c r="Q1371">
        <f t="shared" si="94"/>
        <v>1407000</v>
      </c>
      <c r="R1371">
        <f t="shared" si="93"/>
        <v>99.991030561478325</v>
      </c>
    </row>
    <row r="1372" spans="1:18" ht="20.399999999999999" x14ac:dyDescent="0.35">
      <c r="A1372" s="1">
        <v>1370</v>
      </c>
      <c r="B1372" s="1" t="s">
        <v>1301</v>
      </c>
      <c r="C1372" s="1" t="s">
        <v>57</v>
      </c>
      <c r="D1372" s="1">
        <v>2016</v>
      </c>
      <c r="E1372" s="1">
        <v>31001</v>
      </c>
      <c r="F1372" s="1" t="s">
        <v>28</v>
      </c>
      <c r="G1372" s="1" t="s">
        <v>17</v>
      </c>
      <c r="H1372" s="1" t="s">
        <v>18</v>
      </c>
      <c r="I1372" s="1">
        <v>18.440000000000001</v>
      </c>
      <c r="J1372" s="1" t="s">
        <v>24</v>
      </c>
      <c r="K1372" s="1" t="s">
        <v>142</v>
      </c>
      <c r="L1372" s="1">
        <v>5</v>
      </c>
      <c r="N1372" s="1">
        <v>3</v>
      </c>
      <c r="P1372" s="2">
        <f t="shared" si="92"/>
        <v>75</v>
      </c>
      <c r="R1372" t="str">
        <f t="shared" si="93"/>
        <v/>
      </c>
    </row>
    <row r="1373" spans="1:18" ht="20.399999999999999" x14ac:dyDescent="0.35">
      <c r="A1373" s="1">
        <v>1371</v>
      </c>
      <c r="B1373" s="1" t="s">
        <v>349</v>
      </c>
      <c r="C1373" s="1" t="s">
        <v>43</v>
      </c>
      <c r="D1373" s="1">
        <v>2012</v>
      </c>
      <c r="E1373" s="1">
        <v>65900</v>
      </c>
      <c r="F1373" s="1" t="s">
        <v>23</v>
      </c>
      <c r="G1373" s="1" t="s">
        <v>17</v>
      </c>
      <c r="H1373" s="1" t="s">
        <v>18</v>
      </c>
      <c r="I1373" s="1">
        <v>22.32</v>
      </c>
      <c r="J1373" s="1" t="s">
        <v>24</v>
      </c>
      <c r="K1373" s="1" t="s">
        <v>235</v>
      </c>
      <c r="L1373" s="1">
        <v>5</v>
      </c>
      <c r="N1373" s="1">
        <v>5.75</v>
      </c>
      <c r="P1373" s="2">
        <f t="shared" si="92"/>
        <v>126.32</v>
      </c>
      <c r="R1373" t="str">
        <f t="shared" si="93"/>
        <v/>
      </c>
    </row>
    <row r="1374" spans="1:18" ht="20.399999999999999" x14ac:dyDescent="0.35">
      <c r="A1374" s="1">
        <v>1372</v>
      </c>
      <c r="B1374" s="1" t="s">
        <v>1302</v>
      </c>
      <c r="C1374" s="1" t="s">
        <v>74</v>
      </c>
      <c r="D1374" s="1">
        <v>2017</v>
      </c>
      <c r="E1374" s="1">
        <v>26246</v>
      </c>
      <c r="F1374" s="1" t="s">
        <v>28</v>
      </c>
      <c r="G1374" s="1" t="s">
        <v>17</v>
      </c>
      <c r="H1374" s="1" t="s">
        <v>18</v>
      </c>
      <c r="I1374" s="1">
        <v>15.29</v>
      </c>
      <c r="J1374" s="1" t="s">
        <v>24</v>
      </c>
      <c r="K1374" s="1" t="s">
        <v>283</v>
      </c>
      <c r="L1374" s="1">
        <v>5</v>
      </c>
      <c r="N1374" s="1">
        <v>10.75</v>
      </c>
      <c r="P1374" s="2">
        <f t="shared" si="92"/>
        <v>121.3</v>
      </c>
      <c r="R1374" t="str">
        <f t="shared" si="93"/>
        <v/>
      </c>
    </row>
    <row r="1375" spans="1:18" ht="20.399999999999999" x14ac:dyDescent="0.35">
      <c r="A1375" s="1">
        <v>1373</v>
      </c>
      <c r="B1375" s="1" t="s">
        <v>216</v>
      </c>
      <c r="C1375" s="1" t="s">
        <v>43</v>
      </c>
      <c r="D1375" s="1">
        <v>2013</v>
      </c>
      <c r="E1375" s="1">
        <v>62700</v>
      </c>
      <c r="F1375" s="1" t="s">
        <v>28</v>
      </c>
      <c r="G1375" s="1" t="s">
        <v>17</v>
      </c>
      <c r="H1375" s="1" t="s">
        <v>36</v>
      </c>
      <c r="I1375" s="1">
        <v>20.51</v>
      </c>
      <c r="J1375" s="1" t="s">
        <v>24</v>
      </c>
      <c r="K1375" s="1" t="s">
        <v>398</v>
      </c>
      <c r="L1375" s="1">
        <v>5</v>
      </c>
      <c r="N1375" s="1">
        <v>2.85</v>
      </c>
      <c r="P1375" s="2">
        <f t="shared" si="92"/>
        <v>67.040000000000006</v>
      </c>
      <c r="R1375" t="str">
        <f t="shared" si="93"/>
        <v/>
      </c>
    </row>
    <row r="1376" spans="1:18" ht="20.399999999999999" x14ac:dyDescent="0.35">
      <c r="A1376" s="1">
        <v>1374</v>
      </c>
      <c r="B1376" s="1" t="s">
        <v>1303</v>
      </c>
      <c r="C1376" s="1" t="s">
        <v>27</v>
      </c>
      <c r="D1376" s="1">
        <v>2008</v>
      </c>
      <c r="E1376" s="1">
        <v>90000</v>
      </c>
      <c r="F1376" s="1" t="s">
        <v>28</v>
      </c>
      <c r="G1376" s="1" t="s">
        <v>35</v>
      </c>
      <c r="H1376" s="1" t="s">
        <v>18</v>
      </c>
      <c r="I1376" s="1">
        <v>10.199999999999999</v>
      </c>
      <c r="J1376" s="1" t="s">
        <v>24</v>
      </c>
      <c r="K1376" s="1" t="s">
        <v>1257</v>
      </c>
      <c r="L1376" s="1">
        <v>5</v>
      </c>
      <c r="N1376" s="1">
        <v>6.5</v>
      </c>
      <c r="P1376" s="2">
        <f t="shared" si="92"/>
        <v>180</v>
      </c>
      <c r="R1376" t="str">
        <f t="shared" si="93"/>
        <v/>
      </c>
    </row>
    <row r="1377" spans="1:18" ht="20.399999999999999" x14ac:dyDescent="0.35">
      <c r="A1377" s="1">
        <v>1375</v>
      </c>
      <c r="B1377" s="1" t="s">
        <v>1304</v>
      </c>
      <c r="C1377" s="1" t="s">
        <v>74</v>
      </c>
      <c r="D1377" s="1">
        <v>2016</v>
      </c>
      <c r="E1377" s="1">
        <v>36000</v>
      </c>
      <c r="F1377" s="1" t="s">
        <v>28</v>
      </c>
      <c r="G1377" s="1" t="s">
        <v>35</v>
      </c>
      <c r="H1377" s="1" t="s">
        <v>18</v>
      </c>
      <c r="I1377" s="1">
        <v>16.8</v>
      </c>
      <c r="J1377" s="1" t="s">
        <v>24</v>
      </c>
      <c r="K1377" s="1" t="s">
        <v>466</v>
      </c>
      <c r="L1377" s="1">
        <v>5</v>
      </c>
      <c r="N1377" s="1">
        <v>9.4499999999999993</v>
      </c>
      <c r="P1377" s="2">
        <f t="shared" si="92"/>
        <v>118</v>
      </c>
      <c r="R1377" t="str">
        <f t="shared" si="93"/>
        <v/>
      </c>
    </row>
    <row r="1378" spans="1:18" ht="20.399999999999999" x14ac:dyDescent="0.35">
      <c r="A1378" s="1">
        <v>1376</v>
      </c>
      <c r="B1378" s="1" t="s">
        <v>1305</v>
      </c>
      <c r="C1378" s="1" t="s">
        <v>61</v>
      </c>
      <c r="D1378" s="1">
        <v>2016</v>
      </c>
      <c r="E1378" s="1">
        <v>46000</v>
      </c>
      <c r="F1378" s="1" t="s">
        <v>23</v>
      </c>
      <c r="G1378" s="1" t="s">
        <v>17</v>
      </c>
      <c r="H1378" s="1" t="s">
        <v>18</v>
      </c>
      <c r="I1378" s="1">
        <v>27.39</v>
      </c>
      <c r="J1378" s="1" t="s">
        <v>24</v>
      </c>
      <c r="K1378" s="1" t="s">
        <v>51</v>
      </c>
      <c r="L1378" s="1">
        <v>5</v>
      </c>
      <c r="N1378" s="1">
        <v>6.75</v>
      </c>
      <c r="P1378" s="2">
        <f t="shared" si="92"/>
        <v>74</v>
      </c>
      <c r="R1378" t="str">
        <f t="shared" si="93"/>
        <v/>
      </c>
    </row>
    <row r="1379" spans="1:18" ht="20.399999999999999" x14ac:dyDescent="0.35">
      <c r="A1379" s="1">
        <v>1377</v>
      </c>
      <c r="B1379" s="1" t="s">
        <v>1005</v>
      </c>
      <c r="C1379" s="1" t="s">
        <v>34</v>
      </c>
      <c r="D1379" s="1">
        <v>2017</v>
      </c>
      <c r="E1379" s="1">
        <v>73003</v>
      </c>
      <c r="F1379" s="1" t="s">
        <v>23</v>
      </c>
      <c r="G1379" s="1" t="s">
        <v>17</v>
      </c>
      <c r="H1379" s="1" t="s">
        <v>18</v>
      </c>
      <c r="I1379" s="1">
        <v>26</v>
      </c>
      <c r="J1379" s="1" t="s">
        <v>24</v>
      </c>
      <c r="K1379" s="1" t="s">
        <v>69</v>
      </c>
      <c r="L1379" s="1">
        <v>5</v>
      </c>
      <c r="N1379" s="1">
        <v>7.75</v>
      </c>
      <c r="P1379" s="2">
        <f t="shared" si="92"/>
        <v>98.6</v>
      </c>
      <c r="R1379" t="str">
        <f t="shared" si="93"/>
        <v/>
      </c>
    </row>
    <row r="1380" spans="1:18" ht="20.399999999999999" x14ac:dyDescent="0.35">
      <c r="A1380" s="1">
        <v>1378</v>
      </c>
      <c r="B1380" s="1" t="s">
        <v>1306</v>
      </c>
      <c r="C1380" s="1" t="s">
        <v>53</v>
      </c>
      <c r="D1380" s="1">
        <v>2014</v>
      </c>
      <c r="E1380" s="1">
        <v>46566</v>
      </c>
      <c r="F1380" s="1" t="s">
        <v>23</v>
      </c>
      <c r="G1380" s="1" t="s">
        <v>17</v>
      </c>
      <c r="H1380" s="1" t="s">
        <v>18</v>
      </c>
      <c r="I1380" s="1">
        <v>22.54</v>
      </c>
      <c r="J1380" s="1" t="s">
        <v>24</v>
      </c>
      <c r="K1380" s="1" t="s">
        <v>32</v>
      </c>
      <c r="L1380" s="1">
        <v>5</v>
      </c>
      <c r="N1380" s="1">
        <v>4.4000000000000004</v>
      </c>
      <c r="P1380" s="2">
        <f t="shared" si="92"/>
        <v>88.76</v>
      </c>
      <c r="R1380" t="str">
        <f t="shared" si="93"/>
        <v/>
      </c>
    </row>
    <row r="1381" spans="1:18" ht="20.399999999999999" x14ac:dyDescent="0.35">
      <c r="A1381" s="1">
        <v>1379</v>
      </c>
      <c r="B1381" s="1" t="s">
        <v>1307</v>
      </c>
      <c r="C1381" s="1" t="s">
        <v>43</v>
      </c>
      <c r="D1381" s="1">
        <v>2015</v>
      </c>
      <c r="E1381" s="1">
        <v>41493</v>
      </c>
      <c r="F1381" s="1" t="s">
        <v>23</v>
      </c>
      <c r="G1381" s="1" t="s">
        <v>35</v>
      </c>
      <c r="H1381" s="1" t="s">
        <v>18</v>
      </c>
      <c r="I1381" s="1">
        <v>13</v>
      </c>
      <c r="J1381" s="1" t="s">
        <v>24</v>
      </c>
      <c r="K1381" s="1" t="s">
        <v>1127</v>
      </c>
      <c r="L1381" s="1">
        <v>5</v>
      </c>
      <c r="N1381" s="1">
        <v>42</v>
      </c>
      <c r="P1381" s="2">
        <f t="shared" si="92"/>
        <v>265</v>
      </c>
      <c r="R1381" t="str">
        <f t="shared" si="93"/>
        <v/>
      </c>
    </row>
    <row r="1382" spans="1:18" ht="20.399999999999999" x14ac:dyDescent="0.35">
      <c r="A1382" s="1">
        <v>1380</v>
      </c>
      <c r="B1382" s="1" t="s">
        <v>1308</v>
      </c>
      <c r="C1382" s="1" t="s">
        <v>53</v>
      </c>
      <c r="D1382" s="1">
        <v>2014</v>
      </c>
      <c r="E1382" s="1">
        <v>103788</v>
      </c>
      <c r="F1382" s="1" t="s">
        <v>23</v>
      </c>
      <c r="G1382" s="1" t="s">
        <v>17</v>
      </c>
      <c r="H1382" s="1" t="s">
        <v>18</v>
      </c>
      <c r="I1382" s="1">
        <v>19.010000000000002</v>
      </c>
      <c r="J1382" s="1" t="s">
        <v>24</v>
      </c>
      <c r="K1382" s="1" t="s">
        <v>181</v>
      </c>
      <c r="L1382" s="1">
        <v>5</v>
      </c>
      <c r="N1382" s="1">
        <v>5.67</v>
      </c>
      <c r="P1382" s="2">
        <f t="shared" si="92"/>
        <v>108.5</v>
      </c>
      <c r="R1382" t="str">
        <f t="shared" si="93"/>
        <v/>
      </c>
    </row>
    <row r="1383" spans="1:18" ht="20.399999999999999" x14ac:dyDescent="0.35">
      <c r="A1383" s="1">
        <v>1381</v>
      </c>
      <c r="B1383" s="1" t="s">
        <v>1161</v>
      </c>
      <c r="C1383" s="1" t="s">
        <v>74</v>
      </c>
      <c r="D1383" s="1">
        <v>2016</v>
      </c>
      <c r="E1383" s="1">
        <v>45000</v>
      </c>
      <c r="F1383" s="1" t="s">
        <v>23</v>
      </c>
      <c r="G1383" s="1" t="s">
        <v>35</v>
      </c>
      <c r="H1383" s="1" t="s">
        <v>18</v>
      </c>
      <c r="I1383" s="1">
        <v>19.600000000000001</v>
      </c>
      <c r="J1383" s="1" t="s">
        <v>24</v>
      </c>
      <c r="K1383" s="1" t="s">
        <v>95</v>
      </c>
      <c r="L1383" s="1">
        <v>5</v>
      </c>
      <c r="M1383" s="1" t="s">
        <v>1162</v>
      </c>
      <c r="N1383" s="1">
        <v>11.5</v>
      </c>
      <c r="P1383" s="2">
        <f t="shared" si="92"/>
        <v>108.45</v>
      </c>
      <c r="Q1383">
        <f t="shared" si="94"/>
        <v>1505000</v>
      </c>
      <c r="R1383">
        <f t="shared" si="93"/>
        <v>99.992794019933555</v>
      </c>
    </row>
    <row r="1384" spans="1:18" ht="20.399999999999999" x14ac:dyDescent="0.35">
      <c r="A1384" s="1">
        <v>1382</v>
      </c>
      <c r="B1384" s="1" t="s">
        <v>478</v>
      </c>
      <c r="C1384" s="1" t="s">
        <v>22</v>
      </c>
      <c r="D1384" s="1">
        <v>2009</v>
      </c>
      <c r="E1384" s="1">
        <v>120000</v>
      </c>
      <c r="F1384" s="1" t="s">
        <v>28</v>
      </c>
      <c r="G1384" s="1" t="s">
        <v>17</v>
      </c>
      <c r="H1384" s="1" t="s">
        <v>18</v>
      </c>
      <c r="I1384" s="1">
        <v>18.899999999999999</v>
      </c>
      <c r="J1384" s="1" t="s">
        <v>24</v>
      </c>
      <c r="K1384" s="1" t="s">
        <v>88</v>
      </c>
      <c r="L1384" s="1">
        <v>5</v>
      </c>
      <c r="N1384" s="1">
        <v>1.69</v>
      </c>
      <c r="P1384" s="2">
        <f t="shared" si="92"/>
        <v>67.099999999999994</v>
      </c>
      <c r="R1384" t="str">
        <f t="shared" si="93"/>
        <v/>
      </c>
    </row>
    <row r="1385" spans="1:18" ht="20.399999999999999" x14ac:dyDescent="0.35">
      <c r="A1385" s="1">
        <v>1383</v>
      </c>
      <c r="B1385" s="1" t="s">
        <v>1309</v>
      </c>
      <c r="C1385" s="1" t="s">
        <v>43</v>
      </c>
      <c r="D1385" s="1">
        <v>2009</v>
      </c>
      <c r="E1385" s="1">
        <v>97359</v>
      </c>
      <c r="F1385" s="1" t="s">
        <v>23</v>
      </c>
      <c r="G1385" s="1" t="s">
        <v>17</v>
      </c>
      <c r="H1385" s="1" t="s">
        <v>36</v>
      </c>
      <c r="I1385" s="1">
        <v>17.100000000000001</v>
      </c>
      <c r="J1385" s="1" t="s">
        <v>24</v>
      </c>
      <c r="K1385" s="1" t="s">
        <v>215</v>
      </c>
      <c r="L1385" s="1">
        <v>5</v>
      </c>
      <c r="N1385" s="1">
        <v>1.8</v>
      </c>
      <c r="P1385" s="2">
        <f t="shared" si="92"/>
        <v>110</v>
      </c>
      <c r="R1385" t="str">
        <f t="shared" si="93"/>
        <v/>
      </c>
    </row>
    <row r="1386" spans="1:18" ht="20.399999999999999" x14ac:dyDescent="0.35">
      <c r="A1386" s="1">
        <v>1384</v>
      </c>
      <c r="B1386" s="1" t="s">
        <v>865</v>
      </c>
      <c r="C1386" s="1" t="s">
        <v>15</v>
      </c>
      <c r="D1386" s="1">
        <v>2016</v>
      </c>
      <c r="E1386" s="1">
        <v>62000</v>
      </c>
      <c r="F1386" s="1" t="s">
        <v>28</v>
      </c>
      <c r="G1386" s="1" t="s">
        <v>17</v>
      </c>
      <c r="H1386" s="1" t="s">
        <v>18</v>
      </c>
      <c r="I1386" s="1">
        <v>18.5</v>
      </c>
      <c r="J1386" s="1" t="s">
        <v>24</v>
      </c>
      <c r="K1386" s="1" t="s">
        <v>276</v>
      </c>
      <c r="L1386" s="1">
        <v>5</v>
      </c>
      <c r="N1386" s="1">
        <v>3.2</v>
      </c>
      <c r="P1386" s="2">
        <f t="shared" si="92"/>
        <v>85.8</v>
      </c>
      <c r="R1386" t="str">
        <f t="shared" si="93"/>
        <v/>
      </c>
    </row>
    <row r="1387" spans="1:18" ht="20.399999999999999" x14ac:dyDescent="0.35">
      <c r="A1387" s="1">
        <v>1385</v>
      </c>
      <c r="B1387" s="1" t="s">
        <v>357</v>
      </c>
      <c r="C1387" s="1" t="s">
        <v>22</v>
      </c>
      <c r="D1387" s="1">
        <v>2004</v>
      </c>
      <c r="E1387" s="1">
        <v>115000</v>
      </c>
      <c r="F1387" s="1" t="s">
        <v>28</v>
      </c>
      <c r="G1387" s="1" t="s">
        <v>17</v>
      </c>
      <c r="H1387" s="1" t="s">
        <v>36</v>
      </c>
      <c r="I1387" s="1">
        <v>0</v>
      </c>
      <c r="J1387" s="1" t="s">
        <v>24</v>
      </c>
      <c r="N1387" s="1">
        <v>1.5</v>
      </c>
      <c r="P1387" s="2"/>
      <c r="R1387" t="str">
        <f t="shared" si="93"/>
        <v/>
      </c>
    </row>
    <row r="1388" spans="1:18" ht="20.399999999999999" x14ac:dyDescent="0.35">
      <c r="A1388" s="1">
        <v>1386</v>
      </c>
      <c r="B1388" s="1" t="s">
        <v>1310</v>
      </c>
      <c r="C1388" s="1" t="s">
        <v>53</v>
      </c>
      <c r="D1388" s="1">
        <v>2019</v>
      </c>
      <c r="E1388" s="1">
        <v>18373</v>
      </c>
      <c r="F1388" s="1" t="s">
        <v>23</v>
      </c>
      <c r="G1388" s="1" t="s">
        <v>35</v>
      </c>
      <c r="H1388" s="1" t="s">
        <v>18</v>
      </c>
      <c r="I1388" s="1">
        <v>22.48</v>
      </c>
      <c r="J1388" s="1" t="s">
        <v>24</v>
      </c>
      <c r="K1388" s="1" t="s">
        <v>186</v>
      </c>
      <c r="L1388" s="1">
        <v>5</v>
      </c>
      <c r="N1388" s="1">
        <v>45.86</v>
      </c>
      <c r="P1388" s="2">
        <f>--LEFT(K1388, FIND(" ", K1388) - 1)</f>
        <v>187.74</v>
      </c>
      <c r="R1388" t="str">
        <f t="shared" si="93"/>
        <v/>
      </c>
    </row>
    <row r="1389" spans="1:18" ht="20.399999999999999" x14ac:dyDescent="0.35">
      <c r="A1389" s="1">
        <v>1387</v>
      </c>
      <c r="B1389" s="1" t="s">
        <v>849</v>
      </c>
      <c r="C1389" s="1" t="s">
        <v>39</v>
      </c>
      <c r="D1389" s="1">
        <v>2016</v>
      </c>
      <c r="E1389" s="1">
        <v>60453</v>
      </c>
      <c r="F1389" s="1" t="s">
        <v>28</v>
      </c>
      <c r="G1389" s="1" t="s">
        <v>17</v>
      </c>
      <c r="H1389" s="1" t="s">
        <v>18</v>
      </c>
      <c r="I1389" s="1">
        <v>16.47</v>
      </c>
      <c r="J1389" s="1" t="s">
        <v>24</v>
      </c>
      <c r="K1389" s="1" t="s">
        <v>51</v>
      </c>
      <c r="L1389" s="1">
        <v>5</v>
      </c>
      <c r="N1389" s="1">
        <v>5.0999999999999996</v>
      </c>
      <c r="P1389" s="2">
        <f>--LEFT(K1389, FIND(" ", K1389) - 1)</f>
        <v>74</v>
      </c>
      <c r="R1389" t="str">
        <f t="shared" si="93"/>
        <v/>
      </c>
    </row>
    <row r="1390" spans="1:18" ht="20.399999999999999" x14ac:dyDescent="0.35">
      <c r="A1390" s="1">
        <v>1388</v>
      </c>
      <c r="B1390" s="1" t="s">
        <v>59</v>
      </c>
      <c r="C1390" s="1" t="s">
        <v>22</v>
      </c>
      <c r="D1390" s="1">
        <v>2013</v>
      </c>
      <c r="E1390" s="1">
        <v>37000</v>
      </c>
      <c r="F1390" s="1" t="s">
        <v>23</v>
      </c>
      <c r="G1390" s="1" t="s">
        <v>17</v>
      </c>
      <c r="H1390" s="1" t="s">
        <v>18</v>
      </c>
      <c r="I1390" s="1">
        <v>17.8</v>
      </c>
      <c r="J1390" s="1" t="s">
        <v>24</v>
      </c>
      <c r="K1390" s="1" t="s">
        <v>188</v>
      </c>
      <c r="L1390" s="1">
        <v>5</v>
      </c>
      <c r="N1390" s="1">
        <v>4.8499999999999996</v>
      </c>
      <c r="P1390" s="2"/>
      <c r="R1390" t="str">
        <f t="shared" si="93"/>
        <v/>
      </c>
    </row>
    <row r="1391" spans="1:18" ht="20.399999999999999" x14ac:dyDescent="0.35">
      <c r="A1391" s="1">
        <v>1389</v>
      </c>
      <c r="B1391" s="1" t="s">
        <v>1311</v>
      </c>
      <c r="C1391" s="1" t="s">
        <v>15</v>
      </c>
      <c r="D1391" s="1">
        <v>2010</v>
      </c>
      <c r="E1391" s="1">
        <v>69009</v>
      </c>
      <c r="F1391" s="1" t="s">
        <v>28</v>
      </c>
      <c r="G1391" s="1" t="s">
        <v>17</v>
      </c>
      <c r="H1391" s="1" t="s">
        <v>36</v>
      </c>
      <c r="I1391" s="1">
        <v>15.6</v>
      </c>
      <c r="J1391" s="1" t="s">
        <v>24</v>
      </c>
      <c r="K1391" s="1" t="s">
        <v>424</v>
      </c>
      <c r="L1391" s="1">
        <v>5</v>
      </c>
      <c r="N1391" s="1">
        <v>2.4</v>
      </c>
      <c r="P1391" s="2">
        <f t="shared" ref="P1391:P1420" si="95">--LEFT(K1391, FIND(" ", K1391) - 1)</f>
        <v>70</v>
      </c>
      <c r="R1391" t="str">
        <f t="shared" si="93"/>
        <v/>
      </c>
    </row>
    <row r="1392" spans="1:18" ht="20.399999999999999" x14ac:dyDescent="0.35">
      <c r="A1392" s="1">
        <v>1390</v>
      </c>
      <c r="B1392" s="1" t="s">
        <v>242</v>
      </c>
      <c r="C1392" s="1" t="s">
        <v>39</v>
      </c>
      <c r="D1392" s="1">
        <v>2013</v>
      </c>
      <c r="E1392" s="1">
        <v>30000</v>
      </c>
      <c r="F1392" s="1" t="s">
        <v>23</v>
      </c>
      <c r="G1392" s="1" t="s">
        <v>35</v>
      </c>
      <c r="H1392" s="1" t="s">
        <v>18</v>
      </c>
      <c r="I1392" s="1">
        <v>18.88</v>
      </c>
      <c r="J1392" s="1" t="s">
        <v>24</v>
      </c>
      <c r="K1392" s="1" t="s">
        <v>99</v>
      </c>
      <c r="L1392" s="1">
        <v>5</v>
      </c>
      <c r="N1392" s="1">
        <v>22</v>
      </c>
      <c r="P1392" s="2">
        <f t="shared" si="95"/>
        <v>184</v>
      </c>
      <c r="R1392" t="str">
        <f t="shared" si="93"/>
        <v/>
      </c>
    </row>
    <row r="1393" spans="1:18" ht="20.399999999999999" x14ac:dyDescent="0.35">
      <c r="A1393" s="1">
        <v>1391</v>
      </c>
      <c r="B1393" s="1" t="s">
        <v>785</v>
      </c>
      <c r="C1393" s="1" t="s">
        <v>61</v>
      </c>
      <c r="D1393" s="1">
        <v>2012</v>
      </c>
      <c r="E1393" s="1">
        <v>70707</v>
      </c>
      <c r="F1393" s="1" t="s">
        <v>23</v>
      </c>
      <c r="G1393" s="1" t="s">
        <v>17</v>
      </c>
      <c r="H1393" s="1" t="s">
        <v>18</v>
      </c>
      <c r="I1393" s="1">
        <v>22.32</v>
      </c>
      <c r="J1393" s="1" t="s">
        <v>24</v>
      </c>
      <c r="K1393" s="1" t="s">
        <v>235</v>
      </c>
      <c r="L1393" s="1">
        <v>5</v>
      </c>
      <c r="N1393" s="1">
        <v>4.28</v>
      </c>
      <c r="P1393" s="2">
        <f t="shared" si="95"/>
        <v>126.32</v>
      </c>
      <c r="R1393" t="str">
        <f t="shared" si="93"/>
        <v/>
      </c>
    </row>
    <row r="1394" spans="1:18" ht="20.399999999999999" x14ac:dyDescent="0.35">
      <c r="A1394" s="1">
        <v>1392</v>
      </c>
      <c r="B1394" s="1" t="s">
        <v>361</v>
      </c>
      <c r="C1394" s="1" t="s">
        <v>34</v>
      </c>
      <c r="D1394" s="1">
        <v>2015</v>
      </c>
      <c r="E1394" s="1">
        <v>64677</v>
      </c>
      <c r="F1394" s="1" t="s">
        <v>23</v>
      </c>
      <c r="G1394" s="1" t="s">
        <v>17</v>
      </c>
      <c r="H1394" s="1" t="s">
        <v>18</v>
      </c>
      <c r="I1394" s="1">
        <v>20.45</v>
      </c>
      <c r="J1394" s="1" t="s">
        <v>24</v>
      </c>
      <c r="K1394" s="1" t="s">
        <v>72</v>
      </c>
      <c r="L1394" s="1">
        <v>5</v>
      </c>
      <c r="N1394" s="1">
        <v>5.67</v>
      </c>
      <c r="P1394" s="2">
        <f t="shared" si="95"/>
        <v>83.8</v>
      </c>
      <c r="R1394" t="str">
        <f t="shared" si="93"/>
        <v/>
      </c>
    </row>
    <row r="1395" spans="1:18" ht="20.399999999999999" x14ac:dyDescent="0.35">
      <c r="A1395" s="1">
        <v>1393</v>
      </c>
      <c r="B1395" s="1" t="s">
        <v>1312</v>
      </c>
      <c r="C1395" s="1" t="s">
        <v>74</v>
      </c>
      <c r="D1395" s="1">
        <v>2018</v>
      </c>
      <c r="E1395" s="1">
        <v>3000</v>
      </c>
      <c r="F1395" s="1" t="s">
        <v>28</v>
      </c>
      <c r="G1395" s="1" t="s">
        <v>35</v>
      </c>
      <c r="H1395" s="1" t="s">
        <v>18</v>
      </c>
      <c r="I1395" s="1">
        <v>18.899999999999999</v>
      </c>
      <c r="J1395" s="1" t="s">
        <v>24</v>
      </c>
      <c r="K1395" s="1" t="s">
        <v>327</v>
      </c>
      <c r="L1395" s="1">
        <v>5</v>
      </c>
      <c r="M1395" s="1" t="s">
        <v>1313</v>
      </c>
      <c r="N1395" s="1">
        <v>6.2</v>
      </c>
      <c r="P1395" s="2">
        <f t="shared" si="95"/>
        <v>81.86</v>
      </c>
      <c r="Q1395">
        <f t="shared" si="94"/>
        <v>798000</v>
      </c>
      <c r="R1395">
        <f t="shared" si="93"/>
        <v>99.989741854636591</v>
      </c>
    </row>
    <row r="1396" spans="1:18" ht="20.399999999999999" x14ac:dyDescent="0.35">
      <c r="A1396" s="1">
        <v>1394</v>
      </c>
      <c r="B1396" s="1" t="s">
        <v>422</v>
      </c>
      <c r="C1396" s="1" t="s">
        <v>74</v>
      </c>
      <c r="D1396" s="1">
        <v>2013</v>
      </c>
      <c r="E1396" s="1">
        <v>49000</v>
      </c>
      <c r="F1396" s="1" t="s">
        <v>23</v>
      </c>
      <c r="G1396" s="1" t="s">
        <v>35</v>
      </c>
      <c r="H1396" s="1" t="s">
        <v>36</v>
      </c>
      <c r="I1396" s="1">
        <v>17.05</v>
      </c>
      <c r="J1396" s="1" t="s">
        <v>24</v>
      </c>
      <c r="K1396" s="1" t="s">
        <v>99</v>
      </c>
      <c r="L1396" s="1">
        <v>5</v>
      </c>
      <c r="N1396" s="1">
        <v>14.49</v>
      </c>
      <c r="P1396" s="2">
        <f t="shared" si="95"/>
        <v>184</v>
      </c>
      <c r="R1396" t="str">
        <f t="shared" si="93"/>
        <v/>
      </c>
    </row>
    <row r="1397" spans="1:18" ht="20.399999999999999" x14ac:dyDescent="0.35">
      <c r="A1397" s="1">
        <v>1395</v>
      </c>
      <c r="B1397" s="1" t="s">
        <v>198</v>
      </c>
      <c r="C1397" s="1" t="s">
        <v>22</v>
      </c>
      <c r="D1397" s="1">
        <v>2010</v>
      </c>
      <c r="E1397" s="1">
        <v>71000</v>
      </c>
      <c r="F1397" s="1" t="s">
        <v>23</v>
      </c>
      <c r="G1397" s="1" t="s">
        <v>17</v>
      </c>
      <c r="H1397" s="1" t="s">
        <v>18</v>
      </c>
      <c r="I1397" s="1">
        <v>21.1</v>
      </c>
      <c r="J1397" s="1" t="s">
        <v>24</v>
      </c>
      <c r="K1397" s="1" t="s">
        <v>114</v>
      </c>
      <c r="L1397" s="1">
        <v>5</v>
      </c>
      <c r="N1397" s="1">
        <v>3</v>
      </c>
      <c r="P1397" s="2">
        <f t="shared" si="95"/>
        <v>73.900000000000006</v>
      </c>
      <c r="R1397" t="str">
        <f t="shared" si="93"/>
        <v/>
      </c>
    </row>
    <row r="1398" spans="1:18" ht="20.399999999999999" x14ac:dyDescent="0.35">
      <c r="A1398" s="1">
        <v>1396</v>
      </c>
      <c r="B1398" s="1" t="s">
        <v>1314</v>
      </c>
      <c r="C1398" s="1" t="s">
        <v>43</v>
      </c>
      <c r="D1398" s="1">
        <v>2010</v>
      </c>
      <c r="E1398" s="1">
        <v>52000</v>
      </c>
      <c r="F1398" s="1" t="s">
        <v>28</v>
      </c>
      <c r="G1398" s="1" t="s">
        <v>17</v>
      </c>
      <c r="H1398" s="1" t="s">
        <v>36</v>
      </c>
      <c r="I1398" s="1">
        <v>19.809999999999999</v>
      </c>
      <c r="J1398" s="1" t="s">
        <v>24</v>
      </c>
      <c r="K1398" s="1" t="s">
        <v>351</v>
      </c>
      <c r="L1398" s="1">
        <v>5</v>
      </c>
      <c r="N1398" s="1">
        <v>2.25</v>
      </c>
      <c r="P1398" s="2">
        <f t="shared" si="95"/>
        <v>68.05</v>
      </c>
      <c r="R1398" t="str">
        <f t="shared" si="93"/>
        <v/>
      </c>
    </row>
    <row r="1399" spans="1:18" ht="20.399999999999999" x14ac:dyDescent="0.35">
      <c r="A1399" s="1">
        <v>1397</v>
      </c>
      <c r="B1399" s="1" t="s">
        <v>770</v>
      </c>
      <c r="C1399" s="1" t="s">
        <v>53</v>
      </c>
      <c r="D1399" s="1">
        <v>2016</v>
      </c>
      <c r="E1399" s="1">
        <v>35659</v>
      </c>
      <c r="F1399" s="1" t="s">
        <v>23</v>
      </c>
      <c r="G1399" s="1" t="s">
        <v>35</v>
      </c>
      <c r="H1399" s="1" t="s">
        <v>18</v>
      </c>
      <c r="I1399" s="1">
        <v>15.97</v>
      </c>
      <c r="J1399" s="1" t="s">
        <v>24</v>
      </c>
      <c r="K1399" s="1" t="s">
        <v>321</v>
      </c>
      <c r="L1399" s="1">
        <v>7</v>
      </c>
      <c r="N1399" s="1">
        <v>43.78</v>
      </c>
      <c r="P1399" s="2">
        <f t="shared" si="95"/>
        <v>258</v>
      </c>
      <c r="R1399" t="str">
        <f t="shared" si="93"/>
        <v/>
      </c>
    </row>
    <row r="1400" spans="1:18" ht="20.399999999999999" x14ac:dyDescent="0.35">
      <c r="A1400" s="1">
        <v>1398</v>
      </c>
      <c r="B1400" s="1" t="s">
        <v>1315</v>
      </c>
      <c r="C1400" s="1" t="s">
        <v>53</v>
      </c>
      <c r="D1400" s="1">
        <v>2019</v>
      </c>
      <c r="E1400" s="1">
        <v>5377</v>
      </c>
      <c r="F1400" s="1" t="s">
        <v>28</v>
      </c>
      <c r="G1400" s="1" t="s">
        <v>17</v>
      </c>
      <c r="H1400" s="1" t="s">
        <v>18</v>
      </c>
      <c r="I1400" s="1">
        <v>16.8</v>
      </c>
      <c r="J1400" s="1" t="s">
        <v>24</v>
      </c>
      <c r="K1400" s="1" t="s">
        <v>58</v>
      </c>
      <c r="L1400" s="1">
        <v>5</v>
      </c>
      <c r="N1400" s="1">
        <v>11.45</v>
      </c>
      <c r="P1400" s="2">
        <f t="shared" si="95"/>
        <v>116.3</v>
      </c>
      <c r="R1400" t="str">
        <f t="shared" si="93"/>
        <v/>
      </c>
    </row>
    <row r="1401" spans="1:18" ht="20.399999999999999" x14ac:dyDescent="0.35">
      <c r="A1401" s="1">
        <v>1399</v>
      </c>
      <c r="B1401" s="1" t="s">
        <v>98</v>
      </c>
      <c r="C1401" s="1" t="s">
        <v>61</v>
      </c>
      <c r="D1401" s="1">
        <v>2014</v>
      </c>
      <c r="E1401" s="1">
        <v>65000</v>
      </c>
      <c r="F1401" s="1" t="s">
        <v>23</v>
      </c>
      <c r="G1401" s="1" t="s">
        <v>35</v>
      </c>
      <c r="H1401" s="1" t="s">
        <v>18</v>
      </c>
      <c r="I1401" s="1">
        <v>11.18</v>
      </c>
      <c r="J1401" s="1" t="s">
        <v>24</v>
      </c>
      <c r="K1401" s="1" t="s">
        <v>99</v>
      </c>
      <c r="L1401" s="1">
        <v>7</v>
      </c>
      <c r="N1401" s="1">
        <v>10.5</v>
      </c>
      <c r="P1401" s="2">
        <f t="shared" si="95"/>
        <v>184</v>
      </c>
      <c r="R1401" t="str">
        <f t="shared" si="93"/>
        <v/>
      </c>
    </row>
    <row r="1402" spans="1:18" ht="20.399999999999999" x14ac:dyDescent="0.35">
      <c r="A1402" s="1">
        <v>1400</v>
      </c>
      <c r="B1402" s="1" t="s">
        <v>209</v>
      </c>
      <c r="C1402" s="1" t="s">
        <v>34</v>
      </c>
      <c r="D1402" s="1">
        <v>2015</v>
      </c>
      <c r="E1402" s="1">
        <v>92708</v>
      </c>
      <c r="F1402" s="1" t="s">
        <v>23</v>
      </c>
      <c r="G1402" s="1" t="s">
        <v>17</v>
      </c>
      <c r="H1402" s="1" t="s">
        <v>18</v>
      </c>
      <c r="I1402" s="1">
        <v>22.7</v>
      </c>
      <c r="J1402" s="1" t="s">
        <v>24</v>
      </c>
      <c r="K1402" s="1" t="s">
        <v>210</v>
      </c>
      <c r="L1402" s="1">
        <v>5</v>
      </c>
      <c r="N1402" s="1">
        <v>7.48</v>
      </c>
      <c r="P1402" s="2">
        <f t="shared" si="95"/>
        <v>89.84</v>
      </c>
      <c r="R1402" t="str">
        <f t="shared" si="93"/>
        <v/>
      </c>
    </row>
    <row r="1403" spans="1:18" ht="20.399999999999999" x14ac:dyDescent="0.35">
      <c r="A1403" s="1">
        <v>1401</v>
      </c>
      <c r="B1403" s="1" t="s">
        <v>115</v>
      </c>
      <c r="C1403" s="1" t="s">
        <v>34</v>
      </c>
      <c r="D1403" s="1">
        <v>2010</v>
      </c>
      <c r="E1403" s="1">
        <v>48105</v>
      </c>
      <c r="F1403" s="1" t="s">
        <v>28</v>
      </c>
      <c r="G1403" s="1" t="s">
        <v>17</v>
      </c>
      <c r="H1403" s="1" t="s">
        <v>18</v>
      </c>
      <c r="I1403" s="1">
        <v>19.7</v>
      </c>
      <c r="J1403" s="1" t="s">
        <v>24</v>
      </c>
      <c r="K1403" s="1" t="s">
        <v>116</v>
      </c>
      <c r="L1403" s="1">
        <v>5</v>
      </c>
      <c r="N1403" s="1">
        <v>3.1</v>
      </c>
      <c r="P1403" s="2">
        <f t="shared" si="95"/>
        <v>46.3</v>
      </c>
      <c r="R1403" t="str">
        <f t="shared" si="93"/>
        <v/>
      </c>
    </row>
    <row r="1404" spans="1:18" ht="20.399999999999999" x14ac:dyDescent="0.35">
      <c r="A1404" s="1">
        <v>1402</v>
      </c>
      <c r="B1404" s="1" t="s">
        <v>849</v>
      </c>
      <c r="C1404" s="1" t="s">
        <v>15</v>
      </c>
      <c r="D1404" s="1">
        <v>2011</v>
      </c>
      <c r="E1404" s="1">
        <v>46759</v>
      </c>
      <c r="F1404" s="1" t="s">
        <v>28</v>
      </c>
      <c r="G1404" s="1" t="s">
        <v>17</v>
      </c>
      <c r="H1404" s="1" t="s">
        <v>18</v>
      </c>
      <c r="I1404" s="1">
        <v>16.47</v>
      </c>
      <c r="J1404" s="1" t="s">
        <v>24</v>
      </c>
      <c r="K1404" s="1" t="s">
        <v>51</v>
      </c>
      <c r="L1404" s="1">
        <v>5</v>
      </c>
      <c r="N1404" s="1">
        <v>2.5499999999999998</v>
      </c>
      <c r="P1404" s="2">
        <f t="shared" si="95"/>
        <v>74</v>
      </c>
      <c r="R1404" t="str">
        <f t="shared" si="93"/>
        <v/>
      </c>
    </row>
    <row r="1405" spans="1:18" ht="20.399999999999999" x14ac:dyDescent="0.35">
      <c r="A1405" s="1">
        <v>1403</v>
      </c>
      <c r="B1405" s="1" t="s">
        <v>409</v>
      </c>
      <c r="C1405" s="1" t="s">
        <v>43</v>
      </c>
      <c r="D1405" s="1">
        <v>2013</v>
      </c>
      <c r="E1405" s="1">
        <v>62000</v>
      </c>
      <c r="F1405" s="1" t="s">
        <v>23</v>
      </c>
      <c r="G1405" s="1" t="s">
        <v>17</v>
      </c>
      <c r="H1405" s="1" t="s">
        <v>18</v>
      </c>
      <c r="I1405" s="1">
        <v>22.07</v>
      </c>
      <c r="J1405" s="1" t="s">
        <v>24</v>
      </c>
      <c r="K1405" s="1" t="s">
        <v>114</v>
      </c>
      <c r="L1405" s="1">
        <v>5</v>
      </c>
      <c r="N1405" s="1">
        <v>3.5</v>
      </c>
      <c r="P1405" s="2">
        <f t="shared" si="95"/>
        <v>73.900000000000006</v>
      </c>
      <c r="R1405" t="str">
        <f t="shared" si="93"/>
        <v/>
      </c>
    </row>
    <row r="1406" spans="1:18" ht="20.399999999999999" x14ac:dyDescent="0.35">
      <c r="A1406" s="1">
        <v>1404</v>
      </c>
      <c r="B1406" s="1" t="s">
        <v>213</v>
      </c>
      <c r="C1406" s="1" t="s">
        <v>57</v>
      </c>
      <c r="D1406" s="1">
        <v>2012</v>
      </c>
      <c r="E1406" s="1">
        <v>35175</v>
      </c>
      <c r="F1406" s="1" t="s">
        <v>23</v>
      </c>
      <c r="G1406" s="1" t="s">
        <v>17</v>
      </c>
      <c r="H1406" s="1" t="s">
        <v>18</v>
      </c>
      <c r="I1406" s="1">
        <v>22.07</v>
      </c>
      <c r="J1406" s="1" t="s">
        <v>24</v>
      </c>
      <c r="K1406" s="1" t="s">
        <v>114</v>
      </c>
      <c r="L1406" s="1">
        <v>5</v>
      </c>
      <c r="N1406" s="1">
        <v>2.59</v>
      </c>
      <c r="P1406" s="2">
        <f t="shared" si="95"/>
        <v>73.900000000000006</v>
      </c>
      <c r="R1406" t="str">
        <f t="shared" si="93"/>
        <v/>
      </c>
    </row>
    <row r="1407" spans="1:18" ht="20.399999999999999" x14ac:dyDescent="0.35">
      <c r="A1407" s="1">
        <v>1405</v>
      </c>
      <c r="B1407" s="1" t="s">
        <v>354</v>
      </c>
      <c r="C1407" s="1" t="s">
        <v>57</v>
      </c>
      <c r="D1407" s="1">
        <v>2013</v>
      </c>
      <c r="E1407" s="1">
        <v>70000</v>
      </c>
      <c r="F1407" s="1" t="s">
        <v>23</v>
      </c>
      <c r="G1407" s="1" t="s">
        <v>17</v>
      </c>
      <c r="H1407" s="1" t="s">
        <v>18</v>
      </c>
      <c r="I1407" s="1">
        <v>20.77</v>
      </c>
      <c r="J1407" s="1" t="s">
        <v>24</v>
      </c>
      <c r="K1407" s="1" t="s">
        <v>472</v>
      </c>
      <c r="L1407" s="1">
        <v>7</v>
      </c>
      <c r="N1407" s="1">
        <v>5.45</v>
      </c>
      <c r="P1407" s="2">
        <f t="shared" si="95"/>
        <v>88.8</v>
      </c>
      <c r="R1407" t="str">
        <f t="shared" si="93"/>
        <v/>
      </c>
    </row>
    <row r="1408" spans="1:18" ht="20.399999999999999" x14ac:dyDescent="0.35">
      <c r="A1408" s="1">
        <v>1406</v>
      </c>
      <c r="B1408" s="1" t="s">
        <v>1316</v>
      </c>
      <c r="C1408" s="1" t="s">
        <v>57</v>
      </c>
      <c r="D1408" s="1">
        <v>2017</v>
      </c>
      <c r="E1408" s="1">
        <v>30000</v>
      </c>
      <c r="F1408" s="1" t="s">
        <v>23</v>
      </c>
      <c r="G1408" s="1" t="s">
        <v>17</v>
      </c>
      <c r="H1408" s="1" t="s">
        <v>18</v>
      </c>
      <c r="I1408" s="1">
        <v>22.77</v>
      </c>
      <c r="J1408" s="1" t="s">
        <v>24</v>
      </c>
      <c r="K1408" s="1" t="s">
        <v>860</v>
      </c>
      <c r="L1408" s="1">
        <v>5</v>
      </c>
      <c r="N1408" s="1">
        <v>6</v>
      </c>
      <c r="P1408" s="2">
        <f t="shared" si="95"/>
        <v>98.59</v>
      </c>
      <c r="R1408" t="str">
        <f t="shared" si="93"/>
        <v/>
      </c>
    </row>
    <row r="1409" spans="1:18" ht="20.399999999999999" x14ac:dyDescent="0.35">
      <c r="A1409" s="1">
        <v>1407</v>
      </c>
      <c r="B1409" s="1" t="s">
        <v>236</v>
      </c>
      <c r="C1409" s="1" t="s">
        <v>57</v>
      </c>
      <c r="D1409" s="1">
        <v>2016</v>
      </c>
      <c r="E1409" s="1">
        <v>66618</v>
      </c>
      <c r="F1409" s="1" t="s">
        <v>23</v>
      </c>
      <c r="G1409" s="1" t="s">
        <v>35</v>
      </c>
      <c r="H1409" s="1" t="s">
        <v>18</v>
      </c>
      <c r="I1409" s="1">
        <v>11.36</v>
      </c>
      <c r="J1409" s="1" t="s">
        <v>24</v>
      </c>
      <c r="K1409" s="1" t="s">
        <v>46</v>
      </c>
      <c r="L1409" s="1">
        <v>7</v>
      </c>
      <c r="M1409" s="1" t="s">
        <v>1317</v>
      </c>
      <c r="N1409" s="1">
        <v>15.49</v>
      </c>
      <c r="P1409" s="2">
        <f t="shared" si="95"/>
        <v>171.5</v>
      </c>
      <c r="Q1409">
        <f t="shared" si="94"/>
        <v>2482000</v>
      </c>
      <c r="R1409">
        <f t="shared" si="93"/>
        <v>99.993090249798541</v>
      </c>
    </row>
    <row r="1410" spans="1:18" ht="20.399999999999999" x14ac:dyDescent="0.35">
      <c r="A1410" s="1">
        <v>1408</v>
      </c>
      <c r="B1410" s="1" t="s">
        <v>1318</v>
      </c>
      <c r="C1410" s="1" t="s">
        <v>15</v>
      </c>
      <c r="D1410" s="1">
        <v>2010</v>
      </c>
      <c r="E1410" s="1">
        <v>69300</v>
      </c>
      <c r="F1410" s="1" t="s">
        <v>28</v>
      </c>
      <c r="G1410" s="1" t="s">
        <v>35</v>
      </c>
      <c r="H1410" s="1" t="s">
        <v>36</v>
      </c>
      <c r="I1410" s="1">
        <v>10.8</v>
      </c>
      <c r="J1410" s="1" t="s">
        <v>24</v>
      </c>
      <c r="K1410" s="1" t="s">
        <v>249</v>
      </c>
      <c r="L1410" s="1">
        <v>5</v>
      </c>
      <c r="N1410" s="1">
        <v>12.5</v>
      </c>
      <c r="P1410" s="2">
        <f t="shared" si="95"/>
        <v>150</v>
      </c>
      <c r="R1410" t="str">
        <f t="shared" si="93"/>
        <v/>
      </c>
    </row>
    <row r="1411" spans="1:18" ht="20.399999999999999" x14ac:dyDescent="0.35">
      <c r="A1411" s="1">
        <v>1409</v>
      </c>
      <c r="B1411" s="1" t="s">
        <v>545</v>
      </c>
      <c r="C1411" s="1" t="s">
        <v>57</v>
      </c>
      <c r="D1411" s="1">
        <v>2017</v>
      </c>
      <c r="E1411" s="1">
        <v>148000</v>
      </c>
      <c r="F1411" s="1" t="s">
        <v>23</v>
      </c>
      <c r="G1411" s="1" t="s">
        <v>17</v>
      </c>
      <c r="H1411" s="1" t="s">
        <v>18</v>
      </c>
      <c r="I1411" s="1">
        <v>23.4</v>
      </c>
      <c r="J1411" s="1" t="s">
        <v>24</v>
      </c>
      <c r="K1411" s="1" t="s">
        <v>51</v>
      </c>
      <c r="L1411" s="1">
        <v>5</v>
      </c>
      <c r="N1411" s="1">
        <v>4.75</v>
      </c>
      <c r="P1411" s="2">
        <f t="shared" si="95"/>
        <v>74</v>
      </c>
      <c r="R1411" t="str">
        <f t="shared" si="93"/>
        <v/>
      </c>
    </row>
    <row r="1412" spans="1:18" ht="20.399999999999999" x14ac:dyDescent="0.35">
      <c r="A1412" s="1">
        <v>1410</v>
      </c>
      <c r="B1412" s="1" t="s">
        <v>1319</v>
      </c>
      <c r="C1412" s="1" t="s">
        <v>15</v>
      </c>
      <c r="D1412" s="1">
        <v>2017</v>
      </c>
      <c r="E1412" s="1">
        <v>22000</v>
      </c>
      <c r="F1412" s="1" t="s">
        <v>28</v>
      </c>
      <c r="G1412" s="1" t="s">
        <v>17</v>
      </c>
      <c r="H1412" s="1" t="s">
        <v>18</v>
      </c>
      <c r="I1412" s="1">
        <v>18.88</v>
      </c>
      <c r="J1412" s="1" t="s">
        <v>24</v>
      </c>
      <c r="K1412" s="1" t="s">
        <v>461</v>
      </c>
      <c r="L1412" s="1">
        <v>5</v>
      </c>
      <c r="N1412" s="1">
        <v>7.85</v>
      </c>
      <c r="P1412" s="2">
        <f t="shared" si="95"/>
        <v>123.24</v>
      </c>
      <c r="R1412" t="str">
        <f t="shared" si="93"/>
        <v/>
      </c>
    </row>
    <row r="1413" spans="1:18" ht="20.399999999999999" x14ac:dyDescent="0.35">
      <c r="A1413" s="1">
        <v>1411</v>
      </c>
      <c r="B1413" s="1" t="s">
        <v>837</v>
      </c>
      <c r="C1413" s="1" t="s">
        <v>129</v>
      </c>
      <c r="D1413" s="1">
        <v>2013</v>
      </c>
      <c r="E1413" s="1">
        <v>75000</v>
      </c>
      <c r="F1413" s="1" t="s">
        <v>23</v>
      </c>
      <c r="G1413" s="1" t="s">
        <v>17</v>
      </c>
      <c r="H1413" s="1" t="s">
        <v>18</v>
      </c>
      <c r="I1413" s="1">
        <v>16.8</v>
      </c>
      <c r="J1413" s="1" t="s">
        <v>24</v>
      </c>
      <c r="K1413" s="1" t="s">
        <v>215</v>
      </c>
      <c r="L1413" s="1">
        <v>5</v>
      </c>
      <c r="N1413" s="1">
        <v>6</v>
      </c>
      <c r="P1413" s="2">
        <f t="shared" si="95"/>
        <v>110</v>
      </c>
      <c r="R1413" t="str">
        <f t="shared" si="93"/>
        <v/>
      </c>
    </row>
    <row r="1414" spans="1:18" ht="20.399999999999999" x14ac:dyDescent="0.35">
      <c r="A1414" s="1">
        <v>1412</v>
      </c>
      <c r="B1414" s="1" t="s">
        <v>1320</v>
      </c>
      <c r="C1414" s="1" t="s">
        <v>15</v>
      </c>
      <c r="D1414" s="1">
        <v>2016</v>
      </c>
      <c r="E1414" s="1">
        <v>43706</v>
      </c>
      <c r="F1414" s="1" t="s">
        <v>28</v>
      </c>
      <c r="G1414" s="1" t="s">
        <v>17</v>
      </c>
      <c r="H1414" s="1" t="s">
        <v>18</v>
      </c>
      <c r="I1414" s="1">
        <v>17.57</v>
      </c>
      <c r="J1414" s="1" t="s">
        <v>24</v>
      </c>
      <c r="K1414" s="1" t="s">
        <v>29</v>
      </c>
      <c r="L1414" s="1">
        <v>5</v>
      </c>
      <c r="M1414" s="1" t="s">
        <v>1321</v>
      </c>
      <c r="N1414" s="1">
        <v>4</v>
      </c>
      <c r="P1414" s="2">
        <f t="shared" si="95"/>
        <v>88.7</v>
      </c>
      <c r="Q1414">
        <f t="shared" si="94"/>
        <v>763000</v>
      </c>
      <c r="R1414">
        <f t="shared" si="93"/>
        <v>99.988374836173008</v>
      </c>
    </row>
    <row r="1415" spans="1:18" ht="20.399999999999999" x14ac:dyDescent="0.35">
      <c r="A1415" s="1">
        <v>1413</v>
      </c>
      <c r="B1415" s="1" t="s">
        <v>1322</v>
      </c>
      <c r="C1415" s="1" t="s">
        <v>15</v>
      </c>
      <c r="D1415" s="1">
        <v>2011</v>
      </c>
      <c r="E1415" s="1">
        <v>42000</v>
      </c>
      <c r="F1415" s="1" t="s">
        <v>23</v>
      </c>
      <c r="G1415" s="1" t="s">
        <v>35</v>
      </c>
      <c r="H1415" s="1" t="s">
        <v>18</v>
      </c>
      <c r="I1415" s="1">
        <v>14.4</v>
      </c>
      <c r="J1415" s="1" t="s">
        <v>24</v>
      </c>
      <c r="K1415" s="1" t="s">
        <v>226</v>
      </c>
      <c r="L1415" s="1">
        <v>5</v>
      </c>
      <c r="N1415" s="1">
        <v>28.75</v>
      </c>
      <c r="P1415" s="2">
        <f t="shared" si="95"/>
        <v>241.4</v>
      </c>
      <c r="R1415" t="str">
        <f t="shared" si="93"/>
        <v/>
      </c>
    </row>
    <row r="1416" spans="1:18" ht="20.399999999999999" x14ac:dyDescent="0.35">
      <c r="A1416" s="1">
        <v>1414</v>
      </c>
      <c r="B1416" s="1" t="s">
        <v>1323</v>
      </c>
      <c r="C1416" s="1" t="s">
        <v>22</v>
      </c>
      <c r="D1416" s="1">
        <v>2012</v>
      </c>
      <c r="E1416" s="1">
        <v>65000</v>
      </c>
      <c r="F1416" s="1" t="s">
        <v>23</v>
      </c>
      <c r="G1416" s="1" t="s">
        <v>17</v>
      </c>
      <c r="H1416" s="1" t="s">
        <v>18</v>
      </c>
      <c r="I1416" s="1">
        <v>22.3</v>
      </c>
      <c r="J1416" s="1" t="s">
        <v>24</v>
      </c>
      <c r="K1416" s="1" t="s">
        <v>51</v>
      </c>
      <c r="L1416" s="1">
        <v>5</v>
      </c>
      <c r="N1416" s="1">
        <v>2.5</v>
      </c>
      <c r="P1416" s="2">
        <f t="shared" si="95"/>
        <v>74</v>
      </c>
      <c r="R1416" t="str">
        <f t="shared" si="93"/>
        <v/>
      </c>
    </row>
    <row r="1417" spans="1:18" ht="20.399999999999999" x14ac:dyDescent="0.35">
      <c r="A1417" s="1">
        <v>1415</v>
      </c>
      <c r="B1417" s="1" t="s">
        <v>749</v>
      </c>
      <c r="C1417" s="1" t="s">
        <v>61</v>
      </c>
      <c r="D1417" s="1">
        <v>2015</v>
      </c>
      <c r="E1417" s="1">
        <v>76128</v>
      </c>
      <c r="F1417" s="1" t="s">
        <v>23</v>
      </c>
      <c r="G1417" s="1" t="s">
        <v>17</v>
      </c>
      <c r="H1417" s="1" t="s">
        <v>18</v>
      </c>
      <c r="I1417" s="1">
        <v>26.59</v>
      </c>
      <c r="J1417" s="1" t="s">
        <v>24</v>
      </c>
      <c r="K1417" s="1" t="s">
        <v>51</v>
      </c>
      <c r="L1417" s="1">
        <v>5</v>
      </c>
      <c r="N1417" s="1">
        <v>5.5</v>
      </c>
      <c r="P1417" s="2">
        <f t="shared" si="95"/>
        <v>74</v>
      </c>
      <c r="R1417" t="str">
        <f t="shared" si="93"/>
        <v/>
      </c>
    </row>
    <row r="1418" spans="1:18" ht="20.399999999999999" x14ac:dyDescent="0.35">
      <c r="A1418" s="1">
        <v>1416</v>
      </c>
      <c r="B1418" s="1" t="s">
        <v>916</v>
      </c>
      <c r="C1418" s="1" t="s">
        <v>57</v>
      </c>
      <c r="D1418" s="1">
        <v>2010</v>
      </c>
      <c r="E1418" s="1">
        <v>39852</v>
      </c>
      <c r="F1418" s="1" t="s">
        <v>28</v>
      </c>
      <c r="G1418" s="1" t="s">
        <v>17</v>
      </c>
      <c r="H1418" s="1" t="s">
        <v>18</v>
      </c>
      <c r="I1418" s="1">
        <v>16</v>
      </c>
      <c r="J1418" s="1" t="s">
        <v>24</v>
      </c>
      <c r="K1418" s="1" t="s">
        <v>219</v>
      </c>
      <c r="L1418" s="1">
        <v>5</v>
      </c>
      <c r="N1418" s="1">
        <v>1.59</v>
      </c>
      <c r="P1418" s="2">
        <f t="shared" si="95"/>
        <v>90</v>
      </c>
      <c r="R1418" t="str">
        <f t="shared" si="93"/>
        <v/>
      </c>
    </row>
    <row r="1419" spans="1:18" ht="20.399999999999999" x14ac:dyDescent="0.35">
      <c r="A1419" s="1">
        <v>1417</v>
      </c>
      <c r="B1419" s="1" t="s">
        <v>763</v>
      </c>
      <c r="C1419" s="1" t="s">
        <v>15</v>
      </c>
      <c r="D1419" s="1">
        <v>2017</v>
      </c>
      <c r="E1419" s="1">
        <v>18673</v>
      </c>
      <c r="F1419" s="1" t="s">
        <v>28</v>
      </c>
      <c r="G1419" s="1" t="s">
        <v>17</v>
      </c>
      <c r="H1419" s="1" t="s">
        <v>18</v>
      </c>
      <c r="I1419" s="1">
        <v>18.600000000000001</v>
      </c>
      <c r="J1419" s="1" t="s">
        <v>24</v>
      </c>
      <c r="K1419" s="1" t="s">
        <v>368</v>
      </c>
      <c r="L1419" s="1">
        <v>5</v>
      </c>
      <c r="N1419" s="1">
        <v>6.22</v>
      </c>
      <c r="P1419" s="2">
        <f t="shared" si="95"/>
        <v>81.83</v>
      </c>
      <c r="R1419" t="str">
        <f t="shared" si="93"/>
        <v/>
      </c>
    </row>
    <row r="1420" spans="1:18" ht="20.399999999999999" x14ac:dyDescent="0.35">
      <c r="A1420" s="1">
        <v>1418</v>
      </c>
      <c r="B1420" s="1" t="s">
        <v>621</v>
      </c>
      <c r="C1420" s="1" t="s">
        <v>57</v>
      </c>
      <c r="D1420" s="1">
        <v>2016</v>
      </c>
      <c r="E1420" s="1">
        <v>11583</v>
      </c>
      <c r="F1420" s="1" t="s">
        <v>28</v>
      </c>
      <c r="G1420" s="1" t="s">
        <v>17</v>
      </c>
      <c r="H1420" s="1" t="s">
        <v>18</v>
      </c>
      <c r="I1420" s="1">
        <v>21.1</v>
      </c>
      <c r="J1420" s="1" t="s">
        <v>24</v>
      </c>
      <c r="K1420" s="1" t="s">
        <v>41</v>
      </c>
      <c r="L1420" s="1">
        <v>5</v>
      </c>
      <c r="N1420" s="1">
        <v>2.75</v>
      </c>
      <c r="P1420" s="2">
        <f t="shared" si="95"/>
        <v>55.2</v>
      </c>
      <c r="R1420" t="str">
        <f t="shared" si="93"/>
        <v/>
      </c>
    </row>
    <row r="1421" spans="1:18" ht="20.399999999999999" x14ac:dyDescent="0.35">
      <c r="A1421" s="1">
        <v>1419</v>
      </c>
      <c r="B1421" s="1" t="s">
        <v>192</v>
      </c>
      <c r="C1421" s="1" t="s">
        <v>27</v>
      </c>
      <c r="D1421" s="1">
        <v>2007</v>
      </c>
      <c r="E1421" s="1">
        <v>82000</v>
      </c>
      <c r="F1421" s="1" t="s">
        <v>28</v>
      </c>
      <c r="G1421" s="1" t="s">
        <v>17</v>
      </c>
      <c r="H1421" s="1" t="s">
        <v>36</v>
      </c>
      <c r="I1421" s="1">
        <v>0</v>
      </c>
      <c r="J1421" s="1" t="s">
        <v>24</v>
      </c>
      <c r="K1421" s="1" t="s">
        <v>188</v>
      </c>
      <c r="L1421" s="1">
        <v>5</v>
      </c>
      <c r="N1421" s="1">
        <v>1.35</v>
      </c>
      <c r="P1421" s="2"/>
      <c r="R1421" t="str">
        <f t="shared" ref="R1421:R1484" si="96">IF(Q1421&lt;&gt;"", ((Q1421 - P1421) / Q1421) * 100, "")</f>
        <v/>
      </c>
    </row>
    <row r="1422" spans="1:18" ht="20.399999999999999" x14ac:dyDescent="0.35">
      <c r="A1422" s="1">
        <v>1420</v>
      </c>
      <c r="B1422" s="1" t="s">
        <v>490</v>
      </c>
      <c r="C1422" s="1" t="s">
        <v>22</v>
      </c>
      <c r="D1422" s="1">
        <v>2017</v>
      </c>
      <c r="E1422" s="1">
        <v>50000</v>
      </c>
      <c r="F1422" s="1" t="s">
        <v>23</v>
      </c>
      <c r="G1422" s="1" t="s">
        <v>35</v>
      </c>
      <c r="H1422" s="1" t="s">
        <v>18</v>
      </c>
      <c r="I1422" s="1">
        <v>17.899999999999999</v>
      </c>
      <c r="J1422" s="1" t="s">
        <v>24</v>
      </c>
      <c r="K1422" s="1" t="s">
        <v>491</v>
      </c>
      <c r="L1422" s="1">
        <v>5</v>
      </c>
      <c r="N1422" s="1">
        <v>25</v>
      </c>
      <c r="P1422" s="2">
        <f t="shared" ref="P1422:P1461" si="97">--LEFT(K1422, FIND(" ", K1422) - 1)</f>
        <v>136</v>
      </c>
      <c r="R1422" t="str">
        <f t="shared" si="96"/>
        <v/>
      </c>
    </row>
    <row r="1423" spans="1:18" ht="20.399999999999999" x14ac:dyDescent="0.35">
      <c r="A1423" s="1">
        <v>1421</v>
      </c>
      <c r="B1423" s="1" t="s">
        <v>708</v>
      </c>
      <c r="C1423" s="1" t="s">
        <v>61</v>
      </c>
      <c r="D1423" s="1">
        <v>2014</v>
      </c>
      <c r="E1423" s="1">
        <v>77000</v>
      </c>
      <c r="F1423" s="1" t="s">
        <v>28</v>
      </c>
      <c r="G1423" s="1" t="s">
        <v>17</v>
      </c>
      <c r="H1423" s="1" t="s">
        <v>18</v>
      </c>
      <c r="I1423" s="1">
        <v>23.1</v>
      </c>
      <c r="J1423" s="1" t="s">
        <v>24</v>
      </c>
      <c r="K1423" s="1" t="s">
        <v>398</v>
      </c>
      <c r="L1423" s="1">
        <v>5</v>
      </c>
      <c r="N1423" s="1">
        <v>2.8</v>
      </c>
      <c r="P1423" s="2">
        <f t="shared" si="97"/>
        <v>67.040000000000006</v>
      </c>
      <c r="R1423" t="str">
        <f t="shared" si="96"/>
        <v/>
      </c>
    </row>
    <row r="1424" spans="1:18" ht="20.399999999999999" x14ac:dyDescent="0.35">
      <c r="A1424" s="1">
        <v>1422</v>
      </c>
      <c r="B1424" s="1" t="s">
        <v>408</v>
      </c>
      <c r="C1424" s="1" t="s">
        <v>15</v>
      </c>
      <c r="D1424" s="1">
        <v>2014</v>
      </c>
      <c r="E1424" s="1">
        <v>54890</v>
      </c>
      <c r="F1424" s="1" t="s">
        <v>28</v>
      </c>
      <c r="G1424" s="1" t="s">
        <v>17</v>
      </c>
      <c r="H1424" s="1" t="s">
        <v>36</v>
      </c>
      <c r="I1424" s="1">
        <v>17.8</v>
      </c>
      <c r="J1424" s="1" t="s">
        <v>24</v>
      </c>
      <c r="K1424" s="1" t="s">
        <v>296</v>
      </c>
      <c r="L1424" s="1">
        <v>5</v>
      </c>
      <c r="N1424" s="1">
        <v>2.4500000000000002</v>
      </c>
      <c r="P1424" s="2">
        <f t="shared" si="97"/>
        <v>76.8</v>
      </c>
      <c r="R1424" t="str">
        <f t="shared" si="96"/>
        <v/>
      </c>
    </row>
    <row r="1425" spans="1:18" ht="20.399999999999999" x14ac:dyDescent="0.35">
      <c r="A1425" s="1">
        <v>1423</v>
      </c>
      <c r="B1425" s="1" t="s">
        <v>1324</v>
      </c>
      <c r="C1425" s="1" t="s">
        <v>22</v>
      </c>
      <c r="D1425" s="1">
        <v>2016</v>
      </c>
      <c r="E1425" s="1">
        <v>21000</v>
      </c>
      <c r="F1425" s="1" t="s">
        <v>28</v>
      </c>
      <c r="G1425" s="1" t="s">
        <v>35</v>
      </c>
      <c r="H1425" s="1" t="s">
        <v>18</v>
      </c>
      <c r="I1425" s="1">
        <v>19</v>
      </c>
      <c r="J1425" s="1" t="s">
        <v>24</v>
      </c>
      <c r="K1425" s="1" t="s">
        <v>29</v>
      </c>
      <c r="L1425" s="1">
        <v>5</v>
      </c>
      <c r="N1425" s="1">
        <v>6.35</v>
      </c>
      <c r="P1425" s="2">
        <f t="shared" si="97"/>
        <v>88.7</v>
      </c>
      <c r="R1425" t="str">
        <f t="shared" si="96"/>
        <v/>
      </c>
    </row>
    <row r="1426" spans="1:18" ht="20.399999999999999" x14ac:dyDescent="0.35">
      <c r="A1426" s="1">
        <v>1424</v>
      </c>
      <c r="B1426" s="1" t="s">
        <v>818</v>
      </c>
      <c r="C1426" s="1" t="s">
        <v>15</v>
      </c>
      <c r="D1426" s="1">
        <v>2009</v>
      </c>
      <c r="E1426" s="1">
        <v>58557</v>
      </c>
      <c r="F1426" s="1" t="s">
        <v>23</v>
      </c>
      <c r="G1426" s="1" t="s">
        <v>35</v>
      </c>
      <c r="H1426" s="1" t="s">
        <v>145</v>
      </c>
      <c r="I1426" s="1">
        <v>16.07</v>
      </c>
      <c r="J1426" s="1" t="s">
        <v>24</v>
      </c>
      <c r="K1426" s="1" t="s">
        <v>587</v>
      </c>
      <c r="L1426" s="1">
        <v>5</v>
      </c>
      <c r="N1426" s="1">
        <v>8</v>
      </c>
      <c r="P1426" s="2">
        <f t="shared" si="97"/>
        <v>181</v>
      </c>
      <c r="R1426" t="str">
        <f t="shared" si="96"/>
        <v/>
      </c>
    </row>
    <row r="1427" spans="1:18" ht="20.399999999999999" x14ac:dyDescent="0.35">
      <c r="A1427" s="1">
        <v>1425</v>
      </c>
      <c r="B1427" s="1" t="s">
        <v>653</v>
      </c>
      <c r="C1427" s="1" t="s">
        <v>74</v>
      </c>
      <c r="D1427" s="1">
        <v>2014</v>
      </c>
      <c r="E1427" s="1">
        <v>70000</v>
      </c>
      <c r="F1427" s="1" t="s">
        <v>23</v>
      </c>
      <c r="G1427" s="1" t="s">
        <v>17</v>
      </c>
      <c r="H1427" s="1" t="s">
        <v>18</v>
      </c>
      <c r="I1427" s="1">
        <v>19.010000000000002</v>
      </c>
      <c r="J1427" s="1" t="s">
        <v>24</v>
      </c>
      <c r="K1427" s="1" t="s">
        <v>95</v>
      </c>
      <c r="L1427" s="1">
        <v>5</v>
      </c>
      <c r="N1427" s="1">
        <v>8.25</v>
      </c>
      <c r="P1427" s="2">
        <f t="shared" si="97"/>
        <v>108.45</v>
      </c>
      <c r="R1427" t="str">
        <f t="shared" si="96"/>
        <v/>
      </c>
    </row>
    <row r="1428" spans="1:18" ht="20.399999999999999" x14ac:dyDescent="0.35">
      <c r="A1428" s="1">
        <v>1426</v>
      </c>
      <c r="B1428" s="1" t="s">
        <v>1325</v>
      </c>
      <c r="C1428" s="1" t="s">
        <v>15</v>
      </c>
      <c r="D1428" s="1">
        <v>2017</v>
      </c>
      <c r="E1428" s="1">
        <v>16000</v>
      </c>
      <c r="F1428" s="1" t="s">
        <v>28</v>
      </c>
      <c r="G1428" s="1" t="s">
        <v>35</v>
      </c>
      <c r="H1428" s="1" t="s">
        <v>18</v>
      </c>
      <c r="I1428" s="1">
        <v>17.010000000000002</v>
      </c>
      <c r="J1428" s="1" t="s">
        <v>24</v>
      </c>
      <c r="K1428" s="1" t="s">
        <v>890</v>
      </c>
      <c r="L1428" s="1">
        <v>5</v>
      </c>
      <c r="N1428" s="1">
        <v>5.95</v>
      </c>
      <c r="P1428" s="2">
        <f t="shared" si="97"/>
        <v>110.4</v>
      </c>
      <c r="R1428" t="str">
        <f t="shared" si="96"/>
        <v/>
      </c>
    </row>
    <row r="1429" spans="1:18" ht="20.399999999999999" x14ac:dyDescent="0.35">
      <c r="A1429" s="1">
        <v>1427</v>
      </c>
      <c r="B1429" s="1" t="s">
        <v>1197</v>
      </c>
      <c r="C1429" s="1" t="s">
        <v>53</v>
      </c>
      <c r="D1429" s="1">
        <v>2018</v>
      </c>
      <c r="E1429" s="1">
        <v>8899</v>
      </c>
      <c r="F1429" s="1" t="s">
        <v>23</v>
      </c>
      <c r="G1429" s="1" t="s">
        <v>17</v>
      </c>
      <c r="H1429" s="1" t="s">
        <v>18</v>
      </c>
      <c r="I1429" s="1">
        <v>13.68</v>
      </c>
      <c r="J1429" s="1" t="s">
        <v>24</v>
      </c>
      <c r="K1429" s="1" t="s">
        <v>156</v>
      </c>
      <c r="L1429" s="1">
        <v>7</v>
      </c>
      <c r="M1429" s="1" t="s">
        <v>1326</v>
      </c>
      <c r="N1429" s="1">
        <v>19.920000000000002</v>
      </c>
      <c r="P1429" s="2">
        <f t="shared" si="97"/>
        <v>147.80000000000001</v>
      </c>
      <c r="Q1429">
        <f t="shared" ref="Q1429:Q1474" si="98">VALUE(SUBSTITUTE(SUBSTITUTE(TRIM(M1429), CHAR(160), ""), " Lakh", "")) * 100000</f>
        <v>2286000</v>
      </c>
      <c r="R1429">
        <f t="shared" si="96"/>
        <v>99.99353455818023</v>
      </c>
    </row>
    <row r="1430" spans="1:18" ht="20.399999999999999" x14ac:dyDescent="0.35">
      <c r="A1430" s="1">
        <v>1428</v>
      </c>
      <c r="B1430" s="1" t="s">
        <v>1327</v>
      </c>
      <c r="C1430" s="1" t="s">
        <v>53</v>
      </c>
      <c r="D1430" s="1">
        <v>2016</v>
      </c>
      <c r="E1430" s="1">
        <v>83629</v>
      </c>
      <c r="F1430" s="1" t="s">
        <v>23</v>
      </c>
      <c r="G1430" s="1" t="s">
        <v>17</v>
      </c>
      <c r="H1430" s="1" t="s">
        <v>18</v>
      </c>
      <c r="I1430" s="1">
        <v>25.44</v>
      </c>
      <c r="J1430" s="1" t="s">
        <v>24</v>
      </c>
      <c r="K1430" s="1" t="s">
        <v>1328</v>
      </c>
      <c r="L1430" s="1">
        <v>5</v>
      </c>
      <c r="N1430" s="1">
        <v>3.15</v>
      </c>
      <c r="P1430" s="2">
        <f t="shared" si="97"/>
        <v>56.3</v>
      </c>
      <c r="R1430" t="str">
        <f t="shared" si="96"/>
        <v/>
      </c>
    </row>
    <row r="1431" spans="1:18" ht="20.399999999999999" x14ac:dyDescent="0.35">
      <c r="A1431" s="1">
        <v>1429</v>
      </c>
      <c r="B1431" s="1" t="s">
        <v>1329</v>
      </c>
      <c r="C1431" s="1" t="s">
        <v>27</v>
      </c>
      <c r="D1431" s="1">
        <v>2014</v>
      </c>
      <c r="E1431" s="1">
        <v>35059</v>
      </c>
      <c r="F1431" s="1" t="s">
        <v>28</v>
      </c>
      <c r="G1431" s="1" t="s">
        <v>35</v>
      </c>
      <c r="H1431" s="1" t="s">
        <v>18</v>
      </c>
      <c r="I1431" s="1">
        <v>17.21</v>
      </c>
      <c r="J1431" s="1" t="s">
        <v>24</v>
      </c>
      <c r="K1431" s="1" t="s">
        <v>1330</v>
      </c>
      <c r="L1431" s="1">
        <v>4</v>
      </c>
      <c r="N1431" s="1">
        <v>5.75</v>
      </c>
      <c r="P1431" s="2">
        <f t="shared" si="97"/>
        <v>189</v>
      </c>
      <c r="R1431" t="str">
        <f t="shared" si="96"/>
        <v/>
      </c>
    </row>
    <row r="1432" spans="1:18" ht="20.399999999999999" x14ac:dyDescent="0.35">
      <c r="A1432" s="1">
        <v>1430</v>
      </c>
      <c r="B1432" s="1" t="s">
        <v>869</v>
      </c>
      <c r="C1432" s="1" t="s">
        <v>53</v>
      </c>
      <c r="D1432" s="1">
        <v>2018</v>
      </c>
      <c r="E1432" s="1">
        <v>30552</v>
      </c>
      <c r="F1432" s="1" t="s">
        <v>23</v>
      </c>
      <c r="G1432" s="1" t="s">
        <v>35</v>
      </c>
      <c r="H1432" s="1" t="s">
        <v>18</v>
      </c>
      <c r="I1432" s="1">
        <v>10.91</v>
      </c>
      <c r="J1432" s="1" t="s">
        <v>24</v>
      </c>
      <c r="K1432" s="1" t="s">
        <v>870</v>
      </c>
      <c r="L1432" s="1">
        <v>7</v>
      </c>
      <c r="N1432" s="1">
        <v>32.44</v>
      </c>
      <c r="P1432" s="2">
        <f t="shared" si="97"/>
        <v>197.2</v>
      </c>
      <c r="R1432" t="str">
        <f t="shared" si="96"/>
        <v/>
      </c>
    </row>
    <row r="1433" spans="1:18" ht="20.399999999999999" x14ac:dyDescent="0.35">
      <c r="A1433" s="1">
        <v>1431</v>
      </c>
      <c r="B1433" s="1" t="s">
        <v>234</v>
      </c>
      <c r="C1433" s="1" t="s">
        <v>53</v>
      </c>
      <c r="D1433" s="1">
        <v>2016</v>
      </c>
      <c r="E1433" s="1">
        <v>44875</v>
      </c>
      <c r="F1433" s="1" t="s">
        <v>23</v>
      </c>
      <c r="G1433" s="1" t="s">
        <v>35</v>
      </c>
      <c r="H1433" s="1" t="s">
        <v>36</v>
      </c>
      <c r="I1433" s="1">
        <v>22.32</v>
      </c>
      <c r="J1433" s="1" t="s">
        <v>24</v>
      </c>
      <c r="K1433" s="1" t="s">
        <v>235</v>
      </c>
      <c r="L1433" s="1">
        <v>5</v>
      </c>
      <c r="N1433" s="1">
        <v>8.01</v>
      </c>
      <c r="P1433" s="2">
        <f t="shared" si="97"/>
        <v>126.32</v>
      </c>
      <c r="R1433" t="str">
        <f t="shared" si="96"/>
        <v/>
      </c>
    </row>
    <row r="1434" spans="1:18" ht="20.399999999999999" x14ac:dyDescent="0.35">
      <c r="A1434" s="1">
        <v>1432</v>
      </c>
      <c r="B1434" s="1" t="s">
        <v>1331</v>
      </c>
      <c r="C1434" s="1" t="s">
        <v>34</v>
      </c>
      <c r="D1434" s="1">
        <v>2017</v>
      </c>
      <c r="E1434" s="1">
        <v>25095</v>
      </c>
      <c r="F1434" s="1" t="s">
        <v>28</v>
      </c>
      <c r="G1434" s="1" t="s">
        <v>17</v>
      </c>
      <c r="H1434" s="1" t="s">
        <v>18</v>
      </c>
      <c r="I1434" s="1">
        <v>18.16</v>
      </c>
      <c r="J1434" s="1" t="s">
        <v>24</v>
      </c>
      <c r="K1434" s="1" t="s">
        <v>184</v>
      </c>
      <c r="L1434" s="1">
        <v>5</v>
      </c>
      <c r="N1434" s="1">
        <v>6.48</v>
      </c>
      <c r="P1434" s="2">
        <f t="shared" si="97"/>
        <v>86.8</v>
      </c>
      <c r="R1434" t="str">
        <f t="shared" si="96"/>
        <v/>
      </c>
    </row>
    <row r="1435" spans="1:18" ht="20.399999999999999" x14ac:dyDescent="0.35">
      <c r="A1435" s="1">
        <v>1433</v>
      </c>
      <c r="B1435" s="1" t="s">
        <v>563</v>
      </c>
      <c r="C1435" s="1" t="s">
        <v>43</v>
      </c>
      <c r="D1435" s="1">
        <v>2007</v>
      </c>
      <c r="E1435" s="1">
        <v>59000</v>
      </c>
      <c r="F1435" s="1" t="s">
        <v>28</v>
      </c>
      <c r="G1435" s="1" t="s">
        <v>17</v>
      </c>
      <c r="H1435" s="1" t="s">
        <v>18</v>
      </c>
      <c r="I1435" s="1">
        <v>16.100000000000001</v>
      </c>
      <c r="J1435" s="1" t="s">
        <v>24</v>
      </c>
      <c r="K1435" s="1" t="s">
        <v>564</v>
      </c>
      <c r="L1435" s="1">
        <v>4</v>
      </c>
      <c r="N1435" s="1">
        <v>0.75</v>
      </c>
      <c r="P1435" s="2">
        <f t="shared" si="97"/>
        <v>37</v>
      </c>
      <c r="R1435" t="str">
        <f t="shared" si="96"/>
        <v/>
      </c>
    </row>
    <row r="1436" spans="1:18" ht="20.399999999999999" x14ac:dyDescent="0.35">
      <c r="A1436" s="1">
        <v>1434</v>
      </c>
      <c r="B1436" s="1" t="s">
        <v>315</v>
      </c>
      <c r="C1436" s="1" t="s">
        <v>57</v>
      </c>
      <c r="D1436" s="1">
        <v>2014</v>
      </c>
      <c r="E1436" s="1">
        <v>36000</v>
      </c>
      <c r="F1436" s="1" t="s">
        <v>23</v>
      </c>
      <c r="G1436" s="1" t="s">
        <v>17</v>
      </c>
      <c r="H1436" s="1" t="s">
        <v>18</v>
      </c>
      <c r="I1436" s="1">
        <v>26</v>
      </c>
      <c r="J1436" s="1" t="s">
        <v>24</v>
      </c>
      <c r="K1436" s="1" t="s">
        <v>69</v>
      </c>
      <c r="L1436" s="1">
        <v>5</v>
      </c>
      <c r="N1436" s="1">
        <v>5</v>
      </c>
      <c r="P1436" s="2">
        <f t="shared" si="97"/>
        <v>98.6</v>
      </c>
      <c r="R1436" t="str">
        <f t="shared" si="96"/>
        <v/>
      </c>
    </row>
    <row r="1437" spans="1:18" ht="20.399999999999999" x14ac:dyDescent="0.35">
      <c r="A1437" s="1">
        <v>1435</v>
      </c>
      <c r="B1437" s="1" t="s">
        <v>211</v>
      </c>
      <c r="C1437" s="1" t="s">
        <v>15</v>
      </c>
      <c r="D1437" s="1">
        <v>2012</v>
      </c>
      <c r="E1437" s="1">
        <v>37000</v>
      </c>
      <c r="F1437" s="1" t="s">
        <v>23</v>
      </c>
      <c r="G1437" s="1" t="s">
        <v>17</v>
      </c>
      <c r="H1437" s="1" t="s">
        <v>18</v>
      </c>
      <c r="I1437" s="1">
        <v>16</v>
      </c>
      <c r="J1437" s="1" t="s">
        <v>24</v>
      </c>
      <c r="K1437" s="1" t="s">
        <v>167</v>
      </c>
      <c r="L1437" s="1">
        <v>7</v>
      </c>
      <c r="N1437" s="1">
        <v>7.75</v>
      </c>
      <c r="P1437" s="2">
        <f t="shared" si="97"/>
        <v>140</v>
      </c>
      <c r="R1437" t="str">
        <f t="shared" si="96"/>
        <v/>
      </c>
    </row>
    <row r="1438" spans="1:18" ht="20.399999999999999" x14ac:dyDescent="0.35">
      <c r="A1438" s="1">
        <v>1436</v>
      </c>
      <c r="B1438" s="1" t="s">
        <v>197</v>
      </c>
      <c r="C1438" s="1" t="s">
        <v>27</v>
      </c>
      <c r="D1438" s="1">
        <v>2010</v>
      </c>
      <c r="E1438" s="1">
        <v>90000</v>
      </c>
      <c r="F1438" s="1" t="s">
        <v>23</v>
      </c>
      <c r="G1438" s="1" t="s">
        <v>17</v>
      </c>
      <c r="H1438" s="1" t="s">
        <v>18</v>
      </c>
      <c r="I1438" s="1">
        <v>20</v>
      </c>
      <c r="J1438" s="1" t="s">
        <v>24</v>
      </c>
      <c r="K1438" s="1" t="s">
        <v>159</v>
      </c>
      <c r="L1438" s="1">
        <v>5</v>
      </c>
      <c r="N1438" s="1">
        <v>2.6</v>
      </c>
      <c r="P1438" s="2">
        <f t="shared" si="97"/>
        <v>68</v>
      </c>
      <c r="R1438" t="str">
        <f t="shared" si="96"/>
        <v/>
      </c>
    </row>
    <row r="1439" spans="1:18" ht="20.399999999999999" x14ac:dyDescent="0.35">
      <c r="A1439" s="1">
        <v>1437</v>
      </c>
      <c r="B1439" s="1" t="s">
        <v>1332</v>
      </c>
      <c r="C1439" s="1" t="s">
        <v>22</v>
      </c>
      <c r="D1439" s="1">
        <v>2018</v>
      </c>
      <c r="E1439" s="1">
        <v>17000</v>
      </c>
      <c r="F1439" s="1" t="s">
        <v>28</v>
      </c>
      <c r="G1439" s="1" t="s">
        <v>17</v>
      </c>
      <c r="H1439" s="1" t="s">
        <v>18</v>
      </c>
      <c r="I1439" s="1">
        <v>17</v>
      </c>
      <c r="J1439" s="1" t="s">
        <v>24</v>
      </c>
      <c r="K1439" s="1" t="s">
        <v>1111</v>
      </c>
      <c r="L1439" s="1">
        <v>5</v>
      </c>
      <c r="M1439" s="1" t="s">
        <v>1333</v>
      </c>
      <c r="N1439" s="1">
        <v>9.1999999999999993</v>
      </c>
      <c r="P1439" s="2">
        <f t="shared" si="97"/>
        <v>121.36</v>
      </c>
      <c r="Q1439">
        <f t="shared" si="98"/>
        <v>1106000</v>
      </c>
      <c r="R1439">
        <f t="shared" si="96"/>
        <v>99.989027124773955</v>
      </c>
    </row>
    <row r="1440" spans="1:18" ht="20.399999999999999" x14ac:dyDescent="0.35">
      <c r="A1440" s="1">
        <v>1438</v>
      </c>
      <c r="B1440" s="1" t="s">
        <v>220</v>
      </c>
      <c r="C1440" s="1" t="s">
        <v>15</v>
      </c>
      <c r="D1440" s="1">
        <v>2015</v>
      </c>
      <c r="E1440" s="1">
        <v>42575</v>
      </c>
      <c r="F1440" s="1" t="s">
        <v>28</v>
      </c>
      <c r="G1440" s="1" t="s">
        <v>17</v>
      </c>
      <c r="H1440" s="1" t="s">
        <v>18</v>
      </c>
      <c r="I1440" s="1">
        <v>18.600000000000001</v>
      </c>
      <c r="J1440" s="1" t="s">
        <v>24</v>
      </c>
      <c r="K1440" s="1" t="s">
        <v>368</v>
      </c>
      <c r="L1440" s="1">
        <v>5</v>
      </c>
      <c r="N1440" s="1">
        <v>5.05</v>
      </c>
      <c r="P1440" s="2">
        <f t="shared" si="97"/>
        <v>81.83</v>
      </c>
      <c r="R1440" t="str">
        <f t="shared" si="96"/>
        <v/>
      </c>
    </row>
    <row r="1441" spans="1:18" ht="20.399999999999999" x14ac:dyDescent="0.35">
      <c r="A1441" s="1">
        <v>1439</v>
      </c>
      <c r="B1441" s="1" t="s">
        <v>975</v>
      </c>
      <c r="C1441" s="1" t="s">
        <v>39</v>
      </c>
      <c r="D1441" s="1">
        <v>2012</v>
      </c>
      <c r="E1441" s="1">
        <v>131000</v>
      </c>
      <c r="F1441" s="1" t="s">
        <v>23</v>
      </c>
      <c r="G1441" s="1" t="s">
        <v>17</v>
      </c>
      <c r="H1441" s="1" t="s">
        <v>18</v>
      </c>
      <c r="I1441" s="1">
        <v>12.99</v>
      </c>
      <c r="J1441" s="1" t="s">
        <v>24</v>
      </c>
      <c r="K1441" s="1" t="s">
        <v>363</v>
      </c>
      <c r="L1441" s="1">
        <v>7</v>
      </c>
      <c r="N1441" s="1">
        <v>9.6</v>
      </c>
      <c r="P1441" s="2">
        <f t="shared" si="97"/>
        <v>100</v>
      </c>
      <c r="R1441" t="str">
        <f t="shared" si="96"/>
        <v/>
      </c>
    </row>
    <row r="1442" spans="1:18" ht="20.399999999999999" x14ac:dyDescent="0.35">
      <c r="A1442" s="1">
        <v>1440</v>
      </c>
      <c r="B1442" s="1" t="s">
        <v>380</v>
      </c>
      <c r="C1442" s="1" t="s">
        <v>15</v>
      </c>
      <c r="D1442" s="1">
        <v>2013</v>
      </c>
      <c r="E1442" s="1">
        <v>74000</v>
      </c>
      <c r="F1442" s="1" t="s">
        <v>23</v>
      </c>
      <c r="G1442" s="1" t="s">
        <v>17</v>
      </c>
      <c r="H1442" s="1" t="s">
        <v>18</v>
      </c>
      <c r="I1442" s="1">
        <v>20.46</v>
      </c>
      <c r="J1442" s="1" t="s">
        <v>24</v>
      </c>
      <c r="K1442" s="1" t="s">
        <v>72</v>
      </c>
      <c r="L1442" s="1">
        <v>5</v>
      </c>
      <c r="N1442" s="1">
        <v>5.5</v>
      </c>
      <c r="P1442" s="2">
        <f t="shared" si="97"/>
        <v>83.8</v>
      </c>
      <c r="R1442" t="str">
        <f t="shared" si="96"/>
        <v/>
      </c>
    </row>
    <row r="1443" spans="1:18" ht="20.399999999999999" x14ac:dyDescent="0.35">
      <c r="A1443" s="1">
        <v>1441</v>
      </c>
      <c r="B1443" s="1" t="s">
        <v>1334</v>
      </c>
      <c r="C1443" s="1" t="s">
        <v>15</v>
      </c>
      <c r="D1443" s="1">
        <v>2013</v>
      </c>
      <c r="E1443" s="1">
        <v>47234</v>
      </c>
      <c r="F1443" s="1" t="s">
        <v>23</v>
      </c>
      <c r="G1443" s="1" t="s">
        <v>17</v>
      </c>
      <c r="H1443" s="1" t="s">
        <v>18</v>
      </c>
      <c r="I1443" s="1">
        <v>12.99</v>
      </c>
      <c r="J1443" s="1" t="s">
        <v>24</v>
      </c>
      <c r="K1443" s="1" t="s">
        <v>247</v>
      </c>
      <c r="L1443" s="1">
        <v>8</v>
      </c>
      <c r="N1443" s="1">
        <v>9.35</v>
      </c>
      <c r="P1443" s="2">
        <f t="shared" si="97"/>
        <v>100.6</v>
      </c>
      <c r="R1443" t="str">
        <f t="shared" si="96"/>
        <v/>
      </c>
    </row>
    <row r="1444" spans="1:18" ht="20.399999999999999" x14ac:dyDescent="0.35">
      <c r="A1444" s="1">
        <v>1442</v>
      </c>
      <c r="B1444" s="1" t="s">
        <v>465</v>
      </c>
      <c r="C1444" s="1" t="s">
        <v>61</v>
      </c>
      <c r="D1444" s="1">
        <v>2009</v>
      </c>
      <c r="E1444" s="1">
        <v>231673</v>
      </c>
      <c r="F1444" s="1" t="s">
        <v>28</v>
      </c>
      <c r="G1444" s="1" t="s">
        <v>17</v>
      </c>
      <c r="H1444" s="1" t="s">
        <v>18</v>
      </c>
      <c r="I1444" s="1">
        <v>17</v>
      </c>
      <c r="J1444" s="1" t="s">
        <v>24</v>
      </c>
      <c r="K1444" s="1" t="s">
        <v>466</v>
      </c>
      <c r="L1444" s="1">
        <v>5</v>
      </c>
      <c r="N1444" s="1">
        <v>2.6</v>
      </c>
      <c r="P1444" s="2">
        <f t="shared" si="97"/>
        <v>118</v>
      </c>
      <c r="R1444" t="str">
        <f t="shared" si="96"/>
        <v/>
      </c>
    </row>
    <row r="1445" spans="1:18" ht="20.399999999999999" x14ac:dyDescent="0.35">
      <c r="A1445" s="1">
        <v>1443</v>
      </c>
      <c r="B1445" s="1" t="s">
        <v>277</v>
      </c>
      <c r="C1445" s="1" t="s">
        <v>39</v>
      </c>
      <c r="D1445" s="1">
        <v>2016</v>
      </c>
      <c r="E1445" s="1">
        <v>10000</v>
      </c>
      <c r="F1445" s="1" t="s">
        <v>28</v>
      </c>
      <c r="G1445" s="1" t="s">
        <v>17</v>
      </c>
      <c r="H1445" s="1" t="s">
        <v>18</v>
      </c>
      <c r="I1445" s="1">
        <v>24.07</v>
      </c>
      <c r="J1445" s="1" t="s">
        <v>24</v>
      </c>
      <c r="K1445" s="1" t="s">
        <v>88</v>
      </c>
      <c r="L1445" s="1">
        <v>5</v>
      </c>
      <c r="M1445" s="1" t="s">
        <v>278</v>
      </c>
      <c r="N1445" s="1">
        <v>3.5</v>
      </c>
      <c r="P1445" s="2">
        <f t="shared" si="97"/>
        <v>67.099999999999994</v>
      </c>
      <c r="Q1445">
        <f t="shared" si="98"/>
        <v>453000</v>
      </c>
      <c r="R1445">
        <f t="shared" si="96"/>
        <v>99.985187637969091</v>
      </c>
    </row>
    <row r="1446" spans="1:18" ht="20.399999999999999" x14ac:dyDescent="0.35">
      <c r="A1446" s="1">
        <v>1444</v>
      </c>
      <c r="B1446" s="1" t="s">
        <v>1335</v>
      </c>
      <c r="C1446" s="1" t="s">
        <v>53</v>
      </c>
      <c r="D1446" s="1">
        <v>2016</v>
      </c>
      <c r="E1446" s="1">
        <v>49389</v>
      </c>
      <c r="F1446" s="1" t="s">
        <v>28</v>
      </c>
      <c r="G1446" s="1" t="s">
        <v>17</v>
      </c>
      <c r="H1446" s="1" t="s">
        <v>18</v>
      </c>
      <c r="I1446" s="1">
        <v>19.489999999999998</v>
      </c>
      <c r="J1446" s="1" t="s">
        <v>24</v>
      </c>
      <c r="K1446" s="1" t="s">
        <v>398</v>
      </c>
      <c r="L1446" s="1">
        <v>5</v>
      </c>
      <c r="N1446" s="1">
        <v>4.26</v>
      </c>
      <c r="P1446" s="2">
        <f t="shared" si="97"/>
        <v>67.040000000000006</v>
      </c>
      <c r="R1446" t="str">
        <f t="shared" si="96"/>
        <v/>
      </c>
    </row>
    <row r="1447" spans="1:18" ht="20.399999999999999" x14ac:dyDescent="0.35">
      <c r="A1447" s="1">
        <v>1445</v>
      </c>
      <c r="B1447" s="1" t="s">
        <v>492</v>
      </c>
      <c r="C1447" s="1" t="s">
        <v>27</v>
      </c>
      <c r="D1447" s="1">
        <v>2016</v>
      </c>
      <c r="E1447" s="1">
        <v>12000</v>
      </c>
      <c r="F1447" s="1" t="s">
        <v>28</v>
      </c>
      <c r="G1447" s="1" t="s">
        <v>35</v>
      </c>
      <c r="H1447" s="1" t="s">
        <v>36</v>
      </c>
      <c r="I1447" s="1">
        <v>23.1</v>
      </c>
      <c r="J1447" s="1" t="s">
        <v>24</v>
      </c>
      <c r="K1447" s="1" t="s">
        <v>398</v>
      </c>
      <c r="L1447" s="1">
        <v>5</v>
      </c>
      <c r="N1447" s="1">
        <v>4.25</v>
      </c>
      <c r="P1447" s="2">
        <f t="shared" si="97"/>
        <v>67.040000000000006</v>
      </c>
      <c r="R1447" t="str">
        <f t="shared" si="96"/>
        <v/>
      </c>
    </row>
    <row r="1448" spans="1:18" ht="20.399999999999999" x14ac:dyDescent="0.35">
      <c r="A1448" s="1">
        <v>1446</v>
      </c>
      <c r="B1448" s="1" t="s">
        <v>1336</v>
      </c>
      <c r="C1448" s="1" t="s">
        <v>39</v>
      </c>
      <c r="D1448" s="1">
        <v>2010</v>
      </c>
      <c r="E1448" s="1">
        <v>65000</v>
      </c>
      <c r="F1448" s="1" t="s">
        <v>28</v>
      </c>
      <c r="G1448" s="1" t="s">
        <v>17</v>
      </c>
      <c r="H1448" s="1" t="s">
        <v>36</v>
      </c>
      <c r="I1448" s="1">
        <v>11.7</v>
      </c>
      <c r="J1448" s="1" t="s">
        <v>24</v>
      </c>
      <c r="K1448" s="1" t="s">
        <v>268</v>
      </c>
      <c r="L1448" s="1">
        <v>5</v>
      </c>
      <c r="N1448" s="1">
        <v>11.75</v>
      </c>
      <c r="P1448" s="2">
        <f t="shared" si="97"/>
        <v>178</v>
      </c>
      <c r="R1448" t="str">
        <f t="shared" si="96"/>
        <v/>
      </c>
    </row>
    <row r="1449" spans="1:18" ht="20.399999999999999" x14ac:dyDescent="0.35">
      <c r="A1449" s="1">
        <v>1447</v>
      </c>
      <c r="B1449" s="1" t="s">
        <v>1337</v>
      </c>
      <c r="C1449" s="1" t="s">
        <v>27</v>
      </c>
      <c r="D1449" s="1">
        <v>2013</v>
      </c>
      <c r="E1449" s="1">
        <v>177000</v>
      </c>
      <c r="F1449" s="1" t="s">
        <v>23</v>
      </c>
      <c r="G1449" s="1" t="s">
        <v>17</v>
      </c>
      <c r="H1449" s="1" t="s">
        <v>18</v>
      </c>
      <c r="I1449" s="1">
        <v>23.5</v>
      </c>
      <c r="J1449" s="1" t="s">
        <v>24</v>
      </c>
      <c r="K1449" s="1" t="s">
        <v>29</v>
      </c>
      <c r="L1449" s="1">
        <v>5</v>
      </c>
      <c r="N1449" s="1">
        <v>3.5</v>
      </c>
      <c r="P1449" s="2">
        <f t="shared" si="97"/>
        <v>88.7</v>
      </c>
      <c r="R1449" t="str">
        <f t="shared" si="96"/>
        <v/>
      </c>
    </row>
    <row r="1450" spans="1:18" ht="20.399999999999999" x14ac:dyDescent="0.35">
      <c r="A1450" s="1">
        <v>1448</v>
      </c>
      <c r="B1450" s="1" t="s">
        <v>1338</v>
      </c>
      <c r="C1450" s="1" t="s">
        <v>43</v>
      </c>
      <c r="D1450" s="1">
        <v>2015</v>
      </c>
      <c r="E1450" s="1">
        <v>89000</v>
      </c>
      <c r="F1450" s="1" t="s">
        <v>28</v>
      </c>
      <c r="G1450" s="1" t="s">
        <v>17</v>
      </c>
      <c r="H1450" s="1" t="s">
        <v>18</v>
      </c>
      <c r="I1450" s="1">
        <v>17.010000000000002</v>
      </c>
      <c r="J1450" s="1" t="s">
        <v>24</v>
      </c>
      <c r="K1450" s="1" t="s">
        <v>283</v>
      </c>
      <c r="L1450" s="1">
        <v>5</v>
      </c>
      <c r="N1450" s="1">
        <v>7.5</v>
      </c>
      <c r="P1450" s="2">
        <f t="shared" si="97"/>
        <v>121.3</v>
      </c>
      <c r="R1450" t="str">
        <f t="shared" si="96"/>
        <v/>
      </c>
    </row>
    <row r="1451" spans="1:18" ht="20.399999999999999" x14ac:dyDescent="0.35">
      <c r="A1451" s="1">
        <v>1449</v>
      </c>
      <c r="B1451" s="1" t="s">
        <v>1339</v>
      </c>
      <c r="C1451" s="1" t="s">
        <v>27</v>
      </c>
      <c r="D1451" s="1">
        <v>2009</v>
      </c>
      <c r="E1451" s="1">
        <v>72000</v>
      </c>
      <c r="F1451" s="1" t="s">
        <v>28</v>
      </c>
      <c r="G1451" s="1" t="s">
        <v>35</v>
      </c>
      <c r="H1451" s="1" t="s">
        <v>145</v>
      </c>
      <c r="I1451" s="1">
        <v>15</v>
      </c>
      <c r="J1451" s="1" t="s">
        <v>24</v>
      </c>
      <c r="K1451" s="1" t="s">
        <v>363</v>
      </c>
      <c r="L1451" s="1">
        <v>5</v>
      </c>
      <c r="N1451" s="1">
        <v>3.25</v>
      </c>
      <c r="P1451" s="2">
        <f t="shared" si="97"/>
        <v>100</v>
      </c>
      <c r="R1451" t="str">
        <f t="shared" si="96"/>
        <v/>
      </c>
    </row>
    <row r="1452" spans="1:18" ht="20.399999999999999" x14ac:dyDescent="0.35">
      <c r="A1452" s="1">
        <v>1450</v>
      </c>
      <c r="B1452" s="1" t="s">
        <v>732</v>
      </c>
      <c r="C1452" s="1" t="s">
        <v>27</v>
      </c>
      <c r="D1452" s="1">
        <v>2012</v>
      </c>
      <c r="E1452" s="1">
        <v>49000</v>
      </c>
      <c r="F1452" s="1" t="s">
        <v>28</v>
      </c>
      <c r="G1452" s="1" t="s">
        <v>17</v>
      </c>
      <c r="H1452" s="1" t="s">
        <v>18</v>
      </c>
      <c r="I1452" s="1">
        <v>17.5</v>
      </c>
      <c r="J1452" s="1" t="s">
        <v>24</v>
      </c>
      <c r="K1452" s="1" t="s">
        <v>733</v>
      </c>
      <c r="L1452" s="1">
        <v>5</v>
      </c>
      <c r="N1452" s="1">
        <v>4.9000000000000004</v>
      </c>
      <c r="P1452" s="2">
        <f t="shared" si="97"/>
        <v>85.8</v>
      </c>
      <c r="R1452" t="str">
        <f t="shared" si="96"/>
        <v/>
      </c>
    </row>
    <row r="1453" spans="1:18" ht="20.399999999999999" x14ac:dyDescent="0.35">
      <c r="A1453" s="1">
        <v>1451</v>
      </c>
      <c r="B1453" s="1" t="s">
        <v>1340</v>
      </c>
      <c r="C1453" s="1" t="s">
        <v>39</v>
      </c>
      <c r="D1453" s="1">
        <v>2014</v>
      </c>
      <c r="E1453" s="1">
        <v>51355</v>
      </c>
      <c r="F1453" s="1" t="s">
        <v>23</v>
      </c>
      <c r="G1453" s="1" t="s">
        <v>35</v>
      </c>
      <c r="H1453" s="1" t="s">
        <v>18</v>
      </c>
      <c r="I1453" s="1">
        <v>14.84</v>
      </c>
      <c r="J1453" s="1" t="s">
        <v>24</v>
      </c>
      <c r="K1453" s="1" t="s">
        <v>163</v>
      </c>
      <c r="L1453" s="1">
        <v>5</v>
      </c>
      <c r="N1453" s="1">
        <v>27</v>
      </c>
      <c r="P1453" s="2">
        <f t="shared" si="97"/>
        <v>170</v>
      </c>
      <c r="R1453" t="str">
        <f t="shared" si="96"/>
        <v/>
      </c>
    </row>
    <row r="1454" spans="1:18" ht="20.399999999999999" x14ac:dyDescent="0.35">
      <c r="A1454" s="1">
        <v>1452</v>
      </c>
      <c r="B1454" s="1" t="s">
        <v>1341</v>
      </c>
      <c r="C1454" s="1" t="s">
        <v>53</v>
      </c>
      <c r="D1454" s="1">
        <v>2017</v>
      </c>
      <c r="E1454" s="1">
        <v>13460</v>
      </c>
      <c r="F1454" s="1" t="s">
        <v>28</v>
      </c>
      <c r="G1454" s="1" t="s">
        <v>17</v>
      </c>
      <c r="H1454" s="1" t="s">
        <v>18</v>
      </c>
      <c r="I1454" s="1">
        <v>18.600000000000001</v>
      </c>
      <c r="J1454" s="1" t="s">
        <v>24</v>
      </c>
      <c r="K1454" s="1" t="s">
        <v>327</v>
      </c>
      <c r="L1454" s="1">
        <v>5</v>
      </c>
      <c r="N1454" s="1">
        <v>8.91</v>
      </c>
      <c r="P1454" s="2">
        <f t="shared" si="97"/>
        <v>81.86</v>
      </c>
      <c r="R1454" t="str">
        <f t="shared" si="96"/>
        <v/>
      </c>
    </row>
    <row r="1455" spans="1:18" ht="20.399999999999999" x14ac:dyDescent="0.35">
      <c r="A1455" s="1">
        <v>1453</v>
      </c>
      <c r="B1455" s="1" t="s">
        <v>1342</v>
      </c>
      <c r="C1455" s="1" t="s">
        <v>53</v>
      </c>
      <c r="D1455" s="1">
        <v>2014</v>
      </c>
      <c r="E1455" s="1">
        <v>35642</v>
      </c>
      <c r="F1455" s="1" t="s">
        <v>28</v>
      </c>
      <c r="G1455" s="1" t="s">
        <v>35</v>
      </c>
      <c r="H1455" s="1" t="s">
        <v>18</v>
      </c>
      <c r="I1455" s="1">
        <v>17.010000000000002</v>
      </c>
      <c r="J1455" s="1" t="s">
        <v>24</v>
      </c>
      <c r="K1455" s="1" t="s">
        <v>1078</v>
      </c>
      <c r="L1455" s="1">
        <v>5</v>
      </c>
      <c r="N1455" s="1">
        <v>6.69</v>
      </c>
      <c r="P1455" s="2">
        <f t="shared" si="97"/>
        <v>121.4</v>
      </c>
      <c r="R1455" t="str">
        <f t="shared" si="96"/>
        <v/>
      </c>
    </row>
    <row r="1456" spans="1:18" ht="20.399999999999999" x14ac:dyDescent="0.35">
      <c r="A1456" s="1">
        <v>1454</v>
      </c>
      <c r="B1456" s="1" t="s">
        <v>910</v>
      </c>
      <c r="C1456" s="1" t="s">
        <v>53</v>
      </c>
      <c r="D1456" s="1">
        <v>2014</v>
      </c>
      <c r="E1456" s="1">
        <v>52895</v>
      </c>
      <c r="F1456" s="1" t="s">
        <v>23</v>
      </c>
      <c r="G1456" s="1" t="s">
        <v>17</v>
      </c>
      <c r="H1456" s="1" t="s">
        <v>18</v>
      </c>
      <c r="I1456" s="1">
        <v>17.3</v>
      </c>
      <c r="J1456" s="1" t="s">
        <v>24</v>
      </c>
      <c r="K1456" s="1" t="s">
        <v>132</v>
      </c>
      <c r="L1456" s="1">
        <v>5</v>
      </c>
      <c r="N1456" s="1">
        <v>6.02</v>
      </c>
      <c r="P1456" s="2">
        <f t="shared" si="97"/>
        <v>163.69999999999999</v>
      </c>
      <c r="R1456" t="str">
        <f t="shared" si="96"/>
        <v/>
      </c>
    </row>
    <row r="1457" spans="1:18" ht="20.399999999999999" x14ac:dyDescent="0.35">
      <c r="A1457" s="1">
        <v>1455</v>
      </c>
      <c r="B1457" s="1" t="s">
        <v>1343</v>
      </c>
      <c r="C1457" s="1" t="s">
        <v>15</v>
      </c>
      <c r="D1457" s="1">
        <v>2010</v>
      </c>
      <c r="E1457" s="1">
        <v>93000</v>
      </c>
      <c r="F1457" s="1" t="s">
        <v>28</v>
      </c>
      <c r="G1457" s="1" t="s">
        <v>17</v>
      </c>
      <c r="H1457" s="1" t="s">
        <v>18</v>
      </c>
      <c r="I1457" s="1">
        <v>14.28</v>
      </c>
      <c r="J1457" s="1" t="s">
        <v>24</v>
      </c>
      <c r="K1457" s="1" t="s">
        <v>127</v>
      </c>
      <c r="L1457" s="1">
        <v>5</v>
      </c>
      <c r="M1457" s="1" t="s">
        <v>1344</v>
      </c>
      <c r="N1457" s="1">
        <v>4.5</v>
      </c>
      <c r="P1457" s="2">
        <f t="shared" si="97"/>
        <v>138.03</v>
      </c>
      <c r="Q1457">
        <f t="shared" si="98"/>
        <v>1939000</v>
      </c>
      <c r="R1457">
        <f t="shared" si="96"/>
        <v>99.992881382155758</v>
      </c>
    </row>
    <row r="1458" spans="1:18" ht="20.399999999999999" x14ac:dyDescent="0.35">
      <c r="A1458" s="1">
        <v>1456</v>
      </c>
      <c r="B1458" s="1" t="s">
        <v>447</v>
      </c>
      <c r="C1458" s="1" t="s">
        <v>22</v>
      </c>
      <c r="D1458" s="1">
        <v>2011</v>
      </c>
      <c r="E1458" s="1">
        <v>70000</v>
      </c>
      <c r="F1458" s="1" t="s">
        <v>28</v>
      </c>
      <c r="G1458" s="1" t="s">
        <v>17</v>
      </c>
      <c r="H1458" s="1" t="s">
        <v>18</v>
      </c>
      <c r="I1458" s="1">
        <v>19</v>
      </c>
      <c r="J1458" s="1" t="s">
        <v>24</v>
      </c>
      <c r="K1458" s="1" t="s">
        <v>448</v>
      </c>
      <c r="L1458" s="1">
        <v>5</v>
      </c>
      <c r="N1458" s="1">
        <v>2</v>
      </c>
      <c r="P1458" s="2">
        <f t="shared" si="97"/>
        <v>66.099999999999994</v>
      </c>
      <c r="R1458" t="str">
        <f t="shared" si="96"/>
        <v/>
      </c>
    </row>
    <row r="1459" spans="1:18" ht="20.399999999999999" x14ac:dyDescent="0.35">
      <c r="A1459" s="1">
        <v>1457</v>
      </c>
      <c r="B1459" s="1" t="s">
        <v>677</v>
      </c>
      <c r="C1459" s="1" t="s">
        <v>57</v>
      </c>
      <c r="D1459" s="1">
        <v>2012</v>
      </c>
      <c r="E1459" s="1">
        <v>32048</v>
      </c>
      <c r="F1459" s="1" t="s">
        <v>23</v>
      </c>
      <c r="G1459" s="1" t="s">
        <v>17</v>
      </c>
      <c r="H1459" s="1" t="s">
        <v>18</v>
      </c>
      <c r="I1459" s="1">
        <v>23.08</v>
      </c>
      <c r="J1459" s="1" t="s">
        <v>24</v>
      </c>
      <c r="K1459" s="1" t="s">
        <v>44</v>
      </c>
      <c r="L1459" s="1">
        <v>5</v>
      </c>
      <c r="N1459" s="1">
        <v>2.4</v>
      </c>
      <c r="P1459" s="2">
        <f t="shared" si="97"/>
        <v>63.1</v>
      </c>
      <c r="R1459" t="str">
        <f t="shared" si="96"/>
        <v/>
      </c>
    </row>
    <row r="1460" spans="1:18" ht="20.399999999999999" x14ac:dyDescent="0.35">
      <c r="A1460" s="1">
        <v>1458</v>
      </c>
      <c r="B1460" s="1" t="s">
        <v>1345</v>
      </c>
      <c r="C1460" s="1" t="s">
        <v>22</v>
      </c>
      <c r="D1460" s="1">
        <v>2013</v>
      </c>
      <c r="E1460" s="1">
        <v>4700</v>
      </c>
      <c r="F1460" s="1" t="s">
        <v>28</v>
      </c>
      <c r="G1460" s="1" t="s">
        <v>17</v>
      </c>
      <c r="H1460" s="1" t="s">
        <v>18</v>
      </c>
      <c r="I1460" s="1">
        <v>25.4</v>
      </c>
      <c r="J1460" s="1" t="s">
        <v>24</v>
      </c>
      <c r="K1460" s="1" t="s">
        <v>264</v>
      </c>
      <c r="L1460" s="1">
        <v>4</v>
      </c>
      <c r="N1460" s="1">
        <v>1.2</v>
      </c>
      <c r="P1460" s="2">
        <f t="shared" si="97"/>
        <v>37.479999999999997</v>
      </c>
      <c r="R1460" t="str">
        <f t="shared" si="96"/>
        <v/>
      </c>
    </row>
    <row r="1461" spans="1:18" ht="20.399999999999999" x14ac:dyDescent="0.35">
      <c r="A1461" s="1">
        <v>1459</v>
      </c>
      <c r="B1461" s="1" t="s">
        <v>545</v>
      </c>
      <c r="C1461" s="1" t="s">
        <v>61</v>
      </c>
      <c r="D1461" s="1">
        <v>2014</v>
      </c>
      <c r="E1461" s="1">
        <v>71800</v>
      </c>
      <c r="F1461" s="1" t="s">
        <v>23</v>
      </c>
      <c r="G1461" s="1" t="s">
        <v>17</v>
      </c>
      <c r="H1461" s="1" t="s">
        <v>18</v>
      </c>
      <c r="I1461" s="1">
        <v>23.4</v>
      </c>
      <c r="J1461" s="1" t="s">
        <v>24</v>
      </c>
      <c r="K1461" s="1" t="s">
        <v>51</v>
      </c>
      <c r="L1461" s="1">
        <v>5</v>
      </c>
      <c r="N1461" s="1">
        <v>2.9</v>
      </c>
      <c r="P1461" s="2">
        <f t="shared" si="97"/>
        <v>74</v>
      </c>
      <c r="R1461" t="str">
        <f t="shared" si="96"/>
        <v/>
      </c>
    </row>
    <row r="1462" spans="1:18" ht="20.399999999999999" x14ac:dyDescent="0.35">
      <c r="A1462" s="1">
        <v>1460</v>
      </c>
      <c r="B1462" s="1" t="s">
        <v>1346</v>
      </c>
      <c r="C1462" s="1" t="s">
        <v>34</v>
      </c>
      <c r="D1462" s="1">
        <v>2008</v>
      </c>
      <c r="E1462" s="1">
        <v>69078</v>
      </c>
      <c r="F1462" s="1" t="s">
        <v>28</v>
      </c>
      <c r="G1462" s="1" t="s">
        <v>17</v>
      </c>
      <c r="H1462" s="1" t="s">
        <v>18</v>
      </c>
      <c r="I1462" s="1">
        <v>0</v>
      </c>
      <c r="J1462" s="1" t="s">
        <v>24</v>
      </c>
      <c r="N1462" s="1">
        <v>40.880000000000003</v>
      </c>
      <c r="P1462" s="2"/>
      <c r="R1462" t="str">
        <f t="shared" si="96"/>
        <v/>
      </c>
    </row>
    <row r="1463" spans="1:18" ht="20.399999999999999" x14ac:dyDescent="0.35">
      <c r="A1463" s="1">
        <v>1461</v>
      </c>
      <c r="B1463" s="1" t="s">
        <v>1223</v>
      </c>
      <c r="C1463" s="1" t="s">
        <v>129</v>
      </c>
      <c r="D1463" s="1">
        <v>2016</v>
      </c>
      <c r="E1463" s="1">
        <v>45000</v>
      </c>
      <c r="F1463" s="1" t="s">
        <v>23</v>
      </c>
      <c r="G1463" s="1" t="s">
        <v>35</v>
      </c>
      <c r="H1463" s="1" t="s">
        <v>18</v>
      </c>
      <c r="I1463" s="1">
        <v>17.32</v>
      </c>
      <c r="J1463" s="1" t="s">
        <v>24</v>
      </c>
      <c r="K1463" s="1" t="s">
        <v>99</v>
      </c>
      <c r="L1463" s="1">
        <v>5</v>
      </c>
      <c r="N1463" s="1">
        <v>27</v>
      </c>
      <c r="P1463" s="2">
        <f t="shared" ref="P1463:P1474" si="99">--LEFT(K1463, FIND(" ", K1463) - 1)</f>
        <v>184</v>
      </c>
      <c r="R1463" t="str">
        <f t="shared" si="96"/>
        <v/>
      </c>
    </row>
    <row r="1464" spans="1:18" ht="20.399999999999999" x14ac:dyDescent="0.35">
      <c r="A1464" s="1">
        <v>1462</v>
      </c>
      <c r="B1464" s="1" t="s">
        <v>391</v>
      </c>
      <c r="C1464" s="1" t="s">
        <v>27</v>
      </c>
      <c r="D1464" s="1">
        <v>2016</v>
      </c>
      <c r="E1464" s="1">
        <v>15388</v>
      </c>
      <c r="F1464" s="1" t="s">
        <v>23</v>
      </c>
      <c r="G1464" s="1" t="s">
        <v>17</v>
      </c>
      <c r="H1464" s="1" t="s">
        <v>18</v>
      </c>
      <c r="I1464" s="1">
        <v>25.8</v>
      </c>
      <c r="J1464" s="1" t="s">
        <v>24</v>
      </c>
      <c r="K1464" s="1" t="s">
        <v>69</v>
      </c>
      <c r="L1464" s="1">
        <v>5</v>
      </c>
      <c r="N1464" s="1">
        <v>7.5</v>
      </c>
      <c r="P1464" s="2">
        <f t="shared" si="99"/>
        <v>98.6</v>
      </c>
      <c r="R1464" t="str">
        <f t="shared" si="96"/>
        <v/>
      </c>
    </row>
    <row r="1465" spans="1:18" ht="20.399999999999999" x14ac:dyDescent="0.35">
      <c r="A1465" s="1">
        <v>1463</v>
      </c>
      <c r="B1465" s="1" t="s">
        <v>1347</v>
      </c>
      <c r="C1465" s="1" t="s">
        <v>15</v>
      </c>
      <c r="D1465" s="1">
        <v>2004</v>
      </c>
      <c r="E1465" s="1">
        <v>98798</v>
      </c>
      <c r="F1465" s="1" t="s">
        <v>28</v>
      </c>
      <c r="G1465" s="1" t="s">
        <v>17</v>
      </c>
      <c r="H1465" s="1" t="s">
        <v>18</v>
      </c>
      <c r="I1465" s="1">
        <v>14.7</v>
      </c>
      <c r="J1465" s="1" t="s">
        <v>24</v>
      </c>
      <c r="K1465" s="1" t="s">
        <v>1348</v>
      </c>
      <c r="L1465" s="1">
        <v>5</v>
      </c>
      <c r="N1465" s="1">
        <v>1.5</v>
      </c>
      <c r="P1465" s="2">
        <f t="shared" si="99"/>
        <v>104</v>
      </c>
      <c r="R1465" t="str">
        <f t="shared" si="96"/>
        <v/>
      </c>
    </row>
    <row r="1466" spans="1:18" ht="20.399999999999999" x14ac:dyDescent="0.35">
      <c r="A1466" s="1">
        <v>1464</v>
      </c>
      <c r="B1466" s="1" t="s">
        <v>1349</v>
      </c>
      <c r="C1466" s="1" t="s">
        <v>39</v>
      </c>
      <c r="D1466" s="1">
        <v>2016</v>
      </c>
      <c r="E1466" s="1">
        <v>43000</v>
      </c>
      <c r="F1466" s="1" t="s">
        <v>23</v>
      </c>
      <c r="G1466" s="1" t="s">
        <v>35</v>
      </c>
      <c r="H1466" s="1" t="s">
        <v>18</v>
      </c>
      <c r="I1466" s="1">
        <v>14.16</v>
      </c>
      <c r="J1466" s="1" t="s">
        <v>24</v>
      </c>
      <c r="K1466" s="1" t="s">
        <v>640</v>
      </c>
      <c r="L1466" s="1">
        <v>5</v>
      </c>
      <c r="N1466" s="1">
        <v>39.5</v>
      </c>
      <c r="P1466" s="2">
        <f t="shared" si="99"/>
        <v>174.3</v>
      </c>
      <c r="R1466" t="str">
        <f t="shared" si="96"/>
        <v/>
      </c>
    </row>
    <row r="1467" spans="1:18" ht="20.399999999999999" x14ac:dyDescent="0.35">
      <c r="A1467" s="1">
        <v>1465</v>
      </c>
      <c r="B1467" s="1" t="s">
        <v>198</v>
      </c>
      <c r="C1467" s="1" t="s">
        <v>39</v>
      </c>
      <c r="D1467" s="1">
        <v>2012</v>
      </c>
      <c r="E1467" s="1">
        <v>85112</v>
      </c>
      <c r="F1467" s="1" t="s">
        <v>23</v>
      </c>
      <c r="G1467" s="1" t="s">
        <v>17</v>
      </c>
      <c r="H1467" s="1" t="s">
        <v>18</v>
      </c>
      <c r="I1467" s="1">
        <v>23.2</v>
      </c>
      <c r="J1467" s="1" t="s">
        <v>24</v>
      </c>
      <c r="K1467" s="1" t="s">
        <v>199</v>
      </c>
      <c r="L1467" s="1">
        <v>5</v>
      </c>
      <c r="N1467" s="1">
        <v>3.39</v>
      </c>
      <c r="P1467" s="2">
        <f t="shared" si="99"/>
        <v>73.94</v>
      </c>
      <c r="R1467" t="str">
        <f t="shared" si="96"/>
        <v/>
      </c>
    </row>
    <row r="1468" spans="1:18" ht="20.399999999999999" x14ac:dyDescent="0.35">
      <c r="A1468" s="1">
        <v>1466</v>
      </c>
      <c r="B1468" s="1" t="s">
        <v>1350</v>
      </c>
      <c r="C1468" s="1" t="s">
        <v>53</v>
      </c>
      <c r="D1468" s="1">
        <v>2018</v>
      </c>
      <c r="E1468" s="1">
        <v>37804</v>
      </c>
      <c r="F1468" s="1" t="s">
        <v>23</v>
      </c>
      <c r="G1468" s="1" t="s">
        <v>17</v>
      </c>
      <c r="H1468" s="1" t="s">
        <v>18</v>
      </c>
      <c r="I1468" s="1">
        <v>15.4</v>
      </c>
      <c r="J1468" s="1" t="s">
        <v>24</v>
      </c>
      <c r="K1468" s="1" t="s">
        <v>266</v>
      </c>
      <c r="L1468" s="1">
        <v>7</v>
      </c>
      <c r="N1468" s="1">
        <v>12.4</v>
      </c>
      <c r="P1468" s="2">
        <f t="shared" si="99"/>
        <v>120</v>
      </c>
      <c r="R1468" t="str">
        <f t="shared" si="96"/>
        <v/>
      </c>
    </row>
    <row r="1469" spans="1:18" ht="20.399999999999999" x14ac:dyDescent="0.35">
      <c r="A1469" s="1">
        <v>1467</v>
      </c>
      <c r="B1469" s="1" t="s">
        <v>1036</v>
      </c>
      <c r="C1469" s="1" t="s">
        <v>27</v>
      </c>
      <c r="D1469" s="1">
        <v>2014</v>
      </c>
      <c r="E1469" s="1">
        <v>45000</v>
      </c>
      <c r="F1469" s="1" t="s">
        <v>23</v>
      </c>
      <c r="G1469" s="1" t="s">
        <v>17</v>
      </c>
      <c r="H1469" s="1" t="s">
        <v>18</v>
      </c>
      <c r="I1469" s="1">
        <v>28.09</v>
      </c>
      <c r="J1469" s="1" t="s">
        <v>24</v>
      </c>
      <c r="K1469" s="1" t="s">
        <v>80</v>
      </c>
      <c r="L1469" s="1">
        <v>5</v>
      </c>
      <c r="N1469" s="1">
        <v>6.85</v>
      </c>
      <c r="P1469" s="2">
        <f t="shared" si="99"/>
        <v>88.5</v>
      </c>
      <c r="R1469" t="str">
        <f t="shared" si="96"/>
        <v/>
      </c>
    </row>
    <row r="1470" spans="1:18" ht="20.399999999999999" x14ac:dyDescent="0.35">
      <c r="A1470" s="1">
        <v>1468</v>
      </c>
      <c r="B1470" s="1" t="s">
        <v>1351</v>
      </c>
      <c r="C1470" s="1" t="s">
        <v>22</v>
      </c>
      <c r="D1470" s="1">
        <v>2011</v>
      </c>
      <c r="E1470" s="1">
        <v>116000</v>
      </c>
      <c r="F1470" s="1" t="s">
        <v>23</v>
      </c>
      <c r="G1470" s="1" t="s">
        <v>17</v>
      </c>
      <c r="H1470" s="1" t="s">
        <v>36</v>
      </c>
      <c r="I1470" s="1">
        <v>21.43</v>
      </c>
      <c r="J1470" s="1" t="s">
        <v>24</v>
      </c>
      <c r="K1470" s="1" t="s">
        <v>1120</v>
      </c>
      <c r="L1470" s="1">
        <v>5</v>
      </c>
      <c r="N1470" s="1">
        <v>5.75</v>
      </c>
      <c r="P1470" s="2">
        <f t="shared" si="99"/>
        <v>138</v>
      </c>
      <c r="R1470" t="str">
        <f t="shared" si="96"/>
        <v/>
      </c>
    </row>
    <row r="1471" spans="1:18" ht="20.399999999999999" x14ac:dyDescent="0.35">
      <c r="A1471" s="1">
        <v>1469</v>
      </c>
      <c r="B1471" s="1" t="s">
        <v>164</v>
      </c>
      <c r="C1471" s="1" t="s">
        <v>27</v>
      </c>
      <c r="D1471" s="1">
        <v>2015</v>
      </c>
      <c r="E1471" s="1">
        <v>100073</v>
      </c>
      <c r="F1471" s="1" t="s">
        <v>23</v>
      </c>
      <c r="G1471" s="1" t="s">
        <v>17</v>
      </c>
      <c r="H1471" s="1" t="s">
        <v>36</v>
      </c>
      <c r="I1471" s="1">
        <v>25</v>
      </c>
      <c r="J1471" s="1" t="s">
        <v>24</v>
      </c>
      <c r="K1471" s="1" t="s">
        <v>165</v>
      </c>
      <c r="L1471" s="1">
        <v>5</v>
      </c>
      <c r="N1471" s="1">
        <v>2</v>
      </c>
      <c r="P1471" s="2">
        <f t="shared" si="99"/>
        <v>69</v>
      </c>
      <c r="R1471" t="str">
        <f t="shared" si="96"/>
        <v/>
      </c>
    </row>
    <row r="1472" spans="1:18" ht="20.399999999999999" x14ac:dyDescent="0.35">
      <c r="A1472" s="1">
        <v>1470</v>
      </c>
      <c r="B1472" s="1" t="s">
        <v>1352</v>
      </c>
      <c r="C1472" s="1" t="s">
        <v>43</v>
      </c>
      <c r="D1472" s="1">
        <v>2006</v>
      </c>
      <c r="E1472" s="1">
        <v>165000</v>
      </c>
      <c r="F1472" s="1" t="s">
        <v>28</v>
      </c>
      <c r="G1472" s="1" t="s">
        <v>17</v>
      </c>
      <c r="H1472" s="1" t="s">
        <v>18</v>
      </c>
      <c r="I1472" s="1">
        <v>16.100000000000001</v>
      </c>
      <c r="J1472" s="1" t="s">
        <v>24</v>
      </c>
      <c r="K1472" s="1" t="s">
        <v>564</v>
      </c>
      <c r="L1472" s="1">
        <v>4</v>
      </c>
      <c r="N1472" s="1">
        <v>0.9</v>
      </c>
      <c r="P1472" s="2">
        <f t="shared" si="99"/>
        <v>37</v>
      </c>
      <c r="R1472" t="str">
        <f t="shared" si="96"/>
        <v/>
      </c>
    </row>
    <row r="1473" spans="1:18" ht="20.399999999999999" x14ac:dyDescent="0.35">
      <c r="A1473" s="1">
        <v>1471</v>
      </c>
      <c r="B1473" s="1" t="s">
        <v>849</v>
      </c>
      <c r="C1473" s="1" t="s">
        <v>57</v>
      </c>
      <c r="D1473" s="1">
        <v>2015</v>
      </c>
      <c r="E1473" s="1">
        <v>22000</v>
      </c>
      <c r="F1473" s="1" t="s">
        <v>28</v>
      </c>
      <c r="G1473" s="1" t="s">
        <v>17</v>
      </c>
      <c r="H1473" s="1" t="s">
        <v>18</v>
      </c>
      <c r="I1473" s="1">
        <v>16.47</v>
      </c>
      <c r="J1473" s="1" t="s">
        <v>24</v>
      </c>
      <c r="K1473" s="1" t="s">
        <v>51</v>
      </c>
      <c r="L1473" s="1">
        <v>5</v>
      </c>
      <c r="N1473" s="1">
        <v>3.8</v>
      </c>
      <c r="P1473" s="2">
        <f t="shared" si="99"/>
        <v>74</v>
      </c>
      <c r="R1473" t="str">
        <f t="shared" si="96"/>
        <v/>
      </c>
    </row>
    <row r="1474" spans="1:18" ht="20.399999999999999" x14ac:dyDescent="0.35">
      <c r="A1474" s="1">
        <v>1472</v>
      </c>
      <c r="B1474" s="1" t="s">
        <v>123</v>
      </c>
      <c r="C1474" s="1" t="s">
        <v>61</v>
      </c>
      <c r="D1474" s="1">
        <v>2017</v>
      </c>
      <c r="E1474" s="1">
        <v>9500</v>
      </c>
      <c r="F1474" s="1" t="s">
        <v>28</v>
      </c>
      <c r="G1474" s="1" t="s">
        <v>35</v>
      </c>
      <c r="H1474" s="1" t="s">
        <v>18</v>
      </c>
      <c r="I1474" s="1">
        <v>14.62</v>
      </c>
      <c r="J1474" s="1" t="s">
        <v>24</v>
      </c>
      <c r="K1474" s="1" t="s">
        <v>124</v>
      </c>
      <c r="L1474" s="1">
        <v>5</v>
      </c>
      <c r="M1474" s="1" t="s">
        <v>1353</v>
      </c>
      <c r="N1474" s="1">
        <v>16.350000000000001</v>
      </c>
      <c r="P1474" s="2">
        <f t="shared" si="99"/>
        <v>149.91999999999999</v>
      </c>
      <c r="Q1474">
        <f t="shared" si="98"/>
        <v>2177000</v>
      </c>
      <c r="R1474">
        <f t="shared" si="96"/>
        <v>99.993113458888388</v>
      </c>
    </row>
    <row r="1475" spans="1:18" ht="20.399999999999999" x14ac:dyDescent="0.35">
      <c r="A1475" s="1">
        <v>1473</v>
      </c>
      <c r="B1475" s="1" t="s">
        <v>826</v>
      </c>
      <c r="C1475" s="1" t="s">
        <v>39</v>
      </c>
      <c r="D1475" s="1">
        <v>2012</v>
      </c>
      <c r="E1475" s="1">
        <v>152000</v>
      </c>
      <c r="F1475" s="1" t="s">
        <v>23</v>
      </c>
      <c r="G1475" s="1" t="s">
        <v>35</v>
      </c>
      <c r="H1475" s="1" t="s">
        <v>18</v>
      </c>
      <c r="I1475" s="1">
        <v>11.5</v>
      </c>
      <c r="J1475" s="1" t="s">
        <v>24</v>
      </c>
      <c r="K1475" s="1" t="s">
        <v>661</v>
      </c>
      <c r="L1475" s="1">
        <v>7</v>
      </c>
      <c r="N1475" s="1">
        <v>16.5</v>
      </c>
      <c r="P1475" s="2">
        <f t="shared" ref="P1475:P1538" si="100">--LEFT(K1475, FIND(" ", K1475) - 1)</f>
        <v>169</v>
      </c>
      <c r="R1475" t="str">
        <f t="shared" si="96"/>
        <v/>
      </c>
    </row>
    <row r="1476" spans="1:18" ht="20.399999999999999" x14ac:dyDescent="0.35">
      <c r="A1476" s="1">
        <v>1474</v>
      </c>
      <c r="B1476" s="1" t="s">
        <v>1354</v>
      </c>
      <c r="C1476" s="1" t="s">
        <v>34</v>
      </c>
      <c r="D1476" s="1">
        <v>2019</v>
      </c>
      <c r="E1476" s="1">
        <v>17705</v>
      </c>
      <c r="F1476" s="1" t="s">
        <v>28</v>
      </c>
      <c r="G1476" s="1" t="s">
        <v>17</v>
      </c>
      <c r="H1476" s="1" t="s">
        <v>18</v>
      </c>
      <c r="I1476" s="1">
        <v>21.4</v>
      </c>
      <c r="J1476" s="1" t="s">
        <v>24</v>
      </c>
      <c r="K1476" s="1" t="s">
        <v>347</v>
      </c>
      <c r="L1476" s="1">
        <v>5</v>
      </c>
      <c r="N1476" s="1">
        <v>8.6999999999999993</v>
      </c>
      <c r="P1476" s="2">
        <f t="shared" si="100"/>
        <v>83.1</v>
      </c>
      <c r="R1476" t="str">
        <f t="shared" si="96"/>
        <v/>
      </c>
    </row>
    <row r="1477" spans="1:18" ht="20.399999999999999" x14ac:dyDescent="0.35">
      <c r="A1477" s="1">
        <v>1475</v>
      </c>
      <c r="B1477" s="1" t="s">
        <v>1354</v>
      </c>
      <c r="C1477" s="1" t="s">
        <v>15</v>
      </c>
      <c r="D1477" s="1">
        <v>2016</v>
      </c>
      <c r="E1477" s="1">
        <v>12000</v>
      </c>
      <c r="F1477" s="1" t="s">
        <v>28</v>
      </c>
      <c r="G1477" s="1" t="s">
        <v>17</v>
      </c>
      <c r="H1477" s="1" t="s">
        <v>18</v>
      </c>
      <c r="I1477" s="1">
        <v>21.4</v>
      </c>
      <c r="J1477" s="1" t="s">
        <v>24</v>
      </c>
      <c r="K1477" s="1" t="s">
        <v>347</v>
      </c>
      <c r="L1477" s="1">
        <v>5</v>
      </c>
      <c r="N1477" s="1">
        <v>6.1</v>
      </c>
      <c r="P1477" s="2">
        <f t="shared" si="100"/>
        <v>83.1</v>
      </c>
      <c r="R1477" t="str">
        <f t="shared" si="96"/>
        <v/>
      </c>
    </row>
    <row r="1478" spans="1:18" ht="20.399999999999999" x14ac:dyDescent="0.35">
      <c r="A1478" s="1">
        <v>1476</v>
      </c>
      <c r="B1478" s="1" t="s">
        <v>1355</v>
      </c>
      <c r="C1478" s="1" t="s">
        <v>39</v>
      </c>
      <c r="D1478" s="1">
        <v>2013</v>
      </c>
      <c r="E1478" s="1">
        <v>51000</v>
      </c>
      <c r="F1478" s="1" t="s">
        <v>23</v>
      </c>
      <c r="G1478" s="1" t="s">
        <v>35</v>
      </c>
      <c r="H1478" s="1" t="s">
        <v>18</v>
      </c>
      <c r="I1478" s="1">
        <v>23.8</v>
      </c>
      <c r="J1478" s="1" t="s">
        <v>24</v>
      </c>
      <c r="K1478" s="1" t="s">
        <v>331</v>
      </c>
      <c r="L1478" s="1">
        <v>5</v>
      </c>
      <c r="N1478" s="1">
        <v>21.94</v>
      </c>
      <c r="P1478" s="2">
        <f t="shared" si="100"/>
        <v>112</v>
      </c>
      <c r="R1478" t="str">
        <f t="shared" si="96"/>
        <v/>
      </c>
    </row>
    <row r="1479" spans="1:18" ht="20.399999999999999" x14ac:dyDescent="0.35">
      <c r="A1479" s="1">
        <v>1477</v>
      </c>
      <c r="B1479" s="1" t="s">
        <v>1356</v>
      </c>
      <c r="C1479" s="1" t="s">
        <v>27</v>
      </c>
      <c r="D1479" s="1">
        <v>2009</v>
      </c>
      <c r="E1479" s="1">
        <v>42000</v>
      </c>
      <c r="F1479" s="1" t="s">
        <v>23</v>
      </c>
      <c r="G1479" s="1" t="s">
        <v>35</v>
      </c>
      <c r="H1479" s="1" t="s">
        <v>36</v>
      </c>
      <c r="I1479" s="1">
        <v>13</v>
      </c>
      <c r="J1479" s="1" t="s">
        <v>24</v>
      </c>
      <c r="K1479" s="1" t="s">
        <v>1357</v>
      </c>
      <c r="L1479" s="1">
        <v>5</v>
      </c>
      <c r="N1479" s="1">
        <v>22</v>
      </c>
      <c r="P1479" s="2">
        <f t="shared" si="100"/>
        <v>210</v>
      </c>
      <c r="R1479" t="str">
        <f t="shared" si="96"/>
        <v/>
      </c>
    </row>
    <row r="1480" spans="1:18" ht="20.399999999999999" x14ac:dyDescent="0.35">
      <c r="A1480" s="1">
        <v>1478</v>
      </c>
      <c r="B1480" s="1" t="s">
        <v>486</v>
      </c>
      <c r="C1480" s="1" t="s">
        <v>61</v>
      </c>
      <c r="D1480" s="1">
        <v>2015</v>
      </c>
      <c r="E1480" s="1">
        <v>51000</v>
      </c>
      <c r="F1480" s="1" t="s">
        <v>28</v>
      </c>
      <c r="G1480" s="1" t="s">
        <v>17</v>
      </c>
      <c r="H1480" s="1" t="s">
        <v>18</v>
      </c>
      <c r="I1480" s="1">
        <v>20.92</v>
      </c>
      <c r="J1480" s="1" t="s">
        <v>24</v>
      </c>
      <c r="K1480" s="1" t="s">
        <v>88</v>
      </c>
      <c r="L1480" s="1">
        <v>5</v>
      </c>
      <c r="N1480" s="1">
        <v>2.65</v>
      </c>
      <c r="P1480" s="2">
        <f t="shared" si="100"/>
        <v>67.099999999999994</v>
      </c>
      <c r="R1480" t="str">
        <f t="shared" si="96"/>
        <v/>
      </c>
    </row>
    <row r="1481" spans="1:18" ht="20.399999999999999" x14ac:dyDescent="0.35">
      <c r="A1481" s="1">
        <v>1479</v>
      </c>
      <c r="B1481" s="1" t="s">
        <v>317</v>
      </c>
      <c r="C1481" s="1" t="s">
        <v>53</v>
      </c>
      <c r="D1481" s="1">
        <v>2017</v>
      </c>
      <c r="E1481" s="1">
        <v>42527</v>
      </c>
      <c r="F1481" s="1" t="s">
        <v>28</v>
      </c>
      <c r="G1481" s="1" t="s">
        <v>17</v>
      </c>
      <c r="H1481" s="1" t="s">
        <v>18</v>
      </c>
      <c r="I1481" s="1">
        <v>20.399999999999999</v>
      </c>
      <c r="J1481" s="1" t="s">
        <v>24</v>
      </c>
      <c r="K1481" s="1" t="s">
        <v>291</v>
      </c>
      <c r="L1481" s="1">
        <v>5</v>
      </c>
      <c r="N1481" s="1">
        <v>5.27</v>
      </c>
      <c r="P1481" s="2">
        <f t="shared" si="100"/>
        <v>81.8</v>
      </c>
      <c r="R1481" t="str">
        <f t="shared" si="96"/>
        <v/>
      </c>
    </row>
    <row r="1482" spans="1:18" ht="20.399999999999999" x14ac:dyDescent="0.35">
      <c r="A1482" s="1">
        <v>1480</v>
      </c>
      <c r="B1482" s="1" t="s">
        <v>1358</v>
      </c>
      <c r="C1482" s="1" t="s">
        <v>57</v>
      </c>
      <c r="D1482" s="1">
        <v>2014</v>
      </c>
      <c r="E1482" s="1">
        <v>45000</v>
      </c>
      <c r="F1482" s="1" t="s">
        <v>23</v>
      </c>
      <c r="G1482" s="1" t="s">
        <v>17</v>
      </c>
      <c r="H1482" s="1" t="s">
        <v>18</v>
      </c>
      <c r="I1482" s="1">
        <v>22.1</v>
      </c>
      <c r="J1482" s="1" t="s">
        <v>24</v>
      </c>
      <c r="K1482" s="1" t="s">
        <v>51</v>
      </c>
      <c r="L1482" s="1">
        <v>5</v>
      </c>
      <c r="N1482" s="1">
        <v>2.48</v>
      </c>
      <c r="P1482" s="2">
        <f t="shared" si="100"/>
        <v>74</v>
      </c>
      <c r="R1482" t="str">
        <f t="shared" si="96"/>
        <v/>
      </c>
    </row>
    <row r="1483" spans="1:18" ht="20.399999999999999" x14ac:dyDescent="0.35">
      <c r="A1483" s="1">
        <v>1481</v>
      </c>
      <c r="B1483" s="1" t="s">
        <v>1359</v>
      </c>
      <c r="C1483" s="1" t="s">
        <v>57</v>
      </c>
      <c r="D1483" s="1">
        <v>2011</v>
      </c>
      <c r="E1483" s="1">
        <v>70000</v>
      </c>
      <c r="F1483" s="1" t="s">
        <v>23</v>
      </c>
      <c r="G1483" s="1" t="s">
        <v>17</v>
      </c>
      <c r="H1483" s="1" t="s">
        <v>18</v>
      </c>
      <c r="I1483" s="1">
        <v>12.8</v>
      </c>
      <c r="J1483" s="1" t="s">
        <v>24</v>
      </c>
      <c r="K1483" s="1" t="s">
        <v>93</v>
      </c>
      <c r="L1483" s="1">
        <v>8</v>
      </c>
      <c r="N1483" s="1">
        <v>6</v>
      </c>
      <c r="P1483" s="2">
        <f t="shared" si="100"/>
        <v>102</v>
      </c>
      <c r="R1483" t="str">
        <f t="shared" si="96"/>
        <v/>
      </c>
    </row>
    <row r="1484" spans="1:18" ht="20.399999999999999" x14ac:dyDescent="0.35">
      <c r="A1484" s="1">
        <v>1482</v>
      </c>
      <c r="B1484" s="1" t="s">
        <v>293</v>
      </c>
      <c r="C1484" s="1" t="s">
        <v>15</v>
      </c>
      <c r="D1484" s="1">
        <v>2009</v>
      </c>
      <c r="E1484" s="1">
        <v>92000</v>
      </c>
      <c r="F1484" s="1" t="s">
        <v>23</v>
      </c>
      <c r="G1484" s="1" t="s">
        <v>17</v>
      </c>
      <c r="H1484" s="1" t="s">
        <v>18</v>
      </c>
      <c r="I1484" s="1">
        <v>11.5</v>
      </c>
      <c r="J1484" s="1" t="s">
        <v>24</v>
      </c>
      <c r="K1484" s="1" t="s">
        <v>294</v>
      </c>
      <c r="L1484" s="1">
        <v>7</v>
      </c>
      <c r="N1484" s="1">
        <v>8.9</v>
      </c>
      <c r="P1484" s="2">
        <f t="shared" si="100"/>
        <v>171</v>
      </c>
      <c r="R1484" t="str">
        <f t="shared" si="96"/>
        <v/>
      </c>
    </row>
    <row r="1485" spans="1:18" ht="20.399999999999999" x14ac:dyDescent="0.35">
      <c r="A1485" s="1">
        <v>1483</v>
      </c>
      <c r="B1485" s="1" t="s">
        <v>1079</v>
      </c>
      <c r="C1485" s="1" t="s">
        <v>39</v>
      </c>
      <c r="D1485" s="1">
        <v>2012</v>
      </c>
      <c r="E1485" s="1">
        <v>57156</v>
      </c>
      <c r="F1485" s="1" t="s">
        <v>23</v>
      </c>
      <c r="G1485" s="1" t="s">
        <v>35</v>
      </c>
      <c r="H1485" s="1" t="s">
        <v>36</v>
      </c>
      <c r="I1485" s="1">
        <v>18.88</v>
      </c>
      <c r="J1485" s="1" t="s">
        <v>24</v>
      </c>
      <c r="K1485" s="1" t="s">
        <v>99</v>
      </c>
      <c r="L1485" s="1">
        <v>5</v>
      </c>
      <c r="N1485" s="1">
        <v>18</v>
      </c>
      <c r="P1485" s="2">
        <f t="shared" si="100"/>
        <v>184</v>
      </c>
      <c r="R1485" t="str">
        <f t="shared" ref="R1485:R1548" si="101">IF(Q1485&lt;&gt;"", ((Q1485 - P1485) / Q1485) * 100, "")</f>
        <v/>
      </c>
    </row>
    <row r="1486" spans="1:18" ht="20.399999999999999" x14ac:dyDescent="0.35">
      <c r="A1486" s="1">
        <v>1484</v>
      </c>
      <c r="B1486" s="1" t="s">
        <v>670</v>
      </c>
      <c r="C1486" s="1" t="s">
        <v>34</v>
      </c>
      <c r="D1486" s="1">
        <v>2016</v>
      </c>
      <c r="E1486" s="1">
        <v>53211</v>
      </c>
      <c r="F1486" s="1" t="s">
        <v>28</v>
      </c>
      <c r="G1486" s="1" t="s">
        <v>17</v>
      </c>
      <c r="H1486" s="1" t="s">
        <v>18</v>
      </c>
      <c r="I1486" s="1">
        <v>16.8</v>
      </c>
      <c r="J1486" s="1" t="s">
        <v>24</v>
      </c>
      <c r="K1486" s="1" t="s">
        <v>671</v>
      </c>
      <c r="L1486" s="1">
        <v>5</v>
      </c>
      <c r="N1486" s="1">
        <v>11.64</v>
      </c>
      <c r="P1486" s="2">
        <f t="shared" si="100"/>
        <v>138.02000000000001</v>
      </c>
      <c r="R1486" t="str">
        <f t="shared" si="101"/>
        <v/>
      </c>
    </row>
    <row r="1487" spans="1:18" ht="20.399999999999999" x14ac:dyDescent="0.35">
      <c r="A1487" s="1">
        <v>1485</v>
      </c>
      <c r="B1487" s="1" t="s">
        <v>293</v>
      </c>
      <c r="C1487" s="1" t="s">
        <v>57</v>
      </c>
      <c r="D1487" s="1">
        <v>2019</v>
      </c>
      <c r="E1487" s="1">
        <v>80000</v>
      </c>
      <c r="F1487" s="1" t="s">
        <v>23</v>
      </c>
      <c r="G1487" s="1" t="s">
        <v>17</v>
      </c>
      <c r="H1487" s="1" t="s">
        <v>18</v>
      </c>
      <c r="I1487" s="1">
        <v>11.5</v>
      </c>
      <c r="J1487" s="1" t="s">
        <v>24</v>
      </c>
      <c r="K1487" s="1" t="s">
        <v>294</v>
      </c>
      <c r="L1487" s="1">
        <v>7</v>
      </c>
      <c r="N1487" s="1">
        <v>8.99</v>
      </c>
      <c r="P1487" s="2">
        <f t="shared" si="100"/>
        <v>171</v>
      </c>
      <c r="R1487" t="str">
        <f t="shared" si="101"/>
        <v/>
      </c>
    </row>
    <row r="1488" spans="1:18" ht="20.399999999999999" x14ac:dyDescent="0.35">
      <c r="A1488" s="1">
        <v>1486</v>
      </c>
      <c r="B1488" s="1" t="s">
        <v>904</v>
      </c>
      <c r="C1488" s="1" t="s">
        <v>74</v>
      </c>
      <c r="D1488" s="1">
        <v>2009</v>
      </c>
      <c r="E1488" s="1">
        <v>74000</v>
      </c>
      <c r="F1488" s="1" t="s">
        <v>23</v>
      </c>
      <c r="G1488" s="1" t="s">
        <v>35</v>
      </c>
      <c r="H1488" s="1" t="s">
        <v>18</v>
      </c>
      <c r="I1488" s="1">
        <v>15.5</v>
      </c>
      <c r="J1488" s="1" t="s">
        <v>24</v>
      </c>
      <c r="K1488" s="1" t="s">
        <v>137</v>
      </c>
      <c r="L1488" s="1">
        <v>5</v>
      </c>
      <c r="N1488" s="1">
        <v>5.25</v>
      </c>
      <c r="P1488" s="2">
        <f t="shared" si="100"/>
        <v>105</v>
      </c>
      <c r="R1488" t="str">
        <f t="shared" si="101"/>
        <v/>
      </c>
    </row>
    <row r="1489" spans="1:18" ht="20.399999999999999" x14ac:dyDescent="0.35">
      <c r="A1489" s="1">
        <v>1487</v>
      </c>
      <c r="B1489" s="1" t="s">
        <v>517</v>
      </c>
      <c r="C1489" s="1" t="s">
        <v>57</v>
      </c>
      <c r="D1489" s="1">
        <v>2011</v>
      </c>
      <c r="E1489" s="1">
        <v>37000</v>
      </c>
      <c r="F1489" s="1" t="s">
        <v>23</v>
      </c>
      <c r="G1489" s="1" t="s">
        <v>17</v>
      </c>
      <c r="H1489" s="1" t="s">
        <v>18</v>
      </c>
      <c r="I1489" s="1">
        <v>23</v>
      </c>
      <c r="J1489" s="1" t="s">
        <v>24</v>
      </c>
      <c r="K1489" s="1" t="s">
        <v>219</v>
      </c>
      <c r="L1489" s="1">
        <v>5</v>
      </c>
      <c r="N1489" s="1">
        <v>2.95</v>
      </c>
      <c r="P1489" s="2">
        <f t="shared" si="100"/>
        <v>90</v>
      </c>
      <c r="R1489" t="str">
        <f t="shared" si="101"/>
        <v/>
      </c>
    </row>
    <row r="1490" spans="1:18" ht="20.399999999999999" x14ac:dyDescent="0.35">
      <c r="A1490" s="1">
        <v>1488</v>
      </c>
      <c r="B1490" s="1" t="s">
        <v>1360</v>
      </c>
      <c r="C1490" s="1" t="s">
        <v>15</v>
      </c>
      <c r="D1490" s="1">
        <v>2013</v>
      </c>
      <c r="E1490" s="1">
        <v>64000</v>
      </c>
      <c r="F1490" s="1" t="s">
        <v>23</v>
      </c>
      <c r="G1490" s="1" t="s">
        <v>17</v>
      </c>
      <c r="H1490" s="1" t="s">
        <v>36</v>
      </c>
      <c r="I1490" s="1">
        <v>21.02</v>
      </c>
      <c r="J1490" s="1" t="s">
        <v>24</v>
      </c>
      <c r="K1490" s="1" t="s">
        <v>32</v>
      </c>
      <c r="L1490" s="1">
        <v>5</v>
      </c>
      <c r="N1490" s="1">
        <v>2.65</v>
      </c>
      <c r="P1490" s="2">
        <f t="shared" si="100"/>
        <v>88.76</v>
      </c>
      <c r="R1490" t="str">
        <f t="shared" si="101"/>
        <v/>
      </c>
    </row>
    <row r="1491" spans="1:18" ht="20.399999999999999" x14ac:dyDescent="0.35">
      <c r="A1491" s="1">
        <v>1489</v>
      </c>
      <c r="B1491" s="1" t="s">
        <v>903</v>
      </c>
      <c r="C1491" s="1" t="s">
        <v>22</v>
      </c>
      <c r="D1491" s="1">
        <v>2013</v>
      </c>
      <c r="E1491" s="1">
        <v>57197</v>
      </c>
      <c r="F1491" s="1" t="s">
        <v>28</v>
      </c>
      <c r="G1491" s="1" t="s">
        <v>17</v>
      </c>
      <c r="H1491" s="1" t="s">
        <v>18</v>
      </c>
      <c r="I1491" s="1">
        <v>15.04</v>
      </c>
      <c r="J1491" s="1" t="s">
        <v>24</v>
      </c>
      <c r="K1491" s="1" t="s">
        <v>49</v>
      </c>
      <c r="L1491" s="1">
        <v>5</v>
      </c>
      <c r="N1491" s="1">
        <v>4</v>
      </c>
      <c r="P1491" s="2">
        <f t="shared" si="100"/>
        <v>103.6</v>
      </c>
      <c r="R1491" t="str">
        <f t="shared" si="101"/>
        <v/>
      </c>
    </row>
    <row r="1492" spans="1:18" ht="20.399999999999999" x14ac:dyDescent="0.35">
      <c r="A1492" s="1">
        <v>1490</v>
      </c>
      <c r="B1492" s="1" t="s">
        <v>1361</v>
      </c>
      <c r="C1492" s="1" t="s">
        <v>27</v>
      </c>
      <c r="D1492" s="1">
        <v>2016</v>
      </c>
      <c r="E1492" s="1">
        <v>55000</v>
      </c>
      <c r="F1492" s="1" t="s">
        <v>23</v>
      </c>
      <c r="G1492" s="1" t="s">
        <v>35</v>
      </c>
      <c r="H1492" s="1" t="s">
        <v>18</v>
      </c>
      <c r="I1492" s="1">
        <v>17.600000000000001</v>
      </c>
      <c r="J1492" s="1" t="s">
        <v>24</v>
      </c>
      <c r="K1492" s="1" t="s">
        <v>25</v>
      </c>
      <c r="L1492" s="1">
        <v>5</v>
      </c>
      <c r="M1492" s="1" t="s">
        <v>1362</v>
      </c>
      <c r="N1492" s="1">
        <v>12.5</v>
      </c>
      <c r="P1492" s="2">
        <f t="shared" si="100"/>
        <v>126.2</v>
      </c>
      <c r="Q1492">
        <f t="shared" ref="Q1492:Q1544" si="102">VALUE(SUBSTITUTE(SUBSTITUTE(TRIM(M1492), CHAR(160), ""), " Lakh", "")) * 100000</f>
        <v>1835000.0000000002</v>
      </c>
      <c r="R1492">
        <f t="shared" si="101"/>
        <v>99.993122615803827</v>
      </c>
    </row>
    <row r="1493" spans="1:18" ht="20.399999999999999" x14ac:dyDescent="0.35">
      <c r="A1493" s="1">
        <v>1491</v>
      </c>
      <c r="B1493" s="1" t="s">
        <v>1363</v>
      </c>
      <c r="C1493" s="1" t="s">
        <v>15</v>
      </c>
      <c r="D1493" s="1">
        <v>2014</v>
      </c>
      <c r="E1493" s="1">
        <v>33000</v>
      </c>
      <c r="F1493" s="1" t="s">
        <v>28</v>
      </c>
      <c r="G1493" s="1" t="s">
        <v>17</v>
      </c>
      <c r="H1493" s="1" t="s">
        <v>18</v>
      </c>
      <c r="I1493" s="1">
        <v>21.1</v>
      </c>
      <c r="J1493" s="1" t="s">
        <v>24</v>
      </c>
      <c r="K1493" s="1" t="s">
        <v>276</v>
      </c>
      <c r="L1493" s="1">
        <v>5</v>
      </c>
      <c r="N1493" s="1">
        <v>3.25</v>
      </c>
      <c r="P1493" s="2">
        <f t="shared" si="100"/>
        <v>85.8</v>
      </c>
      <c r="R1493" t="str">
        <f t="shared" si="101"/>
        <v/>
      </c>
    </row>
    <row r="1494" spans="1:18" ht="20.399999999999999" x14ac:dyDescent="0.35">
      <c r="A1494" s="1">
        <v>1492</v>
      </c>
      <c r="B1494" s="1" t="s">
        <v>1204</v>
      </c>
      <c r="C1494" s="1" t="s">
        <v>61</v>
      </c>
      <c r="D1494" s="1">
        <v>2008</v>
      </c>
      <c r="E1494" s="1">
        <v>70000</v>
      </c>
      <c r="F1494" s="1" t="s">
        <v>28</v>
      </c>
      <c r="G1494" s="1" t="s">
        <v>17</v>
      </c>
      <c r="H1494" s="1" t="s">
        <v>18</v>
      </c>
      <c r="I1494" s="1">
        <v>13.1</v>
      </c>
      <c r="J1494" s="1" t="s">
        <v>24</v>
      </c>
      <c r="K1494" s="1" t="s">
        <v>540</v>
      </c>
      <c r="L1494" s="1">
        <v>5</v>
      </c>
      <c r="N1494" s="1">
        <v>4</v>
      </c>
      <c r="P1494" s="2">
        <f t="shared" si="100"/>
        <v>141.1</v>
      </c>
      <c r="R1494" t="str">
        <f t="shared" si="101"/>
        <v/>
      </c>
    </row>
    <row r="1495" spans="1:18" ht="20.399999999999999" x14ac:dyDescent="0.35">
      <c r="A1495" s="1">
        <v>1493</v>
      </c>
      <c r="B1495" s="1" t="s">
        <v>211</v>
      </c>
      <c r="C1495" s="1" t="s">
        <v>61</v>
      </c>
      <c r="D1495" s="1">
        <v>2012</v>
      </c>
      <c r="E1495" s="1">
        <v>75000</v>
      </c>
      <c r="F1495" s="1" t="s">
        <v>23</v>
      </c>
      <c r="G1495" s="1" t="s">
        <v>17</v>
      </c>
      <c r="H1495" s="1" t="s">
        <v>36</v>
      </c>
      <c r="I1495" s="1">
        <v>15.1</v>
      </c>
      <c r="J1495" s="1" t="s">
        <v>24</v>
      </c>
      <c r="K1495" s="1" t="s">
        <v>167</v>
      </c>
      <c r="L1495" s="1">
        <v>7</v>
      </c>
      <c r="N1495" s="1">
        <v>6.25</v>
      </c>
      <c r="P1495" s="2">
        <f t="shared" si="100"/>
        <v>140</v>
      </c>
      <c r="R1495" t="str">
        <f t="shared" si="101"/>
        <v/>
      </c>
    </row>
    <row r="1496" spans="1:18" ht="20.399999999999999" x14ac:dyDescent="0.35">
      <c r="A1496" s="1">
        <v>1494</v>
      </c>
      <c r="B1496" s="1" t="s">
        <v>1364</v>
      </c>
      <c r="C1496" s="1" t="s">
        <v>43</v>
      </c>
      <c r="D1496" s="1">
        <v>2016</v>
      </c>
      <c r="E1496" s="1">
        <v>58095</v>
      </c>
      <c r="F1496" s="1" t="s">
        <v>23</v>
      </c>
      <c r="G1496" s="1" t="s">
        <v>17</v>
      </c>
      <c r="H1496" s="1" t="s">
        <v>18</v>
      </c>
      <c r="I1496" s="1">
        <v>21.66</v>
      </c>
      <c r="J1496" s="1" t="s">
        <v>24</v>
      </c>
      <c r="K1496" s="1" t="s">
        <v>953</v>
      </c>
      <c r="L1496" s="1">
        <v>5</v>
      </c>
      <c r="M1496" s="1" t="s">
        <v>1365</v>
      </c>
      <c r="N1496" s="1">
        <v>5.8</v>
      </c>
      <c r="P1496" s="2">
        <f t="shared" si="100"/>
        <v>108.62</v>
      </c>
      <c r="Q1496">
        <f t="shared" si="102"/>
        <v>919000</v>
      </c>
      <c r="R1496">
        <f t="shared" si="101"/>
        <v>99.988180631120784</v>
      </c>
    </row>
    <row r="1497" spans="1:18" ht="20.399999999999999" x14ac:dyDescent="0.35">
      <c r="A1497" s="1">
        <v>1495</v>
      </c>
      <c r="B1497" s="1" t="s">
        <v>1128</v>
      </c>
      <c r="C1497" s="1" t="s">
        <v>57</v>
      </c>
      <c r="D1497" s="1">
        <v>2015</v>
      </c>
      <c r="E1497" s="1">
        <v>7445</v>
      </c>
      <c r="F1497" s="1" t="s">
        <v>28</v>
      </c>
      <c r="G1497" s="1" t="s">
        <v>17</v>
      </c>
      <c r="H1497" s="1" t="s">
        <v>18</v>
      </c>
      <c r="I1497" s="1">
        <v>17.57</v>
      </c>
      <c r="J1497" s="1" t="s">
        <v>24</v>
      </c>
      <c r="K1497" s="1" t="s">
        <v>29</v>
      </c>
      <c r="L1497" s="1">
        <v>5</v>
      </c>
      <c r="M1497" s="1" t="s">
        <v>1366</v>
      </c>
      <c r="N1497" s="1">
        <v>5</v>
      </c>
      <c r="P1497" s="2">
        <f t="shared" si="100"/>
        <v>88.7</v>
      </c>
      <c r="Q1497">
        <f t="shared" si="102"/>
        <v>809000</v>
      </c>
      <c r="R1497">
        <f t="shared" si="101"/>
        <v>99.989035846724363</v>
      </c>
    </row>
    <row r="1498" spans="1:18" ht="20.399999999999999" x14ac:dyDescent="0.35">
      <c r="A1498" s="1">
        <v>1496</v>
      </c>
      <c r="B1498" s="1" t="s">
        <v>1367</v>
      </c>
      <c r="C1498" s="1" t="s">
        <v>53</v>
      </c>
      <c r="D1498" s="1">
        <v>2016</v>
      </c>
      <c r="E1498" s="1">
        <v>17652</v>
      </c>
      <c r="F1498" s="1" t="s">
        <v>23</v>
      </c>
      <c r="G1498" s="1" t="s">
        <v>35</v>
      </c>
      <c r="H1498" s="1" t="s">
        <v>18</v>
      </c>
      <c r="I1498" s="1">
        <v>12.9</v>
      </c>
      <c r="J1498" s="1" t="s">
        <v>24</v>
      </c>
      <c r="K1498" s="1" t="s">
        <v>1368</v>
      </c>
      <c r="L1498" s="1">
        <v>5</v>
      </c>
      <c r="N1498" s="1">
        <v>58.73</v>
      </c>
      <c r="P1498" s="2">
        <f t="shared" si="100"/>
        <v>270.88</v>
      </c>
      <c r="R1498" t="str">
        <f t="shared" si="101"/>
        <v/>
      </c>
    </row>
    <row r="1499" spans="1:18" ht="20.399999999999999" x14ac:dyDescent="0.35">
      <c r="A1499" s="1">
        <v>1497</v>
      </c>
      <c r="B1499" s="1" t="s">
        <v>1215</v>
      </c>
      <c r="C1499" s="1" t="s">
        <v>53</v>
      </c>
      <c r="D1499" s="1">
        <v>2018</v>
      </c>
      <c r="E1499" s="1">
        <v>28321</v>
      </c>
      <c r="F1499" s="1" t="s">
        <v>28</v>
      </c>
      <c r="G1499" s="1" t="s">
        <v>35</v>
      </c>
      <c r="H1499" s="1" t="s">
        <v>18</v>
      </c>
      <c r="I1499" s="1">
        <v>14.28</v>
      </c>
      <c r="J1499" s="1" t="s">
        <v>24</v>
      </c>
      <c r="K1499" s="1" t="s">
        <v>127</v>
      </c>
      <c r="L1499" s="1">
        <v>5</v>
      </c>
      <c r="M1499" s="1" t="s">
        <v>1216</v>
      </c>
      <c r="N1499" s="1">
        <v>17.489999999999998</v>
      </c>
      <c r="P1499" s="2">
        <f t="shared" si="100"/>
        <v>138.03</v>
      </c>
      <c r="Q1499">
        <f t="shared" si="102"/>
        <v>2325000</v>
      </c>
      <c r="R1499">
        <f t="shared" si="101"/>
        <v>99.994063225806457</v>
      </c>
    </row>
    <row r="1500" spans="1:18" ht="20.399999999999999" x14ac:dyDescent="0.35">
      <c r="A1500" s="1">
        <v>1498</v>
      </c>
      <c r="B1500" s="1" t="s">
        <v>447</v>
      </c>
      <c r="C1500" s="1" t="s">
        <v>22</v>
      </c>
      <c r="D1500" s="1">
        <v>2011</v>
      </c>
      <c r="E1500" s="1">
        <v>69000</v>
      </c>
      <c r="F1500" s="1" t="s">
        <v>28</v>
      </c>
      <c r="G1500" s="1" t="s">
        <v>17</v>
      </c>
      <c r="H1500" s="1" t="s">
        <v>36</v>
      </c>
      <c r="I1500" s="1">
        <v>19</v>
      </c>
      <c r="J1500" s="1" t="s">
        <v>24</v>
      </c>
      <c r="K1500" s="1" t="s">
        <v>448</v>
      </c>
      <c r="L1500" s="1">
        <v>5</v>
      </c>
      <c r="N1500" s="1">
        <v>1.95</v>
      </c>
      <c r="P1500" s="2">
        <f t="shared" si="100"/>
        <v>66.099999999999994</v>
      </c>
      <c r="R1500" t="str">
        <f t="shared" si="101"/>
        <v/>
      </c>
    </row>
    <row r="1501" spans="1:18" ht="20.399999999999999" x14ac:dyDescent="0.35">
      <c r="A1501" s="1">
        <v>1499</v>
      </c>
      <c r="B1501" s="1" t="s">
        <v>1369</v>
      </c>
      <c r="C1501" s="1" t="s">
        <v>15</v>
      </c>
      <c r="D1501" s="1">
        <v>2007</v>
      </c>
      <c r="E1501" s="1">
        <v>80000</v>
      </c>
      <c r="F1501" s="1" t="s">
        <v>28</v>
      </c>
      <c r="G1501" s="1" t="s">
        <v>35</v>
      </c>
      <c r="H1501" s="1" t="s">
        <v>18</v>
      </c>
      <c r="I1501" s="1">
        <v>11.1</v>
      </c>
      <c r="J1501" s="1" t="s">
        <v>24</v>
      </c>
      <c r="K1501" s="1" t="s">
        <v>1370</v>
      </c>
      <c r="L1501" s="1">
        <v>5</v>
      </c>
      <c r="N1501" s="1">
        <v>3</v>
      </c>
      <c r="P1501" s="2">
        <f t="shared" si="100"/>
        <v>142</v>
      </c>
      <c r="R1501" t="str">
        <f t="shared" si="101"/>
        <v/>
      </c>
    </row>
    <row r="1502" spans="1:18" ht="20.399999999999999" x14ac:dyDescent="0.35">
      <c r="A1502" s="1">
        <v>1500</v>
      </c>
      <c r="B1502" s="1" t="s">
        <v>1371</v>
      </c>
      <c r="C1502" s="1" t="s">
        <v>61</v>
      </c>
      <c r="D1502" s="1">
        <v>2014</v>
      </c>
      <c r="E1502" s="1">
        <v>42365</v>
      </c>
      <c r="F1502" s="1" t="s">
        <v>28</v>
      </c>
      <c r="G1502" s="1" t="s">
        <v>17</v>
      </c>
      <c r="H1502" s="1" t="s">
        <v>18</v>
      </c>
      <c r="I1502" s="1">
        <v>17</v>
      </c>
      <c r="J1502" s="1" t="s">
        <v>24</v>
      </c>
      <c r="K1502" s="1" t="s">
        <v>84</v>
      </c>
      <c r="L1502" s="1">
        <v>5</v>
      </c>
      <c r="N1502" s="1">
        <v>5.5</v>
      </c>
      <c r="P1502" s="2">
        <f t="shared" si="100"/>
        <v>80</v>
      </c>
      <c r="R1502" t="str">
        <f t="shared" si="101"/>
        <v/>
      </c>
    </row>
    <row r="1503" spans="1:18" ht="20.399999999999999" x14ac:dyDescent="0.35">
      <c r="A1503" s="1">
        <v>1501</v>
      </c>
      <c r="B1503" s="1" t="s">
        <v>766</v>
      </c>
      <c r="C1503" s="1" t="s">
        <v>61</v>
      </c>
      <c r="D1503" s="1">
        <v>2013</v>
      </c>
      <c r="E1503" s="1">
        <v>123000</v>
      </c>
      <c r="F1503" s="1" t="s">
        <v>23</v>
      </c>
      <c r="G1503" s="1" t="s">
        <v>35</v>
      </c>
      <c r="H1503" s="1" t="s">
        <v>18</v>
      </c>
      <c r="I1503" s="1">
        <v>12.55</v>
      </c>
      <c r="J1503" s="1" t="s">
        <v>24</v>
      </c>
      <c r="K1503" s="1" t="s">
        <v>207</v>
      </c>
      <c r="L1503" s="1">
        <v>7</v>
      </c>
      <c r="N1503" s="1">
        <v>16.5</v>
      </c>
      <c r="P1503" s="2">
        <f t="shared" si="100"/>
        <v>168.5</v>
      </c>
      <c r="R1503" t="str">
        <f t="shared" si="101"/>
        <v/>
      </c>
    </row>
    <row r="1504" spans="1:18" ht="20.399999999999999" x14ac:dyDescent="0.35">
      <c r="A1504" s="1">
        <v>1502</v>
      </c>
      <c r="B1504" s="1" t="s">
        <v>160</v>
      </c>
      <c r="C1504" s="1" t="s">
        <v>15</v>
      </c>
      <c r="D1504" s="1">
        <v>2011</v>
      </c>
      <c r="E1504" s="1">
        <v>40000</v>
      </c>
      <c r="F1504" s="1" t="s">
        <v>28</v>
      </c>
      <c r="G1504" s="1" t="s">
        <v>35</v>
      </c>
      <c r="H1504" s="1" t="s">
        <v>36</v>
      </c>
      <c r="I1504" s="1">
        <v>11.74</v>
      </c>
      <c r="J1504" s="1" t="s">
        <v>24</v>
      </c>
      <c r="K1504" s="1" t="s">
        <v>161</v>
      </c>
      <c r="L1504" s="1">
        <v>5</v>
      </c>
      <c r="N1504" s="1">
        <v>14.5</v>
      </c>
      <c r="P1504" s="2">
        <f t="shared" si="100"/>
        <v>186</v>
      </c>
      <c r="R1504" t="str">
        <f t="shared" si="101"/>
        <v/>
      </c>
    </row>
    <row r="1505" spans="1:18" ht="20.399999999999999" x14ac:dyDescent="0.35">
      <c r="A1505" s="1">
        <v>1503</v>
      </c>
      <c r="B1505" s="1" t="s">
        <v>1305</v>
      </c>
      <c r="C1505" s="1" t="s">
        <v>39</v>
      </c>
      <c r="D1505" s="1">
        <v>2016</v>
      </c>
      <c r="E1505" s="1">
        <v>30112</v>
      </c>
      <c r="F1505" s="1" t="s">
        <v>23</v>
      </c>
      <c r="G1505" s="1" t="s">
        <v>17</v>
      </c>
      <c r="H1505" s="1" t="s">
        <v>18</v>
      </c>
      <c r="I1505" s="1">
        <v>27.39</v>
      </c>
      <c r="J1505" s="1" t="s">
        <v>24</v>
      </c>
      <c r="K1505" s="1" t="s">
        <v>51</v>
      </c>
      <c r="L1505" s="1">
        <v>5</v>
      </c>
      <c r="N1505" s="1">
        <v>7.79</v>
      </c>
      <c r="P1505" s="2">
        <f t="shared" si="100"/>
        <v>74</v>
      </c>
      <c r="R1505" t="str">
        <f t="shared" si="101"/>
        <v/>
      </c>
    </row>
    <row r="1506" spans="1:18" ht="20.399999999999999" x14ac:dyDescent="0.35">
      <c r="A1506" s="1">
        <v>1504</v>
      </c>
      <c r="B1506" s="1" t="s">
        <v>31</v>
      </c>
      <c r="C1506" s="1" t="s">
        <v>53</v>
      </c>
      <c r="D1506" s="1">
        <v>2017</v>
      </c>
      <c r="E1506" s="1">
        <v>43775</v>
      </c>
      <c r="F1506" s="1" t="s">
        <v>23</v>
      </c>
      <c r="G1506" s="1" t="s">
        <v>17</v>
      </c>
      <c r="H1506" s="1" t="s">
        <v>18</v>
      </c>
      <c r="I1506" s="1">
        <v>20.77</v>
      </c>
      <c r="J1506" s="1" t="s">
        <v>24</v>
      </c>
      <c r="K1506" s="1" t="s">
        <v>32</v>
      </c>
      <c r="L1506" s="1">
        <v>7</v>
      </c>
      <c r="N1506" s="1">
        <v>8.27</v>
      </c>
      <c r="P1506" s="2">
        <f t="shared" si="100"/>
        <v>88.76</v>
      </c>
      <c r="R1506" t="str">
        <f t="shared" si="101"/>
        <v/>
      </c>
    </row>
    <row r="1507" spans="1:18" ht="20.399999999999999" x14ac:dyDescent="0.35">
      <c r="A1507" s="1">
        <v>1505</v>
      </c>
      <c r="B1507" s="1" t="s">
        <v>1372</v>
      </c>
      <c r="C1507" s="1" t="s">
        <v>53</v>
      </c>
      <c r="D1507" s="1">
        <v>2019</v>
      </c>
      <c r="E1507" s="1">
        <v>26013</v>
      </c>
      <c r="F1507" s="1" t="s">
        <v>23</v>
      </c>
      <c r="G1507" s="1" t="s">
        <v>35</v>
      </c>
      <c r="H1507" s="1" t="s">
        <v>18</v>
      </c>
      <c r="I1507" s="1">
        <v>12.65</v>
      </c>
      <c r="J1507" s="1" t="s">
        <v>24</v>
      </c>
      <c r="K1507" s="1" t="s">
        <v>1373</v>
      </c>
      <c r="L1507" s="1">
        <v>5</v>
      </c>
      <c r="M1507" s="1" t="s">
        <v>1374</v>
      </c>
      <c r="N1507" s="1">
        <v>97.07</v>
      </c>
      <c r="P1507" s="2">
        <f t="shared" si="100"/>
        <v>255</v>
      </c>
      <c r="R1507" t="str">
        <f t="shared" si="101"/>
        <v/>
      </c>
    </row>
    <row r="1508" spans="1:18" ht="20.399999999999999" x14ac:dyDescent="0.35">
      <c r="A1508" s="1">
        <v>1506</v>
      </c>
      <c r="B1508" s="1" t="s">
        <v>1375</v>
      </c>
      <c r="C1508" s="1" t="s">
        <v>15</v>
      </c>
      <c r="D1508" s="1">
        <v>2012</v>
      </c>
      <c r="E1508" s="1">
        <v>56000</v>
      </c>
      <c r="F1508" s="1" t="s">
        <v>28</v>
      </c>
      <c r="G1508" s="1" t="s">
        <v>17</v>
      </c>
      <c r="H1508" s="1" t="s">
        <v>18</v>
      </c>
      <c r="I1508" s="1">
        <v>12.9</v>
      </c>
      <c r="J1508" s="1" t="s">
        <v>24</v>
      </c>
      <c r="K1508" s="1" t="s">
        <v>342</v>
      </c>
      <c r="L1508" s="1">
        <v>5</v>
      </c>
      <c r="N1508" s="1">
        <v>2.15</v>
      </c>
      <c r="P1508" s="2">
        <f t="shared" si="100"/>
        <v>102.5</v>
      </c>
      <c r="R1508" t="str">
        <f t="shared" si="101"/>
        <v/>
      </c>
    </row>
    <row r="1509" spans="1:18" ht="20.399999999999999" x14ac:dyDescent="0.35">
      <c r="A1509" s="1">
        <v>1507</v>
      </c>
      <c r="B1509" s="1" t="s">
        <v>1376</v>
      </c>
      <c r="C1509" s="1" t="s">
        <v>39</v>
      </c>
      <c r="D1509" s="1">
        <v>2008</v>
      </c>
      <c r="E1509" s="1">
        <v>95000</v>
      </c>
      <c r="F1509" s="1" t="s">
        <v>28</v>
      </c>
      <c r="G1509" s="1" t="s">
        <v>35</v>
      </c>
      <c r="H1509" s="1" t="s">
        <v>36</v>
      </c>
      <c r="I1509" s="1">
        <v>12.9</v>
      </c>
      <c r="J1509" s="1" t="s">
        <v>24</v>
      </c>
      <c r="K1509" s="1" t="s">
        <v>245</v>
      </c>
      <c r="L1509" s="1">
        <v>5</v>
      </c>
      <c r="N1509" s="1">
        <v>3</v>
      </c>
      <c r="P1509" s="2">
        <f t="shared" si="100"/>
        <v>130</v>
      </c>
      <c r="R1509" t="str">
        <f t="shared" si="101"/>
        <v/>
      </c>
    </row>
    <row r="1510" spans="1:18" ht="20.399999999999999" x14ac:dyDescent="0.35">
      <c r="A1510" s="1">
        <v>1508</v>
      </c>
      <c r="B1510" s="1" t="s">
        <v>1377</v>
      </c>
      <c r="C1510" s="1" t="s">
        <v>34</v>
      </c>
      <c r="D1510" s="1">
        <v>2014</v>
      </c>
      <c r="E1510" s="1">
        <v>41089</v>
      </c>
      <c r="F1510" s="1" t="s">
        <v>23</v>
      </c>
      <c r="G1510" s="1" t="s">
        <v>35</v>
      </c>
      <c r="H1510" s="1" t="s">
        <v>18</v>
      </c>
      <c r="I1510" s="1">
        <v>16.09</v>
      </c>
      <c r="J1510" s="1" t="s">
        <v>24</v>
      </c>
      <c r="K1510" s="1" t="s">
        <v>99</v>
      </c>
      <c r="L1510" s="1">
        <v>5</v>
      </c>
      <c r="N1510" s="1">
        <v>28.79</v>
      </c>
      <c r="P1510" s="2">
        <f t="shared" si="100"/>
        <v>184</v>
      </c>
      <c r="R1510" t="str">
        <f t="shared" si="101"/>
        <v/>
      </c>
    </row>
    <row r="1511" spans="1:18" ht="20.399999999999999" x14ac:dyDescent="0.35">
      <c r="A1511" s="1">
        <v>1509</v>
      </c>
      <c r="B1511" s="1" t="s">
        <v>1378</v>
      </c>
      <c r="C1511" s="1" t="s">
        <v>15</v>
      </c>
      <c r="D1511" s="1">
        <v>2011</v>
      </c>
      <c r="E1511" s="1">
        <v>41988</v>
      </c>
      <c r="F1511" s="1" t="s">
        <v>23</v>
      </c>
      <c r="G1511" s="1" t="s">
        <v>35</v>
      </c>
      <c r="H1511" s="1" t="s">
        <v>18</v>
      </c>
      <c r="I1511" s="1">
        <v>20</v>
      </c>
      <c r="J1511" s="1" t="s">
        <v>24</v>
      </c>
      <c r="K1511" s="1" t="s">
        <v>97</v>
      </c>
      <c r="L1511" s="1">
        <v>5</v>
      </c>
      <c r="N1511" s="1">
        <v>5.45</v>
      </c>
      <c r="P1511" s="2">
        <f t="shared" si="100"/>
        <v>138.1</v>
      </c>
      <c r="R1511" t="str">
        <f t="shared" si="101"/>
        <v/>
      </c>
    </row>
    <row r="1512" spans="1:18" ht="20.399999999999999" x14ac:dyDescent="0.35">
      <c r="A1512" s="1">
        <v>1510</v>
      </c>
      <c r="B1512" s="1" t="s">
        <v>749</v>
      </c>
      <c r="C1512" s="1" t="s">
        <v>61</v>
      </c>
      <c r="D1512" s="1">
        <v>2013</v>
      </c>
      <c r="E1512" s="1">
        <v>72486</v>
      </c>
      <c r="F1512" s="1" t="s">
        <v>23</v>
      </c>
      <c r="G1512" s="1" t="s">
        <v>17</v>
      </c>
      <c r="H1512" s="1" t="s">
        <v>18</v>
      </c>
      <c r="I1512" s="1">
        <v>23.4</v>
      </c>
      <c r="J1512" s="1" t="s">
        <v>24</v>
      </c>
      <c r="K1512" s="1" t="s">
        <v>51</v>
      </c>
      <c r="L1512" s="1">
        <v>5</v>
      </c>
      <c r="N1512" s="1">
        <v>3.95</v>
      </c>
      <c r="P1512" s="2">
        <f t="shared" si="100"/>
        <v>74</v>
      </c>
      <c r="R1512" t="str">
        <f t="shared" si="101"/>
        <v/>
      </c>
    </row>
    <row r="1513" spans="1:18" ht="20.399999999999999" x14ac:dyDescent="0.35">
      <c r="A1513" s="1">
        <v>1511</v>
      </c>
      <c r="B1513" s="1" t="s">
        <v>248</v>
      </c>
      <c r="C1513" s="1" t="s">
        <v>22</v>
      </c>
      <c r="D1513" s="1">
        <v>2013</v>
      </c>
      <c r="E1513" s="1">
        <v>92000</v>
      </c>
      <c r="F1513" s="1" t="s">
        <v>23</v>
      </c>
      <c r="G1513" s="1" t="s">
        <v>35</v>
      </c>
      <c r="H1513" s="1" t="s">
        <v>18</v>
      </c>
      <c r="I1513" s="1">
        <v>23.3</v>
      </c>
      <c r="J1513" s="1" t="s">
        <v>24</v>
      </c>
      <c r="K1513" s="1" t="s">
        <v>249</v>
      </c>
      <c r="L1513" s="1">
        <v>5</v>
      </c>
      <c r="N1513" s="1">
        <v>16</v>
      </c>
      <c r="P1513" s="2">
        <f t="shared" si="100"/>
        <v>150</v>
      </c>
      <c r="R1513" t="str">
        <f t="shared" si="101"/>
        <v/>
      </c>
    </row>
    <row r="1514" spans="1:18" ht="20.399999999999999" x14ac:dyDescent="0.35">
      <c r="A1514" s="1">
        <v>1512</v>
      </c>
      <c r="B1514" s="1" t="s">
        <v>877</v>
      </c>
      <c r="C1514" s="1" t="s">
        <v>61</v>
      </c>
      <c r="D1514" s="1">
        <v>2013</v>
      </c>
      <c r="E1514" s="1">
        <v>40000</v>
      </c>
      <c r="F1514" s="1" t="s">
        <v>28</v>
      </c>
      <c r="G1514" s="1" t="s">
        <v>17</v>
      </c>
      <c r="H1514" s="1" t="s">
        <v>18</v>
      </c>
      <c r="I1514" s="1">
        <v>17.5</v>
      </c>
      <c r="J1514" s="1" t="s">
        <v>24</v>
      </c>
      <c r="K1514" s="1" t="s">
        <v>733</v>
      </c>
      <c r="L1514" s="1">
        <v>5</v>
      </c>
      <c r="N1514" s="1">
        <v>4.25</v>
      </c>
      <c r="P1514" s="2">
        <f t="shared" si="100"/>
        <v>85.8</v>
      </c>
      <c r="R1514" t="str">
        <f t="shared" si="101"/>
        <v/>
      </c>
    </row>
    <row r="1515" spans="1:18" ht="20.399999999999999" x14ac:dyDescent="0.35">
      <c r="A1515" s="1">
        <v>1513</v>
      </c>
      <c r="B1515" s="1" t="s">
        <v>60</v>
      </c>
      <c r="C1515" s="1" t="s">
        <v>74</v>
      </c>
      <c r="D1515" s="1">
        <v>2014</v>
      </c>
      <c r="E1515" s="1">
        <v>56000</v>
      </c>
      <c r="F1515" s="1" t="s">
        <v>23</v>
      </c>
      <c r="G1515" s="1" t="s">
        <v>35</v>
      </c>
      <c r="H1515" s="1" t="s">
        <v>18</v>
      </c>
      <c r="I1515" s="1">
        <v>12.7</v>
      </c>
      <c r="J1515" s="1" t="s">
        <v>24</v>
      </c>
      <c r="K1515" s="1" t="s">
        <v>62</v>
      </c>
      <c r="L1515" s="1">
        <v>5</v>
      </c>
      <c r="N1515" s="1">
        <v>34.5</v>
      </c>
      <c r="P1515" s="2">
        <f t="shared" si="100"/>
        <v>187.7</v>
      </c>
      <c r="R1515" t="str">
        <f t="shared" si="101"/>
        <v/>
      </c>
    </row>
    <row r="1516" spans="1:18" ht="20.399999999999999" x14ac:dyDescent="0.35">
      <c r="A1516" s="1">
        <v>1514</v>
      </c>
      <c r="B1516" s="1" t="s">
        <v>1379</v>
      </c>
      <c r="C1516" s="1" t="s">
        <v>15</v>
      </c>
      <c r="D1516" s="1">
        <v>2008</v>
      </c>
      <c r="E1516" s="1">
        <v>125000</v>
      </c>
      <c r="F1516" s="1" t="s">
        <v>28</v>
      </c>
      <c r="G1516" s="1" t="s">
        <v>35</v>
      </c>
      <c r="H1516" s="1" t="s">
        <v>145</v>
      </c>
      <c r="I1516" s="1">
        <v>11.7</v>
      </c>
      <c r="J1516" s="1" t="s">
        <v>24</v>
      </c>
      <c r="K1516" s="1" t="s">
        <v>507</v>
      </c>
      <c r="L1516" s="1">
        <v>5</v>
      </c>
      <c r="N1516" s="1">
        <v>2.6</v>
      </c>
      <c r="P1516" s="2">
        <f t="shared" si="100"/>
        <v>177.6</v>
      </c>
      <c r="R1516" t="str">
        <f t="shared" si="101"/>
        <v/>
      </c>
    </row>
    <row r="1517" spans="1:18" ht="20.399999999999999" x14ac:dyDescent="0.35">
      <c r="A1517" s="1">
        <v>1515</v>
      </c>
      <c r="B1517" s="1" t="s">
        <v>1109</v>
      </c>
      <c r="C1517" s="1" t="s">
        <v>53</v>
      </c>
      <c r="D1517" s="1">
        <v>2017</v>
      </c>
      <c r="E1517" s="1">
        <v>29219</v>
      </c>
      <c r="F1517" s="1" t="s">
        <v>23</v>
      </c>
      <c r="G1517" s="1" t="s">
        <v>17</v>
      </c>
      <c r="H1517" s="1" t="s">
        <v>18</v>
      </c>
      <c r="I1517" s="1">
        <v>12.99</v>
      </c>
      <c r="J1517" s="1" t="s">
        <v>24</v>
      </c>
      <c r="K1517" s="1" t="s">
        <v>247</v>
      </c>
      <c r="L1517" s="1">
        <v>8</v>
      </c>
      <c r="N1517" s="1">
        <v>13.48</v>
      </c>
      <c r="P1517" s="2">
        <f t="shared" si="100"/>
        <v>100.6</v>
      </c>
      <c r="R1517" t="str">
        <f t="shared" si="101"/>
        <v/>
      </c>
    </row>
    <row r="1518" spans="1:18" ht="20.399999999999999" x14ac:dyDescent="0.35">
      <c r="A1518" s="1">
        <v>1516</v>
      </c>
      <c r="B1518" s="1" t="s">
        <v>676</v>
      </c>
      <c r="C1518" s="1" t="s">
        <v>39</v>
      </c>
      <c r="D1518" s="1">
        <v>2018</v>
      </c>
      <c r="E1518" s="1">
        <v>39927</v>
      </c>
      <c r="F1518" s="1" t="s">
        <v>23</v>
      </c>
      <c r="G1518" s="1" t="s">
        <v>17</v>
      </c>
      <c r="H1518" s="1" t="s">
        <v>18</v>
      </c>
      <c r="I1518" s="1">
        <v>12.55</v>
      </c>
      <c r="J1518" s="1" t="s">
        <v>24</v>
      </c>
      <c r="K1518" s="1" t="s">
        <v>207</v>
      </c>
      <c r="L1518" s="1">
        <v>7</v>
      </c>
      <c r="N1518" s="1">
        <v>32.1</v>
      </c>
      <c r="P1518" s="2">
        <f t="shared" si="100"/>
        <v>168.5</v>
      </c>
      <c r="R1518" t="str">
        <f t="shared" si="101"/>
        <v/>
      </c>
    </row>
    <row r="1519" spans="1:18" ht="20.399999999999999" x14ac:dyDescent="0.35">
      <c r="A1519" s="1">
        <v>1517</v>
      </c>
      <c r="B1519" s="1" t="s">
        <v>1380</v>
      </c>
      <c r="C1519" s="1" t="s">
        <v>53</v>
      </c>
      <c r="D1519" s="1">
        <v>2018</v>
      </c>
      <c r="E1519" s="1">
        <v>38593</v>
      </c>
      <c r="F1519" s="1" t="s">
        <v>28</v>
      </c>
      <c r="G1519" s="1" t="s">
        <v>17</v>
      </c>
      <c r="H1519" s="1" t="s">
        <v>18</v>
      </c>
      <c r="I1519" s="1">
        <v>18.7</v>
      </c>
      <c r="J1519" s="1" t="s">
        <v>24</v>
      </c>
      <c r="K1519" s="1" t="s">
        <v>29</v>
      </c>
      <c r="L1519" s="1">
        <v>5</v>
      </c>
      <c r="N1519" s="1">
        <v>6.17</v>
      </c>
      <c r="P1519" s="2">
        <f t="shared" si="100"/>
        <v>88.7</v>
      </c>
      <c r="R1519" t="str">
        <f t="shared" si="101"/>
        <v/>
      </c>
    </row>
    <row r="1520" spans="1:18" ht="20.399999999999999" x14ac:dyDescent="0.35">
      <c r="A1520" s="1">
        <v>1518</v>
      </c>
      <c r="B1520" s="1" t="s">
        <v>526</v>
      </c>
      <c r="C1520" s="1" t="s">
        <v>57</v>
      </c>
      <c r="D1520" s="1">
        <v>2015</v>
      </c>
      <c r="E1520" s="1">
        <v>32000</v>
      </c>
      <c r="F1520" s="1" t="s">
        <v>28</v>
      </c>
      <c r="G1520" s="1" t="s">
        <v>17</v>
      </c>
      <c r="H1520" s="1" t="s">
        <v>18</v>
      </c>
      <c r="I1520" s="1">
        <v>17</v>
      </c>
      <c r="J1520" s="1" t="s">
        <v>24</v>
      </c>
      <c r="K1520" s="1" t="s">
        <v>466</v>
      </c>
      <c r="L1520" s="1">
        <v>5</v>
      </c>
      <c r="N1520" s="1">
        <v>5.5</v>
      </c>
      <c r="P1520" s="2">
        <f t="shared" si="100"/>
        <v>118</v>
      </c>
      <c r="R1520" t="str">
        <f t="shared" si="101"/>
        <v/>
      </c>
    </row>
    <row r="1521" spans="1:18" ht="20.399999999999999" x14ac:dyDescent="0.35">
      <c r="A1521" s="1">
        <v>1519</v>
      </c>
      <c r="B1521" s="1" t="s">
        <v>1381</v>
      </c>
      <c r="C1521" s="1" t="s">
        <v>39</v>
      </c>
      <c r="D1521" s="1">
        <v>2017</v>
      </c>
      <c r="E1521" s="1">
        <v>28226</v>
      </c>
      <c r="F1521" s="1" t="s">
        <v>23</v>
      </c>
      <c r="G1521" s="1" t="s">
        <v>35</v>
      </c>
      <c r="H1521" s="1" t="s">
        <v>18</v>
      </c>
      <c r="I1521" s="1">
        <v>28.4</v>
      </c>
      <c r="J1521" s="1" t="s">
        <v>24</v>
      </c>
      <c r="K1521" s="1" t="s">
        <v>1043</v>
      </c>
      <c r="L1521" s="1">
        <v>5</v>
      </c>
      <c r="M1521" s="1" t="s">
        <v>1382</v>
      </c>
      <c r="N1521" s="1">
        <v>9.15</v>
      </c>
      <c r="P1521" s="2">
        <f t="shared" si="100"/>
        <v>73.75</v>
      </c>
      <c r="Q1521">
        <f t="shared" si="102"/>
        <v>1152000</v>
      </c>
      <c r="R1521">
        <f t="shared" si="101"/>
        <v>99.993598090277786</v>
      </c>
    </row>
    <row r="1522" spans="1:18" ht="20.399999999999999" x14ac:dyDescent="0.35">
      <c r="A1522" s="1">
        <v>1520</v>
      </c>
      <c r="B1522" s="1" t="s">
        <v>1383</v>
      </c>
      <c r="C1522" s="1" t="s">
        <v>22</v>
      </c>
      <c r="D1522" s="1">
        <v>2014</v>
      </c>
      <c r="E1522" s="1">
        <v>95000</v>
      </c>
      <c r="F1522" s="1" t="s">
        <v>23</v>
      </c>
      <c r="G1522" s="1" t="s">
        <v>17</v>
      </c>
      <c r="H1522" s="1" t="s">
        <v>18</v>
      </c>
      <c r="I1522" s="1">
        <v>21.64</v>
      </c>
      <c r="J1522" s="1" t="s">
        <v>24</v>
      </c>
      <c r="K1522" s="1" t="s">
        <v>996</v>
      </c>
      <c r="L1522" s="1">
        <v>5</v>
      </c>
      <c r="N1522" s="1">
        <v>4.5</v>
      </c>
      <c r="P1522" s="2">
        <f t="shared" si="100"/>
        <v>84.8</v>
      </c>
      <c r="R1522" t="str">
        <f t="shared" si="101"/>
        <v/>
      </c>
    </row>
    <row r="1523" spans="1:18" ht="20.399999999999999" x14ac:dyDescent="0.35">
      <c r="A1523" s="1">
        <v>1521</v>
      </c>
      <c r="B1523" s="1" t="s">
        <v>1109</v>
      </c>
      <c r="C1523" s="1" t="s">
        <v>27</v>
      </c>
      <c r="D1523" s="1">
        <v>2014</v>
      </c>
      <c r="E1523" s="1">
        <v>194000</v>
      </c>
      <c r="F1523" s="1" t="s">
        <v>23</v>
      </c>
      <c r="G1523" s="1" t="s">
        <v>17</v>
      </c>
      <c r="H1523" s="1" t="s">
        <v>18</v>
      </c>
      <c r="I1523" s="1">
        <v>12.99</v>
      </c>
      <c r="J1523" s="1" t="s">
        <v>24</v>
      </c>
      <c r="K1523" s="1" t="s">
        <v>247</v>
      </c>
      <c r="L1523" s="1">
        <v>8</v>
      </c>
      <c r="N1523" s="1">
        <v>10.5</v>
      </c>
      <c r="P1523" s="2">
        <f t="shared" si="100"/>
        <v>100.6</v>
      </c>
      <c r="R1523" t="str">
        <f t="shared" si="101"/>
        <v/>
      </c>
    </row>
    <row r="1524" spans="1:18" ht="20.399999999999999" x14ac:dyDescent="0.35">
      <c r="A1524" s="1">
        <v>1522</v>
      </c>
      <c r="B1524" s="1" t="s">
        <v>312</v>
      </c>
      <c r="C1524" s="1" t="s">
        <v>34</v>
      </c>
      <c r="D1524" s="1">
        <v>2016</v>
      </c>
      <c r="E1524" s="1">
        <v>14821</v>
      </c>
      <c r="F1524" s="1" t="s">
        <v>28</v>
      </c>
      <c r="G1524" s="1" t="s">
        <v>17</v>
      </c>
      <c r="H1524" s="1" t="s">
        <v>18</v>
      </c>
      <c r="I1524" s="1">
        <v>19.399999999999999</v>
      </c>
      <c r="J1524" s="1" t="s">
        <v>24</v>
      </c>
      <c r="K1524" s="1" t="s">
        <v>184</v>
      </c>
      <c r="L1524" s="1">
        <v>5</v>
      </c>
      <c r="N1524" s="1">
        <v>5.37</v>
      </c>
      <c r="P1524" s="2">
        <f t="shared" si="100"/>
        <v>86.8</v>
      </c>
      <c r="R1524" t="str">
        <f t="shared" si="101"/>
        <v/>
      </c>
    </row>
    <row r="1525" spans="1:18" ht="20.399999999999999" x14ac:dyDescent="0.35">
      <c r="A1525" s="1">
        <v>1523</v>
      </c>
      <c r="B1525" s="1" t="s">
        <v>1181</v>
      </c>
      <c r="C1525" s="1" t="s">
        <v>74</v>
      </c>
      <c r="D1525" s="1">
        <v>2012</v>
      </c>
      <c r="E1525" s="1">
        <v>52000</v>
      </c>
      <c r="F1525" s="1" t="s">
        <v>28</v>
      </c>
      <c r="G1525" s="1" t="s">
        <v>17</v>
      </c>
      <c r="H1525" s="1" t="s">
        <v>18</v>
      </c>
      <c r="I1525" s="1">
        <v>15.04</v>
      </c>
      <c r="J1525" s="1" t="s">
        <v>24</v>
      </c>
      <c r="K1525" s="1" t="s">
        <v>49</v>
      </c>
      <c r="L1525" s="1">
        <v>5</v>
      </c>
      <c r="N1525" s="1">
        <v>5.45</v>
      </c>
      <c r="P1525" s="2">
        <f t="shared" si="100"/>
        <v>103.6</v>
      </c>
      <c r="R1525" t="str">
        <f t="shared" si="101"/>
        <v/>
      </c>
    </row>
    <row r="1526" spans="1:18" ht="20.399999999999999" x14ac:dyDescent="0.35">
      <c r="A1526" s="1">
        <v>1524</v>
      </c>
      <c r="B1526" s="1" t="s">
        <v>1221</v>
      </c>
      <c r="C1526" s="1" t="s">
        <v>15</v>
      </c>
      <c r="D1526" s="1">
        <v>2016</v>
      </c>
      <c r="E1526" s="1">
        <v>33000</v>
      </c>
      <c r="F1526" s="1" t="s">
        <v>23</v>
      </c>
      <c r="G1526" s="1" t="s">
        <v>17</v>
      </c>
      <c r="H1526" s="1" t="s">
        <v>18</v>
      </c>
      <c r="I1526" s="1">
        <v>16</v>
      </c>
      <c r="J1526" s="1" t="s">
        <v>24</v>
      </c>
      <c r="K1526" s="1" t="s">
        <v>167</v>
      </c>
      <c r="L1526" s="1">
        <v>7</v>
      </c>
      <c r="N1526" s="1">
        <v>9.25</v>
      </c>
      <c r="P1526" s="2">
        <f t="shared" si="100"/>
        <v>140</v>
      </c>
      <c r="R1526" t="str">
        <f t="shared" si="101"/>
        <v/>
      </c>
    </row>
    <row r="1527" spans="1:18" ht="20.399999999999999" x14ac:dyDescent="0.35">
      <c r="A1527" s="1">
        <v>1525</v>
      </c>
      <c r="B1527" s="1" t="s">
        <v>1384</v>
      </c>
      <c r="C1527" s="1" t="s">
        <v>27</v>
      </c>
      <c r="D1527" s="1">
        <v>2016</v>
      </c>
      <c r="E1527" s="1">
        <v>29200</v>
      </c>
      <c r="F1527" s="1" t="s">
        <v>23</v>
      </c>
      <c r="G1527" s="1" t="s">
        <v>17</v>
      </c>
      <c r="H1527" s="1" t="s">
        <v>18</v>
      </c>
      <c r="I1527" s="1">
        <v>23</v>
      </c>
      <c r="J1527" s="1" t="s">
        <v>24</v>
      </c>
      <c r="K1527" s="1" t="s">
        <v>1083</v>
      </c>
      <c r="L1527" s="1">
        <v>5</v>
      </c>
      <c r="M1527" s="1" t="s">
        <v>1385</v>
      </c>
      <c r="N1527" s="1">
        <v>7.7</v>
      </c>
      <c r="P1527" s="2">
        <f t="shared" si="100"/>
        <v>98.96</v>
      </c>
      <c r="Q1527">
        <f t="shared" si="102"/>
        <v>1323000</v>
      </c>
      <c r="R1527">
        <f t="shared" si="101"/>
        <v>99.992520030234317</v>
      </c>
    </row>
    <row r="1528" spans="1:18" ht="20.399999999999999" x14ac:dyDescent="0.35">
      <c r="A1528" s="1">
        <v>1526</v>
      </c>
      <c r="B1528" s="1" t="s">
        <v>667</v>
      </c>
      <c r="C1528" s="1" t="s">
        <v>39</v>
      </c>
      <c r="D1528" s="1">
        <v>2012</v>
      </c>
      <c r="E1528" s="1">
        <v>99754</v>
      </c>
      <c r="F1528" s="1" t="s">
        <v>23</v>
      </c>
      <c r="G1528" s="1" t="s">
        <v>17</v>
      </c>
      <c r="H1528" s="1" t="s">
        <v>18</v>
      </c>
      <c r="I1528" s="1">
        <v>17.72</v>
      </c>
      <c r="J1528" s="1" t="s">
        <v>24</v>
      </c>
      <c r="K1528" s="1" t="s">
        <v>668</v>
      </c>
      <c r="L1528" s="1">
        <v>5</v>
      </c>
      <c r="N1528" s="1">
        <v>7.99</v>
      </c>
      <c r="P1528" s="2">
        <f t="shared" si="100"/>
        <v>108.49</v>
      </c>
      <c r="R1528" t="str">
        <f t="shared" si="101"/>
        <v/>
      </c>
    </row>
    <row r="1529" spans="1:18" ht="20.399999999999999" x14ac:dyDescent="0.35">
      <c r="A1529" s="1">
        <v>1527</v>
      </c>
      <c r="B1529" s="1" t="s">
        <v>453</v>
      </c>
      <c r="C1529" s="1" t="s">
        <v>27</v>
      </c>
      <c r="D1529" s="1">
        <v>2012</v>
      </c>
      <c r="E1529" s="1">
        <v>49000</v>
      </c>
      <c r="F1529" s="1" t="s">
        <v>28</v>
      </c>
      <c r="G1529" s="1" t="s">
        <v>17</v>
      </c>
      <c r="H1529" s="1" t="s">
        <v>18</v>
      </c>
      <c r="I1529" s="1">
        <v>20.36</v>
      </c>
      <c r="J1529" s="1" t="s">
        <v>24</v>
      </c>
      <c r="K1529" s="1" t="s">
        <v>151</v>
      </c>
      <c r="L1529" s="1">
        <v>5</v>
      </c>
      <c r="N1529" s="1">
        <v>3</v>
      </c>
      <c r="P1529" s="2">
        <f t="shared" si="100"/>
        <v>78.900000000000006</v>
      </c>
      <c r="R1529" t="str">
        <f t="shared" si="101"/>
        <v/>
      </c>
    </row>
    <row r="1530" spans="1:18" ht="20.399999999999999" x14ac:dyDescent="0.35">
      <c r="A1530" s="1">
        <v>1528</v>
      </c>
      <c r="B1530" s="1" t="s">
        <v>1359</v>
      </c>
      <c r="C1530" s="1" t="s">
        <v>39</v>
      </c>
      <c r="D1530" s="1">
        <v>2005</v>
      </c>
      <c r="E1530" s="1">
        <v>299322</v>
      </c>
      <c r="F1530" s="1" t="s">
        <v>23</v>
      </c>
      <c r="G1530" s="1" t="s">
        <v>17</v>
      </c>
      <c r="H1530" s="1" t="s">
        <v>18</v>
      </c>
      <c r="I1530" s="1">
        <v>12.8</v>
      </c>
      <c r="J1530" s="1" t="s">
        <v>24</v>
      </c>
      <c r="K1530" s="1" t="s">
        <v>93</v>
      </c>
      <c r="L1530" s="1">
        <v>8</v>
      </c>
      <c r="N1530" s="1">
        <v>4</v>
      </c>
      <c r="P1530" s="2">
        <f t="shared" si="100"/>
        <v>102</v>
      </c>
      <c r="R1530" t="str">
        <f t="shared" si="101"/>
        <v/>
      </c>
    </row>
    <row r="1531" spans="1:18" ht="20.399999999999999" x14ac:dyDescent="0.35">
      <c r="A1531" s="1">
        <v>1529</v>
      </c>
      <c r="B1531" s="1" t="s">
        <v>1386</v>
      </c>
      <c r="C1531" s="1" t="s">
        <v>34</v>
      </c>
      <c r="D1531" s="1">
        <v>2018</v>
      </c>
      <c r="E1531" s="1">
        <v>38310</v>
      </c>
      <c r="F1531" s="1" t="s">
        <v>23</v>
      </c>
      <c r="G1531" s="1" t="s">
        <v>17</v>
      </c>
      <c r="H1531" s="1" t="s">
        <v>18</v>
      </c>
      <c r="I1531" s="1">
        <v>20.65</v>
      </c>
      <c r="J1531" s="1" t="s">
        <v>24</v>
      </c>
      <c r="K1531" s="1" t="s">
        <v>29</v>
      </c>
      <c r="L1531" s="1">
        <v>5</v>
      </c>
      <c r="M1531" s="1" t="s">
        <v>1387</v>
      </c>
      <c r="N1531" s="1">
        <v>6.69</v>
      </c>
      <c r="P1531" s="2">
        <f t="shared" si="100"/>
        <v>88.7</v>
      </c>
      <c r="Q1531">
        <f t="shared" si="102"/>
        <v>1006000</v>
      </c>
      <c r="R1531">
        <f t="shared" si="101"/>
        <v>99.991182902584498</v>
      </c>
    </row>
    <row r="1532" spans="1:18" ht="20.399999999999999" x14ac:dyDescent="0.35">
      <c r="A1532" s="1">
        <v>1530</v>
      </c>
      <c r="B1532" s="1" t="s">
        <v>143</v>
      </c>
      <c r="C1532" s="1" t="s">
        <v>61</v>
      </c>
      <c r="D1532" s="1">
        <v>2014</v>
      </c>
      <c r="E1532" s="1">
        <v>56000</v>
      </c>
      <c r="F1532" s="1" t="s">
        <v>23</v>
      </c>
      <c r="G1532" s="1" t="s">
        <v>17</v>
      </c>
      <c r="H1532" s="1" t="s">
        <v>18</v>
      </c>
      <c r="I1532" s="1">
        <v>22.9</v>
      </c>
      <c r="J1532" s="1" t="s">
        <v>24</v>
      </c>
      <c r="K1532" s="1" t="s">
        <v>51</v>
      </c>
      <c r="L1532" s="1">
        <v>5</v>
      </c>
      <c r="N1532" s="1">
        <v>4.25</v>
      </c>
      <c r="P1532" s="2">
        <f t="shared" si="100"/>
        <v>74</v>
      </c>
      <c r="R1532" t="str">
        <f t="shared" si="101"/>
        <v/>
      </c>
    </row>
    <row r="1533" spans="1:18" ht="20.399999999999999" x14ac:dyDescent="0.35">
      <c r="A1533" s="1">
        <v>1531</v>
      </c>
      <c r="B1533" s="1" t="s">
        <v>1388</v>
      </c>
      <c r="C1533" s="1" t="s">
        <v>57</v>
      </c>
      <c r="D1533" s="1">
        <v>2017</v>
      </c>
      <c r="E1533" s="1">
        <v>31300</v>
      </c>
      <c r="F1533" s="1" t="s">
        <v>23</v>
      </c>
      <c r="G1533" s="1" t="s">
        <v>35</v>
      </c>
      <c r="H1533" s="1" t="s">
        <v>18</v>
      </c>
      <c r="I1533" s="1">
        <v>21.72</v>
      </c>
      <c r="J1533" s="1" t="s">
        <v>24</v>
      </c>
      <c r="K1533" s="1" t="s">
        <v>741</v>
      </c>
      <c r="L1533" s="1">
        <v>5</v>
      </c>
      <c r="M1533" s="1" t="s">
        <v>1389</v>
      </c>
      <c r="N1533" s="1">
        <v>10.5</v>
      </c>
      <c r="P1533" s="2">
        <f t="shared" si="100"/>
        <v>108.4</v>
      </c>
      <c r="Q1533">
        <f t="shared" si="102"/>
        <v>1534000</v>
      </c>
      <c r="R1533">
        <f t="shared" si="101"/>
        <v>99.992933507170804</v>
      </c>
    </row>
    <row r="1534" spans="1:18" ht="20.399999999999999" x14ac:dyDescent="0.35">
      <c r="A1534" s="1">
        <v>1532</v>
      </c>
      <c r="B1534" s="1" t="s">
        <v>1390</v>
      </c>
      <c r="C1534" s="1" t="s">
        <v>34</v>
      </c>
      <c r="D1534" s="1">
        <v>2019</v>
      </c>
      <c r="E1534" s="1">
        <v>11241</v>
      </c>
      <c r="F1534" s="1" t="s">
        <v>23</v>
      </c>
      <c r="G1534" s="1" t="s">
        <v>17</v>
      </c>
      <c r="H1534" s="1" t="s">
        <v>18</v>
      </c>
      <c r="I1534" s="1">
        <v>13.68</v>
      </c>
      <c r="J1534" s="1" t="s">
        <v>24</v>
      </c>
      <c r="K1534" s="1" t="s">
        <v>156</v>
      </c>
      <c r="L1534" s="1">
        <v>8</v>
      </c>
      <c r="M1534" s="1" t="s">
        <v>1391</v>
      </c>
      <c r="N1534" s="1">
        <v>22.55</v>
      </c>
      <c r="P1534" s="2">
        <f t="shared" si="100"/>
        <v>147.80000000000001</v>
      </c>
      <c r="Q1534">
        <f t="shared" si="102"/>
        <v>2401000</v>
      </c>
      <c r="R1534">
        <f t="shared" si="101"/>
        <v>99.993844231570179</v>
      </c>
    </row>
    <row r="1535" spans="1:18" ht="20.399999999999999" x14ac:dyDescent="0.35">
      <c r="A1535" s="1">
        <v>1533</v>
      </c>
      <c r="B1535" s="1" t="s">
        <v>596</v>
      </c>
      <c r="C1535" s="1" t="s">
        <v>22</v>
      </c>
      <c r="D1535" s="1">
        <v>2014</v>
      </c>
      <c r="E1535" s="1">
        <v>48000</v>
      </c>
      <c r="F1535" s="1" t="s">
        <v>28</v>
      </c>
      <c r="G1535" s="1" t="s">
        <v>17</v>
      </c>
      <c r="H1535" s="1" t="s">
        <v>36</v>
      </c>
      <c r="I1535" s="1">
        <v>17.010000000000002</v>
      </c>
      <c r="J1535" s="1" t="s">
        <v>24</v>
      </c>
      <c r="K1535" s="1" t="s">
        <v>283</v>
      </c>
      <c r="L1535" s="1">
        <v>5</v>
      </c>
      <c r="N1535" s="1">
        <v>5.2</v>
      </c>
      <c r="P1535" s="2">
        <f t="shared" si="100"/>
        <v>121.3</v>
      </c>
      <c r="R1535" t="str">
        <f t="shared" si="101"/>
        <v/>
      </c>
    </row>
    <row r="1536" spans="1:18" ht="20.399999999999999" x14ac:dyDescent="0.35">
      <c r="A1536" s="1">
        <v>1534</v>
      </c>
      <c r="B1536" s="1" t="s">
        <v>575</v>
      </c>
      <c r="C1536" s="1" t="s">
        <v>34</v>
      </c>
      <c r="D1536" s="1">
        <v>2019</v>
      </c>
      <c r="E1536" s="1">
        <v>23882</v>
      </c>
      <c r="F1536" s="1" t="s">
        <v>28</v>
      </c>
      <c r="G1536" s="1" t="s">
        <v>17</v>
      </c>
      <c r="H1536" s="1" t="s">
        <v>18</v>
      </c>
      <c r="I1536" s="1">
        <v>17.399999999999999</v>
      </c>
      <c r="J1536" s="1" t="s">
        <v>24</v>
      </c>
      <c r="K1536" s="1" t="s">
        <v>201</v>
      </c>
      <c r="L1536" s="1">
        <v>5</v>
      </c>
      <c r="N1536" s="1">
        <v>11.87</v>
      </c>
      <c r="P1536" s="2">
        <f t="shared" si="100"/>
        <v>117.3</v>
      </c>
      <c r="R1536" t="str">
        <f t="shared" si="101"/>
        <v/>
      </c>
    </row>
    <row r="1537" spans="1:18" ht="20.399999999999999" x14ac:dyDescent="0.35">
      <c r="A1537" s="1">
        <v>1535</v>
      </c>
      <c r="B1537" s="1" t="s">
        <v>1392</v>
      </c>
      <c r="C1537" s="1" t="s">
        <v>39</v>
      </c>
      <c r="D1537" s="1">
        <v>2014</v>
      </c>
      <c r="E1537" s="1">
        <v>65000</v>
      </c>
      <c r="F1537" s="1" t="s">
        <v>23</v>
      </c>
      <c r="G1537" s="1" t="s">
        <v>17</v>
      </c>
      <c r="H1537" s="1" t="s">
        <v>18</v>
      </c>
      <c r="I1537" s="1">
        <v>26</v>
      </c>
      <c r="J1537" s="1" t="s">
        <v>24</v>
      </c>
      <c r="K1537" s="1" t="s">
        <v>69</v>
      </c>
      <c r="L1537" s="1">
        <v>5</v>
      </c>
      <c r="N1537" s="1">
        <v>6.99</v>
      </c>
      <c r="P1537" s="2">
        <f t="shared" si="100"/>
        <v>98.6</v>
      </c>
      <c r="R1537" t="str">
        <f t="shared" si="101"/>
        <v/>
      </c>
    </row>
    <row r="1538" spans="1:18" ht="20.399999999999999" x14ac:dyDescent="0.35">
      <c r="A1538" s="1">
        <v>1536</v>
      </c>
      <c r="B1538" s="1" t="s">
        <v>474</v>
      </c>
      <c r="C1538" s="1" t="s">
        <v>43</v>
      </c>
      <c r="D1538" s="1">
        <v>2011</v>
      </c>
      <c r="E1538" s="1">
        <v>50000</v>
      </c>
      <c r="F1538" s="1" t="s">
        <v>23</v>
      </c>
      <c r="G1538" s="1" t="s">
        <v>17</v>
      </c>
      <c r="H1538" s="1" t="s">
        <v>18</v>
      </c>
      <c r="I1538" s="1">
        <v>20.54</v>
      </c>
      <c r="J1538" s="1" t="s">
        <v>24</v>
      </c>
      <c r="K1538" s="1" t="s">
        <v>49</v>
      </c>
      <c r="L1538" s="1">
        <v>5</v>
      </c>
      <c r="N1538" s="1">
        <v>5</v>
      </c>
      <c r="P1538" s="2">
        <f t="shared" si="100"/>
        <v>103.6</v>
      </c>
      <c r="R1538" t="str">
        <f t="shared" si="101"/>
        <v/>
      </c>
    </row>
    <row r="1539" spans="1:18" ht="20.399999999999999" x14ac:dyDescent="0.35">
      <c r="A1539" s="1">
        <v>1537</v>
      </c>
      <c r="B1539" s="1" t="s">
        <v>1393</v>
      </c>
      <c r="C1539" s="1" t="s">
        <v>27</v>
      </c>
      <c r="D1539" s="1">
        <v>2014</v>
      </c>
      <c r="E1539" s="1">
        <v>25000</v>
      </c>
      <c r="F1539" s="1" t="s">
        <v>23</v>
      </c>
      <c r="G1539" s="1" t="s">
        <v>35</v>
      </c>
      <c r="H1539" s="1" t="s">
        <v>18</v>
      </c>
      <c r="I1539" s="1">
        <v>12.19</v>
      </c>
      <c r="J1539" s="1" t="s">
        <v>24</v>
      </c>
      <c r="K1539" s="1" t="s">
        <v>1394</v>
      </c>
      <c r="L1539" s="1">
        <v>5</v>
      </c>
      <c r="N1539" s="1">
        <v>44</v>
      </c>
      <c r="P1539" s="2">
        <f t="shared" ref="P1539:P1556" si="103">--LEFT(K1539, FIND(" ", K1539) - 1)</f>
        <v>236</v>
      </c>
      <c r="R1539" t="str">
        <f t="shared" si="101"/>
        <v/>
      </c>
    </row>
    <row r="1540" spans="1:18" ht="20.399999999999999" x14ac:dyDescent="0.35">
      <c r="A1540" s="1">
        <v>1538</v>
      </c>
      <c r="B1540" s="1" t="s">
        <v>463</v>
      </c>
      <c r="C1540" s="1" t="s">
        <v>27</v>
      </c>
      <c r="D1540" s="1">
        <v>2015</v>
      </c>
      <c r="E1540" s="1">
        <v>21000</v>
      </c>
      <c r="F1540" s="1" t="s">
        <v>28</v>
      </c>
      <c r="G1540" s="1" t="s">
        <v>17</v>
      </c>
      <c r="H1540" s="1" t="s">
        <v>18</v>
      </c>
      <c r="I1540" s="1">
        <v>22.74</v>
      </c>
      <c r="J1540" s="1" t="s">
        <v>24</v>
      </c>
      <c r="K1540" s="1" t="s">
        <v>464</v>
      </c>
      <c r="L1540" s="1">
        <v>5</v>
      </c>
      <c r="N1540" s="1">
        <v>2.79</v>
      </c>
      <c r="P1540" s="2">
        <f t="shared" si="103"/>
        <v>47.3</v>
      </c>
      <c r="R1540" t="str">
        <f t="shared" si="101"/>
        <v/>
      </c>
    </row>
    <row r="1541" spans="1:18" ht="20.399999999999999" x14ac:dyDescent="0.35">
      <c r="A1541" s="1">
        <v>1539</v>
      </c>
      <c r="B1541" s="1" t="s">
        <v>522</v>
      </c>
      <c r="C1541" s="1" t="s">
        <v>22</v>
      </c>
      <c r="D1541" s="1">
        <v>2012</v>
      </c>
      <c r="E1541" s="1">
        <v>148000</v>
      </c>
      <c r="F1541" s="1" t="s">
        <v>23</v>
      </c>
      <c r="G1541" s="1" t="s">
        <v>17</v>
      </c>
      <c r="H1541" s="1" t="s">
        <v>36</v>
      </c>
      <c r="I1541" s="1">
        <v>21.12</v>
      </c>
      <c r="J1541" s="1" t="s">
        <v>24</v>
      </c>
      <c r="K1541" s="1" t="s">
        <v>472</v>
      </c>
      <c r="L1541" s="1">
        <v>5</v>
      </c>
      <c r="N1541" s="1">
        <v>2.9</v>
      </c>
      <c r="P1541" s="2">
        <f t="shared" si="103"/>
        <v>88.8</v>
      </c>
      <c r="R1541" t="str">
        <f t="shared" si="101"/>
        <v/>
      </c>
    </row>
    <row r="1542" spans="1:18" ht="20.399999999999999" x14ac:dyDescent="0.35">
      <c r="A1542" s="1">
        <v>1540</v>
      </c>
      <c r="B1542" s="1" t="s">
        <v>617</v>
      </c>
      <c r="C1542" s="1" t="s">
        <v>61</v>
      </c>
      <c r="D1542" s="1">
        <v>2016</v>
      </c>
      <c r="E1542" s="1">
        <v>68000</v>
      </c>
      <c r="F1542" s="1" t="s">
        <v>28</v>
      </c>
      <c r="G1542" s="1" t="s">
        <v>17</v>
      </c>
      <c r="H1542" s="1" t="s">
        <v>18</v>
      </c>
      <c r="I1542" s="1">
        <v>15.29</v>
      </c>
      <c r="J1542" s="1" t="s">
        <v>24</v>
      </c>
      <c r="K1542" s="1" t="s">
        <v>283</v>
      </c>
      <c r="L1542" s="1">
        <v>5</v>
      </c>
      <c r="N1542" s="1">
        <v>9.85</v>
      </c>
      <c r="P1542" s="2">
        <f t="shared" si="103"/>
        <v>121.3</v>
      </c>
      <c r="R1542" t="str">
        <f t="shared" si="101"/>
        <v/>
      </c>
    </row>
    <row r="1543" spans="1:18" ht="20.399999999999999" x14ac:dyDescent="0.35">
      <c r="A1543" s="1">
        <v>1541</v>
      </c>
      <c r="B1543" s="1" t="s">
        <v>590</v>
      </c>
      <c r="C1543" s="1" t="s">
        <v>74</v>
      </c>
      <c r="D1543" s="1">
        <v>2014</v>
      </c>
      <c r="E1543" s="1">
        <v>52000</v>
      </c>
      <c r="F1543" s="1" t="s">
        <v>23</v>
      </c>
      <c r="G1543" s="1" t="s">
        <v>35</v>
      </c>
      <c r="H1543" s="1" t="s">
        <v>18</v>
      </c>
      <c r="I1543" s="1">
        <v>12</v>
      </c>
      <c r="J1543" s="1" t="s">
        <v>24</v>
      </c>
      <c r="K1543" s="1" t="s">
        <v>591</v>
      </c>
      <c r="L1543" s="1">
        <v>7</v>
      </c>
      <c r="N1543" s="1">
        <v>49</v>
      </c>
      <c r="P1543" s="2">
        <f t="shared" si="103"/>
        <v>224</v>
      </c>
      <c r="R1543" t="str">
        <f t="shared" si="101"/>
        <v/>
      </c>
    </row>
    <row r="1544" spans="1:18" ht="20.399999999999999" x14ac:dyDescent="0.35">
      <c r="A1544" s="1">
        <v>1542</v>
      </c>
      <c r="B1544" s="1" t="s">
        <v>1395</v>
      </c>
      <c r="C1544" s="1" t="s">
        <v>43</v>
      </c>
      <c r="D1544" s="1">
        <v>2016</v>
      </c>
      <c r="E1544" s="1">
        <v>19000</v>
      </c>
      <c r="F1544" s="1" t="s">
        <v>23</v>
      </c>
      <c r="G1544" s="1" t="s">
        <v>17</v>
      </c>
      <c r="H1544" s="1" t="s">
        <v>18</v>
      </c>
      <c r="I1544" s="1">
        <v>16.55</v>
      </c>
      <c r="J1544" s="1" t="s">
        <v>24</v>
      </c>
      <c r="K1544" s="1" t="s">
        <v>137</v>
      </c>
      <c r="L1544" s="1">
        <v>6</v>
      </c>
      <c r="M1544" s="1" t="s">
        <v>1396</v>
      </c>
      <c r="N1544" s="1">
        <v>9.25</v>
      </c>
      <c r="P1544" s="2">
        <f t="shared" si="103"/>
        <v>105</v>
      </c>
      <c r="Q1544">
        <f t="shared" si="102"/>
        <v>1139000</v>
      </c>
      <c r="R1544">
        <f t="shared" si="101"/>
        <v>99.990781387181741</v>
      </c>
    </row>
    <row r="1545" spans="1:18" ht="20.399999999999999" x14ac:dyDescent="0.35">
      <c r="A1545" s="1">
        <v>1543</v>
      </c>
      <c r="B1545" s="1" t="s">
        <v>816</v>
      </c>
      <c r="C1545" s="1" t="s">
        <v>15</v>
      </c>
      <c r="D1545" s="1">
        <v>2011</v>
      </c>
      <c r="E1545" s="1">
        <v>74000</v>
      </c>
      <c r="F1545" s="1" t="s">
        <v>23</v>
      </c>
      <c r="G1545" s="1" t="s">
        <v>17</v>
      </c>
      <c r="H1545" s="1" t="s">
        <v>36</v>
      </c>
      <c r="I1545" s="1">
        <v>22.32</v>
      </c>
      <c r="J1545" s="1" t="s">
        <v>24</v>
      </c>
      <c r="K1545" s="1" t="s">
        <v>817</v>
      </c>
      <c r="L1545" s="1">
        <v>5</v>
      </c>
      <c r="N1545" s="1">
        <v>3.75</v>
      </c>
      <c r="P1545" s="2">
        <f t="shared" si="103"/>
        <v>126.3</v>
      </c>
      <c r="R1545" t="str">
        <f t="shared" si="101"/>
        <v/>
      </c>
    </row>
    <row r="1546" spans="1:18" ht="20.399999999999999" x14ac:dyDescent="0.35">
      <c r="A1546" s="1">
        <v>1544</v>
      </c>
      <c r="B1546" s="1" t="s">
        <v>1397</v>
      </c>
      <c r="C1546" s="1" t="s">
        <v>34</v>
      </c>
      <c r="D1546" s="1">
        <v>2017</v>
      </c>
      <c r="E1546" s="1">
        <v>30279</v>
      </c>
      <c r="F1546" s="1" t="s">
        <v>23</v>
      </c>
      <c r="G1546" s="1" t="s">
        <v>17</v>
      </c>
      <c r="H1546" s="1" t="s">
        <v>18</v>
      </c>
      <c r="I1546" s="1">
        <v>26.1</v>
      </c>
      <c r="J1546" s="1" t="s">
        <v>24</v>
      </c>
      <c r="K1546" s="1" t="s">
        <v>405</v>
      </c>
      <c r="L1546" s="1">
        <v>5</v>
      </c>
      <c r="M1546" s="1" t="s">
        <v>1398</v>
      </c>
      <c r="N1546" s="1">
        <v>7.29</v>
      </c>
      <c r="P1546" s="2">
        <f t="shared" si="103"/>
        <v>99</v>
      </c>
      <c r="Q1546">
        <f t="shared" ref="Q1546:Q1591" si="104">VALUE(SUBSTITUTE(SUBSTITUTE(TRIM(M1546), CHAR(160), ""), " Lakh", "")) * 100000</f>
        <v>978999.99999999988</v>
      </c>
      <c r="R1546">
        <f t="shared" si="101"/>
        <v>99.989887640449439</v>
      </c>
    </row>
    <row r="1547" spans="1:18" ht="20.399999999999999" x14ac:dyDescent="0.35">
      <c r="A1547" s="1">
        <v>1545</v>
      </c>
      <c r="B1547" s="1" t="s">
        <v>1399</v>
      </c>
      <c r="C1547" s="1" t="s">
        <v>15</v>
      </c>
      <c r="D1547" s="1">
        <v>2016</v>
      </c>
      <c r="E1547" s="1">
        <v>20000</v>
      </c>
      <c r="F1547" s="1" t="s">
        <v>23</v>
      </c>
      <c r="G1547" s="1" t="s">
        <v>35</v>
      </c>
      <c r="H1547" s="1" t="s">
        <v>18</v>
      </c>
      <c r="I1547" s="1">
        <v>20.7</v>
      </c>
      <c r="J1547" s="1" t="s">
        <v>24</v>
      </c>
      <c r="K1547" s="1" t="s">
        <v>803</v>
      </c>
      <c r="L1547" s="1">
        <v>4</v>
      </c>
      <c r="M1547" s="1" t="s">
        <v>1400</v>
      </c>
      <c r="N1547" s="1">
        <v>23.5</v>
      </c>
      <c r="P1547" s="2">
        <f t="shared" si="103"/>
        <v>113.98</v>
      </c>
      <c r="Q1547">
        <f t="shared" si="104"/>
        <v>3500000</v>
      </c>
      <c r="R1547">
        <f t="shared" si="101"/>
        <v>99.996743428571435</v>
      </c>
    </row>
    <row r="1548" spans="1:18" ht="20.399999999999999" x14ac:dyDescent="0.35">
      <c r="A1548" s="1">
        <v>1546</v>
      </c>
      <c r="B1548" s="1" t="s">
        <v>498</v>
      </c>
      <c r="C1548" s="1" t="s">
        <v>39</v>
      </c>
      <c r="D1548" s="1">
        <v>2013</v>
      </c>
      <c r="E1548" s="1">
        <v>34834</v>
      </c>
      <c r="F1548" s="1" t="s">
        <v>28</v>
      </c>
      <c r="G1548" s="1" t="s">
        <v>17</v>
      </c>
      <c r="H1548" s="1" t="s">
        <v>18</v>
      </c>
      <c r="I1548" s="1">
        <v>14</v>
      </c>
      <c r="J1548" s="1" t="s">
        <v>24</v>
      </c>
      <c r="K1548" s="1" t="s">
        <v>229</v>
      </c>
      <c r="L1548" s="1">
        <v>5</v>
      </c>
      <c r="N1548" s="1">
        <v>2.6</v>
      </c>
      <c r="P1548" s="2">
        <f t="shared" si="103"/>
        <v>35</v>
      </c>
      <c r="R1548" t="str">
        <f t="shared" si="101"/>
        <v/>
      </c>
    </row>
    <row r="1549" spans="1:18" ht="20.399999999999999" x14ac:dyDescent="0.35">
      <c r="A1549" s="1">
        <v>1547</v>
      </c>
      <c r="B1549" s="1" t="s">
        <v>393</v>
      </c>
      <c r="C1549" s="1" t="s">
        <v>22</v>
      </c>
      <c r="D1549" s="1">
        <v>2015</v>
      </c>
      <c r="E1549" s="1">
        <v>90000</v>
      </c>
      <c r="F1549" s="1" t="s">
        <v>23</v>
      </c>
      <c r="G1549" s="1" t="s">
        <v>17</v>
      </c>
      <c r="H1549" s="1" t="s">
        <v>36</v>
      </c>
      <c r="I1549" s="1">
        <v>21.03</v>
      </c>
      <c r="J1549" s="1" t="s">
        <v>24</v>
      </c>
      <c r="K1549" s="1" t="s">
        <v>394</v>
      </c>
      <c r="L1549" s="1">
        <v>5</v>
      </c>
      <c r="M1549" s="1" t="s">
        <v>1401</v>
      </c>
      <c r="N1549" s="1">
        <v>3.1</v>
      </c>
      <c r="P1549" s="2">
        <f t="shared" si="103"/>
        <v>65</v>
      </c>
      <c r="Q1549">
        <f t="shared" si="104"/>
        <v>926000</v>
      </c>
      <c r="R1549">
        <f t="shared" ref="R1549:R1612" si="105">IF(Q1549&lt;&gt;"", ((Q1549 - P1549) / Q1549) * 100, "")</f>
        <v>99.992980561555072</v>
      </c>
    </row>
    <row r="1550" spans="1:18" ht="20.399999999999999" x14ac:dyDescent="0.35">
      <c r="A1550" s="1">
        <v>1548</v>
      </c>
      <c r="B1550" s="1" t="s">
        <v>951</v>
      </c>
      <c r="C1550" s="1" t="s">
        <v>34</v>
      </c>
      <c r="D1550" s="1">
        <v>2016</v>
      </c>
      <c r="E1550" s="1">
        <v>38730</v>
      </c>
      <c r="F1550" s="1" t="s">
        <v>23</v>
      </c>
      <c r="G1550" s="1" t="s">
        <v>35</v>
      </c>
      <c r="H1550" s="1" t="s">
        <v>18</v>
      </c>
      <c r="I1550" s="1">
        <v>14.21</v>
      </c>
      <c r="J1550" s="1" t="s">
        <v>24</v>
      </c>
      <c r="K1550" s="1" t="s">
        <v>572</v>
      </c>
      <c r="L1550" s="1">
        <v>5</v>
      </c>
      <c r="N1550" s="1">
        <v>29.98</v>
      </c>
      <c r="P1550" s="2">
        <f t="shared" si="103"/>
        <v>203</v>
      </c>
      <c r="R1550" t="str">
        <f t="shared" si="105"/>
        <v/>
      </c>
    </row>
    <row r="1551" spans="1:18" ht="20.399999999999999" x14ac:dyDescent="0.35">
      <c r="A1551" s="1">
        <v>1549</v>
      </c>
      <c r="B1551" s="1" t="s">
        <v>703</v>
      </c>
      <c r="C1551" s="1" t="s">
        <v>53</v>
      </c>
      <c r="D1551" s="1">
        <v>2016</v>
      </c>
      <c r="E1551" s="1">
        <v>57390</v>
      </c>
      <c r="F1551" s="1" t="s">
        <v>23</v>
      </c>
      <c r="G1551" s="1" t="s">
        <v>17</v>
      </c>
      <c r="H1551" s="1" t="s">
        <v>18</v>
      </c>
      <c r="I1551" s="1">
        <v>19.010000000000002</v>
      </c>
      <c r="J1551" s="1" t="s">
        <v>24</v>
      </c>
      <c r="K1551" s="1" t="s">
        <v>95</v>
      </c>
      <c r="L1551" s="1">
        <v>5</v>
      </c>
      <c r="N1551" s="1">
        <v>6.73</v>
      </c>
      <c r="P1551" s="2">
        <f t="shared" si="103"/>
        <v>108.45</v>
      </c>
      <c r="R1551" t="str">
        <f t="shared" si="105"/>
        <v/>
      </c>
    </row>
    <row r="1552" spans="1:18" ht="20.399999999999999" x14ac:dyDescent="0.35">
      <c r="A1552" s="1">
        <v>1550</v>
      </c>
      <c r="B1552" s="1" t="s">
        <v>545</v>
      </c>
      <c r="C1552" s="1" t="s">
        <v>57</v>
      </c>
      <c r="D1552" s="1">
        <v>2016</v>
      </c>
      <c r="E1552" s="1">
        <v>100000</v>
      </c>
      <c r="F1552" s="1" t="s">
        <v>23</v>
      </c>
      <c r="G1552" s="1" t="s">
        <v>17</v>
      </c>
      <c r="H1552" s="1" t="s">
        <v>18</v>
      </c>
      <c r="I1552" s="1">
        <v>23.4</v>
      </c>
      <c r="J1552" s="1" t="s">
        <v>24</v>
      </c>
      <c r="K1552" s="1" t="s">
        <v>51</v>
      </c>
      <c r="L1552" s="1">
        <v>5</v>
      </c>
      <c r="N1552" s="1">
        <v>3.5</v>
      </c>
      <c r="P1552" s="2">
        <f t="shared" si="103"/>
        <v>74</v>
      </c>
      <c r="R1552" t="str">
        <f t="shared" si="105"/>
        <v/>
      </c>
    </row>
    <row r="1553" spans="1:18" ht="20.399999999999999" x14ac:dyDescent="0.35">
      <c r="A1553" s="1">
        <v>1551</v>
      </c>
      <c r="B1553" s="1" t="s">
        <v>1028</v>
      </c>
      <c r="C1553" s="1" t="s">
        <v>57</v>
      </c>
      <c r="D1553" s="1">
        <v>2011</v>
      </c>
      <c r="E1553" s="1">
        <v>50000</v>
      </c>
      <c r="F1553" s="1" t="s">
        <v>28</v>
      </c>
      <c r="G1553" s="1" t="s">
        <v>17</v>
      </c>
      <c r="H1553" s="1" t="s">
        <v>18</v>
      </c>
      <c r="I1553" s="1">
        <v>16.47</v>
      </c>
      <c r="J1553" s="1" t="s">
        <v>24</v>
      </c>
      <c r="K1553" s="1" t="s">
        <v>114</v>
      </c>
      <c r="L1553" s="1">
        <v>5</v>
      </c>
      <c r="N1553" s="1">
        <v>2.35</v>
      </c>
      <c r="P1553" s="2">
        <f t="shared" si="103"/>
        <v>73.900000000000006</v>
      </c>
      <c r="R1553" t="str">
        <f t="shared" si="105"/>
        <v/>
      </c>
    </row>
    <row r="1554" spans="1:18" ht="20.399999999999999" x14ac:dyDescent="0.35">
      <c r="A1554" s="1">
        <v>1552</v>
      </c>
      <c r="B1554" s="1" t="s">
        <v>783</v>
      </c>
      <c r="C1554" s="1" t="s">
        <v>34</v>
      </c>
      <c r="D1554" s="1">
        <v>2017</v>
      </c>
      <c r="E1554" s="1">
        <v>64961</v>
      </c>
      <c r="F1554" s="1" t="s">
        <v>23</v>
      </c>
      <c r="G1554" s="1" t="s">
        <v>17</v>
      </c>
      <c r="H1554" s="1" t="s">
        <v>18</v>
      </c>
      <c r="I1554" s="1">
        <v>16</v>
      </c>
      <c r="J1554" s="1" t="s">
        <v>24</v>
      </c>
      <c r="K1554" s="1" t="s">
        <v>167</v>
      </c>
      <c r="L1554" s="1">
        <v>7</v>
      </c>
      <c r="N1554" s="1">
        <v>16.13</v>
      </c>
      <c r="P1554" s="2">
        <f t="shared" si="103"/>
        <v>140</v>
      </c>
      <c r="R1554" t="str">
        <f t="shared" si="105"/>
        <v/>
      </c>
    </row>
    <row r="1555" spans="1:18" ht="20.399999999999999" x14ac:dyDescent="0.35">
      <c r="A1555" s="1">
        <v>1553</v>
      </c>
      <c r="B1555" s="1" t="s">
        <v>849</v>
      </c>
      <c r="C1555" s="1" t="s">
        <v>34</v>
      </c>
      <c r="D1555" s="1">
        <v>2014</v>
      </c>
      <c r="E1555" s="1">
        <v>72465</v>
      </c>
      <c r="F1555" s="1" t="s">
        <v>28</v>
      </c>
      <c r="G1555" s="1" t="s">
        <v>17</v>
      </c>
      <c r="H1555" s="1" t="s">
        <v>18</v>
      </c>
      <c r="I1555" s="1">
        <v>16.47</v>
      </c>
      <c r="J1555" s="1" t="s">
        <v>24</v>
      </c>
      <c r="K1555" s="1" t="s">
        <v>51</v>
      </c>
      <c r="L1555" s="1">
        <v>5</v>
      </c>
      <c r="N1555" s="1">
        <v>5.9</v>
      </c>
      <c r="P1555" s="2">
        <f t="shared" si="103"/>
        <v>74</v>
      </c>
      <c r="R1555" t="str">
        <f t="shared" si="105"/>
        <v/>
      </c>
    </row>
    <row r="1556" spans="1:18" ht="20.399999999999999" x14ac:dyDescent="0.35">
      <c r="A1556" s="1">
        <v>1554</v>
      </c>
      <c r="B1556" s="1" t="s">
        <v>1363</v>
      </c>
      <c r="C1556" s="1" t="s">
        <v>39</v>
      </c>
      <c r="D1556" s="1">
        <v>2012</v>
      </c>
      <c r="E1556" s="1">
        <v>68776</v>
      </c>
      <c r="F1556" s="1" t="s">
        <v>28</v>
      </c>
      <c r="G1556" s="1" t="s">
        <v>17</v>
      </c>
      <c r="H1556" s="1" t="s">
        <v>18</v>
      </c>
      <c r="I1556" s="1">
        <v>21.1</v>
      </c>
      <c r="J1556" s="1" t="s">
        <v>24</v>
      </c>
      <c r="K1556" s="1" t="s">
        <v>276</v>
      </c>
      <c r="L1556" s="1">
        <v>5</v>
      </c>
      <c r="N1556" s="1">
        <v>3.9</v>
      </c>
      <c r="P1556" s="2">
        <f t="shared" si="103"/>
        <v>85.8</v>
      </c>
      <c r="R1556" t="str">
        <f t="shared" si="105"/>
        <v/>
      </c>
    </row>
    <row r="1557" spans="1:18" ht="20.399999999999999" x14ac:dyDescent="0.35">
      <c r="A1557" s="1">
        <v>1555</v>
      </c>
      <c r="B1557" s="1" t="s">
        <v>1402</v>
      </c>
      <c r="C1557" s="1" t="s">
        <v>22</v>
      </c>
      <c r="D1557" s="1">
        <v>2005</v>
      </c>
      <c r="E1557" s="1">
        <v>150000</v>
      </c>
      <c r="F1557" s="1" t="s">
        <v>28</v>
      </c>
      <c r="G1557" s="1" t="s">
        <v>17</v>
      </c>
      <c r="H1557" s="1" t="s">
        <v>18</v>
      </c>
      <c r="I1557" s="1">
        <v>14.7</v>
      </c>
      <c r="J1557" s="1" t="s">
        <v>24</v>
      </c>
      <c r="K1557" s="1" t="s">
        <v>188</v>
      </c>
      <c r="L1557" s="1">
        <v>5</v>
      </c>
      <c r="N1557" s="1">
        <v>1.5</v>
      </c>
      <c r="P1557" s="2"/>
      <c r="R1557" t="str">
        <f t="shared" si="105"/>
        <v/>
      </c>
    </row>
    <row r="1558" spans="1:18" ht="20.399999999999999" x14ac:dyDescent="0.35">
      <c r="A1558" s="1">
        <v>1556</v>
      </c>
      <c r="B1558" s="1" t="s">
        <v>1403</v>
      </c>
      <c r="C1558" s="1" t="s">
        <v>61</v>
      </c>
      <c r="D1558" s="1">
        <v>2012</v>
      </c>
      <c r="E1558" s="1">
        <v>68000</v>
      </c>
      <c r="F1558" s="1" t="s">
        <v>23</v>
      </c>
      <c r="G1558" s="1" t="s">
        <v>17</v>
      </c>
      <c r="H1558" s="1" t="s">
        <v>18</v>
      </c>
      <c r="I1558" s="1">
        <v>12.8</v>
      </c>
      <c r="J1558" s="1" t="s">
        <v>24</v>
      </c>
      <c r="K1558" s="1" t="s">
        <v>93</v>
      </c>
      <c r="L1558" s="1">
        <v>7</v>
      </c>
      <c r="N1558" s="1">
        <v>6.95</v>
      </c>
      <c r="P1558" s="2">
        <f t="shared" ref="P1558:P1579" si="106">--LEFT(K1558, FIND(" ", K1558) - 1)</f>
        <v>102</v>
      </c>
      <c r="R1558" t="str">
        <f t="shared" si="105"/>
        <v/>
      </c>
    </row>
    <row r="1559" spans="1:18" ht="20.399999999999999" x14ac:dyDescent="0.35">
      <c r="A1559" s="1">
        <v>1557</v>
      </c>
      <c r="B1559" s="1" t="s">
        <v>1404</v>
      </c>
      <c r="C1559" s="1" t="s">
        <v>61</v>
      </c>
      <c r="D1559" s="1">
        <v>2015</v>
      </c>
      <c r="E1559" s="1">
        <v>33000</v>
      </c>
      <c r="F1559" s="1" t="s">
        <v>23</v>
      </c>
      <c r="G1559" s="1" t="s">
        <v>17</v>
      </c>
      <c r="H1559" s="1" t="s">
        <v>18</v>
      </c>
      <c r="I1559" s="1">
        <v>26</v>
      </c>
      <c r="J1559" s="1" t="s">
        <v>24</v>
      </c>
      <c r="K1559" s="1" t="s">
        <v>69</v>
      </c>
      <c r="L1559" s="1">
        <v>5</v>
      </c>
      <c r="N1559" s="1">
        <v>7</v>
      </c>
      <c r="P1559" s="2">
        <f t="shared" si="106"/>
        <v>98.6</v>
      </c>
      <c r="R1559" t="str">
        <f t="shared" si="105"/>
        <v/>
      </c>
    </row>
    <row r="1560" spans="1:18" ht="20.399999999999999" x14ac:dyDescent="0.35">
      <c r="A1560" s="1">
        <v>1558</v>
      </c>
      <c r="B1560" s="1" t="s">
        <v>1405</v>
      </c>
      <c r="C1560" s="1" t="s">
        <v>34</v>
      </c>
      <c r="D1560" s="1">
        <v>2017</v>
      </c>
      <c r="E1560" s="1">
        <v>22389</v>
      </c>
      <c r="F1560" s="1" t="s">
        <v>28</v>
      </c>
      <c r="G1560" s="1" t="s">
        <v>17</v>
      </c>
      <c r="H1560" s="1" t="s">
        <v>18</v>
      </c>
      <c r="I1560" s="1">
        <v>17</v>
      </c>
      <c r="J1560" s="1" t="s">
        <v>24</v>
      </c>
      <c r="K1560" s="1" t="s">
        <v>1043</v>
      </c>
      <c r="L1560" s="1">
        <v>5</v>
      </c>
      <c r="M1560" s="1" t="s">
        <v>1406</v>
      </c>
      <c r="N1560" s="1">
        <v>7.23</v>
      </c>
      <c r="P1560" s="2">
        <f t="shared" si="106"/>
        <v>73.75</v>
      </c>
      <c r="Q1560">
        <f t="shared" si="104"/>
        <v>868000</v>
      </c>
      <c r="R1560">
        <f t="shared" si="105"/>
        <v>99.991503456221196</v>
      </c>
    </row>
    <row r="1561" spans="1:18" ht="20.399999999999999" x14ac:dyDescent="0.35">
      <c r="A1561" s="1">
        <v>1559</v>
      </c>
      <c r="B1561" s="1" t="s">
        <v>1407</v>
      </c>
      <c r="C1561" s="1" t="s">
        <v>15</v>
      </c>
      <c r="D1561" s="1">
        <v>2012</v>
      </c>
      <c r="E1561" s="1">
        <v>90000</v>
      </c>
      <c r="F1561" s="1" t="s">
        <v>23</v>
      </c>
      <c r="G1561" s="1" t="s">
        <v>17</v>
      </c>
      <c r="H1561" s="1" t="s">
        <v>18</v>
      </c>
      <c r="I1561" s="1">
        <v>21.5</v>
      </c>
      <c r="J1561" s="1" t="s">
        <v>24</v>
      </c>
      <c r="K1561" s="1" t="s">
        <v>472</v>
      </c>
      <c r="L1561" s="1">
        <v>5</v>
      </c>
      <c r="N1561" s="1">
        <v>3.81</v>
      </c>
      <c r="P1561" s="2">
        <f t="shared" si="106"/>
        <v>88.8</v>
      </c>
      <c r="R1561" t="str">
        <f t="shared" si="105"/>
        <v/>
      </c>
    </row>
    <row r="1562" spans="1:18" ht="20.399999999999999" x14ac:dyDescent="0.35">
      <c r="A1562" s="1">
        <v>1560</v>
      </c>
      <c r="B1562" s="1" t="s">
        <v>753</v>
      </c>
      <c r="C1562" s="1" t="s">
        <v>27</v>
      </c>
      <c r="D1562" s="1">
        <v>2012</v>
      </c>
      <c r="E1562" s="1">
        <v>42000</v>
      </c>
      <c r="F1562" s="1" t="s">
        <v>28</v>
      </c>
      <c r="G1562" s="1" t="s">
        <v>17</v>
      </c>
      <c r="H1562" s="1" t="s">
        <v>145</v>
      </c>
      <c r="I1562" s="1">
        <v>18.600000000000001</v>
      </c>
      <c r="J1562" s="1" t="s">
        <v>24</v>
      </c>
      <c r="K1562" s="1" t="s">
        <v>733</v>
      </c>
      <c r="L1562" s="1">
        <v>5</v>
      </c>
      <c r="N1562" s="1">
        <v>4.5</v>
      </c>
      <c r="P1562" s="2">
        <f t="shared" si="106"/>
        <v>85.8</v>
      </c>
      <c r="R1562" t="str">
        <f t="shared" si="105"/>
        <v/>
      </c>
    </row>
    <row r="1563" spans="1:18" ht="20.399999999999999" x14ac:dyDescent="0.35">
      <c r="A1563" s="1">
        <v>1561</v>
      </c>
      <c r="B1563" s="1" t="s">
        <v>446</v>
      </c>
      <c r="C1563" s="1" t="s">
        <v>22</v>
      </c>
      <c r="D1563" s="1">
        <v>2017</v>
      </c>
      <c r="E1563" s="1">
        <v>38767</v>
      </c>
      <c r="F1563" s="1" t="s">
        <v>23</v>
      </c>
      <c r="G1563" s="1" t="s">
        <v>17</v>
      </c>
      <c r="H1563" s="1" t="s">
        <v>18</v>
      </c>
      <c r="I1563" s="1">
        <v>19.670000000000002</v>
      </c>
      <c r="J1563" s="1" t="s">
        <v>24</v>
      </c>
      <c r="K1563" s="1" t="s">
        <v>25</v>
      </c>
      <c r="L1563" s="1">
        <v>5</v>
      </c>
      <c r="N1563" s="1">
        <v>12.6</v>
      </c>
      <c r="P1563" s="2">
        <f t="shared" si="106"/>
        <v>126.2</v>
      </c>
      <c r="R1563" t="str">
        <f t="shared" si="105"/>
        <v/>
      </c>
    </row>
    <row r="1564" spans="1:18" ht="20.399999999999999" x14ac:dyDescent="0.35">
      <c r="A1564" s="1">
        <v>1562</v>
      </c>
      <c r="B1564" s="1" t="s">
        <v>1408</v>
      </c>
      <c r="C1564" s="1" t="s">
        <v>74</v>
      </c>
      <c r="D1564" s="1">
        <v>2015</v>
      </c>
      <c r="E1564" s="1">
        <v>21000</v>
      </c>
      <c r="F1564" s="1" t="s">
        <v>23</v>
      </c>
      <c r="G1564" s="1" t="s">
        <v>35</v>
      </c>
      <c r="H1564" s="1" t="s">
        <v>18</v>
      </c>
      <c r="I1564" s="1">
        <v>12.07</v>
      </c>
      <c r="J1564" s="1" t="s">
        <v>24</v>
      </c>
      <c r="K1564" s="1" t="s">
        <v>226</v>
      </c>
      <c r="L1564" s="1">
        <v>7</v>
      </c>
      <c r="N1564" s="1">
        <v>48</v>
      </c>
      <c r="P1564" s="2">
        <f t="shared" si="106"/>
        <v>241.4</v>
      </c>
      <c r="R1564" t="str">
        <f t="shared" si="105"/>
        <v/>
      </c>
    </row>
    <row r="1565" spans="1:18" ht="20.399999999999999" x14ac:dyDescent="0.35">
      <c r="A1565" s="1">
        <v>1563</v>
      </c>
      <c r="B1565" s="1" t="s">
        <v>285</v>
      </c>
      <c r="C1565" s="1" t="s">
        <v>34</v>
      </c>
      <c r="D1565" s="1">
        <v>2010</v>
      </c>
      <c r="E1565" s="1">
        <v>59136</v>
      </c>
      <c r="F1565" s="1" t="s">
        <v>28</v>
      </c>
      <c r="G1565" s="1" t="s">
        <v>17</v>
      </c>
      <c r="H1565" s="1" t="s">
        <v>18</v>
      </c>
      <c r="I1565" s="1">
        <v>19.7</v>
      </c>
      <c r="J1565" s="1" t="s">
        <v>24</v>
      </c>
      <c r="K1565" s="1" t="s">
        <v>116</v>
      </c>
      <c r="L1565" s="1">
        <v>5</v>
      </c>
      <c r="N1565" s="1">
        <v>2.96</v>
      </c>
      <c r="P1565" s="2">
        <f t="shared" si="106"/>
        <v>46.3</v>
      </c>
      <c r="R1565" t="str">
        <f t="shared" si="105"/>
        <v/>
      </c>
    </row>
    <row r="1566" spans="1:18" ht="20.399999999999999" x14ac:dyDescent="0.35">
      <c r="A1566" s="1">
        <v>1564</v>
      </c>
      <c r="B1566" s="1" t="s">
        <v>212</v>
      </c>
      <c r="C1566" s="1" t="s">
        <v>57</v>
      </c>
      <c r="D1566" s="1">
        <v>2014</v>
      </c>
      <c r="E1566" s="1">
        <v>36000</v>
      </c>
      <c r="F1566" s="1" t="s">
        <v>23</v>
      </c>
      <c r="G1566" s="1" t="s">
        <v>17</v>
      </c>
      <c r="H1566" s="1" t="s">
        <v>18</v>
      </c>
      <c r="I1566" s="1">
        <v>25.8</v>
      </c>
      <c r="J1566" s="1" t="s">
        <v>24</v>
      </c>
      <c r="K1566" s="1" t="s">
        <v>69</v>
      </c>
      <c r="L1566" s="1">
        <v>5</v>
      </c>
      <c r="N1566" s="1">
        <v>3.25</v>
      </c>
      <c r="P1566" s="2">
        <f t="shared" si="106"/>
        <v>98.6</v>
      </c>
      <c r="R1566" t="str">
        <f t="shared" si="105"/>
        <v/>
      </c>
    </row>
    <row r="1567" spans="1:18" ht="20.399999999999999" x14ac:dyDescent="0.35">
      <c r="A1567" s="1">
        <v>1565</v>
      </c>
      <c r="B1567" s="1" t="s">
        <v>1409</v>
      </c>
      <c r="C1567" s="1" t="s">
        <v>27</v>
      </c>
      <c r="D1567" s="1">
        <v>2011</v>
      </c>
      <c r="E1567" s="1">
        <v>95000</v>
      </c>
      <c r="F1567" s="1" t="s">
        <v>23</v>
      </c>
      <c r="G1567" s="1" t="s">
        <v>35</v>
      </c>
      <c r="H1567" s="1" t="s">
        <v>36</v>
      </c>
      <c r="I1567" s="1">
        <v>18.329999999999998</v>
      </c>
      <c r="J1567" s="1" t="s">
        <v>24</v>
      </c>
      <c r="K1567" s="1" t="s">
        <v>1410</v>
      </c>
      <c r="L1567" s="1">
        <v>5</v>
      </c>
      <c r="N1567" s="1">
        <v>8.5</v>
      </c>
      <c r="P1567" s="2">
        <f t="shared" si="106"/>
        <v>167.7</v>
      </c>
      <c r="R1567" t="str">
        <f t="shared" si="105"/>
        <v/>
      </c>
    </row>
    <row r="1568" spans="1:18" ht="20.399999999999999" x14ac:dyDescent="0.35">
      <c r="A1568" s="1">
        <v>1566</v>
      </c>
      <c r="B1568" s="1" t="s">
        <v>1411</v>
      </c>
      <c r="C1568" s="1" t="s">
        <v>15</v>
      </c>
      <c r="D1568" s="1">
        <v>2013</v>
      </c>
      <c r="E1568" s="1">
        <v>51000</v>
      </c>
      <c r="F1568" s="1" t="s">
        <v>23</v>
      </c>
      <c r="G1568" s="1" t="s">
        <v>35</v>
      </c>
      <c r="H1568" s="1" t="s">
        <v>18</v>
      </c>
      <c r="I1568" s="1">
        <v>19.5</v>
      </c>
      <c r="J1568" s="1" t="s">
        <v>24</v>
      </c>
      <c r="K1568" s="1" t="s">
        <v>1040</v>
      </c>
      <c r="L1568" s="1">
        <v>5</v>
      </c>
      <c r="N1568" s="1">
        <v>8.75</v>
      </c>
      <c r="P1568" s="2">
        <f t="shared" si="106"/>
        <v>126.24</v>
      </c>
      <c r="R1568" t="str">
        <f t="shared" si="105"/>
        <v/>
      </c>
    </row>
    <row r="1569" spans="1:18" ht="20.399999999999999" x14ac:dyDescent="0.35">
      <c r="A1569" s="1">
        <v>1567</v>
      </c>
      <c r="B1569" s="1" t="s">
        <v>216</v>
      </c>
      <c r="C1569" s="1" t="s">
        <v>53</v>
      </c>
      <c r="D1569" s="1">
        <v>2011</v>
      </c>
      <c r="E1569" s="1">
        <v>36411</v>
      </c>
      <c r="F1569" s="1" t="s">
        <v>28</v>
      </c>
      <c r="G1569" s="1" t="s">
        <v>17</v>
      </c>
      <c r="H1569" s="1" t="s">
        <v>18</v>
      </c>
      <c r="I1569" s="1">
        <v>18.899999999999999</v>
      </c>
      <c r="J1569" s="1" t="s">
        <v>24</v>
      </c>
      <c r="K1569" s="1" t="s">
        <v>88</v>
      </c>
      <c r="L1569" s="1">
        <v>5</v>
      </c>
      <c r="N1569" s="1">
        <v>3.08</v>
      </c>
      <c r="P1569" s="2">
        <f t="shared" si="106"/>
        <v>67.099999999999994</v>
      </c>
      <c r="R1569" t="str">
        <f t="shared" si="105"/>
        <v/>
      </c>
    </row>
    <row r="1570" spans="1:18" ht="20.399999999999999" x14ac:dyDescent="0.35">
      <c r="A1570" s="1">
        <v>1568</v>
      </c>
      <c r="B1570" s="1" t="s">
        <v>1412</v>
      </c>
      <c r="C1570" s="1" t="s">
        <v>15</v>
      </c>
      <c r="D1570" s="1">
        <v>2017</v>
      </c>
      <c r="E1570" s="1">
        <v>40000</v>
      </c>
      <c r="F1570" s="1" t="s">
        <v>23</v>
      </c>
      <c r="G1570" s="1" t="s">
        <v>35</v>
      </c>
      <c r="H1570" s="1" t="s">
        <v>18</v>
      </c>
      <c r="I1570" s="1">
        <v>12.81</v>
      </c>
      <c r="J1570" s="1" t="s">
        <v>24</v>
      </c>
      <c r="K1570" s="1" t="s">
        <v>1413</v>
      </c>
      <c r="L1570" s="1">
        <v>7</v>
      </c>
      <c r="M1570" s="1" t="s">
        <v>1414</v>
      </c>
      <c r="N1570" s="1">
        <v>41.5</v>
      </c>
      <c r="P1570" s="2">
        <f t="shared" si="106"/>
        <v>148.31</v>
      </c>
      <c r="Q1570">
        <f t="shared" si="104"/>
        <v>6639000</v>
      </c>
      <c r="R1570">
        <f t="shared" si="105"/>
        <v>99.997766079228796</v>
      </c>
    </row>
    <row r="1571" spans="1:18" ht="20.399999999999999" x14ac:dyDescent="0.35">
      <c r="A1571" s="1">
        <v>1569</v>
      </c>
      <c r="B1571" s="1" t="s">
        <v>1415</v>
      </c>
      <c r="C1571" s="1" t="s">
        <v>22</v>
      </c>
      <c r="D1571" s="1">
        <v>2016</v>
      </c>
      <c r="E1571" s="1">
        <v>27300</v>
      </c>
      <c r="F1571" s="1" t="s">
        <v>28</v>
      </c>
      <c r="G1571" s="1" t="s">
        <v>17</v>
      </c>
      <c r="H1571" s="1" t="s">
        <v>18</v>
      </c>
      <c r="I1571" s="1">
        <v>17.8</v>
      </c>
      <c r="J1571" s="1" t="s">
        <v>24</v>
      </c>
      <c r="K1571" s="1" t="s">
        <v>201</v>
      </c>
      <c r="L1571" s="1">
        <v>5</v>
      </c>
      <c r="N1571" s="1">
        <v>7</v>
      </c>
      <c r="P1571" s="2">
        <f t="shared" si="106"/>
        <v>117.3</v>
      </c>
      <c r="R1571" t="str">
        <f t="shared" si="105"/>
        <v/>
      </c>
    </row>
    <row r="1572" spans="1:18" ht="20.399999999999999" x14ac:dyDescent="0.35">
      <c r="A1572" s="1">
        <v>1570</v>
      </c>
      <c r="B1572" s="1" t="s">
        <v>1024</v>
      </c>
      <c r="C1572" s="1" t="s">
        <v>53</v>
      </c>
      <c r="D1572" s="1">
        <v>2011</v>
      </c>
      <c r="E1572" s="1">
        <v>29813</v>
      </c>
      <c r="F1572" s="1" t="s">
        <v>28</v>
      </c>
      <c r="G1572" s="1" t="s">
        <v>35</v>
      </c>
      <c r="H1572" s="1" t="s">
        <v>36</v>
      </c>
      <c r="I1572" s="1">
        <v>14.74</v>
      </c>
      <c r="J1572" s="1" t="s">
        <v>24</v>
      </c>
      <c r="K1572" s="1" t="s">
        <v>1025</v>
      </c>
      <c r="L1572" s="1">
        <v>5</v>
      </c>
      <c r="N1572" s="1">
        <v>11.5</v>
      </c>
      <c r="P1572" s="2">
        <f t="shared" si="106"/>
        <v>181.03</v>
      </c>
      <c r="R1572" t="str">
        <f t="shared" si="105"/>
        <v/>
      </c>
    </row>
    <row r="1573" spans="1:18" ht="20.399999999999999" x14ac:dyDescent="0.35">
      <c r="A1573" s="1">
        <v>1571</v>
      </c>
      <c r="B1573" s="1" t="s">
        <v>1416</v>
      </c>
      <c r="C1573" s="1" t="s">
        <v>22</v>
      </c>
      <c r="D1573" s="1">
        <v>2011</v>
      </c>
      <c r="E1573" s="1">
        <v>71000</v>
      </c>
      <c r="F1573" s="1" t="s">
        <v>28</v>
      </c>
      <c r="G1573" s="1" t="s">
        <v>17</v>
      </c>
      <c r="H1573" s="1" t="s">
        <v>18</v>
      </c>
      <c r="I1573" s="1">
        <v>20.51</v>
      </c>
      <c r="J1573" s="1" t="s">
        <v>24</v>
      </c>
      <c r="K1573" s="1" t="s">
        <v>398</v>
      </c>
      <c r="L1573" s="1">
        <v>5</v>
      </c>
      <c r="N1573" s="1">
        <v>2.6</v>
      </c>
      <c r="P1573" s="2">
        <f t="shared" si="106"/>
        <v>67.040000000000006</v>
      </c>
      <c r="R1573" t="str">
        <f t="shared" si="105"/>
        <v/>
      </c>
    </row>
    <row r="1574" spans="1:18" ht="20.399999999999999" x14ac:dyDescent="0.35">
      <c r="A1574" s="1">
        <v>1572</v>
      </c>
      <c r="B1574" s="1" t="s">
        <v>816</v>
      </c>
      <c r="C1574" s="1" t="s">
        <v>57</v>
      </c>
      <c r="D1574" s="1">
        <v>2014</v>
      </c>
      <c r="E1574" s="1">
        <v>32000</v>
      </c>
      <c r="F1574" s="1" t="s">
        <v>23</v>
      </c>
      <c r="G1574" s="1" t="s">
        <v>17</v>
      </c>
      <c r="H1574" s="1" t="s">
        <v>18</v>
      </c>
      <c r="I1574" s="1">
        <v>22.32</v>
      </c>
      <c r="J1574" s="1" t="s">
        <v>24</v>
      </c>
      <c r="K1574" s="1" t="s">
        <v>817</v>
      </c>
      <c r="L1574" s="1">
        <v>5</v>
      </c>
      <c r="N1574" s="1">
        <v>4.3</v>
      </c>
      <c r="P1574" s="2">
        <f t="shared" si="106"/>
        <v>126.3</v>
      </c>
      <c r="R1574" t="str">
        <f t="shared" si="105"/>
        <v/>
      </c>
    </row>
    <row r="1575" spans="1:18" ht="20.399999999999999" x14ac:dyDescent="0.35">
      <c r="A1575" s="1">
        <v>1573</v>
      </c>
      <c r="B1575" s="1" t="s">
        <v>1417</v>
      </c>
      <c r="C1575" s="1" t="s">
        <v>15</v>
      </c>
      <c r="D1575" s="1">
        <v>2017</v>
      </c>
      <c r="E1575" s="1">
        <v>19234</v>
      </c>
      <c r="F1575" s="1" t="s">
        <v>16</v>
      </c>
      <c r="G1575" s="1" t="s">
        <v>17</v>
      </c>
      <c r="H1575" s="1" t="s">
        <v>18</v>
      </c>
      <c r="I1575" s="1">
        <v>17.5</v>
      </c>
      <c r="J1575" s="1" t="s">
        <v>19</v>
      </c>
      <c r="K1575" s="1" t="s">
        <v>1418</v>
      </c>
      <c r="L1575" s="1">
        <v>7</v>
      </c>
      <c r="N1575" s="1">
        <v>8.35</v>
      </c>
      <c r="P1575" s="2">
        <f t="shared" si="106"/>
        <v>80.459999999999994</v>
      </c>
      <c r="R1575" t="str">
        <f t="shared" si="105"/>
        <v/>
      </c>
    </row>
    <row r="1576" spans="1:18" ht="20.399999999999999" x14ac:dyDescent="0.35">
      <c r="A1576" s="1">
        <v>1574</v>
      </c>
      <c r="B1576" s="1" t="s">
        <v>1419</v>
      </c>
      <c r="C1576" s="1" t="s">
        <v>43</v>
      </c>
      <c r="D1576" s="1">
        <v>2017</v>
      </c>
      <c r="E1576" s="1">
        <v>50510</v>
      </c>
      <c r="F1576" s="1" t="s">
        <v>23</v>
      </c>
      <c r="G1576" s="1" t="s">
        <v>35</v>
      </c>
      <c r="H1576" s="1" t="s">
        <v>18</v>
      </c>
      <c r="I1576" s="1">
        <v>17.059999999999999</v>
      </c>
      <c r="J1576" s="1" t="s">
        <v>24</v>
      </c>
      <c r="K1576" s="1" t="s">
        <v>524</v>
      </c>
      <c r="L1576" s="1">
        <v>5</v>
      </c>
      <c r="M1576" s="1" t="s">
        <v>1420</v>
      </c>
      <c r="N1576" s="1">
        <v>24.9</v>
      </c>
      <c r="P1576" s="2">
        <f t="shared" si="106"/>
        <v>141</v>
      </c>
      <c r="Q1576">
        <f t="shared" si="104"/>
        <v>3645000.0000000005</v>
      </c>
      <c r="R1576">
        <f t="shared" si="105"/>
        <v>99.996131687242794</v>
      </c>
    </row>
    <row r="1577" spans="1:18" ht="20.399999999999999" x14ac:dyDescent="0.35">
      <c r="A1577" s="1">
        <v>1575</v>
      </c>
      <c r="B1577" s="1" t="s">
        <v>765</v>
      </c>
      <c r="C1577" s="1" t="s">
        <v>22</v>
      </c>
      <c r="D1577" s="1">
        <v>2011</v>
      </c>
      <c r="E1577" s="1">
        <v>102000</v>
      </c>
      <c r="F1577" s="1" t="s">
        <v>23</v>
      </c>
      <c r="G1577" s="1" t="s">
        <v>35</v>
      </c>
      <c r="H1577" s="1" t="s">
        <v>18</v>
      </c>
      <c r="I1577" s="1">
        <v>15.06</v>
      </c>
      <c r="J1577" s="1" t="s">
        <v>24</v>
      </c>
      <c r="K1577" s="1" t="s">
        <v>477</v>
      </c>
      <c r="L1577" s="1">
        <v>5</v>
      </c>
      <c r="N1577" s="1">
        <v>13.75</v>
      </c>
      <c r="P1577" s="2">
        <f t="shared" si="106"/>
        <v>177</v>
      </c>
      <c r="R1577" t="str">
        <f t="shared" si="105"/>
        <v/>
      </c>
    </row>
    <row r="1578" spans="1:18" ht="20.399999999999999" x14ac:dyDescent="0.35">
      <c r="A1578" s="1">
        <v>1576</v>
      </c>
      <c r="B1578" s="1" t="s">
        <v>1421</v>
      </c>
      <c r="C1578" s="1" t="s">
        <v>57</v>
      </c>
      <c r="D1578" s="1">
        <v>2014</v>
      </c>
      <c r="E1578" s="1">
        <v>42277</v>
      </c>
      <c r="F1578" s="1" t="s">
        <v>23</v>
      </c>
      <c r="G1578" s="1" t="s">
        <v>17</v>
      </c>
      <c r="H1578" s="1" t="s">
        <v>18</v>
      </c>
      <c r="I1578" s="1">
        <v>24</v>
      </c>
      <c r="J1578" s="1" t="s">
        <v>24</v>
      </c>
      <c r="K1578" s="1" t="s">
        <v>893</v>
      </c>
      <c r="L1578" s="1">
        <v>5</v>
      </c>
      <c r="N1578" s="1">
        <v>3.85</v>
      </c>
      <c r="P1578" s="2">
        <f t="shared" si="106"/>
        <v>73.97</v>
      </c>
      <c r="R1578" t="str">
        <f t="shared" si="105"/>
        <v/>
      </c>
    </row>
    <row r="1579" spans="1:18" ht="20.399999999999999" x14ac:dyDescent="0.35">
      <c r="A1579" s="1">
        <v>1577</v>
      </c>
      <c r="B1579" s="1" t="s">
        <v>344</v>
      </c>
      <c r="C1579" s="1" t="s">
        <v>15</v>
      </c>
      <c r="D1579" s="1">
        <v>2014</v>
      </c>
      <c r="E1579" s="1">
        <v>46000</v>
      </c>
      <c r="F1579" s="1" t="s">
        <v>23</v>
      </c>
      <c r="G1579" s="1" t="s">
        <v>35</v>
      </c>
      <c r="H1579" s="1" t="s">
        <v>18</v>
      </c>
      <c r="I1579" s="1">
        <v>13</v>
      </c>
      <c r="J1579" s="1" t="s">
        <v>24</v>
      </c>
      <c r="K1579" s="1" t="s">
        <v>345</v>
      </c>
      <c r="L1579" s="1">
        <v>5</v>
      </c>
      <c r="N1579" s="1">
        <v>23.25</v>
      </c>
      <c r="P1579" s="2">
        <f t="shared" si="106"/>
        <v>201.1</v>
      </c>
      <c r="R1579" t="str">
        <f t="shared" si="105"/>
        <v/>
      </c>
    </row>
    <row r="1580" spans="1:18" ht="20.399999999999999" x14ac:dyDescent="0.35">
      <c r="A1580" s="1">
        <v>1578</v>
      </c>
      <c r="B1580" s="1" t="s">
        <v>629</v>
      </c>
      <c r="C1580" s="1" t="s">
        <v>27</v>
      </c>
      <c r="D1580" s="1">
        <v>2012</v>
      </c>
      <c r="E1580" s="1">
        <v>35000</v>
      </c>
      <c r="F1580" s="1" t="s">
        <v>23</v>
      </c>
      <c r="G1580" s="1" t="s">
        <v>17</v>
      </c>
      <c r="H1580" s="1" t="s">
        <v>18</v>
      </c>
      <c r="I1580" s="1">
        <v>13.6</v>
      </c>
      <c r="J1580" s="1" t="s">
        <v>24</v>
      </c>
      <c r="K1580" s="1" t="s">
        <v>188</v>
      </c>
      <c r="L1580" s="1">
        <v>7</v>
      </c>
      <c r="N1580" s="1">
        <v>7</v>
      </c>
      <c r="P1580" s="2"/>
      <c r="R1580" t="str">
        <f t="shared" si="105"/>
        <v/>
      </c>
    </row>
    <row r="1581" spans="1:18" ht="20.399999999999999" x14ac:dyDescent="0.35">
      <c r="A1581" s="1">
        <v>1579</v>
      </c>
      <c r="B1581" s="1" t="s">
        <v>1108</v>
      </c>
      <c r="C1581" s="1" t="s">
        <v>74</v>
      </c>
      <c r="D1581" s="1">
        <v>2015</v>
      </c>
      <c r="E1581" s="1">
        <v>50000</v>
      </c>
      <c r="F1581" s="1" t="s">
        <v>28</v>
      </c>
      <c r="G1581" s="1" t="s">
        <v>17</v>
      </c>
      <c r="H1581" s="1" t="s">
        <v>18</v>
      </c>
      <c r="I1581" s="1">
        <v>18.899999999999999</v>
      </c>
      <c r="J1581" s="1" t="s">
        <v>24</v>
      </c>
      <c r="K1581" s="1" t="s">
        <v>110</v>
      </c>
      <c r="L1581" s="1">
        <v>5</v>
      </c>
      <c r="N1581" s="1">
        <v>5.75</v>
      </c>
      <c r="P1581" s="2">
        <f t="shared" ref="P1581:P1612" si="107">--LEFT(K1581, FIND(" ", K1581) - 1)</f>
        <v>82</v>
      </c>
      <c r="R1581" t="str">
        <f t="shared" si="105"/>
        <v/>
      </c>
    </row>
    <row r="1582" spans="1:18" ht="20.399999999999999" x14ac:dyDescent="0.35">
      <c r="A1582" s="1">
        <v>1580</v>
      </c>
      <c r="B1582" s="1" t="s">
        <v>324</v>
      </c>
      <c r="C1582" s="1" t="s">
        <v>15</v>
      </c>
      <c r="D1582" s="1">
        <v>2008</v>
      </c>
      <c r="E1582" s="1">
        <v>62000</v>
      </c>
      <c r="F1582" s="1" t="s">
        <v>28</v>
      </c>
      <c r="G1582" s="1" t="s">
        <v>17</v>
      </c>
      <c r="H1582" s="1" t="s">
        <v>36</v>
      </c>
      <c r="I1582" s="1">
        <v>20.36</v>
      </c>
      <c r="J1582" s="1" t="s">
        <v>24</v>
      </c>
      <c r="K1582" s="1" t="s">
        <v>151</v>
      </c>
      <c r="L1582" s="1">
        <v>5</v>
      </c>
      <c r="N1582" s="1">
        <v>1.65</v>
      </c>
      <c r="P1582" s="2">
        <f t="shared" si="107"/>
        <v>78.900000000000006</v>
      </c>
      <c r="R1582" t="str">
        <f t="shared" si="105"/>
        <v/>
      </c>
    </row>
    <row r="1583" spans="1:18" ht="20.399999999999999" x14ac:dyDescent="0.35">
      <c r="A1583" s="1">
        <v>1581</v>
      </c>
      <c r="B1583" s="1" t="s">
        <v>1422</v>
      </c>
      <c r="C1583" s="1" t="s">
        <v>15</v>
      </c>
      <c r="D1583" s="1">
        <v>2012</v>
      </c>
      <c r="E1583" s="1">
        <v>78000</v>
      </c>
      <c r="F1583" s="1" t="s">
        <v>23</v>
      </c>
      <c r="G1583" s="1" t="s">
        <v>17</v>
      </c>
      <c r="H1583" s="1" t="s">
        <v>18</v>
      </c>
      <c r="I1583" s="1">
        <v>19.329999999999998</v>
      </c>
      <c r="J1583" s="1" t="s">
        <v>24</v>
      </c>
      <c r="K1583" s="1" t="s">
        <v>97</v>
      </c>
      <c r="L1583" s="1">
        <v>5</v>
      </c>
      <c r="N1583" s="1">
        <v>6.5</v>
      </c>
      <c r="P1583" s="2">
        <f t="shared" si="107"/>
        <v>138.1</v>
      </c>
      <c r="R1583" t="str">
        <f t="shared" si="105"/>
        <v/>
      </c>
    </row>
    <row r="1584" spans="1:18" ht="20.399999999999999" x14ac:dyDescent="0.35">
      <c r="A1584" s="1">
        <v>1582</v>
      </c>
      <c r="B1584" s="1" t="s">
        <v>1423</v>
      </c>
      <c r="C1584" s="1" t="s">
        <v>27</v>
      </c>
      <c r="D1584" s="1">
        <v>2011</v>
      </c>
      <c r="E1584" s="1">
        <v>79000</v>
      </c>
      <c r="F1584" s="1" t="s">
        <v>23</v>
      </c>
      <c r="G1584" s="1" t="s">
        <v>17</v>
      </c>
      <c r="H1584" s="1" t="s">
        <v>18</v>
      </c>
      <c r="I1584" s="1">
        <v>17.670000000000002</v>
      </c>
      <c r="J1584" s="1" t="s">
        <v>24</v>
      </c>
      <c r="K1584" s="1" t="s">
        <v>1424</v>
      </c>
      <c r="L1584" s="1">
        <v>5</v>
      </c>
      <c r="N1584" s="1">
        <v>7.5</v>
      </c>
      <c r="P1584" s="2">
        <f t="shared" si="107"/>
        <v>138.08000000000001</v>
      </c>
      <c r="R1584" t="str">
        <f t="shared" si="105"/>
        <v/>
      </c>
    </row>
    <row r="1585" spans="1:18" ht="20.399999999999999" x14ac:dyDescent="0.35">
      <c r="A1585" s="1">
        <v>1583</v>
      </c>
      <c r="B1585" s="1" t="s">
        <v>1425</v>
      </c>
      <c r="C1585" s="1" t="s">
        <v>53</v>
      </c>
      <c r="D1585" s="1">
        <v>2019</v>
      </c>
      <c r="E1585" s="1">
        <v>6773</v>
      </c>
      <c r="F1585" s="1" t="s">
        <v>23</v>
      </c>
      <c r="G1585" s="1" t="s">
        <v>35</v>
      </c>
      <c r="H1585" s="1" t="s">
        <v>18</v>
      </c>
      <c r="I1585" s="1">
        <v>14.75</v>
      </c>
      <c r="J1585" s="1" t="s">
        <v>24</v>
      </c>
      <c r="K1585" s="1" t="s">
        <v>514</v>
      </c>
      <c r="L1585" s="1">
        <v>7</v>
      </c>
      <c r="M1585" s="1" t="s">
        <v>1426</v>
      </c>
      <c r="N1585" s="1">
        <v>72.94</v>
      </c>
      <c r="P1585" s="2">
        <f t="shared" si="107"/>
        <v>245</v>
      </c>
      <c r="Q1585">
        <f t="shared" si="104"/>
        <v>9138000</v>
      </c>
      <c r="R1585">
        <f t="shared" si="105"/>
        <v>99.997318888159342</v>
      </c>
    </row>
    <row r="1586" spans="1:18" ht="20.399999999999999" x14ac:dyDescent="0.35">
      <c r="A1586" s="1">
        <v>1584</v>
      </c>
      <c r="B1586" s="1" t="s">
        <v>293</v>
      </c>
      <c r="C1586" s="1" t="s">
        <v>27</v>
      </c>
      <c r="D1586" s="1">
        <v>2010</v>
      </c>
      <c r="E1586" s="1">
        <v>135000</v>
      </c>
      <c r="F1586" s="1" t="s">
        <v>23</v>
      </c>
      <c r="G1586" s="1" t="s">
        <v>17</v>
      </c>
      <c r="H1586" s="1" t="s">
        <v>36</v>
      </c>
      <c r="I1586" s="1">
        <v>11.5</v>
      </c>
      <c r="J1586" s="1" t="s">
        <v>24</v>
      </c>
      <c r="K1586" s="1" t="s">
        <v>294</v>
      </c>
      <c r="L1586" s="1">
        <v>7</v>
      </c>
      <c r="N1586" s="1">
        <v>11</v>
      </c>
      <c r="P1586" s="2">
        <f t="shared" si="107"/>
        <v>171</v>
      </c>
      <c r="R1586" t="str">
        <f t="shared" si="105"/>
        <v/>
      </c>
    </row>
    <row r="1587" spans="1:18" ht="20.399999999999999" x14ac:dyDescent="0.35">
      <c r="A1587" s="1">
        <v>1585</v>
      </c>
      <c r="B1587" s="1" t="s">
        <v>1427</v>
      </c>
      <c r="C1587" s="1" t="s">
        <v>53</v>
      </c>
      <c r="D1587" s="1">
        <v>2013</v>
      </c>
      <c r="E1587" s="1">
        <v>36716</v>
      </c>
      <c r="F1587" s="1" t="s">
        <v>28</v>
      </c>
      <c r="G1587" s="1" t="s">
        <v>17</v>
      </c>
      <c r="H1587" s="1" t="s">
        <v>18</v>
      </c>
      <c r="I1587" s="1">
        <v>18.899999999999999</v>
      </c>
      <c r="J1587" s="1" t="s">
        <v>24</v>
      </c>
      <c r="K1587" s="1" t="s">
        <v>223</v>
      </c>
      <c r="L1587" s="1">
        <v>5</v>
      </c>
      <c r="N1587" s="1">
        <v>3.02</v>
      </c>
      <c r="P1587" s="2">
        <f t="shared" si="107"/>
        <v>67</v>
      </c>
      <c r="R1587" t="str">
        <f t="shared" si="105"/>
        <v/>
      </c>
    </row>
    <row r="1588" spans="1:18" ht="20.399999999999999" x14ac:dyDescent="0.35">
      <c r="A1588" s="1">
        <v>1586</v>
      </c>
      <c r="B1588" s="1" t="s">
        <v>1146</v>
      </c>
      <c r="C1588" s="1" t="s">
        <v>34</v>
      </c>
      <c r="D1588" s="1">
        <v>2013</v>
      </c>
      <c r="E1588" s="1">
        <v>65060</v>
      </c>
      <c r="F1588" s="1" t="s">
        <v>28</v>
      </c>
      <c r="G1588" s="1" t="s">
        <v>17</v>
      </c>
      <c r="H1588" s="1" t="s">
        <v>18</v>
      </c>
      <c r="I1588" s="1">
        <v>21.1</v>
      </c>
      <c r="J1588" s="1" t="s">
        <v>24</v>
      </c>
      <c r="K1588" s="1" t="s">
        <v>41</v>
      </c>
      <c r="L1588" s="1">
        <v>5</v>
      </c>
      <c r="N1588" s="1">
        <v>3.32</v>
      </c>
      <c r="P1588" s="2">
        <f t="shared" si="107"/>
        <v>55.2</v>
      </c>
      <c r="R1588" t="str">
        <f t="shared" si="105"/>
        <v/>
      </c>
    </row>
    <row r="1589" spans="1:18" ht="20.399999999999999" x14ac:dyDescent="0.35">
      <c r="A1589" s="1">
        <v>1587</v>
      </c>
      <c r="B1589" s="1" t="s">
        <v>312</v>
      </c>
      <c r="C1589" s="1" t="s">
        <v>61</v>
      </c>
      <c r="D1589" s="1">
        <v>2013</v>
      </c>
      <c r="E1589" s="1">
        <v>33000</v>
      </c>
      <c r="F1589" s="1" t="s">
        <v>28</v>
      </c>
      <c r="G1589" s="1" t="s">
        <v>17</v>
      </c>
      <c r="H1589" s="1" t="s">
        <v>18</v>
      </c>
      <c r="I1589" s="1">
        <v>19.399999999999999</v>
      </c>
      <c r="J1589" s="1" t="s">
        <v>24</v>
      </c>
      <c r="K1589" s="1" t="s">
        <v>184</v>
      </c>
      <c r="L1589" s="1">
        <v>5</v>
      </c>
      <c r="N1589" s="1">
        <v>3.24</v>
      </c>
      <c r="P1589" s="2">
        <f t="shared" si="107"/>
        <v>86.8</v>
      </c>
      <c r="R1589" t="str">
        <f t="shared" si="105"/>
        <v/>
      </c>
    </row>
    <row r="1590" spans="1:18" ht="20.399999999999999" x14ac:dyDescent="0.35">
      <c r="A1590" s="1">
        <v>1588</v>
      </c>
      <c r="B1590" s="1" t="s">
        <v>1050</v>
      </c>
      <c r="C1590" s="1" t="s">
        <v>57</v>
      </c>
      <c r="D1590" s="1">
        <v>2015</v>
      </c>
      <c r="E1590" s="1">
        <v>11110</v>
      </c>
      <c r="F1590" s="1" t="s">
        <v>28</v>
      </c>
      <c r="G1590" s="1" t="s">
        <v>17</v>
      </c>
      <c r="H1590" s="1" t="s">
        <v>18</v>
      </c>
      <c r="I1590" s="1">
        <v>22.74</v>
      </c>
      <c r="J1590" s="1" t="s">
        <v>24</v>
      </c>
      <c r="K1590" s="1" t="s">
        <v>464</v>
      </c>
      <c r="L1590" s="1">
        <v>5</v>
      </c>
      <c r="N1590" s="1">
        <v>2.35</v>
      </c>
      <c r="P1590" s="2">
        <f t="shared" si="107"/>
        <v>47.3</v>
      </c>
      <c r="R1590" t="str">
        <f t="shared" si="105"/>
        <v/>
      </c>
    </row>
    <row r="1591" spans="1:18" ht="20.399999999999999" x14ac:dyDescent="0.35">
      <c r="A1591" s="1">
        <v>1589</v>
      </c>
      <c r="B1591" s="1" t="s">
        <v>629</v>
      </c>
      <c r="C1591" s="1" t="s">
        <v>43</v>
      </c>
      <c r="D1591" s="1">
        <v>2013</v>
      </c>
      <c r="E1591" s="1">
        <v>63000</v>
      </c>
      <c r="F1591" s="1" t="s">
        <v>23</v>
      </c>
      <c r="G1591" s="1" t="s">
        <v>17</v>
      </c>
      <c r="H1591" s="1" t="s">
        <v>18</v>
      </c>
      <c r="I1591" s="1">
        <v>15.96</v>
      </c>
      <c r="J1591" s="1" t="s">
        <v>24</v>
      </c>
      <c r="K1591" s="1" t="s">
        <v>630</v>
      </c>
      <c r="L1591" s="1">
        <v>7</v>
      </c>
      <c r="M1591" s="1" t="s">
        <v>754</v>
      </c>
      <c r="N1591" s="1">
        <v>5.5</v>
      </c>
      <c r="P1591" s="2">
        <f t="shared" si="107"/>
        <v>62.1</v>
      </c>
      <c r="Q1591">
        <f t="shared" si="104"/>
        <v>1115000</v>
      </c>
      <c r="R1591">
        <f t="shared" si="105"/>
        <v>99.994430493273541</v>
      </c>
    </row>
    <row r="1592" spans="1:18" ht="20.399999999999999" x14ac:dyDescent="0.35">
      <c r="A1592" s="1">
        <v>1590</v>
      </c>
      <c r="B1592" s="1" t="s">
        <v>1415</v>
      </c>
      <c r="C1592" s="1" t="s">
        <v>15</v>
      </c>
      <c r="D1592" s="1">
        <v>2015</v>
      </c>
      <c r="E1592" s="1">
        <v>27030</v>
      </c>
      <c r="F1592" s="1" t="s">
        <v>28</v>
      </c>
      <c r="G1592" s="1" t="s">
        <v>17</v>
      </c>
      <c r="H1592" s="1" t="s">
        <v>18</v>
      </c>
      <c r="I1592" s="1">
        <v>17.8</v>
      </c>
      <c r="J1592" s="1" t="s">
        <v>24</v>
      </c>
      <c r="K1592" s="1" t="s">
        <v>201</v>
      </c>
      <c r="L1592" s="1">
        <v>5</v>
      </c>
      <c r="N1592" s="1">
        <v>6.75</v>
      </c>
      <c r="P1592" s="2">
        <f t="shared" si="107"/>
        <v>117.3</v>
      </c>
      <c r="R1592" t="str">
        <f t="shared" si="105"/>
        <v/>
      </c>
    </row>
    <row r="1593" spans="1:18" ht="20.399999999999999" x14ac:dyDescent="0.35">
      <c r="A1593" s="1">
        <v>1591</v>
      </c>
      <c r="B1593" s="1" t="s">
        <v>1428</v>
      </c>
      <c r="C1593" s="1" t="s">
        <v>15</v>
      </c>
      <c r="D1593" s="1">
        <v>2015</v>
      </c>
      <c r="E1593" s="1">
        <v>19600</v>
      </c>
      <c r="F1593" s="1" t="s">
        <v>28</v>
      </c>
      <c r="G1593" s="1" t="s">
        <v>17</v>
      </c>
      <c r="H1593" s="1" t="s">
        <v>18</v>
      </c>
      <c r="I1593" s="1">
        <v>15</v>
      </c>
      <c r="J1593" s="1" t="s">
        <v>24</v>
      </c>
      <c r="K1593" s="1" t="s">
        <v>298</v>
      </c>
      <c r="L1593" s="1">
        <v>5</v>
      </c>
      <c r="N1593" s="1">
        <v>6.15</v>
      </c>
      <c r="P1593" s="2">
        <f t="shared" si="107"/>
        <v>103.52</v>
      </c>
      <c r="R1593" t="str">
        <f t="shared" si="105"/>
        <v/>
      </c>
    </row>
    <row r="1594" spans="1:18" ht="20.399999999999999" x14ac:dyDescent="0.35">
      <c r="A1594" s="1">
        <v>1592</v>
      </c>
      <c r="B1594" s="1" t="s">
        <v>290</v>
      </c>
      <c r="C1594" s="1" t="s">
        <v>22</v>
      </c>
      <c r="D1594" s="1">
        <v>2016</v>
      </c>
      <c r="E1594" s="1">
        <v>27755</v>
      </c>
      <c r="F1594" s="1" t="s">
        <v>28</v>
      </c>
      <c r="G1594" s="1" t="s">
        <v>17</v>
      </c>
      <c r="H1594" s="1" t="s">
        <v>18</v>
      </c>
      <c r="I1594" s="1">
        <v>22</v>
      </c>
      <c r="J1594" s="1" t="s">
        <v>24</v>
      </c>
      <c r="K1594" s="1" t="s">
        <v>291</v>
      </c>
      <c r="L1594" s="1">
        <v>5</v>
      </c>
      <c r="N1594" s="1">
        <v>5.45</v>
      </c>
      <c r="P1594" s="2">
        <f t="shared" si="107"/>
        <v>81.8</v>
      </c>
      <c r="R1594" t="str">
        <f t="shared" si="105"/>
        <v/>
      </c>
    </row>
    <row r="1595" spans="1:18" ht="20.399999999999999" x14ac:dyDescent="0.35">
      <c r="A1595" s="1">
        <v>1593</v>
      </c>
      <c r="B1595" s="1" t="s">
        <v>309</v>
      </c>
      <c r="C1595" s="1" t="s">
        <v>39</v>
      </c>
      <c r="D1595" s="1">
        <v>2013</v>
      </c>
      <c r="E1595" s="1">
        <v>20000</v>
      </c>
      <c r="F1595" s="1" t="s">
        <v>28</v>
      </c>
      <c r="G1595" s="1" t="s">
        <v>17</v>
      </c>
      <c r="H1595" s="1" t="s">
        <v>36</v>
      </c>
      <c r="I1595" s="1">
        <v>21.1</v>
      </c>
      <c r="J1595" s="1" t="s">
        <v>24</v>
      </c>
      <c r="K1595" s="1" t="s">
        <v>41</v>
      </c>
      <c r="L1595" s="1">
        <v>5</v>
      </c>
      <c r="N1595" s="1">
        <v>2.2999999999999998</v>
      </c>
      <c r="P1595" s="2">
        <f t="shared" si="107"/>
        <v>55.2</v>
      </c>
      <c r="R1595" t="str">
        <f t="shared" si="105"/>
        <v/>
      </c>
    </row>
    <row r="1596" spans="1:18" ht="20.399999999999999" x14ac:dyDescent="0.35">
      <c r="A1596" s="1">
        <v>1594</v>
      </c>
      <c r="B1596" s="1" t="s">
        <v>1429</v>
      </c>
      <c r="C1596" s="1" t="s">
        <v>53</v>
      </c>
      <c r="D1596" s="1">
        <v>2015</v>
      </c>
      <c r="E1596" s="1">
        <v>24782</v>
      </c>
      <c r="F1596" s="1" t="s">
        <v>28</v>
      </c>
      <c r="G1596" s="1" t="s">
        <v>17</v>
      </c>
      <c r="H1596" s="1" t="s">
        <v>18</v>
      </c>
      <c r="I1596" s="1">
        <v>20.85</v>
      </c>
      <c r="J1596" s="1" t="s">
        <v>24</v>
      </c>
      <c r="K1596" s="1" t="s">
        <v>544</v>
      </c>
      <c r="L1596" s="1">
        <v>5</v>
      </c>
      <c r="N1596" s="1">
        <v>6.21</v>
      </c>
      <c r="P1596" s="2">
        <f t="shared" si="107"/>
        <v>83.14</v>
      </c>
      <c r="R1596" t="str">
        <f t="shared" si="105"/>
        <v/>
      </c>
    </row>
    <row r="1597" spans="1:18" ht="20.399999999999999" x14ac:dyDescent="0.35">
      <c r="A1597" s="1">
        <v>1595</v>
      </c>
      <c r="B1597" s="1" t="s">
        <v>250</v>
      </c>
      <c r="C1597" s="1" t="s">
        <v>34</v>
      </c>
      <c r="D1597" s="1">
        <v>2014</v>
      </c>
      <c r="E1597" s="1">
        <v>47303</v>
      </c>
      <c r="F1597" s="1" t="s">
        <v>28</v>
      </c>
      <c r="G1597" s="1" t="s">
        <v>35</v>
      </c>
      <c r="H1597" s="1" t="s">
        <v>18</v>
      </c>
      <c r="I1597" s="1">
        <v>19.34</v>
      </c>
      <c r="J1597" s="1" t="s">
        <v>24</v>
      </c>
      <c r="K1597" s="1" t="s">
        <v>451</v>
      </c>
      <c r="L1597" s="1">
        <v>5</v>
      </c>
      <c r="N1597" s="1">
        <v>5.21</v>
      </c>
      <c r="P1597" s="2">
        <f t="shared" si="107"/>
        <v>76</v>
      </c>
      <c r="R1597" t="str">
        <f t="shared" si="105"/>
        <v/>
      </c>
    </row>
    <row r="1598" spans="1:18" ht="20.399999999999999" x14ac:dyDescent="0.35">
      <c r="A1598" s="1">
        <v>1596</v>
      </c>
      <c r="B1598" s="1" t="s">
        <v>1430</v>
      </c>
      <c r="C1598" s="1" t="s">
        <v>61</v>
      </c>
      <c r="D1598" s="1">
        <v>2008</v>
      </c>
      <c r="E1598" s="1">
        <v>71000</v>
      </c>
      <c r="F1598" s="1" t="s">
        <v>28</v>
      </c>
      <c r="G1598" s="1" t="s">
        <v>35</v>
      </c>
      <c r="H1598" s="1" t="s">
        <v>18</v>
      </c>
      <c r="I1598" s="1">
        <v>8.3000000000000007</v>
      </c>
      <c r="J1598" s="1" t="s">
        <v>24</v>
      </c>
      <c r="K1598" s="1" t="s">
        <v>1431</v>
      </c>
      <c r="L1598" s="1">
        <v>7</v>
      </c>
      <c r="N1598" s="1">
        <v>11.99</v>
      </c>
      <c r="P1598" s="2">
        <f t="shared" si="107"/>
        <v>250</v>
      </c>
      <c r="R1598" t="str">
        <f t="shared" si="105"/>
        <v/>
      </c>
    </row>
    <row r="1599" spans="1:18" ht="20.399999999999999" x14ac:dyDescent="0.35">
      <c r="A1599" s="1">
        <v>1597</v>
      </c>
      <c r="B1599" s="1" t="s">
        <v>697</v>
      </c>
      <c r="C1599" s="1" t="s">
        <v>22</v>
      </c>
      <c r="D1599" s="1">
        <v>2010</v>
      </c>
      <c r="E1599" s="1">
        <v>135000</v>
      </c>
      <c r="F1599" s="1" t="s">
        <v>23</v>
      </c>
      <c r="G1599" s="1" t="s">
        <v>17</v>
      </c>
      <c r="H1599" s="1" t="s">
        <v>18</v>
      </c>
      <c r="I1599" s="1">
        <v>17.8</v>
      </c>
      <c r="J1599" s="1" t="s">
        <v>24</v>
      </c>
      <c r="K1599" s="1" t="s">
        <v>142</v>
      </c>
      <c r="L1599" s="1">
        <v>5</v>
      </c>
      <c r="N1599" s="1">
        <v>3.1</v>
      </c>
      <c r="P1599" s="2">
        <f t="shared" si="107"/>
        <v>75</v>
      </c>
      <c r="R1599" t="str">
        <f t="shared" si="105"/>
        <v/>
      </c>
    </row>
    <row r="1600" spans="1:18" ht="20.399999999999999" x14ac:dyDescent="0.35">
      <c r="A1600" s="1">
        <v>1598</v>
      </c>
      <c r="B1600" s="1" t="s">
        <v>588</v>
      </c>
      <c r="C1600" s="1" t="s">
        <v>43</v>
      </c>
      <c r="D1600" s="1">
        <v>2017</v>
      </c>
      <c r="E1600" s="1">
        <v>1000</v>
      </c>
      <c r="F1600" s="1" t="s">
        <v>23</v>
      </c>
      <c r="G1600" s="1" t="s">
        <v>17</v>
      </c>
      <c r="H1600" s="1" t="s">
        <v>18</v>
      </c>
      <c r="I1600" s="1">
        <v>13.49</v>
      </c>
      <c r="J1600" s="1" t="s">
        <v>24</v>
      </c>
      <c r="K1600" s="1" t="s">
        <v>127</v>
      </c>
      <c r="L1600" s="1">
        <v>5</v>
      </c>
      <c r="N1600" s="1">
        <v>7.5</v>
      </c>
      <c r="P1600" s="2">
        <f t="shared" si="107"/>
        <v>138.03</v>
      </c>
      <c r="R1600" t="str">
        <f t="shared" si="105"/>
        <v/>
      </c>
    </row>
    <row r="1601" spans="1:18" ht="20.399999999999999" x14ac:dyDescent="0.35">
      <c r="A1601" s="1">
        <v>1599</v>
      </c>
      <c r="B1601" s="1" t="s">
        <v>1432</v>
      </c>
      <c r="C1601" s="1" t="s">
        <v>57</v>
      </c>
      <c r="D1601" s="1">
        <v>2016</v>
      </c>
      <c r="E1601" s="1">
        <v>29000</v>
      </c>
      <c r="F1601" s="1" t="s">
        <v>23</v>
      </c>
      <c r="G1601" s="1" t="s">
        <v>17</v>
      </c>
      <c r="H1601" s="1" t="s">
        <v>18</v>
      </c>
      <c r="I1601" s="1">
        <v>20.14</v>
      </c>
      <c r="J1601" s="1" t="s">
        <v>24</v>
      </c>
      <c r="K1601" s="1" t="s">
        <v>472</v>
      </c>
      <c r="L1601" s="1">
        <v>5</v>
      </c>
      <c r="N1601" s="1">
        <v>4</v>
      </c>
      <c r="P1601" s="2">
        <f t="shared" si="107"/>
        <v>88.8</v>
      </c>
      <c r="R1601" t="str">
        <f t="shared" si="105"/>
        <v/>
      </c>
    </row>
    <row r="1602" spans="1:18" ht="20.399999999999999" x14ac:dyDescent="0.35">
      <c r="A1602" s="1">
        <v>1600</v>
      </c>
      <c r="B1602" s="1" t="s">
        <v>1415</v>
      </c>
      <c r="C1602" s="1" t="s">
        <v>53</v>
      </c>
      <c r="D1602" s="1">
        <v>2016</v>
      </c>
      <c r="E1602" s="1">
        <v>36367</v>
      </c>
      <c r="F1602" s="1" t="s">
        <v>28</v>
      </c>
      <c r="G1602" s="1" t="s">
        <v>17</v>
      </c>
      <c r="H1602" s="1" t="s">
        <v>18</v>
      </c>
      <c r="I1602" s="1">
        <v>17.8</v>
      </c>
      <c r="J1602" s="1" t="s">
        <v>24</v>
      </c>
      <c r="K1602" s="1" t="s">
        <v>201</v>
      </c>
      <c r="L1602" s="1">
        <v>5</v>
      </c>
      <c r="N1602" s="1">
        <v>7.73</v>
      </c>
      <c r="P1602" s="2">
        <f t="shared" si="107"/>
        <v>117.3</v>
      </c>
      <c r="R1602" t="str">
        <f t="shared" si="105"/>
        <v/>
      </c>
    </row>
    <row r="1603" spans="1:18" ht="20.399999999999999" x14ac:dyDescent="0.35">
      <c r="A1603" s="1">
        <v>1601</v>
      </c>
      <c r="B1603" s="1" t="s">
        <v>421</v>
      </c>
      <c r="C1603" s="1" t="s">
        <v>74</v>
      </c>
      <c r="D1603" s="1">
        <v>2015</v>
      </c>
      <c r="E1603" s="1">
        <v>38000</v>
      </c>
      <c r="F1603" s="1" t="s">
        <v>28</v>
      </c>
      <c r="G1603" s="1" t="s">
        <v>17</v>
      </c>
      <c r="H1603" s="1" t="s">
        <v>18</v>
      </c>
      <c r="I1603" s="1">
        <v>17.399999999999999</v>
      </c>
      <c r="J1603" s="1" t="s">
        <v>24</v>
      </c>
      <c r="K1603" s="1" t="s">
        <v>201</v>
      </c>
      <c r="L1603" s="1">
        <v>5</v>
      </c>
      <c r="N1603" s="1">
        <v>7.8</v>
      </c>
      <c r="P1603" s="2">
        <f t="shared" si="107"/>
        <v>117.3</v>
      </c>
      <c r="R1603" t="str">
        <f t="shared" si="105"/>
        <v/>
      </c>
    </row>
    <row r="1604" spans="1:18" ht="20.399999999999999" x14ac:dyDescent="0.35">
      <c r="A1604" s="1">
        <v>1602</v>
      </c>
      <c r="B1604" s="1" t="s">
        <v>1433</v>
      </c>
      <c r="C1604" s="1" t="s">
        <v>39</v>
      </c>
      <c r="D1604" s="1">
        <v>2011</v>
      </c>
      <c r="E1604" s="1">
        <v>83969</v>
      </c>
      <c r="F1604" s="1" t="s">
        <v>28</v>
      </c>
      <c r="G1604" s="1" t="s">
        <v>17</v>
      </c>
      <c r="H1604" s="1" t="s">
        <v>18</v>
      </c>
      <c r="I1604" s="1">
        <v>16.100000000000001</v>
      </c>
      <c r="J1604" s="1" t="s">
        <v>24</v>
      </c>
      <c r="K1604" s="1" t="s">
        <v>564</v>
      </c>
      <c r="L1604" s="1">
        <v>4</v>
      </c>
      <c r="N1604" s="1">
        <v>1.3</v>
      </c>
      <c r="P1604" s="2">
        <f t="shared" si="107"/>
        <v>37</v>
      </c>
      <c r="R1604" t="str">
        <f t="shared" si="105"/>
        <v/>
      </c>
    </row>
    <row r="1605" spans="1:18" ht="20.399999999999999" x14ac:dyDescent="0.35">
      <c r="A1605" s="1">
        <v>1603</v>
      </c>
      <c r="B1605" s="1" t="s">
        <v>1434</v>
      </c>
      <c r="C1605" s="1" t="s">
        <v>43</v>
      </c>
      <c r="D1605" s="1">
        <v>2014</v>
      </c>
      <c r="E1605" s="1">
        <v>82621</v>
      </c>
      <c r="F1605" s="1" t="s">
        <v>23</v>
      </c>
      <c r="G1605" s="1" t="s">
        <v>17</v>
      </c>
      <c r="H1605" s="1" t="s">
        <v>18</v>
      </c>
      <c r="I1605" s="1">
        <v>20.14</v>
      </c>
      <c r="J1605" s="1" t="s">
        <v>24</v>
      </c>
      <c r="K1605" s="1" t="s">
        <v>472</v>
      </c>
      <c r="L1605" s="1">
        <v>5</v>
      </c>
      <c r="N1605" s="1">
        <v>4.42</v>
      </c>
      <c r="P1605" s="2">
        <f t="shared" si="107"/>
        <v>88.8</v>
      </c>
      <c r="R1605" t="str">
        <f t="shared" si="105"/>
        <v/>
      </c>
    </row>
    <row r="1606" spans="1:18" ht="20.399999999999999" x14ac:dyDescent="0.35">
      <c r="A1606" s="1">
        <v>1604</v>
      </c>
      <c r="B1606" s="1" t="s">
        <v>1435</v>
      </c>
      <c r="C1606" s="1" t="s">
        <v>22</v>
      </c>
      <c r="D1606" s="1">
        <v>2009</v>
      </c>
      <c r="E1606" s="1">
        <v>89000</v>
      </c>
      <c r="F1606" s="1" t="s">
        <v>23</v>
      </c>
      <c r="G1606" s="1" t="s">
        <v>35</v>
      </c>
      <c r="H1606" s="1" t="s">
        <v>18</v>
      </c>
      <c r="I1606" s="1">
        <v>12.5</v>
      </c>
      <c r="J1606" s="1" t="s">
        <v>24</v>
      </c>
      <c r="K1606" s="1" t="s">
        <v>911</v>
      </c>
      <c r="L1606" s="1">
        <v>7</v>
      </c>
      <c r="N1606" s="1">
        <v>4</v>
      </c>
      <c r="P1606" s="2">
        <f t="shared" si="107"/>
        <v>147.9</v>
      </c>
      <c r="R1606" t="str">
        <f t="shared" si="105"/>
        <v/>
      </c>
    </row>
    <row r="1607" spans="1:18" ht="20.399999999999999" x14ac:dyDescent="0.35">
      <c r="A1607" s="1">
        <v>1605</v>
      </c>
      <c r="B1607" s="1" t="s">
        <v>783</v>
      </c>
      <c r="C1607" s="1" t="s">
        <v>57</v>
      </c>
      <c r="D1607" s="1">
        <v>2016</v>
      </c>
      <c r="E1607" s="1">
        <v>54000</v>
      </c>
      <c r="F1607" s="1" t="s">
        <v>23</v>
      </c>
      <c r="G1607" s="1" t="s">
        <v>17</v>
      </c>
      <c r="H1607" s="1" t="s">
        <v>18</v>
      </c>
      <c r="I1607" s="1">
        <v>16</v>
      </c>
      <c r="J1607" s="1" t="s">
        <v>24</v>
      </c>
      <c r="K1607" s="1" t="s">
        <v>167</v>
      </c>
      <c r="L1607" s="1">
        <v>7</v>
      </c>
      <c r="N1607" s="1">
        <v>13</v>
      </c>
      <c r="P1607" s="2">
        <f t="shared" si="107"/>
        <v>140</v>
      </c>
      <c r="R1607" t="str">
        <f t="shared" si="105"/>
        <v/>
      </c>
    </row>
    <row r="1608" spans="1:18" ht="20.399999999999999" x14ac:dyDescent="0.35">
      <c r="A1608" s="1">
        <v>1606</v>
      </c>
      <c r="B1608" s="1" t="s">
        <v>391</v>
      </c>
      <c r="C1608" s="1" t="s">
        <v>53</v>
      </c>
      <c r="D1608" s="1">
        <v>2015</v>
      </c>
      <c r="E1608" s="1">
        <v>61691</v>
      </c>
      <c r="F1608" s="1" t="s">
        <v>23</v>
      </c>
      <c r="G1608" s="1" t="s">
        <v>17</v>
      </c>
      <c r="H1608" s="1" t="s">
        <v>18</v>
      </c>
      <c r="I1608" s="1">
        <v>25.8</v>
      </c>
      <c r="J1608" s="1" t="s">
        <v>24</v>
      </c>
      <c r="K1608" s="1" t="s">
        <v>69</v>
      </c>
      <c r="L1608" s="1">
        <v>5</v>
      </c>
      <c r="N1608" s="1">
        <v>5.38</v>
      </c>
      <c r="P1608" s="2">
        <f t="shared" si="107"/>
        <v>98.6</v>
      </c>
      <c r="R1608" t="str">
        <f t="shared" si="105"/>
        <v/>
      </c>
    </row>
    <row r="1609" spans="1:18" ht="20.399999999999999" x14ac:dyDescent="0.35">
      <c r="A1609" s="1">
        <v>1607</v>
      </c>
      <c r="B1609" s="1" t="s">
        <v>1129</v>
      </c>
      <c r="C1609" s="1" t="s">
        <v>27</v>
      </c>
      <c r="D1609" s="1">
        <v>2011</v>
      </c>
      <c r="E1609" s="1">
        <v>32200</v>
      </c>
      <c r="F1609" s="1" t="s">
        <v>28</v>
      </c>
      <c r="G1609" s="1" t="s">
        <v>17</v>
      </c>
      <c r="H1609" s="1" t="s">
        <v>36</v>
      </c>
      <c r="I1609" s="1">
        <v>17</v>
      </c>
      <c r="J1609" s="1" t="s">
        <v>24</v>
      </c>
      <c r="K1609" s="1" t="s">
        <v>84</v>
      </c>
      <c r="L1609" s="1">
        <v>5</v>
      </c>
      <c r="N1609" s="1">
        <v>3.25</v>
      </c>
      <c r="P1609" s="2">
        <f t="shared" si="107"/>
        <v>80</v>
      </c>
      <c r="R1609" t="str">
        <f t="shared" si="105"/>
        <v/>
      </c>
    </row>
    <row r="1610" spans="1:18" ht="20.399999999999999" x14ac:dyDescent="0.35">
      <c r="A1610" s="1">
        <v>1608</v>
      </c>
      <c r="B1610" s="1" t="s">
        <v>382</v>
      </c>
      <c r="C1610" s="1" t="s">
        <v>43</v>
      </c>
      <c r="D1610" s="1">
        <v>2016</v>
      </c>
      <c r="E1610" s="1">
        <v>68630</v>
      </c>
      <c r="F1610" s="1" t="s">
        <v>28</v>
      </c>
      <c r="G1610" s="1" t="s">
        <v>35</v>
      </c>
      <c r="H1610" s="1" t="s">
        <v>18</v>
      </c>
      <c r="I1610" s="1">
        <v>20.51</v>
      </c>
      <c r="J1610" s="1" t="s">
        <v>24</v>
      </c>
      <c r="K1610" s="1" t="s">
        <v>223</v>
      </c>
      <c r="L1610" s="1">
        <v>5</v>
      </c>
      <c r="N1610" s="1">
        <v>3.87</v>
      </c>
      <c r="P1610" s="2">
        <f t="shared" si="107"/>
        <v>67</v>
      </c>
      <c r="R1610" t="str">
        <f t="shared" si="105"/>
        <v/>
      </c>
    </row>
    <row r="1611" spans="1:18" ht="20.399999999999999" x14ac:dyDescent="0.35">
      <c r="A1611" s="1">
        <v>1609</v>
      </c>
      <c r="B1611" s="1" t="s">
        <v>1436</v>
      </c>
      <c r="C1611" s="1" t="s">
        <v>15</v>
      </c>
      <c r="D1611" s="1">
        <v>2014</v>
      </c>
      <c r="E1611" s="1">
        <v>61000</v>
      </c>
      <c r="F1611" s="1" t="s">
        <v>23</v>
      </c>
      <c r="G1611" s="1" t="s">
        <v>35</v>
      </c>
      <c r="H1611" s="1" t="s">
        <v>36</v>
      </c>
      <c r="I1611" s="1">
        <v>16.96</v>
      </c>
      <c r="J1611" s="1" t="s">
        <v>24</v>
      </c>
      <c r="K1611" s="1" t="s">
        <v>127</v>
      </c>
      <c r="L1611" s="1">
        <v>5</v>
      </c>
      <c r="N1611" s="1">
        <v>8.25</v>
      </c>
      <c r="P1611" s="2">
        <f t="shared" si="107"/>
        <v>138.03</v>
      </c>
      <c r="R1611" t="str">
        <f t="shared" si="105"/>
        <v/>
      </c>
    </row>
    <row r="1612" spans="1:18" ht="20.399999999999999" x14ac:dyDescent="0.35">
      <c r="A1612" s="1">
        <v>1610</v>
      </c>
      <c r="B1612" s="1" t="s">
        <v>1437</v>
      </c>
      <c r="C1612" s="1" t="s">
        <v>15</v>
      </c>
      <c r="D1612" s="1">
        <v>2018</v>
      </c>
      <c r="E1612" s="1">
        <v>32644</v>
      </c>
      <c r="F1612" s="1" t="s">
        <v>28</v>
      </c>
      <c r="G1612" s="1" t="s">
        <v>17</v>
      </c>
      <c r="H1612" s="1" t="s">
        <v>18</v>
      </c>
      <c r="I1612" s="1">
        <v>20.73</v>
      </c>
      <c r="J1612" s="1" t="s">
        <v>24</v>
      </c>
      <c r="K1612" s="1" t="s">
        <v>273</v>
      </c>
      <c r="L1612" s="1">
        <v>5</v>
      </c>
      <c r="N1612" s="1">
        <v>9.2799999999999994</v>
      </c>
      <c r="P1612" s="2">
        <f t="shared" si="107"/>
        <v>91.1</v>
      </c>
      <c r="R1612" t="str">
        <f t="shared" si="105"/>
        <v/>
      </c>
    </row>
    <row r="1613" spans="1:18" ht="20.399999999999999" x14ac:dyDescent="0.35">
      <c r="A1613" s="1">
        <v>1611</v>
      </c>
      <c r="B1613" s="1" t="s">
        <v>1438</v>
      </c>
      <c r="C1613" s="1" t="s">
        <v>61</v>
      </c>
      <c r="D1613" s="1">
        <v>2012</v>
      </c>
      <c r="E1613" s="1">
        <v>85000</v>
      </c>
      <c r="F1613" s="1" t="s">
        <v>23</v>
      </c>
      <c r="G1613" s="1" t="s">
        <v>35</v>
      </c>
      <c r="H1613" s="1" t="s">
        <v>18</v>
      </c>
      <c r="I1613" s="1">
        <v>11.79</v>
      </c>
      <c r="J1613" s="1" t="s">
        <v>24</v>
      </c>
      <c r="K1613" s="1" t="s">
        <v>266</v>
      </c>
      <c r="L1613" s="1">
        <v>7</v>
      </c>
      <c r="N1613" s="1">
        <v>6.25</v>
      </c>
      <c r="P1613" s="2">
        <f t="shared" ref="P1613:P1644" si="108">--LEFT(K1613, FIND(" ", K1613) - 1)</f>
        <v>120</v>
      </c>
      <c r="R1613" t="str">
        <f t="shared" ref="R1613:R1676" si="109">IF(Q1613&lt;&gt;"", ((Q1613 - P1613) / Q1613) * 100, "")</f>
        <v/>
      </c>
    </row>
    <row r="1614" spans="1:18" ht="20.399999999999999" x14ac:dyDescent="0.35">
      <c r="A1614" s="1">
        <v>1612</v>
      </c>
      <c r="B1614" s="1" t="s">
        <v>1439</v>
      </c>
      <c r="C1614" s="1" t="s">
        <v>15</v>
      </c>
      <c r="D1614" s="1">
        <v>2008</v>
      </c>
      <c r="E1614" s="1">
        <v>75000</v>
      </c>
      <c r="F1614" s="1" t="s">
        <v>28</v>
      </c>
      <c r="G1614" s="1" t="s">
        <v>17</v>
      </c>
      <c r="H1614" s="1" t="s">
        <v>36</v>
      </c>
      <c r="I1614" s="1">
        <v>15.26</v>
      </c>
      <c r="J1614" s="1" t="s">
        <v>24</v>
      </c>
      <c r="K1614" s="1" t="s">
        <v>1440</v>
      </c>
      <c r="L1614" s="1">
        <v>5</v>
      </c>
      <c r="N1614" s="1">
        <v>1.1499999999999999</v>
      </c>
      <c r="P1614" s="2">
        <f t="shared" si="108"/>
        <v>74.900000000000006</v>
      </c>
      <c r="R1614" t="str">
        <f t="shared" si="109"/>
        <v/>
      </c>
    </row>
    <row r="1615" spans="1:18" ht="20.399999999999999" x14ac:dyDescent="0.35">
      <c r="A1615" s="1">
        <v>1613</v>
      </c>
      <c r="B1615" s="1" t="s">
        <v>1441</v>
      </c>
      <c r="C1615" s="1" t="s">
        <v>53</v>
      </c>
      <c r="D1615" s="1">
        <v>2016</v>
      </c>
      <c r="E1615" s="1">
        <v>40347</v>
      </c>
      <c r="F1615" s="1" t="s">
        <v>28</v>
      </c>
      <c r="G1615" s="1" t="s">
        <v>17</v>
      </c>
      <c r="H1615" s="1" t="s">
        <v>18</v>
      </c>
      <c r="I1615" s="1">
        <v>20.73</v>
      </c>
      <c r="J1615" s="1" t="s">
        <v>24</v>
      </c>
      <c r="K1615" s="1" t="s">
        <v>1442</v>
      </c>
      <c r="L1615" s="1">
        <v>5</v>
      </c>
      <c r="N1615" s="1">
        <v>7.8</v>
      </c>
      <c r="P1615" s="2">
        <f t="shared" si="108"/>
        <v>91.2</v>
      </c>
      <c r="R1615" t="str">
        <f t="shared" si="109"/>
        <v/>
      </c>
    </row>
    <row r="1616" spans="1:18" ht="20.399999999999999" x14ac:dyDescent="0.35">
      <c r="A1616" s="1">
        <v>1614</v>
      </c>
      <c r="B1616" s="1" t="s">
        <v>517</v>
      </c>
      <c r="C1616" s="1" t="s">
        <v>39</v>
      </c>
      <c r="D1616" s="1">
        <v>2012</v>
      </c>
      <c r="E1616" s="1">
        <v>60788</v>
      </c>
      <c r="F1616" s="1" t="s">
        <v>23</v>
      </c>
      <c r="G1616" s="1" t="s">
        <v>17</v>
      </c>
      <c r="H1616" s="1" t="s">
        <v>18</v>
      </c>
      <c r="I1616" s="1">
        <v>23</v>
      </c>
      <c r="J1616" s="1" t="s">
        <v>24</v>
      </c>
      <c r="K1616" s="1" t="s">
        <v>219</v>
      </c>
      <c r="L1616" s="1">
        <v>5</v>
      </c>
      <c r="N1616" s="1">
        <v>4.5</v>
      </c>
      <c r="P1616" s="2">
        <f t="shared" si="108"/>
        <v>90</v>
      </c>
      <c r="R1616" t="str">
        <f t="shared" si="109"/>
        <v/>
      </c>
    </row>
    <row r="1617" spans="1:18" ht="20.399999999999999" x14ac:dyDescent="0.35">
      <c r="A1617" s="1">
        <v>1615</v>
      </c>
      <c r="B1617" s="1" t="s">
        <v>1443</v>
      </c>
      <c r="C1617" s="1" t="s">
        <v>53</v>
      </c>
      <c r="D1617" s="1">
        <v>2018</v>
      </c>
      <c r="E1617" s="1">
        <v>18664</v>
      </c>
      <c r="F1617" s="1" t="s">
        <v>28</v>
      </c>
      <c r="G1617" s="1" t="s">
        <v>17</v>
      </c>
      <c r="H1617" s="1" t="s">
        <v>18</v>
      </c>
      <c r="I1617" s="1">
        <v>18.7</v>
      </c>
      <c r="J1617" s="1" t="s">
        <v>24</v>
      </c>
      <c r="K1617" s="1" t="s">
        <v>29</v>
      </c>
      <c r="L1617" s="1">
        <v>5</v>
      </c>
      <c r="N1617" s="1">
        <v>7.56</v>
      </c>
      <c r="P1617" s="2">
        <f t="shared" si="108"/>
        <v>88.7</v>
      </c>
      <c r="R1617" t="str">
        <f t="shared" si="109"/>
        <v/>
      </c>
    </row>
    <row r="1618" spans="1:18" ht="20.399999999999999" x14ac:dyDescent="0.35">
      <c r="A1618" s="1">
        <v>1616</v>
      </c>
      <c r="B1618" s="1" t="s">
        <v>783</v>
      </c>
      <c r="C1618" s="1" t="s">
        <v>34</v>
      </c>
      <c r="D1618" s="1">
        <v>2017</v>
      </c>
      <c r="E1618" s="1">
        <v>57847</v>
      </c>
      <c r="F1618" s="1" t="s">
        <v>23</v>
      </c>
      <c r="G1618" s="1" t="s">
        <v>17</v>
      </c>
      <c r="H1618" s="1" t="s">
        <v>18</v>
      </c>
      <c r="I1618" s="1">
        <v>16</v>
      </c>
      <c r="J1618" s="1" t="s">
        <v>24</v>
      </c>
      <c r="K1618" s="1" t="s">
        <v>167</v>
      </c>
      <c r="L1618" s="1">
        <v>7</v>
      </c>
      <c r="N1618" s="1">
        <v>16.079999999999998</v>
      </c>
      <c r="P1618" s="2">
        <f t="shared" si="108"/>
        <v>140</v>
      </c>
      <c r="R1618" t="str">
        <f t="shared" si="109"/>
        <v/>
      </c>
    </row>
    <row r="1619" spans="1:18" ht="20.399999999999999" x14ac:dyDescent="0.35">
      <c r="A1619" s="1">
        <v>1617</v>
      </c>
      <c r="B1619" s="1" t="s">
        <v>440</v>
      </c>
      <c r="C1619" s="1" t="s">
        <v>74</v>
      </c>
      <c r="D1619" s="1">
        <v>2012</v>
      </c>
      <c r="E1619" s="1">
        <v>52237</v>
      </c>
      <c r="F1619" s="1" t="s">
        <v>28</v>
      </c>
      <c r="G1619" s="1" t="s">
        <v>17</v>
      </c>
      <c r="H1619" s="1" t="s">
        <v>18</v>
      </c>
      <c r="I1619" s="1">
        <v>17</v>
      </c>
      <c r="J1619" s="1" t="s">
        <v>24</v>
      </c>
      <c r="K1619" s="1" t="s">
        <v>84</v>
      </c>
      <c r="L1619" s="1">
        <v>5</v>
      </c>
      <c r="N1619" s="1">
        <v>4.5</v>
      </c>
      <c r="P1619" s="2">
        <f t="shared" si="108"/>
        <v>80</v>
      </c>
      <c r="R1619" t="str">
        <f t="shared" si="109"/>
        <v/>
      </c>
    </row>
    <row r="1620" spans="1:18" ht="20.399999999999999" x14ac:dyDescent="0.35">
      <c r="A1620" s="1">
        <v>1618</v>
      </c>
      <c r="B1620" s="1" t="s">
        <v>349</v>
      </c>
      <c r="C1620" s="1" t="s">
        <v>27</v>
      </c>
      <c r="D1620" s="1">
        <v>2012</v>
      </c>
      <c r="E1620" s="1">
        <v>128000</v>
      </c>
      <c r="F1620" s="1" t="s">
        <v>23</v>
      </c>
      <c r="G1620" s="1" t="s">
        <v>17</v>
      </c>
      <c r="H1620" s="1" t="s">
        <v>18</v>
      </c>
      <c r="I1620" s="1">
        <v>22.32</v>
      </c>
      <c r="J1620" s="1" t="s">
        <v>24</v>
      </c>
      <c r="K1620" s="1" t="s">
        <v>235</v>
      </c>
      <c r="L1620" s="1">
        <v>5</v>
      </c>
      <c r="N1620" s="1">
        <v>5</v>
      </c>
      <c r="P1620" s="2">
        <f t="shared" si="108"/>
        <v>126.32</v>
      </c>
      <c r="R1620" t="str">
        <f t="shared" si="109"/>
        <v/>
      </c>
    </row>
    <row r="1621" spans="1:18" ht="20.399999999999999" x14ac:dyDescent="0.35">
      <c r="A1621" s="1">
        <v>1619</v>
      </c>
      <c r="B1621" s="1" t="s">
        <v>1118</v>
      </c>
      <c r="C1621" s="1" t="s">
        <v>61</v>
      </c>
      <c r="D1621" s="1">
        <v>2011</v>
      </c>
      <c r="E1621" s="1">
        <v>54000</v>
      </c>
      <c r="F1621" s="1" t="s">
        <v>28</v>
      </c>
      <c r="G1621" s="1" t="s">
        <v>17</v>
      </c>
      <c r="H1621" s="1" t="s">
        <v>18</v>
      </c>
      <c r="I1621" s="1">
        <v>19.809999999999999</v>
      </c>
      <c r="J1621" s="1" t="s">
        <v>24</v>
      </c>
      <c r="K1621" s="1" t="s">
        <v>351</v>
      </c>
      <c r="L1621" s="1">
        <v>5</v>
      </c>
      <c r="N1621" s="1">
        <v>2.2000000000000002</v>
      </c>
      <c r="P1621" s="2">
        <f t="shared" si="108"/>
        <v>68.05</v>
      </c>
      <c r="R1621" t="str">
        <f t="shared" si="109"/>
        <v/>
      </c>
    </row>
    <row r="1622" spans="1:18" ht="20.399999999999999" x14ac:dyDescent="0.35">
      <c r="A1622" s="1">
        <v>1620</v>
      </c>
      <c r="B1622" s="1" t="s">
        <v>492</v>
      </c>
      <c r="C1622" s="1" t="s">
        <v>74</v>
      </c>
      <c r="D1622" s="1">
        <v>2014</v>
      </c>
      <c r="E1622" s="1">
        <v>49800</v>
      </c>
      <c r="F1622" s="1" t="s">
        <v>28</v>
      </c>
      <c r="G1622" s="1" t="s">
        <v>35</v>
      </c>
      <c r="H1622" s="1" t="s">
        <v>18</v>
      </c>
      <c r="I1622" s="1">
        <v>23.1</v>
      </c>
      <c r="J1622" s="1" t="s">
        <v>24</v>
      </c>
      <c r="K1622" s="1" t="s">
        <v>398</v>
      </c>
      <c r="L1622" s="1">
        <v>5</v>
      </c>
      <c r="N1622" s="1">
        <v>4</v>
      </c>
      <c r="P1622" s="2">
        <f t="shared" si="108"/>
        <v>67.040000000000006</v>
      </c>
      <c r="R1622" t="str">
        <f t="shared" si="109"/>
        <v/>
      </c>
    </row>
    <row r="1623" spans="1:18" ht="20.399999999999999" x14ac:dyDescent="0.35">
      <c r="A1623" s="1">
        <v>1621</v>
      </c>
      <c r="B1623" s="1" t="s">
        <v>1444</v>
      </c>
      <c r="C1623" s="1" t="s">
        <v>57</v>
      </c>
      <c r="D1623" s="1">
        <v>2012</v>
      </c>
      <c r="E1623" s="1">
        <v>98000</v>
      </c>
      <c r="F1623" s="1" t="s">
        <v>23</v>
      </c>
      <c r="G1623" s="1" t="s">
        <v>17</v>
      </c>
      <c r="H1623" s="1" t="s">
        <v>18</v>
      </c>
      <c r="I1623" s="1">
        <v>20.86</v>
      </c>
      <c r="J1623" s="1" t="s">
        <v>24</v>
      </c>
      <c r="K1623" s="1" t="s">
        <v>114</v>
      </c>
      <c r="L1623" s="1">
        <v>5</v>
      </c>
      <c r="N1623" s="1">
        <v>2.5099999999999998</v>
      </c>
      <c r="P1623" s="2">
        <f t="shared" si="108"/>
        <v>73.900000000000006</v>
      </c>
      <c r="R1623" t="str">
        <f t="shared" si="109"/>
        <v/>
      </c>
    </row>
    <row r="1624" spans="1:18" ht="20.399999999999999" x14ac:dyDescent="0.35">
      <c r="A1624" s="1">
        <v>1622</v>
      </c>
      <c r="B1624" s="1" t="s">
        <v>59</v>
      </c>
      <c r="C1624" s="1" t="s">
        <v>61</v>
      </c>
      <c r="D1624" s="1">
        <v>2015</v>
      </c>
      <c r="E1624" s="1">
        <v>60095</v>
      </c>
      <c r="F1624" s="1" t="s">
        <v>23</v>
      </c>
      <c r="G1624" s="1" t="s">
        <v>17</v>
      </c>
      <c r="H1624" s="1" t="s">
        <v>18</v>
      </c>
      <c r="I1624" s="1">
        <v>25.2</v>
      </c>
      <c r="J1624" s="1" t="s">
        <v>24</v>
      </c>
      <c r="K1624" s="1" t="s">
        <v>51</v>
      </c>
      <c r="L1624" s="1">
        <v>5</v>
      </c>
      <c r="N1624" s="1">
        <v>4.75</v>
      </c>
      <c r="P1624" s="2">
        <f t="shared" si="108"/>
        <v>74</v>
      </c>
      <c r="R1624" t="str">
        <f t="shared" si="109"/>
        <v/>
      </c>
    </row>
    <row r="1625" spans="1:18" ht="20.399999999999999" x14ac:dyDescent="0.35">
      <c r="A1625" s="1">
        <v>1623</v>
      </c>
      <c r="B1625" s="1" t="s">
        <v>1445</v>
      </c>
      <c r="C1625" s="1" t="s">
        <v>22</v>
      </c>
      <c r="D1625" s="1">
        <v>2008</v>
      </c>
      <c r="E1625" s="1">
        <v>68000</v>
      </c>
      <c r="F1625" s="1" t="s">
        <v>28</v>
      </c>
      <c r="G1625" s="1" t="s">
        <v>17</v>
      </c>
      <c r="H1625" s="1" t="s">
        <v>36</v>
      </c>
      <c r="I1625" s="1">
        <v>16</v>
      </c>
      <c r="J1625" s="1" t="s">
        <v>24</v>
      </c>
      <c r="K1625" s="1" t="s">
        <v>846</v>
      </c>
      <c r="L1625" s="1">
        <v>5</v>
      </c>
      <c r="N1625" s="1">
        <v>2</v>
      </c>
      <c r="P1625" s="2">
        <f t="shared" si="108"/>
        <v>66.7</v>
      </c>
      <c r="R1625" t="str">
        <f t="shared" si="109"/>
        <v/>
      </c>
    </row>
    <row r="1626" spans="1:18" ht="20.399999999999999" x14ac:dyDescent="0.35">
      <c r="A1626" s="1">
        <v>1624</v>
      </c>
      <c r="B1626" s="1" t="s">
        <v>324</v>
      </c>
      <c r="C1626" s="1" t="s">
        <v>43</v>
      </c>
      <c r="D1626" s="1">
        <v>2010</v>
      </c>
      <c r="E1626" s="1">
        <v>81402</v>
      </c>
      <c r="F1626" s="1" t="s">
        <v>28</v>
      </c>
      <c r="G1626" s="1" t="s">
        <v>17</v>
      </c>
      <c r="H1626" s="1" t="s">
        <v>36</v>
      </c>
      <c r="I1626" s="1">
        <v>20.36</v>
      </c>
      <c r="J1626" s="1" t="s">
        <v>24</v>
      </c>
      <c r="K1626" s="1" t="s">
        <v>151</v>
      </c>
      <c r="L1626" s="1">
        <v>5</v>
      </c>
      <c r="N1626" s="1">
        <v>2.1</v>
      </c>
      <c r="P1626" s="2">
        <f t="shared" si="108"/>
        <v>78.900000000000006</v>
      </c>
      <c r="R1626" t="str">
        <f t="shared" si="109"/>
        <v/>
      </c>
    </row>
    <row r="1627" spans="1:18" ht="20.399999999999999" x14ac:dyDescent="0.35">
      <c r="A1627" s="1">
        <v>1625</v>
      </c>
      <c r="B1627" s="1" t="s">
        <v>1446</v>
      </c>
      <c r="C1627" s="1" t="s">
        <v>15</v>
      </c>
      <c r="D1627" s="1">
        <v>2013</v>
      </c>
      <c r="E1627" s="1">
        <v>38000</v>
      </c>
      <c r="F1627" s="1" t="s">
        <v>28</v>
      </c>
      <c r="G1627" s="1" t="s">
        <v>35</v>
      </c>
      <c r="H1627" s="1" t="s">
        <v>18</v>
      </c>
      <c r="I1627" s="1">
        <v>16.5</v>
      </c>
      <c r="J1627" s="1" t="s">
        <v>24</v>
      </c>
      <c r="K1627" s="1" t="s">
        <v>215</v>
      </c>
      <c r="L1627" s="1">
        <v>5</v>
      </c>
      <c r="N1627" s="1">
        <v>6.25</v>
      </c>
      <c r="P1627" s="2">
        <f t="shared" si="108"/>
        <v>110</v>
      </c>
      <c r="R1627" t="str">
        <f t="shared" si="109"/>
        <v/>
      </c>
    </row>
    <row r="1628" spans="1:18" ht="20.399999999999999" x14ac:dyDescent="0.35">
      <c r="A1628" s="1">
        <v>1626</v>
      </c>
      <c r="B1628" s="1" t="s">
        <v>1447</v>
      </c>
      <c r="C1628" s="1" t="s">
        <v>53</v>
      </c>
      <c r="D1628" s="1">
        <v>2011</v>
      </c>
      <c r="E1628" s="1">
        <v>92239</v>
      </c>
      <c r="F1628" s="1" t="s">
        <v>23</v>
      </c>
      <c r="G1628" s="1" t="s">
        <v>35</v>
      </c>
      <c r="H1628" s="1" t="s">
        <v>36</v>
      </c>
      <c r="I1628" s="1">
        <v>11.5</v>
      </c>
      <c r="J1628" s="1" t="s">
        <v>24</v>
      </c>
      <c r="K1628" s="1" t="s">
        <v>1357</v>
      </c>
      <c r="L1628" s="1">
        <v>5</v>
      </c>
      <c r="N1628" s="1">
        <v>10.6</v>
      </c>
      <c r="P1628" s="2">
        <f t="shared" si="108"/>
        <v>210</v>
      </c>
      <c r="R1628" t="str">
        <f t="shared" si="109"/>
        <v/>
      </c>
    </row>
    <row r="1629" spans="1:18" ht="20.399999999999999" x14ac:dyDescent="0.35">
      <c r="A1629" s="1">
        <v>1627</v>
      </c>
      <c r="B1629" s="1" t="s">
        <v>59</v>
      </c>
      <c r="C1629" s="1" t="s">
        <v>129</v>
      </c>
      <c r="D1629" s="1">
        <v>2017</v>
      </c>
      <c r="E1629" s="1">
        <v>49224</v>
      </c>
      <c r="F1629" s="1" t="s">
        <v>23</v>
      </c>
      <c r="G1629" s="1" t="s">
        <v>17</v>
      </c>
      <c r="H1629" s="1" t="s">
        <v>18</v>
      </c>
      <c r="I1629" s="1">
        <v>25.2</v>
      </c>
      <c r="J1629" s="1" t="s">
        <v>24</v>
      </c>
      <c r="K1629" s="1" t="s">
        <v>51</v>
      </c>
      <c r="L1629" s="1">
        <v>5</v>
      </c>
      <c r="N1629" s="1">
        <v>6</v>
      </c>
      <c r="P1629" s="2">
        <f t="shared" si="108"/>
        <v>74</v>
      </c>
      <c r="R1629" t="str">
        <f t="shared" si="109"/>
        <v/>
      </c>
    </row>
    <row r="1630" spans="1:18" ht="20.399999999999999" x14ac:dyDescent="0.35">
      <c r="A1630" s="1">
        <v>1628</v>
      </c>
      <c r="B1630" s="1" t="s">
        <v>1352</v>
      </c>
      <c r="C1630" s="1" t="s">
        <v>43</v>
      </c>
      <c r="D1630" s="1">
        <v>2004</v>
      </c>
      <c r="E1630" s="1">
        <v>12000</v>
      </c>
      <c r="F1630" s="1" t="s">
        <v>28</v>
      </c>
      <c r="G1630" s="1" t="s">
        <v>17</v>
      </c>
      <c r="H1630" s="1" t="s">
        <v>36</v>
      </c>
      <c r="I1630" s="1">
        <v>16.100000000000001</v>
      </c>
      <c r="J1630" s="1" t="s">
        <v>24</v>
      </c>
      <c r="K1630" s="1" t="s">
        <v>564</v>
      </c>
      <c r="L1630" s="1">
        <v>4</v>
      </c>
      <c r="N1630" s="1">
        <v>0.45</v>
      </c>
      <c r="P1630" s="2">
        <f t="shared" si="108"/>
        <v>37</v>
      </c>
      <c r="R1630" t="str">
        <f t="shared" si="109"/>
        <v/>
      </c>
    </row>
    <row r="1631" spans="1:18" ht="20.399999999999999" x14ac:dyDescent="0.35">
      <c r="A1631" s="1">
        <v>1629</v>
      </c>
      <c r="B1631" s="1" t="s">
        <v>1255</v>
      </c>
      <c r="C1631" s="1" t="s">
        <v>22</v>
      </c>
      <c r="D1631" s="1">
        <v>2010</v>
      </c>
      <c r="E1631" s="1">
        <v>54898</v>
      </c>
      <c r="F1631" s="1" t="s">
        <v>28</v>
      </c>
      <c r="G1631" s="1" t="s">
        <v>17</v>
      </c>
      <c r="H1631" s="1" t="s">
        <v>145</v>
      </c>
      <c r="I1631" s="1">
        <v>16.100000000000001</v>
      </c>
      <c r="J1631" s="1" t="s">
        <v>24</v>
      </c>
      <c r="K1631" s="1" t="s">
        <v>1179</v>
      </c>
      <c r="L1631" s="1">
        <v>5</v>
      </c>
      <c r="N1631" s="1">
        <v>2.5</v>
      </c>
      <c r="P1631" s="2">
        <f t="shared" si="108"/>
        <v>88.2</v>
      </c>
      <c r="R1631" t="str">
        <f t="shared" si="109"/>
        <v/>
      </c>
    </row>
    <row r="1632" spans="1:18" ht="20.399999999999999" x14ac:dyDescent="0.35">
      <c r="A1632" s="1">
        <v>1630</v>
      </c>
      <c r="B1632" s="1" t="s">
        <v>617</v>
      </c>
      <c r="C1632" s="1" t="s">
        <v>15</v>
      </c>
      <c r="D1632" s="1">
        <v>2018</v>
      </c>
      <c r="E1632" s="1">
        <v>2500</v>
      </c>
      <c r="F1632" s="1" t="s">
        <v>28</v>
      </c>
      <c r="G1632" s="1" t="s">
        <v>17</v>
      </c>
      <c r="H1632" s="1" t="s">
        <v>18</v>
      </c>
      <c r="I1632" s="1">
        <v>15.29</v>
      </c>
      <c r="J1632" s="1" t="s">
        <v>24</v>
      </c>
      <c r="K1632" s="1" t="s">
        <v>283</v>
      </c>
      <c r="L1632" s="1">
        <v>5</v>
      </c>
      <c r="N1632" s="1">
        <v>12.75</v>
      </c>
      <c r="P1632" s="2">
        <f t="shared" si="108"/>
        <v>121.3</v>
      </c>
      <c r="R1632" t="str">
        <f t="shared" si="109"/>
        <v/>
      </c>
    </row>
    <row r="1633" spans="1:18" ht="20.399999999999999" x14ac:dyDescent="0.35">
      <c r="A1633" s="1">
        <v>1631</v>
      </c>
      <c r="B1633" s="1" t="s">
        <v>1260</v>
      </c>
      <c r="C1633" s="1" t="s">
        <v>53</v>
      </c>
      <c r="D1633" s="1">
        <v>2017</v>
      </c>
      <c r="E1633" s="1">
        <v>32838</v>
      </c>
      <c r="F1633" s="1" t="s">
        <v>23</v>
      </c>
      <c r="G1633" s="1" t="s">
        <v>35</v>
      </c>
      <c r="H1633" s="1" t="s">
        <v>18</v>
      </c>
      <c r="I1633" s="1">
        <v>17.05</v>
      </c>
      <c r="J1633" s="1" t="s">
        <v>24</v>
      </c>
      <c r="K1633" s="1" t="s">
        <v>77</v>
      </c>
      <c r="L1633" s="1">
        <v>5</v>
      </c>
      <c r="M1633" s="1" t="s">
        <v>1261</v>
      </c>
      <c r="N1633" s="1">
        <v>30.29</v>
      </c>
      <c r="P1633" s="2">
        <f t="shared" si="108"/>
        <v>190</v>
      </c>
      <c r="Q1633">
        <f t="shared" ref="Q1633:Q1665" si="110">VALUE(SUBSTITUTE(SUBSTITUTE(TRIM(M1633), CHAR(160), ""), " Lakh", "")) * 100000</f>
        <v>5097000</v>
      </c>
      <c r="R1633">
        <f t="shared" si="109"/>
        <v>99.996272317049232</v>
      </c>
    </row>
    <row r="1634" spans="1:18" ht="20.399999999999999" x14ac:dyDescent="0.35">
      <c r="A1634" s="1">
        <v>1632</v>
      </c>
      <c r="B1634" s="1" t="s">
        <v>848</v>
      </c>
      <c r="C1634" s="1" t="s">
        <v>39</v>
      </c>
      <c r="D1634" s="1">
        <v>2006</v>
      </c>
      <c r="E1634" s="1">
        <v>27076</v>
      </c>
      <c r="F1634" s="1" t="s">
        <v>28</v>
      </c>
      <c r="G1634" s="1" t="s">
        <v>17</v>
      </c>
      <c r="H1634" s="1" t="s">
        <v>18</v>
      </c>
      <c r="I1634" s="1">
        <v>13.8</v>
      </c>
      <c r="J1634" s="1" t="s">
        <v>24</v>
      </c>
      <c r="K1634" s="1" t="s">
        <v>424</v>
      </c>
      <c r="L1634" s="1">
        <v>5</v>
      </c>
      <c r="N1634" s="1">
        <v>1.6</v>
      </c>
      <c r="P1634" s="2">
        <f t="shared" si="108"/>
        <v>70</v>
      </c>
      <c r="R1634" t="str">
        <f t="shared" si="109"/>
        <v/>
      </c>
    </row>
    <row r="1635" spans="1:18" ht="20.399999999999999" x14ac:dyDescent="0.35">
      <c r="A1635" s="1">
        <v>1633</v>
      </c>
      <c r="B1635" s="1" t="s">
        <v>209</v>
      </c>
      <c r="C1635" s="1" t="s">
        <v>53</v>
      </c>
      <c r="D1635" s="1">
        <v>2017</v>
      </c>
      <c r="E1635" s="1">
        <v>75445</v>
      </c>
      <c r="F1635" s="1" t="s">
        <v>23</v>
      </c>
      <c r="G1635" s="1" t="s">
        <v>17</v>
      </c>
      <c r="H1635" s="1" t="s">
        <v>18</v>
      </c>
      <c r="I1635" s="1">
        <v>22.7</v>
      </c>
      <c r="J1635" s="1" t="s">
        <v>24</v>
      </c>
      <c r="K1635" s="1" t="s">
        <v>210</v>
      </c>
      <c r="L1635" s="1">
        <v>5</v>
      </c>
      <c r="N1635" s="1">
        <v>7.54</v>
      </c>
      <c r="P1635" s="2">
        <f t="shared" si="108"/>
        <v>89.84</v>
      </c>
      <c r="R1635" t="str">
        <f t="shared" si="109"/>
        <v/>
      </c>
    </row>
    <row r="1636" spans="1:18" ht="20.399999999999999" x14ac:dyDescent="0.35">
      <c r="A1636" s="1">
        <v>1634</v>
      </c>
      <c r="B1636" s="1" t="s">
        <v>272</v>
      </c>
      <c r="C1636" s="1" t="s">
        <v>53</v>
      </c>
      <c r="D1636" s="1">
        <v>2015</v>
      </c>
      <c r="E1636" s="1">
        <v>46601</v>
      </c>
      <c r="F1636" s="1" t="s">
        <v>28</v>
      </c>
      <c r="G1636" s="1" t="s">
        <v>17</v>
      </c>
      <c r="H1636" s="1" t="s">
        <v>18</v>
      </c>
      <c r="I1636" s="1">
        <v>20.73</v>
      </c>
      <c r="J1636" s="1" t="s">
        <v>24</v>
      </c>
      <c r="K1636" s="1" t="s">
        <v>273</v>
      </c>
      <c r="L1636" s="1">
        <v>5</v>
      </c>
      <c r="N1636" s="1">
        <v>6.84</v>
      </c>
      <c r="P1636" s="2">
        <f t="shared" si="108"/>
        <v>91.1</v>
      </c>
      <c r="R1636" t="str">
        <f t="shared" si="109"/>
        <v/>
      </c>
    </row>
    <row r="1637" spans="1:18" ht="20.399999999999999" x14ac:dyDescent="0.35">
      <c r="A1637" s="1">
        <v>1635</v>
      </c>
      <c r="B1637" s="1" t="s">
        <v>1409</v>
      </c>
      <c r="C1637" s="1" t="s">
        <v>57</v>
      </c>
      <c r="D1637" s="1">
        <v>2012</v>
      </c>
      <c r="E1637" s="1">
        <v>72000</v>
      </c>
      <c r="F1637" s="1" t="s">
        <v>23</v>
      </c>
      <c r="G1637" s="1" t="s">
        <v>35</v>
      </c>
      <c r="H1637" s="1" t="s">
        <v>18</v>
      </c>
      <c r="I1637" s="1">
        <v>18.329999999999998</v>
      </c>
      <c r="J1637" s="1" t="s">
        <v>24</v>
      </c>
      <c r="K1637" s="1" t="s">
        <v>1410</v>
      </c>
      <c r="L1637" s="1">
        <v>5</v>
      </c>
      <c r="N1637" s="1">
        <v>6</v>
      </c>
      <c r="P1637" s="2">
        <f t="shared" si="108"/>
        <v>167.7</v>
      </c>
      <c r="R1637" t="str">
        <f t="shared" si="109"/>
        <v/>
      </c>
    </row>
    <row r="1638" spans="1:18" ht="20.399999999999999" x14ac:dyDescent="0.35">
      <c r="A1638" s="1">
        <v>1636</v>
      </c>
      <c r="B1638" s="1" t="s">
        <v>1067</v>
      </c>
      <c r="C1638" s="1" t="s">
        <v>22</v>
      </c>
      <c r="D1638" s="1">
        <v>2017</v>
      </c>
      <c r="E1638" s="1">
        <v>27000</v>
      </c>
      <c r="F1638" s="1" t="s">
        <v>23</v>
      </c>
      <c r="G1638" s="1" t="s">
        <v>17</v>
      </c>
      <c r="H1638" s="1" t="s">
        <v>18</v>
      </c>
      <c r="I1638" s="1">
        <v>27.3</v>
      </c>
      <c r="J1638" s="1" t="s">
        <v>24</v>
      </c>
      <c r="K1638" s="1" t="s">
        <v>69</v>
      </c>
      <c r="L1638" s="1">
        <v>5</v>
      </c>
      <c r="N1638" s="1">
        <v>8</v>
      </c>
      <c r="P1638" s="2">
        <f t="shared" si="108"/>
        <v>98.6</v>
      </c>
      <c r="R1638" t="str">
        <f t="shared" si="109"/>
        <v/>
      </c>
    </row>
    <row r="1639" spans="1:18" ht="20.399999999999999" x14ac:dyDescent="0.35">
      <c r="A1639" s="1">
        <v>1637</v>
      </c>
      <c r="B1639" s="1" t="s">
        <v>1448</v>
      </c>
      <c r="C1639" s="1" t="s">
        <v>34</v>
      </c>
      <c r="D1639" s="1">
        <v>2016</v>
      </c>
      <c r="E1639" s="1">
        <v>68193</v>
      </c>
      <c r="F1639" s="1" t="s">
        <v>23</v>
      </c>
      <c r="G1639" s="1" t="s">
        <v>35</v>
      </c>
      <c r="H1639" s="1" t="s">
        <v>18</v>
      </c>
      <c r="I1639" s="1">
        <v>17.11</v>
      </c>
      <c r="J1639" s="1" t="s">
        <v>24</v>
      </c>
      <c r="K1639" s="1" t="s">
        <v>139</v>
      </c>
      <c r="L1639" s="1">
        <v>5</v>
      </c>
      <c r="N1639" s="1">
        <v>24.74</v>
      </c>
      <c r="P1639" s="2">
        <f t="shared" si="108"/>
        <v>174.33</v>
      </c>
      <c r="R1639" t="str">
        <f t="shared" si="109"/>
        <v/>
      </c>
    </row>
    <row r="1640" spans="1:18" ht="20.399999999999999" x14ac:dyDescent="0.35">
      <c r="A1640" s="1">
        <v>1638</v>
      </c>
      <c r="B1640" s="1" t="s">
        <v>1246</v>
      </c>
      <c r="C1640" s="1" t="s">
        <v>53</v>
      </c>
      <c r="D1640" s="1">
        <v>2017</v>
      </c>
      <c r="E1640" s="1">
        <v>34429</v>
      </c>
      <c r="F1640" s="1" t="s">
        <v>23</v>
      </c>
      <c r="G1640" s="1" t="s">
        <v>17</v>
      </c>
      <c r="H1640" s="1" t="s">
        <v>18</v>
      </c>
      <c r="I1640" s="1">
        <v>24</v>
      </c>
      <c r="J1640" s="1" t="s">
        <v>24</v>
      </c>
      <c r="K1640" s="1" t="s">
        <v>424</v>
      </c>
      <c r="L1640" s="1">
        <v>5</v>
      </c>
      <c r="N1640" s="1">
        <v>5.5</v>
      </c>
      <c r="P1640" s="2">
        <f t="shared" si="108"/>
        <v>70</v>
      </c>
      <c r="R1640" t="str">
        <f t="shared" si="109"/>
        <v/>
      </c>
    </row>
    <row r="1641" spans="1:18" ht="20.399999999999999" x14ac:dyDescent="0.35">
      <c r="A1641" s="1">
        <v>1639</v>
      </c>
      <c r="B1641" s="1" t="s">
        <v>590</v>
      </c>
      <c r="C1641" s="1" t="s">
        <v>61</v>
      </c>
      <c r="D1641" s="1">
        <v>2013</v>
      </c>
      <c r="E1641" s="1">
        <v>46000</v>
      </c>
      <c r="F1641" s="1" t="s">
        <v>23</v>
      </c>
      <c r="G1641" s="1" t="s">
        <v>35</v>
      </c>
      <c r="H1641" s="1" t="s">
        <v>18</v>
      </c>
      <c r="I1641" s="1">
        <v>12</v>
      </c>
      <c r="J1641" s="1" t="s">
        <v>24</v>
      </c>
      <c r="K1641" s="1" t="s">
        <v>591</v>
      </c>
      <c r="L1641" s="1">
        <v>7</v>
      </c>
      <c r="N1641" s="1">
        <v>36</v>
      </c>
      <c r="P1641" s="2">
        <f t="shared" si="108"/>
        <v>224</v>
      </c>
      <c r="R1641" t="str">
        <f t="shared" si="109"/>
        <v/>
      </c>
    </row>
    <row r="1642" spans="1:18" ht="20.399999999999999" x14ac:dyDescent="0.35">
      <c r="A1642" s="1">
        <v>1640</v>
      </c>
      <c r="B1642" s="1" t="s">
        <v>316</v>
      </c>
      <c r="C1642" s="1" t="s">
        <v>34</v>
      </c>
      <c r="D1642" s="1">
        <v>2013</v>
      </c>
      <c r="E1642" s="1">
        <v>80544</v>
      </c>
      <c r="F1642" s="1" t="s">
        <v>23</v>
      </c>
      <c r="G1642" s="1" t="s">
        <v>17</v>
      </c>
      <c r="H1642" s="1" t="s">
        <v>18</v>
      </c>
      <c r="I1642" s="1">
        <v>12.99</v>
      </c>
      <c r="J1642" s="1" t="s">
        <v>24</v>
      </c>
      <c r="K1642" s="1" t="s">
        <v>247</v>
      </c>
      <c r="L1642" s="1">
        <v>7</v>
      </c>
      <c r="N1642" s="1">
        <v>11.79</v>
      </c>
      <c r="P1642" s="2">
        <f t="shared" si="108"/>
        <v>100.6</v>
      </c>
      <c r="R1642" t="str">
        <f t="shared" si="109"/>
        <v/>
      </c>
    </row>
    <row r="1643" spans="1:18" ht="20.399999999999999" x14ac:dyDescent="0.35">
      <c r="A1643" s="1">
        <v>1641</v>
      </c>
      <c r="B1643" s="1" t="s">
        <v>1449</v>
      </c>
      <c r="C1643" s="1" t="s">
        <v>43</v>
      </c>
      <c r="D1643" s="1">
        <v>2011</v>
      </c>
      <c r="E1643" s="1">
        <v>42000</v>
      </c>
      <c r="F1643" s="1" t="s">
        <v>28</v>
      </c>
      <c r="G1643" s="1" t="s">
        <v>17</v>
      </c>
      <c r="H1643" s="1" t="s">
        <v>36</v>
      </c>
      <c r="I1643" s="1">
        <v>16.95</v>
      </c>
      <c r="J1643" s="1" t="s">
        <v>24</v>
      </c>
      <c r="K1643" s="1" t="s">
        <v>1073</v>
      </c>
      <c r="L1643" s="1">
        <v>5</v>
      </c>
      <c r="N1643" s="1">
        <v>3</v>
      </c>
      <c r="P1643" s="2">
        <f t="shared" si="108"/>
        <v>97.7</v>
      </c>
      <c r="R1643" t="str">
        <f t="shared" si="109"/>
        <v/>
      </c>
    </row>
    <row r="1644" spans="1:18" ht="20.399999999999999" x14ac:dyDescent="0.35">
      <c r="A1644" s="1">
        <v>1642</v>
      </c>
      <c r="B1644" s="1" t="s">
        <v>620</v>
      </c>
      <c r="C1644" s="1" t="s">
        <v>74</v>
      </c>
      <c r="D1644" s="1">
        <v>2011</v>
      </c>
      <c r="E1644" s="1">
        <v>94821</v>
      </c>
      <c r="F1644" s="1" t="s">
        <v>23</v>
      </c>
      <c r="G1644" s="1" t="s">
        <v>35</v>
      </c>
      <c r="H1644" s="1" t="s">
        <v>36</v>
      </c>
      <c r="I1644" s="1">
        <v>20</v>
      </c>
      <c r="J1644" s="1" t="s">
        <v>24</v>
      </c>
      <c r="K1644" s="1" t="s">
        <v>97</v>
      </c>
      <c r="L1644" s="1">
        <v>5</v>
      </c>
      <c r="N1644" s="1">
        <v>6.75</v>
      </c>
      <c r="P1644" s="2">
        <f t="shared" si="108"/>
        <v>138.1</v>
      </c>
      <c r="R1644" t="str">
        <f t="shared" si="109"/>
        <v/>
      </c>
    </row>
    <row r="1645" spans="1:18" ht="20.399999999999999" x14ac:dyDescent="0.35">
      <c r="A1645" s="1">
        <v>1643</v>
      </c>
      <c r="B1645" s="1" t="s">
        <v>1450</v>
      </c>
      <c r="C1645" s="1" t="s">
        <v>43</v>
      </c>
      <c r="D1645" s="1">
        <v>2006</v>
      </c>
      <c r="E1645" s="1">
        <v>100000</v>
      </c>
      <c r="F1645" s="1" t="s">
        <v>28</v>
      </c>
      <c r="G1645" s="1" t="s">
        <v>17</v>
      </c>
      <c r="H1645" s="1" t="s">
        <v>18</v>
      </c>
      <c r="I1645" s="1">
        <v>14.49</v>
      </c>
      <c r="J1645" s="1" t="s">
        <v>24</v>
      </c>
      <c r="K1645" s="1" t="s">
        <v>864</v>
      </c>
      <c r="L1645" s="1">
        <v>5</v>
      </c>
      <c r="N1645" s="1">
        <v>1.4</v>
      </c>
      <c r="P1645" s="2">
        <f t="shared" ref="P1645:P1650" si="111">--LEFT(K1645, FIND(" ", K1645) - 1)</f>
        <v>92.7</v>
      </c>
      <c r="R1645" t="str">
        <f t="shared" si="109"/>
        <v/>
      </c>
    </row>
    <row r="1646" spans="1:18" ht="20.399999999999999" x14ac:dyDescent="0.35">
      <c r="A1646" s="1">
        <v>1644</v>
      </c>
      <c r="B1646" s="1" t="s">
        <v>1451</v>
      </c>
      <c r="C1646" s="1" t="s">
        <v>15</v>
      </c>
      <c r="D1646" s="1">
        <v>2014</v>
      </c>
      <c r="E1646" s="1">
        <v>57000</v>
      </c>
      <c r="F1646" s="1" t="s">
        <v>23</v>
      </c>
      <c r="G1646" s="1" t="s">
        <v>17</v>
      </c>
      <c r="H1646" s="1" t="s">
        <v>18</v>
      </c>
      <c r="I1646" s="1">
        <v>24.2</v>
      </c>
      <c r="J1646" s="1" t="s">
        <v>24</v>
      </c>
      <c r="K1646" s="1" t="s">
        <v>69</v>
      </c>
      <c r="L1646" s="1">
        <v>7</v>
      </c>
      <c r="N1646" s="1">
        <v>5.75</v>
      </c>
      <c r="P1646" s="2">
        <f t="shared" si="111"/>
        <v>98.6</v>
      </c>
      <c r="R1646" t="str">
        <f t="shared" si="109"/>
        <v/>
      </c>
    </row>
    <row r="1647" spans="1:18" ht="20.399999999999999" x14ac:dyDescent="0.35">
      <c r="A1647" s="1">
        <v>1645</v>
      </c>
      <c r="B1647" s="1" t="s">
        <v>198</v>
      </c>
      <c r="C1647" s="1" t="s">
        <v>39</v>
      </c>
      <c r="D1647" s="1">
        <v>2010</v>
      </c>
      <c r="E1647" s="1">
        <v>79894</v>
      </c>
      <c r="F1647" s="1" t="s">
        <v>23</v>
      </c>
      <c r="G1647" s="1" t="s">
        <v>17</v>
      </c>
      <c r="H1647" s="1" t="s">
        <v>18</v>
      </c>
      <c r="I1647" s="1">
        <v>21.1</v>
      </c>
      <c r="J1647" s="1" t="s">
        <v>24</v>
      </c>
      <c r="K1647" s="1" t="s">
        <v>114</v>
      </c>
      <c r="L1647" s="1">
        <v>5</v>
      </c>
      <c r="N1647" s="1">
        <v>3.4</v>
      </c>
      <c r="P1647" s="2">
        <f t="shared" si="111"/>
        <v>73.900000000000006</v>
      </c>
      <c r="R1647" t="str">
        <f t="shared" si="109"/>
        <v/>
      </c>
    </row>
    <row r="1648" spans="1:18" ht="20.399999999999999" x14ac:dyDescent="0.35">
      <c r="A1648" s="1">
        <v>1646</v>
      </c>
      <c r="B1648" s="1" t="s">
        <v>1028</v>
      </c>
      <c r="C1648" s="1" t="s">
        <v>34</v>
      </c>
      <c r="D1648" s="1">
        <v>2011</v>
      </c>
      <c r="E1648" s="1">
        <v>44748</v>
      </c>
      <c r="F1648" s="1" t="s">
        <v>28</v>
      </c>
      <c r="G1648" s="1" t="s">
        <v>17</v>
      </c>
      <c r="H1648" s="1" t="s">
        <v>36</v>
      </c>
      <c r="I1648" s="1">
        <v>16.47</v>
      </c>
      <c r="J1648" s="1" t="s">
        <v>24</v>
      </c>
      <c r="K1648" s="1" t="s">
        <v>114</v>
      </c>
      <c r="L1648" s="1">
        <v>5</v>
      </c>
      <c r="N1648" s="1">
        <v>4.8899999999999997</v>
      </c>
      <c r="P1648" s="2">
        <f t="shared" si="111"/>
        <v>73.900000000000006</v>
      </c>
      <c r="R1648" t="str">
        <f t="shared" si="109"/>
        <v/>
      </c>
    </row>
    <row r="1649" spans="1:18" ht="20.399999999999999" x14ac:dyDescent="0.35">
      <c r="A1649" s="1">
        <v>1647</v>
      </c>
      <c r="B1649" s="1" t="s">
        <v>1132</v>
      </c>
      <c r="C1649" s="1" t="s">
        <v>15</v>
      </c>
      <c r="D1649" s="1">
        <v>2013</v>
      </c>
      <c r="E1649" s="1">
        <v>31000</v>
      </c>
      <c r="F1649" s="1" t="s">
        <v>28</v>
      </c>
      <c r="G1649" s="1" t="s">
        <v>17</v>
      </c>
      <c r="H1649" s="1" t="s">
        <v>18</v>
      </c>
      <c r="I1649" s="1">
        <v>13.24</v>
      </c>
      <c r="J1649" s="1" t="s">
        <v>24</v>
      </c>
      <c r="K1649" s="1" t="s">
        <v>342</v>
      </c>
      <c r="L1649" s="1">
        <v>5</v>
      </c>
      <c r="N1649" s="1">
        <v>4.95</v>
      </c>
      <c r="P1649" s="2">
        <f t="shared" si="111"/>
        <v>102.5</v>
      </c>
      <c r="R1649" t="str">
        <f t="shared" si="109"/>
        <v/>
      </c>
    </row>
    <row r="1650" spans="1:18" ht="20.399999999999999" x14ac:dyDescent="0.35">
      <c r="A1650" s="1">
        <v>1648</v>
      </c>
      <c r="B1650" s="1" t="s">
        <v>1452</v>
      </c>
      <c r="C1650" s="1" t="s">
        <v>34</v>
      </c>
      <c r="D1650" s="1">
        <v>2013</v>
      </c>
      <c r="E1650" s="1">
        <v>60587</v>
      </c>
      <c r="F1650" s="1" t="s">
        <v>28</v>
      </c>
      <c r="G1650" s="1" t="s">
        <v>35</v>
      </c>
      <c r="H1650" s="1" t="s">
        <v>36</v>
      </c>
      <c r="I1650" s="1">
        <v>16.98</v>
      </c>
      <c r="J1650" s="1" t="s">
        <v>24</v>
      </c>
      <c r="K1650" s="1" t="s">
        <v>448</v>
      </c>
      <c r="L1650" s="1">
        <v>5</v>
      </c>
      <c r="N1650" s="1">
        <v>3.49</v>
      </c>
      <c r="P1650" s="2">
        <f t="shared" si="111"/>
        <v>66.099999999999994</v>
      </c>
      <c r="R1650" t="str">
        <f t="shared" si="109"/>
        <v/>
      </c>
    </row>
    <row r="1651" spans="1:18" ht="20.399999999999999" x14ac:dyDescent="0.35">
      <c r="A1651" s="1">
        <v>1649</v>
      </c>
      <c r="B1651" s="1" t="s">
        <v>737</v>
      </c>
      <c r="C1651" s="1" t="s">
        <v>22</v>
      </c>
      <c r="D1651" s="1">
        <v>2011</v>
      </c>
      <c r="E1651" s="1">
        <v>32000</v>
      </c>
      <c r="F1651" s="1" t="s">
        <v>23</v>
      </c>
      <c r="G1651" s="1" t="s">
        <v>17</v>
      </c>
      <c r="H1651" s="1" t="s">
        <v>18</v>
      </c>
      <c r="I1651" s="1">
        <v>23.59</v>
      </c>
      <c r="J1651" s="1" t="s">
        <v>24</v>
      </c>
      <c r="K1651" s="1" t="s">
        <v>188</v>
      </c>
      <c r="L1651" s="1">
        <v>5</v>
      </c>
      <c r="N1651" s="1">
        <v>3.85</v>
      </c>
      <c r="P1651" s="2"/>
      <c r="R1651" t="str">
        <f t="shared" si="109"/>
        <v/>
      </c>
    </row>
    <row r="1652" spans="1:18" ht="20.399999999999999" x14ac:dyDescent="0.35">
      <c r="A1652" s="1">
        <v>1650</v>
      </c>
      <c r="B1652" s="1" t="s">
        <v>465</v>
      </c>
      <c r="C1652" s="1" t="s">
        <v>22</v>
      </c>
      <c r="D1652" s="1">
        <v>2014</v>
      </c>
      <c r="E1652" s="1">
        <v>43772</v>
      </c>
      <c r="F1652" s="1" t="s">
        <v>28</v>
      </c>
      <c r="G1652" s="1" t="s">
        <v>17</v>
      </c>
      <c r="H1652" s="1" t="s">
        <v>18</v>
      </c>
      <c r="I1652" s="1">
        <v>17</v>
      </c>
      <c r="J1652" s="1" t="s">
        <v>24</v>
      </c>
      <c r="K1652" s="1" t="s">
        <v>466</v>
      </c>
      <c r="L1652" s="1">
        <v>5</v>
      </c>
      <c r="N1652" s="1">
        <v>6.35</v>
      </c>
      <c r="P1652" s="2">
        <f t="shared" ref="P1652:P1673" si="112">--LEFT(K1652, FIND(" ", K1652) - 1)</f>
        <v>118</v>
      </c>
      <c r="R1652" t="str">
        <f t="shared" si="109"/>
        <v/>
      </c>
    </row>
    <row r="1653" spans="1:18" ht="20.399999999999999" x14ac:dyDescent="0.35">
      <c r="A1653" s="1">
        <v>1651</v>
      </c>
      <c r="B1653" s="1" t="s">
        <v>559</v>
      </c>
      <c r="C1653" s="1" t="s">
        <v>34</v>
      </c>
      <c r="D1653" s="1">
        <v>2017</v>
      </c>
      <c r="E1653" s="1">
        <v>23576</v>
      </c>
      <c r="F1653" s="1" t="s">
        <v>28</v>
      </c>
      <c r="G1653" s="1" t="s">
        <v>35</v>
      </c>
      <c r="H1653" s="1" t="s">
        <v>18</v>
      </c>
      <c r="I1653" s="1">
        <v>18.899999999999999</v>
      </c>
      <c r="J1653" s="1" t="s">
        <v>24</v>
      </c>
      <c r="K1653" s="1" t="s">
        <v>110</v>
      </c>
      <c r="L1653" s="1">
        <v>5</v>
      </c>
      <c r="N1653" s="1">
        <v>7.08</v>
      </c>
      <c r="P1653" s="2">
        <f t="shared" si="112"/>
        <v>82</v>
      </c>
      <c r="R1653" t="str">
        <f t="shared" si="109"/>
        <v/>
      </c>
    </row>
    <row r="1654" spans="1:18" ht="20.399999999999999" x14ac:dyDescent="0.35">
      <c r="A1654" s="1">
        <v>1652</v>
      </c>
      <c r="B1654" s="1" t="s">
        <v>1224</v>
      </c>
      <c r="C1654" s="1" t="s">
        <v>39</v>
      </c>
      <c r="D1654" s="1">
        <v>2017</v>
      </c>
      <c r="E1654" s="1">
        <v>4000</v>
      </c>
      <c r="F1654" s="1" t="s">
        <v>23</v>
      </c>
      <c r="G1654" s="1" t="s">
        <v>35</v>
      </c>
      <c r="H1654" s="1" t="s">
        <v>18</v>
      </c>
      <c r="I1654" s="1">
        <v>13.6</v>
      </c>
      <c r="J1654" s="1" t="s">
        <v>24</v>
      </c>
      <c r="K1654" s="1" t="s">
        <v>477</v>
      </c>
      <c r="L1654" s="1">
        <v>5</v>
      </c>
      <c r="M1654" s="1" t="s">
        <v>1453</v>
      </c>
      <c r="N1654" s="1">
        <v>38</v>
      </c>
      <c r="P1654" s="2">
        <f t="shared" si="112"/>
        <v>177</v>
      </c>
      <c r="Q1654">
        <f t="shared" si="110"/>
        <v>5341000</v>
      </c>
      <c r="R1654">
        <f t="shared" si="109"/>
        <v>99.996686013855083</v>
      </c>
    </row>
    <row r="1655" spans="1:18" ht="20.399999999999999" x14ac:dyDescent="0.35">
      <c r="A1655" s="1">
        <v>1653</v>
      </c>
      <c r="B1655" s="1" t="s">
        <v>265</v>
      </c>
      <c r="C1655" s="1" t="s">
        <v>57</v>
      </c>
      <c r="D1655" s="1">
        <v>2012</v>
      </c>
      <c r="E1655" s="1">
        <v>62000</v>
      </c>
      <c r="F1655" s="1" t="s">
        <v>23</v>
      </c>
      <c r="G1655" s="1" t="s">
        <v>17</v>
      </c>
      <c r="H1655" s="1" t="s">
        <v>18</v>
      </c>
      <c r="I1655" s="1">
        <v>12.05</v>
      </c>
      <c r="J1655" s="1" t="s">
        <v>24</v>
      </c>
      <c r="K1655" s="1" t="s">
        <v>266</v>
      </c>
      <c r="L1655" s="1">
        <v>8</v>
      </c>
      <c r="N1655" s="1">
        <v>6.25</v>
      </c>
      <c r="P1655" s="2">
        <f t="shared" si="112"/>
        <v>120</v>
      </c>
      <c r="R1655" t="str">
        <f t="shared" si="109"/>
        <v/>
      </c>
    </row>
    <row r="1656" spans="1:18" ht="20.399999999999999" x14ac:dyDescent="0.35">
      <c r="A1656" s="1">
        <v>1654</v>
      </c>
      <c r="B1656" s="1" t="s">
        <v>1454</v>
      </c>
      <c r="C1656" s="1" t="s">
        <v>15</v>
      </c>
      <c r="D1656" s="1">
        <v>2011</v>
      </c>
      <c r="E1656" s="1">
        <v>36000</v>
      </c>
      <c r="F1656" s="1" t="s">
        <v>28</v>
      </c>
      <c r="G1656" s="1" t="s">
        <v>35</v>
      </c>
      <c r="H1656" s="1" t="s">
        <v>18</v>
      </c>
      <c r="I1656" s="1">
        <v>11.74</v>
      </c>
      <c r="J1656" s="1" t="s">
        <v>24</v>
      </c>
      <c r="K1656" s="1" t="s">
        <v>161</v>
      </c>
      <c r="L1656" s="1">
        <v>5</v>
      </c>
      <c r="N1656" s="1">
        <v>10.15</v>
      </c>
      <c r="P1656" s="2">
        <f t="shared" si="112"/>
        <v>186</v>
      </c>
      <c r="R1656" t="str">
        <f t="shared" si="109"/>
        <v/>
      </c>
    </row>
    <row r="1657" spans="1:18" ht="20.399999999999999" x14ac:dyDescent="0.35">
      <c r="A1657" s="1">
        <v>1655</v>
      </c>
      <c r="B1657" s="1" t="s">
        <v>336</v>
      </c>
      <c r="C1657" s="1" t="s">
        <v>61</v>
      </c>
      <c r="D1657" s="1">
        <v>2014</v>
      </c>
      <c r="E1657" s="1">
        <v>80000</v>
      </c>
      <c r="F1657" s="1" t="s">
        <v>28</v>
      </c>
      <c r="G1657" s="1" t="s">
        <v>35</v>
      </c>
      <c r="H1657" s="1" t="s">
        <v>18</v>
      </c>
      <c r="I1657" s="1">
        <v>13.7</v>
      </c>
      <c r="J1657" s="1" t="s">
        <v>24</v>
      </c>
      <c r="K1657" s="1" t="s">
        <v>337</v>
      </c>
      <c r="L1657" s="1">
        <v>5</v>
      </c>
      <c r="N1657" s="1">
        <v>10.75</v>
      </c>
      <c r="P1657" s="2">
        <f t="shared" si="112"/>
        <v>157.75</v>
      </c>
      <c r="R1657" t="str">
        <f t="shared" si="109"/>
        <v/>
      </c>
    </row>
    <row r="1658" spans="1:18" ht="20.399999999999999" x14ac:dyDescent="0.35">
      <c r="A1658" s="1">
        <v>1656</v>
      </c>
      <c r="B1658" s="1" t="s">
        <v>921</v>
      </c>
      <c r="C1658" s="1" t="s">
        <v>22</v>
      </c>
      <c r="D1658" s="1">
        <v>2012</v>
      </c>
      <c r="E1658" s="1">
        <v>137008</v>
      </c>
      <c r="F1658" s="1" t="s">
        <v>23</v>
      </c>
      <c r="G1658" s="1" t="s">
        <v>35</v>
      </c>
      <c r="H1658" s="1" t="s">
        <v>18</v>
      </c>
      <c r="I1658" s="1">
        <v>18.100000000000001</v>
      </c>
      <c r="J1658" s="1" t="s">
        <v>24</v>
      </c>
      <c r="K1658" s="1" t="s">
        <v>911</v>
      </c>
      <c r="L1658" s="1">
        <v>4</v>
      </c>
      <c r="N1658" s="1">
        <v>4.6500000000000004</v>
      </c>
      <c r="P1658" s="2">
        <f t="shared" si="112"/>
        <v>147.9</v>
      </c>
      <c r="R1658" t="str">
        <f t="shared" si="109"/>
        <v/>
      </c>
    </row>
    <row r="1659" spans="1:18" ht="20.399999999999999" x14ac:dyDescent="0.35">
      <c r="A1659" s="1">
        <v>1657</v>
      </c>
      <c r="B1659" s="1" t="s">
        <v>265</v>
      </c>
      <c r="C1659" s="1" t="s">
        <v>61</v>
      </c>
      <c r="D1659" s="1">
        <v>2010</v>
      </c>
      <c r="E1659" s="1">
        <v>61001</v>
      </c>
      <c r="F1659" s="1" t="s">
        <v>23</v>
      </c>
      <c r="G1659" s="1" t="s">
        <v>17</v>
      </c>
      <c r="H1659" s="1" t="s">
        <v>18</v>
      </c>
      <c r="I1659" s="1">
        <v>12.05</v>
      </c>
      <c r="J1659" s="1" t="s">
        <v>24</v>
      </c>
      <c r="K1659" s="1" t="s">
        <v>266</v>
      </c>
      <c r="L1659" s="1">
        <v>8</v>
      </c>
      <c r="N1659" s="1">
        <v>4.75</v>
      </c>
      <c r="P1659" s="2">
        <f t="shared" si="112"/>
        <v>120</v>
      </c>
      <c r="R1659" t="str">
        <f t="shared" si="109"/>
        <v/>
      </c>
    </row>
    <row r="1660" spans="1:18" ht="20.399999999999999" x14ac:dyDescent="0.35">
      <c r="A1660" s="1">
        <v>1658</v>
      </c>
      <c r="B1660" s="1" t="s">
        <v>469</v>
      </c>
      <c r="C1660" s="1" t="s">
        <v>34</v>
      </c>
      <c r="D1660" s="1">
        <v>2015</v>
      </c>
      <c r="E1660" s="1">
        <v>52191</v>
      </c>
      <c r="F1660" s="1" t="s">
        <v>28</v>
      </c>
      <c r="G1660" s="1" t="s">
        <v>17</v>
      </c>
      <c r="H1660" s="1" t="s">
        <v>18</v>
      </c>
      <c r="I1660" s="1">
        <v>17.100000000000001</v>
      </c>
      <c r="J1660" s="1" t="s">
        <v>24</v>
      </c>
      <c r="K1660" s="1" t="s">
        <v>283</v>
      </c>
      <c r="L1660" s="1">
        <v>5</v>
      </c>
      <c r="N1660" s="1">
        <v>7.78</v>
      </c>
      <c r="P1660" s="2">
        <f t="shared" si="112"/>
        <v>121.3</v>
      </c>
      <c r="R1660" t="str">
        <f t="shared" si="109"/>
        <v/>
      </c>
    </row>
    <row r="1661" spans="1:18" ht="20.399999999999999" x14ac:dyDescent="0.35">
      <c r="A1661" s="1">
        <v>1659</v>
      </c>
      <c r="B1661" s="1" t="s">
        <v>1455</v>
      </c>
      <c r="C1661" s="1" t="s">
        <v>39</v>
      </c>
      <c r="D1661" s="1">
        <v>2016</v>
      </c>
      <c r="E1661" s="1">
        <v>77076</v>
      </c>
      <c r="F1661" s="1" t="s">
        <v>23</v>
      </c>
      <c r="G1661" s="1" t="s">
        <v>17</v>
      </c>
      <c r="H1661" s="1" t="s">
        <v>18</v>
      </c>
      <c r="I1661" s="1">
        <v>23</v>
      </c>
      <c r="J1661" s="1" t="s">
        <v>24</v>
      </c>
      <c r="K1661" s="1" t="s">
        <v>219</v>
      </c>
      <c r="L1661" s="1">
        <v>5</v>
      </c>
      <c r="N1661" s="1">
        <v>6.75</v>
      </c>
      <c r="P1661" s="2">
        <f t="shared" si="112"/>
        <v>90</v>
      </c>
      <c r="R1661" t="str">
        <f t="shared" si="109"/>
        <v/>
      </c>
    </row>
    <row r="1662" spans="1:18" ht="20.399999999999999" x14ac:dyDescent="0.35">
      <c r="A1662" s="1">
        <v>1660</v>
      </c>
      <c r="B1662" s="1" t="s">
        <v>168</v>
      </c>
      <c r="C1662" s="1" t="s">
        <v>39</v>
      </c>
      <c r="D1662" s="1">
        <v>2008</v>
      </c>
      <c r="E1662" s="1">
        <v>56000</v>
      </c>
      <c r="F1662" s="1" t="s">
        <v>28</v>
      </c>
      <c r="G1662" s="1" t="s">
        <v>35</v>
      </c>
      <c r="H1662" s="1" t="s">
        <v>18</v>
      </c>
      <c r="I1662" s="1">
        <v>16.399999999999999</v>
      </c>
      <c r="J1662" s="1" t="s">
        <v>24</v>
      </c>
      <c r="K1662" s="1" t="s">
        <v>169</v>
      </c>
      <c r="L1662" s="1">
        <v>5</v>
      </c>
      <c r="N1662" s="1">
        <v>2.99</v>
      </c>
      <c r="P1662" s="2">
        <f t="shared" si="112"/>
        <v>78</v>
      </c>
      <c r="R1662" t="str">
        <f t="shared" si="109"/>
        <v/>
      </c>
    </row>
    <row r="1663" spans="1:18" ht="20.399999999999999" x14ac:dyDescent="0.35">
      <c r="A1663" s="1">
        <v>1661</v>
      </c>
      <c r="B1663" s="1" t="s">
        <v>358</v>
      </c>
      <c r="C1663" s="1" t="s">
        <v>57</v>
      </c>
      <c r="D1663" s="1">
        <v>2013</v>
      </c>
      <c r="E1663" s="1">
        <v>21000</v>
      </c>
      <c r="F1663" s="1" t="s">
        <v>28</v>
      </c>
      <c r="G1663" s="1" t="s">
        <v>17</v>
      </c>
      <c r="H1663" s="1" t="s">
        <v>18</v>
      </c>
      <c r="I1663" s="1">
        <v>20.36</v>
      </c>
      <c r="J1663" s="1" t="s">
        <v>24</v>
      </c>
      <c r="K1663" s="1" t="s">
        <v>151</v>
      </c>
      <c r="L1663" s="1">
        <v>5</v>
      </c>
      <c r="N1663" s="1">
        <v>2.35</v>
      </c>
      <c r="P1663" s="2">
        <f t="shared" si="112"/>
        <v>78.900000000000006</v>
      </c>
      <c r="R1663" t="str">
        <f t="shared" si="109"/>
        <v/>
      </c>
    </row>
    <row r="1664" spans="1:18" ht="20.399999999999999" x14ac:dyDescent="0.35">
      <c r="A1664" s="1">
        <v>1662</v>
      </c>
      <c r="B1664" s="1" t="s">
        <v>68</v>
      </c>
      <c r="C1664" s="1" t="s">
        <v>61</v>
      </c>
      <c r="D1664" s="1">
        <v>2013</v>
      </c>
      <c r="E1664" s="1">
        <v>89429</v>
      </c>
      <c r="F1664" s="1" t="s">
        <v>23</v>
      </c>
      <c r="G1664" s="1" t="s">
        <v>17</v>
      </c>
      <c r="H1664" s="1" t="s">
        <v>18</v>
      </c>
      <c r="I1664" s="1">
        <v>25.8</v>
      </c>
      <c r="J1664" s="1" t="s">
        <v>24</v>
      </c>
      <c r="K1664" s="1" t="s">
        <v>69</v>
      </c>
      <c r="L1664" s="1">
        <v>5</v>
      </c>
      <c r="N1664" s="1">
        <v>3.65</v>
      </c>
      <c r="P1664" s="2">
        <f t="shared" si="112"/>
        <v>98.6</v>
      </c>
      <c r="R1664" t="str">
        <f t="shared" si="109"/>
        <v/>
      </c>
    </row>
    <row r="1665" spans="1:18" ht="20.399999999999999" x14ac:dyDescent="0.35">
      <c r="A1665" s="1">
        <v>1663</v>
      </c>
      <c r="B1665" s="1" t="s">
        <v>392</v>
      </c>
      <c r="C1665" s="1" t="s">
        <v>61</v>
      </c>
      <c r="D1665" s="1">
        <v>2012</v>
      </c>
      <c r="E1665" s="1">
        <v>45631</v>
      </c>
      <c r="F1665" s="1" t="s">
        <v>28</v>
      </c>
      <c r="G1665" s="1" t="s">
        <v>17</v>
      </c>
      <c r="H1665" s="1" t="s">
        <v>36</v>
      </c>
      <c r="I1665" s="1">
        <v>22.5</v>
      </c>
      <c r="J1665" s="1" t="s">
        <v>24</v>
      </c>
      <c r="K1665" s="1" t="s">
        <v>398</v>
      </c>
      <c r="L1665" s="1">
        <v>5</v>
      </c>
      <c r="M1665" s="1" t="s">
        <v>1456</v>
      </c>
      <c r="N1665" s="1">
        <v>2.74</v>
      </c>
      <c r="P1665" s="2">
        <f t="shared" si="112"/>
        <v>67.040000000000006</v>
      </c>
      <c r="Q1665">
        <f t="shared" si="110"/>
        <v>459000</v>
      </c>
      <c r="R1665">
        <f t="shared" si="109"/>
        <v>99.985394335511984</v>
      </c>
    </row>
    <row r="1666" spans="1:18" ht="20.399999999999999" x14ac:dyDescent="0.35">
      <c r="A1666" s="1">
        <v>1664</v>
      </c>
      <c r="B1666" s="1" t="s">
        <v>312</v>
      </c>
      <c r="C1666" s="1" t="s">
        <v>43</v>
      </c>
      <c r="D1666" s="1">
        <v>2013</v>
      </c>
      <c r="E1666" s="1">
        <v>53959</v>
      </c>
      <c r="F1666" s="1" t="s">
        <v>28</v>
      </c>
      <c r="G1666" s="1" t="s">
        <v>17</v>
      </c>
      <c r="H1666" s="1" t="s">
        <v>18</v>
      </c>
      <c r="I1666" s="1">
        <v>19.399999999999999</v>
      </c>
      <c r="J1666" s="1" t="s">
        <v>24</v>
      </c>
      <c r="K1666" s="1" t="s">
        <v>184</v>
      </c>
      <c r="L1666" s="1">
        <v>5</v>
      </c>
      <c r="N1666" s="1">
        <v>3.5</v>
      </c>
      <c r="P1666" s="2">
        <f t="shared" si="112"/>
        <v>86.8</v>
      </c>
      <c r="R1666" t="str">
        <f t="shared" si="109"/>
        <v/>
      </c>
    </row>
    <row r="1667" spans="1:18" ht="20.399999999999999" x14ac:dyDescent="0.35">
      <c r="A1667" s="1">
        <v>1665</v>
      </c>
      <c r="B1667" s="1" t="s">
        <v>1129</v>
      </c>
      <c r="C1667" s="1" t="s">
        <v>53</v>
      </c>
      <c r="D1667" s="1">
        <v>2014</v>
      </c>
      <c r="E1667" s="1">
        <v>55804</v>
      </c>
      <c r="F1667" s="1" t="s">
        <v>28</v>
      </c>
      <c r="G1667" s="1" t="s">
        <v>17</v>
      </c>
      <c r="H1667" s="1" t="s">
        <v>18</v>
      </c>
      <c r="I1667" s="1">
        <v>17</v>
      </c>
      <c r="J1667" s="1" t="s">
        <v>24</v>
      </c>
      <c r="K1667" s="1" t="s">
        <v>84</v>
      </c>
      <c r="L1667" s="1">
        <v>5</v>
      </c>
      <c r="N1667" s="1">
        <v>4.76</v>
      </c>
      <c r="P1667" s="2">
        <f t="shared" si="112"/>
        <v>80</v>
      </c>
      <c r="R1667" t="str">
        <f t="shared" si="109"/>
        <v/>
      </c>
    </row>
    <row r="1668" spans="1:18" ht="20.399999999999999" x14ac:dyDescent="0.35">
      <c r="A1668" s="1">
        <v>1666</v>
      </c>
      <c r="B1668" s="1" t="s">
        <v>146</v>
      </c>
      <c r="C1668" s="1" t="s">
        <v>53</v>
      </c>
      <c r="D1668" s="1">
        <v>2016</v>
      </c>
      <c r="E1668" s="1">
        <v>25899</v>
      </c>
      <c r="F1668" s="1" t="s">
        <v>28</v>
      </c>
      <c r="G1668" s="1" t="s">
        <v>17</v>
      </c>
      <c r="H1668" s="1" t="s">
        <v>18</v>
      </c>
      <c r="I1668" s="1">
        <v>15.04</v>
      </c>
      <c r="J1668" s="1" t="s">
        <v>24</v>
      </c>
      <c r="K1668" s="1" t="s">
        <v>147</v>
      </c>
      <c r="L1668" s="1">
        <v>5</v>
      </c>
      <c r="N1668" s="1">
        <v>6.2</v>
      </c>
      <c r="P1668" s="2">
        <f t="shared" si="112"/>
        <v>103.2</v>
      </c>
      <c r="R1668" t="str">
        <f t="shared" si="109"/>
        <v/>
      </c>
    </row>
    <row r="1669" spans="1:18" ht="20.399999999999999" x14ac:dyDescent="0.35">
      <c r="A1669" s="1">
        <v>1667</v>
      </c>
      <c r="B1669" s="1" t="s">
        <v>1457</v>
      </c>
      <c r="C1669" s="1" t="s">
        <v>22</v>
      </c>
      <c r="D1669" s="1">
        <v>2008</v>
      </c>
      <c r="E1669" s="1">
        <v>82000</v>
      </c>
      <c r="F1669" s="1" t="s">
        <v>23</v>
      </c>
      <c r="G1669" s="1" t="s">
        <v>17</v>
      </c>
      <c r="H1669" s="1" t="s">
        <v>36</v>
      </c>
      <c r="I1669" s="1">
        <v>18.7</v>
      </c>
      <c r="J1669" s="1" t="s">
        <v>24</v>
      </c>
      <c r="K1669" s="1" t="s">
        <v>687</v>
      </c>
      <c r="L1669" s="1">
        <v>5</v>
      </c>
      <c r="N1669" s="1">
        <v>2.35</v>
      </c>
      <c r="P1669" s="2">
        <f t="shared" si="112"/>
        <v>66</v>
      </c>
      <c r="R1669" t="str">
        <f t="shared" si="109"/>
        <v/>
      </c>
    </row>
    <row r="1670" spans="1:18" ht="20.399999999999999" x14ac:dyDescent="0.35">
      <c r="A1670" s="1">
        <v>1668</v>
      </c>
      <c r="B1670" s="1" t="s">
        <v>874</v>
      </c>
      <c r="C1670" s="1" t="s">
        <v>15</v>
      </c>
      <c r="D1670" s="1">
        <v>2014</v>
      </c>
      <c r="E1670" s="1">
        <v>52000</v>
      </c>
      <c r="F1670" s="1" t="s">
        <v>23</v>
      </c>
      <c r="G1670" s="1" t="s">
        <v>35</v>
      </c>
      <c r="H1670" s="1" t="s">
        <v>18</v>
      </c>
      <c r="I1670" s="1">
        <v>13</v>
      </c>
      <c r="J1670" s="1" t="s">
        <v>24</v>
      </c>
      <c r="K1670" s="1" t="s">
        <v>574</v>
      </c>
      <c r="L1670" s="1">
        <v>5</v>
      </c>
      <c r="N1670" s="1">
        <v>24.5</v>
      </c>
      <c r="P1670" s="2">
        <f t="shared" si="112"/>
        <v>204</v>
      </c>
      <c r="R1670" t="str">
        <f t="shared" si="109"/>
        <v/>
      </c>
    </row>
    <row r="1671" spans="1:18" ht="20.399999999999999" x14ac:dyDescent="0.35">
      <c r="A1671" s="1">
        <v>1669</v>
      </c>
      <c r="B1671" s="1" t="s">
        <v>1458</v>
      </c>
      <c r="C1671" s="1" t="s">
        <v>22</v>
      </c>
      <c r="D1671" s="1">
        <v>2013</v>
      </c>
      <c r="E1671" s="1">
        <v>20000</v>
      </c>
      <c r="F1671" s="1" t="s">
        <v>28</v>
      </c>
      <c r="G1671" s="1" t="s">
        <v>17</v>
      </c>
      <c r="H1671" s="1" t="s">
        <v>18</v>
      </c>
      <c r="I1671" s="1">
        <v>13.24</v>
      </c>
      <c r="J1671" s="1" t="s">
        <v>24</v>
      </c>
      <c r="K1671" s="1" t="s">
        <v>1459</v>
      </c>
      <c r="L1671" s="1">
        <v>5</v>
      </c>
      <c r="N1671" s="1">
        <v>6</v>
      </c>
      <c r="P1671" s="2">
        <f t="shared" si="112"/>
        <v>102.57</v>
      </c>
      <c r="R1671" t="str">
        <f t="shared" si="109"/>
        <v/>
      </c>
    </row>
    <row r="1672" spans="1:18" ht="20.399999999999999" x14ac:dyDescent="0.35">
      <c r="A1672" s="1">
        <v>1670</v>
      </c>
      <c r="B1672" s="1" t="s">
        <v>795</v>
      </c>
      <c r="C1672" s="1" t="s">
        <v>39</v>
      </c>
      <c r="D1672" s="1">
        <v>2017</v>
      </c>
      <c r="E1672" s="1">
        <v>31829</v>
      </c>
      <c r="F1672" s="1" t="s">
        <v>28</v>
      </c>
      <c r="G1672" s="1" t="s">
        <v>17</v>
      </c>
      <c r="H1672" s="1" t="s">
        <v>18</v>
      </c>
      <c r="I1672" s="1">
        <v>21.1</v>
      </c>
      <c r="J1672" s="1" t="s">
        <v>24</v>
      </c>
      <c r="K1672" s="1" t="s">
        <v>41</v>
      </c>
      <c r="L1672" s="1">
        <v>5</v>
      </c>
      <c r="N1672" s="1">
        <v>3.65</v>
      </c>
      <c r="P1672" s="2">
        <f t="shared" si="112"/>
        <v>55.2</v>
      </c>
      <c r="R1672" t="str">
        <f t="shared" si="109"/>
        <v/>
      </c>
    </row>
    <row r="1673" spans="1:18" ht="20.399999999999999" x14ac:dyDescent="0.35">
      <c r="A1673" s="1">
        <v>1671</v>
      </c>
      <c r="B1673" s="1" t="s">
        <v>712</v>
      </c>
      <c r="C1673" s="1" t="s">
        <v>34</v>
      </c>
      <c r="D1673" s="1">
        <v>2016</v>
      </c>
      <c r="E1673" s="1">
        <v>18094</v>
      </c>
      <c r="F1673" s="1" t="s">
        <v>28</v>
      </c>
      <c r="G1673" s="1" t="s">
        <v>17</v>
      </c>
      <c r="H1673" s="1" t="s">
        <v>36</v>
      </c>
      <c r="I1673" s="1">
        <v>18.600000000000001</v>
      </c>
      <c r="J1673" s="1" t="s">
        <v>24</v>
      </c>
      <c r="K1673" s="1" t="s">
        <v>733</v>
      </c>
      <c r="L1673" s="1">
        <v>5</v>
      </c>
      <c r="N1673" s="1">
        <v>6.26</v>
      </c>
      <c r="P1673" s="2">
        <f t="shared" si="112"/>
        <v>85.8</v>
      </c>
      <c r="R1673" t="str">
        <f t="shared" si="109"/>
        <v/>
      </c>
    </row>
    <row r="1674" spans="1:18" ht="20.399999999999999" x14ac:dyDescent="0.35">
      <c r="A1674" s="1">
        <v>1672</v>
      </c>
      <c r="B1674" s="1" t="s">
        <v>1460</v>
      </c>
      <c r="C1674" s="1" t="s">
        <v>43</v>
      </c>
      <c r="D1674" s="1">
        <v>2011</v>
      </c>
      <c r="E1674" s="1">
        <v>80000</v>
      </c>
      <c r="F1674" s="1" t="s">
        <v>23</v>
      </c>
      <c r="G1674" s="1" t="s">
        <v>17</v>
      </c>
      <c r="H1674" s="1" t="s">
        <v>36</v>
      </c>
      <c r="I1674" s="1">
        <v>19.5</v>
      </c>
      <c r="J1674" s="1" t="s">
        <v>24</v>
      </c>
      <c r="K1674" s="1" t="s">
        <v>188</v>
      </c>
      <c r="L1674" s="1">
        <v>5</v>
      </c>
      <c r="N1674" s="1">
        <v>2.1</v>
      </c>
      <c r="P1674" s="2"/>
      <c r="R1674" t="str">
        <f t="shared" si="109"/>
        <v/>
      </c>
    </row>
    <row r="1675" spans="1:18" ht="20.399999999999999" x14ac:dyDescent="0.35">
      <c r="A1675" s="1">
        <v>1673</v>
      </c>
      <c r="B1675" s="1" t="s">
        <v>1461</v>
      </c>
      <c r="C1675" s="1" t="s">
        <v>15</v>
      </c>
      <c r="D1675" s="1">
        <v>2015</v>
      </c>
      <c r="E1675" s="1">
        <v>11964</v>
      </c>
      <c r="F1675" s="1" t="s">
        <v>23</v>
      </c>
      <c r="G1675" s="1" t="s">
        <v>35</v>
      </c>
      <c r="H1675" s="1" t="s">
        <v>18</v>
      </c>
      <c r="I1675" s="1">
        <v>13.22</v>
      </c>
      <c r="J1675" s="1" t="s">
        <v>24</v>
      </c>
      <c r="K1675" s="1" t="s">
        <v>226</v>
      </c>
      <c r="L1675" s="1">
        <v>5</v>
      </c>
      <c r="N1675" s="1">
        <v>32.950000000000003</v>
      </c>
      <c r="P1675" s="2">
        <f t="shared" ref="P1675:P1706" si="113">--LEFT(K1675, FIND(" ", K1675) - 1)</f>
        <v>241.4</v>
      </c>
      <c r="R1675" t="str">
        <f t="shared" si="109"/>
        <v/>
      </c>
    </row>
    <row r="1676" spans="1:18" ht="20.399999999999999" x14ac:dyDescent="0.35">
      <c r="A1676" s="1">
        <v>1674</v>
      </c>
      <c r="B1676" s="1" t="s">
        <v>763</v>
      </c>
      <c r="C1676" s="1" t="s">
        <v>34</v>
      </c>
      <c r="D1676" s="1">
        <v>2018</v>
      </c>
      <c r="E1676" s="1">
        <v>22684</v>
      </c>
      <c r="F1676" s="1" t="s">
        <v>28</v>
      </c>
      <c r="G1676" s="1" t="s">
        <v>17</v>
      </c>
      <c r="H1676" s="1" t="s">
        <v>18</v>
      </c>
      <c r="I1676" s="1">
        <v>18.600000000000001</v>
      </c>
      <c r="J1676" s="1" t="s">
        <v>24</v>
      </c>
      <c r="K1676" s="1" t="s">
        <v>368</v>
      </c>
      <c r="L1676" s="1">
        <v>5</v>
      </c>
      <c r="N1676" s="1">
        <v>7.8</v>
      </c>
      <c r="P1676" s="2">
        <f t="shared" si="113"/>
        <v>81.83</v>
      </c>
      <c r="R1676" t="str">
        <f t="shared" si="109"/>
        <v/>
      </c>
    </row>
    <row r="1677" spans="1:18" ht="20.399999999999999" x14ac:dyDescent="0.35">
      <c r="A1677" s="1">
        <v>1675</v>
      </c>
      <c r="B1677" s="1" t="s">
        <v>312</v>
      </c>
      <c r="C1677" s="1" t="s">
        <v>74</v>
      </c>
      <c r="D1677" s="1">
        <v>2014</v>
      </c>
      <c r="E1677" s="1">
        <v>43521</v>
      </c>
      <c r="F1677" s="1" t="s">
        <v>28</v>
      </c>
      <c r="G1677" s="1" t="s">
        <v>17</v>
      </c>
      <c r="H1677" s="1" t="s">
        <v>18</v>
      </c>
      <c r="I1677" s="1">
        <v>19.399999999999999</v>
      </c>
      <c r="J1677" s="1" t="s">
        <v>24</v>
      </c>
      <c r="K1677" s="1" t="s">
        <v>184</v>
      </c>
      <c r="L1677" s="1">
        <v>5</v>
      </c>
      <c r="N1677" s="1">
        <v>4.25</v>
      </c>
      <c r="P1677" s="2">
        <f t="shared" si="113"/>
        <v>86.8</v>
      </c>
      <c r="R1677" t="str">
        <f t="shared" ref="R1677:R1740" si="114">IF(Q1677&lt;&gt;"", ((Q1677 - P1677) / Q1677) * 100, "")</f>
        <v/>
      </c>
    </row>
    <row r="1678" spans="1:18" ht="20.399999999999999" x14ac:dyDescent="0.35">
      <c r="A1678" s="1">
        <v>1676</v>
      </c>
      <c r="B1678" s="1" t="s">
        <v>877</v>
      </c>
      <c r="C1678" s="1" t="s">
        <v>53</v>
      </c>
      <c r="D1678" s="1">
        <v>2014</v>
      </c>
      <c r="E1678" s="1">
        <v>49386</v>
      </c>
      <c r="F1678" s="1" t="s">
        <v>28</v>
      </c>
      <c r="G1678" s="1" t="s">
        <v>17</v>
      </c>
      <c r="H1678" s="1" t="s">
        <v>18</v>
      </c>
      <c r="I1678" s="1">
        <v>17.5</v>
      </c>
      <c r="J1678" s="1" t="s">
        <v>24</v>
      </c>
      <c r="K1678" s="1" t="s">
        <v>733</v>
      </c>
      <c r="L1678" s="1">
        <v>5</v>
      </c>
      <c r="N1678" s="1">
        <v>4.8600000000000003</v>
      </c>
      <c r="P1678" s="2">
        <f t="shared" si="113"/>
        <v>85.8</v>
      </c>
      <c r="R1678" t="str">
        <f t="shared" si="114"/>
        <v/>
      </c>
    </row>
    <row r="1679" spans="1:18" ht="20.399999999999999" x14ac:dyDescent="0.35">
      <c r="A1679" s="1">
        <v>1677</v>
      </c>
      <c r="B1679" s="1" t="s">
        <v>1158</v>
      </c>
      <c r="C1679" s="1" t="s">
        <v>61</v>
      </c>
      <c r="D1679" s="1">
        <v>2017</v>
      </c>
      <c r="E1679" s="1">
        <v>12248</v>
      </c>
      <c r="F1679" s="1" t="s">
        <v>28</v>
      </c>
      <c r="G1679" s="1" t="s">
        <v>17</v>
      </c>
      <c r="H1679" s="1" t="s">
        <v>18</v>
      </c>
      <c r="I1679" s="1">
        <v>18.899999999999999</v>
      </c>
      <c r="J1679" s="1" t="s">
        <v>24</v>
      </c>
      <c r="K1679" s="1" t="s">
        <v>327</v>
      </c>
      <c r="L1679" s="1">
        <v>5</v>
      </c>
      <c r="M1679" s="1" t="s">
        <v>1159</v>
      </c>
      <c r="N1679" s="1">
        <v>4.9000000000000004</v>
      </c>
      <c r="P1679" s="2">
        <f t="shared" si="113"/>
        <v>81.86</v>
      </c>
      <c r="Q1679">
        <f t="shared" ref="Q1679:Q1727" si="115">VALUE(SUBSTITUTE(SUBSTITUTE(TRIM(M1679), CHAR(160), ""), " Lakh", "")) * 100000</f>
        <v>654000</v>
      </c>
      <c r="R1679">
        <f t="shared" si="114"/>
        <v>99.987483180428143</v>
      </c>
    </row>
    <row r="1680" spans="1:18" ht="20.399999999999999" x14ac:dyDescent="0.35">
      <c r="A1680" s="1">
        <v>1678</v>
      </c>
      <c r="B1680" s="1" t="s">
        <v>1462</v>
      </c>
      <c r="C1680" s="1" t="s">
        <v>34</v>
      </c>
      <c r="D1680" s="1">
        <v>2014</v>
      </c>
      <c r="E1680" s="1">
        <v>67771</v>
      </c>
      <c r="F1680" s="1" t="s">
        <v>23</v>
      </c>
      <c r="G1680" s="1" t="s">
        <v>17</v>
      </c>
      <c r="H1680" s="1" t="s">
        <v>18</v>
      </c>
      <c r="I1680" s="1">
        <v>11.68</v>
      </c>
      <c r="J1680" s="1" t="s">
        <v>24</v>
      </c>
      <c r="K1680" s="1" t="s">
        <v>331</v>
      </c>
      <c r="L1680" s="1">
        <v>8</v>
      </c>
      <c r="N1680" s="1">
        <v>7.06</v>
      </c>
      <c r="P1680" s="2">
        <f t="shared" si="113"/>
        <v>112</v>
      </c>
      <c r="R1680" t="str">
        <f t="shared" si="114"/>
        <v/>
      </c>
    </row>
    <row r="1681" spans="1:18" ht="20.399999999999999" x14ac:dyDescent="0.35">
      <c r="A1681" s="1">
        <v>1679</v>
      </c>
      <c r="B1681" s="1" t="s">
        <v>1329</v>
      </c>
      <c r="C1681" s="1" t="s">
        <v>61</v>
      </c>
      <c r="D1681" s="1">
        <v>2015</v>
      </c>
      <c r="E1681" s="1">
        <v>60007</v>
      </c>
      <c r="F1681" s="1" t="s">
        <v>28</v>
      </c>
      <c r="G1681" s="1" t="s">
        <v>35</v>
      </c>
      <c r="H1681" s="1" t="s">
        <v>18</v>
      </c>
      <c r="I1681" s="1">
        <v>17.21</v>
      </c>
      <c r="J1681" s="1" t="s">
        <v>24</v>
      </c>
      <c r="K1681" s="1" t="s">
        <v>1330</v>
      </c>
      <c r="L1681" s="1">
        <v>4</v>
      </c>
      <c r="N1681" s="1">
        <v>4.5</v>
      </c>
      <c r="P1681" s="2">
        <f t="shared" si="113"/>
        <v>189</v>
      </c>
      <c r="R1681" t="str">
        <f t="shared" si="114"/>
        <v/>
      </c>
    </row>
    <row r="1682" spans="1:18" ht="20.399999999999999" x14ac:dyDescent="0.35">
      <c r="A1682" s="1">
        <v>1680</v>
      </c>
      <c r="B1682" s="1" t="s">
        <v>277</v>
      </c>
      <c r="C1682" s="1" t="s">
        <v>34</v>
      </c>
      <c r="D1682" s="1">
        <v>2011</v>
      </c>
      <c r="E1682" s="1">
        <v>48624</v>
      </c>
      <c r="F1682" s="1" t="s">
        <v>28</v>
      </c>
      <c r="G1682" s="1" t="s">
        <v>17</v>
      </c>
      <c r="H1682" s="1" t="s">
        <v>18</v>
      </c>
      <c r="I1682" s="1">
        <v>24.07</v>
      </c>
      <c r="J1682" s="1" t="s">
        <v>24</v>
      </c>
      <c r="K1682" s="1" t="s">
        <v>88</v>
      </c>
      <c r="L1682" s="1">
        <v>5</v>
      </c>
      <c r="M1682" s="1" t="s">
        <v>827</v>
      </c>
      <c r="N1682" s="1">
        <v>3.22</v>
      </c>
      <c r="P1682" s="2">
        <f t="shared" si="113"/>
        <v>67.099999999999994</v>
      </c>
      <c r="Q1682">
        <f t="shared" si="115"/>
        <v>470000</v>
      </c>
      <c r="R1682">
        <f t="shared" si="114"/>
        <v>99.985723404255324</v>
      </c>
    </row>
    <row r="1683" spans="1:18" ht="20.399999999999999" x14ac:dyDescent="0.35">
      <c r="A1683" s="1">
        <v>1681</v>
      </c>
      <c r="B1683" s="1" t="s">
        <v>409</v>
      </c>
      <c r="C1683" s="1" t="s">
        <v>57</v>
      </c>
      <c r="D1683" s="1">
        <v>2014</v>
      </c>
      <c r="E1683" s="1">
        <v>30000</v>
      </c>
      <c r="F1683" s="1" t="s">
        <v>23</v>
      </c>
      <c r="G1683" s="1" t="s">
        <v>17</v>
      </c>
      <c r="H1683" s="1" t="s">
        <v>18</v>
      </c>
      <c r="I1683" s="1">
        <v>22.07</v>
      </c>
      <c r="J1683" s="1" t="s">
        <v>24</v>
      </c>
      <c r="K1683" s="1" t="s">
        <v>114</v>
      </c>
      <c r="L1683" s="1">
        <v>5</v>
      </c>
      <c r="N1683" s="1">
        <v>3.25</v>
      </c>
      <c r="P1683" s="2">
        <f t="shared" si="113"/>
        <v>73.900000000000006</v>
      </c>
      <c r="R1683" t="str">
        <f t="shared" si="114"/>
        <v/>
      </c>
    </row>
    <row r="1684" spans="1:18" ht="20.399999999999999" x14ac:dyDescent="0.35">
      <c r="A1684" s="1">
        <v>1682</v>
      </c>
      <c r="B1684" s="1" t="s">
        <v>144</v>
      </c>
      <c r="C1684" s="1" t="s">
        <v>61</v>
      </c>
      <c r="D1684" s="1">
        <v>2016</v>
      </c>
      <c r="E1684" s="1">
        <v>81605</v>
      </c>
      <c r="F1684" s="1" t="s">
        <v>28</v>
      </c>
      <c r="G1684" s="1" t="s">
        <v>17</v>
      </c>
      <c r="H1684" s="1" t="s">
        <v>18</v>
      </c>
      <c r="I1684" s="1">
        <v>18.899999999999999</v>
      </c>
      <c r="J1684" s="1" t="s">
        <v>24</v>
      </c>
      <c r="K1684" s="1" t="s">
        <v>110</v>
      </c>
      <c r="L1684" s="1">
        <v>5</v>
      </c>
      <c r="N1684" s="1">
        <v>4.53</v>
      </c>
      <c r="P1684" s="2">
        <f t="shared" si="113"/>
        <v>82</v>
      </c>
      <c r="R1684" t="str">
        <f t="shared" si="114"/>
        <v/>
      </c>
    </row>
    <row r="1685" spans="1:18" ht="20.399999999999999" x14ac:dyDescent="0.35">
      <c r="A1685" s="1">
        <v>1683</v>
      </c>
      <c r="B1685" s="1" t="s">
        <v>844</v>
      </c>
      <c r="C1685" s="1" t="s">
        <v>34</v>
      </c>
      <c r="D1685" s="1">
        <v>2017</v>
      </c>
      <c r="E1685" s="1">
        <v>32642</v>
      </c>
      <c r="F1685" s="1" t="s">
        <v>23</v>
      </c>
      <c r="G1685" s="1" t="s">
        <v>35</v>
      </c>
      <c r="H1685" s="1" t="s">
        <v>18</v>
      </c>
      <c r="I1685" s="1">
        <v>14.84</v>
      </c>
      <c r="J1685" s="1" t="s">
        <v>24</v>
      </c>
      <c r="K1685" s="1" t="s">
        <v>163</v>
      </c>
      <c r="L1685" s="1">
        <v>5</v>
      </c>
      <c r="N1685" s="1">
        <v>34.78</v>
      </c>
      <c r="P1685" s="2">
        <f t="shared" si="113"/>
        <v>170</v>
      </c>
      <c r="R1685" t="str">
        <f t="shared" si="114"/>
        <v/>
      </c>
    </row>
    <row r="1686" spans="1:18" ht="20.399999999999999" x14ac:dyDescent="0.35">
      <c r="A1686" s="1">
        <v>1684</v>
      </c>
      <c r="B1686" s="1" t="s">
        <v>1463</v>
      </c>
      <c r="C1686" s="1" t="s">
        <v>22</v>
      </c>
      <c r="D1686" s="1">
        <v>2014</v>
      </c>
      <c r="E1686" s="1">
        <v>34200</v>
      </c>
      <c r="F1686" s="1" t="s">
        <v>28</v>
      </c>
      <c r="G1686" s="1" t="s">
        <v>35</v>
      </c>
      <c r="H1686" s="1" t="s">
        <v>18</v>
      </c>
      <c r="I1686" s="1">
        <v>15.74</v>
      </c>
      <c r="J1686" s="1" t="s">
        <v>24</v>
      </c>
      <c r="K1686" s="1" t="s">
        <v>283</v>
      </c>
      <c r="L1686" s="1">
        <v>5</v>
      </c>
      <c r="N1686" s="1">
        <v>6.5</v>
      </c>
      <c r="P1686" s="2">
        <f t="shared" si="113"/>
        <v>121.3</v>
      </c>
      <c r="R1686" t="str">
        <f t="shared" si="114"/>
        <v/>
      </c>
    </row>
    <row r="1687" spans="1:18" ht="20.399999999999999" x14ac:dyDescent="0.35">
      <c r="A1687" s="1">
        <v>1685</v>
      </c>
      <c r="B1687" s="1" t="s">
        <v>1464</v>
      </c>
      <c r="C1687" s="1" t="s">
        <v>27</v>
      </c>
      <c r="D1687" s="1">
        <v>2010</v>
      </c>
      <c r="E1687" s="1">
        <v>72204</v>
      </c>
      <c r="F1687" s="1" t="s">
        <v>28</v>
      </c>
      <c r="G1687" s="1" t="s">
        <v>17</v>
      </c>
      <c r="H1687" s="1" t="s">
        <v>18</v>
      </c>
      <c r="I1687" s="1">
        <v>15.7</v>
      </c>
      <c r="J1687" s="1" t="s">
        <v>24</v>
      </c>
      <c r="K1687" s="1" t="s">
        <v>223</v>
      </c>
      <c r="L1687" s="1">
        <v>5</v>
      </c>
      <c r="N1687" s="1">
        <v>2.25</v>
      </c>
      <c r="P1687" s="2">
        <f t="shared" si="113"/>
        <v>67</v>
      </c>
      <c r="R1687" t="str">
        <f t="shared" si="114"/>
        <v/>
      </c>
    </row>
    <row r="1688" spans="1:18" ht="20.399999999999999" x14ac:dyDescent="0.35">
      <c r="A1688" s="1">
        <v>1686</v>
      </c>
      <c r="B1688" s="1" t="s">
        <v>1187</v>
      </c>
      <c r="C1688" s="1" t="s">
        <v>22</v>
      </c>
      <c r="D1688" s="1">
        <v>2011</v>
      </c>
      <c r="E1688" s="1">
        <v>156347</v>
      </c>
      <c r="F1688" s="1" t="s">
        <v>23</v>
      </c>
      <c r="G1688" s="1" t="s">
        <v>17</v>
      </c>
      <c r="H1688" s="1" t="s">
        <v>36</v>
      </c>
      <c r="I1688" s="1">
        <v>12.99</v>
      </c>
      <c r="J1688" s="1" t="s">
        <v>24</v>
      </c>
      <c r="K1688" s="1" t="s">
        <v>363</v>
      </c>
      <c r="L1688" s="1">
        <v>8</v>
      </c>
      <c r="N1688" s="1">
        <v>8</v>
      </c>
      <c r="P1688" s="2">
        <f t="shared" si="113"/>
        <v>100</v>
      </c>
      <c r="R1688" t="str">
        <f t="shared" si="114"/>
        <v/>
      </c>
    </row>
    <row r="1689" spans="1:18" ht="20.399999999999999" x14ac:dyDescent="0.35">
      <c r="A1689" s="1">
        <v>1687</v>
      </c>
      <c r="B1689" s="1" t="s">
        <v>1465</v>
      </c>
      <c r="C1689" s="1" t="s">
        <v>53</v>
      </c>
      <c r="D1689" s="1">
        <v>2017</v>
      </c>
      <c r="E1689" s="1">
        <v>47357</v>
      </c>
      <c r="F1689" s="1" t="s">
        <v>23</v>
      </c>
      <c r="G1689" s="1" t="s">
        <v>35</v>
      </c>
      <c r="H1689" s="1" t="s">
        <v>18</v>
      </c>
      <c r="I1689" s="1">
        <v>18.489999999999998</v>
      </c>
      <c r="J1689" s="1" t="s">
        <v>24</v>
      </c>
      <c r="K1689" s="1" t="s">
        <v>363</v>
      </c>
      <c r="L1689" s="1">
        <v>7</v>
      </c>
      <c r="N1689" s="1">
        <v>8.3699999999999992</v>
      </c>
      <c r="P1689" s="2">
        <f t="shared" si="113"/>
        <v>100</v>
      </c>
      <c r="R1689" t="str">
        <f t="shared" si="114"/>
        <v/>
      </c>
    </row>
    <row r="1690" spans="1:18" ht="20.399999999999999" x14ac:dyDescent="0.35">
      <c r="A1690" s="1">
        <v>1688</v>
      </c>
      <c r="B1690" s="1" t="s">
        <v>1432</v>
      </c>
      <c r="C1690" s="1" t="s">
        <v>34</v>
      </c>
      <c r="D1690" s="1">
        <v>2015</v>
      </c>
      <c r="E1690" s="1">
        <v>61738</v>
      </c>
      <c r="F1690" s="1" t="s">
        <v>23</v>
      </c>
      <c r="G1690" s="1" t="s">
        <v>17</v>
      </c>
      <c r="H1690" s="1" t="s">
        <v>18</v>
      </c>
      <c r="I1690" s="1">
        <v>20.14</v>
      </c>
      <c r="J1690" s="1" t="s">
        <v>24</v>
      </c>
      <c r="K1690" s="1" t="s">
        <v>472</v>
      </c>
      <c r="L1690" s="1">
        <v>5</v>
      </c>
      <c r="N1690" s="1">
        <v>5.39</v>
      </c>
      <c r="P1690" s="2">
        <f t="shared" si="113"/>
        <v>88.8</v>
      </c>
      <c r="R1690" t="str">
        <f t="shared" si="114"/>
        <v/>
      </c>
    </row>
    <row r="1691" spans="1:18" ht="20.399999999999999" x14ac:dyDescent="0.35">
      <c r="A1691" s="1">
        <v>1689</v>
      </c>
      <c r="B1691" s="1" t="s">
        <v>339</v>
      </c>
      <c r="C1691" s="1" t="s">
        <v>53</v>
      </c>
      <c r="D1691" s="1">
        <v>2018</v>
      </c>
      <c r="E1691" s="1">
        <v>32586</v>
      </c>
      <c r="F1691" s="1" t="s">
        <v>23</v>
      </c>
      <c r="G1691" s="1" t="s">
        <v>35</v>
      </c>
      <c r="H1691" s="1" t="s">
        <v>18</v>
      </c>
      <c r="I1691" s="1">
        <v>22.48</v>
      </c>
      <c r="J1691" s="1" t="s">
        <v>24</v>
      </c>
      <c r="K1691" s="1" t="s">
        <v>77</v>
      </c>
      <c r="L1691" s="1">
        <v>5</v>
      </c>
      <c r="M1691" s="1" t="s">
        <v>1466</v>
      </c>
      <c r="N1691" s="1">
        <v>37.299999999999997</v>
      </c>
      <c r="P1691" s="2">
        <f t="shared" si="113"/>
        <v>190</v>
      </c>
      <c r="Q1691">
        <f t="shared" si="115"/>
        <v>6787000</v>
      </c>
      <c r="R1691">
        <f t="shared" si="114"/>
        <v>99.997200530425815</v>
      </c>
    </row>
    <row r="1692" spans="1:18" ht="20.399999999999999" x14ac:dyDescent="0.35">
      <c r="A1692" s="1">
        <v>1690</v>
      </c>
      <c r="B1692" s="1" t="s">
        <v>441</v>
      </c>
      <c r="C1692" s="1" t="s">
        <v>34</v>
      </c>
      <c r="D1692" s="1">
        <v>2018</v>
      </c>
      <c r="E1692" s="1">
        <v>40129</v>
      </c>
      <c r="F1692" s="1" t="s">
        <v>23</v>
      </c>
      <c r="G1692" s="1" t="s">
        <v>35</v>
      </c>
      <c r="H1692" s="1" t="s">
        <v>18</v>
      </c>
      <c r="I1692" s="1">
        <v>11.57</v>
      </c>
      <c r="J1692" s="1" t="s">
        <v>24</v>
      </c>
      <c r="K1692" s="1" t="s">
        <v>442</v>
      </c>
      <c r="L1692" s="1">
        <v>5</v>
      </c>
      <c r="M1692" s="1" t="s">
        <v>443</v>
      </c>
      <c r="N1692" s="1">
        <v>70.8</v>
      </c>
      <c r="P1692" s="2">
        <f t="shared" si="113"/>
        <v>254.79</v>
      </c>
      <c r="Q1692">
        <f t="shared" si="115"/>
        <v>9513000</v>
      </c>
      <c r="R1692">
        <f t="shared" si="114"/>
        <v>99.997321665089885</v>
      </c>
    </row>
    <row r="1693" spans="1:18" ht="20.399999999999999" x14ac:dyDescent="0.35">
      <c r="A1693" s="1">
        <v>1691</v>
      </c>
      <c r="B1693" s="1" t="s">
        <v>111</v>
      </c>
      <c r="C1693" s="1" t="s">
        <v>15</v>
      </c>
      <c r="D1693" s="1">
        <v>2012</v>
      </c>
      <c r="E1693" s="1">
        <v>51000</v>
      </c>
      <c r="F1693" s="1" t="s">
        <v>23</v>
      </c>
      <c r="G1693" s="1" t="s">
        <v>35</v>
      </c>
      <c r="H1693" s="1" t="s">
        <v>18</v>
      </c>
      <c r="I1693" s="1">
        <v>11.74</v>
      </c>
      <c r="J1693" s="1" t="s">
        <v>24</v>
      </c>
      <c r="K1693" s="1" t="s">
        <v>112</v>
      </c>
      <c r="L1693" s="1">
        <v>5</v>
      </c>
      <c r="N1693" s="1">
        <v>22.25</v>
      </c>
      <c r="P1693" s="2">
        <f t="shared" si="113"/>
        <v>254.8</v>
      </c>
      <c r="R1693" t="str">
        <f t="shared" si="114"/>
        <v/>
      </c>
    </row>
    <row r="1694" spans="1:18" ht="20.399999999999999" x14ac:dyDescent="0.35">
      <c r="A1694" s="1">
        <v>1692</v>
      </c>
      <c r="B1694" s="1" t="s">
        <v>1299</v>
      </c>
      <c r="C1694" s="1" t="s">
        <v>53</v>
      </c>
      <c r="D1694" s="1">
        <v>2018</v>
      </c>
      <c r="E1694" s="1">
        <v>10393</v>
      </c>
      <c r="F1694" s="1" t="s">
        <v>28</v>
      </c>
      <c r="G1694" s="1" t="s">
        <v>17</v>
      </c>
      <c r="H1694" s="1" t="s">
        <v>18</v>
      </c>
      <c r="I1694" s="1">
        <v>18.899999999999999</v>
      </c>
      <c r="J1694" s="1" t="s">
        <v>24</v>
      </c>
      <c r="K1694" s="1" t="s">
        <v>327</v>
      </c>
      <c r="L1694" s="1">
        <v>5</v>
      </c>
      <c r="M1694" s="1" t="s">
        <v>500</v>
      </c>
      <c r="N1694" s="1">
        <v>6.03</v>
      </c>
      <c r="P1694" s="2">
        <f t="shared" si="113"/>
        <v>81.86</v>
      </c>
      <c r="Q1694">
        <f t="shared" si="115"/>
        <v>662000</v>
      </c>
      <c r="R1694">
        <f t="shared" si="114"/>
        <v>99.987634441087607</v>
      </c>
    </row>
    <row r="1695" spans="1:18" ht="20.399999999999999" x14ac:dyDescent="0.35">
      <c r="A1695" s="1">
        <v>1693</v>
      </c>
      <c r="B1695" s="1" t="s">
        <v>336</v>
      </c>
      <c r="C1695" s="1" t="s">
        <v>15</v>
      </c>
      <c r="D1695" s="1">
        <v>2011</v>
      </c>
      <c r="E1695" s="1">
        <v>46000</v>
      </c>
      <c r="F1695" s="1" t="s">
        <v>28</v>
      </c>
      <c r="G1695" s="1" t="s">
        <v>35</v>
      </c>
      <c r="H1695" s="1" t="s">
        <v>18</v>
      </c>
      <c r="I1695" s="1">
        <v>13.7</v>
      </c>
      <c r="J1695" s="1" t="s">
        <v>24</v>
      </c>
      <c r="K1695" s="1" t="s">
        <v>337</v>
      </c>
      <c r="L1695" s="1">
        <v>5</v>
      </c>
      <c r="N1695" s="1">
        <v>4.9000000000000004</v>
      </c>
      <c r="P1695" s="2">
        <f t="shared" si="113"/>
        <v>157.75</v>
      </c>
      <c r="R1695" t="str">
        <f t="shared" si="114"/>
        <v/>
      </c>
    </row>
    <row r="1696" spans="1:18" ht="20.399999999999999" x14ac:dyDescent="0.35">
      <c r="A1696" s="1">
        <v>1694</v>
      </c>
      <c r="B1696" s="1" t="s">
        <v>518</v>
      </c>
      <c r="C1696" s="1" t="s">
        <v>27</v>
      </c>
      <c r="D1696" s="1">
        <v>2013</v>
      </c>
      <c r="E1696" s="1">
        <v>21000</v>
      </c>
      <c r="F1696" s="1" t="s">
        <v>28</v>
      </c>
      <c r="G1696" s="1" t="s">
        <v>35</v>
      </c>
      <c r="H1696" s="1" t="s">
        <v>18</v>
      </c>
      <c r="I1696" s="1">
        <v>16.95</v>
      </c>
      <c r="J1696" s="1" t="s">
        <v>24</v>
      </c>
      <c r="K1696" s="1" t="s">
        <v>151</v>
      </c>
      <c r="L1696" s="1">
        <v>5</v>
      </c>
      <c r="N1696" s="1">
        <v>3.96</v>
      </c>
      <c r="P1696" s="2">
        <f t="shared" si="113"/>
        <v>78.900000000000006</v>
      </c>
      <c r="R1696" t="str">
        <f t="shared" si="114"/>
        <v/>
      </c>
    </row>
    <row r="1697" spans="1:18" ht="20.399999999999999" x14ac:dyDescent="0.35">
      <c r="A1697" s="1">
        <v>1695</v>
      </c>
      <c r="B1697" s="1" t="s">
        <v>517</v>
      </c>
      <c r="C1697" s="1" t="s">
        <v>39</v>
      </c>
      <c r="D1697" s="1">
        <v>2011</v>
      </c>
      <c r="E1697" s="1">
        <v>113562</v>
      </c>
      <c r="F1697" s="1" t="s">
        <v>23</v>
      </c>
      <c r="G1697" s="1" t="s">
        <v>17</v>
      </c>
      <c r="H1697" s="1" t="s">
        <v>18</v>
      </c>
      <c r="I1697" s="1">
        <v>23</v>
      </c>
      <c r="J1697" s="1" t="s">
        <v>24</v>
      </c>
      <c r="K1697" s="1" t="s">
        <v>219</v>
      </c>
      <c r="L1697" s="1">
        <v>5</v>
      </c>
      <c r="N1697" s="1">
        <v>4.5999999999999996</v>
      </c>
      <c r="P1697" s="2">
        <f t="shared" si="113"/>
        <v>90</v>
      </c>
      <c r="R1697" t="str">
        <f t="shared" si="114"/>
        <v/>
      </c>
    </row>
    <row r="1698" spans="1:18" ht="20.399999999999999" x14ac:dyDescent="0.35">
      <c r="A1698" s="1">
        <v>1696</v>
      </c>
      <c r="B1698" s="1" t="s">
        <v>265</v>
      </c>
      <c r="C1698" s="1" t="s">
        <v>15</v>
      </c>
      <c r="D1698" s="1">
        <v>2011</v>
      </c>
      <c r="E1698" s="1">
        <v>100010</v>
      </c>
      <c r="F1698" s="1" t="s">
        <v>23</v>
      </c>
      <c r="G1698" s="1" t="s">
        <v>17</v>
      </c>
      <c r="H1698" s="1" t="s">
        <v>36</v>
      </c>
      <c r="I1698" s="1">
        <v>12.05</v>
      </c>
      <c r="J1698" s="1" t="s">
        <v>24</v>
      </c>
      <c r="K1698" s="1" t="s">
        <v>266</v>
      </c>
      <c r="L1698" s="1">
        <v>8</v>
      </c>
      <c r="N1698" s="1">
        <v>5.5</v>
      </c>
      <c r="P1698" s="2">
        <f t="shared" si="113"/>
        <v>120</v>
      </c>
      <c r="R1698" t="str">
        <f t="shared" si="114"/>
        <v/>
      </c>
    </row>
    <row r="1699" spans="1:18" ht="20.399999999999999" x14ac:dyDescent="0.35">
      <c r="A1699" s="1">
        <v>1697</v>
      </c>
      <c r="B1699" s="1" t="s">
        <v>323</v>
      </c>
      <c r="C1699" s="1" t="s">
        <v>15</v>
      </c>
      <c r="D1699" s="1">
        <v>2013</v>
      </c>
      <c r="E1699" s="1">
        <v>63107</v>
      </c>
      <c r="F1699" s="1" t="s">
        <v>28</v>
      </c>
      <c r="G1699" s="1" t="s">
        <v>17</v>
      </c>
      <c r="H1699" s="1" t="s">
        <v>18</v>
      </c>
      <c r="I1699" s="1">
        <v>19.399999999999999</v>
      </c>
      <c r="J1699" s="1" t="s">
        <v>24</v>
      </c>
      <c r="K1699" s="1" t="s">
        <v>184</v>
      </c>
      <c r="L1699" s="1">
        <v>5</v>
      </c>
      <c r="N1699" s="1">
        <v>3.25</v>
      </c>
      <c r="P1699" s="2">
        <f t="shared" si="113"/>
        <v>86.8</v>
      </c>
      <c r="R1699" t="str">
        <f t="shared" si="114"/>
        <v/>
      </c>
    </row>
    <row r="1700" spans="1:18" ht="20.399999999999999" x14ac:dyDescent="0.35">
      <c r="A1700" s="1">
        <v>1698</v>
      </c>
      <c r="B1700" s="1" t="s">
        <v>418</v>
      </c>
      <c r="C1700" s="1" t="s">
        <v>43</v>
      </c>
      <c r="D1700" s="1">
        <v>2017</v>
      </c>
      <c r="E1700" s="1">
        <v>58500</v>
      </c>
      <c r="F1700" s="1" t="s">
        <v>28</v>
      </c>
      <c r="G1700" s="1" t="s">
        <v>17</v>
      </c>
      <c r="H1700" s="1" t="s">
        <v>18</v>
      </c>
      <c r="I1700" s="1">
        <v>18.600000000000001</v>
      </c>
      <c r="J1700" s="1" t="s">
        <v>24</v>
      </c>
      <c r="K1700" s="1" t="s">
        <v>368</v>
      </c>
      <c r="L1700" s="1">
        <v>5</v>
      </c>
      <c r="N1700" s="1">
        <v>6.25</v>
      </c>
      <c r="P1700" s="2">
        <f t="shared" si="113"/>
        <v>81.83</v>
      </c>
      <c r="R1700" t="str">
        <f t="shared" si="114"/>
        <v/>
      </c>
    </row>
    <row r="1701" spans="1:18" ht="20.399999999999999" x14ac:dyDescent="0.35">
      <c r="A1701" s="1">
        <v>1699</v>
      </c>
      <c r="B1701" s="1" t="s">
        <v>1467</v>
      </c>
      <c r="C1701" s="1" t="s">
        <v>22</v>
      </c>
      <c r="D1701" s="1">
        <v>2007</v>
      </c>
      <c r="E1701" s="1">
        <v>90000</v>
      </c>
      <c r="F1701" s="1" t="s">
        <v>23</v>
      </c>
      <c r="G1701" s="1" t="s">
        <v>17</v>
      </c>
      <c r="H1701" s="1" t="s">
        <v>92</v>
      </c>
      <c r="I1701" s="1">
        <v>10.9</v>
      </c>
      <c r="J1701" s="1" t="s">
        <v>24</v>
      </c>
      <c r="K1701" s="1" t="s">
        <v>287</v>
      </c>
      <c r="L1701" s="1">
        <v>7</v>
      </c>
      <c r="N1701" s="1">
        <v>3</v>
      </c>
      <c r="P1701" s="2">
        <f t="shared" si="113"/>
        <v>143</v>
      </c>
      <c r="R1701" t="str">
        <f t="shared" si="114"/>
        <v/>
      </c>
    </row>
    <row r="1702" spans="1:18" ht="20.399999999999999" x14ac:dyDescent="0.35">
      <c r="A1702" s="1">
        <v>1700</v>
      </c>
      <c r="B1702" s="1" t="s">
        <v>837</v>
      </c>
      <c r="C1702" s="1" t="s">
        <v>27</v>
      </c>
      <c r="D1702" s="1">
        <v>2011</v>
      </c>
      <c r="E1702" s="1">
        <v>108242</v>
      </c>
      <c r="F1702" s="1" t="s">
        <v>23</v>
      </c>
      <c r="G1702" s="1" t="s">
        <v>17</v>
      </c>
      <c r="H1702" s="1" t="s">
        <v>18</v>
      </c>
      <c r="I1702" s="1">
        <v>16.8</v>
      </c>
      <c r="J1702" s="1" t="s">
        <v>24</v>
      </c>
      <c r="K1702" s="1" t="s">
        <v>215</v>
      </c>
      <c r="L1702" s="1">
        <v>5</v>
      </c>
      <c r="N1702" s="1">
        <v>4.25</v>
      </c>
      <c r="P1702" s="2">
        <f t="shared" si="113"/>
        <v>110</v>
      </c>
      <c r="R1702" t="str">
        <f t="shared" si="114"/>
        <v/>
      </c>
    </row>
    <row r="1703" spans="1:18" ht="20.399999999999999" x14ac:dyDescent="0.35">
      <c r="A1703" s="1">
        <v>1701</v>
      </c>
      <c r="B1703" s="1" t="s">
        <v>293</v>
      </c>
      <c r="C1703" s="1" t="s">
        <v>22</v>
      </c>
      <c r="D1703" s="1">
        <v>2011</v>
      </c>
      <c r="E1703" s="1">
        <v>146300</v>
      </c>
      <c r="F1703" s="1" t="s">
        <v>23</v>
      </c>
      <c r="G1703" s="1" t="s">
        <v>17</v>
      </c>
      <c r="H1703" s="1" t="s">
        <v>18</v>
      </c>
      <c r="I1703" s="1">
        <v>11.5</v>
      </c>
      <c r="J1703" s="1" t="s">
        <v>24</v>
      </c>
      <c r="K1703" s="1" t="s">
        <v>294</v>
      </c>
      <c r="L1703" s="1">
        <v>7</v>
      </c>
      <c r="N1703" s="1">
        <v>12.25</v>
      </c>
      <c r="P1703" s="2">
        <f t="shared" si="113"/>
        <v>171</v>
      </c>
      <c r="R1703" t="str">
        <f t="shared" si="114"/>
        <v/>
      </c>
    </row>
    <row r="1704" spans="1:18" ht="20.399999999999999" x14ac:dyDescent="0.35">
      <c r="A1704" s="1">
        <v>1702</v>
      </c>
      <c r="B1704" s="1" t="s">
        <v>422</v>
      </c>
      <c r="C1704" s="1" t="s">
        <v>22</v>
      </c>
      <c r="D1704" s="1">
        <v>2011</v>
      </c>
      <c r="E1704" s="1">
        <v>62943</v>
      </c>
      <c r="F1704" s="1" t="s">
        <v>23</v>
      </c>
      <c r="G1704" s="1" t="s">
        <v>35</v>
      </c>
      <c r="H1704" s="1" t="s">
        <v>36</v>
      </c>
      <c r="I1704" s="1">
        <v>17.05</v>
      </c>
      <c r="J1704" s="1" t="s">
        <v>24</v>
      </c>
      <c r="K1704" s="1" t="s">
        <v>99</v>
      </c>
      <c r="L1704" s="1">
        <v>5</v>
      </c>
      <c r="N1704" s="1">
        <v>10.95</v>
      </c>
      <c r="P1704" s="2">
        <f t="shared" si="113"/>
        <v>184</v>
      </c>
      <c r="R1704" t="str">
        <f t="shared" si="114"/>
        <v/>
      </c>
    </row>
    <row r="1705" spans="1:18" ht="20.399999999999999" x14ac:dyDescent="0.35">
      <c r="A1705" s="1">
        <v>1703</v>
      </c>
      <c r="B1705" s="1" t="s">
        <v>766</v>
      </c>
      <c r="C1705" s="1" t="s">
        <v>61</v>
      </c>
      <c r="D1705" s="1">
        <v>2013</v>
      </c>
      <c r="E1705" s="1">
        <v>65000</v>
      </c>
      <c r="F1705" s="1" t="s">
        <v>23</v>
      </c>
      <c r="G1705" s="1" t="s">
        <v>35</v>
      </c>
      <c r="H1705" s="1" t="s">
        <v>18</v>
      </c>
      <c r="I1705" s="1">
        <v>12.55</v>
      </c>
      <c r="J1705" s="1" t="s">
        <v>24</v>
      </c>
      <c r="K1705" s="1" t="s">
        <v>207</v>
      </c>
      <c r="L1705" s="1">
        <v>7</v>
      </c>
      <c r="N1705" s="1">
        <v>16.5</v>
      </c>
      <c r="P1705" s="2">
        <f t="shared" si="113"/>
        <v>168.5</v>
      </c>
      <c r="R1705" t="str">
        <f t="shared" si="114"/>
        <v/>
      </c>
    </row>
    <row r="1706" spans="1:18" ht="20.399999999999999" x14ac:dyDescent="0.35">
      <c r="A1706" s="1">
        <v>1704</v>
      </c>
      <c r="B1706" s="1" t="s">
        <v>1468</v>
      </c>
      <c r="C1706" s="1" t="s">
        <v>22</v>
      </c>
      <c r="D1706" s="1">
        <v>2018</v>
      </c>
      <c r="E1706" s="1">
        <v>1700</v>
      </c>
      <c r="F1706" s="1" t="s">
        <v>28</v>
      </c>
      <c r="G1706" s="1" t="s">
        <v>35</v>
      </c>
      <c r="H1706" s="1" t="s">
        <v>18</v>
      </c>
      <c r="I1706" s="1">
        <v>19</v>
      </c>
      <c r="J1706" s="1" t="s">
        <v>24</v>
      </c>
      <c r="K1706" s="1" t="s">
        <v>32</v>
      </c>
      <c r="L1706" s="1">
        <v>5</v>
      </c>
      <c r="M1706" s="1" t="s">
        <v>1469</v>
      </c>
      <c r="N1706" s="1">
        <v>7.8</v>
      </c>
      <c r="P1706" s="2">
        <f t="shared" si="113"/>
        <v>88.76</v>
      </c>
      <c r="Q1706">
        <f t="shared" si="115"/>
        <v>944000</v>
      </c>
      <c r="R1706">
        <f t="shared" si="114"/>
        <v>99.990597457627118</v>
      </c>
    </row>
    <row r="1707" spans="1:18" ht="20.399999999999999" x14ac:dyDescent="0.35">
      <c r="A1707" s="1">
        <v>1705</v>
      </c>
      <c r="B1707" s="1" t="s">
        <v>1118</v>
      </c>
      <c r="C1707" s="1" t="s">
        <v>53</v>
      </c>
      <c r="D1707" s="1">
        <v>2013</v>
      </c>
      <c r="E1707" s="1">
        <v>34697</v>
      </c>
      <c r="F1707" s="1" t="s">
        <v>28</v>
      </c>
      <c r="G1707" s="1" t="s">
        <v>17</v>
      </c>
      <c r="H1707" s="1" t="s">
        <v>18</v>
      </c>
      <c r="I1707" s="1">
        <v>19.809999999999999</v>
      </c>
      <c r="J1707" s="1" t="s">
        <v>24</v>
      </c>
      <c r="K1707" s="1" t="s">
        <v>351</v>
      </c>
      <c r="L1707" s="1">
        <v>5</v>
      </c>
      <c r="N1707" s="1">
        <v>3.7</v>
      </c>
      <c r="P1707" s="2">
        <f t="shared" ref="P1707:P1730" si="116">--LEFT(K1707, FIND(" ", K1707) - 1)</f>
        <v>68.05</v>
      </c>
      <c r="R1707" t="str">
        <f t="shared" si="114"/>
        <v/>
      </c>
    </row>
    <row r="1708" spans="1:18" ht="20.399999999999999" x14ac:dyDescent="0.35">
      <c r="A1708" s="1">
        <v>1706</v>
      </c>
      <c r="B1708" s="1" t="s">
        <v>440</v>
      </c>
      <c r="C1708" s="1" t="s">
        <v>39</v>
      </c>
      <c r="D1708" s="1">
        <v>2012</v>
      </c>
      <c r="E1708" s="1">
        <v>58000</v>
      </c>
      <c r="F1708" s="1" t="s">
        <v>28</v>
      </c>
      <c r="G1708" s="1" t="s">
        <v>17</v>
      </c>
      <c r="H1708" s="1" t="s">
        <v>18</v>
      </c>
      <c r="I1708" s="1">
        <v>17</v>
      </c>
      <c r="J1708" s="1" t="s">
        <v>24</v>
      </c>
      <c r="K1708" s="1" t="s">
        <v>84</v>
      </c>
      <c r="L1708" s="1">
        <v>5</v>
      </c>
      <c r="N1708" s="1">
        <v>4</v>
      </c>
      <c r="P1708" s="2">
        <f t="shared" si="116"/>
        <v>80</v>
      </c>
      <c r="R1708" t="str">
        <f t="shared" si="114"/>
        <v/>
      </c>
    </row>
    <row r="1709" spans="1:18" ht="20.399999999999999" x14ac:dyDescent="0.35">
      <c r="A1709" s="1">
        <v>1707</v>
      </c>
      <c r="B1709" s="1" t="s">
        <v>1470</v>
      </c>
      <c r="C1709" s="1" t="s">
        <v>15</v>
      </c>
      <c r="D1709" s="1">
        <v>2015</v>
      </c>
      <c r="E1709" s="1">
        <v>32500</v>
      </c>
      <c r="F1709" s="1" t="s">
        <v>23</v>
      </c>
      <c r="G1709" s="1" t="s">
        <v>35</v>
      </c>
      <c r="H1709" s="1" t="s">
        <v>18</v>
      </c>
      <c r="I1709" s="1">
        <v>19.59</v>
      </c>
      <c r="J1709" s="1" t="s">
        <v>24</v>
      </c>
      <c r="K1709" s="1" t="s">
        <v>186</v>
      </c>
      <c r="L1709" s="1">
        <v>5</v>
      </c>
      <c r="N1709" s="1">
        <v>26.75</v>
      </c>
      <c r="P1709" s="2">
        <f t="shared" si="116"/>
        <v>187.74</v>
      </c>
      <c r="R1709" t="str">
        <f t="shared" si="114"/>
        <v/>
      </c>
    </row>
    <row r="1710" spans="1:18" ht="20.399999999999999" x14ac:dyDescent="0.35">
      <c r="A1710" s="1">
        <v>1708</v>
      </c>
      <c r="B1710" s="1" t="s">
        <v>647</v>
      </c>
      <c r="C1710" s="1" t="s">
        <v>34</v>
      </c>
      <c r="D1710" s="1">
        <v>2016</v>
      </c>
      <c r="E1710" s="1">
        <v>58661</v>
      </c>
      <c r="F1710" s="1" t="s">
        <v>23</v>
      </c>
      <c r="G1710" s="1" t="s">
        <v>35</v>
      </c>
      <c r="H1710" s="1" t="s">
        <v>18</v>
      </c>
      <c r="I1710" s="1">
        <v>15.17</v>
      </c>
      <c r="J1710" s="1" t="s">
        <v>24</v>
      </c>
      <c r="K1710" s="1" t="s">
        <v>587</v>
      </c>
      <c r="L1710" s="1">
        <v>5</v>
      </c>
      <c r="M1710" s="1" t="s">
        <v>1471</v>
      </c>
      <c r="N1710" s="1">
        <v>28.03</v>
      </c>
      <c r="P1710" s="2">
        <f t="shared" si="116"/>
        <v>181</v>
      </c>
      <c r="Q1710">
        <f t="shared" si="115"/>
        <v>4864000</v>
      </c>
      <c r="R1710">
        <f t="shared" si="114"/>
        <v>99.996278782894734</v>
      </c>
    </row>
    <row r="1711" spans="1:18" ht="20.399999999999999" x14ac:dyDescent="0.35">
      <c r="A1711" s="1">
        <v>1709</v>
      </c>
      <c r="B1711" s="1" t="s">
        <v>317</v>
      </c>
      <c r="C1711" s="1" t="s">
        <v>53</v>
      </c>
      <c r="D1711" s="1">
        <v>2017</v>
      </c>
      <c r="E1711" s="1">
        <v>37124</v>
      </c>
      <c r="F1711" s="1" t="s">
        <v>28</v>
      </c>
      <c r="G1711" s="1" t="s">
        <v>17</v>
      </c>
      <c r="H1711" s="1" t="s">
        <v>18</v>
      </c>
      <c r="I1711" s="1">
        <v>20.399999999999999</v>
      </c>
      <c r="J1711" s="1" t="s">
        <v>24</v>
      </c>
      <c r="K1711" s="1" t="s">
        <v>291</v>
      </c>
      <c r="L1711" s="1">
        <v>5</v>
      </c>
      <c r="N1711" s="1">
        <v>5.44</v>
      </c>
      <c r="P1711" s="2">
        <f t="shared" si="116"/>
        <v>81.8</v>
      </c>
      <c r="R1711" t="str">
        <f t="shared" si="114"/>
        <v/>
      </c>
    </row>
    <row r="1712" spans="1:18" ht="20.399999999999999" x14ac:dyDescent="0.35">
      <c r="A1712" s="1">
        <v>1710</v>
      </c>
      <c r="B1712" s="1" t="s">
        <v>1472</v>
      </c>
      <c r="C1712" s="1" t="s">
        <v>61</v>
      </c>
      <c r="D1712" s="1">
        <v>2017</v>
      </c>
      <c r="E1712" s="1">
        <v>44000</v>
      </c>
      <c r="F1712" s="1" t="s">
        <v>28</v>
      </c>
      <c r="G1712" s="1" t="s">
        <v>35</v>
      </c>
      <c r="H1712" s="1" t="s">
        <v>18</v>
      </c>
      <c r="I1712" s="1">
        <v>21.4</v>
      </c>
      <c r="J1712" s="1" t="s">
        <v>24</v>
      </c>
      <c r="K1712" s="1" t="s">
        <v>347</v>
      </c>
      <c r="L1712" s="1">
        <v>5</v>
      </c>
      <c r="N1712" s="1">
        <v>6.2</v>
      </c>
      <c r="P1712" s="2">
        <f t="shared" si="116"/>
        <v>83.1</v>
      </c>
      <c r="R1712" t="str">
        <f t="shared" si="114"/>
        <v/>
      </c>
    </row>
    <row r="1713" spans="1:18" ht="20.399999999999999" x14ac:dyDescent="0.35">
      <c r="A1713" s="1">
        <v>1711</v>
      </c>
      <c r="B1713" s="1" t="s">
        <v>605</v>
      </c>
      <c r="C1713" s="1" t="s">
        <v>57</v>
      </c>
      <c r="D1713" s="1">
        <v>2005</v>
      </c>
      <c r="E1713" s="1">
        <v>45200</v>
      </c>
      <c r="F1713" s="1" t="s">
        <v>28</v>
      </c>
      <c r="G1713" s="1" t="s">
        <v>17</v>
      </c>
      <c r="H1713" s="1" t="s">
        <v>18</v>
      </c>
      <c r="I1713" s="1">
        <v>13.2</v>
      </c>
      <c r="J1713" s="1" t="s">
        <v>24</v>
      </c>
      <c r="K1713" s="1" t="s">
        <v>606</v>
      </c>
      <c r="L1713" s="1">
        <v>5</v>
      </c>
      <c r="N1713" s="1">
        <v>0.9</v>
      </c>
      <c r="P1713" s="2">
        <f t="shared" si="116"/>
        <v>94</v>
      </c>
      <c r="R1713" t="str">
        <f t="shared" si="114"/>
        <v/>
      </c>
    </row>
    <row r="1714" spans="1:18" ht="20.399999999999999" x14ac:dyDescent="0.35">
      <c r="A1714" s="1">
        <v>1712</v>
      </c>
      <c r="B1714" s="1" t="s">
        <v>865</v>
      </c>
      <c r="C1714" s="1" t="s">
        <v>15</v>
      </c>
      <c r="D1714" s="1">
        <v>2016</v>
      </c>
      <c r="E1714" s="1">
        <v>11000</v>
      </c>
      <c r="F1714" s="1" t="s">
        <v>28</v>
      </c>
      <c r="G1714" s="1" t="s">
        <v>17</v>
      </c>
      <c r="H1714" s="1" t="s">
        <v>18</v>
      </c>
      <c r="I1714" s="1">
        <v>18.5</v>
      </c>
      <c r="J1714" s="1" t="s">
        <v>24</v>
      </c>
      <c r="K1714" s="1" t="s">
        <v>276</v>
      </c>
      <c r="L1714" s="1">
        <v>5</v>
      </c>
      <c r="N1714" s="1">
        <v>3.95</v>
      </c>
      <c r="P1714" s="2">
        <f t="shared" si="116"/>
        <v>85.8</v>
      </c>
      <c r="R1714" t="str">
        <f t="shared" si="114"/>
        <v/>
      </c>
    </row>
    <row r="1715" spans="1:18" ht="20.399999999999999" x14ac:dyDescent="0.35">
      <c r="A1715" s="1">
        <v>1713</v>
      </c>
      <c r="B1715" s="1" t="s">
        <v>1473</v>
      </c>
      <c r="C1715" s="1" t="s">
        <v>22</v>
      </c>
      <c r="D1715" s="1">
        <v>2011</v>
      </c>
      <c r="E1715" s="1">
        <v>65000</v>
      </c>
      <c r="F1715" s="1" t="s">
        <v>28</v>
      </c>
      <c r="G1715" s="1" t="s">
        <v>17</v>
      </c>
      <c r="H1715" s="1" t="s">
        <v>36</v>
      </c>
      <c r="I1715" s="1">
        <v>26</v>
      </c>
      <c r="J1715" s="1" t="s">
        <v>24</v>
      </c>
      <c r="K1715" s="1" t="s">
        <v>229</v>
      </c>
      <c r="L1715" s="1">
        <v>4</v>
      </c>
      <c r="N1715" s="1">
        <v>0.44</v>
      </c>
      <c r="P1715" s="2">
        <f t="shared" si="116"/>
        <v>35</v>
      </c>
      <c r="R1715" t="str">
        <f t="shared" si="114"/>
        <v/>
      </c>
    </row>
    <row r="1716" spans="1:18" ht="20.399999999999999" x14ac:dyDescent="0.35">
      <c r="A1716" s="1">
        <v>1714</v>
      </c>
      <c r="B1716" s="1" t="s">
        <v>411</v>
      </c>
      <c r="C1716" s="1" t="s">
        <v>129</v>
      </c>
      <c r="D1716" s="1">
        <v>2012</v>
      </c>
      <c r="E1716" s="1">
        <v>55005</v>
      </c>
      <c r="F1716" s="1" t="s">
        <v>23</v>
      </c>
      <c r="G1716" s="1" t="s">
        <v>17</v>
      </c>
      <c r="H1716" s="1" t="s">
        <v>18</v>
      </c>
      <c r="I1716" s="1">
        <v>20</v>
      </c>
      <c r="J1716" s="1" t="s">
        <v>24</v>
      </c>
      <c r="K1716" s="1" t="s">
        <v>159</v>
      </c>
      <c r="L1716" s="1">
        <v>5</v>
      </c>
      <c r="N1716" s="1">
        <v>2.75</v>
      </c>
      <c r="P1716" s="2">
        <f t="shared" si="116"/>
        <v>68</v>
      </c>
      <c r="R1716" t="str">
        <f t="shared" si="114"/>
        <v/>
      </c>
    </row>
    <row r="1717" spans="1:18" ht="20.399999999999999" x14ac:dyDescent="0.35">
      <c r="A1717" s="1">
        <v>1715</v>
      </c>
      <c r="B1717" s="1" t="s">
        <v>1409</v>
      </c>
      <c r="C1717" s="1" t="s">
        <v>39</v>
      </c>
      <c r="D1717" s="1">
        <v>2011</v>
      </c>
      <c r="E1717" s="1">
        <v>81650</v>
      </c>
      <c r="F1717" s="1" t="s">
        <v>23</v>
      </c>
      <c r="G1717" s="1" t="s">
        <v>35</v>
      </c>
      <c r="H1717" s="1" t="s">
        <v>18</v>
      </c>
      <c r="I1717" s="1">
        <v>18.329999999999998</v>
      </c>
      <c r="J1717" s="1" t="s">
        <v>24</v>
      </c>
      <c r="K1717" s="1" t="s">
        <v>1410</v>
      </c>
      <c r="L1717" s="1">
        <v>5</v>
      </c>
      <c r="N1717" s="1">
        <v>7.5</v>
      </c>
      <c r="P1717" s="2">
        <f t="shared" si="116"/>
        <v>167.7</v>
      </c>
      <c r="R1717" t="str">
        <f t="shared" si="114"/>
        <v/>
      </c>
    </row>
    <row r="1718" spans="1:18" ht="20.399999999999999" x14ac:dyDescent="0.35">
      <c r="A1718" s="1">
        <v>1716</v>
      </c>
      <c r="B1718" s="1" t="s">
        <v>1183</v>
      </c>
      <c r="C1718" s="1" t="s">
        <v>27</v>
      </c>
      <c r="D1718" s="1">
        <v>2010</v>
      </c>
      <c r="E1718" s="1">
        <v>160000</v>
      </c>
      <c r="F1718" s="1" t="s">
        <v>23</v>
      </c>
      <c r="G1718" s="1" t="s">
        <v>17</v>
      </c>
      <c r="H1718" s="1" t="s">
        <v>36</v>
      </c>
      <c r="I1718" s="1">
        <v>19</v>
      </c>
      <c r="J1718" s="1" t="s">
        <v>24</v>
      </c>
      <c r="K1718" s="1" t="s">
        <v>1184</v>
      </c>
      <c r="L1718" s="1">
        <v>5</v>
      </c>
      <c r="N1718" s="1">
        <v>2.5</v>
      </c>
      <c r="P1718" s="2">
        <f t="shared" si="116"/>
        <v>93</v>
      </c>
      <c r="R1718" t="str">
        <f t="shared" si="114"/>
        <v/>
      </c>
    </row>
    <row r="1719" spans="1:18" ht="20.399999999999999" x14ac:dyDescent="0.35">
      <c r="A1719" s="1">
        <v>1717</v>
      </c>
      <c r="B1719" s="1" t="s">
        <v>1226</v>
      </c>
      <c r="C1719" s="1" t="s">
        <v>39</v>
      </c>
      <c r="D1719" s="1">
        <v>2015</v>
      </c>
      <c r="E1719" s="1">
        <v>169000</v>
      </c>
      <c r="F1719" s="1" t="s">
        <v>23</v>
      </c>
      <c r="G1719" s="1" t="s">
        <v>17</v>
      </c>
      <c r="H1719" s="1" t="s">
        <v>18</v>
      </c>
      <c r="I1719" s="1">
        <v>14.95</v>
      </c>
      <c r="J1719" s="1" t="s">
        <v>24</v>
      </c>
      <c r="K1719" s="1" t="s">
        <v>505</v>
      </c>
      <c r="L1719" s="1">
        <v>7</v>
      </c>
      <c r="M1719" s="1" t="s">
        <v>1474</v>
      </c>
      <c r="N1719" s="1">
        <v>5</v>
      </c>
      <c r="P1719" s="2">
        <f t="shared" si="116"/>
        <v>93.7</v>
      </c>
      <c r="Q1719">
        <f t="shared" si="115"/>
        <v>1169000</v>
      </c>
      <c r="R1719">
        <f t="shared" si="114"/>
        <v>99.991984602224122</v>
      </c>
    </row>
    <row r="1720" spans="1:18" ht="20.399999999999999" x14ac:dyDescent="0.35">
      <c r="A1720" s="1">
        <v>1718</v>
      </c>
      <c r="B1720" s="1" t="s">
        <v>397</v>
      </c>
      <c r="C1720" s="1" t="s">
        <v>39</v>
      </c>
      <c r="D1720" s="1">
        <v>2013</v>
      </c>
      <c r="E1720" s="1">
        <v>67263</v>
      </c>
      <c r="F1720" s="1" t="s">
        <v>28</v>
      </c>
      <c r="G1720" s="1" t="s">
        <v>17</v>
      </c>
      <c r="H1720" s="1" t="s">
        <v>18</v>
      </c>
      <c r="I1720" s="1">
        <v>18.899999999999999</v>
      </c>
      <c r="J1720" s="1" t="s">
        <v>24</v>
      </c>
      <c r="K1720" s="1" t="s">
        <v>88</v>
      </c>
      <c r="L1720" s="1">
        <v>5</v>
      </c>
      <c r="N1720" s="1">
        <v>3.6</v>
      </c>
      <c r="P1720" s="2">
        <f t="shared" si="116"/>
        <v>67.099999999999994</v>
      </c>
      <c r="R1720" t="str">
        <f t="shared" si="114"/>
        <v/>
      </c>
    </row>
    <row r="1721" spans="1:18" ht="20.399999999999999" x14ac:dyDescent="0.35">
      <c r="A1721" s="1">
        <v>1719</v>
      </c>
      <c r="B1721" s="1" t="s">
        <v>1475</v>
      </c>
      <c r="C1721" s="1" t="s">
        <v>53</v>
      </c>
      <c r="D1721" s="1">
        <v>2012</v>
      </c>
      <c r="E1721" s="1">
        <v>44223</v>
      </c>
      <c r="F1721" s="1" t="s">
        <v>28</v>
      </c>
      <c r="G1721" s="1" t="s">
        <v>17</v>
      </c>
      <c r="H1721" s="1" t="s">
        <v>18</v>
      </c>
      <c r="I1721" s="1">
        <v>17.600000000000001</v>
      </c>
      <c r="J1721" s="1" t="s">
        <v>24</v>
      </c>
      <c r="K1721" s="1" t="s">
        <v>29</v>
      </c>
      <c r="L1721" s="1">
        <v>5</v>
      </c>
      <c r="N1721" s="1">
        <v>3.99</v>
      </c>
      <c r="P1721" s="2">
        <f t="shared" si="116"/>
        <v>88.7</v>
      </c>
      <c r="R1721" t="str">
        <f t="shared" si="114"/>
        <v/>
      </c>
    </row>
    <row r="1722" spans="1:18" ht="20.399999999999999" x14ac:dyDescent="0.35">
      <c r="A1722" s="1">
        <v>1720</v>
      </c>
      <c r="B1722" s="1" t="s">
        <v>144</v>
      </c>
      <c r="C1722" s="1" t="s">
        <v>34</v>
      </c>
      <c r="D1722" s="1">
        <v>2015</v>
      </c>
      <c r="E1722" s="1">
        <v>36840</v>
      </c>
      <c r="F1722" s="1" t="s">
        <v>28</v>
      </c>
      <c r="G1722" s="1" t="s">
        <v>17</v>
      </c>
      <c r="H1722" s="1" t="s">
        <v>18</v>
      </c>
      <c r="I1722" s="1">
        <v>18.899999999999999</v>
      </c>
      <c r="J1722" s="1" t="s">
        <v>24</v>
      </c>
      <c r="K1722" s="1" t="s">
        <v>110</v>
      </c>
      <c r="L1722" s="1">
        <v>5</v>
      </c>
      <c r="N1722" s="1">
        <v>5.64</v>
      </c>
      <c r="P1722" s="2">
        <f t="shared" si="116"/>
        <v>82</v>
      </c>
      <c r="R1722" t="str">
        <f t="shared" si="114"/>
        <v/>
      </c>
    </row>
    <row r="1723" spans="1:18" ht="20.399999999999999" x14ac:dyDescent="0.35">
      <c r="A1723" s="1">
        <v>1721</v>
      </c>
      <c r="B1723" s="1" t="s">
        <v>1187</v>
      </c>
      <c r="C1723" s="1" t="s">
        <v>22</v>
      </c>
      <c r="D1723" s="1">
        <v>2014</v>
      </c>
      <c r="E1723" s="1">
        <v>160000</v>
      </c>
      <c r="F1723" s="1" t="s">
        <v>23</v>
      </c>
      <c r="G1723" s="1" t="s">
        <v>17</v>
      </c>
      <c r="H1723" s="1" t="s">
        <v>18</v>
      </c>
      <c r="I1723" s="1">
        <v>12.99</v>
      </c>
      <c r="J1723" s="1" t="s">
        <v>24</v>
      </c>
      <c r="K1723" s="1" t="s">
        <v>363</v>
      </c>
      <c r="L1723" s="1">
        <v>8</v>
      </c>
      <c r="N1723" s="1">
        <v>12</v>
      </c>
      <c r="P1723" s="2">
        <f t="shared" si="116"/>
        <v>100</v>
      </c>
      <c r="R1723" t="str">
        <f t="shared" si="114"/>
        <v/>
      </c>
    </row>
    <row r="1724" spans="1:18" ht="20.399999999999999" x14ac:dyDescent="0.35">
      <c r="A1724" s="1">
        <v>1722</v>
      </c>
      <c r="B1724" s="1" t="s">
        <v>1476</v>
      </c>
      <c r="C1724" s="1" t="s">
        <v>57</v>
      </c>
      <c r="D1724" s="1">
        <v>2008</v>
      </c>
      <c r="E1724" s="1">
        <v>133000</v>
      </c>
      <c r="F1724" s="1" t="s">
        <v>23</v>
      </c>
      <c r="G1724" s="1" t="s">
        <v>17</v>
      </c>
      <c r="H1724" s="1" t="s">
        <v>18</v>
      </c>
      <c r="I1724" s="1">
        <v>16.8</v>
      </c>
      <c r="J1724" s="1" t="s">
        <v>24</v>
      </c>
      <c r="K1724" s="1" t="s">
        <v>536</v>
      </c>
      <c r="L1724" s="1">
        <v>5</v>
      </c>
      <c r="N1724" s="1">
        <v>0.7</v>
      </c>
      <c r="P1724" s="2">
        <f t="shared" si="116"/>
        <v>62</v>
      </c>
      <c r="R1724" t="str">
        <f t="shared" si="114"/>
        <v/>
      </c>
    </row>
    <row r="1725" spans="1:18" ht="20.399999999999999" x14ac:dyDescent="0.35">
      <c r="A1725" s="1">
        <v>1723</v>
      </c>
      <c r="B1725" s="1" t="s">
        <v>1079</v>
      </c>
      <c r="C1725" s="1" t="s">
        <v>15</v>
      </c>
      <c r="D1725" s="1">
        <v>2015</v>
      </c>
      <c r="E1725" s="1">
        <v>69123</v>
      </c>
      <c r="F1725" s="1" t="s">
        <v>23</v>
      </c>
      <c r="G1725" s="1" t="s">
        <v>35</v>
      </c>
      <c r="H1725" s="1" t="s">
        <v>18</v>
      </c>
      <c r="I1725" s="1">
        <v>18.88</v>
      </c>
      <c r="J1725" s="1" t="s">
        <v>24</v>
      </c>
      <c r="K1725" s="1" t="s">
        <v>99</v>
      </c>
      <c r="L1725" s="1">
        <v>5</v>
      </c>
      <c r="N1725" s="1">
        <v>19</v>
      </c>
      <c r="P1725" s="2">
        <f t="shared" si="116"/>
        <v>184</v>
      </c>
      <c r="R1725" t="str">
        <f t="shared" si="114"/>
        <v/>
      </c>
    </row>
    <row r="1726" spans="1:18" ht="20.399999999999999" x14ac:dyDescent="0.35">
      <c r="A1726" s="1">
        <v>1724</v>
      </c>
      <c r="B1726" s="1" t="s">
        <v>941</v>
      </c>
      <c r="C1726" s="1" t="s">
        <v>61</v>
      </c>
      <c r="D1726" s="1">
        <v>2017</v>
      </c>
      <c r="E1726" s="1">
        <v>38000</v>
      </c>
      <c r="F1726" s="1" t="s">
        <v>23</v>
      </c>
      <c r="G1726" s="1" t="s">
        <v>35</v>
      </c>
      <c r="H1726" s="1" t="s">
        <v>18</v>
      </c>
      <c r="I1726" s="1">
        <v>10.91</v>
      </c>
      <c r="J1726" s="1" t="s">
        <v>24</v>
      </c>
      <c r="K1726" s="1" t="s">
        <v>942</v>
      </c>
      <c r="L1726" s="1">
        <v>7</v>
      </c>
      <c r="N1726" s="1">
        <v>30.48</v>
      </c>
      <c r="P1726" s="2">
        <f t="shared" si="116"/>
        <v>197</v>
      </c>
      <c r="R1726" t="str">
        <f t="shared" si="114"/>
        <v/>
      </c>
    </row>
    <row r="1727" spans="1:18" ht="20.399999999999999" x14ac:dyDescent="0.35">
      <c r="A1727" s="1">
        <v>1725</v>
      </c>
      <c r="B1727" s="1" t="s">
        <v>52</v>
      </c>
      <c r="C1727" s="1" t="s">
        <v>15</v>
      </c>
      <c r="D1727" s="1">
        <v>2017</v>
      </c>
      <c r="E1727" s="1">
        <v>5500</v>
      </c>
      <c r="F1727" s="1" t="s">
        <v>28</v>
      </c>
      <c r="G1727" s="1" t="s">
        <v>17</v>
      </c>
      <c r="H1727" s="1" t="s">
        <v>18</v>
      </c>
      <c r="I1727" s="1">
        <v>21.56</v>
      </c>
      <c r="J1727" s="1" t="s">
        <v>24</v>
      </c>
      <c r="K1727" s="1" t="s">
        <v>54</v>
      </c>
      <c r="L1727" s="1">
        <v>5</v>
      </c>
      <c r="M1727" s="1" t="s">
        <v>1477</v>
      </c>
      <c r="N1727" s="1">
        <v>8.1999999999999993</v>
      </c>
      <c r="P1727" s="2">
        <f t="shared" si="116"/>
        <v>103.25</v>
      </c>
      <c r="Q1727">
        <f t="shared" si="115"/>
        <v>1111000</v>
      </c>
      <c r="R1727">
        <f t="shared" si="114"/>
        <v>99.990706570657068</v>
      </c>
    </row>
    <row r="1728" spans="1:18" ht="20.399999999999999" x14ac:dyDescent="0.35">
      <c r="A1728" s="1">
        <v>1726</v>
      </c>
      <c r="B1728" s="1" t="s">
        <v>1478</v>
      </c>
      <c r="C1728" s="1" t="s">
        <v>57</v>
      </c>
      <c r="D1728" s="1">
        <v>2015</v>
      </c>
      <c r="E1728" s="1">
        <v>1001</v>
      </c>
      <c r="F1728" s="1" t="s">
        <v>23</v>
      </c>
      <c r="G1728" s="1" t="s">
        <v>17</v>
      </c>
      <c r="H1728" s="1" t="s">
        <v>18</v>
      </c>
      <c r="I1728" s="1">
        <v>25.83</v>
      </c>
      <c r="J1728" s="1" t="s">
        <v>24</v>
      </c>
      <c r="K1728" s="1" t="s">
        <v>405</v>
      </c>
      <c r="L1728" s="1">
        <v>5</v>
      </c>
      <c r="N1728" s="1">
        <v>7.55</v>
      </c>
      <c r="P1728" s="2">
        <f t="shared" si="116"/>
        <v>99</v>
      </c>
      <c r="R1728" t="str">
        <f t="shared" si="114"/>
        <v/>
      </c>
    </row>
    <row r="1729" spans="1:18" ht="20.399999999999999" x14ac:dyDescent="0.35">
      <c r="A1729" s="1">
        <v>1727</v>
      </c>
      <c r="B1729" s="1" t="s">
        <v>1439</v>
      </c>
      <c r="C1729" s="1" t="s">
        <v>22</v>
      </c>
      <c r="D1729" s="1">
        <v>2007</v>
      </c>
      <c r="E1729" s="1">
        <v>59000</v>
      </c>
      <c r="F1729" s="1" t="s">
        <v>28</v>
      </c>
      <c r="G1729" s="1" t="s">
        <v>17</v>
      </c>
      <c r="H1729" s="1" t="s">
        <v>145</v>
      </c>
      <c r="I1729" s="1">
        <v>15.26</v>
      </c>
      <c r="J1729" s="1" t="s">
        <v>24</v>
      </c>
      <c r="K1729" s="1" t="s">
        <v>1440</v>
      </c>
      <c r="L1729" s="1">
        <v>5</v>
      </c>
      <c r="N1729" s="1">
        <v>0.99</v>
      </c>
      <c r="P1729" s="2">
        <f t="shared" si="116"/>
        <v>74.900000000000006</v>
      </c>
      <c r="R1729" t="str">
        <f t="shared" si="114"/>
        <v/>
      </c>
    </row>
    <row r="1730" spans="1:18" ht="20.399999999999999" x14ac:dyDescent="0.35">
      <c r="A1730" s="1">
        <v>1728</v>
      </c>
      <c r="B1730" s="1" t="s">
        <v>470</v>
      </c>
      <c r="C1730" s="1" t="s">
        <v>61</v>
      </c>
      <c r="D1730" s="1">
        <v>2011</v>
      </c>
      <c r="E1730" s="1">
        <v>78256</v>
      </c>
      <c r="F1730" s="1" t="s">
        <v>28</v>
      </c>
      <c r="G1730" s="1" t="s">
        <v>35</v>
      </c>
      <c r="H1730" s="1" t="s">
        <v>18</v>
      </c>
      <c r="I1730" s="1">
        <v>16.8</v>
      </c>
      <c r="J1730" s="1" t="s">
        <v>24</v>
      </c>
      <c r="K1730" s="1" t="s">
        <v>466</v>
      </c>
      <c r="L1730" s="1">
        <v>5</v>
      </c>
      <c r="N1730" s="1">
        <v>4.1500000000000004</v>
      </c>
      <c r="P1730" s="2">
        <f t="shared" si="116"/>
        <v>118</v>
      </c>
      <c r="R1730" t="str">
        <f t="shared" si="114"/>
        <v/>
      </c>
    </row>
    <row r="1731" spans="1:18" ht="20.399999999999999" x14ac:dyDescent="0.35">
      <c r="A1731" s="1">
        <v>1729</v>
      </c>
      <c r="B1731" s="1" t="s">
        <v>1479</v>
      </c>
      <c r="C1731" s="1" t="s">
        <v>27</v>
      </c>
      <c r="D1731" s="1">
        <v>2016</v>
      </c>
      <c r="E1731" s="1">
        <v>90000</v>
      </c>
      <c r="F1731" s="1" t="s">
        <v>28</v>
      </c>
      <c r="G1731" s="1" t="s">
        <v>17</v>
      </c>
      <c r="H1731" s="1" t="s">
        <v>18</v>
      </c>
      <c r="I1731" s="1">
        <v>16.95</v>
      </c>
      <c r="J1731" s="1" t="s">
        <v>24</v>
      </c>
      <c r="K1731" s="1" t="s">
        <v>1480</v>
      </c>
      <c r="L1731" s="1">
        <v>5</v>
      </c>
      <c r="N1731" s="1">
        <v>6.2</v>
      </c>
      <c r="P1731" s="2">
        <f t="shared" ref="P1731:P1794" si="117">--LEFT(K1731, FIND(" ", K1731) - 1)</f>
        <v>97.6</v>
      </c>
      <c r="R1731" t="str">
        <f t="shared" si="114"/>
        <v/>
      </c>
    </row>
    <row r="1732" spans="1:18" ht="20.399999999999999" x14ac:dyDescent="0.35">
      <c r="A1732" s="1">
        <v>1730</v>
      </c>
      <c r="B1732" s="1" t="s">
        <v>887</v>
      </c>
      <c r="C1732" s="1" t="s">
        <v>57</v>
      </c>
      <c r="D1732" s="1">
        <v>2016</v>
      </c>
      <c r="E1732" s="1">
        <v>18000</v>
      </c>
      <c r="F1732" s="1" t="s">
        <v>28</v>
      </c>
      <c r="G1732" s="1" t="s">
        <v>17</v>
      </c>
      <c r="H1732" s="1" t="s">
        <v>18</v>
      </c>
      <c r="I1732" s="1">
        <v>19.100000000000001</v>
      </c>
      <c r="J1732" s="1" t="s">
        <v>24</v>
      </c>
      <c r="K1732" s="1" t="s">
        <v>733</v>
      </c>
      <c r="L1732" s="1">
        <v>5</v>
      </c>
      <c r="N1732" s="1">
        <v>4.4000000000000004</v>
      </c>
      <c r="P1732" s="2">
        <f t="shared" si="117"/>
        <v>85.8</v>
      </c>
      <c r="R1732" t="str">
        <f t="shared" si="114"/>
        <v/>
      </c>
    </row>
    <row r="1733" spans="1:18" ht="20.399999999999999" x14ac:dyDescent="0.35">
      <c r="A1733" s="1">
        <v>1731</v>
      </c>
      <c r="B1733" s="1" t="s">
        <v>158</v>
      </c>
      <c r="C1733" s="1" t="s">
        <v>57</v>
      </c>
      <c r="D1733" s="1">
        <v>2012</v>
      </c>
      <c r="E1733" s="1">
        <v>60000</v>
      </c>
      <c r="F1733" s="1" t="s">
        <v>23</v>
      </c>
      <c r="G1733" s="1" t="s">
        <v>17</v>
      </c>
      <c r="H1733" s="1" t="s">
        <v>18</v>
      </c>
      <c r="I1733" s="1">
        <v>20</v>
      </c>
      <c r="J1733" s="1" t="s">
        <v>24</v>
      </c>
      <c r="K1733" s="1" t="s">
        <v>159</v>
      </c>
      <c r="L1733" s="1">
        <v>5</v>
      </c>
      <c r="N1733" s="1">
        <v>2.1</v>
      </c>
      <c r="P1733" s="2">
        <f t="shared" si="117"/>
        <v>68</v>
      </c>
      <c r="R1733" t="str">
        <f t="shared" si="114"/>
        <v/>
      </c>
    </row>
    <row r="1734" spans="1:18" ht="20.399999999999999" x14ac:dyDescent="0.35">
      <c r="A1734" s="1">
        <v>1732</v>
      </c>
      <c r="B1734" s="1" t="s">
        <v>1481</v>
      </c>
      <c r="C1734" s="1" t="s">
        <v>43</v>
      </c>
      <c r="D1734" s="1">
        <v>2011</v>
      </c>
      <c r="E1734" s="1">
        <v>130000</v>
      </c>
      <c r="F1734" s="1" t="s">
        <v>23</v>
      </c>
      <c r="G1734" s="1" t="s">
        <v>17</v>
      </c>
      <c r="H1734" s="1" t="s">
        <v>18</v>
      </c>
      <c r="I1734" s="1">
        <v>20.3</v>
      </c>
      <c r="J1734" s="1" t="s">
        <v>24</v>
      </c>
      <c r="K1734" s="1" t="s">
        <v>142</v>
      </c>
      <c r="L1734" s="1">
        <v>5</v>
      </c>
      <c r="N1734" s="1">
        <v>2.2000000000000002</v>
      </c>
      <c r="P1734" s="2">
        <f t="shared" si="117"/>
        <v>75</v>
      </c>
      <c r="R1734" t="str">
        <f t="shared" si="114"/>
        <v/>
      </c>
    </row>
    <row r="1735" spans="1:18" ht="20.399999999999999" x14ac:dyDescent="0.35">
      <c r="A1735" s="1">
        <v>1733</v>
      </c>
      <c r="B1735" s="1" t="s">
        <v>1341</v>
      </c>
      <c r="C1735" s="1" t="s">
        <v>34</v>
      </c>
      <c r="D1735" s="1">
        <v>2018</v>
      </c>
      <c r="E1735" s="1">
        <v>32851</v>
      </c>
      <c r="F1735" s="1" t="s">
        <v>28</v>
      </c>
      <c r="G1735" s="1" t="s">
        <v>17</v>
      </c>
      <c r="H1735" s="1" t="s">
        <v>18</v>
      </c>
      <c r="I1735" s="1">
        <v>18.600000000000001</v>
      </c>
      <c r="J1735" s="1" t="s">
        <v>24</v>
      </c>
      <c r="K1735" s="1" t="s">
        <v>327</v>
      </c>
      <c r="L1735" s="1">
        <v>5</v>
      </c>
      <c r="N1735" s="1">
        <v>8.34</v>
      </c>
      <c r="P1735" s="2">
        <f t="shared" si="117"/>
        <v>81.86</v>
      </c>
      <c r="R1735" t="str">
        <f t="shared" si="114"/>
        <v/>
      </c>
    </row>
    <row r="1736" spans="1:18" ht="20.399999999999999" x14ac:dyDescent="0.35">
      <c r="A1736" s="1">
        <v>1734</v>
      </c>
      <c r="B1736" s="1" t="s">
        <v>749</v>
      </c>
      <c r="C1736" s="1" t="s">
        <v>57</v>
      </c>
      <c r="D1736" s="1">
        <v>2014</v>
      </c>
      <c r="E1736" s="1">
        <v>32000</v>
      </c>
      <c r="F1736" s="1" t="s">
        <v>23</v>
      </c>
      <c r="G1736" s="1" t="s">
        <v>17</v>
      </c>
      <c r="H1736" s="1" t="s">
        <v>18</v>
      </c>
      <c r="I1736" s="1">
        <v>23.4</v>
      </c>
      <c r="J1736" s="1" t="s">
        <v>24</v>
      </c>
      <c r="K1736" s="1" t="s">
        <v>51</v>
      </c>
      <c r="L1736" s="1">
        <v>5</v>
      </c>
      <c r="N1736" s="1">
        <v>4.3499999999999996</v>
      </c>
      <c r="P1736" s="2">
        <f t="shared" si="117"/>
        <v>74</v>
      </c>
      <c r="R1736" t="str">
        <f t="shared" si="114"/>
        <v/>
      </c>
    </row>
    <row r="1737" spans="1:18" ht="20.399999999999999" x14ac:dyDescent="0.35">
      <c r="A1737" s="1">
        <v>1735</v>
      </c>
      <c r="B1737" s="1" t="s">
        <v>655</v>
      </c>
      <c r="C1737" s="1" t="s">
        <v>39</v>
      </c>
      <c r="D1737" s="1">
        <v>2014</v>
      </c>
      <c r="E1737" s="1">
        <v>62700</v>
      </c>
      <c r="F1737" s="1" t="s">
        <v>23</v>
      </c>
      <c r="G1737" s="1" t="s">
        <v>17</v>
      </c>
      <c r="H1737" s="1" t="s">
        <v>18</v>
      </c>
      <c r="I1737" s="1">
        <v>22.7</v>
      </c>
      <c r="J1737" s="1" t="s">
        <v>24</v>
      </c>
      <c r="K1737" s="1" t="s">
        <v>210</v>
      </c>
      <c r="L1737" s="1">
        <v>5</v>
      </c>
      <c r="N1737" s="1">
        <v>6.8</v>
      </c>
      <c r="P1737" s="2">
        <f t="shared" si="117"/>
        <v>89.84</v>
      </c>
      <c r="R1737" t="str">
        <f t="shared" si="114"/>
        <v/>
      </c>
    </row>
    <row r="1738" spans="1:18" ht="20.399999999999999" x14ac:dyDescent="0.35">
      <c r="A1738" s="1">
        <v>1736</v>
      </c>
      <c r="B1738" s="1" t="s">
        <v>508</v>
      </c>
      <c r="C1738" s="1" t="s">
        <v>43</v>
      </c>
      <c r="D1738" s="1">
        <v>2010</v>
      </c>
      <c r="E1738" s="1">
        <v>71000</v>
      </c>
      <c r="F1738" s="1" t="s">
        <v>23</v>
      </c>
      <c r="G1738" s="1" t="s">
        <v>17</v>
      </c>
      <c r="H1738" s="1" t="s">
        <v>18</v>
      </c>
      <c r="I1738" s="1">
        <v>19.3</v>
      </c>
      <c r="J1738" s="1" t="s">
        <v>24</v>
      </c>
      <c r="K1738" s="1" t="s">
        <v>114</v>
      </c>
      <c r="L1738" s="1">
        <v>5</v>
      </c>
      <c r="N1738" s="1">
        <v>3.3</v>
      </c>
      <c r="P1738" s="2">
        <f t="shared" si="117"/>
        <v>73.900000000000006</v>
      </c>
      <c r="R1738" t="str">
        <f t="shared" si="114"/>
        <v/>
      </c>
    </row>
    <row r="1739" spans="1:18" ht="20.399999999999999" x14ac:dyDescent="0.35">
      <c r="A1739" s="1">
        <v>1737</v>
      </c>
      <c r="B1739" s="1" t="s">
        <v>144</v>
      </c>
      <c r="C1739" s="1" t="s">
        <v>53</v>
      </c>
      <c r="D1739" s="1">
        <v>2016</v>
      </c>
      <c r="E1739" s="1">
        <v>19947</v>
      </c>
      <c r="F1739" s="1" t="s">
        <v>28</v>
      </c>
      <c r="G1739" s="1" t="s">
        <v>17</v>
      </c>
      <c r="H1739" s="1" t="s">
        <v>18</v>
      </c>
      <c r="I1739" s="1">
        <v>18.899999999999999</v>
      </c>
      <c r="J1739" s="1" t="s">
        <v>24</v>
      </c>
      <c r="K1739" s="1" t="s">
        <v>110</v>
      </c>
      <c r="L1739" s="1">
        <v>5</v>
      </c>
      <c r="N1739" s="1">
        <v>5.04</v>
      </c>
      <c r="P1739" s="2">
        <f t="shared" si="117"/>
        <v>82</v>
      </c>
      <c r="R1739" t="str">
        <f t="shared" si="114"/>
        <v/>
      </c>
    </row>
    <row r="1740" spans="1:18" ht="20.399999999999999" x14ac:dyDescent="0.35">
      <c r="A1740" s="1">
        <v>1738</v>
      </c>
      <c r="B1740" s="1" t="s">
        <v>1482</v>
      </c>
      <c r="C1740" s="1" t="s">
        <v>39</v>
      </c>
      <c r="D1740" s="1">
        <v>2012</v>
      </c>
      <c r="E1740" s="1">
        <v>91000</v>
      </c>
      <c r="F1740" s="1" t="s">
        <v>23</v>
      </c>
      <c r="G1740" s="1" t="s">
        <v>35</v>
      </c>
      <c r="H1740" s="1" t="s">
        <v>18</v>
      </c>
      <c r="I1740" s="1">
        <v>11.4</v>
      </c>
      <c r="J1740" s="1" t="s">
        <v>24</v>
      </c>
      <c r="K1740" s="1" t="s">
        <v>973</v>
      </c>
      <c r="L1740" s="1">
        <v>7</v>
      </c>
      <c r="N1740" s="1">
        <v>9.1999999999999993</v>
      </c>
      <c r="P1740" s="2">
        <f t="shared" si="117"/>
        <v>153.86000000000001</v>
      </c>
      <c r="R1740" t="str">
        <f t="shared" si="114"/>
        <v/>
      </c>
    </row>
    <row r="1741" spans="1:18" ht="20.399999999999999" x14ac:dyDescent="0.35">
      <c r="A1741" s="1">
        <v>1739</v>
      </c>
      <c r="B1741" s="1" t="s">
        <v>213</v>
      </c>
      <c r="C1741" s="1" t="s">
        <v>39</v>
      </c>
      <c r="D1741" s="1">
        <v>2014</v>
      </c>
      <c r="E1741" s="1">
        <v>74000</v>
      </c>
      <c r="F1741" s="1" t="s">
        <v>23</v>
      </c>
      <c r="G1741" s="1" t="s">
        <v>17</v>
      </c>
      <c r="H1741" s="1" t="s">
        <v>18</v>
      </c>
      <c r="I1741" s="1">
        <v>22.07</v>
      </c>
      <c r="J1741" s="1" t="s">
        <v>24</v>
      </c>
      <c r="K1741" s="1" t="s">
        <v>114</v>
      </c>
      <c r="L1741" s="1">
        <v>5</v>
      </c>
      <c r="N1741" s="1">
        <v>5.7</v>
      </c>
      <c r="P1741" s="2">
        <f t="shared" si="117"/>
        <v>73.900000000000006</v>
      </c>
      <c r="R1741" t="str">
        <f t="shared" ref="R1741:R1804" si="118">IF(Q1741&lt;&gt;"", ((Q1741 - P1741) / Q1741) * 100, "")</f>
        <v/>
      </c>
    </row>
    <row r="1742" spans="1:18" ht="20.399999999999999" x14ac:dyDescent="0.35">
      <c r="A1742" s="1">
        <v>1740</v>
      </c>
      <c r="B1742" s="1" t="s">
        <v>1483</v>
      </c>
      <c r="C1742" s="1" t="s">
        <v>53</v>
      </c>
      <c r="D1742" s="1">
        <v>2018</v>
      </c>
      <c r="E1742" s="1">
        <v>55594</v>
      </c>
      <c r="F1742" s="1" t="s">
        <v>23</v>
      </c>
      <c r="G1742" s="1" t="s">
        <v>17</v>
      </c>
      <c r="H1742" s="1" t="s">
        <v>18</v>
      </c>
      <c r="I1742" s="1">
        <v>18.489999999999998</v>
      </c>
      <c r="J1742" s="1" t="s">
        <v>24</v>
      </c>
      <c r="K1742" s="1" t="s">
        <v>363</v>
      </c>
      <c r="L1742" s="1">
        <v>7</v>
      </c>
      <c r="N1742" s="1">
        <v>8.48</v>
      </c>
      <c r="P1742" s="2">
        <f t="shared" si="117"/>
        <v>100</v>
      </c>
      <c r="R1742" t="str">
        <f t="shared" si="118"/>
        <v/>
      </c>
    </row>
    <row r="1743" spans="1:18" ht="20.399999999999999" x14ac:dyDescent="0.35">
      <c r="A1743" s="1">
        <v>1741</v>
      </c>
      <c r="B1743" s="1" t="s">
        <v>1484</v>
      </c>
      <c r="C1743" s="1" t="s">
        <v>39</v>
      </c>
      <c r="D1743" s="1">
        <v>2013</v>
      </c>
      <c r="E1743" s="1">
        <v>58000</v>
      </c>
      <c r="F1743" s="1" t="s">
        <v>23</v>
      </c>
      <c r="G1743" s="1" t="s">
        <v>35</v>
      </c>
      <c r="H1743" s="1" t="s">
        <v>18</v>
      </c>
      <c r="I1743" s="1">
        <v>11.2</v>
      </c>
      <c r="J1743" s="1" t="s">
        <v>24</v>
      </c>
      <c r="K1743" s="1" t="s">
        <v>858</v>
      </c>
      <c r="L1743" s="1">
        <v>4</v>
      </c>
      <c r="N1743" s="1">
        <v>48</v>
      </c>
      <c r="P1743" s="2">
        <f t="shared" si="117"/>
        <v>306</v>
      </c>
      <c r="R1743" t="str">
        <f t="shared" si="118"/>
        <v/>
      </c>
    </row>
    <row r="1744" spans="1:18" ht="20.399999999999999" x14ac:dyDescent="0.35">
      <c r="A1744" s="1">
        <v>1742</v>
      </c>
      <c r="B1744" s="1" t="s">
        <v>703</v>
      </c>
      <c r="C1744" s="1" t="s">
        <v>39</v>
      </c>
      <c r="D1744" s="1">
        <v>2012</v>
      </c>
      <c r="E1744" s="1">
        <v>110224</v>
      </c>
      <c r="F1744" s="1" t="s">
        <v>23</v>
      </c>
      <c r="G1744" s="1" t="s">
        <v>17</v>
      </c>
      <c r="H1744" s="1" t="s">
        <v>18</v>
      </c>
      <c r="I1744" s="1">
        <v>19.010000000000002</v>
      </c>
      <c r="J1744" s="1" t="s">
        <v>24</v>
      </c>
      <c r="K1744" s="1" t="s">
        <v>95</v>
      </c>
      <c r="L1744" s="1">
        <v>5</v>
      </c>
      <c r="N1744" s="1">
        <v>6.1</v>
      </c>
      <c r="P1744" s="2">
        <f t="shared" si="117"/>
        <v>108.45</v>
      </c>
      <c r="R1744" t="str">
        <f t="shared" si="118"/>
        <v/>
      </c>
    </row>
    <row r="1745" spans="1:18" ht="20.399999999999999" x14ac:dyDescent="0.35">
      <c r="A1745" s="1">
        <v>1743</v>
      </c>
      <c r="B1745" s="1" t="s">
        <v>392</v>
      </c>
      <c r="C1745" s="1" t="s">
        <v>129</v>
      </c>
      <c r="D1745" s="1">
        <v>2010</v>
      </c>
      <c r="E1745" s="1">
        <v>21002</v>
      </c>
      <c r="F1745" s="1" t="s">
        <v>28</v>
      </c>
      <c r="G1745" s="1" t="s">
        <v>17</v>
      </c>
      <c r="H1745" s="1" t="s">
        <v>18</v>
      </c>
      <c r="I1745" s="1">
        <v>22.5</v>
      </c>
      <c r="J1745" s="1" t="s">
        <v>24</v>
      </c>
      <c r="K1745" s="1" t="s">
        <v>398</v>
      </c>
      <c r="L1745" s="1">
        <v>5</v>
      </c>
      <c r="M1745" s="1" t="s">
        <v>705</v>
      </c>
      <c r="N1745" s="1">
        <v>2.75</v>
      </c>
      <c r="P1745" s="2">
        <f t="shared" si="117"/>
        <v>67.040000000000006</v>
      </c>
      <c r="Q1745">
        <f t="shared" ref="Q1745:Q1800" si="119">VALUE(SUBSTITUTE(SUBSTITUTE(TRIM(M1745), CHAR(160), ""), " Lakh", "")) * 100000</f>
        <v>474000</v>
      </c>
      <c r="R1745">
        <f t="shared" si="118"/>
        <v>99.985856540084399</v>
      </c>
    </row>
    <row r="1746" spans="1:18" ht="20.399999999999999" x14ac:dyDescent="0.35">
      <c r="A1746" s="1">
        <v>1744</v>
      </c>
      <c r="B1746" s="1" t="s">
        <v>173</v>
      </c>
      <c r="C1746" s="1" t="s">
        <v>22</v>
      </c>
      <c r="D1746" s="1">
        <v>2017</v>
      </c>
      <c r="E1746" s="1">
        <v>121000</v>
      </c>
      <c r="F1746" s="1" t="s">
        <v>23</v>
      </c>
      <c r="G1746" s="1" t="s">
        <v>17</v>
      </c>
      <c r="H1746" s="1" t="s">
        <v>18</v>
      </c>
      <c r="I1746" s="1">
        <v>24.52</v>
      </c>
      <c r="J1746" s="1" t="s">
        <v>24</v>
      </c>
      <c r="K1746" s="1" t="s">
        <v>80</v>
      </c>
      <c r="L1746" s="1">
        <v>7</v>
      </c>
      <c r="N1746" s="1">
        <v>8</v>
      </c>
      <c r="P1746" s="2">
        <f t="shared" si="117"/>
        <v>88.5</v>
      </c>
      <c r="R1746" t="str">
        <f t="shared" si="118"/>
        <v/>
      </c>
    </row>
    <row r="1747" spans="1:18" ht="20.399999999999999" x14ac:dyDescent="0.35">
      <c r="A1747" s="1">
        <v>1745</v>
      </c>
      <c r="B1747" s="1" t="s">
        <v>285</v>
      </c>
      <c r="C1747" s="1" t="s">
        <v>43</v>
      </c>
      <c r="D1747" s="1">
        <v>2010</v>
      </c>
      <c r="E1747" s="1">
        <v>73513</v>
      </c>
      <c r="F1747" s="1" t="s">
        <v>28</v>
      </c>
      <c r="G1747" s="1" t="s">
        <v>17</v>
      </c>
      <c r="H1747" s="1" t="s">
        <v>18</v>
      </c>
      <c r="I1747" s="1">
        <v>19.7</v>
      </c>
      <c r="J1747" s="1" t="s">
        <v>24</v>
      </c>
      <c r="K1747" s="1" t="s">
        <v>116</v>
      </c>
      <c r="L1747" s="1">
        <v>5</v>
      </c>
      <c r="N1747" s="1">
        <v>1.85</v>
      </c>
      <c r="P1747" s="2">
        <f t="shared" si="117"/>
        <v>46.3</v>
      </c>
      <c r="R1747" t="str">
        <f t="shared" si="118"/>
        <v/>
      </c>
    </row>
    <row r="1748" spans="1:18" ht="20.399999999999999" x14ac:dyDescent="0.35">
      <c r="A1748" s="1">
        <v>1746</v>
      </c>
      <c r="B1748" s="1" t="s">
        <v>1485</v>
      </c>
      <c r="C1748" s="1" t="s">
        <v>43</v>
      </c>
      <c r="D1748" s="1">
        <v>2015</v>
      </c>
      <c r="E1748" s="1">
        <v>34000</v>
      </c>
      <c r="F1748" s="1" t="s">
        <v>28</v>
      </c>
      <c r="G1748" s="1" t="s">
        <v>35</v>
      </c>
      <c r="H1748" s="1" t="s">
        <v>18</v>
      </c>
      <c r="I1748" s="1">
        <v>20.51</v>
      </c>
      <c r="J1748" s="1" t="s">
        <v>24</v>
      </c>
      <c r="K1748" s="1" t="s">
        <v>223</v>
      </c>
      <c r="L1748" s="1">
        <v>5</v>
      </c>
      <c r="N1748" s="1">
        <v>3.85</v>
      </c>
      <c r="P1748" s="2">
        <f t="shared" si="117"/>
        <v>67</v>
      </c>
      <c r="R1748" t="str">
        <f t="shared" si="118"/>
        <v/>
      </c>
    </row>
    <row r="1749" spans="1:18" ht="20.399999999999999" x14ac:dyDescent="0.35">
      <c r="A1749" s="1">
        <v>1747</v>
      </c>
      <c r="B1749" s="1" t="s">
        <v>1009</v>
      </c>
      <c r="C1749" s="1" t="s">
        <v>34</v>
      </c>
      <c r="D1749" s="1">
        <v>2017</v>
      </c>
      <c r="E1749" s="1">
        <v>28371</v>
      </c>
      <c r="F1749" s="1" t="s">
        <v>28</v>
      </c>
      <c r="G1749" s="1" t="s">
        <v>17</v>
      </c>
      <c r="H1749" s="1" t="s">
        <v>18</v>
      </c>
      <c r="I1749" s="1">
        <v>15.1</v>
      </c>
      <c r="J1749" s="1" t="s">
        <v>24</v>
      </c>
      <c r="K1749" s="1" t="s">
        <v>239</v>
      </c>
      <c r="L1749" s="1">
        <v>7</v>
      </c>
      <c r="M1749" s="1" t="s">
        <v>1010</v>
      </c>
      <c r="N1749" s="1">
        <v>4.74</v>
      </c>
      <c r="P1749" s="2">
        <f t="shared" si="117"/>
        <v>73</v>
      </c>
      <c r="Q1749">
        <f t="shared" si="119"/>
        <v>498000.00000000006</v>
      </c>
      <c r="R1749">
        <f t="shared" si="118"/>
        <v>99.985341365461849</v>
      </c>
    </row>
    <row r="1750" spans="1:18" ht="20.399999999999999" x14ac:dyDescent="0.35">
      <c r="A1750" s="1">
        <v>1748</v>
      </c>
      <c r="B1750" s="1" t="s">
        <v>653</v>
      </c>
      <c r="C1750" s="1" t="s">
        <v>53</v>
      </c>
      <c r="D1750" s="1">
        <v>2013</v>
      </c>
      <c r="E1750" s="1">
        <v>74755</v>
      </c>
      <c r="F1750" s="1" t="s">
        <v>23</v>
      </c>
      <c r="G1750" s="1" t="s">
        <v>17</v>
      </c>
      <c r="H1750" s="1" t="s">
        <v>18</v>
      </c>
      <c r="I1750" s="1">
        <v>19.600000000000001</v>
      </c>
      <c r="J1750" s="1" t="s">
        <v>24</v>
      </c>
      <c r="K1750" s="1" t="s">
        <v>95</v>
      </c>
      <c r="L1750" s="1">
        <v>5</v>
      </c>
      <c r="N1750" s="1">
        <v>5.63</v>
      </c>
      <c r="P1750" s="2">
        <f t="shared" si="117"/>
        <v>108.45</v>
      </c>
      <c r="R1750" t="str">
        <f t="shared" si="118"/>
        <v/>
      </c>
    </row>
    <row r="1751" spans="1:18" ht="20.399999999999999" x14ac:dyDescent="0.35">
      <c r="A1751" s="1">
        <v>1749</v>
      </c>
      <c r="B1751" s="1" t="s">
        <v>1486</v>
      </c>
      <c r="C1751" s="1" t="s">
        <v>53</v>
      </c>
      <c r="D1751" s="1">
        <v>2011</v>
      </c>
      <c r="E1751" s="1">
        <v>25805</v>
      </c>
      <c r="F1751" s="1" t="s">
        <v>28</v>
      </c>
      <c r="G1751" s="1" t="s">
        <v>17</v>
      </c>
      <c r="H1751" s="1" t="s">
        <v>18</v>
      </c>
      <c r="I1751" s="1">
        <v>18.2</v>
      </c>
      <c r="J1751" s="1" t="s">
        <v>24</v>
      </c>
      <c r="K1751" s="1" t="s">
        <v>106</v>
      </c>
      <c r="L1751" s="1">
        <v>5</v>
      </c>
      <c r="N1751" s="1">
        <v>2.62</v>
      </c>
      <c r="P1751" s="2">
        <f t="shared" si="117"/>
        <v>64</v>
      </c>
      <c r="R1751" t="str">
        <f t="shared" si="118"/>
        <v/>
      </c>
    </row>
    <row r="1752" spans="1:18" ht="20.399999999999999" x14ac:dyDescent="0.35">
      <c r="A1752" s="1">
        <v>1750</v>
      </c>
      <c r="B1752" s="1" t="s">
        <v>1458</v>
      </c>
      <c r="C1752" s="1" t="s">
        <v>53</v>
      </c>
      <c r="D1752" s="1">
        <v>2015</v>
      </c>
      <c r="E1752" s="1">
        <v>82603</v>
      </c>
      <c r="F1752" s="1" t="s">
        <v>28</v>
      </c>
      <c r="G1752" s="1" t="s">
        <v>17</v>
      </c>
      <c r="H1752" s="1" t="s">
        <v>18</v>
      </c>
      <c r="I1752" s="1">
        <v>13.06</v>
      </c>
      <c r="J1752" s="1" t="s">
        <v>24</v>
      </c>
      <c r="K1752" s="1" t="s">
        <v>1487</v>
      </c>
      <c r="L1752" s="1">
        <v>5</v>
      </c>
      <c r="N1752" s="1">
        <v>4.9000000000000004</v>
      </c>
      <c r="P1752" s="2">
        <f t="shared" si="117"/>
        <v>102.53</v>
      </c>
      <c r="R1752" t="str">
        <f t="shared" si="118"/>
        <v/>
      </c>
    </row>
    <row r="1753" spans="1:18" ht="20.399999999999999" x14ac:dyDescent="0.35">
      <c r="A1753" s="1">
        <v>1751</v>
      </c>
      <c r="B1753" s="1" t="s">
        <v>735</v>
      </c>
      <c r="C1753" s="1" t="s">
        <v>27</v>
      </c>
      <c r="D1753" s="1">
        <v>2006</v>
      </c>
      <c r="E1753" s="1">
        <v>110000</v>
      </c>
      <c r="F1753" s="1" t="s">
        <v>28</v>
      </c>
      <c r="G1753" s="1" t="s">
        <v>17</v>
      </c>
      <c r="H1753" s="1" t="s">
        <v>18</v>
      </c>
      <c r="I1753" s="1">
        <v>13.5</v>
      </c>
      <c r="J1753" s="1" t="s">
        <v>24</v>
      </c>
      <c r="K1753" s="1" t="s">
        <v>245</v>
      </c>
      <c r="L1753" s="1">
        <v>5</v>
      </c>
      <c r="N1753" s="1">
        <v>2.65</v>
      </c>
      <c r="P1753" s="2">
        <f t="shared" si="117"/>
        <v>130</v>
      </c>
      <c r="R1753" t="str">
        <f t="shared" si="118"/>
        <v/>
      </c>
    </row>
    <row r="1754" spans="1:18" ht="20.399999999999999" x14ac:dyDescent="0.35">
      <c r="A1754" s="1">
        <v>1752</v>
      </c>
      <c r="B1754" s="1" t="s">
        <v>211</v>
      </c>
      <c r="C1754" s="1" t="s">
        <v>61</v>
      </c>
      <c r="D1754" s="1">
        <v>2012</v>
      </c>
      <c r="E1754" s="1">
        <v>88000</v>
      </c>
      <c r="F1754" s="1" t="s">
        <v>23</v>
      </c>
      <c r="G1754" s="1" t="s">
        <v>17</v>
      </c>
      <c r="H1754" s="1" t="s">
        <v>18</v>
      </c>
      <c r="I1754" s="1">
        <v>16</v>
      </c>
      <c r="J1754" s="1" t="s">
        <v>24</v>
      </c>
      <c r="K1754" s="1" t="s">
        <v>167</v>
      </c>
      <c r="L1754" s="1">
        <v>7</v>
      </c>
      <c r="N1754" s="1">
        <v>5.99</v>
      </c>
      <c r="P1754" s="2">
        <f t="shared" si="117"/>
        <v>140</v>
      </c>
      <c r="R1754" t="str">
        <f t="shared" si="118"/>
        <v/>
      </c>
    </row>
    <row r="1755" spans="1:18" ht="20.399999999999999" x14ac:dyDescent="0.35">
      <c r="A1755" s="1">
        <v>1753</v>
      </c>
      <c r="B1755" s="1" t="s">
        <v>1488</v>
      </c>
      <c r="C1755" s="1" t="s">
        <v>27</v>
      </c>
      <c r="D1755" s="1">
        <v>2011</v>
      </c>
      <c r="E1755" s="1">
        <v>110000</v>
      </c>
      <c r="F1755" s="1" t="s">
        <v>23</v>
      </c>
      <c r="G1755" s="1" t="s">
        <v>17</v>
      </c>
      <c r="H1755" s="1" t="s">
        <v>36</v>
      </c>
      <c r="I1755" s="1">
        <v>21</v>
      </c>
      <c r="J1755" s="1" t="s">
        <v>24</v>
      </c>
      <c r="K1755" s="1" t="s">
        <v>372</v>
      </c>
      <c r="L1755" s="1">
        <v>5</v>
      </c>
      <c r="N1755" s="1">
        <v>2.4</v>
      </c>
      <c r="P1755" s="2">
        <f t="shared" si="117"/>
        <v>64.099999999999994</v>
      </c>
      <c r="R1755" t="str">
        <f t="shared" si="118"/>
        <v/>
      </c>
    </row>
    <row r="1756" spans="1:18" ht="20.399999999999999" x14ac:dyDescent="0.35">
      <c r="A1756" s="1">
        <v>1754</v>
      </c>
      <c r="B1756" s="1" t="s">
        <v>1489</v>
      </c>
      <c r="C1756" s="1" t="s">
        <v>61</v>
      </c>
      <c r="D1756" s="1">
        <v>2017</v>
      </c>
      <c r="E1756" s="1">
        <v>15000</v>
      </c>
      <c r="F1756" s="1" t="s">
        <v>28</v>
      </c>
      <c r="G1756" s="1" t="s">
        <v>17</v>
      </c>
      <c r="H1756" s="1" t="s">
        <v>18</v>
      </c>
      <c r="I1756" s="1">
        <v>21.7</v>
      </c>
      <c r="J1756" s="1" t="s">
        <v>24</v>
      </c>
      <c r="K1756" s="1" t="s">
        <v>223</v>
      </c>
      <c r="L1756" s="1">
        <v>5</v>
      </c>
      <c r="M1756" s="1" t="s">
        <v>1010</v>
      </c>
      <c r="N1756" s="1">
        <v>4.25</v>
      </c>
      <c r="P1756" s="2">
        <f t="shared" si="117"/>
        <v>67</v>
      </c>
      <c r="Q1756">
        <f t="shared" si="119"/>
        <v>498000.00000000006</v>
      </c>
      <c r="R1756">
        <f t="shared" si="118"/>
        <v>99.986546184738955</v>
      </c>
    </row>
    <row r="1757" spans="1:18" ht="20.399999999999999" x14ac:dyDescent="0.35">
      <c r="A1757" s="1">
        <v>1755</v>
      </c>
      <c r="B1757" s="1" t="s">
        <v>1490</v>
      </c>
      <c r="C1757" s="1" t="s">
        <v>15</v>
      </c>
      <c r="D1757" s="1">
        <v>2013</v>
      </c>
      <c r="E1757" s="1">
        <v>70000</v>
      </c>
      <c r="F1757" s="1" t="s">
        <v>23</v>
      </c>
      <c r="G1757" s="1" t="s">
        <v>35</v>
      </c>
      <c r="H1757" s="1" t="s">
        <v>18</v>
      </c>
      <c r="I1757" s="1">
        <v>15.15</v>
      </c>
      <c r="J1757" s="1" t="s">
        <v>24</v>
      </c>
      <c r="K1757" s="1" t="s">
        <v>1491</v>
      </c>
      <c r="L1757" s="1">
        <v>5</v>
      </c>
      <c r="N1757" s="1">
        <v>40</v>
      </c>
      <c r="P1757" s="2">
        <f t="shared" si="117"/>
        <v>240</v>
      </c>
      <c r="R1757" t="str">
        <f t="shared" si="118"/>
        <v/>
      </c>
    </row>
    <row r="1758" spans="1:18" ht="20.399999999999999" x14ac:dyDescent="0.35">
      <c r="A1758" s="1">
        <v>1756</v>
      </c>
      <c r="B1758" s="1" t="s">
        <v>70</v>
      </c>
      <c r="C1758" s="1" t="s">
        <v>22</v>
      </c>
      <c r="D1758" s="1">
        <v>2008</v>
      </c>
      <c r="E1758" s="1">
        <v>150000</v>
      </c>
      <c r="F1758" s="1" t="s">
        <v>23</v>
      </c>
      <c r="G1758" s="1" t="s">
        <v>17</v>
      </c>
      <c r="H1758" s="1" t="s">
        <v>36</v>
      </c>
      <c r="I1758" s="1">
        <v>28.4</v>
      </c>
      <c r="J1758" s="1" t="s">
        <v>24</v>
      </c>
      <c r="K1758" s="1" t="s">
        <v>51</v>
      </c>
      <c r="L1758" s="1">
        <v>5</v>
      </c>
      <c r="N1758" s="1">
        <v>2.7</v>
      </c>
      <c r="P1758" s="2">
        <f t="shared" si="117"/>
        <v>74</v>
      </c>
      <c r="R1758" t="str">
        <f t="shared" si="118"/>
        <v/>
      </c>
    </row>
    <row r="1759" spans="1:18" ht="20.399999999999999" x14ac:dyDescent="0.35">
      <c r="A1759" s="1">
        <v>1757</v>
      </c>
      <c r="B1759" s="1" t="s">
        <v>1492</v>
      </c>
      <c r="C1759" s="1" t="s">
        <v>39</v>
      </c>
      <c r="D1759" s="1">
        <v>2016</v>
      </c>
      <c r="E1759" s="1">
        <v>19000</v>
      </c>
      <c r="F1759" s="1" t="s">
        <v>28</v>
      </c>
      <c r="G1759" s="1" t="s">
        <v>17</v>
      </c>
      <c r="H1759" s="1" t="s">
        <v>18</v>
      </c>
      <c r="I1759" s="1">
        <v>20.63</v>
      </c>
      <c r="J1759" s="1" t="s">
        <v>24</v>
      </c>
      <c r="K1759" s="1" t="s">
        <v>223</v>
      </c>
      <c r="L1759" s="1">
        <v>5</v>
      </c>
      <c r="N1759" s="1">
        <v>2.99</v>
      </c>
      <c r="P1759" s="2">
        <f t="shared" si="117"/>
        <v>67</v>
      </c>
      <c r="R1759" t="str">
        <f t="shared" si="118"/>
        <v/>
      </c>
    </row>
    <row r="1760" spans="1:18" ht="20.399999999999999" x14ac:dyDescent="0.35">
      <c r="A1760" s="1">
        <v>1758</v>
      </c>
      <c r="B1760" s="1" t="s">
        <v>83</v>
      </c>
      <c r="C1760" s="1" t="s">
        <v>27</v>
      </c>
      <c r="D1760" s="1">
        <v>2011</v>
      </c>
      <c r="E1760" s="1">
        <v>37442</v>
      </c>
      <c r="F1760" s="1" t="s">
        <v>28</v>
      </c>
      <c r="G1760" s="1" t="s">
        <v>17</v>
      </c>
      <c r="H1760" s="1" t="s">
        <v>18</v>
      </c>
      <c r="I1760" s="1">
        <v>18.5</v>
      </c>
      <c r="J1760" s="1" t="s">
        <v>24</v>
      </c>
      <c r="K1760" s="1" t="s">
        <v>84</v>
      </c>
      <c r="L1760" s="1">
        <v>5</v>
      </c>
      <c r="N1760" s="1">
        <v>3.4</v>
      </c>
      <c r="P1760" s="2">
        <f t="shared" si="117"/>
        <v>80</v>
      </c>
      <c r="R1760" t="str">
        <f t="shared" si="118"/>
        <v/>
      </c>
    </row>
    <row r="1761" spans="1:18" ht="20.399999999999999" x14ac:dyDescent="0.35">
      <c r="A1761" s="1">
        <v>1759</v>
      </c>
      <c r="B1761" s="1" t="s">
        <v>814</v>
      </c>
      <c r="C1761" s="1" t="s">
        <v>34</v>
      </c>
      <c r="D1761" s="1">
        <v>2016</v>
      </c>
      <c r="E1761" s="1">
        <v>63111</v>
      </c>
      <c r="F1761" s="1" t="s">
        <v>23</v>
      </c>
      <c r="G1761" s="1" t="s">
        <v>35</v>
      </c>
      <c r="H1761" s="1" t="s">
        <v>36</v>
      </c>
      <c r="I1761" s="1">
        <v>18.12</v>
      </c>
      <c r="J1761" s="1" t="s">
        <v>24</v>
      </c>
      <c r="K1761" s="1" t="s">
        <v>77</v>
      </c>
      <c r="L1761" s="1">
        <v>5</v>
      </c>
      <c r="N1761" s="1">
        <v>30.8</v>
      </c>
      <c r="P1761" s="2">
        <f t="shared" si="117"/>
        <v>190</v>
      </c>
      <c r="R1761" t="str">
        <f t="shared" si="118"/>
        <v/>
      </c>
    </row>
    <row r="1762" spans="1:18" ht="20.399999999999999" x14ac:dyDescent="0.35">
      <c r="A1762" s="1">
        <v>1760</v>
      </c>
      <c r="B1762" s="1" t="s">
        <v>354</v>
      </c>
      <c r="C1762" s="1" t="s">
        <v>15</v>
      </c>
      <c r="D1762" s="1">
        <v>2012</v>
      </c>
      <c r="E1762" s="1">
        <v>88000</v>
      </c>
      <c r="F1762" s="1" t="s">
        <v>23</v>
      </c>
      <c r="G1762" s="1" t="s">
        <v>17</v>
      </c>
      <c r="H1762" s="1" t="s">
        <v>18</v>
      </c>
      <c r="I1762" s="1">
        <v>20.77</v>
      </c>
      <c r="J1762" s="1" t="s">
        <v>24</v>
      </c>
      <c r="K1762" s="1" t="s">
        <v>472</v>
      </c>
      <c r="L1762" s="1">
        <v>7</v>
      </c>
      <c r="N1762" s="1">
        <v>5.85</v>
      </c>
      <c r="P1762" s="2">
        <f t="shared" si="117"/>
        <v>88.8</v>
      </c>
      <c r="R1762" t="str">
        <f t="shared" si="118"/>
        <v/>
      </c>
    </row>
    <row r="1763" spans="1:18" ht="20.399999999999999" x14ac:dyDescent="0.35">
      <c r="A1763" s="1">
        <v>1761</v>
      </c>
      <c r="B1763" s="1" t="s">
        <v>437</v>
      </c>
      <c r="C1763" s="1" t="s">
        <v>43</v>
      </c>
      <c r="D1763" s="1">
        <v>2014</v>
      </c>
      <c r="E1763" s="1">
        <v>42355</v>
      </c>
      <c r="F1763" s="1" t="s">
        <v>28</v>
      </c>
      <c r="G1763" s="1" t="s">
        <v>17</v>
      </c>
      <c r="H1763" s="1" t="s">
        <v>18</v>
      </c>
      <c r="I1763" s="1">
        <v>18.899999999999999</v>
      </c>
      <c r="J1763" s="1" t="s">
        <v>24</v>
      </c>
      <c r="K1763" s="1" t="s">
        <v>110</v>
      </c>
      <c r="L1763" s="1">
        <v>5</v>
      </c>
      <c r="N1763" s="1">
        <v>4</v>
      </c>
      <c r="P1763" s="2">
        <f t="shared" si="117"/>
        <v>82</v>
      </c>
      <c r="R1763" t="str">
        <f t="shared" si="118"/>
        <v/>
      </c>
    </row>
    <row r="1764" spans="1:18" ht="20.399999999999999" x14ac:dyDescent="0.35">
      <c r="A1764" s="1">
        <v>1762</v>
      </c>
      <c r="B1764" s="1" t="s">
        <v>1493</v>
      </c>
      <c r="C1764" s="1" t="s">
        <v>34</v>
      </c>
      <c r="D1764" s="1">
        <v>2011</v>
      </c>
      <c r="E1764" s="1">
        <v>75871</v>
      </c>
      <c r="F1764" s="1" t="s">
        <v>28</v>
      </c>
      <c r="G1764" s="1" t="s">
        <v>35</v>
      </c>
      <c r="H1764" s="1" t="s">
        <v>18</v>
      </c>
      <c r="I1764" s="1">
        <v>9.43</v>
      </c>
      <c r="J1764" s="1" t="s">
        <v>24</v>
      </c>
      <c r="K1764" s="1" t="s">
        <v>1494</v>
      </c>
      <c r="L1764" s="1">
        <v>5</v>
      </c>
      <c r="N1764" s="1">
        <v>14.12</v>
      </c>
      <c r="P1764" s="2">
        <f t="shared" si="117"/>
        <v>254</v>
      </c>
      <c r="R1764" t="str">
        <f t="shared" si="118"/>
        <v/>
      </c>
    </row>
    <row r="1765" spans="1:18" ht="20.399999999999999" x14ac:dyDescent="0.35">
      <c r="A1765" s="1">
        <v>1763</v>
      </c>
      <c r="B1765" s="1" t="s">
        <v>910</v>
      </c>
      <c r="C1765" s="1" t="s">
        <v>15</v>
      </c>
      <c r="D1765" s="1">
        <v>2011</v>
      </c>
      <c r="E1765" s="1">
        <v>65000</v>
      </c>
      <c r="F1765" s="1" t="s">
        <v>23</v>
      </c>
      <c r="G1765" s="1" t="s">
        <v>17</v>
      </c>
      <c r="H1765" s="1" t="s">
        <v>18</v>
      </c>
      <c r="I1765" s="1">
        <v>17.899999999999999</v>
      </c>
      <c r="J1765" s="1" t="s">
        <v>24</v>
      </c>
      <c r="K1765" s="1" t="s">
        <v>132</v>
      </c>
      <c r="L1765" s="1">
        <v>5</v>
      </c>
      <c r="N1765" s="1">
        <v>4.55</v>
      </c>
      <c r="P1765" s="2">
        <f t="shared" si="117"/>
        <v>163.69999999999999</v>
      </c>
      <c r="R1765" t="str">
        <f t="shared" si="118"/>
        <v/>
      </c>
    </row>
    <row r="1766" spans="1:18" ht="20.399999999999999" x14ac:dyDescent="0.35">
      <c r="A1766" s="1">
        <v>1764</v>
      </c>
      <c r="B1766" s="1" t="s">
        <v>875</v>
      </c>
      <c r="C1766" s="1" t="s">
        <v>22</v>
      </c>
      <c r="D1766" s="1">
        <v>2015</v>
      </c>
      <c r="E1766" s="1">
        <v>69000</v>
      </c>
      <c r="F1766" s="1" t="s">
        <v>23</v>
      </c>
      <c r="G1766" s="1" t="s">
        <v>35</v>
      </c>
      <c r="H1766" s="1" t="s">
        <v>18</v>
      </c>
      <c r="I1766" s="1">
        <v>0</v>
      </c>
      <c r="J1766" s="1" t="s">
        <v>24</v>
      </c>
      <c r="K1766" s="1" t="s">
        <v>876</v>
      </c>
      <c r="L1766" s="1">
        <v>5</v>
      </c>
      <c r="N1766" s="1">
        <v>38</v>
      </c>
      <c r="P1766" s="2">
        <f t="shared" si="117"/>
        <v>165</v>
      </c>
      <c r="R1766" t="str">
        <f t="shared" si="118"/>
        <v/>
      </c>
    </row>
    <row r="1767" spans="1:18" ht="20.399999999999999" x14ac:dyDescent="0.35">
      <c r="A1767" s="1">
        <v>1765</v>
      </c>
      <c r="B1767" s="1" t="s">
        <v>585</v>
      </c>
      <c r="C1767" s="1" t="s">
        <v>43</v>
      </c>
      <c r="D1767" s="1">
        <v>2011</v>
      </c>
      <c r="E1767" s="1">
        <v>79232</v>
      </c>
      <c r="F1767" s="1" t="s">
        <v>23</v>
      </c>
      <c r="G1767" s="1" t="s">
        <v>17</v>
      </c>
      <c r="H1767" s="1" t="s">
        <v>18</v>
      </c>
      <c r="I1767" s="1">
        <v>21.1</v>
      </c>
      <c r="J1767" s="1" t="s">
        <v>24</v>
      </c>
      <c r="K1767" s="1" t="s">
        <v>114</v>
      </c>
      <c r="L1767" s="1">
        <v>5</v>
      </c>
      <c r="N1767" s="1">
        <v>2.9</v>
      </c>
      <c r="P1767" s="2">
        <f t="shared" si="117"/>
        <v>73.900000000000006</v>
      </c>
      <c r="R1767" t="str">
        <f t="shared" si="118"/>
        <v/>
      </c>
    </row>
    <row r="1768" spans="1:18" ht="20.399999999999999" x14ac:dyDescent="0.35">
      <c r="A1768" s="1">
        <v>1766</v>
      </c>
      <c r="B1768" s="1" t="s">
        <v>1454</v>
      </c>
      <c r="C1768" s="1" t="s">
        <v>22</v>
      </c>
      <c r="D1768" s="1">
        <v>2007</v>
      </c>
      <c r="E1768" s="1">
        <v>220000</v>
      </c>
      <c r="F1768" s="1" t="s">
        <v>28</v>
      </c>
      <c r="G1768" s="1" t="s">
        <v>35</v>
      </c>
      <c r="H1768" s="1" t="s">
        <v>36</v>
      </c>
      <c r="I1768" s="1">
        <v>11.74</v>
      </c>
      <c r="J1768" s="1" t="s">
        <v>24</v>
      </c>
      <c r="K1768" s="1" t="s">
        <v>161</v>
      </c>
      <c r="L1768" s="1">
        <v>5</v>
      </c>
      <c r="N1768" s="1">
        <v>6</v>
      </c>
      <c r="P1768" s="2">
        <f t="shared" si="117"/>
        <v>186</v>
      </c>
      <c r="R1768" t="str">
        <f t="shared" si="118"/>
        <v/>
      </c>
    </row>
    <row r="1769" spans="1:18" ht="20.399999999999999" x14ac:dyDescent="0.35">
      <c r="A1769" s="1">
        <v>1767</v>
      </c>
      <c r="B1769" s="1" t="s">
        <v>418</v>
      </c>
      <c r="C1769" s="1" t="s">
        <v>53</v>
      </c>
      <c r="D1769" s="1">
        <v>2016</v>
      </c>
      <c r="E1769" s="1">
        <v>28470</v>
      </c>
      <c r="F1769" s="1" t="s">
        <v>28</v>
      </c>
      <c r="G1769" s="1" t="s">
        <v>17</v>
      </c>
      <c r="H1769" s="1" t="s">
        <v>18</v>
      </c>
      <c r="I1769" s="1">
        <v>18.600000000000001</v>
      </c>
      <c r="J1769" s="1" t="s">
        <v>24</v>
      </c>
      <c r="K1769" s="1" t="s">
        <v>368</v>
      </c>
      <c r="L1769" s="1">
        <v>5</v>
      </c>
      <c r="N1769" s="1">
        <v>6.95</v>
      </c>
      <c r="P1769" s="2">
        <f t="shared" si="117"/>
        <v>81.83</v>
      </c>
      <c r="R1769" t="str">
        <f t="shared" si="118"/>
        <v/>
      </c>
    </row>
    <row r="1770" spans="1:18" ht="20.399999999999999" x14ac:dyDescent="0.35">
      <c r="A1770" s="1">
        <v>1768</v>
      </c>
      <c r="B1770" s="1" t="s">
        <v>1495</v>
      </c>
      <c r="C1770" s="1" t="s">
        <v>57</v>
      </c>
      <c r="D1770" s="1">
        <v>2014</v>
      </c>
      <c r="E1770" s="1">
        <v>9759</v>
      </c>
      <c r="F1770" s="1" t="s">
        <v>28</v>
      </c>
      <c r="G1770" s="1" t="s">
        <v>17</v>
      </c>
      <c r="H1770" s="1" t="s">
        <v>18</v>
      </c>
      <c r="I1770" s="1">
        <v>20.3</v>
      </c>
      <c r="J1770" s="1" t="s">
        <v>24</v>
      </c>
      <c r="K1770" s="1" t="s">
        <v>351</v>
      </c>
      <c r="L1770" s="1">
        <v>5</v>
      </c>
      <c r="N1770" s="1">
        <v>2.75</v>
      </c>
      <c r="P1770" s="2">
        <f t="shared" si="117"/>
        <v>68.05</v>
      </c>
      <c r="R1770" t="str">
        <f t="shared" si="118"/>
        <v/>
      </c>
    </row>
    <row r="1771" spans="1:18" ht="20.399999999999999" x14ac:dyDescent="0.35">
      <c r="A1771" s="1">
        <v>1769</v>
      </c>
      <c r="B1771" s="1" t="s">
        <v>143</v>
      </c>
      <c r="C1771" s="1" t="s">
        <v>22</v>
      </c>
      <c r="D1771" s="1">
        <v>2014</v>
      </c>
      <c r="E1771" s="1">
        <v>75216</v>
      </c>
      <c r="F1771" s="1" t="s">
        <v>23</v>
      </c>
      <c r="G1771" s="1" t="s">
        <v>17</v>
      </c>
      <c r="H1771" s="1" t="s">
        <v>18</v>
      </c>
      <c r="I1771" s="1">
        <v>22.9</v>
      </c>
      <c r="J1771" s="1" t="s">
        <v>24</v>
      </c>
      <c r="K1771" s="1" t="s">
        <v>51</v>
      </c>
      <c r="L1771" s="1">
        <v>5</v>
      </c>
      <c r="N1771" s="1">
        <v>5.0999999999999996</v>
      </c>
      <c r="P1771" s="2">
        <f t="shared" si="117"/>
        <v>74</v>
      </c>
      <c r="R1771" t="str">
        <f t="shared" si="118"/>
        <v/>
      </c>
    </row>
    <row r="1772" spans="1:18" ht="20.399999999999999" x14ac:dyDescent="0.35">
      <c r="A1772" s="1">
        <v>1770</v>
      </c>
      <c r="B1772" s="1" t="s">
        <v>1496</v>
      </c>
      <c r="C1772" s="1" t="s">
        <v>27</v>
      </c>
      <c r="D1772" s="1">
        <v>2017</v>
      </c>
      <c r="E1772" s="1">
        <v>8000</v>
      </c>
      <c r="F1772" s="1" t="s">
        <v>28</v>
      </c>
      <c r="G1772" s="1" t="s">
        <v>17</v>
      </c>
      <c r="H1772" s="1" t="s">
        <v>18</v>
      </c>
      <c r="I1772" s="1">
        <v>18.600000000000001</v>
      </c>
      <c r="J1772" s="1" t="s">
        <v>24</v>
      </c>
      <c r="K1772" s="1" t="s">
        <v>368</v>
      </c>
      <c r="L1772" s="1">
        <v>5</v>
      </c>
      <c r="N1772" s="1">
        <v>6.75</v>
      </c>
      <c r="P1772" s="2">
        <f t="shared" si="117"/>
        <v>81.83</v>
      </c>
      <c r="R1772" t="str">
        <f t="shared" si="118"/>
        <v/>
      </c>
    </row>
    <row r="1773" spans="1:18" ht="20.399999999999999" x14ac:dyDescent="0.35">
      <c r="A1773" s="1">
        <v>1771</v>
      </c>
      <c r="B1773" s="1" t="s">
        <v>1497</v>
      </c>
      <c r="C1773" s="1" t="s">
        <v>15</v>
      </c>
      <c r="D1773" s="1">
        <v>2014</v>
      </c>
      <c r="E1773" s="1">
        <v>59451</v>
      </c>
      <c r="F1773" s="1" t="s">
        <v>28</v>
      </c>
      <c r="G1773" s="1" t="s">
        <v>17</v>
      </c>
      <c r="H1773" s="1" t="s">
        <v>18</v>
      </c>
      <c r="I1773" s="1">
        <v>18.5</v>
      </c>
      <c r="J1773" s="1" t="s">
        <v>24</v>
      </c>
      <c r="K1773" s="1" t="s">
        <v>276</v>
      </c>
      <c r="L1773" s="1">
        <v>5</v>
      </c>
      <c r="N1773" s="1">
        <v>3.69</v>
      </c>
      <c r="P1773" s="2">
        <f t="shared" si="117"/>
        <v>85.8</v>
      </c>
      <c r="R1773" t="str">
        <f t="shared" si="118"/>
        <v/>
      </c>
    </row>
    <row r="1774" spans="1:18" ht="20.399999999999999" x14ac:dyDescent="0.35">
      <c r="A1774" s="1">
        <v>1772</v>
      </c>
      <c r="B1774" s="1" t="s">
        <v>143</v>
      </c>
      <c r="C1774" s="1" t="s">
        <v>39</v>
      </c>
      <c r="D1774" s="1">
        <v>2013</v>
      </c>
      <c r="E1774" s="1">
        <v>53996</v>
      </c>
      <c r="F1774" s="1" t="s">
        <v>23</v>
      </c>
      <c r="G1774" s="1" t="s">
        <v>17</v>
      </c>
      <c r="H1774" s="1" t="s">
        <v>18</v>
      </c>
      <c r="I1774" s="1">
        <v>22.9</v>
      </c>
      <c r="J1774" s="1" t="s">
        <v>24</v>
      </c>
      <c r="K1774" s="1" t="s">
        <v>51</v>
      </c>
      <c r="L1774" s="1">
        <v>5</v>
      </c>
      <c r="N1774" s="1">
        <v>5.45</v>
      </c>
      <c r="P1774" s="2">
        <f t="shared" si="117"/>
        <v>74</v>
      </c>
      <c r="R1774" t="str">
        <f t="shared" si="118"/>
        <v/>
      </c>
    </row>
    <row r="1775" spans="1:18" ht="20.399999999999999" x14ac:dyDescent="0.35">
      <c r="A1775" s="1">
        <v>1773</v>
      </c>
      <c r="B1775" s="1" t="s">
        <v>89</v>
      </c>
      <c r="C1775" s="1" t="s">
        <v>53</v>
      </c>
      <c r="D1775" s="1">
        <v>2018</v>
      </c>
      <c r="E1775" s="1">
        <v>15135</v>
      </c>
      <c r="F1775" s="1" t="s">
        <v>28</v>
      </c>
      <c r="G1775" s="1" t="s">
        <v>17</v>
      </c>
      <c r="H1775" s="1" t="s">
        <v>18</v>
      </c>
      <c r="I1775" s="1">
        <v>17.5</v>
      </c>
      <c r="J1775" s="1" t="s">
        <v>24</v>
      </c>
      <c r="K1775" s="1" t="s">
        <v>29</v>
      </c>
      <c r="L1775" s="1">
        <v>5</v>
      </c>
      <c r="M1775" s="1" t="s">
        <v>90</v>
      </c>
      <c r="N1775" s="1">
        <v>9.2899999999999991</v>
      </c>
      <c r="P1775" s="2">
        <f t="shared" si="117"/>
        <v>88.7</v>
      </c>
      <c r="Q1775">
        <f t="shared" si="119"/>
        <v>1057000</v>
      </c>
      <c r="R1775">
        <f t="shared" si="118"/>
        <v>99.991608325449391</v>
      </c>
    </row>
    <row r="1776" spans="1:18" ht="20.399999999999999" x14ac:dyDescent="0.35">
      <c r="A1776" s="1">
        <v>1774</v>
      </c>
      <c r="B1776" s="1" t="s">
        <v>1498</v>
      </c>
      <c r="C1776" s="1" t="s">
        <v>27</v>
      </c>
      <c r="D1776" s="1">
        <v>2015</v>
      </c>
      <c r="E1776" s="1">
        <v>53000</v>
      </c>
      <c r="F1776" s="1" t="s">
        <v>28</v>
      </c>
      <c r="G1776" s="1" t="s">
        <v>35</v>
      </c>
      <c r="H1776" s="1" t="s">
        <v>36</v>
      </c>
      <c r="I1776" s="1">
        <v>16.899999999999999</v>
      </c>
      <c r="J1776" s="1" t="s">
        <v>24</v>
      </c>
      <c r="K1776" s="1" t="s">
        <v>327</v>
      </c>
      <c r="L1776" s="1">
        <v>5</v>
      </c>
      <c r="N1776" s="1">
        <v>4</v>
      </c>
      <c r="P1776" s="2">
        <f t="shared" si="117"/>
        <v>81.86</v>
      </c>
      <c r="R1776" t="str">
        <f t="shared" si="118"/>
        <v/>
      </c>
    </row>
    <row r="1777" spans="1:18" ht="20.399999999999999" x14ac:dyDescent="0.35">
      <c r="A1777" s="1">
        <v>1775</v>
      </c>
      <c r="B1777" s="1" t="s">
        <v>1499</v>
      </c>
      <c r="C1777" s="1" t="s">
        <v>57</v>
      </c>
      <c r="D1777" s="1">
        <v>2013</v>
      </c>
      <c r="E1777" s="1">
        <v>40000</v>
      </c>
      <c r="F1777" s="1" t="s">
        <v>28</v>
      </c>
      <c r="G1777" s="1" t="s">
        <v>17</v>
      </c>
      <c r="H1777" s="1" t="s">
        <v>18</v>
      </c>
      <c r="I1777" s="1">
        <v>18</v>
      </c>
      <c r="J1777" s="1" t="s">
        <v>24</v>
      </c>
      <c r="K1777" s="1" t="s">
        <v>196</v>
      </c>
      <c r="L1777" s="1">
        <v>5</v>
      </c>
      <c r="N1777" s="1">
        <v>2.9</v>
      </c>
      <c r="P1777" s="2">
        <f t="shared" si="117"/>
        <v>86.7</v>
      </c>
      <c r="R1777" t="str">
        <f t="shared" si="118"/>
        <v/>
      </c>
    </row>
    <row r="1778" spans="1:18" ht="20.399999999999999" x14ac:dyDescent="0.35">
      <c r="A1778" s="1">
        <v>1776</v>
      </c>
      <c r="B1778" s="1" t="s">
        <v>469</v>
      </c>
      <c r="C1778" s="1" t="s">
        <v>22</v>
      </c>
      <c r="D1778" s="1">
        <v>2013</v>
      </c>
      <c r="E1778" s="1">
        <v>21107</v>
      </c>
      <c r="F1778" s="1" t="s">
        <v>28</v>
      </c>
      <c r="G1778" s="1" t="s">
        <v>17</v>
      </c>
      <c r="H1778" s="1" t="s">
        <v>18</v>
      </c>
      <c r="I1778" s="1">
        <v>17.100000000000001</v>
      </c>
      <c r="J1778" s="1" t="s">
        <v>24</v>
      </c>
      <c r="K1778" s="1" t="s">
        <v>283</v>
      </c>
      <c r="L1778" s="1">
        <v>5</v>
      </c>
      <c r="N1778" s="1">
        <v>5.25</v>
      </c>
      <c r="P1778" s="2">
        <f t="shared" si="117"/>
        <v>121.3</v>
      </c>
      <c r="R1778" t="str">
        <f t="shared" si="118"/>
        <v/>
      </c>
    </row>
    <row r="1779" spans="1:18" ht="20.399999999999999" x14ac:dyDescent="0.35">
      <c r="A1779" s="1">
        <v>1777</v>
      </c>
      <c r="B1779" s="1" t="s">
        <v>798</v>
      </c>
      <c r="C1779" s="1" t="s">
        <v>15</v>
      </c>
      <c r="D1779" s="1">
        <v>2014</v>
      </c>
      <c r="E1779" s="1">
        <v>56000</v>
      </c>
      <c r="F1779" s="1" t="s">
        <v>28</v>
      </c>
      <c r="G1779" s="1" t="s">
        <v>17</v>
      </c>
      <c r="H1779" s="1" t="s">
        <v>18</v>
      </c>
      <c r="I1779" s="1">
        <v>16.8</v>
      </c>
      <c r="J1779" s="1" t="s">
        <v>24</v>
      </c>
      <c r="K1779" s="1" t="s">
        <v>58</v>
      </c>
      <c r="L1779" s="1">
        <v>5</v>
      </c>
      <c r="N1779" s="1">
        <v>5.75</v>
      </c>
      <c r="P1779" s="2">
        <f t="shared" si="117"/>
        <v>116.3</v>
      </c>
      <c r="R1779" t="str">
        <f t="shared" si="118"/>
        <v/>
      </c>
    </row>
    <row r="1780" spans="1:18" ht="20.399999999999999" x14ac:dyDescent="0.35">
      <c r="A1780" s="1">
        <v>1778</v>
      </c>
      <c r="B1780" s="1" t="s">
        <v>617</v>
      </c>
      <c r="C1780" s="1" t="s">
        <v>34</v>
      </c>
      <c r="D1780" s="1">
        <v>2017</v>
      </c>
      <c r="E1780" s="1">
        <v>19623</v>
      </c>
      <c r="F1780" s="1" t="s">
        <v>28</v>
      </c>
      <c r="G1780" s="1" t="s">
        <v>17</v>
      </c>
      <c r="H1780" s="1" t="s">
        <v>18</v>
      </c>
      <c r="I1780" s="1">
        <v>15.29</v>
      </c>
      <c r="J1780" s="1" t="s">
        <v>24</v>
      </c>
      <c r="K1780" s="1" t="s">
        <v>283</v>
      </c>
      <c r="L1780" s="1">
        <v>5</v>
      </c>
      <c r="N1780" s="1">
        <v>13.12</v>
      </c>
      <c r="P1780" s="2">
        <f t="shared" si="117"/>
        <v>121.3</v>
      </c>
      <c r="R1780" t="str">
        <f t="shared" si="118"/>
        <v/>
      </c>
    </row>
    <row r="1781" spans="1:18" ht="20.399999999999999" x14ac:dyDescent="0.35">
      <c r="A1781" s="1">
        <v>1779</v>
      </c>
      <c r="B1781" s="1" t="s">
        <v>211</v>
      </c>
      <c r="C1781" s="1" t="s">
        <v>53</v>
      </c>
      <c r="D1781" s="1">
        <v>2014</v>
      </c>
      <c r="E1781" s="1">
        <v>70963</v>
      </c>
      <c r="F1781" s="1" t="s">
        <v>23</v>
      </c>
      <c r="G1781" s="1" t="s">
        <v>17</v>
      </c>
      <c r="H1781" s="1" t="s">
        <v>18</v>
      </c>
      <c r="I1781" s="1">
        <v>15.1</v>
      </c>
      <c r="J1781" s="1" t="s">
        <v>24</v>
      </c>
      <c r="K1781" s="1" t="s">
        <v>167</v>
      </c>
      <c r="L1781" s="1">
        <v>7</v>
      </c>
      <c r="N1781" s="1">
        <v>7.83</v>
      </c>
      <c r="P1781" s="2">
        <f t="shared" si="117"/>
        <v>140</v>
      </c>
      <c r="R1781" t="str">
        <f t="shared" si="118"/>
        <v/>
      </c>
    </row>
    <row r="1782" spans="1:18" ht="20.399999999999999" x14ac:dyDescent="0.35">
      <c r="A1782" s="1">
        <v>1780</v>
      </c>
      <c r="B1782" s="1" t="s">
        <v>14</v>
      </c>
      <c r="C1782" s="1" t="s">
        <v>15</v>
      </c>
      <c r="D1782" s="1">
        <v>2013</v>
      </c>
      <c r="E1782" s="1">
        <v>25755</v>
      </c>
      <c r="F1782" s="1" t="s">
        <v>16</v>
      </c>
      <c r="G1782" s="1" t="s">
        <v>17</v>
      </c>
      <c r="H1782" s="1" t="s">
        <v>18</v>
      </c>
      <c r="I1782" s="1">
        <v>26.6</v>
      </c>
      <c r="J1782" s="1" t="s">
        <v>19</v>
      </c>
      <c r="K1782" s="1" t="s">
        <v>20</v>
      </c>
      <c r="L1782" s="1">
        <v>5</v>
      </c>
      <c r="N1782" s="1">
        <v>3.15</v>
      </c>
      <c r="P1782" s="2">
        <f t="shared" si="117"/>
        <v>58.16</v>
      </c>
      <c r="R1782" t="str">
        <f t="shared" si="118"/>
        <v/>
      </c>
    </row>
    <row r="1783" spans="1:18" ht="20.399999999999999" x14ac:dyDescent="0.35">
      <c r="A1783" s="1">
        <v>1781</v>
      </c>
      <c r="B1783" s="1" t="s">
        <v>91</v>
      </c>
      <c r="C1783" s="1" t="s">
        <v>15</v>
      </c>
      <c r="D1783" s="1">
        <v>2013</v>
      </c>
      <c r="E1783" s="1">
        <v>51450</v>
      </c>
      <c r="F1783" s="1" t="s">
        <v>23</v>
      </c>
      <c r="G1783" s="1" t="s">
        <v>17</v>
      </c>
      <c r="H1783" s="1" t="s">
        <v>18</v>
      </c>
      <c r="I1783" s="1">
        <v>12.8</v>
      </c>
      <c r="J1783" s="1" t="s">
        <v>24</v>
      </c>
      <c r="K1783" s="1" t="s">
        <v>93</v>
      </c>
      <c r="L1783" s="1">
        <v>7</v>
      </c>
      <c r="N1783" s="1">
        <v>10.4</v>
      </c>
      <c r="P1783" s="2">
        <f t="shared" si="117"/>
        <v>102</v>
      </c>
      <c r="R1783" t="str">
        <f t="shared" si="118"/>
        <v/>
      </c>
    </row>
    <row r="1784" spans="1:18" ht="20.399999999999999" x14ac:dyDescent="0.35">
      <c r="A1784" s="1">
        <v>1782</v>
      </c>
      <c r="B1784" s="1" t="s">
        <v>143</v>
      </c>
      <c r="C1784" s="1" t="s">
        <v>22</v>
      </c>
      <c r="D1784" s="1">
        <v>2012</v>
      </c>
      <c r="E1784" s="1">
        <v>75000</v>
      </c>
      <c r="F1784" s="1" t="s">
        <v>23</v>
      </c>
      <c r="G1784" s="1" t="s">
        <v>17</v>
      </c>
      <c r="H1784" s="1" t="s">
        <v>18</v>
      </c>
      <c r="I1784" s="1">
        <v>22.9</v>
      </c>
      <c r="J1784" s="1" t="s">
        <v>24</v>
      </c>
      <c r="K1784" s="1" t="s">
        <v>51</v>
      </c>
      <c r="L1784" s="1">
        <v>5</v>
      </c>
      <c r="N1784" s="1">
        <v>4.3499999999999996</v>
      </c>
      <c r="P1784" s="2">
        <f t="shared" si="117"/>
        <v>74</v>
      </c>
      <c r="R1784" t="str">
        <f t="shared" si="118"/>
        <v/>
      </c>
    </row>
    <row r="1785" spans="1:18" ht="20.399999999999999" x14ac:dyDescent="0.35">
      <c r="A1785" s="1">
        <v>1783</v>
      </c>
      <c r="B1785" s="1" t="s">
        <v>1500</v>
      </c>
      <c r="C1785" s="1" t="s">
        <v>34</v>
      </c>
      <c r="D1785" s="1">
        <v>2017</v>
      </c>
      <c r="E1785" s="1">
        <v>37832</v>
      </c>
      <c r="F1785" s="1" t="s">
        <v>28</v>
      </c>
      <c r="G1785" s="1" t="s">
        <v>35</v>
      </c>
      <c r="H1785" s="1" t="s">
        <v>18</v>
      </c>
      <c r="I1785" s="1">
        <v>22.5</v>
      </c>
      <c r="J1785" s="1" t="s">
        <v>24</v>
      </c>
      <c r="K1785" s="1" t="s">
        <v>223</v>
      </c>
      <c r="L1785" s="1">
        <v>5</v>
      </c>
      <c r="M1785" s="1" t="s">
        <v>1501</v>
      </c>
      <c r="N1785" s="1">
        <v>5.23</v>
      </c>
      <c r="P1785" s="2">
        <f t="shared" si="117"/>
        <v>67</v>
      </c>
      <c r="Q1785">
        <f t="shared" si="119"/>
        <v>633000</v>
      </c>
      <c r="R1785">
        <f t="shared" si="118"/>
        <v>99.989415481832538</v>
      </c>
    </row>
    <row r="1786" spans="1:18" ht="20.399999999999999" x14ac:dyDescent="0.35">
      <c r="A1786" s="1">
        <v>1784</v>
      </c>
      <c r="B1786" s="1" t="s">
        <v>326</v>
      </c>
      <c r="C1786" s="1" t="s">
        <v>34</v>
      </c>
      <c r="D1786" s="1">
        <v>2016</v>
      </c>
      <c r="E1786" s="1">
        <v>43041</v>
      </c>
      <c r="F1786" s="1" t="s">
        <v>28</v>
      </c>
      <c r="G1786" s="1" t="s">
        <v>17</v>
      </c>
      <c r="H1786" s="1" t="s">
        <v>18</v>
      </c>
      <c r="I1786" s="1">
        <v>18.899999999999999</v>
      </c>
      <c r="J1786" s="1" t="s">
        <v>24</v>
      </c>
      <c r="K1786" s="1" t="s">
        <v>327</v>
      </c>
      <c r="L1786" s="1">
        <v>5</v>
      </c>
      <c r="M1786" s="1" t="s">
        <v>1502</v>
      </c>
      <c r="N1786" s="1">
        <v>6.01</v>
      </c>
      <c r="P1786" s="2">
        <f t="shared" si="117"/>
        <v>81.86</v>
      </c>
      <c r="Q1786">
        <f t="shared" si="119"/>
        <v>810000</v>
      </c>
      <c r="R1786">
        <f t="shared" si="118"/>
        <v>99.989893827160486</v>
      </c>
    </row>
    <row r="1787" spans="1:18" ht="20.399999999999999" x14ac:dyDescent="0.35">
      <c r="A1787" s="1">
        <v>1785</v>
      </c>
      <c r="B1787" s="1" t="s">
        <v>391</v>
      </c>
      <c r="C1787" s="1" t="s">
        <v>39</v>
      </c>
      <c r="D1787" s="1">
        <v>2014</v>
      </c>
      <c r="E1787" s="1">
        <v>97236</v>
      </c>
      <c r="F1787" s="1" t="s">
        <v>23</v>
      </c>
      <c r="G1787" s="1" t="s">
        <v>17</v>
      </c>
      <c r="H1787" s="1" t="s">
        <v>18</v>
      </c>
      <c r="I1787" s="1">
        <v>25.8</v>
      </c>
      <c r="J1787" s="1" t="s">
        <v>24</v>
      </c>
      <c r="K1787" s="1" t="s">
        <v>69</v>
      </c>
      <c r="L1787" s="1">
        <v>5</v>
      </c>
      <c r="N1787" s="1">
        <v>4.4000000000000004</v>
      </c>
      <c r="P1787" s="2">
        <f t="shared" si="117"/>
        <v>98.6</v>
      </c>
      <c r="R1787" t="str">
        <f t="shared" si="118"/>
        <v/>
      </c>
    </row>
    <row r="1788" spans="1:18" ht="20.399999999999999" x14ac:dyDescent="0.35">
      <c r="A1788" s="1">
        <v>1786</v>
      </c>
      <c r="B1788" s="1" t="s">
        <v>818</v>
      </c>
      <c r="C1788" s="1" t="s">
        <v>27</v>
      </c>
      <c r="D1788" s="1">
        <v>2010</v>
      </c>
      <c r="E1788" s="1">
        <v>83000</v>
      </c>
      <c r="F1788" s="1" t="s">
        <v>23</v>
      </c>
      <c r="G1788" s="1" t="s">
        <v>35</v>
      </c>
      <c r="H1788" s="1" t="s">
        <v>18</v>
      </c>
      <c r="I1788" s="1">
        <v>16.07</v>
      </c>
      <c r="J1788" s="1" t="s">
        <v>24</v>
      </c>
      <c r="K1788" s="1" t="s">
        <v>587</v>
      </c>
      <c r="L1788" s="1">
        <v>5</v>
      </c>
      <c r="N1788" s="1">
        <v>12.75</v>
      </c>
      <c r="P1788" s="2">
        <f t="shared" si="117"/>
        <v>181</v>
      </c>
      <c r="R1788" t="str">
        <f t="shared" si="118"/>
        <v/>
      </c>
    </row>
    <row r="1789" spans="1:18" ht="20.399999999999999" x14ac:dyDescent="0.35">
      <c r="A1789" s="1">
        <v>1787</v>
      </c>
      <c r="B1789" s="1" t="s">
        <v>1503</v>
      </c>
      <c r="C1789" s="1" t="s">
        <v>61</v>
      </c>
      <c r="D1789" s="1">
        <v>2011</v>
      </c>
      <c r="E1789" s="1">
        <v>65000</v>
      </c>
      <c r="F1789" s="1" t="s">
        <v>28</v>
      </c>
      <c r="G1789" s="1" t="s">
        <v>17</v>
      </c>
      <c r="H1789" s="1" t="s">
        <v>18</v>
      </c>
      <c r="I1789" s="1">
        <v>15.6</v>
      </c>
      <c r="J1789" s="1" t="s">
        <v>24</v>
      </c>
      <c r="K1789" s="1" t="s">
        <v>424</v>
      </c>
      <c r="L1789" s="1">
        <v>5</v>
      </c>
      <c r="N1789" s="1">
        <v>2.4</v>
      </c>
      <c r="P1789" s="2">
        <f t="shared" si="117"/>
        <v>70</v>
      </c>
      <c r="R1789" t="str">
        <f t="shared" si="118"/>
        <v/>
      </c>
    </row>
    <row r="1790" spans="1:18" ht="20.399999999999999" x14ac:dyDescent="0.35">
      <c r="A1790" s="1">
        <v>1788</v>
      </c>
      <c r="B1790" s="1" t="s">
        <v>1504</v>
      </c>
      <c r="C1790" s="1" t="s">
        <v>53</v>
      </c>
      <c r="D1790" s="1">
        <v>2018</v>
      </c>
      <c r="E1790" s="1">
        <v>46007</v>
      </c>
      <c r="F1790" s="1" t="s">
        <v>28</v>
      </c>
      <c r="G1790" s="1" t="s">
        <v>17</v>
      </c>
      <c r="H1790" s="1" t="s">
        <v>18</v>
      </c>
      <c r="I1790" s="1">
        <v>17</v>
      </c>
      <c r="J1790" s="1" t="s">
        <v>24</v>
      </c>
      <c r="K1790" s="1" t="s">
        <v>1043</v>
      </c>
      <c r="L1790" s="1">
        <v>5</v>
      </c>
      <c r="N1790" s="1">
        <v>5.71</v>
      </c>
      <c r="P1790" s="2">
        <f t="shared" si="117"/>
        <v>73.75</v>
      </c>
      <c r="R1790" t="str">
        <f t="shared" si="118"/>
        <v/>
      </c>
    </row>
    <row r="1791" spans="1:18" ht="20.399999999999999" x14ac:dyDescent="0.35">
      <c r="A1791" s="1">
        <v>1789</v>
      </c>
      <c r="B1791" s="1" t="s">
        <v>1505</v>
      </c>
      <c r="C1791" s="1" t="s">
        <v>53</v>
      </c>
      <c r="D1791" s="1">
        <v>2015</v>
      </c>
      <c r="E1791" s="1">
        <v>65925</v>
      </c>
      <c r="F1791" s="1" t="s">
        <v>23</v>
      </c>
      <c r="G1791" s="1" t="s">
        <v>17</v>
      </c>
      <c r="H1791" s="1" t="s">
        <v>36</v>
      </c>
      <c r="I1791" s="1">
        <v>22.7</v>
      </c>
      <c r="J1791" s="1" t="s">
        <v>24</v>
      </c>
      <c r="K1791" s="1" t="s">
        <v>210</v>
      </c>
      <c r="L1791" s="1">
        <v>5</v>
      </c>
      <c r="N1791" s="1">
        <v>5.49</v>
      </c>
      <c r="P1791" s="2">
        <f t="shared" si="117"/>
        <v>89.84</v>
      </c>
      <c r="R1791" t="str">
        <f t="shared" si="118"/>
        <v/>
      </c>
    </row>
    <row r="1792" spans="1:18" ht="20.399999999999999" x14ac:dyDescent="0.35">
      <c r="A1792" s="1">
        <v>1790</v>
      </c>
      <c r="B1792" s="1" t="s">
        <v>1269</v>
      </c>
      <c r="C1792" s="1" t="s">
        <v>22</v>
      </c>
      <c r="D1792" s="1">
        <v>2004</v>
      </c>
      <c r="E1792" s="1">
        <v>73500</v>
      </c>
      <c r="F1792" s="1" t="s">
        <v>28</v>
      </c>
      <c r="G1792" s="1" t="s">
        <v>17</v>
      </c>
      <c r="H1792" s="1" t="s">
        <v>36</v>
      </c>
      <c r="I1792" s="1">
        <v>13</v>
      </c>
      <c r="J1792" s="1" t="s">
        <v>24</v>
      </c>
      <c r="K1792" s="1" t="s">
        <v>219</v>
      </c>
      <c r="L1792" s="1">
        <v>5</v>
      </c>
      <c r="N1792" s="1">
        <v>1.3</v>
      </c>
      <c r="P1792" s="2">
        <f t="shared" si="117"/>
        <v>90</v>
      </c>
      <c r="R1792" t="str">
        <f t="shared" si="118"/>
        <v/>
      </c>
    </row>
    <row r="1793" spans="1:18" ht="20.399999999999999" x14ac:dyDescent="0.35">
      <c r="A1793" s="1">
        <v>1791</v>
      </c>
      <c r="B1793" s="1" t="s">
        <v>734</v>
      </c>
      <c r="C1793" s="1" t="s">
        <v>57</v>
      </c>
      <c r="D1793" s="1">
        <v>2014</v>
      </c>
      <c r="E1793" s="1">
        <v>55000</v>
      </c>
      <c r="F1793" s="1" t="s">
        <v>23</v>
      </c>
      <c r="G1793" s="1" t="s">
        <v>17</v>
      </c>
      <c r="H1793" s="1" t="s">
        <v>18</v>
      </c>
      <c r="I1793" s="1">
        <v>16</v>
      </c>
      <c r="J1793" s="1" t="s">
        <v>24</v>
      </c>
      <c r="K1793" s="1" t="s">
        <v>167</v>
      </c>
      <c r="L1793" s="1">
        <v>7</v>
      </c>
      <c r="N1793" s="1">
        <v>8.5</v>
      </c>
      <c r="P1793" s="2">
        <f t="shared" si="117"/>
        <v>140</v>
      </c>
      <c r="R1793" t="str">
        <f t="shared" si="118"/>
        <v/>
      </c>
    </row>
    <row r="1794" spans="1:18" ht="20.399999999999999" x14ac:dyDescent="0.35">
      <c r="A1794" s="1">
        <v>1792</v>
      </c>
      <c r="B1794" s="1" t="s">
        <v>206</v>
      </c>
      <c r="C1794" s="1" t="s">
        <v>61</v>
      </c>
      <c r="D1794" s="1">
        <v>2012</v>
      </c>
      <c r="E1794" s="1">
        <v>115000</v>
      </c>
      <c r="F1794" s="1" t="s">
        <v>23</v>
      </c>
      <c r="G1794" s="1" t="s">
        <v>17</v>
      </c>
      <c r="H1794" s="1" t="s">
        <v>18</v>
      </c>
      <c r="I1794" s="1">
        <v>13</v>
      </c>
      <c r="J1794" s="1" t="s">
        <v>24</v>
      </c>
      <c r="K1794" s="1" t="s">
        <v>207</v>
      </c>
      <c r="L1794" s="1">
        <v>7</v>
      </c>
      <c r="N1794" s="1">
        <v>12.99</v>
      </c>
      <c r="P1794" s="2">
        <f t="shared" si="117"/>
        <v>168.5</v>
      </c>
      <c r="R1794" t="str">
        <f t="shared" si="118"/>
        <v/>
      </c>
    </row>
    <row r="1795" spans="1:18" ht="20.399999999999999" x14ac:dyDescent="0.35">
      <c r="A1795" s="1">
        <v>1793</v>
      </c>
      <c r="B1795" s="1" t="s">
        <v>1158</v>
      </c>
      <c r="C1795" s="1" t="s">
        <v>57</v>
      </c>
      <c r="D1795" s="1">
        <v>2017</v>
      </c>
      <c r="E1795" s="1">
        <v>31184</v>
      </c>
      <c r="F1795" s="1" t="s">
        <v>28</v>
      </c>
      <c r="G1795" s="1" t="s">
        <v>17</v>
      </c>
      <c r="H1795" s="1" t="s">
        <v>18</v>
      </c>
      <c r="I1795" s="1">
        <v>18.899999999999999</v>
      </c>
      <c r="J1795" s="1" t="s">
        <v>24</v>
      </c>
      <c r="K1795" s="1" t="s">
        <v>327</v>
      </c>
      <c r="L1795" s="1">
        <v>5</v>
      </c>
      <c r="M1795" s="1" t="s">
        <v>1506</v>
      </c>
      <c r="N1795" s="1">
        <v>5</v>
      </c>
      <c r="P1795" s="2">
        <f t="shared" ref="P1795:P1858" si="120">--LEFT(K1795, FIND(" ", K1795) - 1)</f>
        <v>81.86</v>
      </c>
      <c r="Q1795">
        <f t="shared" si="119"/>
        <v>640000</v>
      </c>
      <c r="R1795">
        <f t="shared" si="118"/>
        <v>99.987209374999992</v>
      </c>
    </row>
    <row r="1796" spans="1:18" ht="20.399999999999999" x14ac:dyDescent="0.35">
      <c r="A1796" s="1">
        <v>1794</v>
      </c>
      <c r="B1796" s="1" t="s">
        <v>1381</v>
      </c>
      <c r="C1796" s="1" t="s">
        <v>22</v>
      </c>
      <c r="D1796" s="1">
        <v>2017</v>
      </c>
      <c r="E1796" s="1">
        <v>41747</v>
      </c>
      <c r="F1796" s="1" t="s">
        <v>23</v>
      </c>
      <c r="G1796" s="1" t="s">
        <v>35</v>
      </c>
      <c r="H1796" s="1" t="s">
        <v>18</v>
      </c>
      <c r="I1796" s="1">
        <v>28.4</v>
      </c>
      <c r="J1796" s="1" t="s">
        <v>24</v>
      </c>
      <c r="K1796" s="1" t="s">
        <v>1043</v>
      </c>
      <c r="L1796" s="1">
        <v>5</v>
      </c>
      <c r="M1796" s="1" t="s">
        <v>646</v>
      </c>
      <c r="N1796" s="1">
        <v>9</v>
      </c>
      <c r="P1796" s="2">
        <f t="shared" si="120"/>
        <v>73.75</v>
      </c>
      <c r="Q1796">
        <f t="shared" si="119"/>
        <v>1126000</v>
      </c>
      <c r="R1796">
        <f t="shared" si="118"/>
        <v>99.993450266429846</v>
      </c>
    </row>
    <row r="1797" spans="1:18" ht="20.399999999999999" x14ac:dyDescent="0.35">
      <c r="A1797" s="1">
        <v>1795</v>
      </c>
      <c r="B1797" s="1" t="s">
        <v>143</v>
      </c>
      <c r="C1797" s="1" t="s">
        <v>53</v>
      </c>
      <c r="D1797" s="1">
        <v>2016</v>
      </c>
      <c r="E1797" s="1">
        <v>38143</v>
      </c>
      <c r="F1797" s="1" t="s">
        <v>23</v>
      </c>
      <c r="G1797" s="1" t="s">
        <v>17</v>
      </c>
      <c r="H1797" s="1" t="s">
        <v>18</v>
      </c>
      <c r="I1797" s="1">
        <v>22.9</v>
      </c>
      <c r="J1797" s="1" t="s">
        <v>24</v>
      </c>
      <c r="K1797" s="1" t="s">
        <v>51</v>
      </c>
      <c r="L1797" s="1">
        <v>5</v>
      </c>
      <c r="N1797" s="1">
        <v>5.22</v>
      </c>
      <c r="P1797" s="2">
        <f t="shared" si="120"/>
        <v>74</v>
      </c>
      <c r="R1797" t="str">
        <f t="shared" si="118"/>
        <v/>
      </c>
    </row>
    <row r="1798" spans="1:18" ht="20.399999999999999" x14ac:dyDescent="0.35">
      <c r="A1798" s="1">
        <v>1796</v>
      </c>
      <c r="B1798" s="1" t="s">
        <v>1028</v>
      </c>
      <c r="C1798" s="1" t="s">
        <v>22</v>
      </c>
      <c r="D1798" s="1">
        <v>2012</v>
      </c>
      <c r="E1798" s="1">
        <v>19030</v>
      </c>
      <c r="F1798" s="1" t="s">
        <v>28</v>
      </c>
      <c r="G1798" s="1" t="s">
        <v>17</v>
      </c>
      <c r="H1798" s="1" t="s">
        <v>18</v>
      </c>
      <c r="I1798" s="1">
        <v>16.47</v>
      </c>
      <c r="J1798" s="1" t="s">
        <v>24</v>
      </c>
      <c r="K1798" s="1" t="s">
        <v>114</v>
      </c>
      <c r="L1798" s="1">
        <v>5</v>
      </c>
      <c r="N1798" s="1">
        <v>3.8</v>
      </c>
      <c r="P1798" s="2">
        <f t="shared" si="120"/>
        <v>73.900000000000006</v>
      </c>
      <c r="R1798" t="str">
        <f t="shared" si="118"/>
        <v/>
      </c>
    </row>
    <row r="1799" spans="1:18" ht="20.399999999999999" x14ac:dyDescent="0.35">
      <c r="A1799" s="1">
        <v>1797</v>
      </c>
      <c r="B1799" s="1" t="s">
        <v>1507</v>
      </c>
      <c r="C1799" s="1" t="s">
        <v>34</v>
      </c>
      <c r="D1799" s="1">
        <v>2019</v>
      </c>
      <c r="E1799" s="1">
        <v>20877</v>
      </c>
      <c r="F1799" s="1" t="s">
        <v>28</v>
      </c>
      <c r="G1799" s="1" t="s">
        <v>17</v>
      </c>
      <c r="H1799" s="1" t="s">
        <v>18</v>
      </c>
      <c r="I1799" s="1">
        <v>18.16</v>
      </c>
      <c r="J1799" s="1" t="s">
        <v>24</v>
      </c>
      <c r="K1799" s="1" t="s">
        <v>151</v>
      </c>
      <c r="L1799" s="1">
        <v>5</v>
      </c>
      <c r="M1799" s="1" t="s">
        <v>1508</v>
      </c>
      <c r="N1799" s="1">
        <v>7.27</v>
      </c>
      <c r="P1799" s="2">
        <f t="shared" si="120"/>
        <v>78.900000000000006</v>
      </c>
      <c r="Q1799">
        <f t="shared" si="119"/>
        <v>759000</v>
      </c>
      <c r="R1799">
        <f t="shared" si="118"/>
        <v>99.989604743083007</v>
      </c>
    </row>
    <row r="1800" spans="1:18" ht="20.399999999999999" x14ac:dyDescent="0.35">
      <c r="A1800" s="1">
        <v>1798</v>
      </c>
      <c r="B1800" s="1" t="s">
        <v>712</v>
      </c>
      <c r="C1800" s="1" t="s">
        <v>15</v>
      </c>
      <c r="D1800" s="1">
        <v>2016</v>
      </c>
      <c r="E1800" s="1">
        <v>23555</v>
      </c>
      <c r="F1800" s="1" t="s">
        <v>28</v>
      </c>
      <c r="G1800" s="1" t="s">
        <v>17</v>
      </c>
      <c r="H1800" s="1" t="s">
        <v>18</v>
      </c>
      <c r="I1800" s="1">
        <v>22</v>
      </c>
      <c r="J1800" s="1" t="s">
        <v>24</v>
      </c>
      <c r="K1800" s="1" t="s">
        <v>291</v>
      </c>
      <c r="L1800" s="1">
        <v>5</v>
      </c>
      <c r="M1800" s="1" t="s">
        <v>1509</v>
      </c>
      <c r="N1800" s="1">
        <v>5.0999999999999996</v>
      </c>
      <c r="P1800" s="2">
        <f t="shared" si="120"/>
        <v>81.8</v>
      </c>
      <c r="Q1800">
        <f t="shared" si="119"/>
        <v>700000</v>
      </c>
      <c r="R1800">
        <f t="shared" si="118"/>
        <v>99.988314285714281</v>
      </c>
    </row>
    <row r="1801" spans="1:18" ht="20.399999999999999" x14ac:dyDescent="0.35">
      <c r="A1801" s="1">
        <v>1799</v>
      </c>
      <c r="B1801" s="1" t="s">
        <v>951</v>
      </c>
      <c r="C1801" s="1" t="s">
        <v>74</v>
      </c>
      <c r="D1801" s="1">
        <v>2013</v>
      </c>
      <c r="E1801" s="1">
        <v>29000</v>
      </c>
      <c r="F1801" s="1" t="s">
        <v>23</v>
      </c>
      <c r="G1801" s="1" t="s">
        <v>35</v>
      </c>
      <c r="H1801" s="1" t="s">
        <v>18</v>
      </c>
      <c r="I1801" s="1">
        <v>14.21</v>
      </c>
      <c r="J1801" s="1" t="s">
        <v>24</v>
      </c>
      <c r="K1801" s="1" t="s">
        <v>572</v>
      </c>
      <c r="L1801" s="1">
        <v>5</v>
      </c>
      <c r="N1801" s="1">
        <v>29</v>
      </c>
      <c r="P1801" s="2">
        <f t="shared" si="120"/>
        <v>203</v>
      </c>
      <c r="R1801" t="str">
        <f t="shared" si="118"/>
        <v/>
      </c>
    </row>
    <row r="1802" spans="1:18" ht="20.399999999999999" x14ac:dyDescent="0.35">
      <c r="A1802" s="1">
        <v>1800</v>
      </c>
      <c r="B1802" s="1" t="s">
        <v>397</v>
      </c>
      <c r="C1802" s="1" t="s">
        <v>22</v>
      </c>
      <c r="D1802" s="1">
        <v>2013</v>
      </c>
      <c r="E1802" s="1">
        <v>61000</v>
      </c>
      <c r="F1802" s="1" t="s">
        <v>28</v>
      </c>
      <c r="G1802" s="1" t="s">
        <v>17</v>
      </c>
      <c r="H1802" s="1" t="s">
        <v>18</v>
      </c>
      <c r="I1802" s="1">
        <v>18.899999999999999</v>
      </c>
      <c r="J1802" s="1" t="s">
        <v>24</v>
      </c>
      <c r="K1802" s="1" t="s">
        <v>88</v>
      </c>
      <c r="L1802" s="1">
        <v>5</v>
      </c>
      <c r="N1802" s="1">
        <v>2.9</v>
      </c>
      <c r="P1802" s="2">
        <f t="shared" si="120"/>
        <v>67.099999999999994</v>
      </c>
      <c r="R1802" t="str">
        <f t="shared" si="118"/>
        <v/>
      </c>
    </row>
    <row r="1803" spans="1:18" ht="20.399999999999999" x14ac:dyDescent="0.35">
      <c r="A1803" s="1">
        <v>1801</v>
      </c>
      <c r="B1803" s="1" t="s">
        <v>913</v>
      </c>
      <c r="C1803" s="1" t="s">
        <v>53</v>
      </c>
      <c r="D1803" s="1">
        <v>2012</v>
      </c>
      <c r="E1803" s="1">
        <v>4187</v>
      </c>
      <c r="F1803" s="1" t="s">
        <v>28</v>
      </c>
      <c r="G1803" s="1" t="s">
        <v>17</v>
      </c>
      <c r="H1803" s="1" t="s">
        <v>18</v>
      </c>
      <c r="I1803" s="1">
        <v>26</v>
      </c>
      <c r="J1803" s="1" t="s">
        <v>24</v>
      </c>
      <c r="K1803" s="1" t="s">
        <v>229</v>
      </c>
      <c r="L1803" s="1">
        <v>4</v>
      </c>
      <c r="N1803" s="1">
        <v>1.38</v>
      </c>
      <c r="P1803" s="2">
        <f t="shared" si="120"/>
        <v>35</v>
      </c>
      <c r="R1803" t="str">
        <f t="shared" si="118"/>
        <v/>
      </c>
    </row>
    <row r="1804" spans="1:18" ht="20.399999999999999" x14ac:dyDescent="0.35">
      <c r="A1804" s="1">
        <v>1802</v>
      </c>
      <c r="B1804" s="1" t="s">
        <v>1286</v>
      </c>
      <c r="C1804" s="1" t="s">
        <v>74</v>
      </c>
      <c r="D1804" s="1">
        <v>2011</v>
      </c>
      <c r="E1804" s="1">
        <v>46000</v>
      </c>
      <c r="F1804" s="1" t="s">
        <v>28</v>
      </c>
      <c r="G1804" s="1" t="s">
        <v>17</v>
      </c>
      <c r="H1804" s="1" t="s">
        <v>18</v>
      </c>
      <c r="I1804" s="1">
        <v>13.4</v>
      </c>
      <c r="J1804" s="1" t="s">
        <v>24</v>
      </c>
      <c r="K1804" s="1" t="s">
        <v>1287</v>
      </c>
      <c r="L1804" s="1">
        <v>5</v>
      </c>
      <c r="N1804" s="1">
        <v>5.5</v>
      </c>
      <c r="P1804" s="2">
        <f t="shared" si="120"/>
        <v>157.80000000000001</v>
      </c>
      <c r="R1804" t="str">
        <f t="shared" si="118"/>
        <v/>
      </c>
    </row>
    <row r="1805" spans="1:18" ht="20.399999999999999" x14ac:dyDescent="0.35">
      <c r="A1805" s="1">
        <v>1803</v>
      </c>
      <c r="B1805" s="1" t="s">
        <v>959</v>
      </c>
      <c r="C1805" s="1" t="s">
        <v>15</v>
      </c>
      <c r="D1805" s="1">
        <v>2016</v>
      </c>
      <c r="E1805" s="1">
        <v>28000</v>
      </c>
      <c r="F1805" s="1" t="s">
        <v>28</v>
      </c>
      <c r="G1805" s="1" t="s">
        <v>35</v>
      </c>
      <c r="H1805" s="1" t="s">
        <v>18</v>
      </c>
      <c r="I1805" s="1">
        <v>17.21</v>
      </c>
      <c r="J1805" s="1" t="s">
        <v>24</v>
      </c>
      <c r="K1805" s="1" t="s">
        <v>103</v>
      </c>
      <c r="L1805" s="1">
        <v>5</v>
      </c>
      <c r="M1805" s="1" t="s">
        <v>646</v>
      </c>
      <c r="N1805" s="1">
        <v>7.25</v>
      </c>
      <c r="P1805" s="2">
        <f t="shared" si="120"/>
        <v>103.5</v>
      </c>
      <c r="Q1805">
        <f t="shared" ref="Q1805:Q1857" si="121">VALUE(SUBSTITUTE(SUBSTITUTE(TRIM(M1805), CHAR(160), ""), " Lakh", "")) * 100000</f>
        <v>1126000</v>
      </c>
      <c r="R1805">
        <f t="shared" ref="R1805:R1868" si="122">IF(Q1805&lt;&gt;"", ((Q1805 - P1805) / Q1805) * 100, "")</f>
        <v>99.990808170515095</v>
      </c>
    </row>
    <row r="1806" spans="1:18" ht="20.399999999999999" x14ac:dyDescent="0.35">
      <c r="A1806" s="1">
        <v>1804</v>
      </c>
      <c r="B1806" s="1" t="s">
        <v>349</v>
      </c>
      <c r="C1806" s="1" t="s">
        <v>34</v>
      </c>
      <c r="D1806" s="1">
        <v>2014</v>
      </c>
      <c r="E1806" s="1">
        <v>83558</v>
      </c>
      <c r="F1806" s="1" t="s">
        <v>23</v>
      </c>
      <c r="G1806" s="1" t="s">
        <v>17</v>
      </c>
      <c r="H1806" s="1" t="s">
        <v>18</v>
      </c>
      <c r="I1806" s="1">
        <v>22.32</v>
      </c>
      <c r="J1806" s="1" t="s">
        <v>24</v>
      </c>
      <c r="K1806" s="1" t="s">
        <v>235</v>
      </c>
      <c r="L1806" s="1">
        <v>5</v>
      </c>
      <c r="N1806" s="1">
        <v>6.98</v>
      </c>
      <c r="P1806" s="2">
        <f t="shared" si="120"/>
        <v>126.32</v>
      </c>
      <c r="R1806" t="str">
        <f t="shared" si="122"/>
        <v/>
      </c>
    </row>
    <row r="1807" spans="1:18" ht="20.399999999999999" x14ac:dyDescent="0.35">
      <c r="A1807" s="1">
        <v>1805</v>
      </c>
      <c r="B1807" s="1" t="s">
        <v>1510</v>
      </c>
      <c r="C1807" s="1" t="s">
        <v>39</v>
      </c>
      <c r="D1807" s="1">
        <v>2017</v>
      </c>
      <c r="E1807" s="1">
        <v>40000</v>
      </c>
      <c r="F1807" s="1" t="s">
        <v>23</v>
      </c>
      <c r="G1807" s="1" t="s">
        <v>17</v>
      </c>
      <c r="H1807" s="1" t="s">
        <v>18</v>
      </c>
      <c r="I1807" s="1">
        <v>22.95</v>
      </c>
      <c r="J1807" s="1" t="s">
        <v>24</v>
      </c>
      <c r="K1807" s="1" t="s">
        <v>51</v>
      </c>
      <c r="L1807" s="1">
        <v>5</v>
      </c>
      <c r="M1807" s="1" t="s">
        <v>1511</v>
      </c>
      <c r="N1807" s="1">
        <v>5.25</v>
      </c>
      <c r="P1807" s="2">
        <f t="shared" si="120"/>
        <v>74</v>
      </c>
      <c r="Q1807">
        <f t="shared" si="121"/>
        <v>743000</v>
      </c>
      <c r="R1807">
        <f t="shared" si="122"/>
        <v>99.990040376850615</v>
      </c>
    </row>
    <row r="1808" spans="1:18" ht="20.399999999999999" x14ac:dyDescent="0.35">
      <c r="A1808" s="1">
        <v>1806</v>
      </c>
      <c r="B1808" s="1" t="s">
        <v>528</v>
      </c>
      <c r="C1808" s="1" t="s">
        <v>57</v>
      </c>
      <c r="D1808" s="1">
        <v>2013</v>
      </c>
      <c r="E1808" s="1">
        <v>36000</v>
      </c>
      <c r="F1808" s="1" t="s">
        <v>28</v>
      </c>
      <c r="G1808" s="1" t="s">
        <v>17</v>
      </c>
      <c r="H1808" s="1" t="s">
        <v>18</v>
      </c>
      <c r="I1808" s="1">
        <v>21.1</v>
      </c>
      <c r="J1808" s="1" t="s">
        <v>24</v>
      </c>
      <c r="K1808" s="1" t="s">
        <v>41</v>
      </c>
      <c r="L1808" s="1">
        <v>5</v>
      </c>
      <c r="N1808" s="1">
        <v>1.95</v>
      </c>
      <c r="P1808" s="2">
        <f t="shared" si="120"/>
        <v>55.2</v>
      </c>
      <c r="R1808" t="str">
        <f t="shared" si="122"/>
        <v/>
      </c>
    </row>
    <row r="1809" spans="1:18" ht="20.399999999999999" x14ac:dyDescent="0.35">
      <c r="A1809" s="1">
        <v>1807</v>
      </c>
      <c r="B1809" s="1" t="s">
        <v>138</v>
      </c>
      <c r="C1809" s="1" t="s">
        <v>74</v>
      </c>
      <c r="D1809" s="1">
        <v>2014</v>
      </c>
      <c r="E1809" s="1">
        <v>21000</v>
      </c>
      <c r="F1809" s="1" t="s">
        <v>23</v>
      </c>
      <c r="G1809" s="1" t="s">
        <v>35</v>
      </c>
      <c r="H1809" s="1" t="s">
        <v>18</v>
      </c>
      <c r="I1809" s="1">
        <v>17.11</v>
      </c>
      <c r="J1809" s="1" t="s">
        <v>24</v>
      </c>
      <c r="K1809" s="1" t="s">
        <v>139</v>
      </c>
      <c r="L1809" s="1">
        <v>5</v>
      </c>
      <c r="N1809" s="1">
        <v>24.5</v>
      </c>
      <c r="P1809" s="2">
        <f t="shared" si="120"/>
        <v>174.33</v>
      </c>
      <c r="R1809" t="str">
        <f t="shared" si="122"/>
        <v/>
      </c>
    </row>
    <row r="1810" spans="1:18" ht="20.399999999999999" x14ac:dyDescent="0.35">
      <c r="A1810" s="1">
        <v>1808</v>
      </c>
      <c r="B1810" s="1" t="s">
        <v>1205</v>
      </c>
      <c r="C1810" s="1" t="s">
        <v>53</v>
      </c>
      <c r="D1810" s="1">
        <v>2013</v>
      </c>
      <c r="E1810" s="1">
        <v>62162</v>
      </c>
      <c r="F1810" s="1" t="s">
        <v>23</v>
      </c>
      <c r="G1810" s="1" t="s">
        <v>17</v>
      </c>
      <c r="H1810" s="1" t="s">
        <v>18</v>
      </c>
      <c r="I1810" s="1">
        <v>12.99</v>
      </c>
      <c r="J1810" s="1" t="s">
        <v>24</v>
      </c>
      <c r="K1810" s="1" t="s">
        <v>363</v>
      </c>
      <c r="L1810" s="1">
        <v>7</v>
      </c>
      <c r="N1810" s="1">
        <v>8.31</v>
      </c>
      <c r="P1810" s="2">
        <f t="shared" si="120"/>
        <v>100</v>
      </c>
      <c r="R1810" t="str">
        <f t="shared" si="122"/>
        <v/>
      </c>
    </row>
    <row r="1811" spans="1:18" ht="20.399999999999999" x14ac:dyDescent="0.35">
      <c r="A1811" s="1">
        <v>1809</v>
      </c>
      <c r="B1811" s="1" t="s">
        <v>111</v>
      </c>
      <c r="C1811" s="1" t="s">
        <v>39</v>
      </c>
      <c r="D1811" s="1">
        <v>2012</v>
      </c>
      <c r="E1811" s="1">
        <v>83000</v>
      </c>
      <c r="F1811" s="1" t="s">
        <v>23</v>
      </c>
      <c r="G1811" s="1" t="s">
        <v>35</v>
      </c>
      <c r="H1811" s="1" t="s">
        <v>18</v>
      </c>
      <c r="I1811" s="1">
        <v>11.74</v>
      </c>
      <c r="J1811" s="1" t="s">
        <v>24</v>
      </c>
      <c r="K1811" s="1" t="s">
        <v>112</v>
      </c>
      <c r="L1811" s="1">
        <v>5</v>
      </c>
      <c r="N1811" s="1">
        <v>36</v>
      </c>
      <c r="P1811" s="2">
        <f t="shared" si="120"/>
        <v>254.8</v>
      </c>
      <c r="R1811" t="str">
        <f t="shared" si="122"/>
        <v/>
      </c>
    </row>
    <row r="1812" spans="1:18" ht="20.399999999999999" x14ac:dyDescent="0.35">
      <c r="A1812" s="1">
        <v>1810</v>
      </c>
      <c r="B1812" s="1" t="s">
        <v>134</v>
      </c>
      <c r="C1812" s="1" t="s">
        <v>22</v>
      </c>
      <c r="D1812" s="1">
        <v>2015</v>
      </c>
      <c r="E1812" s="1">
        <v>58000</v>
      </c>
      <c r="F1812" s="1" t="s">
        <v>23</v>
      </c>
      <c r="G1812" s="1" t="s">
        <v>17</v>
      </c>
      <c r="H1812" s="1" t="s">
        <v>18</v>
      </c>
      <c r="I1812" s="1">
        <v>24.4</v>
      </c>
      <c r="J1812" s="1" t="s">
        <v>24</v>
      </c>
      <c r="K1812" s="1" t="s">
        <v>135</v>
      </c>
      <c r="L1812" s="1">
        <v>5</v>
      </c>
      <c r="N1812" s="1">
        <v>5.5</v>
      </c>
      <c r="P1812" s="2">
        <f t="shared" si="120"/>
        <v>71</v>
      </c>
      <c r="R1812" t="str">
        <f t="shared" si="122"/>
        <v/>
      </c>
    </row>
    <row r="1813" spans="1:18" ht="20.399999999999999" x14ac:dyDescent="0.35">
      <c r="A1813" s="1">
        <v>1811</v>
      </c>
      <c r="B1813" s="1" t="s">
        <v>1379</v>
      </c>
      <c r="C1813" s="1" t="s">
        <v>53</v>
      </c>
      <c r="D1813" s="1">
        <v>2011</v>
      </c>
      <c r="E1813" s="1">
        <v>62332</v>
      </c>
      <c r="F1813" s="1" t="s">
        <v>28</v>
      </c>
      <c r="G1813" s="1" t="s">
        <v>35</v>
      </c>
      <c r="H1813" s="1" t="s">
        <v>18</v>
      </c>
      <c r="I1813" s="1">
        <v>11.7</v>
      </c>
      <c r="J1813" s="1" t="s">
        <v>24</v>
      </c>
      <c r="K1813" s="1" t="s">
        <v>507</v>
      </c>
      <c r="L1813" s="1">
        <v>5</v>
      </c>
      <c r="N1813" s="1">
        <v>5.89</v>
      </c>
      <c r="P1813" s="2">
        <f t="shared" si="120"/>
        <v>177.6</v>
      </c>
      <c r="R1813" t="str">
        <f t="shared" si="122"/>
        <v/>
      </c>
    </row>
    <row r="1814" spans="1:18" ht="20.399999999999999" x14ac:dyDescent="0.35">
      <c r="A1814" s="1">
        <v>1812</v>
      </c>
      <c r="B1814" s="1" t="s">
        <v>1512</v>
      </c>
      <c r="C1814" s="1" t="s">
        <v>53</v>
      </c>
      <c r="D1814" s="1">
        <v>2016</v>
      </c>
      <c r="E1814" s="1">
        <v>50867</v>
      </c>
      <c r="F1814" s="1" t="s">
        <v>23</v>
      </c>
      <c r="G1814" s="1" t="s">
        <v>17</v>
      </c>
      <c r="H1814" s="1" t="s">
        <v>18</v>
      </c>
      <c r="I1814" s="1">
        <v>20.34</v>
      </c>
      <c r="J1814" s="1" t="s">
        <v>24</v>
      </c>
      <c r="K1814" s="1" t="s">
        <v>147</v>
      </c>
      <c r="L1814" s="1">
        <v>5</v>
      </c>
      <c r="N1814" s="1">
        <v>7.95</v>
      </c>
      <c r="P1814" s="2">
        <f t="shared" si="120"/>
        <v>103.2</v>
      </c>
      <c r="R1814" t="str">
        <f t="shared" si="122"/>
        <v/>
      </c>
    </row>
    <row r="1815" spans="1:18" ht="20.399999999999999" x14ac:dyDescent="0.35">
      <c r="A1815" s="1">
        <v>1813</v>
      </c>
      <c r="B1815" s="1" t="s">
        <v>1513</v>
      </c>
      <c r="C1815" s="1" t="s">
        <v>15</v>
      </c>
      <c r="D1815" s="1">
        <v>2010</v>
      </c>
      <c r="E1815" s="1">
        <v>73000</v>
      </c>
      <c r="F1815" s="1" t="s">
        <v>28</v>
      </c>
      <c r="G1815" s="1" t="s">
        <v>17</v>
      </c>
      <c r="H1815" s="1" t="s">
        <v>18</v>
      </c>
      <c r="I1815" s="1">
        <v>17</v>
      </c>
      <c r="J1815" s="1" t="s">
        <v>24</v>
      </c>
      <c r="K1815" s="1" t="s">
        <v>84</v>
      </c>
      <c r="L1815" s="1">
        <v>5</v>
      </c>
      <c r="N1815" s="1">
        <v>2.75</v>
      </c>
      <c r="P1815" s="2">
        <f t="shared" si="120"/>
        <v>80</v>
      </c>
      <c r="R1815" t="str">
        <f t="shared" si="122"/>
        <v/>
      </c>
    </row>
    <row r="1816" spans="1:18" ht="20.399999999999999" x14ac:dyDescent="0.35">
      <c r="A1816" s="1">
        <v>1814</v>
      </c>
      <c r="B1816" s="1" t="s">
        <v>1039</v>
      </c>
      <c r="C1816" s="1" t="s">
        <v>43</v>
      </c>
      <c r="D1816" s="1">
        <v>2012</v>
      </c>
      <c r="E1816" s="1">
        <v>98008</v>
      </c>
      <c r="F1816" s="1" t="s">
        <v>23</v>
      </c>
      <c r="G1816" s="1" t="s">
        <v>17</v>
      </c>
      <c r="H1816" s="1" t="s">
        <v>18</v>
      </c>
      <c r="I1816" s="1">
        <v>22.7</v>
      </c>
      <c r="J1816" s="1" t="s">
        <v>24</v>
      </c>
      <c r="K1816" s="1" t="s">
        <v>1040</v>
      </c>
      <c r="L1816" s="1">
        <v>5</v>
      </c>
      <c r="N1816" s="1">
        <v>6.25</v>
      </c>
      <c r="P1816" s="2">
        <f t="shared" si="120"/>
        <v>126.24</v>
      </c>
      <c r="R1816" t="str">
        <f t="shared" si="122"/>
        <v/>
      </c>
    </row>
    <row r="1817" spans="1:18" ht="20.399999999999999" x14ac:dyDescent="0.35">
      <c r="A1817" s="1">
        <v>1815</v>
      </c>
      <c r="B1817" s="1" t="s">
        <v>158</v>
      </c>
      <c r="C1817" s="1" t="s">
        <v>39</v>
      </c>
      <c r="D1817" s="1">
        <v>2015</v>
      </c>
      <c r="E1817" s="1">
        <v>36000</v>
      </c>
      <c r="F1817" s="1" t="s">
        <v>23</v>
      </c>
      <c r="G1817" s="1" t="s">
        <v>17</v>
      </c>
      <c r="H1817" s="1" t="s">
        <v>18</v>
      </c>
      <c r="I1817" s="1">
        <v>20</v>
      </c>
      <c r="J1817" s="1" t="s">
        <v>24</v>
      </c>
      <c r="K1817" s="1" t="s">
        <v>351</v>
      </c>
      <c r="L1817" s="1">
        <v>5</v>
      </c>
      <c r="N1817" s="1">
        <v>4.95</v>
      </c>
      <c r="P1817" s="2">
        <f t="shared" si="120"/>
        <v>68.05</v>
      </c>
      <c r="R1817" t="str">
        <f t="shared" si="122"/>
        <v/>
      </c>
    </row>
    <row r="1818" spans="1:18" ht="20.399999999999999" x14ac:dyDescent="0.35">
      <c r="A1818" s="1">
        <v>1816</v>
      </c>
      <c r="B1818" s="1" t="s">
        <v>418</v>
      </c>
      <c r="C1818" s="1" t="s">
        <v>53</v>
      </c>
      <c r="D1818" s="1">
        <v>2019</v>
      </c>
      <c r="E1818" s="1">
        <v>27339</v>
      </c>
      <c r="F1818" s="1" t="s">
        <v>28</v>
      </c>
      <c r="G1818" s="1" t="s">
        <v>17</v>
      </c>
      <c r="H1818" s="1" t="s">
        <v>18</v>
      </c>
      <c r="I1818" s="1">
        <v>18.600000000000001</v>
      </c>
      <c r="J1818" s="1" t="s">
        <v>24</v>
      </c>
      <c r="K1818" s="1" t="s">
        <v>368</v>
      </c>
      <c r="L1818" s="1">
        <v>5</v>
      </c>
      <c r="N1818" s="1">
        <v>6.27</v>
      </c>
      <c r="P1818" s="2">
        <f t="shared" si="120"/>
        <v>81.83</v>
      </c>
      <c r="R1818" t="str">
        <f t="shared" si="122"/>
        <v/>
      </c>
    </row>
    <row r="1819" spans="1:18" ht="20.399999999999999" x14ac:dyDescent="0.35">
      <c r="A1819" s="1">
        <v>1817</v>
      </c>
      <c r="B1819" s="1" t="s">
        <v>788</v>
      </c>
      <c r="C1819" s="1" t="s">
        <v>57</v>
      </c>
      <c r="D1819" s="1">
        <v>2017</v>
      </c>
      <c r="E1819" s="1">
        <v>25000</v>
      </c>
      <c r="F1819" s="1" t="s">
        <v>23</v>
      </c>
      <c r="G1819" s="1" t="s">
        <v>17</v>
      </c>
      <c r="H1819" s="1" t="s">
        <v>18</v>
      </c>
      <c r="I1819" s="1">
        <v>23.9</v>
      </c>
      <c r="J1819" s="1" t="s">
        <v>24</v>
      </c>
      <c r="K1819" s="1" t="s">
        <v>25</v>
      </c>
      <c r="L1819" s="1">
        <v>5</v>
      </c>
      <c r="N1819" s="1">
        <v>8.65</v>
      </c>
      <c r="P1819" s="2">
        <f t="shared" si="120"/>
        <v>126.2</v>
      </c>
      <c r="R1819" t="str">
        <f t="shared" si="122"/>
        <v/>
      </c>
    </row>
    <row r="1820" spans="1:18" ht="20.399999999999999" x14ac:dyDescent="0.35">
      <c r="A1820" s="1">
        <v>1818</v>
      </c>
      <c r="B1820" s="1" t="s">
        <v>868</v>
      </c>
      <c r="C1820" s="1" t="s">
        <v>57</v>
      </c>
      <c r="D1820" s="1">
        <v>2014</v>
      </c>
      <c r="E1820" s="1">
        <v>37000</v>
      </c>
      <c r="F1820" s="1" t="s">
        <v>28</v>
      </c>
      <c r="G1820" s="1" t="s">
        <v>17</v>
      </c>
      <c r="H1820" s="1" t="s">
        <v>18</v>
      </c>
      <c r="I1820" s="1">
        <v>18.899999999999999</v>
      </c>
      <c r="J1820" s="1" t="s">
        <v>24</v>
      </c>
      <c r="K1820" s="1" t="s">
        <v>110</v>
      </c>
      <c r="L1820" s="1">
        <v>5</v>
      </c>
      <c r="N1820" s="1">
        <v>3.5</v>
      </c>
      <c r="P1820" s="2">
        <f t="shared" si="120"/>
        <v>82</v>
      </c>
      <c r="R1820" t="str">
        <f t="shared" si="122"/>
        <v/>
      </c>
    </row>
    <row r="1821" spans="1:18" ht="20.399999999999999" x14ac:dyDescent="0.35">
      <c r="A1821" s="1">
        <v>1819</v>
      </c>
      <c r="B1821" s="1" t="s">
        <v>1514</v>
      </c>
      <c r="C1821" s="1" t="s">
        <v>39</v>
      </c>
      <c r="D1821" s="1">
        <v>2015</v>
      </c>
      <c r="E1821" s="1">
        <v>56000</v>
      </c>
      <c r="F1821" s="1" t="s">
        <v>23</v>
      </c>
      <c r="G1821" s="1" t="s">
        <v>35</v>
      </c>
      <c r="H1821" s="1" t="s">
        <v>18</v>
      </c>
      <c r="I1821" s="1">
        <v>14.16</v>
      </c>
      <c r="J1821" s="1" t="s">
        <v>24</v>
      </c>
      <c r="K1821" s="1" t="s">
        <v>640</v>
      </c>
      <c r="L1821" s="1">
        <v>5</v>
      </c>
      <c r="N1821" s="1">
        <v>35</v>
      </c>
      <c r="P1821" s="2">
        <f t="shared" si="120"/>
        <v>174.3</v>
      </c>
      <c r="R1821" t="str">
        <f t="shared" si="122"/>
        <v/>
      </c>
    </row>
    <row r="1822" spans="1:18" ht="20.399999999999999" x14ac:dyDescent="0.35">
      <c r="A1822" s="1">
        <v>1820</v>
      </c>
      <c r="B1822" s="1" t="s">
        <v>877</v>
      </c>
      <c r="C1822" s="1" t="s">
        <v>57</v>
      </c>
      <c r="D1822" s="1">
        <v>2015</v>
      </c>
      <c r="E1822" s="1">
        <v>27000</v>
      </c>
      <c r="F1822" s="1" t="s">
        <v>28</v>
      </c>
      <c r="G1822" s="1" t="s">
        <v>17</v>
      </c>
      <c r="H1822" s="1" t="s">
        <v>18</v>
      </c>
      <c r="I1822" s="1">
        <v>17.5</v>
      </c>
      <c r="J1822" s="1" t="s">
        <v>24</v>
      </c>
      <c r="K1822" s="1" t="s">
        <v>733</v>
      </c>
      <c r="L1822" s="1">
        <v>5</v>
      </c>
      <c r="N1822" s="1">
        <v>4.45</v>
      </c>
      <c r="P1822" s="2">
        <f t="shared" si="120"/>
        <v>85.8</v>
      </c>
      <c r="R1822" t="str">
        <f t="shared" si="122"/>
        <v/>
      </c>
    </row>
    <row r="1823" spans="1:18" ht="20.399999999999999" x14ac:dyDescent="0.35">
      <c r="A1823" s="1">
        <v>1821</v>
      </c>
      <c r="B1823" s="1" t="s">
        <v>1515</v>
      </c>
      <c r="C1823" s="1" t="s">
        <v>57</v>
      </c>
      <c r="D1823" s="1">
        <v>2012</v>
      </c>
      <c r="E1823" s="1">
        <v>37000</v>
      </c>
      <c r="F1823" s="1" t="s">
        <v>28</v>
      </c>
      <c r="G1823" s="1" t="s">
        <v>17</v>
      </c>
      <c r="H1823" s="1" t="s">
        <v>18</v>
      </c>
      <c r="I1823" s="1">
        <v>18.5</v>
      </c>
      <c r="J1823" s="1" t="s">
        <v>24</v>
      </c>
      <c r="K1823" s="1" t="s">
        <v>84</v>
      </c>
      <c r="L1823" s="1">
        <v>5</v>
      </c>
      <c r="N1823" s="1">
        <v>2.65</v>
      </c>
      <c r="P1823" s="2">
        <f t="shared" si="120"/>
        <v>80</v>
      </c>
      <c r="R1823" t="str">
        <f t="shared" si="122"/>
        <v/>
      </c>
    </row>
    <row r="1824" spans="1:18" ht="20.399999999999999" x14ac:dyDescent="0.35">
      <c r="A1824" s="1">
        <v>1822</v>
      </c>
      <c r="B1824" s="1" t="s">
        <v>1516</v>
      </c>
      <c r="C1824" s="1" t="s">
        <v>57</v>
      </c>
      <c r="D1824" s="1">
        <v>2017</v>
      </c>
      <c r="E1824" s="1">
        <v>10500</v>
      </c>
      <c r="F1824" s="1" t="s">
        <v>23</v>
      </c>
      <c r="G1824" s="1" t="s">
        <v>17</v>
      </c>
      <c r="H1824" s="1" t="s">
        <v>18</v>
      </c>
      <c r="I1824" s="1">
        <v>25.32</v>
      </c>
      <c r="J1824" s="1" t="s">
        <v>24</v>
      </c>
      <c r="K1824" s="1" t="s">
        <v>120</v>
      </c>
      <c r="L1824" s="1">
        <v>5</v>
      </c>
      <c r="N1824" s="1">
        <v>4.7</v>
      </c>
      <c r="P1824" s="2">
        <f t="shared" si="120"/>
        <v>77</v>
      </c>
      <c r="R1824" t="str">
        <f t="shared" si="122"/>
        <v/>
      </c>
    </row>
    <row r="1825" spans="1:18" ht="20.399999999999999" x14ac:dyDescent="0.35">
      <c r="A1825" s="1">
        <v>1823</v>
      </c>
      <c r="B1825" s="1" t="s">
        <v>1517</v>
      </c>
      <c r="C1825" s="1" t="s">
        <v>129</v>
      </c>
      <c r="D1825" s="1">
        <v>2014</v>
      </c>
      <c r="E1825" s="1">
        <v>49000</v>
      </c>
      <c r="F1825" s="1" t="s">
        <v>23</v>
      </c>
      <c r="G1825" s="1" t="s">
        <v>35</v>
      </c>
      <c r="H1825" s="1" t="s">
        <v>18</v>
      </c>
      <c r="I1825" s="1">
        <v>18.23</v>
      </c>
      <c r="J1825" s="1" t="s">
        <v>24</v>
      </c>
      <c r="K1825" s="1" t="s">
        <v>25</v>
      </c>
      <c r="L1825" s="1">
        <v>5</v>
      </c>
      <c r="M1825" s="1" t="s">
        <v>1518</v>
      </c>
      <c r="N1825" s="1">
        <v>8.9</v>
      </c>
      <c r="P1825" s="2">
        <f t="shared" si="120"/>
        <v>126.2</v>
      </c>
      <c r="Q1825">
        <f t="shared" si="121"/>
        <v>2243000</v>
      </c>
      <c r="R1825">
        <f t="shared" si="122"/>
        <v>99.994373606776634</v>
      </c>
    </row>
    <row r="1826" spans="1:18" ht="20.399999999999999" x14ac:dyDescent="0.35">
      <c r="A1826" s="1">
        <v>1824</v>
      </c>
      <c r="B1826" s="1" t="s">
        <v>1519</v>
      </c>
      <c r="C1826" s="1" t="s">
        <v>15</v>
      </c>
      <c r="D1826" s="1">
        <v>2017</v>
      </c>
      <c r="E1826" s="1">
        <v>7000</v>
      </c>
      <c r="F1826" s="1" t="s">
        <v>23</v>
      </c>
      <c r="G1826" s="1" t="s">
        <v>17</v>
      </c>
      <c r="H1826" s="1" t="s">
        <v>18</v>
      </c>
      <c r="I1826" s="1">
        <v>17.100000000000001</v>
      </c>
      <c r="J1826" s="1" t="s">
        <v>24</v>
      </c>
      <c r="K1826" s="1" t="s">
        <v>163</v>
      </c>
      <c r="L1826" s="1">
        <v>5</v>
      </c>
      <c r="M1826" s="1" t="s">
        <v>1520</v>
      </c>
      <c r="N1826" s="1">
        <v>17.45</v>
      </c>
      <c r="P1826" s="2">
        <f t="shared" si="120"/>
        <v>170</v>
      </c>
      <c r="Q1826">
        <f t="shared" si="121"/>
        <v>2402000</v>
      </c>
      <c r="R1826">
        <f t="shared" si="122"/>
        <v>99.992922564529565</v>
      </c>
    </row>
    <row r="1827" spans="1:18" ht="20.399999999999999" x14ac:dyDescent="0.35">
      <c r="A1827" s="1">
        <v>1825</v>
      </c>
      <c r="B1827" s="1" t="s">
        <v>1521</v>
      </c>
      <c r="C1827" s="1" t="s">
        <v>34</v>
      </c>
      <c r="D1827" s="1">
        <v>2017</v>
      </c>
      <c r="E1827" s="1">
        <v>71256</v>
      </c>
      <c r="F1827" s="1" t="s">
        <v>23</v>
      </c>
      <c r="G1827" s="1" t="s">
        <v>17</v>
      </c>
      <c r="H1827" s="1" t="s">
        <v>18</v>
      </c>
      <c r="I1827" s="1">
        <v>24.3</v>
      </c>
      <c r="J1827" s="1" t="s">
        <v>24</v>
      </c>
      <c r="K1827" s="1" t="s">
        <v>80</v>
      </c>
      <c r="L1827" s="1">
        <v>5</v>
      </c>
      <c r="N1827" s="1">
        <v>9.58</v>
      </c>
      <c r="P1827" s="2">
        <f t="shared" si="120"/>
        <v>88.5</v>
      </c>
      <c r="R1827" t="str">
        <f t="shared" si="122"/>
        <v/>
      </c>
    </row>
    <row r="1828" spans="1:18" ht="20.399999999999999" x14ac:dyDescent="0.35">
      <c r="A1828" s="1">
        <v>1826</v>
      </c>
      <c r="B1828" s="1" t="s">
        <v>1522</v>
      </c>
      <c r="C1828" s="1" t="s">
        <v>53</v>
      </c>
      <c r="D1828" s="1">
        <v>2012</v>
      </c>
      <c r="E1828" s="1">
        <v>83184</v>
      </c>
      <c r="F1828" s="1" t="s">
        <v>28</v>
      </c>
      <c r="G1828" s="1" t="s">
        <v>17</v>
      </c>
      <c r="H1828" s="1" t="s">
        <v>18</v>
      </c>
      <c r="I1828" s="1">
        <v>14.28</v>
      </c>
      <c r="J1828" s="1" t="s">
        <v>24</v>
      </c>
      <c r="K1828" s="1" t="s">
        <v>127</v>
      </c>
      <c r="L1828" s="1">
        <v>5</v>
      </c>
      <c r="M1828" s="1" t="s">
        <v>1523</v>
      </c>
      <c r="N1828" s="1">
        <v>6.22</v>
      </c>
      <c r="P1828" s="2">
        <f t="shared" si="120"/>
        <v>138.03</v>
      </c>
      <c r="Q1828">
        <f t="shared" si="121"/>
        <v>2169000</v>
      </c>
      <c r="R1828">
        <f t="shared" si="122"/>
        <v>99.993636237897647</v>
      </c>
    </row>
    <row r="1829" spans="1:18" ht="20.399999999999999" x14ac:dyDescent="0.35">
      <c r="A1829" s="1">
        <v>1827</v>
      </c>
      <c r="B1829" s="1" t="s">
        <v>211</v>
      </c>
      <c r="C1829" s="1" t="s">
        <v>57</v>
      </c>
      <c r="D1829" s="1">
        <v>2013</v>
      </c>
      <c r="E1829" s="1">
        <v>87284</v>
      </c>
      <c r="F1829" s="1" t="s">
        <v>23</v>
      </c>
      <c r="G1829" s="1" t="s">
        <v>17</v>
      </c>
      <c r="H1829" s="1" t="s">
        <v>18</v>
      </c>
      <c r="I1829" s="1">
        <v>15.1</v>
      </c>
      <c r="J1829" s="1" t="s">
        <v>24</v>
      </c>
      <c r="K1829" s="1" t="s">
        <v>167</v>
      </c>
      <c r="L1829" s="1">
        <v>7</v>
      </c>
      <c r="N1829" s="1">
        <v>7.8</v>
      </c>
      <c r="P1829" s="2">
        <f t="shared" si="120"/>
        <v>140</v>
      </c>
      <c r="R1829" t="str">
        <f t="shared" si="122"/>
        <v/>
      </c>
    </row>
    <row r="1830" spans="1:18" ht="20.399999999999999" x14ac:dyDescent="0.35">
      <c r="A1830" s="1">
        <v>1828</v>
      </c>
      <c r="B1830" s="1" t="s">
        <v>1524</v>
      </c>
      <c r="C1830" s="1" t="s">
        <v>15</v>
      </c>
      <c r="D1830" s="1">
        <v>2016</v>
      </c>
      <c r="E1830" s="1">
        <v>7000</v>
      </c>
      <c r="F1830" s="1" t="s">
        <v>23</v>
      </c>
      <c r="G1830" s="1" t="s">
        <v>35</v>
      </c>
      <c r="H1830" s="1" t="s">
        <v>18</v>
      </c>
      <c r="I1830" s="1">
        <v>20.68</v>
      </c>
      <c r="J1830" s="1" t="s">
        <v>24</v>
      </c>
      <c r="K1830" s="1" t="s">
        <v>77</v>
      </c>
      <c r="L1830" s="1">
        <v>5</v>
      </c>
      <c r="N1830" s="1">
        <v>27.75</v>
      </c>
      <c r="P1830" s="2">
        <f t="shared" si="120"/>
        <v>190</v>
      </c>
      <c r="R1830" t="str">
        <f t="shared" si="122"/>
        <v/>
      </c>
    </row>
    <row r="1831" spans="1:18" ht="20.399999999999999" x14ac:dyDescent="0.35">
      <c r="A1831" s="1">
        <v>1829</v>
      </c>
      <c r="B1831" s="1" t="s">
        <v>1147</v>
      </c>
      <c r="C1831" s="1" t="s">
        <v>22</v>
      </c>
      <c r="D1831" s="1">
        <v>2015</v>
      </c>
      <c r="E1831" s="1">
        <v>29000</v>
      </c>
      <c r="F1831" s="1" t="s">
        <v>23</v>
      </c>
      <c r="G1831" s="1" t="s">
        <v>17</v>
      </c>
      <c r="H1831" s="1" t="s">
        <v>36</v>
      </c>
      <c r="I1831" s="1">
        <v>22.54</v>
      </c>
      <c r="J1831" s="1" t="s">
        <v>24</v>
      </c>
      <c r="K1831" s="1" t="s">
        <v>333</v>
      </c>
      <c r="L1831" s="1">
        <v>5</v>
      </c>
      <c r="N1831" s="1">
        <v>7</v>
      </c>
      <c r="P1831" s="2">
        <f t="shared" si="120"/>
        <v>88.73</v>
      </c>
      <c r="R1831" t="str">
        <f t="shared" si="122"/>
        <v/>
      </c>
    </row>
    <row r="1832" spans="1:18" ht="20.399999999999999" x14ac:dyDescent="0.35">
      <c r="A1832" s="1">
        <v>1830</v>
      </c>
      <c r="B1832" s="1" t="s">
        <v>441</v>
      </c>
      <c r="C1832" s="1" t="s">
        <v>34</v>
      </c>
      <c r="D1832" s="1">
        <v>2017</v>
      </c>
      <c r="E1832" s="1">
        <v>33552</v>
      </c>
      <c r="F1832" s="1" t="s">
        <v>23</v>
      </c>
      <c r="G1832" s="1" t="s">
        <v>35</v>
      </c>
      <c r="H1832" s="1" t="s">
        <v>18</v>
      </c>
      <c r="I1832" s="1">
        <v>11.57</v>
      </c>
      <c r="J1832" s="1" t="s">
        <v>24</v>
      </c>
      <c r="K1832" s="1" t="s">
        <v>442</v>
      </c>
      <c r="L1832" s="1">
        <v>5</v>
      </c>
      <c r="M1832" s="1" t="s">
        <v>443</v>
      </c>
      <c r="N1832" s="1">
        <v>64.87</v>
      </c>
      <c r="P1832" s="2">
        <f t="shared" si="120"/>
        <v>254.79</v>
      </c>
      <c r="Q1832">
        <f t="shared" si="121"/>
        <v>9513000</v>
      </c>
      <c r="R1832">
        <f t="shared" si="122"/>
        <v>99.997321665089885</v>
      </c>
    </row>
    <row r="1833" spans="1:18" ht="20.399999999999999" x14ac:dyDescent="0.35">
      <c r="A1833" s="1">
        <v>1831</v>
      </c>
      <c r="B1833" s="1" t="s">
        <v>910</v>
      </c>
      <c r="C1833" s="1" t="s">
        <v>74</v>
      </c>
      <c r="D1833" s="1">
        <v>2013</v>
      </c>
      <c r="E1833" s="1">
        <v>64000</v>
      </c>
      <c r="F1833" s="1" t="s">
        <v>23</v>
      </c>
      <c r="G1833" s="1" t="s">
        <v>17</v>
      </c>
      <c r="H1833" s="1" t="s">
        <v>36</v>
      </c>
      <c r="I1833" s="1">
        <v>17.3</v>
      </c>
      <c r="J1833" s="1" t="s">
        <v>24</v>
      </c>
      <c r="K1833" s="1" t="s">
        <v>132</v>
      </c>
      <c r="L1833" s="1">
        <v>5</v>
      </c>
      <c r="N1833" s="1">
        <v>6.5</v>
      </c>
      <c r="P1833" s="2">
        <f t="shared" si="120"/>
        <v>163.69999999999999</v>
      </c>
      <c r="R1833" t="str">
        <f t="shared" si="122"/>
        <v/>
      </c>
    </row>
    <row r="1834" spans="1:18" ht="20.399999999999999" x14ac:dyDescent="0.35">
      <c r="A1834" s="1">
        <v>1832</v>
      </c>
      <c r="B1834" s="1" t="s">
        <v>83</v>
      </c>
      <c r="C1834" s="1" t="s">
        <v>43</v>
      </c>
      <c r="D1834" s="1">
        <v>2011</v>
      </c>
      <c r="E1834" s="1">
        <v>82000</v>
      </c>
      <c r="F1834" s="1" t="s">
        <v>28</v>
      </c>
      <c r="G1834" s="1" t="s">
        <v>17</v>
      </c>
      <c r="H1834" s="1" t="s">
        <v>36</v>
      </c>
      <c r="I1834" s="1">
        <v>18.5</v>
      </c>
      <c r="J1834" s="1" t="s">
        <v>24</v>
      </c>
      <c r="K1834" s="1" t="s">
        <v>84</v>
      </c>
      <c r="L1834" s="1">
        <v>5</v>
      </c>
      <c r="N1834" s="1">
        <v>2.7</v>
      </c>
      <c r="P1834" s="2">
        <f t="shared" si="120"/>
        <v>80</v>
      </c>
      <c r="R1834" t="str">
        <f t="shared" si="122"/>
        <v/>
      </c>
    </row>
    <row r="1835" spans="1:18" ht="20.399999999999999" x14ac:dyDescent="0.35">
      <c r="A1835" s="1">
        <v>1833</v>
      </c>
      <c r="B1835" s="1" t="s">
        <v>312</v>
      </c>
      <c r="C1835" s="1" t="s">
        <v>15</v>
      </c>
      <c r="D1835" s="1">
        <v>2012</v>
      </c>
      <c r="E1835" s="1">
        <v>70000</v>
      </c>
      <c r="F1835" s="1" t="s">
        <v>28</v>
      </c>
      <c r="G1835" s="1" t="s">
        <v>17</v>
      </c>
      <c r="H1835" s="1" t="s">
        <v>36</v>
      </c>
      <c r="I1835" s="1">
        <v>19.399999999999999</v>
      </c>
      <c r="J1835" s="1" t="s">
        <v>24</v>
      </c>
      <c r="K1835" s="1" t="s">
        <v>184</v>
      </c>
      <c r="L1835" s="1">
        <v>5</v>
      </c>
      <c r="N1835" s="1">
        <v>2.5</v>
      </c>
      <c r="P1835" s="2">
        <f t="shared" si="120"/>
        <v>86.8</v>
      </c>
      <c r="R1835" t="str">
        <f t="shared" si="122"/>
        <v/>
      </c>
    </row>
    <row r="1836" spans="1:18" ht="20.399999999999999" x14ac:dyDescent="0.35">
      <c r="A1836" s="1">
        <v>1834</v>
      </c>
      <c r="B1836" s="1" t="s">
        <v>1525</v>
      </c>
      <c r="C1836" s="1" t="s">
        <v>39</v>
      </c>
      <c r="D1836" s="1">
        <v>2013</v>
      </c>
      <c r="E1836" s="1">
        <v>166194</v>
      </c>
      <c r="F1836" s="1" t="s">
        <v>23</v>
      </c>
      <c r="G1836" s="1" t="s">
        <v>17</v>
      </c>
      <c r="H1836" s="1" t="s">
        <v>18</v>
      </c>
      <c r="I1836" s="1">
        <v>19.3</v>
      </c>
      <c r="J1836" s="1" t="s">
        <v>24</v>
      </c>
      <c r="K1836" s="1" t="s">
        <v>996</v>
      </c>
      <c r="L1836" s="1">
        <v>7</v>
      </c>
      <c r="N1836" s="1">
        <v>3.9</v>
      </c>
      <c r="P1836" s="2">
        <f t="shared" si="120"/>
        <v>84.8</v>
      </c>
      <c r="R1836" t="str">
        <f t="shared" si="122"/>
        <v/>
      </c>
    </row>
    <row r="1837" spans="1:18" ht="20.399999999999999" x14ac:dyDescent="0.35">
      <c r="A1837" s="1">
        <v>1835</v>
      </c>
      <c r="B1837" s="1" t="s">
        <v>485</v>
      </c>
      <c r="C1837" s="1" t="s">
        <v>61</v>
      </c>
      <c r="D1837" s="1">
        <v>2015</v>
      </c>
      <c r="E1837" s="1">
        <v>58000</v>
      </c>
      <c r="F1837" s="1" t="s">
        <v>28</v>
      </c>
      <c r="G1837" s="1" t="s">
        <v>17</v>
      </c>
      <c r="H1837" s="1" t="s">
        <v>18</v>
      </c>
      <c r="I1837" s="1">
        <v>16.47</v>
      </c>
      <c r="J1837" s="1" t="s">
        <v>24</v>
      </c>
      <c r="K1837" s="1" t="s">
        <v>114</v>
      </c>
      <c r="L1837" s="1">
        <v>5</v>
      </c>
      <c r="N1837" s="1">
        <v>3.95</v>
      </c>
      <c r="P1837" s="2">
        <f t="shared" si="120"/>
        <v>73.900000000000006</v>
      </c>
      <c r="R1837" t="str">
        <f t="shared" si="122"/>
        <v/>
      </c>
    </row>
    <row r="1838" spans="1:18" ht="20.399999999999999" x14ac:dyDescent="0.35">
      <c r="A1838" s="1">
        <v>1836</v>
      </c>
      <c r="B1838" s="1" t="s">
        <v>204</v>
      </c>
      <c r="C1838" s="1" t="s">
        <v>27</v>
      </c>
      <c r="D1838" s="1">
        <v>2010</v>
      </c>
      <c r="E1838" s="1">
        <v>77000</v>
      </c>
      <c r="F1838" s="1" t="s">
        <v>28</v>
      </c>
      <c r="G1838" s="1" t="s">
        <v>17</v>
      </c>
      <c r="H1838" s="1" t="s">
        <v>36</v>
      </c>
      <c r="I1838" s="1">
        <v>20.36</v>
      </c>
      <c r="J1838" s="1" t="s">
        <v>24</v>
      </c>
      <c r="K1838" s="1" t="s">
        <v>151</v>
      </c>
      <c r="L1838" s="1">
        <v>5</v>
      </c>
      <c r="N1838" s="1">
        <v>2.1</v>
      </c>
      <c r="P1838" s="2">
        <f t="shared" si="120"/>
        <v>78.900000000000006</v>
      </c>
      <c r="R1838" t="str">
        <f t="shared" si="122"/>
        <v/>
      </c>
    </row>
    <row r="1839" spans="1:18" ht="20.399999999999999" x14ac:dyDescent="0.35">
      <c r="A1839" s="1">
        <v>1837</v>
      </c>
      <c r="B1839" s="1" t="s">
        <v>921</v>
      </c>
      <c r="C1839" s="1" t="s">
        <v>22</v>
      </c>
      <c r="D1839" s="1">
        <v>2009</v>
      </c>
      <c r="E1839" s="1">
        <v>73204</v>
      </c>
      <c r="F1839" s="1" t="s">
        <v>23</v>
      </c>
      <c r="G1839" s="1" t="s">
        <v>35</v>
      </c>
      <c r="H1839" s="1" t="s">
        <v>145</v>
      </c>
      <c r="I1839" s="1">
        <v>18.100000000000001</v>
      </c>
      <c r="J1839" s="1" t="s">
        <v>24</v>
      </c>
      <c r="K1839" s="1" t="s">
        <v>911</v>
      </c>
      <c r="L1839" s="1">
        <v>4</v>
      </c>
      <c r="N1839" s="1">
        <v>3.5</v>
      </c>
      <c r="P1839" s="2">
        <f t="shared" si="120"/>
        <v>147.9</v>
      </c>
      <c r="R1839" t="str">
        <f t="shared" si="122"/>
        <v/>
      </c>
    </row>
    <row r="1840" spans="1:18" ht="20.399999999999999" x14ac:dyDescent="0.35">
      <c r="A1840" s="1">
        <v>1838</v>
      </c>
      <c r="B1840" s="1" t="s">
        <v>430</v>
      </c>
      <c r="C1840" s="1" t="s">
        <v>39</v>
      </c>
      <c r="D1840" s="1">
        <v>2007</v>
      </c>
      <c r="E1840" s="1">
        <v>70000</v>
      </c>
      <c r="F1840" s="1" t="s">
        <v>28</v>
      </c>
      <c r="G1840" s="1" t="s">
        <v>17</v>
      </c>
      <c r="H1840" s="1" t="s">
        <v>36</v>
      </c>
      <c r="I1840" s="1">
        <v>19.809999999999999</v>
      </c>
      <c r="J1840" s="1" t="s">
        <v>24</v>
      </c>
      <c r="K1840" s="1" t="s">
        <v>351</v>
      </c>
      <c r="L1840" s="1">
        <v>5</v>
      </c>
      <c r="N1840" s="1">
        <v>2</v>
      </c>
      <c r="P1840" s="2">
        <f t="shared" si="120"/>
        <v>68.05</v>
      </c>
      <c r="R1840" t="str">
        <f t="shared" si="122"/>
        <v/>
      </c>
    </row>
    <row r="1841" spans="1:18" ht="20.399999999999999" x14ac:dyDescent="0.35">
      <c r="A1841" s="1">
        <v>1839</v>
      </c>
      <c r="B1841" s="1" t="s">
        <v>31</v>
      </c>
      <c r="C1841" s="1" t="s">
        <v>61</v>
      </c>
      <c r="D1841" s="1">
        <v>2014</v>
      </c>
      <c r="E1841" s="1">
        <v>79870</v>
      </c>
      <c r="F1841" s="1" t="s">
        <v>23</v>
      </c>
      <c r="G1841" s="1" t="s">
        <v>17</v>
      </c>
      <c r="H1841" s="1" t="s">
        <v>18</v>
      </c>
      <c r="I1841" s="1">
        <v>20.77</v>
      </c>
      <c r="J1841" s="1" t="s">
        <v>24</v>
      </c>
      <c r="K1841" s="1" t="s">
        <v>32</v>
      </c>
      <c r="L1841" s="1">
        <v>7</v>
      </c>
      <c r="N1841" s="1">
        <v>5.35</v>
      </c>
      <c r="P1841" s="2">
        <f t="shared" si="120"/>
        <v>88.76</v>
      </c>
      <c r="R1841" t="str">
        <f t="shared" si="122"/>
        <v/>
      </c>
    </row>
    <row r="1842" spans="1:18" ht="20.399999999999999" x14ac:dyDescent="0.35">
      <c r="A1842" s="1">
        <v>1840</v>
      </c>
      <c r="B1842" s="1" t="s">
        <v>68</v>
      </c>
      <c r="C1842" s="1" t="s">
        <v>61</v>
      </c>
      <c r="D1842" s="1">
        <v>2013</v>
      </c>
      <c r="E1842" s="1">
        <v>90000</v>
      </c>
      <c r="F1842" s="1" t="s">
        <v>23</v>
      </c>
      <c r="G1842" s="1" t="s">
        <v>17</v>
      </c>
      <c r="H1842" s="1" t="s">
        <v>18</v>
      </c>
      <c r="I1842" s="1">
        <v>25.8</v>
      </c>
      <c r="J1842" s="1" t="s">
        <v>24</v>
      </c>
      <c r="K1842" s="1" t="s">
        <v>69</v>
      </c>
      <c r="L1842" s="1">
        <v>5</v>
      </c>
      <c r="N1842" s="1">
        <v>3.8</v>
      </c>
      <c r="P1842" s="2">
        <f t="shared" si="120"/>
        <v>98.6</v>
      </c>
      <c r="R1842" t="str">
        <f t="shared" si="122"/>
        <v/>
      </c>
    </row>
    <row r="1843" spans="1:18" ht="20.399999999999999" x14ac:dyDescent="0.35">
      <c r="A1843" s="1">
        <v>1841</v>
      </c>
      <c r="B1843" s="1" t="s">
        <v>1069</v>
      </c>
      <c r="C1843" s="1" t="s">
        <v>15</v>
      </c>
      <c r="D1843" s="1">
        <v>2016</v>
      </c>
      <c r="E1843" s="1">
        <v>17000</v>
      </c>
      <c r="F1843" s="1" t="s">
        <v>28</v>
      </c>
      <c r="G1843" s="1" t="s">
        <v>35</v>
      </c>
      <c r="H1843" s="1" t="s">
        <v>18</v>
      </c>
      <c r="I1843" s="1">
        <v>15.5</v>
      </c>
      <c r="J1843" s="1" t="s">
        <v>24</v>
      </c>
      <c r="K1843" s="1" t="s">
        <v>582</v>
      </c>
      <c r="L1843" s="1">
        <v>5</v>
      </c>
      <c r="M1843" s="1" t="s">
        <v>1526</v>
      </c>
      <c r="N1843" s="1">
        <v>17.25</v>
      </c>
      <c r="P1843" s="2">
        <f t="shared" si="120"/>
        <v>122</v>
      </c>
      <c r="Q1843">
        <f t="shared" si="121"/>
        <v>3463000.0000000005</v>
      </c>
      <c r="R1843">
        <f t="shared" si="122"/>
        <v>99.996477043026275</v>
      </c>
    </row>
    <row r="1844" spans="1:18" ht="20.399999999999999" x14ac:dyDescent="0.35">
      <c r="A1844" s="1">
        <v>1842</v>
      </c>
      <c r="B1844" s="1" t="s">
        <v>1158</v>
      </c>
      <c r="C1844" s="1" t="s">
        <v>53</v>
      </c>
      <c r="D1844" s="1">
        <v>2018</v>
      </c>
      <c r="E1844" s="1">
        <v>46493</v>
      </c>
      <c r="F1844" s="1" t="s">
        <v>28</v>
      </c>
      <c r="G1844" s="1" t="s">
        <v>17</v>
      </c>
      <c r="H1844" s="1" t="s">
        <v>18</v>
      </c>
      <c r="I1844" s="1">
        <v>18.899999999999999</v>
      </c>
      <c r="J1844" s="1" t="s">
        <v>24</v>
      </c>
      <c r="K1844" s="1" t="s">
        <v>327</v>
      </c>
      <c r="L1844" s="1">
        <v>5</v>
      </c>
      <c r="M1844" s="1" t="s">
        <v>1173</v>
      </c>
      <c r="N1844" s="1">
        <v>5.53</v>
      </c>
      <c r="P1844" s="2">
        <f t="shared" si="120"/>
        <v>81.86</v>
      </c>
      <c r="Q1844">
        <f t="shared" si="121"/>
        <v>632000</v>
      </c>
      <c r="R1844">
        <f t="shared" si="122"/>
        <v>99.987047468354433</v>
      </c>
    </row>
    <row r="1845" spans="1:18" ht="20.399999999999999" x14ac:dyDescent="0.35">
      <c r="A1845" s="1">
        <v>1843</v>
      </c>
      <c r="B1845" s="1" t="s">
        <v>204</v>
      </c>
      <c r="C1845" s="1" t="s">
        <v>22</v>
      </c>
      <c r="D1845" s="1">
        <v>2009</v>
      </c>
      <c r="E1845" s="1">
        <v>68000</v>
      </c>
      <c r="F1845" s="1" t="s">
        <v>28</v>
      </c>
      <c r="G1845" s="1" t="s">
        <v>17</v>
      </c>
      <c r="H1845" s="1" t="s">
        <v>145</v>
      </c>
      <c r="I1845" s="1">
        <v>20.36</v>
      </c>
      <c r="J1845" s="1" t="s">
        <v>24</v>
      </c>
      <c r="K1845" s="1" t="s">
        <v>151</v>
      </c>
      <c r="L1845" s="1">
        <v>5</v>
      </c>
      <c r="N1845" s="1">
        <v>1.95</v>
      </c>
      <c r="P1845" s="2">
        <f t="shared" si="120"/>
        <v>78.900000000000006</v>
      </c>
      <c r="R1845" t="str">
        <f t="shared" si="122"/>
        <v/>
      </c>
    </row>
    <row r="1846" spans="1:18" ht="20.399999999999999" x14ac:dyDescent="0.35">
      <c r="A1846" s="1">
        <v>1844</v>
      </c>
      <c r="B1846" s="1" t="s">
        <v>985</v>
      </c>
      <c r="C1846" s="1" t="s">
        <v>39</v>
      </c>
      <c r="D1846" s="1">
        <v>2017</v>
      </c>
      <c r="E1846" s="1">
        <v>2000</v>
      </c>
      <c r="F1846" s="1" t="s">
        <v>23</v>
      </c>
      <c r="G1846" s="1" t="s">
        <v>17</v>
      </c>
      <c r="H1846" s="1" t="s">
        <v>18</v>
      </c>
      <c r="I1846" s="1">
        <v>28.4</v>
      </c>
      <c r="J1846" s="1" t="s">
        <v>24</v>
      </c>
      <c r="K1846" s="1" t="s">
        <v>51</v>
      </c>
      <c r="L1846" s="1">
        <v>5</v>
      </c>
      <c r="N1846" s="1">
        <v>8.1999999999999993</v>
      </c>
      <c r="P1846" s="2">
        <f t="shared" si="120"/>
        <v>74</v>
      </c>
      <c r="R1846" t="str">
        <f t="shared" si="122"/>
        <v/>
      </c>
    </row>
    <row r="1847" spans="1:18" ht="20.399999999999999" x14ac:dyDescent="0.35">
      <c r="A1847" s="1">
        <v>1845</v>
      </c>
      <c r="B1847" s="1" t="s">
        <v>1269</v>
      </c>
      <c r="C1847" s="1" t="s">
        <v>22</v>
      </c>
      <c r="D1847" s="1">
        <v>1999</v>
      </c>
      <c r="E1847" s="1">
        <v>140000</v>
      </c>
      <c r="F1847" s="1" t="s">
        <v>28</v>
      </c>
      <c r="G1847" s="1" t="s">
        <v>17</v>
      </c>
      <c r="H1847" s="1" t="s">
        <v>18</v>
      </c>
      <c r="I1847" s="1">
        <v>13</v>
      </c>
      <c r="J1847" s="1" t="s">
        <v>24</v>
      </c>
      <c r="K1847" s="1" t="s">
        <v>219</v>
      </c>
      <c r="L1847" s="1">
        <v>5</v>
      </c>
      <c r="N1847" s="1">
        <v>0.9</v>
      </c>
      <c r="P1847" s="2">
        <f t="shared" si="120"/>
        <v>90</v>
      </c>
      <c r="R1847" t="str">
        <f t="shared" si="122"/>
        <v/>
      </c>
    </row>
    <row r="1848" spans="1:18" ht="20.399999999999999" x14ac:dyDescent="0.35">
      <c r="A1848" s="1">
        <v>1846</v>
      </c>
      <c r="B1848" s="1" t="s">
        <v>1205</v>
      </c>
      <c r="C1848" s="1" t="s">
        <v>22</v>
      </c>
      <c r="D1848" s="1">
        <v>2013</v>
      </c>
      <c r="E1848" s="1">
        <v>255000</v>
      </c>
      <c r="F1848" s="1" t="s">
        <v>23</v>
      </c>
      <c r="G1848" s="1" t="s">
        <v>17</v>
      </c>
      <c r="H1848" s="1" t="s">
        <v>145</v>
      </c>
      <c r="I1848" s="1">
        <v>12.99</v>
      </c>
      <c r="J1848" s="1" t="s">
        <v>24</v>
      </c>
      <c r="K1848" s="1" t="s">
        <v>247</v>
      </c>
      <c r="L1848" s="1">
        <v>7</v>
      </c>
      <c r="N1848" s="1">
        <v>6.5</v>
      </c>
      <c r="P1848" s="2">
        <f t="shared" si="120"/>
        <v>100.6</v>
      </c>
      <c r="R1848" t="str">
        <f t="shared" si="122"/>
        <v/>
      </c>
    </row>
    <row r="1849" spans="1:18" ht="20.399999999999999" x14ac:dyDescent="0.35">
      <c r="A1849" s="1">
        <v>1847</v>
      </c>
      <c r="B1849" s="1" t="s">
        <v>1527</v>
      </c>
      <c r="C1849" s="1" t="s">
        <v>34</v>
      </c>
      <c r="D1849" s="1">
        <v>2014</v>
      </c>
      <c r="E1849" s="1">
        <v>45535</v>
      </c>
      <c r="F1849" s="1" t="s">
        <v>23</v>
      </c>
      <c r="G1849" s="1" t="s">
        <v>35</v>
      </c>
      <c r="H1849" s="1" t="s">
        <v>18</v>
      </c>
      <c r="I1849" s="1">
        <v>23.8</v>
      </c>
      <c r="J1849" s="1" t="s">
        <v>24</v>
      </c>
      <c r="K1849" s="1" t="s">
        <v>331</v>
      </c>
      <c r="L1849" s="1">
        <v>5</v>
      </c>
      <c r="N1849" s="1">
        <v>19.41</v>
      </c>
      <c r="P1849" s="2">
        <f t="shared" si="120"/>
        <v>112</v>
      </c>
      <c r="R1849" t="str">
        <f t="shared" si="122"/>
        <v/>
      </c>
    </row>
    <row r="1850" spans="1:18" ht="20.399999999999999" x14ac:dyDescent="0.35">
      <c r="A1850" s="1">
        <v>1848</v>
      </c>
      <c r="B1850" s="1" t="s">
        <v>1528</v>
      </c>
      <c r="C1850" s="1" t="s">
        <v>34</v>
      </c>
      <c r="D1850" s="1">
        <v>2016</v>
      </c>
      <c r="E1850" s="1">
        <v>39228</v>
      </c>
      <c r="F1850" s="1" t="s">
        <v>28</v>
      </c>
      <c r="G1850" s="1" t="s">
        <v>17</v>
      </c>
      <c r="H1850" s="1" t="s">
        <v>18</v>
      </c>
      <c r="I1850" s="1">
        <v>15.7</v>
      </c>
      <c r="J1850" s="1" t="s">
        <v>24</v>
      </c>
      <c r="K1850" s="1" t="s">
        <v>1529</v>
      </c>
      <c r="L1850" s="1">
        <v>5</v>
      </c>
      <c r="N1850" s="1">
        <v>6.58</v>
      </c>
      <c r="P1850" s="2">
        <f t="shared" si="120"/>
        <v>112.4</v>
      </c>
      <c r="R1850" t="str">
        <f t="shared" si="122"/>
        <v/>
      </c>
    </row>
    <row r="1851" spans="1:18" ht="20.399999999999999" x14ac:dyDescent="0.35">
      <c r="A1851" s="1">
        <v>1849</v>
      </c>
      <c r="B1851" s="1" t="s">
        <v>1530</v>
      </c>
      <c r="C1851" s="1" t="s">
        <v>15</v>
      </c>
      <c r="D1851" s="1">
        <v>2011</v>
      </c>
      <c r="E1851" s="1">
        <v>57000</v>
      </c>
      <c r="F1851" s="1" t="s">
        <v>28</v>
      </c>
      <c r="G1851" s="1" t="s">
        <v>17</v>
      </c>
      <c r="H1851" s="1" t="s">
        <v>36</v>
      </c>
      <c r="I1851" s="1">
        <v>14.49</v>
      </c>
      <c r="J1851" s="1" t="s">
        <v>24</v>
      </c>
      <c r="K1851" s="1" t="s">
        <v>864</v>
      </c>
      <c r="L1851" s="1">
        <v>5</v>
      </c>
      <c r="N1851" s="1">
        <v>2.1</v>
      </c>
      <c r="P1851" s="2">
        <f t="shared" si="120"/>
        <v>92.7</v>
      </c>
      <c r="R1851" t="str">
        <f t="shared" si="122"/>
        <v/>
      </c>
    </row>
    <row r="1852" spans="1:18" ht="20.399999999999999" x14ac:dyDescent="0.35">
      <c r="A1852" s="1">
        <v>1850</v>
      </c>
      <c r="B1852" s="1" t="s">
        <v>1118</v>
      </c>
      <c r="C1852" s="1" t="s">
        <v>27</v>
      </c>
      <c r="D1852" s="1">
        <v>2008</v>
      </c>
      <c r="E1852" s="1">
        <v>85445</v>
      </c>
      <c r="F1852" s="1" t="s">
        <v>28</v>
      </c>
      <c r="G1852" s="1" t="s">
        <v>17</v>
      </c>
      <c r="H1852" s="1" t="s">
        <v>36</v>
      </c>
      <c r="I1852" s="1">
        <v>19.809999999999999</v>
      </c>
      <c r="J1852" s="1" t="s">
        <v>24</v>
      </c>
      <c r="K1852" s="1" t="s">
        <v>351</v>
      </c>
      <c r="L1852" s="1">
        <v>5</v>
      </c>
      <c r="N1852" s="1">
        <v>2</v>
      </c>
      <c r="P1852" s="2">
        <f t="shared" si="120"/>
        <v>68.05</v>
      </c>
      <c r="R1852" t="str">
        <f t="shared" si="122"/>
        <v/>
      </c>
    </row>
    <row r="1853" spans="1:18" ht="20.399999999999999" x14ac:dyDescent="0.35">
      <c r="A1853" s="1">
        <v>1851</v>
      </c>
      <c r="B1853" s="1" t="s">
        <v>570</v>
      </c>
      <c r="C1853" s="1" t="s">
        <v>61</v>
      </c>
      <c r="D1853" s="1">
        <v>2015</v>
      </c>
      <c r="E1853" s="1">
        <v>54000</v>
      </c>
      <c r="F1853" s="1" t="s">
        <v>23</v>
      </c>
      <c r="G1853" s="1" t="s">
        <v>17</v>
      </c>
      <c r="H1853" s="1" t="s">
        <v>18</v>
      </c>
      <c r="I1853" s="1">
        <v>24.4</v>
      </c>
      <c r="J1853" s="1" t="s">
        <v>24</v>
      </c>
      <c r="K1853" s="1" t="s">
        <v>135</v>
      </c>
      <c r="L1853" s="1">
        <v>5</v>
      </c>
      <c r="N1853" s="1">
        <v>3.7</v>
      </c>
      <c r="P1853" s="2">
        <f t="shared" si="120"/>
        <v>71</v>
      </c>
      <c r="R1853" t="str">
        <f t="shared" si="122"/>
        <v/>
      </c>
    </row>
    <row r="1854" spans="1:18" ht="20.399999999999999" x14ac:dyDescent="0.35">
      <c r="A1854" s="1">
        <v>1852</v>
      </c>
      <c r="B1854" s="1" t="s">
        <v>492</v>
      </c>
      <c r="C1854" s="1" t="s">
        <v>15</v>
      </c>
      <c r="D1854" s="1">
        <v>2014</v>
      </c>
      <c r="E1854" s="1">
        <v>53000</v>
      </c>
      <c r="F1854" s="1" t="s">
        <v>28</v>
      </c>
      <c r="G1854" s="1" t="s">
        <v>35</v>
      </c>
      <c r="H1854" s="1" t="s">
        <v>18</v>
      </c>
      <c r="I1854" s="1">
        <v>23.1</v>
      </c>
      <c r="J1854" s="1" t="s">
        <v>24</v>
      </c>
      <c r="K1854" s="1" t="s">
        <v>398</v>
      </c>
      <c r="L1854" s="1">
        <v>5</v>
      </c>
      <c r="N1854" s="1">
        <v>3.8</v>
      </c>
      <c r="P1854" s="2">
        <f t="shared" si="120"/>
        <v>67.040000000000006</v>
      </c>
      <c r="R1854" t="str">
        <f t="shared" si="122"/>
        <v/>
      </c>
    </row>
    <row r="1855" spans="1:18" ht="20.399999999999999" x14ac:dyDescent="0.35">
      <c r="A1855" s="1">
        <v>1853</v>
      </c>
      <c r="B1855" s="1" t="s">
        <v>453</v>
      </c>
      <c r="C1855" s="1" t="s">
        <v>43</v>
      </c>
      <c r="D1855" s="1">
        <v>2014</v>
      </c>
      <c r="E1855" s="1">
        <v>60000</v>
      </c>
      <c r="F1855" s="1" t="s">
        <v>28</v>
      </c>
      <c r="G1855" s="1" t="s">
        <v>17</v>
      </c>
      <c r="H1855" s="1" t="s">
        <v>18</v>
      </c>
      <c r="I1855" s="1">
        <v>20.36</v>
      </c>
      <c r="J1855" s="1" t="s">
        <v>24</v>
      </c>
      <c r="K1855" s="1" t="s">
        <v>151</v>
      </c>
      <c r="L1855" s="1">
        <v>5</v>
      </c>
      <c r="N1855" s="1">
        <v>3.25</v>
      </c>
      <c r="P1855" s="2">
        <f t="shared" si="120"/>
        <v>78.900000000000006</v>
      </c>
      <c r="R1855" t="str">
        <f t="shared" si="122"/>
        <v/>
      </c>
    </row>
    <row r="1856" spans="1:18" ht="20.399999999999999" x14ac:dyDescent="0.35">
      <c r="A1856" s="1">
        <v>1854</v>
      </c>
      <c r="B1856" s="1" t="s">
        <v>361</v>
      </c>
      <c r="C1856" s="1" t="s">
        <v>34</v>
      </c>
      <c r="D1856" s="1">
        <v>2015</v>
      </c>
      <c r="E1856" s="1">
        <v>65668</v>
      </c>
      <c r="F1856" s="1" t="s">
        <v>23</v>
      </c>
      <c r="G1856" s="1" t="s">
        <v>17</v>
      </c>
      <c r="H1856" s="1" t="s">
        <v>18</v>
      </c>
      <c r="I1856" s="1">
        <v>19.87</v>
      </c>
      <c r="J1856" s="1" t="s">
        <v>24</v>
      </c>
      <c r="K1856" s="1" t="s">
        <v>72</v>
      </c>
      <c r="L1856" s="1">
        <v>5</v>
      </c>
      <c r="N1856" s="1">
        <v>5.53</v>
      </c>
      <c r="P1856" s="2">
        <f t="shared" si="120"/>
        <v>83.8</v>
      </c>
      <c r="R1856" t="str">
        <f t="shared" si="122"/>
        <v/>
      </c>
    </row>
    <row r="1857" spans="1:18" ht="20.399999999999999" x14ac:dyDescent="0.35">
      <c r="A1857" s="1">
        <v>1855</v>
      </c>
      <c r="B1857" s="1" t="s">
        <v>76</v>
      </c>
      <c r="C1857" s="1" t="s">
        <v>129</v>
      </c>
      <c r="D1857" s="1">
        <v>2011</v>
      </c>
      <c r="E1857" s="1">
        <v>100000</v>
      </c>
      <c r="F1857" s="1" t="s">
        <v>23</v>
      </c>
      <c r="G1857" s="1" t="s">
        <v>35</v>
      </c>
      <c r="H1857" s="1" t="s">
        <v>36</v>
      </c>
      <c r="I1857" s="1">
        <v>22.69</v>
      </c>
      <c r="J1857" s="1" t="s">
        <v>24</v>
      </c>
      <c r="K1857" s="1" t="s">
        <v>77</v>
      </c>
      <c r="L1857" s="1">
        <v>5</v>
      </c>
      <c r="M1857" s="1" t="s">
        <v>1531</v>
      </c>
      <c r="N1857" s="1">
        <v>10.9</v>
      </c>
      <c r="P1857" s="2">
        <f t="shared" si="120"/>
        <v>190</v>
      </c>
      <c r="Q1857">
        <f t="shared" si="121"/>
        <v>4331000</v>
      </c>
      <c r="R1857">
        <f t="shared" si="122"/>
        <v>99.995613022396682</v>
      </c>
    </row>
    <row r="1858" spans="1:18" ht="20.399999999999999" x14ac:dyDescent="0.35">
      <c r="A1858" s="1">
        <v>1856</v>
      </c>
      <c r="B1858" s="1" t="s">
        <v>144</v>
      </c>
      <c r="C1858" s="1" t="s">
        <v>57</v>
      </c>
      <c r="D1858" s="1">
        <v>2018</v>
      </c>
      <c r="E1858" s="1">
        <v>1800</v>
      </c>
      <c r="F1858" s="1" t="s">
        <v>28</v>
      </c>
      <c r="G1858" s="1" t="s">
        <v>17</v>
      </c>
      <c r="H1858" s="1" t="s">
        <v>18</v>
      </c>
      <c r="I1858" s="1">
        <v>18.899999999999999</v>
      </c>
      <c r="J1858" s="1" t="s">
        <v>24</v>
      </c>
      <c r="K1858" s="1" t="s">
        <v>110</v>
      </c>
      <c r="L1858" s="1">
        <v>5</v>
      </c>
      <c r="N1858" s="1">
        <v>5.0999999999999996</v>
      </c>
      <c r="P1858" s="2">
        <f t="shared" si="120"/>
        <v>82</v>
      </c>
      <c r="R1858" t="str">
        <f t="shared" si="122"/>
        <v/>
      </c>
    </row>
    <row r="1859" spans="1:18" ht="20.399999999999999" x14ac:dyDescent="0.35">
      <c r="A1859" s="1">
        <v>1857</v>
      </c>
      <c r="B1859" s="1" t="s">
        <v>1532</v>
      </c>
      <c r="C1859" s="1" t="s">
        <v>39</v>
      </c>
      <c r="D1859" s="1">
        <v>2007</v>
      </c>
      <c r="E1859" s="1">
        <v>96000</v>
      </c>
      <c r="F1859" s="1" t="s">
        <v>28</v>
      </c>
      <c r="G1859" s="1" t="s">
        <v>17</v>
      </c>
      <c r="H1859" s="1" t="s">
        <v>36</v>
      </c>
      <c r="I1859" s="1">
        <v>0</v>
      </c>
      <c r="J1859" s="1" t="s">
        <v>24</v>
      </c>
      <c r="K1859" s="1" t="s">
        <v>188</v>
      </c>
      <c r="L1859" s="1">
        <v>5</v>
      </c>
      <c r="N1859" s="1">
        <v>2.2000000000000002</v>
      </c>
      <c r="P1859" s="2"/>
      <c r="R1859" t="str">
        <f t="shared" si="122"/>
        <v/>
      </c>
    </row>
    <row r="1860" spans="1:18" ht="20.399999999999999" x14ac:dyDescent="0.35">
      <c r="A1860" s="1">
        <v>1858</v>
      </c>
      <c r="B1860" s="1" t="s">
        <v>535</v>
      </c>
      <c r="C1860" s="1" t="s">
        <v>22</v>
      </c>
      <c r="D1860" s="1">
        <v>2009</v>
      </c>
      <c r="E1860" s="1">
        <v>44200</v>
      </c>
      <c r="F1860" s="1" t="s">
        <v>28</v>
      </c>
      <c r="G1860" s="1" t="s">
        <v>17</v>
      </c>
      <c r="H1860" s="1" t="s">
        <v>36</v>
      </c>
      <c r="I1860" s="1">
        <v>18</v>
      </c>
      <c r="J1860" s="1" t="s">
        <v>24</v>
      </c>
      <c r="K1860" s="1" t="s">
        <v>536</v>
      </c>
      <c r="L1860" s="1">
        <v>5</v>
      </c>
      <c r="N1860" s="1">
        <v>1.6</v>
      </c>
      <c r="P1860" s="2">
        <f t="shared" ref="P1860:P1891" si="123">--LEFT(K1860, FIND(" ", K1860) - 1)</f>
        <v>62</v>
      </c>
      <c r="R1860" t="str">
        <f t="shared" si="122"/>
        <v/>
      </c>
    </row>
    <row r="1861" spans="1:18" ht="20.399999999999999" x14ac:dyDescent="0.35">
      <c r="A1861" s="1">
        <v>1859</v>
      </c>
      <c r="B1861" s="1" t="s">
        <v>575</v>
      </c>
      <c r="C1861" s="1" t="s">
        <v>129</v>
      </c>
      <c r="D1861" s="1">
        <v>2018</v>
      </c>
      <c r="E1861" s="1">
        <v>14000</v>
      </c>
      <c r="F1861" s="1" t="s">
        <v>28</v>
      </c>
      <c r="G1861" s="1" t="s">
        <v>17</v>
      </c>
      <c r="H1861" s="1" t="s">
        <v>18</v>
      </c>
      <c r="I1861" s="1">
        <v>17.399999999999999</v>
      </c>
      <c r="J1861" s="1" t="s">
        <v>24</v>
      </c>
      <c r="K1861" s="1" t="s">
        <v>201</v>
      </c>
      <c r="L1861" s="1">
        <v>5</v>
      </c>
      <c r="N1861" s="1">
        <v>11.25</v>
      </c>
      <c r="P1861" s="2">
        <f t="shared" si="123"/>
        <v>117.3</v>
      </c>
      <c r="R1861" t="str">
        <f t="shared" si="122"/>
        <v/>
      </c>
    </row>
    <row r="1862" spans="1:18" ht="20.399999999999999" x14ac:dyDescent="0.35">
      <c r="A1862" s="1">
        <v>1860</v>
      </c>
      <c r="B1862" s="1" t="s">
        <v>474</v>
      </c>
      <c r="C1862" s="1" t="s">
        <v>27</v>
      </c>
      <c r="D1862" s="1">
        <v>2013</v>
      </c>
      <c r="E1862" s="1">
        <v>720000</v>
      </c>
      <c r="F1862" s="1" t="s">
        <v>23</v>
      </c>
      <c r="G1862" s="1" t="s">
        <v>17</v>
      </c>
      <c r="H1862" s="1" t="s">
        <v>18</v>
      </c>
      <c r="I1862" s="1">
        <v>20.54</v>
      </c>
      <c r="J1862" s="1" t="s">
        <v>24</v>
      </c>
      <c r="K1862" s="1" t="s">
        <v>49</v>
      </c>
      <c r="L1862" s="1">
        <v>5</v>
      </c>
      <c r="N1862" s="1">
        <v>5.9</v>
      </c>
      <c r="P1862" s="2">
        <f t="shared" si="123"/>
        <v>103.6</v>
      </c>
      <c r="R1862" t="str">
        <f t="shared" si="122"/>
        <v/>
      </c>
    </row>
    <row r="1863" spans="1:18" ht="20.399999999999999" x14ac:dyDescent="0.35">
      <c r="A1863" s="1">
        <v>1861</v>
      </c>
      <c r="B1863" s="1" t="s">
        <v>826</v>
      </c>
      <c r="C1863" s="1" t="s">
        <v>61</v>
      </c>
      <c r="D1863" s="1">
        <v>2012</v>
      </c>
      <c r="E1863" s="1">
        <v>73000</v>
      </c>
      <c r="F1863" s="1" t="s">
        <v>23</v>
      </c>
      <c r="G1863" s="1" t="s">
        <v>35</v>
      </c>
      <c r="H1863" s="1" t="s">
        <v>18</v>
      </c>
      <c r="I1863" s="1">
        <v>11.5</v>
      </c>
      <c r="J1863" s="1" t="s">
        <v>24</v>
      </c>
      <c r="K1863" s="1" t="s">
        <v>661</v>
      </c>
      <c r="L1863" s="1">
        <v>7</v>
      </c>
      <c r="N1863" s="1">
        <v>14.4</v>
      </c>
      <c r="P1863" s="2">
        <f t="shared" si="123"/>
        <v>169</v>
      </c>
      <c r="R1863" t="str">
        <f t="shared" si="122"/>
        <v/>
      </c>
    </row>
    <row r="1864" spans="1:18" ht="20.399999999999999" x14ac:dyDescent="0.35">
      <c r="A1864" s="1">
        <v>1862</v>
      </c>
      <c r="B1864" s="1" t="s">
        <v>465</v>
      </c>
      <c r="C1864" s="1" t="s">
        <v>61</v>
      </c>
      <c r="D1864" s="1">
        <v>2011</v>
      </c>
      <c r="E1864" s="1">
        <v>68000</v>
      </c>
      <c r="F1864" s="1" t="s">
        <v>28</v>
      </c>
      <c r="G1864" s="1" t="s">
        <v>17</v>
      </c>
      <c r="H1864" s="1" t="s">
        <v>18</v>
      </c>
      <c r="I1864" s="1">
        <v>17</v>
      </c>
      <c r="J1864" s="1" t="s">
        <v>24</v>
      </c>
      <c r="K1864" s="1" t="s">
        <v>466</v>
      </c>
      <c r="L1864" s="1">
        <v>5</v>
      </c>
      <c r="N1864" s="1">
        <v>3.6</v>
      </c>
      <c r="P1864" s="2">
        <f t="shared" si="123"/>
        <v>118</v>
      </c>
      <c r="R1864" t="str">
        <f t="shared" si="122"/>
        <v/>
      </c>
    </row>
    <row r="1865" spans="1:18" ht="20.399999999999999" x14ac:dyDescent="0.35">
      <c r="A1865" s="1">
        <v>1863</v>
      </c>
      <c r="B1865" s="1" t="s">
        <v>814</v>
      </c>
      <c r="C1865" s="1" t="s">
        <v>43</v>
      </c>
      <c r="D1865" s="1">
        <v>2017</v>
      </c>
      <c r="E1865" s="1">
        <v>19543</v>
      </c>
      <c r="F1865" s="1" t="s">
        <v>23</v>
      </c>
      <c r="G1865" s="1" t="s">
        <v>35</v>
      </c>
      <c r="H1865" s="1" t="s">
        <v>18</v>
      </c>
      <c r="I1865" s="1">
        <v>18.12</v>
      </c>
      <c r="J1865" s="1" t="s">
        <v>24</v>
      </c>
      <c r="K1865" s="1" t="s">
        <v>77</v>
      </c>
      <c r="L1865" s="1">
        <v>5</v>
      </c>
      <c r="N1865" s="1">
        <v>40.5</v>
      </c>
      <c r="P1865" s="2">
        <f t="shared" si="123"/>
        <v>190</v>
      </c>
      <c r="R1865" t="str">
        <f t="shared" si="122"/>
        <v/>
      </c>
    </row>
    <row r="1866" spans="1:18" ht="20.399999999999999" x14ac:dyDescent="0.35">
      <c r="A1866" s="1">
        <v>1864</v>
      </c>
      <c r="B1866" s="1" t="s">
        <v>639</v>
      </c>
      <c r="C1866" s="1" t="s">
        <v>74</v>
      </c>
      <c r="D1866" s="1">
        <v>2014</v>
      </c>
      <c r="E1866" s="1">
        <v>38000</v>
      </c>
      <c r="F1866" s="1" t="s">
        <v>23</v>
      </c>
      <c r="G1866" s="1" t="s">
        <v>35</v>
      </c>
      <c r="H1866" s="1" t="s">
        <v>36</v>
      </c>
      <c r="I1866" s="1">
        <v>14.16</v>
      </c>
      <c r="J1866" s="1" t="s">
        <v>24</v>
      </c>
      <c r="K1866" s="1" t="s">
        <v>640</v>
      </c>
      <c r="L1866" s="1">
        <v>5</v>
      </c>
      <c r="N1866" s="1">
        <v>38.950000000000003</v>
      </c>
      <c r="P1866" s="2">
        <f t="shared" si="123"/>
        <v>174.3</v>
      </c>
      <c r="R1866" t="str">
        <f t="shared" si="122"/>
        <v/>
      </c>
    </row>
    <row r="1867" spans="1:18" ht="20.399999999999999" x14ac:dyDescent="0.35">
      <c r="A1867" s="1">
        <v>1865</v>
      </c>
      <c r="B1867" s="1" t="s">
        <v>585</v>
      </c>
      <c r="C1867" s="1" t="s">
        <v>61</v>
      </c>
      <c r="D1867" s="1">
        <v>2014</v>
      </c>
      <c r="E1867" s="1">
        <v>32805</v>
      </c>
      <c r="F1867" s="1" t="s">
        <v>23</v>
      </c>
      <c r="G1867" s="1" t="s">
        <v>17</v>
      </c>
      <c r="H1867" s="1" t="s">
        <v>18</v>
      </c>
      <c r="I1867" s="1">
        <v>23.2</v>
      </c>
      <c r="J1867" s="1" t="s">
        <v>24</v>
      </c>
      <c r="K1867" s="1" t="s">
        <v>199</v>
      </c>
      <c r="L1867" s="1">
        <v>5</v>
      </c>
      <c r="N1867" s="1">
        <v>3.6</v>
      </c>
      <c r="P1867" s="2">
        <f t="shared" si="123"/>
        <v>73.94</v>
      </c>
      <c r="R1867" t="str">
        <f t="shared" si="122"/>
        <v/>
      </c>
    </row>
    <row r="1868" spans="1:18" ht="20.399999999999999" x14ac:dyDescent="0.35">
      <c r="A1868" s="1">
        <v>1866</v>
      </c>
      <c r="B1868" s="1" t="s">
        <v>781</v>
      </c>
      <c r="C1868" s="1" t="s">
        <v>53</v>
      </c>
      <c r="D1868" s="1">
        <v>2016</v>
      </c>
      <c r="E1868" s="1">
        <v>44782</v>
      </c>
      <c r="F1868" s="1" t="s">
        <v>23</v>
      </c>
      <c r="G1868" s="1" t="s">
        <v>35</v>
      </c>
      <c r="H1868" s="1" t="s">
        <v>18</v>
      </c>
      <c r="I1868" s="1">
        <v>21.21</v>
      </c>
      <c r="J1868" s="1" t="s">
        <v>24</v>
      </c>
      <c r="K1868" s="1" t="s">
        <v>147</v>
      </c>
      <c r="L1868" s="1">
        <v>5</v>
      </c>
      <c r="N1868" s="1">
        <v>7.12</v>
      </c>
      <c r="P1868" s="2">
        <f t="shared" si="123"/>
        <v>103.2</v>
      </c>
      <c r="R1868" t="str">
        <f t="shared" si="122"/>
        <v/>
      </c>
    </row>
    <row r="1869" spans="1:18" ht="20.399999999999999" x14ac:dyDescent="0.35">
      <c r="A1869" s="1">
        <v>1867</v>
      </c>
      <c r="B1869" s="1" t="s">
        <v>1392</v>
      </c>
      <c r="C1869" s="1" t="s">
        <v>53</v>
      </c>
      <c r="D1869" s="1">
        <v>2016</v>
      </c>
      <c r="E1869" s="1">
        <v>55700</v>
      </c>
      <c r="F1869" s="1" t="s">
        <v>23</v>
      </c>
      <c r="G1869" s="1" t="s">
        <v>17</v>
      </c>
      <c r="H1869" s="1" t="s">
        <v>18</v>
      </c>
      <c r="I1869" s="1">
        <v>26</v>
      </c>
      <c r="J1869" s="1" t="s">
        <v>24</v>
      </c>
      <c r="K1869" s="1" t="s">
        <v>69</v>
      </c>
      <c r="L1869" s="1">
        <v>5</v>
      </c>
      <c r="N1869" s="1">
        <v>7.52</v>
      </c>
      <c r="P1869" s="2">
        <f t="shared" si="123"/>
        <v>98.6</v>
      </c>
      <c r="R1869" t="str">
        <f t="shared" ref="R1869:R1932" si="124">IF(Q1869&lt;&gt;"", ((Q1869 - P1869) / Q1869) * 100, "")</f>
        <v/>
      </c>
    </row>
    <row r="1870" spans="1:18" ht="20.399999999999999" x14ac:dyDescent="0.35">
      <c r="A1870" s="1">
        <v>1868</v>
      </c>
      <c r="B1870" s="1" t="s">
        <v>33</v>
      </c>
      <c r="C1870" s="1" t="s">
        <v>61</v>
      </c>
      <c r="D1870" s="1">
        <v>2012</v>
      </c>
      <c r="E1870" s="1">
        <v>60000</v>
      </c>
      <c r="F1870" s="1" t="s">
        <v>23</v>
      </c>
      <c r="G1870" s="1" t="s">
        <v>35</v>
      </c>
      <c r="H1870" s="1" t="s">
        <v>36</v>
      </c>
      <c r="I1870" s="1">
        <v>15.2</v>
      </c>
      <c r="J1870" s="1" t="s">
        <v>24</v>
      </c>
      <c r="K1870" s="1" t="s">
        <v>37</v>
      </c>
      <c r="L1870" s="1">
        <v>5</v>
      </c>
      <c r="N1870" s="1">
        <v>10.35</v>
      </c>
      <c r="P1870" s="2">
        <f t="shared" si="123"/>
        <v>140.80000000000001</v>
      </c>
      <c r="R1870" t="str">
        <f t="shared" si="124"/>
        <v/>
      </c>
    </row>
    <row r="1871" spans="1:18" ht="20.399999999999999" x14ac:dyDescent="0.35">
      <c r="A1871" s="1">
        <v>1869</v>
      </c>
      <c r="B1871" s="1" t="s">
        <v>1533</v>
      </c>
      <c r="C1871" s="1" t="s">
        <v>39</v>
      </c>
      <c r="D1871" s="1">
        <v>2014</v>
      </c>
      <c r="E1871" s="1">
        <v>56000</v>
      </c>
      <c r="F1871" s="1" t="s">
        <v>28</v>
      </c>
      <c r="G1871" s="1" t="s">
        <v>17</v>
      </c>
      <c r="H1871" s="1" t="s">
        <v>18</v>
      </c>
      <c r="I1871" s="1">
        <v>15</v>
      </c>
      <c r="J1871" s="1" t="s">
        <v>24</v>
      </c>
      <c r="K1871" s="1" t="s">
        <v>298</v>
      </c>
      <c r="L1871" s="1">
        <v>5</v>
      </c>
      <c r="N1871" s="1">
        <v>7</v>
      </c>
      <c r="P1871" s="2">
        <f t="shared" si="123"/>
        <v>103.52</v>
      </c>
      <c r="R1871" t="str">
        <f t="shared" si="124"/>
        <v/>
      </c>
    </row>
    <row r="1872" spans="1:18" ht="20.399999999999999" x14ac:dyDescent="0.35">
      <c r="A1872" s="1">
        <v>1870</v>
      </c>
      <c r="B1872" s="1" t="s">
        <v>293</v>
      </c>
      <c r="C1872" s="1" t="s">
        <v>61</v>
      </c>
      <c r="D1872" s="1">
        <v>2011</v>
      </c>
      <c r="E1872" s="1">
        <v>60000</v>
      </c>
      <c r="F1872" s="1" t="s">
        <v>23</v>
      </c>
      <c r="G1872" s="1" t="s">
        <v>17</v>
      </c>
      <c r="H1872" s="1" t="s">
        <v>18</v>
      </c>
      <c r="I1872" s="1">
        <v>11.5</v>
      </c>
      <c r="J1872" s="1" t="s">
        <v>24</v>
      </c>
      <c r="K1872" s="1" t="s">
        <v>294</v>
      </c>
      <c r="L1872" s="1">
        <v>7</v>
      </c>
      <c r="N1872" s="1">
        <v>10.85</v>
      </c>
      <c r="P1872" s="2">
        <f t="shared" si="123"/>
        <v>171</v>
      </c>
      <c r="R1872" t="str">
        <f t="shared" si="124"/>
        <v/>
      </c>
    </row>
    <row r="1873" spans="1:18" ht="20.399999999999999" x14ac:dyDescent="0.35">
      <c r="A1873" s="1">
        <v>1871</v>
      </c>
      <c r="B1873" s="1" t="s">
        <v>1534</v>
      </c>
      <c r="C1873" s="1" t="s">
        <v>15</v>
      </c>
      <c r="D1873" s="1">
        <v>2010</v>
      </c>
      <c r="E1873" s="1">
        <v>78563</v>
      </c>
      <c r="F1873" s="1" t="s">
        <v>23</v>
      </c>
      <c r="G1873" s="1" t="s">
        <v>17</v>
      </c>
      <c r="H1873" s="1" t="s">
        <v>18</v>
      </c>
      <c r="I1873" s="1">
        <v>16.52</v>
      </c>
      <c r="J1873" s="1" t="s">
        <v>24</v>
      </c>
      <c r="K1873" s="1" t="s">
        <v>1298</v>
      </c>
      <c r="L1873" s="1">
        <v>5</v>
      </c>
      <c r="N1873" s="1">
        <v>2.35</v>
      </c>
      <c r="P1873" s="2">
        <f t="shared" si="123"/>
        <v>123.7</v>
      </c>
      <c r="R1873" t="str">
        <f t="shared" si="124"/>
        <v/>
      </c>
    </row>
    <row r="1874" spans="1:18" ht="20.399999999999999" x14ac:dyDescent="0.35">
      <c r="A1874" s="1">
        <v>1872</v>
      </c>
      <c r="B1874" s="1" t="s">
        <v>1009</v>
      </c>
      <c r="C1874" s="1" t="s">
        <v>15</v>
      </c>
      <c r="D1874" s="1">
        <v>2014</v>
      </c>
      <c r="E1874" s="1">
        <v>34669</v>
      </c>
      <c r="F1874" s="1" t="s">
        <v>28</v>
      </c>
      <c r="G1874" s="1" t="s">
        <v>17</v>
      </c>
      <c r="H1874" s="1" t="s">
        <v>18</v>
      </c>
      <c r="I1874" s="1">
        <v>15.1</v>
      </c>
      <c r="J1874" s="1" t="s">
        <v>24</v>
      </c>
      <c r="K1874" s="1" t="s">
        <v>239</v>
      </c>
      <c r="L1874" s="1">
        <v>7</v>
      </c>
      <c r="M1874" s="1" t="s">
        <v>1535</v>
      </c>
      <c r="N1874" s="1">
        <v>2.9</v>
      </c>
      <c r="P1874" s="2">
        <f t="shared" si="123"/>
        <v>73</v>
      </c>
      <c r="Q1874">
        <f t="shared" ref="Q1874:Q1928" si="125">VALUE(SUBSTITUTE(SUBSTITUTE(TRIM(M1874), CHAR(160), ""), " Lakh", "")) * 100000</f>
        <v>471000</v>
      </c>
      <c r="R1874">
        <f t="shared" si="124"/>
        <v>99.984501061571123</v>
      </c>
    </row>
    <row r="1875" spans="1:18" ht="20.399999999999999" x14ac:dyDescent="0.35">
      <c r="A1875" s="1">
        <v>1873</v>
      </c>
      <c r="B1875" s="1" t="s">
        <v>840</v>
      </c>
      <c r="C1875" s="1" t="s">
        <v>61</v>
      </c>
      <c r="D1875" s="1">
        <v>2017</v>
      </c>
      <c r="E1875" s="1">
        <v>17000</v>
      </c>
      <c r="F1875" s="1" t="s">
        <v>28</v>
      </c>
      <c r="G1875" s="1" t="s">
        <v>17</v>
      </c>
      <c r="H1875" s="1" t="s">
        <v>18</v>
      </c>
      <c r="I1875" s="1">
        <v>20.73</v>
      </c>
      <c r="J1875" s="1" t="s">
        <v>24</v>
      </c>
      <c r="K1875" s="1" t="s">
        <v>273</v>
      </c>
      <c r="L1875" s="1">
        <v>5</v>
      </c>
      <c r="N1875" s="1">
        <v>7.65</v>
      </c>
      <c r="P1875" s="2">
        <f t="shared" si="123"/>
        <v>91.1</v>
      </c>
      <c r="R1875" t="str">
        <f t="shared" si="124"/>
        <v/>
      </c>
    </row>
    <row r="1876" spans="1:18" ht="20.399999999999999" x14ac:dyDescent="0.35">
      <c r="A1876" s="1">
        <v>1874</v>
      </c>
      <c r="B1876" s="1" t="s">
        <v>1155</v>
      </c>
      <c r="C1876" s="1" t="s">
        <v>61</v>
      </c>
      <c r="D1876" s="1">
        <v>2016</v>
      </c>
      <c r="E1876" s="1">
        <v>66000</v>
      </c>
      <c r="F1876" s="1" t="s">
        <v>23</v>
      </c>
      <c r="G1876" s="1" t="s">
        <v>17</v>
      </c>
      <c r="H1876" s="1" t="s">
        <v>18</v>
      </c>
      <c r="I1876" s="1">
        <v>28.09</v>
      </c>
      <c r="J1876" s="1" t="s">
        <v>24</v>
      </c>
      <c r="K1876" s="1" t="s">
        <v>80</v>
      </c>
      <c r="L1876" s="1">
        <v>5</v>
      </c>
      <c r="N1876" s="1">
        <v>6.4</v>
      </c>
      <c r="P1876" s="2">
        <f t="shared" si="123"/>
        <v>88.5</v>
      </c>
      <c r="R1876" t="str">
        <f t="shared" si="124"/>
        <v/>
      </c>
    </row>
    <row r="1877" spans="1:18" ht="20.399999999999999" x14ac:dyDescent="0.35">
      <c r="A1877" s="1">
        <v>1875</v>
      </c>
      <c r="B1877" s="1" t="s">
        <v>1536</v>
      </c>
      <c r="C1877" s="1" t="s">
        <v>22</v>
      </c>
      <c r="D1877" s="1">
        <v>2014</v>
      </c>
      <c r="E1877" s="1">
        <v>102418</v>
      </c>
      <c r="F1877" s="1" t="s">
        <v>23</v>
      </c>
      <c r="G1877" s="1" t="s">
        <v>17</v>
      </c>
      <c r="H1877" s="1" t="s">
        <v>18</v>
      </c>
      <c r="I1877" s="1">
        <v>12.99</v>
      </c>
      <c r="J1877" s="1" t="s">
        <v>24</v>
      </c>
      <c r="K1877" s="1" t="s">
        <v>247</v>
      </c>
      <c r="L1877" s="1">
        <v>7</v>
      </c>
      <c r="N1877" s="1">
        <v>10.1</v>
      </c>
      <c r="P1877" s="2">
        <f t="shared" si="123"/>
        <v>100.6</v>
      </c>
      <c r="R1877" t="str">
        <f t="shared" si="124"/>
        <v/>
      </c>
    </row>
    <row r="1878" spans="1:18" ht="20.399999999999999" x14ac:dyDescent="0.35">
      <c r="A1878" s="1">
        <v>1876</v>
      </c>
      <c r="B1878" s="1" t="s">
        <v>887</v>
      </c>
      <c r="C1878" s="1" t="s">
        <v>57</v>
      </c>
      <c r="D1878" s="1">
        <v>2014</v>
      </c>
      <c r="E1878" s="1">
        <v>48800</v>
      </c>
      <c r="F1878" s="1" t="s">
        <v>28</v>
      </c>
      <c r="G1878" s="1" t="s">
        <v>17</v>
      </c>
      <c r="H1878" s="1" t="s">
        <v>18</v>
      </c>
      <c r="I1878" s="1">
        <v>19.100000000000001</v>
      </c>
      <c r="J1878" s="1" t="s">
        <v>24</v>
      </c>
      <c r="K1878" s="1" t="s">
        <v>733</v>
      </c>
      <c r="L1878" s="1">
        <v>5</v>
      </c>
      <c r="N1878" s="1">
        <v>4.25</v>
      </c>
      <c r="P1878" s="2">
        <f t="shared" si="123"/>
        <v>85.8</v>
      </c>
      <c r="R1878" t="str">
        <f t="shared" si="124"/>
        <v/>
      </c>
    </row>
    <row r="1879" spans="1:18" ht="20.399999999999999" x14ac:dyDescent="0.35">
      <c r="A1879" s="1">
        <v>1877</v>
      </c>
      <c r="B1879" s="1" t="s">
        <v>412</v>
      </c>
      <c r="C1879" s="1" t="s">
        <v>53</v>
      </c>
      <c r="D1879" s="1">
        <v>2019</v>
      </c>
      <c r="E1879" s="1">
        <v>10601</v>
      </c>
      <c r="F1879" s="1" t="s">
        <v>23</v>
      </c>
      <c r="G1879" s="1" t="s">
        <v>35</v>
      </c>
      <c r="H1879" s="1" t="s">
        <v>18</v>
      </c>
      <c r="I1879" s="1">
        <v>11.36</v>
      </c>
      <c r="J1879" s="1" t="s">
        <v>24</v>
      </c>
      <c r="K1879" s="1" t="s">
        <v>46</v>
      </c>
      <c r="L1879" s="1">
        <v>7</v>
      </c>
      <c r="M1879" s="1" t="s">
        <v>413</v>
      </c>
      <c r="N1879" s="1">
        <v>19.649999999999999</v>
      </c>
      <c r="P1879" s="2">
        <f t="shared" si="123"/>
        <v>171.5</v>
      </c>
      <c r="Q1879">
        <f t="shared" si="125"/>
        <v>2073999.9999999998</v>
      </c>
      <c r="R1879">
        <f t="shared" si="124"/>
        <v>99.991730954676953</v>
      </c>
    </row>
    <row r="1880" spans="1:18" ht="20.399999999999999" x14ac:dyDescent="0.35">
      <c r="A1880" s="1">
        <v>1878</v>
      </c>
      <c r="B1880" s="1" t="s">
        <v>1537</v>
      </c>
      <c r="C1880" s="1" t="s">
        <v>22</v>
      </c>
      <c r="D1880" s="1">
        <v>2017</v>
      </c>
      <c r="E1880" s="1">
        <v>8200</v>
      </c>
      <c r="F1880" s="1" t="s">
        <v>23</v>
      </c>
      <c r="G1880" s="1" t="s">
        <v>17</v>
      </c>
      <c r="H1880" s="1" t="s">
        <v>18</v>
      </c>
      <c r="I1880" s="1">
        <v>25</v>
      </c>
      <c r="J1880" s="1" t="s">
        <v>24</v>
      </c>
      <c r="K1880" s="1" t="s">
        <v>165</v>
      </c>
      <c r="L1880" s="1">
        <v>5</v>
      </c>
      <c r="N1880" s="1">
        <v>4.4000000000000004</v>
      </c>
      <c r="P1880" s="2">
        <f t="shared" si="123"/>
        <v>69</v>
      </c>
      <c r="R1880" t="str">
        <f t="shared" si="124"/>
        <v/>
      </c>
    </row>
    <row r="1881" spans="1:18" ht="20.399999999999999" x14ac:dyDescent="0.35">
      <c r="A1881" s="1">
        <v>1879</v>
      </c>
      <c r="B1881" s="1" t="s">
        <v>1515</v>
      </c>
      <c r="C1881" s="1" t="s">
        <v>43</v>
      </c>
      <c r="D1881" s="1">
        <v>2012</v>
      </c>
      <c r="E1881" s="1">
        <v>100000</v>
      </c>
      <c r="F1881" s="1" t="s">
        <v>28</v>
      </c>
      <c r="G1881" s="1" t="s">
        <v>17</v>
      </c>
      <c r="H1881" s="1" t="s">
        <v>18</v>
      </c>
      <c r="I1881" s="1">
        <v>18.5</v>
      </c>
      <c r="J1881" s="1" t="s">
        <v>24</v>
      </c>
      <c r="K1881" s="1" t="s">
        <v>221</v>
      </c>
      <c r="L1881" s="1">
        <v>5</v>
      </c>
      <c r="N1881" s="1">
        <v>3.25</v>
      </c>
      <c r="P1881" s="2">
        <f t="shared" si="123"/>
        <v>82.85</v>
      </c>
      <c r="R1881" t="str">
        <f t="shared" si="124"/>
        <v/>
      </c>
    </row>
    <row r="1882" spans="1:18" ht="20.399999999999999" x14ac:dyDescent="0.35">
      <c r="A1882" s="1">
        <v>1880</v>
      </c>
      <c r="B1882" s="1" t="s">
        <v>924</v>
      </c>
      <c r="C1882" s="1" t="s">
        <v>22</v>
      </c>
      <c r="D1882" s="1">
        <v>2012</v>
      </c>
      <c r="E1882" s="1">
        <v>78000</v>
      </c>
      <c r="F1882" s="1" t="s">
        <v>23</v>
      </c>
      <c r="G1882" s="1" t="s">
        <v>17</v>
      </c>
      <c r="H1882" s="1" t="s">
        <v>18</v>
      </c>
      <c r="I1882" s="1">
        <v>17.8</v>
      </c>
      <c r="J1882" s="1" t="s">
        <v>24</v>
      </c>
      <c r="K1882" s="1" t="s">
        <v>159</v>
      </c>
      <c r="L1882" s="1">
        <v>5</v>
      </c>
      <c r="N1882" s="1">
        <v>2.8</v>
      </c>
      <c r="P1882" s="2">
        <f t="shared" si="123"/>
        <v>68</v>
      </c>
      <c r="R1882" t="str">
        <f t="shared" si="124"/>
        <v/>
      </c>
    </row>
    <row r="1883" spans="1:18" ht="20.399999999999999" x14ac:dyDescent="0.35">
      <c r="A1883" s="1">
        <v>1881</v>
      </c>
      <c r="B1883" s="1" t="s">
        <v>1538</v>
      </c>
      <c r="C1883" s="1" t="s">
        <v>57</v>
      </c>
      <c r="D1883" s="1">
        <v>2015</v>
      </c>
      <c r="E1883" s="1">
        <v>50000</v>
      </c>
      <c r="F1883" s="1" t="s">
        <v>23</v>
      </c>
      <c r="G1883" s="1" t="s">
        <v>17</v>
      </c>
      <c r="H1883" s="1" t="s">
        <v>18</v>
      </c>
      <c r="I1883" s="1">
        <v>18.2</v>
      </c>
      <c r="J1883" s="1" t="s">
        <v>24</v>
      </c>
      <c r="K1883" s="1" t="s">
        <v>1539</v>
      </c>
      <c r="L1883" s="1">
        <v>8</v>
      </c>
      <c r="N1883" s="1">
        <v>4.3</v>
      </c>
      <c r="P1883" s="2">
        <f t="shared" si="123"/>
        <v>73.739999999999995</v>
      </c>
      <c r="R1883" t="str">
        <f t="shared" si="124"/>
        <v/>
      </c>
    </row>
    <row r="1884" spans="1:18" ht="20.399999999999999" x14ac:dyDescent="0.35">
      <c r="A1884" s="1">
        <v>1882</v>
      </c>
      <c r="B1884" s="1" t="s">
        <v>1540</v>
      </c>
      <c r="C1884" s="1" t="s">
        <v>27</v>
      </c>
      <c r="D1884" s="1">
        <v>2006</v>
      </c>
      <c r="E1884" s="1">
        <v>89327</v>
      </c>
      <c r="F1884" s="1" t="s">
        <v>23</v>
      </c>
      <c r="G1884" s="1" t="s">
        <v>17</v>
      </c>
      <c r="H1884" s="1" t="s">
        <v>145</v>
      </c>
      <c r="I1884" s="1">
        <v>17.8</v>
      </c>
      <c r="J1884" s="1" t="s">
        <v>24</v>
      </c>
      <c r="K1884" s="1" t="s">
        <v>159</v>
      </c>
      <c r="L1884" s="1">
        <v>5</v>
      </c>
      <c r="N1884" s="1">
        <v>1.55</v>
      </c>
      <c r="P1884" s="2">
        <f t="shared" si="123"/>
        <v>68</v>
      </c>
      <c r="R1884" t="str">
        <f t="shared" si="124"/>
        <v/>
      </c>
    </row>
    <row r="1885" spans="1:18" ht="20.399999999999999" x14ac:dyDescent="0.35">
      <c r="A1885" s="1">
        <v>1883</v>
      </c>
      <c r="B1885" s="1" t="s">
        <v>269</v>
      </c>
      <c r="C1885" s="1" t="s">
        <v>27</v>
      </c>
      <c r="D1885" s="1">
        <v>2007</v>
      </c>
      <c r="E1885" s="1">
        <v>98000</v>
      </c>
      <c r="F1885" s="1" t="s">
        <v>28</v>
      </c>
      <c r="G1885" s="1" t="s">
        <v>17</v>
      </c>
      <c r="H1885" s="1" t="s">
        <v>36</v>
      </c>
      <c r="I1885" s="1">
        <v>10.8</v>
      </c>
      <c r="J1885" s="1" t="s">
        <v>24</v>
      </c>
      <c r="K1885" s="1" t="s">
        <v>270</v>
      </c>
      <c r="L1885" s="1">
        <v>5</v>
      </c>
      <c r="N1885" s="1">
        <v>4.7</v>
      </c>
      <c r="P1885" s="2">
        <f t="shared" si="123"/>
        <v>152</v>
      </c>
      <c r="R1885" t="str">
        <f t="shared" si="124"/>
        <v/>
      </c>
    </row>
    <row r="1886" spans="1:18" ht="20.399999999999999" x14ac:dyDescent="0.35">
      <c r="A1886" s="1">
        <v>1884</v>
      </c>
      <c r="B1886" s="1" t="s">
        <v>429</v>
      </c>
      <c r="C1886" s="1" t="s">
        <v>53</v>
      </c>
      <c r="D1886" s="1">
        <v>2017</v>
      </c>
      <c r="E1886" s="1">
        <v>24700</v>
      </c>
      <c r="F1886" s="1" t="s">
        <v>28</v>
      </c>
      <c r="G1886" s="1" t="s">
        <v>17</v>
      </c>
      <c r="H1886" s="1" t="s">
        <v>18</v>
      </c>
      <c r="I1886" s="1">
        <v>18.7</v>
      </c>
      <c r="J1886" s="1" t="s">
        <v>24</v>
      </c>
      <c r="K1886" s="1" t="s">
        <v>29</v>
      </c>
      <c r="L1886" s="1">
        <v>5</v>
      </c>
      <c r="N1886" s="1">
        <v>7.07</v>
      </c>
      <c r="P1886" s="2">
        <f t="shared" si="123"/>
        <v>88.7</v>
      </c>
      <c r="R1886" t="str">
        <f t="shared" si="124"/>
        <v/>
      </c>
    </row>
    <row r="1887" spans="1:18" ht="20.399999999999999" x14ac:dyDescent="0.35">
      <c r="A1887" s="1">
        <v>1885</v>
      </c>
      <c r="B1887" s="1" t="s">
        <v>1541</v>
      </c>
      <c r="C1887" s="1" t="s">
        <v>61</v>
      </c>
      <c r="D1887" s="1">
        <v>2018</v>
      </c>
      <c r="E1887" s="1">
        <v>6000</v>
      </c>
      <c r="F1887" s="1" t="s">
        <v>23</v>
      </c>
      <c r="G1887" s="1" t="s">
        <v>35</v>
      </c>
      <c r="H1887" s="1" t="s">
        <v>18</v>
      </c>
      <c r="I1887" s="1">
        <v>11</v>
      </c>
      <c r="J1887" s="1" t="s">
        <v>24</v>
      </c>
      <c r="K1887" s="1" t="s">
        <v>321</v>
      </c>
      <c r="L1887" s="1">
        <v>7</v>
      </c>
      <c r="M1887" s="1" t="s">
        <v>1542</v>
      </c>
      <c r="N1887" s="1">
        <v>79</v>
      </c>
      <c r="P1887" s="2">
        <f t="shared" si="123"/>
        <v>258</v>
      </c>
      <c r="R1887" t="str">
        <f t="shared" si="124"/>
        <v/>
      </c>
    </row>
    <row r="1888" spans="1:18" ht="20.399999999999999" x14ac:dyDescent="0.35">
      <c r="A1888" s="1">
        <v>1886</v>
      </c>
      <c r="B1888" s="1" t="s">
        <v>1299</v>
      </c>
      <c r="C1888" s="1" t="s">
        <v>61</v>
      </c>
      <c r="D1888" s="1">
        <v>2018</v>
      </c>
      <c r="E1888" s="1">
        <v>9434</v>
      </c>
      <c r="F1888" s="1" t="s">
        <v>28</v>
      </c>
      <c r="G1888" s="1" t="s">
        <v>17</v>
      </c>
      <c r="H1888" s="1" t="s">
        <v>18</v>
      </c>
      <c r="I1888" s="1">
        <v>18.899999999999999</v>
      </c>
      <c r="J1888" s="1" t="s">
        <v>24</v>
      </c>
      <c r="K1888" s="1" t="s">
        <v>327</v>
      </c>
      <c r="L1888" s="1">
        <v>5</v>
      </c>
      <c r="M1888" s="1" t="s">
        <v>1543</v>
      </c>
      <c r="N1888" s="1">
        <v>5.75</v>
      </c>
      <c r="P1888" s="2">
        <f t="shared" si="123"/>
        <v>81.86</v>
      </c>
      <c r="Q1888">
        <f t="shared" si="125"/>
        <v>671000</v>
      </c>
      <c r="R1888">
        <f t="shared" si="124"/>
        <v>99.987800298062595</v>
      </c>
    </row>
    <row r="1889" spans="1:18" ht="20.399999999999999" x14ac:dyDescent="0.35">
      <c r="A1889" s="1">
        <v>1887</v>
      </c>
      <c r="B1889" s="1" t="s">
        <v>641</v>
      </c>
      <c r="C1889" s="1" t="s">
        <v>15</v>
      </c>
      <c r="D1889" s="1">
        <v>2012</v>
      </c>
      <c r="E1889" s="1">
        <v>29000</v>
      </c>
      <c r="F1889" s="1" t="s">
        <v>28</v>
      </c>
      <c r="G1889" s="1" t="s">
        <v>17</v>
      </c>
      <c r="H1889" s="1" t="s">
        <v>18</v>
      </c>
      <c r="I1889" s="1">
        <v>18.5</v>
      </c>
      <c r="J1889" s="1" t="s">
        <v>24</v>
      </c>
      <c r="K1889" s="1" t="s">
        <v>276</v>
      </c>
      <c r="L1889" s="1">
        <v>5</v>
      </c>
      <c r="N1889" s="1">
        <v>3.25</v>
      </c>
      <c r="P1889" s="2">
        <f t="shared" si="123"/>
        <v>85.8</v>
      </c>
      <c r="R1889" t="str">
        <f t="shared" si="124"/>
        <v/>
      </c>
    </row>
    <row r="1890" spans="1:18" ht="20.399999999999999" x14ac:dyDescent="0.35">
      <c r="A1890" s="1">
        <v>1888</v>
      </c>
      <c r="B1890" s="1" t="s">
        <v>1544</v>
      </c>
      <c r="C1890" s="1" t="s">
        <v>34</v>
      </c>
      <c r="D1890" s="1">
        <v>2017</v>
      </c>
      <c r="E1890" s="1">
        <v>22440</v>
      </c>
      <c r="F1890" s="1" t="s">
        <v>23</v>
      </c>
      <c r="G1890" s="1" t="s">
        <v>35</v>
      </c>
      <c r="H1890" s="1" t="s">
        <v>18</v>
      </c>
      <c r="I1890" s="1">
        <v>22</v>
      </c>
      <c r="J1890" s="1" t="s">
        <v>24</v>
      </c>
      <c r="K1890" s="1" t="s">
        <v>1545</v>
      </c>
      <c r="L1890" s="1">
        <v>5</v>
      </c>
      <c r="N1890" s="1">
        <v>8.89</v>
      </c>
      <c r="P1890" s="2">
        <f t="shared" si="123"/>
        <v>108.495</v>
      </c>
      <c r="R1890" t="str">
        <f t="shared" si="124"/>
        <v/>
      </c>
    </row>
    <row r="1891" spans="1:18" ht="20.399999999999999" x14ac:dyDescent="0.35">
      <c r="A1891" s="1">
        <v>1889</v>
      </c>
      <c r="B1891" s="1" t="s">
        <v>1415</v>
      </c>
      <c r="C1891" s="1" t="s">
        <v>15</v>
      </c>
      <c r="D1891" s="1">
        <v>2015</v>
      </c>
      <c r="E1891" s="1">
        <v>73070</v>
      </c>
      <c r="F1891" s="1" t="s">
        <v>28</v>
      </c>
      <c r="G1891" s="1" t="s">
        <v>17</v>
      </c>
      <c r="H1891" s="1" t="s">
        <v>18</v>
      </c>
      <c r="I1891" s="1">
        <v>17.399999999999999</v>
      </c>
      <c r="J1891" s="1" t="s">
        <v>24</v>
      </c>
      <c r="K1891" s="1" t="s">
        <v>201</v>
      </c>
      <c r="L1891" s="1">
        <v>5</v>
      </c>
      <c r="N1891" s="1">
        <v>5.9</v>
      </c>
      <c r="P1891" s="2">
        <f t="shared" si="123"/>
        <v>117.3</v>
      </c>
      <c r="R1891" t="str">
        <f t="shared" si="124"/>
        <v/>
      </c>
    </row>
    <row r="1892" spans="1:18" ht="20.399999999999999" x14ac:dyDescent="0.35">
      <c r="A1892" s="1">
        <v>1890</v>
      </c>
      <c r="B1892" s="1" t="s">
        <v>1546</v>
      </c>
      <c r="C1892" s="1" t="s">
        <v>57</v>
      </c>
      <c r="D1892" s="1">
        <v>2016</v>
      </c>
      <c r="E1892" s="1">
        <v>21771</v>
      </c>
      <c r="F1892" s="1" t="s">
        <v>28</v>
      </c>
      <c r="G1892" s="1" t="s">
        <v>17</v>
      </c>
      <c r="H1892" s="1" t="s">
        <v>18</v>
      </c>
      <c r="I1892" s="1">
        <v>18.7</v>
      </c>
      <c r="J1892" s="1" t="s">
        <v>24</v>
      </c>
      <c r="K1892" s="1" t="s">
        <v>29</v>
      </c>
      <c r="L1892" s="1">
        <v>5</v>
      </c>
      <c r="N1892" s="1">
        <v>4.95</v>
      </c>
      <c r="P1892" s="2">
        <f t="shared" ref="P1892:P1922" si="126">--LEFT(K1892, FIND(" ", K1892) - 1)</f>
        <v>88.7</v>
      </c>
      <c r="R1892" t="str">
        <f t="shared" si="124"/>
        <v/>
      </c>
    </row>
    <row r="1893" spans="1:18" ht="20.399999999999999" x14ac:dyDescent="0.35">
      <c r="A1893" s="1">
        <v>1891</v>
      </c>
      <c r="B1893" s="1" t="s">
        <v>141</v>
      </c>
      <c r="C1893" s="1" t="s">
        <v>61</v>
      </c>
      <c r="D1893" s="1">
        <v>2014</v>
      </c>
      <c r="E1893" s="1">
        <v>62000</v>
      </c>
      <c r="F1893" s="1" t="s">
        <v>23</v>
      </c>
      <c r="G1893" s="1" t="s">
        <v>17</v>
      </c>
      <c r="H1893" s="1" t="s">
        <v>18</v>
      </c>
      <c r="I1893" s="1">
        <v>17.8</v>
      </c>
      <c r="J1893" s="1" t="s">
        <v>24</v>
      </c>
      <c r="K1893" s="1" t="s">
        <v>142</v>
      </c>
      <c r="L1893" s="1">
        <v>5</v>
      </c>
      <c r="N1893" s="1">
        <v>3.75</v>
      </c>
      <c r="P1893" s="2">
        <f t="shared" si="126"/>
        <v>75</v>
      </c>
      <c r="R1893" t="str">
        <f t="shared" si="124"/>
        <v/>
      </c>
    </row>
    <row r="1894" spans="1:18" ht="20.399999999999999" x14ac:dyDescent="0.35">
      <c r="A1894" s="1">
        <v>1892</v>
      </c>
      <c r="B1894" s="1" t="s">
        <v>683</v>
      </c>
      <c r="C1894" s="1" t="s">
        <v>53</v>
      </c>
      <c r="D1894" s="1">
        <v>2017</v>
      </c>
      <c r="E1894" s="1">
        <v>37024</v>
      </c>
      <c r="F1894" s="1" t="s">
        <v>23</v>
      </c>
      <c r="G1894" s="1" t="s">
        <v>35</v>
      </c>
      <c r="H1894" s="1" t="s">
        <v>18</v>
      </c>
      <c r="I1894" s="1">
        <v>17.010000000000002</v>
      </c>
      <c r="J1894" s="1" t="s">
        <v>24</v>
      </c>
      <c r="K1894" s="1" t="s">
        <v>25</v>
      </c>
      <c r="L1894" s="1">
        <v>5</v>
      </c>
      <c r="N1894" s="1">
        <v>10.97</v>
      </c>
      <c r="P1894" s="2">
        <f t="shared" si="126"/>
        <v>126.2</v>
      </c>
      <c r="R1894" t="str">
        <f t="shared" si="124"/>
        <v/>
      </c>
    </row>
    <row r="1895" spans="1:18" ht="20.399999999999999" x14ac:dyDescent="0.35">
      <c r="A1895" s="1">
        <v>1893</v>
      </c>
      <c r="B1895" s="1" t="s">
        <v>1322</v>
      </c>
      <c r="C1895" s="1" t="s">
        <v>53</v>
      </c>
      <c r="D1895" s="1">
        <v>2014</v>
      </c>
      <c r="E1895" s="1">
        <v>60336</v>
      </c>
      <c r="F1895" s="1" t="s">
        <v>23</v>
      </c>
      <c r="G1895" s="1" t="s">
        <v>35</v>
      </c>
      <c r="H1895" s="1" t="s">
        <v>36</v>
      </c>
      <c r="I1895" s="1">
        <v>14.4</v>
      </c>
      <c r="J1895" s="1" t="s">
        <v>24</v>
      </c>
      <c r="K1895" s="1" t="s">
        <v>226</v>
      </c>
      <c r="L1895" s="1">
        <v>5</v>
      </c>
      <c r="N1895" s="1">
        <v>24.94</v>
      </c>
      <c r="P1895" s="2">
        <f t="shared" si="126"/>
        <v>241.4</v>
      </c>
      <c r="R1895" t="str">
        <f t="shared" si="124"/>
        <v/>
      </c>
    </row>
    <row r="1896" spans="1:18" ht="20.399999999999999" x14ac:dyDescent="0.35">
      <c r="A1896" s="1">
        <v>1894</v>
      </c>
      <c r="B1896" s="1" t="s">
        <v>528</v>
      </c>
      <c r="C1896" s="1" t="s">
        <v>57</v>
      </c>
      <c r="D1896" s="1">
        <v>2014</v>
      </c>
      <c r="E1896" s="1">
        <v>26008</v>
      </c>
      <c r="F1896" s="1" t="s">
        <v>28</v>
      </c>
      <c r="G1896" s="1" t="s">
        <v>17</v>
      </c>
      <c r="H1896" s="1" t="s">
        <v>18</v>
      </c>
      <c r="I1896" s="1">
        <v>21.1</v>
      </c>
      <c r="J1896" s="1" t="s">
        <v>24</v>
      </c>
      <c r="K1896" s="1" t="s">
        <v>41</v>
      </c>
      <c r="L1896" s="1">
        <v>5</v>
      </c>
      <c r="N1896" s="1">
        <v>1.97</v>
      </c>
      <c r="P1896" s="2">
        <f t="shared" si="126"/>
        <v>55.2</v>
      </c>
      <c r="R1896" t="str">
        <f t="shared" si="124"/>
        <v/>
      </c>
    </row>
    <row r="1897" spans="1:18" ht="20.399999999999999" x14ac:dyDescent="0.35">
      <c r="A1897" s="1">
        <v>1895</v>
      </c>
      <c r="B1897" s="1" t="s">
        <v>411</v>
      </c>
      <c r="C1897" s="1" t="s">
        <v>43</v>
      </c>
      <c r="D1897" s="1">
        <v>2010</v>
      </c>
      <c r="E1897" s="1">
        <v>90000</v>
      </c>
      <c r="F1897" s="1" t="s">
        <v>23</v>
      </c>
      <c r="G1897" s="1" t="s">
        <v>17</v>
      </c>
      <c r="H1897" s="1" t="s">
        <v>36</v>
      </c>
      <c r="I1897" s="1">
        <v>20</v>
      </c>
      <c r="J1897" s="1" t="s">
        <v>24</v>
      </c>
      <c r="K1897" s="1" t="s">
        <v>159</v>
      </c>
      <c r="L1897" s="1">
        <v>5</v>
      </c>
      <c r="N1897" s="1">
        <v>1.4</v>
      </c>
      <c r="P1897" s="2">
        <f t="shared" si="126"/>
        <v>68</v>
      </c>
      <c r="R1897" t="str">
        <f t="shared" si="124"/>
        <v/>
      </c>
    </row>
    <row r="1898" spans="1:18" ht="20.399999999999999" x14ac:dyDescent="0.35">
      <c r="A1898" s="1">
        <v>1896</v>
      </c>
      <c r="B1898" s="1" t="s">
        <v>1405</v>
      </c>
      <c r="C1898" s="1" t="s">
        <v>34</v>
      </c>
      <c r="D1898" s="1">
        <v>2018</v>
      </c>
      <c r="E1898" s="1">
        <v>35569</v>
      </c>
      <c r="F1898" s="1" t="s">
        <v>28</v>
      </c>
      <c r="G1898" s="1" t="s">
        <v>17</v>
      </c>
      <c r="H1898" s="1" t="s">
        <v>18</v>
      </c>
      <c r="I1898" s="1">
        <v>17</v>
      </c>
      <c r="J1898" s="1" t="s">
        <v>24</v>
      </c>
      <c r="K1898" s="1" t="s">
        <v>1043</v>
      </c>
      <c r="L1898" s="1">
        <v>5</v>
      </c>
      <c r="M1898" s="1" t="s">
        <v>1406</v>
      </c>
      <c r="N1898" s="1">
        <v>7.27</v>
      </c>
      <c r="P1898" s="2">
        <f t="shared" si="126"/>
        <v>73.75</v>
      </c>
      <c r="Q1898">
        <f t="shared" si="125"/>
        <v>868000</v>
      </c>
      <c r="R1898">
        <f t="shared" si="124"/>
        <v>99.991503456221196</v>
      </c>
    </row>
    <row r="1899" spans="1:18" ht="20.399999999999999" x14ac:dyDescent="0.35">
      <c r="A1899" s="1">
        <v>1897</v>
      </c>
      <c r="B1899" s="1" t="s">
        <v>1547</v>
      </c>
      <c r="C1899" s="1" t="s">
        <v>57</v>
      </c>
      <c r="D1899" s="1">
        <v>2013</v>
      </c>
      <c r="E1899" s="1">
        <v>40000</v>
      </c>
      <c r="F1899" s="1" t="s">
        <v>23</v>
      </c>
      <c r="G1899" s="1" t="s">
        <v>17</v>
      </c>
      <c r="H1899" s="1" t="s">
        <v>18</v>
      </c>
      <c r="I1899" s="1">
        <v>21.64</v>
      </c>
      <c r="J1899" s="1" t="s">
        <v>24</v>
      </c>
      <c r="K1899" s="1" t="s">
        <v>996</v>
      </c>
      <c r="L1899" s="1">
        <v>5</v>
      </c>
      <c r="N1899" s="1">
        <v>4</v>
      </c>
      <c r="P1899" s="2">
        <f t="shared" si="126"/>
        <v>84.8</v>
      </c>
      <c r="R1899" t="str">
        <f t="shared" si="124"/>
        <v/>
      </c>
    </row>
    <row r="1900" spans="1:18" ht="20.399999999999999" x14ac:dyDescent="0.35">
      <c r="A1900" s="1">
        <v>1898</v>
      </c>
      <c r="B1900" s="1" t="s">
        <v>850</v>
      </c>
      <c r="C1900" s="1" t="s">
        <v>57</v>
      </c>
      <c r="D1900" s="1">
        <v>2015</v>
      </c>
      <c r="E1900" s="1">
        <v>45000</v>
      </c>
      <c r="F1900" s="1" t="s">
        <v>28</v>
      </c>
      <c r="G1900" s="1" t="s">
        <v>17</v>
      </c>
      <c r="H1900" s="1" t="s">
        <v>18</v>
      </c>
      <c r="I1900" s="1">
        <v>18.7</v>
      </c>
      <c r="J1900" s="1" t="s">
        <v>24</v>
      </c>
      <c r="K1900" s="1" t="s">
        <v>29</v>
      </c>
      <c r="L1900" s="1">
        <v>5</v>
      </c>
      <c r="N1900" s="1">
        <v>4.75</v>
      </c>
      <c r="P1900" s="2">
        <f t="shared" si="126"/>
        <v>88.7</v>
      </c>
      <c r="R1900" t="str">
        <f t="shared" si="124"/>
        <v/>
      </c>
    </row>
    <row r="1901" spans="1:18" ht="20.399999999999999" x14ac:dyDescent="0.35">
      <c r="A1901" s="1">
        <v>1899</v>
      </c>
      <c r="B1901" s="1" t="s">
        <v>440</v>
      </c>
      <c r="C1901" s="1" t="s">
        <v>61</v>
      </c>
      <c r="D1901" s="1">
        <v>2015</v>
      </c>
      <c r="E1901" s="1">
        <v>42000</v>
      </c>
      <c r="F1901" s="1" t="s">
        <v>28</v>
      </c>
      <c r="G1901" s="1" t="s">
        <v>17</v>
      </c>
      <c r="H1901" s="1" t="s">
        <v>18</v>
      </c>
      <c r="I1901" s="1">
        <v>17</v>
      </c>
      <c r="J1901" s="1" t="s">
        <v>24</v>
      </c>
      <c r="K1901" s="1" t="s">
        <v>84</v>
      </c>
      <c r="L1901" s="1">
        <v>5</v>
      </c>
      <c r="N1901" s="1">
        <v>5.0999999999999996</v>
      </c>
      <c r="P1901" s="2">
        <f t="shared" si="126"/>
        <v>80</v>
      </c>
      <c r="R1901" t="str">
        <f t="shared" si="124"/>
        <v/>
      </c>
    </row>
    <row r="1902" spans="1:18" ht="20.399999999999999" x14ac:dyDescent="0.35">
      <c r="A1902" s="1">
        <v>1900</v>
      </c>
      <c r="B1902" s="1" t="s">
        <v>225</v>
      </c>
      <c r="C1902" s="1" t="s">
        <v>34</v>
      </c>
      <c r="D1902" s="1">
        <v>2012</v>
      </c>
      <c r="E1902" s="1">
        <v>46913</v>
      </c>
      <c r="F1902" s="1" t="s">
        <v>23</v>
      </c>
      <c r="G1902" s="1" t="s">
        <v>35</v>
      </c>
      <c r="H1902" s="1" t="s">
        <v>18</v>
      </c>
      <c r="I1902" s="1">
        <v>14.94</v>
      </c>
      <c r="J1902" s="1" t="s">
        <v>24</v>
      </c>
      <c r="K1902" s="1" t="s">
        <v>226</v>
      </c>
      <c r="L1902" s="1">
        <v>5</v>
      </c>
      <c r="N1902" s="1">
        <v>16.11</v>
      </c>
      <c r="P1902" s="2">
        <f t="shared" si="126"/>
        <v>241.4</v>
      </c>
      <c r="R1902" t="str">
        <f t="shared" si="124"/>
        <v/>
      </c>
    </row>
    <row r="1903" spans="1:18" ht="20.399999999999999" x14ac:dyDescent="0.35">
      <c r="A1903" s="1">
        <v>1901</v>
      </c>
      <c r="B1903" s="1" t="s">
        <v>98</v>
      </c>
      <c r="C1903" s="1" t="s">
        <v>61</v>
      </c>
      <c r="D1903" s="1">
        <v>2014</v>
      </c>
      <c r="E1903" s="1">
        <v>62000</v>
      </c>
      <c r="F1903" s="1" t="s">
        <v>23</v>
      </c>
      <c r="G1903" s="1" t="s">
        <v>35</v>
      </c>
      <c r="H1903" s="1" t="s">
        <v>18</v>
      </c>
      <c r="I1903" s="1">
        <v>11.18</v>
      </c>
      <c r="J1903" s="1" t="s">
        <v>24</v>
      </c>
      <c r="K1903" s="1" t="s">
        <v>99</v>
      </c>
      <c r="L1903" s="1">
        <v>7</v>
      </c>
      <c r="N1903" s="1">
        <v>10.55</v>
      </c>
      <c r="P1903" s="2">
        <f t="shared" si="126"/>
        <v>184</v>
      </c>
      <c r="R1903" t="str">
        <f t="shared" si="124"/>
        <v/>
      </c>
    </row>
    <row r="1904" spans="1:18" ht="20.399999999999999" x14ac:dyDescent="0.35">
      <c r="A1904" s="1">
        <v>1902</v>
      </c>
      <c r="B1904" s="1" t="s">
        <v>1548</v>
      </c>
      <c r="C1904" s="1" t="s">
        <v>129</v>
      </c>
      <c r="D1904" s="1">
        <v>2017</v>
      </c>
      <c r="E1904" s="1">
        <v>15000</v>
      </c>
      <c r="F1904" s="1" t="s">
        <v>23</v>
      </c>
      <c r="G1904" s="1" t="s">
        <v>35</v>
      </c>
      <c r="H1904" s="1" t="s">
        <v>18</v>
      </c>
      <c r="I1904" s="1">
        <v>12.9</v>
      </c>
      <c r="J1904" s="1" t="s">
        <v>24</v>
      </c>
      <c r="K1904" s="1" t="s">
        <v>1096</v>
      </c>
      <c r="L1904" s="1">
        <v>7</v>
      </c>
      <c r="M1904" s="1" t="s">
        <v>1549</v>
      </c>
      <c r="N1904" s="1">
        <v>30</v>
      </c>
      <c r="P1904" s="2">
        <f t="shared" si="126"/>
        <v>174.5</v>
      </c>
      <c r="Q1904">
        <f t="shared" si="125"/>
        <v>3445000.0000000005</v>
      </c>
      <c r="R1904">
        <f t="shared" si="124"/>
        <v>99.994934687953545</v>
      </c>
    </row>
    <row r="1905" spans="1:18" ht="20.399999999999999" x14ac:dyDescent="0.35">
      <c r="A1905" s="1">
        <v>1903</v>
      </c>
      <c r="B1905" s="1" t="s">
        <v>686</v>
      </c>
      <c r="C1905" s="1" t="s">
        <v>57</v>
      </c>
      <c r="D1905" s="1">
        <v>2002</v>
      </c>
      <c r="E1905" s="1">
        <v>69000</v>
      </c>
      <c r="F1905" s="1" t="s">
        <v>23</v>
      </c>
      <c r="G1905" s="1" t="s">
        <v>17</v>
      </c>
      <c r="H1905" s="1" t="s">
        <v>18</v>
      </c>
      <c r="I1905" s="1">
        <v>18.7</v>
      </c>
      <c r="J1905" s="1" t="s">
        <v>24</v>
      </c>
      <c r="K1905" s="1" t="s">
        <v>687</v>
      </c>
      <c r="L1905" s="1">
        <v>5</v>
      </c>
      <c r="N1905" s="1">
        <v>1.6</v>
      </c>
      <c r="P1905" s="2">
        <f t="shared" si="126"/>
        <v>66</v>
      </c>
      <c r="R1905" t="str">
        <f t="shared" si="124"/>
        <v/>
      </c>
    </row>
    <row r="1906" spans="1:18" ht="20.399999999999999" x14ac:dyDescent="0.35">
      <c r="A1906" s="1">
        <v>1904</v>
      </c>
      <c r="B1906" s="1" t="s">
        <v>1550</v>
      </c>
      <c r="C1906" s="1" t="s">
        <v>39</v>
      </c>
      <c r="D1906" s="1">
        <v>2012</v>
      </c>
      <c r="E1906" s="1">
        <v>41367</v>
      </c>
      <c r="F1906" s="1" t="s">
        <v>23</v>
      </c>
      <c r="G1906" s="1" t="s">
        <v>35</v>
      </c>
      <c r="H1906" s="1" t="s">
        <v>18</v>
      </c>
      <c r="I1906" s="1">
        <v>15.8</v>
      </c>
      <c r="J1906" s="1" t="s">
        <v>24</v>
      </c>
      <c r="K1906" s="1" t="s">
        <v>163</v>
      </c>
      <c r="L1906" s="1">
        <v>5</v>
      </c>
      <c r="N1906" s="1">
        <v>18.489999999999998</v>
      </c>
      <c r="P1906" s="2">
        <f t="shared" si="126"/>
        <v>170</v>
      </c>
      <c r="R1906" t="str">
        <f t="shared" si="124"/>
        <v/>
      </c>
    </row>
    <row r="1907" spans="1:18" ht="20.399999999999999" x14ac:dyDescent="0.35">
      <c r="A1907" s="1">
        <v>1905</v>
      </c>
      <c r="B1907" s="1" t="s">
        <v>1437</v>
      </c>
      <c r="C1907" s="1" t="s">
        <v>53</v>
      </c>
      <c r="D1907" s="1">
        <v>2018</v>
      </c>
      <c r="E1907" s="1">
        <v>15982</v>
      </c>
      <c r="F1907" s="1" t="s">
        <v>28</v>
      </c>
      <c r="G1907" s="1" t="s">
        <v>17</v>
      </c>
      <c r="H1907" s="1" t="s">
        <v>18</v>
      </c>
      <c r="I1907" s="1">
        <v>20.73</v>
      </c>
      <c r="J1907" s="1" t="s">
        <v>24</v>
      </c>
      <c r="K1907" s="1" t="s">
        <v>273</v>
      </c>
      <c r="L1907" s="1">
        <v>5</v>
      </c>
      <c r="N1907" s="1">
        <v>9.9600000000000009</v>
      </c>
      <c r="P1907" s="2">
        <f t="shared" si="126"/>
        <v>91.1</v>
      </c>
      <c r="R1907" t="str">
        <f t="shared" si="124"/>
        <v/>
      </c>
    </row>
    <row r="1908" spans="1:18" ht="20.399999999999999" x14ac:dyDescent="0.35">
      <c r="A1908" s="1">
        <v>1906</v>
      </c>
      <c r="B1908" s="1" t="s">
        <v>410</v>
      </c>
      <c r="C1908" s="1" t="s">
        <v>39</v>
      </c>
      <c r="D1908" s="1">
        <v>2013</v>
      </c>
      <c r="E1908" s="1">
        <v>99595</v>
      </c>
      <c r="F1908" s="1" t="s">
        <v>23</v>
      </c>
      <c r="G1908" s="1" t="s">
        <v>17</v>
      </c>
      <c r="H1908" s="1" t="s">
        <v>36</v>
      </c>
      <c r="I1908" s="1">
        <v>22.9</v>
      </c>
      <c r="J1908" s="1" t="s">
        <v>24</v>
      </c>
      <c r="K1908" s="1" t="s">
        <v>51</v>
      </c>
      <c r="L1908" s="1">
        <v>5</v>
      </c>
      <c r="N1908" s="1">
        <v>4.75</v>
      </c>
      <c r="P1908" s="2">
        <f t="shared" si="126"/>
        <v>74</v>
      </c>
      <c r="R1908" t="str">
        <f t="shared" si="124"/>
        <v/>
      </c>
    </row>
    <row r="1909" spans="1:18" ht="20.399999999999999" x14ac:dyDescent="0.35">
      <c r="A1909" s="1">
        <v>1907</v>
      </c>
      <c r="B1909" s="1" t="s">
        <v>1551</v>
      </c>
      <c r="C1909" s="1" t="s">
        <v>74</v>
      </c>
      <c r="D1909" s="1">
        <v>2002</v>
      </c>
      <c r="E1909" s="1">
        <v>63000</v>
      </c>
      <c r="F1909" s="1" t="s">
        <v>23</v>
      </c>
      <c r="G1909" s="1" t="s">
        <v>17</v>
      </c>
      <c r="H1909" s="1" t="s">
        <v>145</v>
      </c>
      <c r="I1909" s="1">
        <v>13.1</v>
      </c>
      <c r="J1909" s="1" t="s">
        <v>24</v>
      </c>
      <c r="K1909" s="1" t="s">
        <v>142</v>
      </c>
      <c r="L1909" s="1">
        <v>10</v>
      </c>
      <c r="N1909" s="1">
        <v>3.65</v>
      </c>
      <c r="P1909" s="2">
        <f t="shared" si="126"/>
        <v>75</v>
      </c>
      <c r="R1909" t="str">
        <f t="shared" si="124"/>
        <v/>
      </c>
    </row>
    <row r="1910" spans="1:18" ht="20.399999999999999" x14ac:dyDescent="0.35">
      <c r="A1910" s="1">
        <v>1908</v>
      </c>
      <c r="B1910" s="1" t="s">
        <v>1552</v>
      </c>
      <c r="C1910" s="1" t="s">
        <v>61</v>
      </c>
      <c r="D1910" s="1">
        <v>2012</v>
      </c>
      <c r="E1910" s="1">
        <v>49000</v>
      </c>
      <c r="F1910" s="1" t="s">
        <v>23</v>
      </c>
      <c r="G1910" s="1" t="s">
        <v>35</v>
      </c>
      <c r="H1910" s="1" t="s">
        <v>36</v>
      </c>
      <c r="I1910" s="1">
        <v>16.73</v>
      </c>
      <c r="J1910" s="1" t="s">
        <v>24</v>
      </c>
      <c r="K1910" s="1" t="s">
        <v>203</v>
      </c>
      <c r="L1910" s="1">
        <v>5</v>
      </c>
      <c r="N1910" s="1">
        <v>15.5</v>
      </c>
      <c r="P1910" s="2">
        <f t="shared" si="126"/>
        <v>218</v>
      </c>
      <c r="R1910" t="str">
        <f t="shared" si="124"/>
        <v/>
      </c>
    </row>
    <row r="1911" spans="1:18" ht="20.399999999999999" x14ac:dyDescent="0.35">
      <c r="A1911" s="1">
        <v>1909</v>
      </c>
      <c r="B1911" s="1" t="s">
        <v>1553</v>
      </c>
      <c r="C1911" s="1" t="s">
        <v>53</v>
      </c>
      <c r="D1911" s="1">
        <v>2013</v>
      </c>
      <c r="E1911" s="1">
        <v>48272</v>
      </c>
      <c r="F1911" s="1" t="s">
        <v>23</v>
      </c>
      <c r="G1911" s="1" t="s">
        <v>17</v>
      </c>
      <c r="H1911" s="1" t="s">
        <v>18</v>
      </c>
      <c r="I1911" s="1">
        <v>10.5</v>
      </c>
      <c r="J1911" s="1" t="s">
        <v>24</v>
      </c>
      <c r="K1911" s="1" t="s">
        <v>1554</v>
      </c>
      <c r="L1911" s="1">
        <v>6</v>
      </c>
      <c r="N1911" s="1">
        <v>11.82</v>
      </c>
      <c r="P1911" s="2">
        <f t="shared" si="126"/>
        <v>116.9</v>
      </c>
      <c r="R1911" t="str">
        <f t="shared" si="124"/>
        <v/>
      </c>
    </row>
    <row r="1912" spans="1:18" ht="20.399999999999999" x14ac:dyDescent="0.35">
      <c r="A1912" s="1">
        <v>1910</v>
      </c>
      <c r="B1912" s="1" t="s">
        <v>1555</v>
      </c>
      <c r="C1912" s="1" t="s">
        <v>61</v>
      </c>
      <c r="D1912" s="1">
        <v>2008</v>
      </c>
      <c r="E1912" s="1">
        <v>63000</v>
      </c>
      <c r="F1912" s="1" t="s">
        <v>28</v>
      </c>
      <c r="G1912" s="1" t="s">
        <v>17</v>
      </c>
      <c r="H1912" s="1" t="s">
        <v>18</v>
      </c>
      <c r="I1912" s="1">
        <v>13.4</v>
      </c>
      <c r="J1912" s="1" t="s">
        <v>24</v>
      </c>
      <c r="K1912" s="1" t="s">
        <v>521</v>
      </c>
      <c r="L1912" s="1">
        <v>5</v>
      </c>
      <c r="N1912" s="1">
        <v>2.0499999999999998</v>
      </c>
      <c r="P1912" s="2">
        <f t="shared" si="126"/>
        <v>125</v>
      </c>
      <c r="R1912" t="str">
        <f t="shared" si="124"/>
        <v/>
      </c>
    </row>
    <row r="1913" spans="1:18" ht="20.399999999999999" x14ac:dyDescent="0.35">
      <c r="A1913" s="1">
        <v>1911</v>
      </c>
      <c r="B1913" s="1" t="s">
        <v>14</v>
      </c>
      <c r="C1913" s="1" t="s">
        <v>129</v>
      </c>
      <c r="D1913" s="1">
        <v>2016</v>
      </c>
      <c r="E1913" s="1">
        <v>77000</v>
      </c>
      <c r="F1913" s="1" t="s">
        <v>16</v>
      </c>
      <c r="G1913" s="1" t="s">
        <v>17</v>
      </c>
      <c r="H1913" s="1" t="s">
        <v>18</v>
      </c>
      <c r="I1913" s="1">
        <v>26.6</v>
      </c>
      <c r="J1913" s="1" t="s">
        <v>19</v>
      </c>
      <c r="K1913" s="1" t="s">
        <v>20</v>
      </c>
      <c r="L1913" s="1">
        <v>5</v>
      </c>
      <c r="N1913" s="1">
        <v>3.3</v>
      </c>
      <c r="P1913" s="2">
        <f t="shared" si="126"/>
        <v>58.16</v>
      </c>
      <c r="R1913" t="str">
        <f t="shared" si="124"/>
        <v/>
      </c>
    </row>
    <row r="1914" spans="1:18" ht="20.399999999999999" x14ac:dyDescent="0.35">
      <c r="A1914" s="1">
        <v>1912</v>
      </c>
      <c r="B1914" s="1" t="s">
        <v>1081</v>
      </c>
      <c r="C1914" s="1" t="s">
        <v>15</v>
      </c>
      <c r="D1914" s="1">
        <v>2013</v>
      </c>
      <c r="E1914" s="1">
        <v>11734</v>
      </c>
      <c r="F1914" s="1" t="s">
        <v>28</v>
      </c>
      <c r="G1914" s="1" t="s">
        <v>17</v>
      </c>
      <c r="H1914" s="1" t="s">
        <v>18</v>
      </c>
      <c r="I1914" s="1">
        <v>16.8</v>
      </c>
      <c r="J1914" s="1" t="s">
        <v>24</v>
      </c>
      <c r="K1914" s="1" t="s">
        <v>932</v>
      </c>
      <c r="L1914" s="1">
        <v>8</v>
      </c>
      <c r="N1914" s="1">
        <v>2.25</v>
      </c>
      <c r="P1914" s="2">
        <f t="shared" si="126"/>
        <v>34.200000000000003</v>
      </c>
      <c r="R1914" t="str">
        <f t="shared" si="124"/>
        <v/>
      </c>
    </row>
    <row r="1915" spans="1:18" ht="20.399999999999999" x14ac:dyDescent="0.35">
      <c r="A1915" s="1">
        <v>1913</v>
      </c>
      <c r="B1915" s="1" t="s">
        <v>1007</v>
      </c>
      <c r="C1915" s="1" t="s">
        <v>53</v>
      </c>
      <c r="D1915" s="1">
        <v>2014</v>
      </c>
      <c r="E1915" s="1">
        <v>62012</v>
      </c>
      <c r="F1915" s="1" t="s">
        <v>23</v>
      </c>
      <c r="G1915" s="1" t="s">
        <v>35</v>
      </c>
      <c r="H1915" s="1" t="s">
        <v>18</v>
      </c>
      <c r="I1915" s="1">
        <v>17.68</v>
      </c>
      <c r="J1915" s="1" t="s">
        <v>24</v>
      </c>
      <c r="K1915" s="1" t="s">
        <v>139</v>
      </c>
      <c r="L1915" s="1">
        <v>5</v>
      </c>
      <c r="N1915" s="1">
        <v>20.12</v>
      </c>
      <c r="P1915" s="2">
        <f t="shared" si="126"/>
        <v>174.33</v>
      </c>
      <c r="R1915" t="str">
        <f t="shared" si="124"/>
        <v/>
      </c>
    </row>
    <row r="1916" spans="1:18" ht="20.399999999999999" x14ac:dyDescent="0.35">
      <c r="A1916" s="1">
        <v>1914</v>
      </c>
      <c r="B1916" s="1" t="s">
        <v>1556</v>
      </c>
      <c r="C1916" s="1" t="s">
        <v>27</v>
      </c>
      <c r="D1916" s="1">
        <v>2017</v>
      </c>
      <c r="E1916" s="1">
        <v>46000</v>
      </c>
      <c r="F1916" s="1" t="s">
        <v>16</v>
      </c>
      <c r="G1916" s="1" t="s">
        <v>17</v>
      </c>
      <c r="H1916" s="1" t="s">
        <v>18</v>
      </c>
      <c r="I1916" s="1">
        <v>25</v>
      </c>
      <c r="J1916" s="1" t="s">
        <v>19</v>
      </c>
      <c r="K1916" s="1" t="s">
        <v>327</v>
      </c>
      <c r="L1916" s="1">
        <v>5</v>
      </c>
      <c r="N1916" s="1">
        <v>4.95</v>
      </c>
      <c r="P1916" s="2">
        <f t="shared" si="126"/>
        <v>81.86</v>
      </c>
      <c r="R1916" t="str">
        <f t="shared" si="124"/>
        <v/>
      </c>
    </row>
    <row r="1917" spans="1:18" ht="20.399999999999999" x14ac:dyDescent="0.35">
      <c r="A1917" s="1">
        <v>1915</v>
      </c>
      <c r="B1917" s="1" t="s">
        <v>747</v>
      </c>
      <c r="C1917" s="1" t="s">
        <v>34</v>
      </c>
      <c r="D1917" s="1">
        <v>2016</v>
      </c>
      <c r="E1917" s="1">
        <v>45449</v>
      </c>
      <c r="F1917" s="1" t="s">
        <v>23</v>
      </c>
      <c r="G1917" s="1" t="s">
        <v>17</v>
      </c>
      <c r="H1917" s="1" t="s">
        <v>18</v>
      </c>
      <c r="I1917" s="1">
        <v>27.3</v>
      </c>
      <c r="J1917" s="1" t="s">
        <v>24</v>
      </c>
      <c r="K1917" s="1" t="s">
        <v>69</v>
      </c>
      <c r="L1917" s="1">
        <v>5</v>
      </c>
      <c r="N1917" s="1">
        <v>7.48</v>
      </c>
      <c r="P1917" s="2">
        <f t="shared" si="126"/>
        <v>98.6</v>
      </c>
      <c r="R1917" t="str">
        <f t="shared" si="124"/>
        <v/>
      </c>
    </row>
    <row r="1918" spans="1:18" ht="20.399999999999999" x14ac:dyDescent="0.35">
      <c r="A1918" s="1">
        <v>1916</v>
      </c>
      <c r="B1918" s="1" t="s">
        <v>1557</v>
      </c>
      <c r="C1918" s="1" t="s">
        <v>15</v>
      </c>
      <c r="D1918" s="1">
        <v>2004</v>
      </c>
      <c r="E1918" s="1">
        <v>85000</v>
      </c>
      <c r="F1918" s="1" t="s">
        <v>28</v>
      </c>
      <c r="G1918" s="1" t="s">
        <v>35</v>
      </c>
      <c r="H1918" s="1" t="s">
        <v>36</v>
      </c>
      <c r="I1918" s="1">
        <v>10.5</v>
      </c>
      <c r="J1918" s="1" t="s">
        <v>24</v>
      </c>
      <c r="K1918" s="1" t="s">
        <v>1228</v>
      </c>
      <c r="L1918" s="1">
        <v>5</v>
      </c>
      <c r="N1918" s="1">
        <v>5.5</v>
      </c>
      <c r="P1918" s="2">
        <f t="shared" si="126"/>
        <v>157.69999999999999</v>
      </c>
      <c r="R1918" t="str">
        <f t="shared" si="124"/>
        <v/>
      </c>
    </row>
    <row r="1919" spans="1:18" ht="20.399999999999999" x14ac:dyDescent="0.35">
      <c r="A1919" s="1">
        <v>1917</v>
      </c>
      <c r="B1919" s="1" t="s">
        <v>1245</v>
      </c>
      <c r="C1919" s="1" t="s">
        <v>43</v>
      </c>
      <c r="D1919" s="1">
        <v>2005</v>
      </c>
      <c r="E1919" s="1">
        <v>88000</v>
      </c>
      <c r="F1919" s="1" t="s">
        <v>28</v>
      </c>
      <c r="G1919" s="1" t="s">
        <v>17</v>
      </c>
      <c r="H1919" s="1" t="s">
        <v>36</v>
      </c>
      <c r="I1919" s="1">
        <v>13</v>
      </c>
      <c r="J1919" s="1" t="s">
        <v>24</v>
      </c>
      <c r="K1919" s="1" t="s">
        <v>363</v>
      </c>
      <c r="N1919" s="1">
        <v>1.7</v>
      </c>
      <c r="P1919" s="2">
        <f t="shared" si="126"/>
        <v>100</v>
      </c>
      <c r="R1919" t="str">
        <f t="shared" si="124"/>
        <v/>
      </c>
    </row>
    <row r="1920" spans="1:18" ht="20.399999999999999" x14ac:dyDescent="0.35">
      <c r="A1920" s="1">
        <v>1918</v>
      </c>
      <c r="B1920" s="1" t="s">
        <v>970</v>
      </c>
      <c r="C1920" s="1" t="s">
        <v>53</v>
      </c>
      <c r="D1920" s="1">
        <v>2013</v>
      </c>
      <c r="E1920" s="1">
        <v>45330</v>
      </c>
      <c r="F1920" s="1" t="s">
        <v>23</v>
      </c>
      <c r="G1920" s="1" t="s">
        <v>35</v>
      </c>
      <c r="H1920" s="1" t="s">
        <v>18</v>
      </c>
      <c r="I1920" s="1">
        <v>16.55</v>
      </c>
      <c r="J1920" s="1" t="s">
        <v>24</v>
      </c>
      <c r="K1920" s="1" t="s">
        <v>867</v>
      </c>
      <c r="L1920" s="1">
        <v>5</v>
      </c>
      <c r="N1920" s="1">
        <v>13.19</v>
      </c>
      <c r="P1920" s="2">
        <f t="shared" si="126"/>
        <v>147.51</v>
      </c>
      <c r="R1920" t="str">
        <f t="shared" si="124"/>
        <v/>
      </c>
    </row>
    <row r="1921" spans="1:18" ht="20.399999999999999" x14ac:dyDescent="0.35">
      <c r="A1921" s="1">
        <v>1919</v>
      </c>
      <c r="B1921" s="1" t="s">
        <v>887</v>
      </c>
      <c r="C1921" s="1" t="s">
        <v>15</v>
      </c>
      <c r="D1921" s="1">
        <v>2012</v>
      </c>
      <c r="E1921" s="1">
        <v>88000</v>
      </c>
      <c r="F1921" s="1" t="s">
        <v>28</v>
      </c>
      <c r="G1921" s="1" t="s">
        <v>17</v>
      </c>
      <c r="H1921" s="1" t="s">
        <v>18</v>
      </c>
      <c r="I1921" s="1">
        <v>19.100000000000001</v>
      </c>
      <c r="J1921" s="1" t="s">
        <v>24</v>
      </c>
      <c r="K1921" s="1" t="s">
        <v>733</v>
      </c>
      <c r="L1921" s="1">
        <v>5</v>
      </c>
      <c r="N1921" s="1">
        <v>3.85</v>
      </c>
      <c r="P1921" s="2">
        <f t="shared" si="126"/>
        <v>85.8</v>
      </c>
      <c r="R1921" t="str">
        <f t="shared" si="124"/>
        <v/>
      </c>
    </row>
    <row r="1922" spans="1:18" ht="20.399999999999999" x14ac:dyDescent="0.35">
      <c r="A1922" s="1">
        <v>1920</v>
      </c>
      <c r="B1922" s="1" t="s">
        <v>1558</v>
      </c>
      <c r="C1922" s="1" t="s">
        <v>61</v>
      </c>
      <c r="D1922" s="1">
        <v>2016</v>
      </c>
      <c r="E1922" s="1">
        <v>45376</v>
      </c>
      <c r="F1922" s="1" t="s">
        <v>23</v>
      </c>
      <c r="G1922" s="1" t="s">
        <v>17</v>
      </c>
      <c r="H1922" s="1" t="s">
        <v>18</v>
      </c>
      <c r="I1922" s="1">
        <v>28.4</v>
      </c>
      <c r="J1922" s="1" t="s">
        <v>24</v>
      </c>
      <c r="K1922" s="1" t="s">
        <v>1043</v>
      </c>
      <c r="L1922" s="1">
        <v>5</v>
      </c>
      <c r="M1922" s="1" t="s">
        <v>1559</v>
      </c>
      <c r="N1922" s="1">
        <v>5.75</v>
      </c>
      <c r="P1922" s="2">
        <f t="shared" si="126"/>
        <v>73.75</v>
      </c>
      <c r="Q1922">
        <f t="shared" si="125"/>
        <v>858000</v>
      </c>
      <c r="R1922">
        <f t="shared" si="124"/>
        <v>99.991404428904431</v>
      </c>
    </row>
    <row r="1923" spans="1:18" ht="20.399999999999999" x14ac:dyDescent="0.35">
      <c r="A1923" s="1">
        <v>1921</v>
      </c>
      <c r="B1923" s="1" t="s">
        <v>178</v>
      </c>
      <c r="C1923" s="1" t="s">
        <v>22</v>
      </c>
      <c r="D1923" s="1">
        <v>2014</v>
      </c>
      <c r="E1923" s="1">
        <v>81000</v>
      </c>
      <c r="F1923" s="1" t="s">
        <v>23</v>
      </c>
      <c r="G1923" s="1" t="s">
        <v>17</v>
      </c>
      <c r="H1923" s="1" t="s">
        <v>18</v>
      </c>
      <c r="I1923" s="1">
        <v>15.1</v>
      </c>
      <c r="J1923" s="1" t="s">
        <v>24</v>
      </c>
      <c r="K1923" s="1" t="s">
        <v>167</v>
      </c>
      <c r="L1923" s="1">
        <v>7</v>
      </c>
      <c r="N1923" s="1">
        <v>9</v>
      </c>
      <c r="P1923" s="2">
        <f t="shared" ref="P1923:P1986" si="127">--LEFT(K1923, FIND(" ", K1923) - 1)</f>
        <v>140</v>
      </c>
      <c r="R1923" t="str">
        <f t="shared" si="124"/>
        <v/>
      </c>
    </row>
    <row r="1924" spans="1:18" ht="20.399999999999999" x14ac:dyDescent="0.35">
      <c r="A1924" s="1">
        <v>1922</v>
      </c>
      <c r="B1924" s="1" t="s">
        <v>408</v>
      </c>
      <c r="C1924" s="1" t="s">
        <v>53</v>
      </c>
      <c r="D1924" s="1">
        <v>2012</v>
      </c>
      <c r="E1924" s="1">
        <v>83381</v>
      </c>
      <c r="F1924" s="1" t="s">
        <v>28</v>
      </c>
      <c r="G1924" s="1" t="s">
        <v>17</v>
      </c>
      <c r="H1924" s="1" t="s">
        <v>18</v>
      </c>
      <c r="I1924" s="1">
        <v>18.600000000000001</v>
      </c>
      <c r="J1924" s="1" t="s">
        <v>24</v>
      </c>
      <c r="K1924" s="1" t="s">
        <v>695</v>
      </c>
      <c r="L1924" s="1">
        <v>5</v>
      </c>
      <c r="N1924" s="1">
        <v>2.21</v>
      </c>
      <c r="P1924" s="2">
        <f t="shared" si="127"/>
        <v>79.400000000000006</v>
      </c>
      <c r="R1924" t="str">
        <f t="shared" si="124"/>
        <v/>
      </c>
    </row>
    <row r="1925" spans="1:18" ht="20.399999999999999" x14ac:dyDescent="0.35">
      <c r="A1925" s="1">
        <v>1923</v>
      </c>
      <c r="B1925" s="1" t="s">
        <v>1384</v>
      </c>
      <c r="C1925" s="1" t="s">
        <v>53</v>
      </c>
      <c r="D1925" s="1">
        <v>2017</v>
      </c>
      <c r="E1925" s="1">
        <v>78526</v>
      </c>
      <c r="F1925" s="1" t="s">
        <v>23</v>
      </c>
      <c r="G1925" s="1" t="s">
        <v>17</v>
      </c>
      <c r="H1925" s="1" t="s">
        <v>18</v>
      </c>
      <c r="I1925" s="1">
        <v>23</v>
      </c>
      <c r="J1925" s="1" t="s">
        <v>24</v>
      </c>
      <c r="K1925" s="1" t="s">
        <v>1083</v>
      </c>
      <c r="L1925" s="1">
        <v>5</v>
      </c>
      <c r="M1925" s="1" t="s">
        <v>1560</v>
      </c>
      <c r="N1925" s="1">
        <v>8.09</v>
      </c>
      <c r="P1925" s="2">
        <f t="shared" si="127"/>
        <v>98.96</v>
      </c>
      <c r="Q1925">
        <f t="shared" si="125"/>
        <v>1267000</v>
      </c>
      <c r="R1925">
        <f t="shared" si="124"/>
        <v>99.992189423835825</v>
      </c>
    </row>
    <row r="1926" spans="1:18" ht="20.399999999999999" x14ac:dyDescent="0.35">
      <c r="A1926" s="1">
        <v>1924</v>
      </c>
      <c r="B1926" s="1" t="s">
        <v>786</v>
      </c>
      <c r="C1926" s="1" t="s">
        <v>34</v>
      </c>
      <c r="D1926" s="1">
        <v>2017</v>
      </c>
      <c r="E1926" s="1">
        <v>27313</v>
      </c>
      <c r="F1926" s="1" t="s">
        <v>23</v>
      </c>
      <c r="G1926" s="1" t="s">
        <v>35</v>
      </c>
      <c r="H1926" s="1" t="s">
        <v>18</v>
      </c>
      <c r="I1926" s="1">
        <v>14.69</v>
      </c>
      <c r="J1926" s="1" t="s">
        <v>24</v>
      </c>
      <c r="K1926" s="1" t="s">
        <v>321</v>
      </c>
      <c r="L1926" s="1">
        <v>5</v>
      </c>
      <c r="N1926" s="1">
        <v>48.63</v>
      </c>
      <c r="P1926" s="2">
        <f t="shared" si="127"/>
        <v>258</v>
      </c>
      <c r="R1926" t="str">
        <f t="shared" si="124"/>
        <v/>
      </c>
    </row>
    <row r="1927" spans="1:18" ht="20.399999999999999" x14ac:dyDescent="0.35">
      <c r="A1927" s="1">
        <v>1925</v>
      </c>
      <c r="B1927" s="1" t="s">
        <v>639</v>
      </c>
      <c r="C1927" s="1" t="s">
        <v>34</v>
      </c>
      <c r="D1927" s="1">
        <v>2015</v>
      </c>
      <c r="E1927" s="1">
        <v>42747</v>
      </c>
      <c r="F1927" s="1" t="s">
        <v>23</v>
      </c>
      <c r="G1927" s="1" t="s">
        <v>35</v>
      </c>
      <c r="H1927" s="1" t="s">
        <v>36</v>
      </c>
      <c r="I1927" s="1">
        <v>14.16</v>
      </c>
      <c r="J1927" s="1" t="s">
        <v>24</v>
      </c>
      <c r="K1927" s="1" t="s">
        <v>640</v>
      </c>
      <c r="L1927" s="1">
        <v>5</v>
      </c>
      <c r="N1927" s="1">
        <v>39.47</v>
      </c>
      <c r="P1927" s="2">
        <f t="shared" si="127"/>
        <v>174.3</v>
      </c>
      <c r="R1927" t="str">
        <f t="shared" si="124"/>
        <v/>
      </c>
    </row>
    <row r="1928" spans="1:18" ht="20.399999999999999" x14ac:dyDescent="0.35">
      <c r="A1928" s="1">
        <v>1926</v>
      </c>
      <c r="B1928" s="1" t="s">
        <v>729</v>
      </c>
      <c r="C1928" s="1" t="s">
        <v>34</v>
      </c>
      <c r="D1928" s="1">
        <v>2015</v>
      </c>
      <c r="E1928" s="1">
        <v>42265</v>
      </c>
      <c r="F1928" s="1" t="s">
        <v>23</v>
      </c>
      <c r="G1928" s="1" t="s">
        <v>35</v>
      </c>
      <c r="H1928" s="1" t="s">
        <v>36</v>
      </c>
      <c r="I1928" s="1">
        <v>20.68</v>
      </c>
      <c r="J1928" s="1" t="s">
        <v>24</v>
      </c>
      <c r="K1928" s="1" t="s">
        <v>77</v>
      </c>
      <c r="L1928" s="1">
        <v>5</v>
      </c>
      <c r="M1928" s="1" t="s">
        <v>730</v>
      </c>
      <c r="N1928" s="1">
        <v>22.24</v>
      </c>
      <c r="P1928" s="2">
        <f t="shared" si="127"/>
        <v>190</v>
      </c>
      <c r="Q1928">
        <f t="shared" si="125"/>
        <v>4818000</v>
      </c>
      <c r="R1928">
        <f t="shared" si="124"/>
        <v>99.996056454960566</v>
      </c>
    </row>
    <row r="1929" spans="1:18" ht="20.399999999999999" x14ac:dyDescent="0.35">
      <c r="A1929" s="1">
        <v>1927</v>
      </c>
      <c r="B1929" s="1" t="s">
        <v>1152</v>
      </c>
      <c r="C1929" s="1" t="s">
        <v>15</v>
      </c>
      <c r="D1929" s="1">
        <v>2009</v>
      </c>
      <c r="E1929" s="1">
        <v>21000</v>
      </c>
      <c r="F1929" s="1" t="s">
        <v>28</v>
      </c>
      <c r="G1929" s="1" t="s">
        <v>35</v>
      </c>
      <c r="H1929" s="1" t="s">
        <v>18</v>
      </c>
      <c r="I1929" s="1">
        <v>19.2</v>
      </c>
      <c r="J1929" s="1" t="s">
        <v>24</v>
      </c>
      <c r="K1929" s="1" t="s">
        <v>84</v>
      </c>
      <c r="L1929" s="1">
        <v>5</v>
      </c>
      <c r="N1929" s="1">
        <v>2.6</v>
      </c>
      <c r="P1929" s="2">
        <f t="shared" si="127"/>
        <v>80</v>
      </c>
      <c r="R1929" t="str">
        <f t="shared" si="124"/>
        <v/>
      </c>
    </row>
    <row r="1930" spans="1:18" ht="20.399999999999999" x14ac:dyDescent="0.35">
      <c r="A1930" s="1">
        <v>1928</v>
      </c>
      <c r="B1930" s="1" t="s">
        <v>683</v>
      </c>
      <c r="C1930" s="1" t="s">
        <v>129</v>
      </c>
      <c r="D1930" s="1">
        <v>2016</v>
      </c>
      <c r="E1930" s="1">
        <v>55100</v>
      </c>
      <c r="F1930" s="1" t="s">
        <v>23</v>
      </c>
      <c r="G1930" s="1" t="s">
        <v>35</v>
      </c>
      <c r="H1930" s="1" t="s">
        <v>18</v>
      </c>
      <c r="I1930" s="1">
        <v>17.010000000000002</v>
      </c>
      <c r="J1930" s="1" t="s">
        <v>24</v>
      </c>
      <c r="K1930" s="1" t="s">
        <v>25</v>
      </c>
      <c r="L1930" s="1">
        <v>5</v>
      </c>
      <c r="N1930" s="1">
        <v>12</v>
      </c>
      <c r="P1930" s="2">
        <f t="shared" si="127"/>
        <v>126.2</v>
      </c>
      <c r="R1930" t="str">
        <f t="shared" si="124"/>
        <v/>
      </c>
    </row>
    <row r="1931" spans="1:18" ht="20.399999999999999" x14ac:dyDescent="0.35">
      <c r="A1931" s="1">
        <v>1929</v>
      </c>
      <c r="B1931" s="1" t="s">
        <v>138</v>
      </c>
      <c r="C1931" s="1" t="s">
        <v>27</v>
      </c>
      <c r="D1931" s="1">
        <v>2014</v>
      </c>
      <c r="E1931" s="1">
        <v>70000</v>
      </c>
      <c r="F1931" s="1" t="s">
        <v>23</v>
      </c>
      <c r="G1931" s="1" t="s">
        <v>35</v>
      </c>
      <c r="H1931" s="1" t="s">
        <v>18</v>
      </c>
      <c r="I1931" s="1">
        <v>17.11</v>
      </c>
      <c r="J1931" s="1" t="s">
        <v>24</v>
      </c>
      <c r="K1931" s="1" t="s">
        <v>139</v>
      </c>
      <c r="L1931" s="1">
        <v>5</v>
      </c>
      <c r="N1931" s="1">
        <v>18</v>
      </c>
      <c r="P1931" s="2">
        <f t="shared" si="127"/>
        <v>174.33</v>
      </c>
      <c r="R1931" t="str">
        <f t="shared" si="124"/>
        <v/>
      </c>
    </row>
    <row r="1932" spans="1:18" ht="20.399999999999999" x14ac:dyDescent="0.35">
      <c r="A1932" s="1">
        <v>1930</v>
      </c>
      <c r="B1932" s="1" t="s">
        <v>767</v>
      </c>
      <c r="C1932" s="1" t="s">
        <v>15</v>
      </c>
      <c r="D1932" s="1">
        <v>2007</v>
      </c>
      <c r="E1932" s="1">
        <v>55000</v>
      </c>
      <c r="F1932" s="1" t="s">
        <v>28</v>
      </c>
      <c r="G1932" s="1" t="s">
        <v>35</v>
      </c>
      <c r="H1932" s="1" t="s">
        <v>145</v>
      </c>
      <c r="I1932" s="1">
        <v>10.130000000000001</v>
      </c>
      <c r="J1932" s="1" t="s">
        <v>24</v>
      </c>
      <c r="K1932" s="1" t="s">
        <v>768</v>
      </c>
      <c r="L1932" s="1">
        <v>5</v>
      </c>
      <c r="N1932" s="1">
        <v>9.99</v>
      </c>
      <c r="P1932" s="2">
        <f t="shared" si="127"/>
        <v>364.9</v>
      </c>
      <c r="R1932" t="str">
        <f t="shared" si="124"/>
        <v/>
      </c>
    </row>
    <row r="1933" spans="1:18" ht="20.399999999999999" x14ac:dyDescent="0.35">
      <c r="A1933" s="1">
        <v>1931</v>
      </c>
      <c r="B1933" s="1" t="s">
        <v>358</v>
      </c>
      <c r="C1933" s="1" t="s">
        <v>57</v>
      </c>
      <c r="D1933" s="1">
        <v>2012</v>
      </c>
      <c r="E1933" s="1">
        <v>58235</v>
      </c>
      <c r="F1933" s="1" t="s">
        <v>28</v>
      </c>
      <c r="G1933" s="1" t="s">
        <v>17</v>
      </c>
      <c r="H1933" s="1" t="s">
        <v>18</v>
      </c>
      <c r="I1933" s="1">
        <v>20.36</v>
      </c>
      <c r="J1933" s="1" t="s">
        <v>24</v>
      </c>
      <c r="K1933" s="1" t="s">
        <v>151</v>
      </c>
      <c r="L1933" s="1">
        <v>5</v>
      </c>
      <c r="N1933" s="1">
        <v>2.4500000000000002</v>
      </c>
      <c r="P1933" s="2">
        <f t="shared" si="127"/>
        <v>78.900000000000006</v>
      </c>
      <c r="R1933" t="str">
        <f t="shared" ref="R1933:R1996" si="128">IF(Q1933&lt;&gt;"", ((Q1933 - P1933) / Q1933) * 100, "")</f>
        <v/>
      </c>
    </row>
    <row r="1934" spans="1:18" ht="20.399999999999999" x14ac:dyDescent="0.35">
      <c r="A1934" s="1">
        <v>1932</v>
      </c>
      <c r="B1934" s="1" t="s">
        <v>1561</v>
      </c>
      <c r="C1934" s="1" t="s">
        <v>15</v>
      </c>
      <c r="D1934" s="1">
        <v>2017</v>
      </c>
      <c r="E1934" s="1">
        <v>26000</v>
      </c>
      <c r="F1934" s="1" t="s">
        <v>23</v>
      </c>
      <c r="G1934" s="1" t="s">
        <v>17</v>
      </c>
      <c r="H1934" s="1" t="s">
        <v>18</v>
      </c>
      <c r="I1934" s="1">
        <v>23</v>
      </c>
      <c r="J1934" s="1" t="s">
        <v>24</v>
      </c>
      <c r="K1934" s="1" t="s">
        <v>1083</v>
      </c>
      <c r="L1934" s="1">
        <v>5</v>
      </c>
      <c r="M1934" s="1" t="s">
        <v>1562</v>
      </c>
      <c r="N1934" s="1">
        <v>8.99</v>
      </c>
      <c r="P1934" s="2">
        <f t="shared" si="127"/>
        <v>98.96</v>
      </c>
      <c r="Q1934">
        <f t="shared" ref="Q1934:Q1993" si="129">VALUE(SUBSTITUTE(SUBSTITUTE(TRIM(M1934), CHAR(160), ""), " Lakh", "")) * 100000</f>
        <v>1189000</v>
      </c>
      <c r="R1934">
        <f t="shared" si="128"/>
        <v>99.991677039529009</v>
      </c>
    </row>
    <row r="1935" spans="1:18" ht="20.399999999999999" x14ac:dyDescent="0.35">
      <c r="A1935" s="1">
        <v>1933</v>
      </c>
      <c r="B1935" s="1" t="s">
        <v>474</v>
      </c>
      <c r="C1935" s="1" t="s">
        <v>57</v>
      </c>
      <c r="D1935" s="1">
        <v>2011</v>
      </c>
      <c r="E1935" s="1">
        <v>35000</v>
      </c>
      <c r="F1935" s="1" t="s">
        <v>23</v>
      </c>
      <c r="G1935" s="1" t="s">
        <v>17</v>
      </c>
      <c r="H1935" s="1" t="s">
        <v>18</v>
      </c>
      <c r="I1935" s="1">
        <v>20.54</v>
      </c>
      <c r="J1935" s="1" t="s">
        <v>24</v>
      </c>
      <c r="K1935" s="1" t="s">
        <v>49</v>
      </c>
      <c r="L1935" s="1">
        <v>5</v>
      </c>
      <c r="N1935" s="1">
        <v>3.15</v>
      </c>
      <c r="P1935" s="2">
        <f t="shared" si="127"/>
        <v>103.6</v>
      </c>
      <c r="R1935" t="str">
        <f t="shared" si="128"/>
        <v/>
      </c>
    </row>
    <row r="1936" spans="1:18" ht="20.399999999999999" x14ac:dyDescent="0.35">
      <c r="A1936" s="1">
        <v>1934</v>
      </c>
      <c r="B1936" s="1" t="s">
        <v>1563</v>
      </c>
      <c r="C1936" s="1" t="s">
        <v>43</v>
      </c>
      <c r="D1936" s="1">
        <v>2017</v>
      </c>
      <c r="E1936" s="1">
        <v>24000</v>
      </c>
      <c r="F1936" s="1" t="s">
        <v>23</v>
      </c>
      <c r="G1936" s="1" t="s">
        <v>17</v>
      </c>
      <c r="H1936" s="1" t="s">
        <v>18</v>
      </c>
      <c r="I1936" s="1">
        <v>28.4</v>
      </c>
      <c r="J1936" s="1" t="s">
        <v>24</v>
      </c>
      <c r="K1936" s="1" t="s">
        <v>1043</v>
      </c>
      <c r="L1936" s="1">
        <v>5</v>
      </c>
      <c r="M1936" s="1" t="s">
        <v>1564</v>
      </c>
      <c r="N1936" s="1">
        <v>8.1999999999999993</v>
      </c>
      <c r="P1936" s="2">
        <f t="shared" si="127"/>
        <v>73.75</v>
      </c>
      <c r="Q1936">
        <f t="shared" si="129"/>
        <v>1048000</v>
      </c>
      <c r="R1936">
        <f t="shared" si="128"/>
        <v>99.99296278625954</v>
      </c>
    </row>
    <row r="1937" spans="1:18" ht="20.399999999999999" x14ac:dyDescent="0.35">
      <c r="A1937" s="1">
        <v>1935</v>
      </c>
      <c r="B1937" s="1" t="s">
        <v>1565</v>
      </c>
      <c r="C1937" s="1" t="s">
        <v>129</v>
      </c>
      <c r="D1937" s="1">
        <v>2016</v>
      </c>
      <c r="E1937" s="1">
        <v>98000</v>
      </c>
      <c r="F1937" s="1" t="s">
        <v>23</v>
      </c>
      <c r="G1937" s="1" t="s">
        <v>17</v>
      </c>
      <c r="H1937" s="1" t="s">
        <v>18</v>
      </c>
      <c r="I1937" s="1">
        <v>15.4</v>
      </c>
      <c r="J1937" s="1" t="s">
        <v>24</v>
      </c>
      <c r="K1937" s="1" t="s">
        <v>266</v>
      </c>
      <c r="L1937" s="1">
        <v>7</v>
      </c>
      <c r="N1937" s="1">
        <v>11.5</v>
      </c>
      <c r="P1937" s="2">
        <f t="shared" si="127"/>
        <v>120</v>
      </c>
      <c r="R1937" t="str">
        <f t="shared" si="128"/>
        <v/>
      </c>
    </row>
    <row r="1938" spans="1:18" ht="20.399999999999999" x14ac:dyDescent="0.35">
      <c r="A1938" s="1">
        <v>1936</v>
      </c>
      <c r="B1938" s="1" t="s">
        <v>332</v>
      </c>
      <c r="C1938" s="1" t="s">
        <v>34</v>
      </c>
      <c r="D1938" s="1">
        <v>2016</v>
      </c>
      <c r="E1938" s="1">
        <v>44487</v>
      </c>
      <c r="F1938" s="1" t="s">
        <v>23</v>
      </c>
      <c r="G1938" s="1" t="s">
        <v>17</v>
      </c>
      <c r="H1938" s="1" t="s">
        <v>18</v>
      </c>
      <c r="I1938" s="1">
        <v>22.54</v>
      </c>
      <c r="J1938" s="1" t="s">
        <v>24</v>
      </c>
      <c r="K1938" s="1" t="s">
        <v>333</v>
      </c>
      <c r="L1938" s="1">
        <v>5</v>
      </c>
      <c r="N1938" s="1">
        <v>7.3</v>
      </c>
      <c r="P1938" s="2">
        <f t="shared" si="127"/>
        <v>88.73</v>
      </c>
      <c r="R1938" t="str">
        <f t="shared" si="128"/>
        <v/>
      </c>
    </row>
    <row r="1939" spans="1:18" ht="20.399999999999999" x14ac:dyDescent="0.35">
      <c r="A1939" s="1">
        <v>1937</v>
      </c>
      <c r="B1939" s="1" t="s">
        <v>115</v>
      </c>
      <c r="C1939" s="1" t="s">
        <v>27</v>
      </c>
      <c r="D1939" s="1">
        <v>2008</v>
      </c>
      <c r="E1939" s="1">
        <v>65000</v>
      </c>
      <c r="F1939" s="1" t="s">
        <v>28</v>
      </c>
      <c r="G1939" s="1" t="s">
        <v>17</v>
      </c>
      <c r="H1939" s="1" t="s">
        <v>18</v>
      </c>
      <c r="I1939" s="1">
        <v>19.7</v>
      </c>
      <c r="J1939" s="1" t="s">
        <v>24</v>
      </c>
      <c r="K1939" s="1" t="s">
        <v>116</v>
      </c>
      <c r="L1939" s="1">
        <v>5</v>
      </c>
      <c r="N1939" s="1">
        <v>1.59</v>
      </c>
      <c r="P1939" s="2">
        <f t="shared" si="127"/>
        <v>46.3</v>
      </c>
      <c r="R1939" t="str">
        <f t="shared" si="128"/>
        <v/>
      </c>
    </row>
    <row r="1940" spans="1:18" ht="20.399999999999999" x14ac:dyDescent="0.35">
      <c r="A1940" s="1">
        <v>1938</v>
      </c>
      <c r="B1940" s="1" t="s">
        <v>358</v>
      </c>
      <c r="C1940" s="1" t="s">
        <v>61</v>
      </c>
      <c r="D1940" s="1">
        <v>2015</v>
      </c>
      <c r="E1940" s="1">
        <v>34951</v>
      </c>
      <c r="F1940" s="1" t="s">
        <v>28</v>
      </c>
      <c r="G1940" s="1" t="s">
        <v>17</v>
      </c>
      <c r="H1940" s="1" t="s">
        <v>36</v>
      </c>
      <c r="I1940" s="1">
        <v>20.36</v>
      </c>
      <c r="J1940" s="1" t="s">
        <v>24</v>
      </c>
      <c r="K1940" s="1" t="s">
        <v>151</v>
      </c>
      <c r="L1940" s="1">
        <v>5</v>
      </c>
      <c r="N1940" s="1">
        <v>3.15</v>
      </c>
      <c r="P1940" s="2">
        <f t="shared" si="127"/>
        <v>78.900000000000006</v>
      </c>
      <c r="R1940" t="str">
        <f t="shared" si="128"/>
        <v/>
      </c>
    </row>
    <row r="1941" spans="1:18" ht="20.399999999999999" x14ac:dyDescent="0.35">
      <c r="A1941" s="1">
        <v>1939</v>
      </c>
      <c r="B1941" s="1" t="s">
        <v>1350</v>
      </c>
      <c r="C1941" s="1" t="s">
        <v>57</v>
      </c>
      <c r="D1941" s="1">
        <v>2015</v>
      </c>
      <c r="E1941" s="1">
        <v>52373</v>
      </c>
      <c r="F1941" s="1" t="s">
        <v>23</v>
      </c>
      <c r="G1941" s="1" t="s">
        <v>17</v>
      </c>
      <c r="H1941" s="1" t="s">
        <v>36</v>
      </c>
      <c r="I1941" s="1">
        <v>15.4</v>
      </c>
      <c r="J1941" s="1" t="s">
        <v>24</v>
      </c>
      <c r="K1941" s="1" t="s">
        <v>266</v>
      </c>
      <c r="L1941" s="1">
        <v>7</v>
      </c>
      <c r="N1941" s="1">
        <v>8.5</v>
      </c>
      <c r="P1941" s="2">
        <f t="shared" si="127"/>
        <v>120</v>
      </c>
      <c r="R1941" t="str">
        <f t="shared" si="128"/>
        <v/>
      </c>
    </row>
    <row r="1942" spans="1:18" ht="20.399999999999999" x14ac:dyDescent="0.35">
      <c r="A1942" s="1">
        <v>1940</v>
      </c>
      <c r="B1942" s="1" t="s">
        <v>1566</v>
      </c>
      <c r="C1942" s="1" t="s">
        <v>39</v>
      </c>
      <c r="D1942" s="1">
        <v>2010</v>
      </c>
      <c r="E1942" s="1">
        <v>66285</v>
      </c>
      <c r="F1942" s="1" t="s">
        <v>23</v>
      </c>
      <c r="G1942" s="1" t="s">
        <v>17</v>
      </c>
      <c r="H1942" s="1" t="s">
        <v>18</v>
      </c>
      <c r="I1942" s="1">
        <v>19.5</v>
      </c>
      <c r="J1942" s="1" t="s">
        <v>24</v>
      </c>
      <c r="K1942" s="1" t="s">
        <v>142</v>
      </c>
      <c r="L1942" s="1">
        <v>5</v>
      </c>
      <c r="N1942" s="1">
        <v>3</v>
      </c>
      <c r="P1942" s="2">
        <f t="shared" si="127"/>
        <v>75</v>
      </c>
      <c r="R1942" t="str">
        <f t="shared" si="128"/>
        <v/>
      </c>
    </row>
    <row r="1943" spans="1:18" ht="20.399999999999999" x14ac:dyDescent="0.35">
      <c r="A1943" s="1">
        <v>1941</v>
      </c>
      <c r="B1943" s="1" t="s">
        <v>320</v>
      </c>
      <c r="C1943" s="1" t="s">
        <v>15</v>
      </c>
      <c r="D1943" s="1">
        <v>2012</v>
      </c>
      <c r="E1943" s="1">
        <v>66000</v>
      </c>
      <c r="F1943" s="1" t="s">
        <v>23</v>
      </c>
      <c r="G1943" s="1" t="s">
        <v>35</v>
      </c>
      <c r="H1943" s="1" t="s">
        <v>18</v>
      </c>
      <c r="I1943" s="1">
        <v>15.3</v>
      </c>
      <c r="J1943" s="1" t="s">
        <v>24</v>
      </c>
      <c r="K1943" s="1" t="s">
        <v>321</v>
      </c>
      <c r="L1943" s="1">
        <v>5</v>
      </c>
      <c r="N1943" s="1">
        <v>21</v>
      </c>
      <c r="P1943" s="2">
        <f t="shared" si="127"/>
        <v>258</v>
      </c>
      <c r="R1943" t="str">
        <f t="shared" si="128"/>
        <v/>
      </c>
    </row>
    <row r="1944" spans="1:18" ht="20.399999999999999" x14ac:dyDescent="0.35">
      <c r="A1944" s="1">
        <v>1942</v>
      </c>
      <c r="B1944" s="1" t="s">
        <v>747</v>
      </c>
      <c r="C1944" s="1" t="s">
        <v>39</v>
      </c>
      <c r="D1944" s="1">
        <v>2016</v>
      </c>
      <c r="E1944" s="1">
        <v>43000</v>
      </c>
      <c r="F1944" s="1" t="s">
        <v>23</v>
      </c>
      <c r="G1944" s="1" t="s">
        <v>17</v>
      </c>
      <c r="H1944" s="1" t="s">
        <v>18</v>
      </c>
      <c r="I1944" s="1">
        <v>27.3</v>
      </c>
      <c r="J1944" s="1" t="s">
        <v>24</v>
      </c>
      <c r="K1944" s="1" t="s">
        <v>69</v>
      </c>
      <c r="L1944" s="1">
        <v>5</v>
      </c>
      <c r="N1944" s="1">
        <v>7.75</v>
      </c>
      <c r="P1944" s="2">
        <f t="shared" si="127"/>
        <v>98.6</v>
      </c>
      <c r="R1944" t="str">
        <f t="shared" si="128"/>
        <v/>
      </c>
    </row>
    <row r="1945" spans="1:18" ht="20.399999999999999" x14ac:dyDescent="0.35">
      <c r="A1945" s="1">
        <v>1943</v>
      </c>
      <c r="B1945" s="1" t="s">
        <v>927</v>
      </c>
      <c r="C1945" s="1" t="s">
        <v>15</v>
      </c>
      <c r="D1945" s="1">
        <v>2013</v>
      </c>
      <c r="E1945" s="1">
        <v>45200</v>
      </c>
      <c r="F1945" s="1" t="s">
        <v>23</v>
      </c>
      <c r="G1945" s="1" t="s">
        <v>35</v>
      </c>
      <c r="H1945" s="1" t="s">
        <v>18</v>
      </c>
      <c r="I1945" s="1">
        <v>10</v>
      </c>
      <c r="J1945" s="1" t="s">
        <v>24</v>
      </c>
      <c r="K1945" s="1" t="s">
        <v>163</v>
      </c>
      <c r="L1945" s="1">
        <v>5</v>
      </c>
      <c r="N1945" s="1">
        <v>23</v>
      </c>
      <c r="P1945" s="2">
        <f t="shared" si="127"/>
        <v>170</v>
      </c>
      <c r="R1945" t="str">
        <f t="shared" si="128"/>
        <v/>
      </c>
    </row>
    <row r="1946" spans="1:18" ht="20.399999999999999" x14ac:dyDescent="0.35">
      <c r="A1946" s="1">
        <v>1944</v>
      </c>
      <c r="B1946" s="1" t="s">
        <v>274</v>
      </c>
      <c r="C1946" s="1" t="s">
        <v>15</v>
      </c>
      <c r="D1946" s="1">
        <v>2016</v>
      </c>
      <c r="E1946" s="1">
        <v>41000</v>
      </c>
      <c r="F1946" s="1" t="s">
        <v>23</v>
      </c>
      <c r="G1946" s="1" t="s">
        <v>35</v>
      </c>
      <c r="H1946" s="1" t="s">
        <v>18</v>
      </c>
      <c r="I1946" s="1">
        <v>16</v>
      </c>
      <c r="J1946" s="1" t="s">
        <v>24</v>
      </c>
      <c r="K1946" s="1" t="s">
        <v>167</v>
      </c>
      <c r="L1946" s="1">
        <v>7</v>
      </c>
      <c r="N1946" s="1">
        <v>13.75</v>
      </c>
      <c r="P1946" s="2">
        <f t="shared" si="127"/>
        <v>140</v>
      </c>
      <c r="R1946" t="str">
        <f t="shared" si="128"/>
        <v/>
      </c>
    </row>
    <row r="1947" spans="1:18" ht="20.399999999999999" x14ac:dyDescent="0.35">
      <c r="A1947" s="1">
        <v>1945</v>
      </c>
      <c r="B1947" s="1" t="s">
        <v>1567</v>
      </c>
      <c r="C1947" s="1" t="s">
        <v>53</v>
      </c>
      <c r="D1947" s="1">
        <v>2017</v>
      </c>
      <c r="E1947" s="1">
        <v>39430</v>
      </c>
      <c r="F1947" s="1" t="s">
        <v>28</v>
      </c>
      <c r="G1947" s="1" t="s">
        <v>35</v>
      </c>
      <c r="H1947" s="1" t="s">
        <v>18</v>
      </c>
      <c r="I1947" s="1">
        <v>18</v>
      </c>
      <c r="J1947" s="1" t="s">
        <v>24</v>
      </c>
      <c r="K1947" s="1" t="s">
        <v>201</v>
      </c>
      <c r="L1947" s="1">
        <v>5</v>
      </c>
      <c r="N1947" s="1">
        <v>8.2899999999999991</v>
      </c>
      <c r="P1947" s="2">
        <f t="shared" si="127"/>
        <v>117.3</v>
      </c>
      <c r="R1947" t="str">
        <f t="shared" si="128"/>
        <v/>
      </c>
    </row>
    <row r="1948" spans="1:18" ht="20.399999999999999" x14ac:dyDescent="0.35">
      <c r="A1948" s="1">
        <v>1946</v>
      </c>
      <c r="B1948" s="1" t="s">
        <v>143</v>
      </c>
      <c r="C1948" s="1" t="s">
        <v>34</v>
      </c>
      <c r="D1948" s="1">
        <v>2014</v>
      </c>
      <c r="E1948" s="1">
        <v>83274</v>
      </c>
      <c r="F1948" s="1" t="s">
        <v>23</v>
      </c>
      <c r="G1948" s="1" t="s">
        <v>17</v>
      </c>
      <c r="H1948" s="1" t="s">
        <v>18</v>
      </c>
      <c r="I1948" s="1">
        <v>22.9</v>
      </c>
      <c r="J1948" s="1" t="s">
        <v>24</v>
      </c>
      <c r="K1948" s="1" t="s">
        <v>51</v>
      </c>
      <c r="L1948" s="1">
        <v>5</v>
      </c>
      <c r="N1948" s="1">
        <v>5.79</v>
      </c>
      <c r="P1948" s="2">
        <f t="shared" si="127"/>
        <v>74</v>
      </c>
      <c r="R1948" t="str">
        <f t="shared" si="128"/>
        <v/>
      </c>
    </row>
    <row r="1949" spans="1:18" ht="20.399999999999999" x14ac:dyDescent="0.35">
      <c r="A1949" s="1">
        <v>1947</v>
      </c>
      <c r="B1949" s="1" t="s">
        <v>600</v>
      </c>
      <c r="C1949" s="1" t="s">
        <v>34</v>
      </c>
      <c r="D1949" s="1">
        <v>2017</v>
      </c>
      <c r="E1949" s="1">
        <v>32324</v>
      </c>
      <c r="F1949" s="1" t="s">
        <v>23</v>
      </c>
      <c r="G1949" s="1" t="s">
        <v>35</v>
      </c>
      <c r="H1949" s="1" t="s">
        <v>18</v>
      </c>
      <c r="I1949" s="1">
        <v>14.84</v>
      </c>
      <c r="J1949" s="1" t="s">
        <v>24</v>
      </c>
      <c r="K1949" s="1" t="s">
        <v>163</v>
      </c>
      <c r="L1949" s="1">
        <v>5</v>
      </c>
      <c r="N1949" s="1">
        <v>30.5</v>
      </c>
      <c r="P1949" s="2">
        <f t="shared" si="127"/>
        <v>170</v>
      </c>
      <c r="R1949" t="str">
        <f t="shared" si="128"/>
        <v/>
      </c>
    </row>
    <row r="1950" spans="1:18" ht="20.399999999999999" x14ac:dyDescent="0.35">
      <c r="A1950" s="1">
        <v>1948</v>
      </c>
      <c r="B1950" s="1" t="s">
        <v>465</v>
      </c>
      <c r="C1950" s="1" t="s">
        <v>15</v>
      </c>
      <c r="D1950" s="1">
        <v>2011</v>
      </c>
      <c r="E1950" s="1">
        <v>49999</v>
      </c>
      <c r="F1950" s="1" t="s">
        <v>28</v>
      </c>
      <c r="G1950" s="1" t="s">
        <v>17</v>
      </c>
      <c r="H1950" s="1" t="s">
        <v>18</v>
      </c>
      <c r="I1950" s="1">
        <v>17</v>
      </c>
      <c r="J1950" s="1" t="s">
        <v>24</v>
      </c>
      <c r="K1950" s="1" t="s">
        <v>466</v>
      </c>
      <c r="L1950" s="1">
        <v>5</v>
      </c>
      <c r="N1950" s="1">
        <v>3.8</v>
      </c>
      <c r="P1950" s="2">
        <f t="shared" si="127"/>
        <v>118</v>
      </c>
      <c r="R1950" t="str">
        <f t="shared" si="128"/>
        <v/>
      </c>
    </row>
    <row r="1951" spans="1:18" ht="20.399999999999999" x14ac:dyDescent="0.35">
      <c r="A1951" s="1">
        <v>1949</v>
      </c>
      <c r="B1951" s="1" t="s">
        <v>1568</v>
      </c>
      <c r="C1951" s="1" t="s">
        <v>74</v>
      </c>
      <c r="D1951" s="1">
        <v>2014</v>
      </c>
      <c r="E1951" s="1">
        <v>66000</v>
      </c>
      <c r="F1951" s="1" t="s">
        <v>23</v>
      </c>
      <c r="G1951" s="1" t="s">
        <v>17</v>
      </c>
      <c r="H1951" s="1" t="s">
        <v>18</v>
      </c>
      <c r="I1951" s="1">
        <v>15.3</v>
      </c>
      <c r="J1951" s="1" t="s">
        <v>24</v>
      </c>
      <c r="K1951" s="1" t="s">
        <v>72</v>
      </c>
      <c r="L1951" s="1">
        <v>7</v>
      </c>
      <c r="N1951" s="1">
        <v>4.45</v>
      </c>
      <c r="P1951" s="2">
        <f t="shared" si="127"/>
        <v>83.8</v>
      </c>
      <c r="R1951" t="str">
        <f t="shared" si="128"/>
        <v/>
      </c>
    </row>
    <row r="1952" spans="1:18" ht="20.399999999999999" x14ac:dyDescent="0.35">
      <c r="A1952" s="1">
        <v>1950</v>
      </c>
      <c r="B1952" s="1" t="s">
        <v>1515</v>
      </c>
      <c r="C1952" s="1" t="s">
        <v>61</v>
      </c>
      <c r="D1952" s="1">
        <v>2012</v>
      </c>
      <c r="E1952" s="1">
        <v>54000</v>
      </c>
      <c r="F1952" s="1" t="s">
        <v>28</v>
      </c>
      <c r="G1952" s="1" t="s">
        <v>17</v>
      </c>
      <c r="H1952" s="1" t="s">
        <v>18</v>
      </c>
      <c r="I1952" s="1">
        <v>18.5</v>
      </c>
      <c r="J1952" s="1" t="s">
        <v>24</v>
      </c>
      <c r="K1952" s="1" t="s">
        <v>221</v>
      </c>
      <c r="L1952" s="1">
        <v>5</v>
      </c>
      <c r="N1952" s="1">
        <v>3.3</v>
      </c>
      <c r="P1952" s="2">
        <f t="shared" si="127"/>
        <v>82.85</v>
      </c>
      <c r="R1952" t="str">
        <f t="shared" si="128"/>
        <v/>
      </c>
    </row>
    <row r="1953" spans="1:18" ht="20.399999999999999" x14ac:dyDescent="0.35">
      <c r="A1953" s="1">
        <v>1951</v>
      </c>
      <c r="B1953" s="1" t="s">
        <v>1569</v>
      </c>
      <c r="C1953" s="1" t="s">
        <v>43</v>
      </c>
      <c r="D1953" s="1">
        <v>2009</v>
      </c>
      <c r="E1953" s="1">
        <v>80000</v>
      </c>
      <c r="F1953" s="1" t="s">
        <v>23</v>
      </c>
      <c r="G1953" s="1" t="s">
        <v>17</v>
      </c>
      <c r="H1953" s="1" t="s">
        <v>36</v>
      </c>
      <c r="I1953" s="1">
        <v>20.399999999999999</v>
      </c>
      <c r="J1953" s="1" t="s">
        <v>24</v>
      </c>
      <c r="K1953" s="1" t="s">
        <v>1442</v>
      </c>
      <c r="L1953" s="1">
        <v>5</v>
      </c>
      <c r="N1953" s="1">
        <v>1.75</v>
      </c>
      <c r="P1953" s="2">
        <f t="shared" si="127"/>
        <v>91.2</v>
      </c>
      <c r="R1953" t="str">
        <f t="shared" si="128"/>
        <v/>
      </c>
    </row>
    <row r="1954" spans="1:18" ht="20.399999999999999" x14ac:dyDescent="0.35">
      <c r="A1954" s="1">
        <v>1952</v>
      </c>
      <c r="B1954" s="1" t="s">
        <v>1376</v>
      </c>
      <c r="C1954" s="1" t="s">
        <v>74</v>
      </c>
      <c r="D1954" s="1">
        <v>2011</v>
      </c>
      <c r="E1954" s="1">
        <v>72000</v>
      </c>
      <c r="F1954" s="1" t="s">
        <v>28</v>
      </c>
      <c r="G1954" s="1" t="s">
        <v>35</v>
      </c>
      <c r="H1954" s="1" t="s">
        <v>36</v>
      </c>
      <c r="I1954" s="1">
        <v>12.9</v>
      </c>
      <c r="J1954" s="1" t="s">
        <v>24</v>
      </c>
      <c r="K1954" s="1" t="s">
        <v>245</v>
      </c>
      <c r="L1954" s="1">
        <v>5</v>
      </c>
      <c r="N1954" s="1">
        <v>5.5</v>
      </c>
      <c r="P1954" s="2">
        <f t="shared" si="127"/>
        <v>130</v>
      </c>
      <c r="R1954" t="str">
        <f t="shared" si="128"/>
        <v/>
      </c>
    </row>
    <row r="1955" spans="1:18" ht="20.399999999999999" x14ac:dyDescent="0.35">
      <c r="A1955" s="1">
        <v>1953</v>
      </c>
      <c r="B1955" s="1" t="s">
        <v>1029</v>
      </c>
      <c r="C1955" s="1" t="s">
        <v>22</v>
      </c>
      <c r="D1955" s="1">
        <v>2017</v>
      </c>
      <c r="E1955" s="1">
        <v>44865</v>
      </c>
      <c r="F1955" s="1" t="s">
        <v>23</v>
      </c>
      <c r="G1955" s="1" t="s">
        <v>17</v>
      </c>
      <c r="H1955" s="1" t="s">
        <v>18</v>
      </c>
      <c r="I1955" s="1">
        <v>19.670000000000002</v>
      </c>
      <c r="J1955" s="1" t="s">
        <v>24</v>
      </c>
      <c r="K1955" s="1" t="s">
        <v>25</v>
      </c>
      <c r="L1955" s="1">
        <v>5</v>
      </c>
      <c r="N1955" s="1">
        <v>13.35</v>
      </c>
      <c r="P1955" s="2">
        <f t="shared" si="127"/>
        <v>126.2</v>
      </c>
      <c r="R1955" t="str">
        <f t="shared" si="128"/>
        <v/>
      </c>
    </row>
    <row r="1956" spans="1:18" ht="20.399999999999999" x14ac:dyDescent="0.35">
      <c r="A1956" s="1">
        <v>1954</v>
      </c>
      <c r="B1956" s="1" t="s">
        <v>1570</v>
      </c>
      <c r="C1956" s="1" t="s">
        <v>61</v>
      </c>
      <c r="D1956" s="1">
        <v>2017</v>
      </c>
      <c r="E1956" s="1">
        <v>22000</v>
      </c>
      <c r="F1956" s="1" t="s">
        <v>23</v>
      </c>
      <c r="G1956" s="1" t="s">
        <v>35</v>
      </c>
      <c r="H1956" s="1" t="s">
        <v>36</v>
      </c>
      <c r="I1956" s="1">
        <v>20.38</v>
      </c>
      <c r="J1956" s="1" t="s">
        <v>24</v>
      </c>
      <c r="K1956" s="1" t="s">
        <v>287</v>
      </c>
      <c r="L1956" s="1">
        <v>5</v>
      </c>
      <c r="N1956" s="1">
        <v>22.5</v>
      </c>
      <c r="P1956" s="2">
        <f t="shared" si="127"/>
        <v>143</v>
      </c>
      <c r="R1956" t="str">
        <f t="shared" si="128"/>
        <v/>
      </c>
    </row>
    <row r="1957" spans="1:18" ht="20.399999999999999" x14ac:dyDescent="0.35">
      <c r="A1957" s="1">
        <v>1955</v>
      </c>
      <c r="B1957" s="1" t="s">
        <v>1571</v>
      </c>
      <c r="C1957" s="1" t="s">
        <v>61</v>
      </c>
      <c r="D1957" s="1">
        <v>2013</v>
      </c>
      <c r="E1957" s="1">
        <v>57478</v>
      </c>
      <c r="F1957" s="1" t="s">
        <v>28</v>
      </c>
      <c r="G1957" s="1" t="s">
        <v>17</v>
      </c>
      <c r="H1957" s="1" t="s">
        <v>36</v>
      </c>
      <c r="I1957" s="1">
        <v>17</v>
      </c>
      <c r="J1957" s="1" t="s">
        <v>24</v>
      </c>
      <c r="K1957" s="1" t="s">
        <v>283</v>
      </c>
      <c r="L1957" s="1">
        <v>5</v>
      </c>
      <c r="M1957" s="1" t="s">
        <v>1572</v>
      </c>
      <c r="N1957" s="1">
        <v>5.25</v>
      </c>
      <c r="P1957" s="2">
        <f t="shared" si="127"/>
        <v>121.3</v>
      </c>
      <c r="Q1957">
        <f t="shared" si="129"/>
        <v>1359000</v>
      </c>
      <c r="R1957">
        <f t="shared" si="128"/>
        <v>99.991074319352464</v>
      </c>
    </row>
    <row r="1958" spans="1:18" ht="20.399999999999999" x14ac:dyDescent="0.35">
      <c r="A1958" s="1">
        <v>1956</v>
      </c>
      <c r="B1958" s="1" t="s">
        <v>1573</v>
      </c>
      <c r="C1958" s="1" t="s">
        <v>39</v>
      </c>
      <c r="D1958" s="1">
        <v>2011</v>
      </c>
      <c r="E1958" s="1">
        <v>75000</v>
      </c>
      <c r="F1958" s="1" t="s">
        <v>23</v>
      </c>
      <c r="G1958" s="1" t="s">
        <v>17</v>
      </c>
      <c r="H1958" s="1" t="s">
        <v>18</v>
      </c>
      <c r="I1958" s="1">
        <v>21.9</v>
      </c>
      <c r="J1958" s="1" t="s">
        <v>24</v>
      </c>
      <c r="K1958" s="1" t="s">
        <v>219</v>
      </c>
      <c r="L1958" s="1">
        <v>5</v>
      </c>
      <c r="N1958" s="1">
        <v>3.75</v>
      </c>
      <c r="P1958" s="2">
        <f t="shared" si="127"/>
        <v>90</v>
      </c>
      <c r="R1958" t="str">
        <f t="shared" si="128"/>
        <v/>
      </c>
    </row>
    <row r="1959" spans="1:18" ht="20.399999999999999" x14ac:dyDescent="0.35">
      <c r="A1959" s="1">
        <v>1957</v>
      </c>
      <c r="B1959" s="1" t="s">
        <v>945</v>
      </c>
      <c r="C1959" s="1" t="s">
        <v>53</v>
      </c>
      <c r="D1959" s="1">
        <v>2015</v>
      </c>
      <c r="E1959" s="1">
        <v>50624</v>
      </c>
      <c r="F1959" s="1" t="s">
        <v>23</v>
      </c>
      <c r="G1959" s="1" t="s">
        <v>17</v>
      </c>
      <c r="H1959" s="1" t="s">
        <v>18</v>
      </c>
      <c r="I1959" s="1">
        <v>24.2</v>
      </c>
      <c r="J1959" s="1" t="s">
        <v>24</v>
      </c>
      <c r="K1959" s="1" t="s">
        <v>69</v>
      </c>
      <c r="L1959" s="1">
        <v>7</v>
      </c>
      <c r="N1959" s="1">
        <v>6.32</v>
      </c>
      <c r="P1959" s="2">
        <f t="shared" si="127"/>
        <v>98.6</v>
      </c>
      <c r="R1959" t="str">
        <f t="shared" si="128"/>
        <v/>
      </c>
    </row>
    <row r="1960" spans="1:18" ht="20.399999999999999" x14ac:dyDescent="0.35">
      <c r="A1960" s="1">
        <v>1958</v>
      </c>
      <c r="B1960" s="1" t="s">
        <v>234</v>
      </c>
      <c r="C1960" s="1" t="s">
        <v>74</v>
      </c>
      <c r="D1960" s="1">
        <v>2018</v>
      </c>
      <c r="E1960" s="1">
        <v>75000</v>
      </c>
      <c r="F1960" s="1" t="s">
        <v>23</v>
      </c>
      <c r="G1960" s="1" t="s">
        <v>35</v>
      </c>
      <c r="H1960" s="1" t="s">
        <v>18</v>
      </c>
      <c r="I1960" s="1">
        <v>22.32</v>
      </c>
      <c r="J1960" s="1" t="s">
        <v>24</v>
      </c>
      <c r="K1960" s="1" t="s">
        <v>235</v>
      </c>
      <c r="L1960" s="1">
        <v>5</v>
      </c>
      <c r="N1960" s="1">
        <v>7.75</v>
      </c>
      <c r="P1960" s="2">
        <f t="shared" si="127"/>
        <v>126.32</v>
      </c>
      <c r="R1960" t="str">
        <f t="shared" si="128"/>
        <v/>
      </c>
    </row>
    <row r="1961" spans="1:18" ht="20.399999999999999" x14ac:dyDescent="0.35">
      <c r="A1961" s="1">
        <v>1959</v>
      </c>
      <c r="B1961" s="1" t="s">
        <v>1574</v>
      </c>
      <c r="C1961" s="1" t="s">
        <v>27</v>
      </c>
      <c r="D1961" s="1">
        <v>2006</v>
      </c>
      <c r="E1961" s="1">
        <v>87000</v>
      </c>
      <c r="F1961" s="1" t="s">
        <v>28</v>
      </c>
      <c r="G1961" s="1" t="s">
        <v>17</v>
      </c>
      <c r="H1961" s="1" t="s">
        <v>36</v>
      </c>
      <c r="I1961" s="1">
        <v>15.3</v>
      </c>
      <c r="J1961" s="1" t="s">
        <v>24</v>
      </c>
      <c r="K1961" s="1" t="s">
        <v>1575</v>
      </c>
      <c r="L1961" s="1">
        <v>5</v>
      </c>
      <c r="N1961" s="1">
        <v>1.37</v>
      </c>
      <c r="P1961" s="2">
        <f t="shared" si="127"/>
        <v>101</v>
      </c>
      <c r="R1961" t="str">
        <f t="shared" si="128"/>
        <v/>
      </c>
    </row>
    <row r="1962" spans="1:18" ht="20.399999999999999" x14ac:dyDescent="0.35">
      <c r="A1962" s="1">
        <v>1960</v>
      </c>
      <c r="B1962" s="1" t="s">
        <v>204</v>
      </c>
      <c r="C1962" s="1" t="s">
        <v>15</v>
      </c>
      <c r="D1962" s="1">
        <v>2010</v>
      </c>
      <c r="E1962" s="1">
        <v>62000</v>
      </c>
      <c r="F1962" s="1" t="s">
        <v>28</v>
      </c>
      <c r="G1962" s="1" t="s">
        <v>17</v>
      </c>
      <c r="H1962" s="1" t="s">
        <v>18</v>
      </c>
      <c r="I1962" s="1">
        <v>20.36</v>
      </c>
      <c r="J1962" s="1" t="s">
        <v>24</v>
      </c>
      <c r="K1962" s="1" t="s">
        <v>151</v>
      </c>
      <c r="L1962" s="1">
        <v>5</v>
      </c>
      <c r="N1962" s="1">
        <v>2.1</v>
      </c>
      <c r="P1962" s="2">
        <f t="shared" si="127"/>
        <v>78.900000000000006</v>
      </c>
      <c r="R1962" t="str">
        <f t="shared" si="128"/>
        <v/>
      </c>
    </row>
    <row r="1963" spans="1:18" ht="20.399999999999999" x14ac:dyDescent="0.35">
      <c r="A1963" s="1">
        <v>1961</v>
      </c>
      <c r="B1963" s="1" t="s">
        <v>793</v>
      </c>
      <c r="C1963" s="1" t="s">
        <v>39</v>
      </c>
      <c r="D1963" s="1">
        <v>2016</v>
      </c>
      <c r="E1963" s="1">
        <v>41372</v>
      </c>
      <c r="F1963" s="1" t="s">
        <v>23</v>
      </c>
      <c r="G1963" s="1" t="s">
        <v>17</v>
      </c>
      <c r="H1963" s="1" t="s">
        <v>18</v>
      </c>
      <c r="I1963" s="1">
        <v>24.3</v>
      </c>
      <c r="J1963" s="1" t="s">
        <v>24</v>
      </c>
      <c r="K1963" s="1" t="s">
        <v>80</v>
      </c>
      <c r="L1963" s="1">
        <v>5</v>
      </c>
      <c r="M1963" s="1" t="s">
        <v>1576</v>
      </c>
      <c r="N1963" s="1">
        <v>9.3000000000000007</v>
      </c>
      <c r="P1963" s="2">
        <f t="shared" si="127"/>
        <v>88.5</v>
      </c>
      <c r="Q1963">
        <f t="shared" si="129"/>
        <v>1102000</v>
      </c>
      <c r="R1963">
        <f t="shared" si="128"/>
        <v>99.991969147005449</v>
      </c>
    </row>
    <row r="1964" spans="1:18" ht="20.399999999999999" x14ac:dyDescent="0.35">
      <c r="A1964" s="1">
        <v>1962</v>
      </c>
      <c r="B1964" s="1" t="s">
        <v>246</v>
      </c>
      <c r="C1964" s="1" t="s">
        <v>129</v>
      </c>
      <c r="D1964" s="1">
        <v>2015</v>
      </c>
      <c r="E1964" s="1">
        <v>70000</v>
      </c>
      <c r="F1964" s="1" t="s">
        <v>23</v>
      </c>
      <c r="G1964" s="1" t="s">
        <v>17</v>
      </c>
      <c r="H1964" s="1" t="s">
        <v>18</v>
      </c>
      <c r="I1964" s="1">
        <v>12.99</v>
      </c>
      <c r="J1964" s="1" t="s">
        <v>24</v>
      </c>
      <c r="K1964" s="1" t="s">
        <v>247</v>
      </c>
      <c r="L1964" s="1">
        <v>7</v>
      </c>
      <c r="N1964" s="1">
        <v>12</v>
      </c>
      <c r="P1964" s="2">
        <f t="shared" si="127"/>
        <v>100.6</v>
      </c>
      <c r="R1964" t="str">
        <f t="shared" si="128"/>
        <v/>
      </c>
    </row>
    <row r="1965" spans="1:18" ht="20.399999999999999" x14ac:dyDescent="0.35">
      <c r="A1965" s="1">
        <v>1963</v>
      </c>
      <c r="B1965" s="1" t="s">
        <v>1577</v>
      </c>
      <c r="C1965" s="1" t="s">
        <v>22</v>
      </c>
      <c r="D1965" s="1">
        <v>2017</v>
      </c>
      <c r="E1965" s="1">
        <v>35000</v>
      </c>
      <c r="F1965" s="1" t="s">
        <v>23</v>
      </c>
      <c r="G1965" s="1" t="s">
        <v>35</v>
      </c>
      <c r="H1965" s="1" t="s">
        <v>18</v>
      </c>
      <c r="I1965" s="1">
        <v>17.899999999999999</v>
      </c>
      <c r="J1965" s="1" t="s">
        <v>24</v>
      </c>
      <c r="K1965" s="1" t="s">
        <v>491</v>
      </c>
      <c r="L1965" s="1">
        <v>5</v>
      </c>
      <c r="M1965" s="1" t="s">
        <v>1578</v>
      </c>
      <c r="N1965" s="1">
        <v>23.5</v>
      </c>
      <c r="P1965" s="2">
        <f t="shared" si="127"/>
        <v>136</v>
      </c>
      <c r="Q1965">
        <f t="shared" si="129"/>
        <v>4194000</v>
      </c>
      <c r="R1965">
        <f t="shared" si="128"/>
        <v>99.996757272293763</v>
      </c>
    </row>
    <row r="1966" spans="1:18" ht="20.399999999999999" x14ac:dyDescent="0.35">
      <c r="A1966" s="1">
        <v>1964</v>
      </c>
      <c r="B1966" s="1" t="s">
        <v>285</v>
      </c>
      <c r="C1966" s="1" t="s">
        <v>39</v>
      </c>
      <c r="D1966" s="1">
        <v>2006</v>
      </c>
      <c r="E1966" s="1">
        <v>71993</v>
      </c>
      <c r="F1966" s="1" t="s">
        <v>28</v>
      </c>
      <c r="G1966" s="1" t="s">
        <v>17</v>
      </c>
      <c r="H1966" s="1" t="s">
        <v>18</v>
      </c>
      <c r="I1966" s="1">
        <v>19.7</v>
      </c>
      <c r="J1966" s="1" t="s">
        <v>24</v>
      </c>
      <c r="K1966" s="1" t="s">
        <v>116</v>
      </c>
      <c r="L1966" s="1">
        <v>5</v>
      </c>
      <c r="N1966" s="1">
        <v>1.8</v>
      </c>
      <c r="P1966" s="2">
        <f t="shared" si="127"/>
        <v>46.3</v>
      </c>
      <c r="R1966" t="str">
        <f t="shared" si="128"/>
        <v/>
      </c>
    </row>
    <row r="1967" spans="1:18" ht="20.399999999999999" x14ac:dyDescent="0.35">
      <c r="A1967" s="1">
        <v>1965</v>
      </c>
      <c r="B1967" s="1" t="s">
        <v>844</v>
      </c>
      <c r="C1967" s="1" t="s">
        <v>27</v>
      </c>
      <c r="D1967" s="1">
        <v>2013</v>
      </c>
      <c r="E1967" s="1">
        <v>62000</v>
      </c>
      <c r="F1967" s="1" t="s">
        <v>23</v>
      </c>
      <c r="G1967" s="1" t="s">
        <v>35</v>
      </c>
      <c r="H1967" s="1" t="s">
        <v>36</v>
      </c>
      <c r="I1967" s="1">
        <v>14.84</v>
      </c>
      <c r="J1967" s="1" t="s">
        <v>24</v>
      </c>
      <c r="K1967" s="1" t="s">
        <v>163</v>
      </c>
      <c r="L1967" s="1">
        <v>5</v>
      </c>
      <c r="N1967" s="1">
        <v>12.5</v>
      </c>
      <c r="P1967" s="2">
        <f t="shared" si="127"/>
        <v>170</v>
      </c>
      <c r="R1967" t="str">
        <f t="shared" si="128"/>
        <v/>
      </c>
    </row>
    <row r="1968" spans="1:18" ht="20.399999999999999" x14ac:dyDescent="0.35">
      <c r="A1968" s="1">
        <v>1966</v>
      </c>
      <c r="B1968" s="1" t="s">
        <v>140</v>
      </c>
      <c r="C1968" s="1" t="s">
        <v>61</v>
      </c>
      <c r="D1968" s="1">
        <v>2015</v>
      </c>
      <c r="E1968" s="1">
        <v>51000</v>
      </c>
      <c r="F1968" s="1" t="s">
        <v>23</v>
      </c>
      <c r="G1968" s="1" t="s">
        <v>17</v>
      </c>
      <c r="H1968" s="1" t="s">
        <v>18</v>
      </c>
      <c r="I1968" s="1">
        <v>22.9</v>
      </c>
      <c r="J1968" s="1" t="s">
        <v>24</v>
      </c>
      <c r="K1968" s="1" t="s">
        <v>51</v>
      </c>
      <c r="L1968" s="1">
        <v>5</v>
      </c>
      <c r="N1968" s="1">
        <v>4.74</v>
      </c>
      <c r="P1968" s="2">
        <f t="shared" si="127"/>
        <v>74</v>
      </c>
      <c r="R1968" t="str">
        <f t="shared" si="128"/>
        <v/>
      </c>
    </row>
    <row r="1969" spans="1:18" ht="20.399999999999999" x14ac:dyDescent="0.35">
      <c r="A1969" s="1">
        <v>1967</v>
      </c>
      <c r="B1969" s="1" t="s">
        <v>144</v>
      </c>
      <c r="C1969" s="1" t="s">
        <v>53</v>
      </c>
      <c r="D1969" s="1">
        <v>2016</v>
      </c>
      <c r="E1969" s="1">
        <v>26038</v>
      </c>
      <c r="F1969" s="1" t="s">
        <v>28</v>
      </c>
      <c r="G1969" s="1" t="s">
        <v>17</v>
      </c>
      <c r="H1969" s="1" t="s">
        <v>18</v>
      </c>
      <c r="I1969" s="1">
        <v>18.899999999999999</v>
      </c>
      <c r="J1969" s="1" t="s">
        <v>24</v>
      </c>
      <c r="K1969" s="1" t="s">
        <v>110</v>
      </c>
      <c r="L1969" s="1">
        <v>5</v>
      </c>
      <c r="N1969" s="1">
        <v>5.43</v>
      </c>
      <c r="P1969" s="2">
        <f t="shared" si="127"/>
        <v>82</v>
      </c>
      <c r="R1969" t="str">
        <f t="shared" si="128"/>
        <v/>
      </c>
    </row>
    <row r="1970" spans="1:18" ht="20.399999999999999" x14ac:dyDescent="0.35">
      <c r="A1970" s="1">
        <v>1968</v>
      </c>
      <c r="B1970" s="1" t="s">
        <v>696</v>
      </c>
      <c r="C1970" s="1" t="s">
        <v>53</v>
      </c>
      <c r="D1970" s="1">
        <v>2018</v>
      </c>
      <c r="E1970" s="1">
        <v>37713</v>
      </c>
      <c r="F1970" s="1" t="s">
        <v>23</v>
      </c>
      <c r="G1970" s="1" t="s">
        <v>35</v>
      </c>
      <c r="H1970" s="1" t="s">
        <v>36</v>
      </c>
      <c r="I1970" s="1">
        <v>12.55</v>
      </c>
      <c r="J1970" s="1" t="s">
        <v>24</v>
      </c>
      <c r="K1970" s="1" t="s">
        <v>207</v>
      </c>
      <c r="L1970" s="1">
        <v>7</v>
      </c>
      <c r="N1970" s="1">
        <v>31.62</v>
      </c>
      <c r="P1970" s="2">
        <f t="shared" si="127"/>
        <v>168.5</v>
      </c>
      <c r="R1970" t="str">
        <f t="shared" si="128"/>
        <v/>
      </c>
    </row>
    <row r="1971" spans="1:18" ht="20.399999999999999" x14ac:dyDescent="0.35">
      <c r="A1971" s="1">
        <v>1969</v>
      </c>
      <c r="B1971" s="1" t="s">
        <v>1579</v>
      </c>
      <c r="C1971" s="1" t="s">
        <v>57</v>
      </c>
      <c r="D1971" s="1">
        <v>2011</v>
      </c>
      <c r="E1971" s="1">
        <v>78088</v>
      </c>
      <c r="F1971" s="1" t="s">
        <v>28</v>
      </c>
      <c r="G1971" s="1" t="s">
        <v>17</v>
      </c>
      <c r="H1971" s="1" t="s">
        <v>18</v>
      </c>
      <c r="I1971" s="1">
        <v>12.4</v>
      </c>
      <c r="J1971" s="1" t="s">
        <v>24</v>
      </c>
      <c r="K1971" s="1" t="s">
        <v>190</v>
      </c>
      <c r="L1971" s="1">
        <v>8</v>
      </c>
      <c r="N1971" s="1">
        <v>6.3</v>
      </c>
      <c r="P1971" s="2">
        <f t="shared" si="127"/>
        <v>132</v>
      </c>
      <c r="R1971" t="str">
        <f t="shared" si="128"/>
        <v/>
      </c>
    </row>
    <row r="1972" spans="1:18" ht="20.399999999999999" x14ac:dyDescent="0.35">
      <c r="A1972" s="1">
        <v>1970</v>
      </c>
      <c r="B1972" s="1" t="s">
        <v>859</v>
      </c>
      <c r="C1972" s="1" t="s">
        <v>53</v>
      </c>
      <c r="D1972" s="1">
        <v>2017</v>
      </c>
      <c r="E1972" s="1">
        <v>30453</v>
      </c>
      <c r="F1972" s="1" t="s">
        <v>23</v>
      </c>
      <c r="G1972" s="1" t="s">
        <v>17</v>
      </c>
      <c r="H1972" s="1" t="s">
        <v>18</v>
      </c>
      <c r="I1972" s="1">
        <v>22.77</v>
      </c>
      <c r="J1972" s="1" t="s">
        <v>24</v>
      </c>
      <c r="K1972" s="1" t="s">
        <v>860</v>
      </c>
      <c r="L1972" s="1">
        <v>5</v>
      </c>
      <c r="N1972" s="1">
        <v>8.4499999999999993</v>
      </c>
      <c r="P1972" s="2">
        <f t="shared" si="127"/>
        <v>98.59</v>
      </c>
      <c r="R1972" t="str">
        <f t="shared" si="128"/>
        <v/>
      </c>
    </row>
    <row r="1973" spans="1:18" ht="20.399999999999999" x14ac:dyDescent="0.35">
      <c r="A1973" s="1">
        <v>1971</v>
      </c>
      <c r="B1973" s="1" t="s">
        <v>1580</v>
      </c>
      <c r="C1973" s="1" t="s">
        <v>22</v>
      </c>
      <c r="D1973" s="1">
        <v>2016</v>
      </c>
      <c r="E1973" s="1">
        <v>54000</v>
      </c>
      <c r="F1973" s="1" t="s">
        <v>28</v>
      </c>
      <c r="G1973" s="1" t="s">
        <v>17</v>
      </c>
      <c r="H1973" s="1" t="s">
        <v>18</v>
      </c>
      <c r="I1973" s="1">
        <v>18.16</v>
      </c>
      <c r="J1973" s="1" t="s">
        <v>24</v>
      </c>
      <c r="K1973" s="1" t="s">
        <v>184</v>
      </c>
      <c r="L1973" s="1">
        <v>5</v>
      </c>
      <c r="N1973" s="1">
        <v>5</v>
      </c>
      <c r="P1973" s="2">
        <f t="shared" si="127"/>
        <v>86.8</v>
      </c>
      <c r="R1973" t="str">
        <f t="shared" si="128"/>
        <v/>
      </c>
    </row>
    <row r="1974" spans="1:18" ht="20.399999999999999" x14ac:dyDescent="0.35">
      <c r="A1974" s="1">
        <v>1972</v>
      </c>
      <c r="B1974" s="1" t="s">
        <v>293</v>
      </c>
      <c r="C1974" s="1" t="s">
        <v>27</v>
      </c>
      <c r="D1974" s="1">
        <v>2011</v>
      </c>
      <c r="E1974" s="1">
        <v>190000</v>
      </c>
      <c r="F1974" s="1" t="s">
        <v>23</v>
      </c>
      <c r="G1974" s="1" t="s">
        <v>17</v>
      </c>
      <c r="H1974" s="1" t="s">
        <v>18</v>
      </c>
      <c r="I1974" s="1">
        <v>11.5</v>
      </c>
      <c r="J1974" s="1" t="s">
        <v>24</v>
      </c>
      <c r="K1974" s="1" t="s">
        <v>294</v>
      </c>
      <c r="L1974" s="1">
        <v>7</v>
      </c>
      <c r="N1974" s="1">
        <v>13</v>
      </c>
      <c r="P1974" s="2">
        <f t="shared" si="127"/>
        <v>171</v>
      </c>
      <c r="R1974" t="str">
        <f t="shared" si="128"/>
        <v/>
      </c>
    </row>
    <row r="1975" spans="1:18" ht="20.399999999999999" x14ac:dyDescent="0.35">
      <c r="A1975" s="1">
        <v>1973</v>
      </c>
      <c r="B1975" s="1" t="s">
        <v>887</v>
      </c>
      <c r="C1975" s="1" t="s">
        <v>39</v>
      </c>
      <c r="D1975" s="1">
        <v>2012</v>
      </c>
      <c r="E1975" s="1">
        <v>65097</v>
      </c>
      <c r="F1975" s="1" t="s">
        <v>28</v>
      </c>
      <c r="G1975" s="1" t="s">
        <v>17</v>
      </c>
      <c r="H1975" s="1" t="s">
        <v>18</v>
      </c>
      <c r="I1975" s="1">
        <v>19.100000000000001</v>
      </c>
      <c r="J1975" s="1" t="s">
        <v>24</v>
      </c>
      <c r="K1975" s="1" t="s">
        <v>733</v>
      </c>
      <c r="L1975" s="1">
        <v>5</v>
      </c>
      <c r="N1975" s="1">
        <v>4.7</v>
      </c>
      <c r="P1975" s="2">
        <f t="shared" si="127"/>
        <v>85.8</v>
      </c>
      <c r="R1975" t="str">
        <f t="shared" si="128"/>
        <v/>
      </c>
    </row>
    <row r="1976" spans="1:18" ht="20.399999999999999" x14ac:dyDescent="0.35">
      <c r="A1976" s="1">
        <v>1974</v>
      </c>
      <c r="B1976" s="1" t="s">
        <v>1581</v>
      </c>
      <c r="C1976" s="1" t="s">
        <v>34</v>
      </c>
      <c r="D1976" s="1">
        <v>2018</v>
      </c>
      <c r="E1976" s="1">
        <v>28060</v>
      </c>
      <c r="F1976" s="1" t="s">
        <v>28</v>
      </c>
      <c r="G1976" s="1" t="s">
        <v>35</v>
      </c>
      <c r="H1976" s="1" t="s">
        <v>18</v>
      </c>
      <c r="I1976" s="1">
        <v>12.05</v>
      </c>
      <c r="J1976" s="1" t="s">
        <v>24</v>
      </c>
      <c r="K1976" s="1" t="s">
        <v>1582</v>
      </c>
      <c r="L1976" s="1">
        <v>5</v>
      </c>
      <c r="N1976" s="1">
        <v>93.67</v>
      </c>
      <c r="P1976" s="2">
        <f t="shared" si="127"/>
        <v>320</v>
      </c>
      <c r="R1976" t="str">
        <f t="shared" si="128"/>
        <v/>
      </c>
    </row>
    <row r="1977" spans="1:18" ht="20.399999999999999" x14ac:dyDescent="0.35">
      <c r="A1977" s="1">
        <v>1975</v>
      </c>
      <c r="B1977" s="1" t="s">
        <v>852</v>
      </c>
      <c r="C1977" s="1" t="s">
        <v>22</v>
      </c>
      <c r="D1977" s="1">
        <v>2012</v>
      </c>
      <c r="E1977" s="1">
        <v>282000</v>
      </c>
      <c r="F1977" s="1" t="s">
        <v>28</v>
      </c>
      <c r="G1977" s="1" t="s">
        <v>17</v>
      </c>
      <c r="H1977" s="1" t="s">
        <v>18</v>
      </c>
      <c r="I1977" s="1">
        <v>13.14</v>
      </c>
      <c r="J1977" s="1" t="s">
        <v>24</v>
      </c>
      <c r="K1977" s="1" t="s">
        <v>853</v>
      </c>
      <c r="L1977" s="1">
        <v>5</v>
      </c>
      <c r="N1977" s="1">
        <v>3.3</v>
      </c>
      <c r="P1977" s="2">
        <f t="shared" si="127"/>
        <v>160</v>
      </c>
      <c r="R1977" t="str">
        <f t="shared" si="128"/>
        <v/>
      </c>
    </row>
    <row r="1978" spans="1:18" ht="20.399999999999999" x14ac:dyDescent="0.35">
      <c r="A1978" s="1">
        <v>1976</v>
      </c>
      <c r="B1978" s="1" t="s">
        <v>478</v>
      </c>
      <c r="C1978" s="1" t="s">
        <v>43</v>
      </c>
      <c r="D1978" s="1">
        <v>2009</v>
      </c>
      <c r="E1978" s="1">
        <v>111000</v>
      </c>
      <c r="F1978" s="1" t="s">
        <v>28</v>
      </c>
      <c r="G1978" s="1" t="s">
        <v>17</v>
      </c>
      <c r="H1978" s="1" t="s">
        <v>36</v>
      </c>
      <c r="I1978" s="1">
        <v>18.899999999999999</v>
      </c>
      <c r="J1978" s="1" t="s">
        <v>24</v>
      </c>
      <c r="K1978" s="1" t="s">
        <v>223</v>
      </c>
      <c r="L1978" s="1">
        <v>5</v>
      </c>
      <c r="N1978" s="1">
        <v>1.51</v>
      </c>
      <c r="P1978" s="2">
        <f t="shared" si="127"/>
        <v>67</v>
      </c>
      <c r="R1978" t="str">
        <f t="shared" si="128"/>
        <v/>
      </c>
    </row>
    <row r="1979" spans="1:18" ht="20.399999999999999" x14ac:dyDescent="0.35">
      <c r="A1979" s="1">
        <v>1977</v>
      </c>
      <c r="B1979" s="1" t="s">
        <v>703</v>
      </c>
      <c r="C1979" s="1" t="s">
        <v>53</v>
      </c>
      <c r="D1979" s="1">
        <v>2013</v>
      </c>
      <c r="E1979" s="1">
        <v>63295</v>
      </c>
      <c r="F1979" s="1" t="s">
        <v>23</v>
      </c>
      <c r="G1979" s="1" t="s">
        <v>17</v>
      </c>
      <c r="H1979" s="1" t="s">
        <v>18</v>
      </c>
      <c r="I1979" s="1">
        <v>19.010000000000002</v>
      </c>
      <c r="J1979" s="1" t="s">
        <v>24</v>
      </c>
      <c r="K1979" s="1" t="s">
        <v>95</v>
      </c>
      <c r="L1979" s="1">
        <v>5</v>
      </c>
      <c r="N1979" s="1">
        <v>6.09</v>
      </c>
      <c r="P1979" s="2">
        <f t="shared" si="127"/>
        <v>108.45</v>
      </c>
      <c r="R1979" t="str">
        <f t="shared" si="128"/>
        <v/>
      </c>
    </row>
    <row r="1980" spans="1:18" ht="20.399999999999999" x14ac:dyDescent="0.35">
      <c r="A1980" s="1">
        <v>1978</v>
      </c>
      <c r="B1980" s="1" t="s">
        <v>272</v>
      </c>
      <c r="C1980" s="1" t="s">
        <v>15</v>
      </c>
      <c r="D1980" s="1">
        <v>2015</v>
      </c>
      <c r="E1980" s="1">
        <v>35770</v>
      </c>
      <c r="F1980" s="1" t="s">
        <v>28</v>
      </c>
      <c r="G1980" s="1" t="s">
        <v>17</v>
      </c>
      <c r="H1980" s="1" t="s">
        <v>18</v>
      </c>
      <c r="I1980" s="1">
        <v>20.73</v>
      </c>
      <c r="J1980" s="1" t="s">
        <v>24</v>
      </c>
      <c r="K1980" s="1" t="s">
        <v>273</v>
      </c>
      <c r="L1980" s="1">
        <v>5</v>
      </c>
      <c r="N1980" s="1">
        <v>5.95</v>
      </c>
      <c r="P1980" s="2">
        <f t="shared" si="127"/>
        <v>91.1</v>
      </c>
      <c r="R1980" t="str">
        <f t="shared" si="128"/>
        <v/>
      </c>
    </row>
    <row r="1981" spans="1:18" ht="20.399999999999999" x14ac:dyDescent="0.35">
      <c r="A1981" s="1">
        <v>1979</v>
      </c>
      <c r="B1981" s="1" t="s">
        <v>1039</v>
      </c>
      <c r="C1981" s="1" t="s">
        <v>39</v>
      </c>
      <c r="D1981" s="1">
        <v>2012</v>
      </c>
      <c r="E1981" s="1">
        <v>125928</v>
      </c>
      <c r="F1981" s="1" t="s">
        <v>23</v>
      </c>
      <c r="G1981" s="1" t="s">
        <v>17</v>
      </c>
      <c r="H1981" s="1" t="s">
        <v>18</v>
      </c>
      <c r="I1981" s="1">
        <v>22.7</v>
      </c>
      <c r="J1981" s="1" t="s">
        <v>24</v>
      </c>
      <c r="K1981" s="1" t="s">
        <v>1040</v>
      </c>
      <c r="L1981" s="1">
        <v>5</v>
      </c>
      <c r="N1981" s="1">
        <v>9</v>
      </c>
      <c r="P1981" s="2">
        <f t="shared" si="127"/>
        <v>126.24</v>
      </c>
      <c r="R1981" t="str">
        <f t="shared" si="128"/>
        <v/>
      </c>
    </row>
    <row r="1982" spans="1:18" ht="20.399999999999999" x14ac:dyDescent="0.35">
      <c r="A1982" s="1">
        <v>1980</v>
      </c>
      <c r="B1982" s="1" t="s">
        <v>1583</v>
      </c>
      <c r="C1982" s="1" t="s">
        <v>57</v>
      </c>
      <c r="D1982" s="1">
        <v>2015</v>
      </c>
      <c r="E1982" s="1">
        <v>45000</v>
      </c>
      <c r="F1982" s="1" t="s">
        <v>23</v>
      </c>
      <c r="G1982" s="1" t="s">
        <v>35</v>
      </c>
      <c r="H1982" s="1" t="s">
        <v>18</v>
      </c>
      <c r="I1982" s="1">
        <v>21.66</v>
      </c>
      <c r="J1982" s="1" t="s">
        <v>24</v>
      </c>
      <c r="K1982" s="1" t="s">
        <v>298</v>
      </c>
      <c r="L1982" s="1">
        <v>5</v>
      </c>
      <c r="N1982" s="1">
        <v>4.25</v>
      </c>
      <c r="P1982" s="2">
        <f t="shared" si="127"/>
        <v>103.52</v>
      </c>
      <c r="R1982" t="str">
        <f t="shared" si="128"/>
        <v/>
      </c>
    </row>
    <row r="1983" spans="1:18" ht="20.399999999999999" x14ac:dyDescent="0.35">
      <c r="A1983" s="1">
        <v>1981</v>
      </c>
      <c r="B1983" s="1" t="s">
        <v>844</v>
      </c>
      <c r="C1983" s="1" t="s">
        <v>39</v>
      </c>
      <c r="D1983" s="1">
        <v>2013</v>
      </c>
      <c r="E1983" s="1">
        <v>21000</v>
      </c>
      <c r="F1983" s="1" t="s">
        <v>23</v>
      </c>
      <c r="G1983" s="1" t="s">
        <v>35</v>
      </c>
      <c r="H1983" s="1" t="s">
        <v>18</v>
      </c>
      <c r="I1983" s="1">
        <v>14.84</v>
      </c>
      <c r="J1983" s="1" t="s">
        <v>24</v>
      </c>
      <c r="K1983" s="1" t="s">
        <v>163</v>
      </c>
      <c r="L1983" s="1">
        <v>5</v>
      </c>
      <c r="N1983" s="1">
        <v>23.5</v>
      </c>
      <c r="P1983" s="2">
        <f t="shared" si="127"/>
        <v>170</v>
      </c>
      <c r="R1983" t="str">
        <f t="shared" si="128"/>
        <v/>
      </c>
    </row>
    <row r="1984" spans="1:18" ht="20.399999999999999" x14ac:dyDescent="0.35">
      <c r="A1984" s="1">
        <v>1982</v>
      </c>
      <c r="B1984" s="1" t="s">
        <v>506</v>
      </c>
      <c r="C1984" s="1" t="s">
        <v>15</v>
      </c>
      <c r="D1984" s="1">
        <v>2011</v>
      </c>
      <c r="E1984" s="1">
        <v>54774</v>
      </c>
      <c r="F1984" s="1" t="s">
        <v>28</v>
      </c>
      <c r="G1984" s="1" t="s">
        <v>35</v>
      </c>
      <c r="H1984" s="1" t="s">
        <v>18</v>
      </c>
      <c r="I1984" s="1">
        <v>11.7</v>
      </c>
      <c r="J1984" s="1" t="s">
        <v>24</v>
      </c>
      <c r="K1984" s="1" t="s">
        <v>507</v>
      </c>
      <c r="L1984" s="1">
        <v>5</v>
      </c>
      <c r="N1984" s="1">
        <v>6.35</v>
      </c>
      <c r="P1984" s="2">
        <f t="shared" si="127"/>
        <v>177.6</v>
      </c>
      <c r="R1984" t="str">
        <f t="shared" si="128"/>
        <v/>
      </c>
    </row>
    <row r="1985" spans="1:18" ht="20.399999999999999" x14ac:dyDescent="0.35">
      <c r="A1985" s="1">
        <v>1983</v>
      </c>
      <c r="B1985" s="1" t="s">
        <v>708</v>
      </c>
      <c r="C1985" s="1" t="s">
        <v>27</v>
      </c>
      <c r="D1985" s="1">
        <v>2014</v>
      </c>
      <c r="E1985" s="1">
        <v>41123</v>
      </c>
      <c r="F1985" s="1" t="s">
        <v>28</v>
      </c>
      <c r="G1985" s="1" t="s">
        <v>17</v>
      </c>
      <c r="H1985" s="1" t="s">
        <v>18</v>
      </c>
      <c r="I1985" s="1">
        <v>23.1</v>
      </c>
      <c r="J1985" s="1" t="s">
        <v>24</v>
      </c>
      <c r="K1985" s="1" t="s">
        <v>398</v>
      </c>
      <c r="L1985" s="1">
        <v>5</v>
      </c>
      <c r="N1985" s="1">
        <v>3.4</v>
      </c>
      <c r="P1985" s="2">
        <f t="shared" si="127"/>
        <v>67.040000000000006</v>
      </c>
      <c r="R1985" t="str">
        <f t="shared" si="128"/>
        <v/>
      </c>
    </row>
    <row r="1986" spans="1:18" ht="20.399999999999999" x14ac:dyDescent="0.35">
      <c r="A1986" s="1">
        <v>1984</v>
      </c>
      <c r="B1986" s="1" t="s">
        <v>1581</v>
      </c>
      <c r="C1986" s="1" t="s">
        <v>74</v>
      </c>
      <c r="D1986" s="1">
        <v>2017</v>
      </c>
      <c r="E1986" s="1">
        <v>17465</v>
      </c>
      <c r="F1986" s="1" t="s">
        <v>28</v>
      </c>
      <c r="G1986" s="1" t="s">
        <v>35</v>
      </c>
      <c r="H1986" s="1" t="s">
        <v>18</v>
      </c>
      <c r="I1986" s="1">
        <v>12.05</v>
      </c>
      <c r="J1986" s="1" t="s">
        <v>24</v>
      </c>
      <c r="K1986" s="1" t="s">
        <v>1582</v>
      </c>
      <c r="L1986" s="1">
        <v>5</v>
      </c>
      <c r="N1986" s="1">
        <v>93</v>
      </c>
      <c r="P1986" s="2">
        <f t="shared" si="127"/>
        <v>320</v>
      </c>
      <c r="R1986" t="str">
        <f t="shared" si="128"/>
        <v/>
      </c>
    </row>
    <row r="1987" spans="1:18" ht="20.399999999999999" x14ac:dyDescent="0.35">
      <c r="A1987" s="1">
        <v>1985</v>
      </c>
      <c r="B1987" s="1" t="s">
        <v>1584</v>
      </c>
      <c r="C1987" s="1" t="s">
        <v>27</v>
      </c>
      <c r="D1987" s="1">
        <v>2014</v>
      </c>
      <c r="E1987" s="1">
        <v>48000</v>
      </c>
      <c r="F1987" s="1" t="s">
        <v>23</v>
      </c>
      <c r="G1987" s="1" t="s">
        <v>35</v>
      </c>
      <c r="H1987" s="1" t="s">
        <v>18</v>
      </c>
      <c r="I1987" s="1">
        <v>22.69</v>
      </c>
      <c r="J1987" s="1" t="s">
        <v>24</v>
      </c>
      <c r="K1987" s="1" t="s">
        <v>77</v>
      </c>
      <c r="L1987" s="1">
        <v>5</v>
      </c>
      <c r="N1987" s="1">
        <v>21.6</v>
      </c>
      <c r="P1987" s="2">
        <f t="shared" ref="P1987:P2000" si="130">--LEFT(K1987, FIND(" ", K1987) - 1)</f>
        <v>190</v>
      </c>
      <c r="R1987" t="str">
        <f t="shared" si="128"/>
        <v/>
      </c>
    </row>
    <row r="1988" spans="1:18" ht="20.399999999999999" x14ac:dyDescent="0.35">
      <c r="A1988" s="1">
        <v>1986</v>
      </c>
      <c r="B1988" s="1" t="s">
        <v>497</v>
      </c>
      <c r="C1988" s="1" t="s">
        <v>27</v>
      </c>
      <c r="D1988" s="1">
        <v>2011</v>
      </c>
      <c r="E1988" s="1">
        <v>173000</v>
      </c>
      <c r="F1988" s="1" t="s">
        <v>23</v>
      </c>
      <c r="G1988" s="1" t="s">
        <v>17</v>
      </c>
      <c r="H1988" s="1" t="s">
        <v>18</v>
      </c>
      <c r="I1988" s="1">
        <v>20.54</v>
      </c>
      <c r="J1988" s="1" t="s">
        <v>24</v>
      </c>
      <c r="K1988" s="1" t="s">
        <v>49</v>
      </c>
      <c r="L1988" s="1">
        <v>5</v>
      </c>
      <c r="N1988" s="1">
        <v>4</v>
      </c>
      <c r="P1988" s="2">
        <f t="shared" si="130"/>
        <v>103.6</v>
      </c>
      <c r="R1988" t="str">
        <f t="shared" si="128"/>
        <v/>
      </c>
    </row>
    <row r="1989" spans="1:18" ht="20.399999999999999" x14ac:dyDescent="0.35">
      <c r="A1989" s="1">
        <v>1987</v>
      </c>
      <c r="B1989" s="1" t="s">
        <v>545</v>
      </c>
      <c r="C1989" s="1" t="s">
        <v>22</v>
      </c>
      <c r="D1989" s="1">
        <v>2018</v>
      </c>
      <c r="E1989" s="1">
        <v>12000</v>
      </c>
      <c r="F1989" s="1" t="s">
        <v>23</v>
      </c>
      <c r="G1989" s="1" t="s">
        <v>17</v>
      </c>
      <c r="H1989" s="1" t="s">
        <v>18</v>
      </c>
      <c r="I1989" s="1">
        <v>23.4</v>
      </c>
      <c r="J1989" s="1" t="s">
        <v>24</v>
      </c>
      <c r="K1989" s="1" t="s">
        <v>51</v>
      </c>
      <c r="L1989" s="1">
        <v>5</v>
      </c>
      <c r="N1989" s="1">
        <v>5.5</v>
      </c>
      <c r="P1989" s="2">
        <f t="shared" si="130"/>
        <v>74</v>
      </c>
      <c r="R1989" t="str">
        <f t="shared" si="128"/>
        <v/>
      </c>
    </row>
    <row r="1990" spans="1:18" ht="20.399999999999999" x14ac:dyDescent="0.35">
      <c r="A1990" s="1">
        <v>1988</v>
      </c>
      <c r="B1990" s="1" t="s">
        <v>866</v>
      </c>
      <c r="C1990" s="1" t="s">
        <v>15</v>
      </c>
      <c r="D1990" s="1">
        <v>2012</v>
      </c>
      <c r="E1990" s="1">
        <v>34000</v>
      </c>
      <c r="F1990" s="1" t="s">
        <v>23</v>
      </c>
      <c r="G1990" s="1" t="s">
        <v>35</v>
      </c>
      <c r="H1990" s="1" t="s">
        <v>18</v>
      </c>
      <c r="I1990" s="1">
        <v>12.39</v>
      </c>
      <c r="J1990" s="1" t="s">
        <v>24</v>
      </c>
      <c r="K1990" s="1" t="s">
        <v>867</v>
      </c>
      <c r="L1990" s="1">
        <v>5</v>
      </c>
      <c r="N1990" s="1">
        <v>19.25</v>
      </c>
      <c r="P1990" s="2">
        <f t="shared" si="130"/>
        <v>147.51</v>
      </c>
      <c r="R1990" t="str">
        <f t="shared" si="128"/>
        <v/>
      </c>
    </row>
    <row r="1991" spans="1:18" ht="20.399999999999999" x14ac:dyDescent="0.35">
      <c r="A1991" s="1">
        <v>1989</v>
      </c>
      <c r="B1991" s="1" t="s">
        <v>1573</v>
      </c>
      <c r="C1991" s="1" t="s">
        <v>39</v>
      </c>
      <c r="D1991" s="1">
        <v>2012</v>
      </c>
      <c r="E1991" s="1">
        <v>71360</v>
      </c>
      <c r="F1991" s="1" t="s">
        <v>23</v>
      </c>
      <c r="G1991" s="1" t="s">
        <v>17</v>
      </c>
      <c r="H1991" s="1" t="s">
        <v>18</v>
      </c>
      <c r="I1991" s="1">
        <v>21.9</v>
      </c>
      <c r="J1991" s="1" t="s">
        <v>24</v>
      </c>
      <c r="K1991" s="1" t="s">
        <v>219</v>
      </c>
      <c r="L1991" s="1">
        <v>5</v>
      </c>
      <c r="N1991" s="1">
        <v>3.95</v>
      </c>
      <c r="P1991" s="2">
        <f t="shared" si="130"/>
        <v>90</v>
      </c>
      <c r="R1991" t="str">
        <f t="shared" si="128"/>
        <v/>
      </c>
    </row>
    <row r="1992" spans="1:18" ht="20.399999999999999" x14ac:dyDescent="0.35">
      <c r="A1992" s="1">
        <v>1990</v>
      </c>
      <c r="B1992" s="1" t="s">
        <v>1558</v>
      </c>
      <c r="C1992" s="1" t="s">
        <v>15</v>
      </c>
      <c r="D1992" s="1">
        <v>2012</v>
      </c>
      <c r="E1992" s="1">
        <v>74000</v>
      </c>
      <c r="F1992" s="1" t="s">
        <v>23</v>
      </c>
      <c r="G1992" s="1" t="s">
        <v>17</v>
      </c>
      <c r="H1992" s="1" t="s">
        <v>36</v>
      </c>
      <c r="I1992" s="1">
        <v>28.4</v>
      </c>
      <c r="J1992" s="1" t="s">
        <v>24</v>
      </c>
      <c r="K1992" s="1" t="s">
        <v>1043</v>
      </c>
      <c r="L1992" s="1">
        <v>5</v>
      </c>
      <c r="M1992" s="1" t="s">
        <v>1585</v>
      </c>
      <c r="N1992" s="1">
        <v>4.25</v>
      </c>
      <c r="P1992" s="2">
        <f t="shared" si="130"/>
        <v>73.75</v>
      </c>
      <c r="Q1992">
        <f t="shared" si="129"/>
        <v>894000</v>
      </c>
      <c r="R1992">
        <f t="shared" si="128"/>
        <v>99.991750559284114</v>
      </c>
    </row>
    <row r="1993" spans="1:18" ht="20.399999999999999" x14ac:dyDescent="0.35">
      <c r="A1993" s="1">
        <v>1991</v>
      </c>
      <c r="B1993" s="1" t="s">
        <v>1586</v>
      </c>
      <c r="C1993" s="1" t="s">
        <v>53</v>
      </c>
      <c r="D1993" s="1">
        <v>2018</v>
      </c>
      <c r="E1993" s="1">
        <v>28937</v>
      </c>
      <c r="F1993" s="1" t="s">
        <v>23</v>
      </c>
      <c r="G1993" s="1" t="s">
        <v>17</v>
      </c>
      <c r="H1993" s="1" t="s">
        <v>18</v>
      </c>
      <c r="I1993" s="1">
        <v>17.100000000000001</v>
      </c>
      <c r="J1993" s="1" t="s">
        <v>24</v>
      </c>
      <c r="K1993" s="1" t="s">
        <v>163</v>
      </c>
      <c r="L1993" s="1">
        <v>5</v>
      </c>
      <c r="M1993" s="1" t="s">
        <v>1587</v>
      </c>
      <c r="N1993" s="1">
        <v>17.02</v>
      </c>
      <c r="P1993" s="2">
        <f t="shared" si="130"/>
        <v>170</v>
      </c>
      <c r="Q1993">
        <f t="shared" si="129"/>
        <v>2138000</v>
      </c>
      <c r="R1993">
        <f t="shared" si="128"/>
        <v>99.992048643592142</v>
      </c>
    </row>
    <row r="1994" spans="1:18" ht="20.399999999999999" x14ac:dyDescent="0.35">
      <c r="A1994" s="1">
        <v>1992</v>
      </c>
      <c r="B1994" s="1" t="s">
        <v>31</v>
      </c>
      <c r="C1994" s="1" t="s">
        <v>39</v>
      </c>
      <c r="D1994" s="1">
        <v>2012</v>
      </c>
      <c r="E1994" s="1">
        <v>82085</v>
      </c>
      <c r="F1994" s="1" t="s">
        <v>23</v>
      </c>
      <c r="G1994" s="1" t="s">
        <v>17</v>
      </c>
      <c r="H1994" s="1" t="s">
        <v>18</v>
      </c>
      <c r="I1994" s="1">
        <v>20.77</v>
      </c>
      <c r="J1994" s="1" t="s">
        <v>24</v>
      </c>
      <c r="K1994" s="1" t="s">
        <v>32</v>
      </c>
      <c r="L1994" s="1">
        <v>7</v>
      </c>
      <c r="N1994" s="1">
        <v>6.5</v>
      </c>
      <c r="P1994" s="2">
        <f t="shared" si="130"/>
        <v>88.76</v>
      </c>
      <c r="R1994" t="str">
        <f t="shared" si="128"/>
        <v/>
      </c>
    </row>
    <row r="1995" spans="1:18" ht="20.399999999999999" x14ac:dyDescent="0.35">
      <c r="A1995" s="1">
        <v>1993</v>
      </c>
      <c r="B1995" s="1" t="s">
        <v>1311</v>
      </c>
      <c r="C1995" s="1" t="s">
        <v>74</v>
      </c>
      <c r="D1995" s="1">
        <v>2011</v>
      </c>
      <c r="E1995" s="1">
        <v>68465</v>
      </c>
      <c r="F1995" s="1" t="s">
        <v>28</v>
      </c>
      <c r="G1995" s="1" t="s">
        <v>17</v>
      </c>
      <c r="H1995" s="1" t="s">
        <v>18</v>
      </c>
      <c r="I1995" s="1">
        <v>15.6</v>
      </c>
      <c r="J1995" s="1" t="s">
        <v>24</v>
      </c>
      <c r="K1995" s="1" t="s">
        <v>424</v>
      </c>
      <c r="L1995" s="1">
        <v>5</v>
      </c>
      <c r="N1995" s="1">
        <v>2.95</v>
      </c>
      <c r="P1995" s="2">
        <f t="shared" si="130"/>
        <v>70</v>
      </c>
      <c r="R1995" t="str">
        <f t="shared" si="128"/>
        <v/>
      </c>
    </row>
    <row r="1996" spans="1:18" ht="20.399999999999999" x14ac:dyDescent="0.35">
      <c r="A1996" s="1">
        <v>1994</v>
      </c>
      <c r="B1996" s="1" t="s">
        <v>1218</v>
      </c>
      <c r="C1996" s="1" t="s">
        <v>34</v>
      </c>
      <c r="D1996" s="1">
        <v>2013</v>
      </c>
      <c r="E1996" s="1">
        <v>63854</v>
      </c>
      <c r="F1996" s="1" t="s">
        <v>23</v>
      </c>
      <c r="G1996" s="1" t="s">
        <v>17</v>
      </c>
      <c r="H1996" s="1" t="s">
        <v>18</v>
      </c>
      <c r="I1996" s="1">
        <v>21.43</v>
      </c>
      <c r="J1996" s="1" t="s">
        <v>24</v>
      </c>
      <c r="K1996" s="1" t="s">
        <v>1219</v>
      </c>
      <c r="L1996" s="1">
        <v>5</v>
      </c>
      <c r="M1996" s="1" t="s">
        <v>1220</v>
      </c>
      <c r="N1996" s="1">
        <v>7.12</v>
      </c>
      <c r="P1996" s="2">
        <f t="shared" si="130"/>
        <v>86.79</v>
      </c>
      <c r="Q1996">
        <f t="shared" ref="Q1996:Q2056" si="131">VALUE(SUBSTITUTE(SUBSTITUTE(TRIM(M1996), CHAR(160), ""), " Lakh", "")) * 100000</f>
        <v>1927000</v>
      </c>
      <c r="R1996">
        <f t="shared" si="128"/>
        <v>99.9954961079398</v>
      </c>
    </row>
    <row r="1997" spans="1:18" ht="20.399999999999999" x14ac:dyDescent="0.35">
      <c r="A1997" s="1">
        <v>1995</v>
      </c>
      <c r="B1997" s="1" t="s">
        <v>1588</v>
      </c>
      <c r="C1997" s="1" t="s">
        <v>27</v>
      </c>
      <c r="D1997" s="1">
        <v>2018</v>
      </c>
      <c r="E1997" s="1">
        <v>3000</v>
      </c>
      <c r="F1997" s="1" t="s">
        <v>23</v>
      </c>
      <c r="G1997" s="1" t="s">
        <v>35</v>
      </c>
      <c r="H1997" s="1" t="s">
        <v>18</v>
      </c>
      <c r="I1997" s="1">
        <v>24.3</v>
      </c>
      <c r="J1997" s="1" t="s">
        <v>24</v>
      </c>
      <c r="K1997" s="1" t="s">
        <v>80</v>
      </c>
      <c r="L1997" s="1">
        <v>5</v>
      </c>
      <c r="M1997" s="1" t="s">
        <v>1589</v>
      </c>
      <c r="N1997" s="1">
        <v>11.25</v>
      </c>
      <c r="P1997" s="2">
        <f t="shared" si="130"/>
        <v>88.5</v>
      </c>
      <c r="Q1997">
        <f t="shared" si="131"/>
        <v>1288000</v>
      </c>
      <c r="R1997">
        <f t="shared" ref="R1997:R2060" si="132">IF(Q1997&lt;&gt;"", ((Q1997 - P1997) / Q1997) * 100, "")</f>
        <v>99.993128881987587</v>
      </c>
    </row>
    <row r="1998" spans="1:18" ht="20.399999999999999" x14ac:dyDescent="0.35">
      <c r="A1998" s="1">
        <v>1996</v>
      </c>
      <c r="B1998" s="1" t="s">
        <v>465</v>
      </c>
      <c r="C1998" s="1" t="s">
        <v>61</v>
      </c>
      <c r="D1998" s="1">
        <v>2009</v>
      </c>
      <c r="E1998" s="1">
        <v>65055</v>
      </c>
      <c r="F1998" s="1" t="s">
        <v>28</v>
      </c>
      <c r="G1998" s="1" t="s">
        <v>17</v>
      </c>
      <c r="H1998" s="1" t="s">
        <v>18</v>
      </c>
      <c r="I1998" s="1">
        <v>17</v>
      </c>
      <c r="J1998" s="1" t="s">
        <v>24</v>
      </c>
      <c r="K1998" s="1" t="s">
        <v>466</v>
      </c>
      <c r="L1998" s="1">
        <v>5</v>
      </c>
      <c r="N1998" s="1">
        <v>2.75</v>
      </c>
      <c r="P1998" s="2">
        <f t="shared" si="130"/>
        <v>118</v>
      </c>
      <c r="R1998" t="str">
        <f t="shared" si="132"/>
        <v/>
      </c>
    </row>
    <row r="1999" spans="1:18" ht="20.399999999999999" x14ac:dyDescent="0.35">
      <c r="A1999" s="1">
        <v>1997</v>
      </c>
      <c r="B1999" s="1" t="s">
        <v>601</v>
      </c>
      <c r="C1999" s="1" t="s">
        <v>39</v>
      </c>
      <c r="D1999" s="1">
        <v>2015</v>
      </c>
      <c r="E1999" s="1">
        <v>120000</v>
      </c>
      <c r="F1999" s="1" t="s">
        <v>23</v>
      </c>
      <c r="G1999" s="1" t="s">
        <v>17</v>
      </c>
      <c r="H1999" s="1" t="s">
        <v>18</v>
      </c>
      <c r="I1999" s="1">
        <v>15.4</v>
      </c>
      <c r="J1999" s="1" t="s">
        <v>24</v>
      </c>
      <c r="K1999" s="1" t="s">
        <v>266</v>
      </c>
      <c r="L1999" s="1">
        <v>7</v>
      </c>
      <c r="N1999" s="1">
        <v>12</v>
      </c>
      <c r="P1999" s="2">
        <f t="shared" si="130"/>
        <v>120</v>
      </c>
      <c r="R1999" t="str">
        <f t="shared" si="132"/>
        <v/>
      </c>
    </row>
    <row r="2000" spans="1:18" ht="20.399999999999999" x14ac:dyDescent="0.35">
      <c r="A2000" s="1">
        <v>1998</v>
      </c>
      <c r="B2000" s="1" t="s">
        <v>1590</v>
      </c>
      <c r="C2000" s="1" t="s">
        <v>15</v>
      </c>
      <c r="D2000" s="1">
        <v>2014</v>
      </c>
      <c r="E2000" s="1">
        <v>64241</v>
      </c>
      <c r="F2000" s="1" t="s">
        <v>28</v>
      </c>
      <c r="G2000" s="1" t="s">
        <v>17</v>
      </c>
      <c r="H2000" s="1" t="s">
        <v>18</v>
      </c>
      <c r="I2000" s="1">
        <v>20.14</v>
      </c>
      <c r="J2000" s="1" t="s">
        <v>24</v>
      </c>
      <c r="K2000" s="1" t="s">
        <v>327</v>
      </c>
      <c r="L2000" s="1">
        <v>5</v>
      </c>
      <c r="M2000" s="1" t="s">
        <v>1591</v>
      </c>
      <c r="N2000" s="1">
        <v>3.67</v>
      </c>
      <c r="P2000" s="2">
        <f t="shared" si="130"/>
        <v>81.86</v>
      </c>
      <c r="Q2000">
        <f t="shared" si="131"/>
        <v>827000</v>
      </c>
      <c r="R2000">
        <f t="shared" si="132"/>
        <v>99.990101571946795</v>
      </c>
    </row>
    <row r="2001" spans="1:18" ht="20.399999999999999" x14ac:dyDescent="0.35">
      <c r="A2001" s="1">
        <v>1999</v>
      </c>
      <c r="B2001" s="1" t="s">
        <v>1592</v>
      </c>
      <c r="C2001" s="1" t="s">
        <v>22</v>
      </c>
      <c r="D2001" s="1">
        <v>2001</v>
      </c>
      <c r="E2001" s="1">
        <v>121000</v>
      </c>
      <c r="F2001" s="1" t="s">
        <v>23</v>
      </c>
      <c r="G2001" s="1" t="s">
        <v>17</v>
      </c>
      <c r="H2001" s="1" t="s">
        <v>18</v>
      </c>
      <c r="I2001" s="1">
        <v>15</v>
      </c>
      <c r="J2001" s="1" t="s">
        <v>24</v>
      </c>
      <c r="K2001" s="1" t="s">
        <v>188</v>
      </c>
      <c r="L2001" s="1">
        <v>5</v>
      </c>
      <c r="N2001" s="1">
        <v>5</v>
      </c>
      <c r="P2001" s="2"/>
      <c r="R2001" t="str">
        <f t="shared" si="132"/>
        <v/>
      </c>
    </row>
    <row r="2002" spans="1:18" ht="20.399999999999999" x14ac:dyDescent="0.35">
      <c r="A2002" s="1">
        <v>2000</v>
      </c>
      <c r="B2002" s="1" t="s">
        <v>1593</v>
      </c>
      <c r="C2002" s="1" t="s">
        <v>22</v>
      </c>
      <c r="D2002" s="1">
        <v>2008</v>
      </c>
      <c r="E2002" s="1">
        <v>2200</v>
      </c>
      <c r="F2002" s="1" t="s">
        <v>28</v>
      </c>
      <c r="G2002" s="1" t="s">
        <v>17</v>
      </c>
      <c r="H2002" s="1" t="s">
        <v>18</v>
      </c>
      <c r="I2002" s="1">
        <v>15.7</v>
      </c>
      <c r="J2002" s="1" t="s">
        <v>24</v>
      </c>
      <c r="K2002" s="1" t="s">
        <v>142</v>
      </c>
      <c r="L2002" s="1">
        <v>5</v>
      </c>
      <c r="N2002" s="1">
        <v>2.2999999999999998</v>
      </c>
      <c r="P2002" s="2">
        <f t="shared" ref="P2002:P2033" si="133">--LEFT(K2002, FIND(" ", K2002) - 1)</f>
        <v>75</v>
      </c>
      <c r="R2002" t="str">
        <f t="shared" si="132"/>
        <v/>
      </c>
    </row>
    <row r="2003" spans="1:18" ht="20.399999999999999" x14ac:dyDescent="0.35">
      <c r="A2003" s="1">
        <v>2001</v>
      </c>
      <c r="B2003" s="1" t="s">
        <v>1594</v>
      </c>
      <c r="C2003" s="1" t="s">
        <v>22</v>
      </c>
      <c r="D2003" s="1">
        <v>2008</v>
      </c>
      <c r="E2003" s="1">
        <v>88123</v>
      </c>
      <c r="F2003" s="1" t="s">
        <v>23</v>
      </c>
      <c r="G2003" s="1" t="s">
        <v>17</v>
      </c>
      <c r="H2003" s="1" t="s">
        <v>18</v>
      </c>
      <c r="I2003" s="1">
        <v>18.7</v>
      </c>
      <c r="J2003" s="1" t="s">
        <v>24</v>
      </c>
      <c r="K2003" s="1" t="s">
        <v>687</v>
      </c>
      <c r="L2003" s="1">
        <v>5</v>
      </c>
      <c r="N2003" s="1">
        <v>2.2000000000000002</v>
      </c>
      <c r="P2003" s="2">
        <f t="shared" si="133"/>
        <v>66</v>
      </c>
      <c r="R2003" t="str">
        <f t="shared" si="132"/>
        <v/>
      </c>
    </row>
    <row r="2004" spans="1:18" ht="20.399999999999999" x14ac:dyDescent="0.35">
      <c r="A2004" s="1">
        <v>2002</v>
      </c>
      <c r="B2004" s="1" t="s">
        <v>590</v>
      </c>
      <c r="C2004" s="1" t="s">
        <v>22</v>
      </c>
      <c r="D2004" s="1">
        <v>2014</v>
      </c>
      <c r="E2004" s="1">
        <v>79000</v>
      </c>
      <c r="F2004" s="1" t="s">
        <v>23</v>
      </c>
      <c r="G2004" s="1" t="s">
        <v>35</v>
      </c>
      <c r="H2004" s="1" t="s">
        <v>18</v>
      </c>
      <c r="I2004" s="1">
        <v>12</v>
      </c>
      <c r="J2004" s="1" t="s">
        <v>24</v>
      </c>
      <c r="K2004" s="1" t="s">
        <v>591</v>
      </c>
      <c r="L2004" s="1">
        <v>7</v>
      </c>
      <c r="N2004" s="1">
        <v>41</v>
      </c>
      <c r="P2004" s="2">
        <f t="shared" si="133"/>
        <v>224</v>
      </c>
      <c r="R2004" t="str">
        <f t="shared" si="132"/>
        <v/>
      </c>
    </row>
    <row r="2005" spans="1:18" ht="20.399999999999999" x14ac:dyDescent="0.35">
      <c r="A2005" s="1">
        <v>2003</v>
      </c>
      <c r="B2005" s="1" t="s">
        <v>729</v>
      </c>
      <c r="C2005" s="1" t="s">
        <v>74</v>
      </c>
      <c r="D2005" s="1">
        <v>2016</v>
      </c>
      <c r="E2005" s="1">
        <v>28143</v>
      </c>
      <c r="F2005" s="1" t="s">
        <v>23</v>
      </c>
      <c r="G2005" s="1" t="s">
        <v>35</v>
      </c>
      <c r="H2005" s="1" t="s">
        <v>18</v>
      </c>
      <c r="I2005" s="1">
        <v>20.68</v>
      </c>
      <c r="J2005" s="1" t="s">
        <v>24</v>
      </c>
      <c r="K2005" s="1" t="s">
        <v>77</v>
      </c>
      <c r="L2005" s="1">
        <v>5</v>
      </c>
      <c r="M2005" s="1" t="s">
        <v>730</v>
      </c>
      <c r="N2005" s="1">
        <v>28.5</v>
      </c>
      <c r="P2005" s="2">
        <f t="shared" si="133"/>
        <v>190</v>
      </c>
      <c r="Q2005">
        <f t="shared" si="131"/>
        <v>4818000</v>
      </c>
      <c r="R2005">
        <f t="shared" si="132"/>
        <v>99.996056454960566</v>
      </c>
    </row>
    <row r="2006" spans="1:18" ht="20.399999999999999" x14ac:dyDescent="0.35">
      <c r="A2006" s="1">
        <v>2004</v>
      </c>
      <c r="B2006" s="1" t="s">
        <v>146</v>
      </c>
      <c r="C2006" s="1" t="s">
        <v>15</v>
      </c>
      <c r="D2006" s="1">
        <v>2015</v>
      </c>
      <c r="E2006" s="1">
        <v>23001</v>
      </c>
      <c r="F2006" s="1" t="s">
        <v>28</v>
      </c>
      <c r="G2006" s="1" t="s">
        <v>17</v>
      </c>
      <c r="H2006" s="1" t="s">
        <v>18</v>
      </c>
      <c r="I2006" s="1">
        <v>15.04</v>
      </c>
      <c r="J2006" s="1" t="s">
        <v>24</v>
      </c>
      <c r="K2006" s="1" t="s">
        <v>147</v>
      </c>
      <c r="L2006" s="1">
        <v>5</v>
      </c>
      <c r="N2006" s="1">
        <v>5.49</v>
      </c>
      <c r="P2006" s="2">
        <f t="shared" si="133"/>
        <v>103.2</v>
      </c>
      <c r="R2006" t="str">
        <f t="shared" si="132"/>
        <v/>
      </c>
    </row>
    <row r="2007" spans="1:18" ht="20.399999999999999" x14ac:dyDescent="0.35">
      <c r="A2007" s="1">
        <v>2005</v>
      </c>
      <c r="B2007" s="1" t="s">
        <v>970</v>
      </c>
      <c r="C2007" s="1" t="s">
        <v>129</v>
      </c>
      <c r="D2007" s="1">
        <v>2013</v>
      </c>
      <c r="E2007" s="1">
        <v>82002</v>
      </c>
      <c r="F2007" s="1" t="s">
        <v>23</v>
      </c>
      <c r="G2007" s="1" t="s">
        <v>35</v>
      </c>
      <c r="H2007" s="1" t="s">
        <v>36</v>
      </c>
      <c r="I2007" s="1">
        <v>16.55</v>
      </c>
      <c r="J2007" s="1" t="s">
        <v>24</v>
      </c>
      <c r="K2007" s="1" t="s">
        <v>867</v>
      </c>
      <c r="L2007" s="1">
        <v>5</v>
      </c>
      <c r="N2007" s="1">
        <v>17.5</v>
      </c>
      <c r="P2007" s="2">
        <f t="shared" si="133"/>
        <v>147.51</v>
      </c>
      <c r="R2007" t="str">
        <f t="shared" si="132"/>
        <v/>
      </c>
    </row>
    <row r="2008" spans="1:18" ht="20.399999999999999" x14ac:dyDescent="0.35">
      <c r="A2008" s="1">
        <v>2006</v>
      </c>
      <c r="B2008" s="1" t="s">
        <v>1595</v>
      </c>
      <c r="C2008" s="1" t="s">
        <v>74</v>
      </c>
      <c r="D2008" s="1">
        <v>2009</v>
      </c>
      <c r="E2008" s="1">
        <v>75000</v>
      </c>
      <c r="F2008" s="1" t="s">
        <v>23</v>
      </c>
      <c r="G2008" s="1" t="s">
        <v>17</v>
      </c>
      <c r="H2008" s="1" t="s">
        <v>18</v>
      </c>
      <c r="I2008" s="1">
        <v>13.8</v>
      </c>
      <c r="J2008" s="1" t="s">
        <v>24</v>
      </c>
      <c r="K2008" s="1" t="s">
        <v>159</v>
      </c>
      <c r="L2008" s="1">
        <v>5</v>
      </c>
      <c r="N2008" s="1">
        <v>1.99</v>
      </c>
      <c r="P2008" s="2">
        <f t="shared" si="133"/>
        <v>68</v>
      </c>
      <c r="R2008" t="str">
        <f t="shared" si="132"/>
        <v/>
      </c>
    </row>
    <row r="2009" spans="1:18" ht="20.399999999999999" x14ac:dyDescent="0.35">
      <c r="A2009" s="1">
        <v>2007</v>
      </c>
      <c r="B2009" s="1" t="s">
        <v>1596</v>
      </c>
      <c r="C2009" s="1" t="s">
        <v>53</v>
      </c>
      <c r="D2009" s="1">
        <v>2016</v>
      </c>
      <c r="E2009" s="1">
        <v>37451</v>
      </c>
      <c r="F2009" s="1" t="s">
        <v>23</v>
      </c>
      <c r="G2009" s="1" t="s">
        <v>17</v>
      </c>
      <c r="H2009" s="1" t="s">
        <v>18</v>
      </c>
      <c r="I2009" s="1">
        <v>22.32</v>
      </c>
      <c r="J2009" s="1" t="s">
        <v>24</v>
      </c>
      <c r="K2009" s="1" t="s">
        <v>817</v>
      </c>
      <c r="L2009" s="1">
        <v>5</v>
      </c>
      <c r="N2009" s="1">
        <v>6.64</v>
      </c>
      <c r="P2009" s="2">
        <f t="shared" si="133"/>
        <v>126.3</v>
      </c>
      <c r="R2009" t="str">
        <f t="shared" si="132"/>
        <v/>
      </c>
    </row>
    <row r="2010" spans="1:18" ht="20.399999999999999" x14ac:dyDescent="0.35">
      <c r="A2010" s="1">
        <v>2008</v>
      </c>
      <c r="B2010" s="1" t="s">
        <v>1197</v>
      </c>
      <c r="C2010" s="1" t="s">
        <v>39</v>
      </c>
      <c r="D2010" s="1">
        <v>2017</v>
      </c>
      <c r="E2010" s="1">
        <v>67000</v>
      </c>
      <c r="F2010" s="1" t="s">
        <v>23</v>
      </c>
      <c r="G2010" s="1" t="s">
        <v>17</v>
      </c>
      <c r="H2010" s="1" t="s">
        <v>18</v>
      </c>
      <c r="I2010" s="1">
        <v>13.68</v>
      </c>
      <c r="J2010" s="1" t="s">
        <v>24</v>
      </c>
      <c r="K2010" s="1" t="s">
        <v>156</v>
      </c>
      <c r="L2010" s="1">
        <v>7</v>
      </c>
      <c r="M2010" s="1" t="s">
        <v>1198</v>
      </c>
      <c r="N2010" s="1">
        <v>16.5</v>
      </c>
      <c r="P2010" s="2">
        <f t="shared" si="133"/>
        <v>147.80000000000001</v>
      </c>
      <c r="Q2010">
        <f t="shared" si="131"/>
        <v>2287000</v>
      </c>
      <c r="R2010">
        <f t="shared" si="132"/>
        <v>99.993537385220819</v>
      </c>
    </row>
    <row r="2011" spans="1:18" ht="20.399999999999999" x14ac:dyDescent="0.35">
      <c r="A2011" s="1">
        <v>2009</v>
      </c>
      <c r="B2011" s="1" t="s">
        <v>1108</v>
      </c>
      <c r="C2011" s="1" t="s">
        <v>22</v>
      </c>
      <c r="D2011" s="1">
        <v>2016</v>
      </c>
      <c r="E2011" s="1">
        <v>25000</v>
      </c>
      <c r="F2011" s="1" t="s">
        <v>28</v>
      </c>
      <c r="G2011" s="1" t="s">
        <v>17</v>
      </c>
      <c r="H2011" s="1" t="s">
        <v>18</v>
      </c>
      <c r="I2011" s="1">
        <v>18.899999999999999</v>
      </c>
      <c r="J2011" s="1" t="s">
        <v>24</v>
      </c>
      <c r="K2011" s="1" t="s">
        <v>110</v>
      </c>
      <c r="L2011" s="1">
        <v>5</v>
      </c>
      <c r="N2011" s="1">
        <v>5</v>
      </c>
      <c r="P2011" s="2">
        <f t="shared" si="133"/>
        <v>82</v>
      </c>
      <c r="R2011" t="str">
        <f t="shared" si="132"/>
        <v/>
      </c>
    </row>
    <row r="2012" spans="1:18" ht="20.399999999999999" x14ac:dyDescent="0.35">
      <c r="A2012" s="1">
        <v>2010</v>
      </c>
      <c r="B2012" s="1" t="s">
        <v>1042</v>
      </c>
      <c r="C2012" s="1" t="s">
        <v>15</v>
      </c>
      <c r="D2012" s="1">
        <v>2017</v>
      </c>
      <c r="E2012" s="1">
        <v>12000</v>
      </c>
      <c r="F2012" s="1" t="s">
        <v>28</v>
      </c>
      <c r="G2012" s="1" t="s">
        <v>17</v>
      </c>
      <c r="H2012" s="1" t="s">
        <v>18</v>
      </c>
      <c r="I2012" s="1">
        <v>17</v>
      </c>
      <c r="J2012" s="1" t="s">
        <v>24</v>
      </c>
      <c r="K2012" s="1" t="s">
        <v>1043</v>
      </c>
      <c r="L2012" s="1">
        <v>5</v>
      </c>
      <c r="N2012" s="1">
        <v>5.4</v>
      </c>
      <c r="P2012" s="2">
        <f t="shared" si="133"/>
        <v>73.75</v>
      </c>
      <c r="R2012" t="str">
        <f t="shared" si="132"/>
        <v/>
      </c>
    </row>
    <row r="2013" spans="1:18" ht="20.399999999999999" x14ac:dyDescent="0.35">
      <c r="A2013" s="1">
        <v>2011</v>
      </c>
      <c r="B2013" s="1" t="s">
        <v>148</v>
      </c>
      <c r="C2013" s="1" t="s">
        <v>57</v>
      </c>
      <c r="D2013" s="1">
        <v>2017</v>
      </c>
      <c r="E2013" s="1">
        <v>25000</v>
      </c>
      <c r="F2013" s="1" t="s">
        <v>28</v>
      </c>
      <c r="G2013" s="1" t="s">
        <v>17</v>
      </c>
      <c r="H2013" s="1" t="s">
        <v>18</v>
      </c>
      <c r="I2013" s="1">
        <v>25.17</v>
      </c>
      <c r="J2013" s="1" t="s">
        <v>24</v>
      </c>
      <c r="K2013" s="1" t="s">
        <v>149</v>
      </c>
      <c r="L2013" s="1">
        <v>5</v>
      </c>
      <c r="N2013" s="1">
        <v>2.99</v>
      </c>
      <c r="P2013" s="2">
        <f t="shared" si="133"/>
        <v>53.3</v>
      </c>
      <c r="R2013" t="str">
        <f t="shared" si="132"/>
        <v/>
      </c>
    </row>
    <row r="2014" spans="1:18" ht="20.399999999999999" x14ac:dyDescent="0.35">
      <c r="A2014" s="1">
        <v>2012</v>
      </c>
      <c r="B2014" s="1" t="s">
        <v>465</v>
      </c>
      <c r="C2014" s="1" t="s">
        <v>43</v>
      </c>
      <c r="D2014" s="1">
        <v>2011</v>
      </c>
      <c r="E2014" s="1">
        <v>95936</v>
      </c>
      <c r="F2014" s="1" t="s">
        <v>28</v>
      </c>
      <c r="G2014" s="1" t="s">
        <v>17</v>
      </c>
      <c r="H2014" s="1" t="s">
        <v>18</v>
      </c>
      <c r="I2014" s="1">
        <v>17</v>
      </c>
      <c r="J2014" s="1" t="s">
        <v>24</v>
      </c>
      <c r="K2014" s="1" t="s">
        <v>466</v>
      </c>
      <c r="L2014" s="1">
        <v>5</v>
      </c>
      <c r="N2014" s="1">
        <v>4.0999999999999996</v>
      </c>
      <c r="P2014" s="2">
        <f t="shared" si="133"/>
        <v>118</v>
      </c>
      <c r="R2014" t="str">
        <f t="shared" si="132"/>
        <v/>
      </c>
    </row>
    <row r="2015" spans="1:18" ht="20.399999999999999" x14ac:dyDescent="0.35">
      <c r="A2015" s="1">
        <v>2013</v>
      </c>
      <c r="B2015" s="1" t="s">
        <v>1312</v>
      </c>
      <c r="C2015" s="1" t="s">
        <v>53</v>
      </c>
      <c r="D2015" s="1">
        <v>2018</v>
      </c>
      <c r="E2015" s="1">
        <v>5354</v>
      </c>
      <c r="F2015" s="1" t="s">
        <v>28</v>
      </c>
      <c r="G2015" s="1" t="s">
        <v>35</v>
      </c>
      <c r="H2015" s="1" t="s">
        <v>18</v>
      </c>
      <c r="I2015" s="1">
        <v>18.899999999999999</v>
      </c>
      <c r="J2015" s="1" t="s">
        <v>24</v>
      </c>
      <c r="K2015" s="1" t="s">
        <v>327</v>
      </c>
      <c r="L2015" s="1">
        <v>5</v>
      </c>
      <c r="M2015" s="1" t="s">
        <v>1597</v>
      </c>
      <c r="N2015" s="1">
        <v>6.76</v>
      </c>
      <c r="P2015" s="2">
        <f t="shared" si="133"/>
        <v>81.86</v>
      </c>
      <c r="Q2015">
        <f t="shared" si="131"/>
        <v>737000</v>
      </c>
      <c r="R2015">
        <f t="shared" si="132"/>
        <v>99.988892808683858</v>
      </c>
    </row>
    <row r="2016" spans="1:18" ht="20.399999999999999" x14ac:dyDescent="0.35">
      <c r="A2016" s="1">
        <v>2014</v>
      </c>
      <c r="B2016" s="1" t="s">
        <v>1598</v>
      </c>
      <c r="C2016" s="1" t="s">
        <v>27</v>
      </c>
      <c r="D2016" s="1">
        <v>2016</v>
      </c>
      <c r="E2016" s="1">
        <v>42000</v>
      </c>
      <c r="F2016" s="1" t="s">
        <v>28</v>
      </c>
      <c r="G2016" s="1" t="s">
        <v>17</v>
      </c>
      <c r="H2016" s="1" t="s">
        <v>36</v>
      </c>
      <c r="I2016" s="1">
        <v>18.78</v>
      </c>
      <c r="J2016" s="1" t="s">
        <v>24</v>
      </c>
      <c r="K2016" s="1" t="s">
        <v>142</v>
      </c>
      <c r="L2016" s="1">
        <v>5</v>
      </c>
      <c r="M2016" s="1" t="s">
        <v>1599</v>
      </c>
      <c r="N2016" s="1">
        <v>5.5</v>
      </c>
      <c r="P2016" s="2">
        <f t="shared" si="133"/>
        <v>75</v>
      </c>
      <c r="Q2016">
        <f t="shared" si="131"/>
        <v>733000</v>
      </c>
      <c r="R2016">
        <f t="shared" si="132"/>
        <v>99.989768076398363</v>
      </c>
    </row>
    <row r="2017" spans="1:18" ht="20.399999999999999" x14ac:dyDescent="0.35">
      <c r="A2017" s="1">
        <v>2015</v>
      </c>
      <c r="B2017" s="1" t="s">
        <v>59</v>
      </c>
      <c r="C2017" s="1" t="s">
        <v>34</v>
      </c>
      <c r="D2017" s="1">
        <v>2014</v>
      </c>
      <c r="E2017" s="1">
        <v>44282</v>
      </c>
      <c r="F2017" s="1" t="s">
        <v>23</v>
      </c>
      <c r="G2017" s="1" t="s">
        <v>17</v>
      </c>
      <c r="H2017" s="1" t="s">
        <v>18</v>
      </c>
      <c r="I2017" s="1">
        <v>25.2</v>
      </c>
      <c r="J2017" s="1" t="s">
        <v>24</v>
      </c>
      <c r="K2017" s="1" t="s">
        <v>51</v>
      </c>
      <c r="L2017" s="1">
        <v>5</v>
      </c>
      <c r="N2017" s="1">
        <v>5.99</v>
      </c>
      <c r="P2017" s="2">
        <f t="shared" si="133"/>
        <v>74</v>
      </c>
      <c r="R2017" t="str">
        <f t="shared" si="132"/>
        <v/>
      </c>
    </row>
    <row r="2018" spans="1:18" ht="20.399999999999999" x14ac:dyDescent="0.35">
      <c r="A2018" s="1">
        <v>2016</v>
      </c>
      <c r="B2018" s="1" t="s">
        <v>995</v>
      </c>
      <c r="C2018" s="1" t="s">
        <v>61</v>
      </c>
      <c r="D2018" s="1">
        <v>2012</v>
      </c>
      <c r="E2018" s="1">
        <v>70000</v>
      </c>
      <c r="F2018" s="1" t="s">
        <v>23</v>
      </c>
      <c r="G2018" s="1" t="s">
        <v>17</v>
      </c>
      <c r="H2018" s="1" t="s">
        <v>18</v>
      </c>
      <c r="I2018" s="1">
        <v>21.64</v>
      </c>
      <c r="J2018" s="1" t="s">
        <v>24</v>
      </c>
      <c r="K2018" s="1" t="s">
        <v>996</v>
      </c>
      <c r="L2018" s="1">
        <v>5</v>
      </c>
      <c r="N2018" s="1">
        <v>2.59</v>
      </c>
      <c r="P2018" s="2">
        <f t="shared" si="133"/>
        <v>84.8</v>
      </c>
      <c r="R2018" t="str">
        <f t="shared" si="132"/>
        <v/>
      </c>
    </row>
    <row r="2019" spans="1:18" ht="20.399999999999999" x14ac:dyDescent="0.35">
      <c r="A2019" s="1">
        <v>2017</v>
      </c>
      <c r="B2019" s="1" t="s">
        <v>748</v>
      </c>
      <c r="C2019" s="1" t="s">
        <v>15</v>
      </c>
      <c r="D2019" s="1">
        <v>2013</v>
      </c>
      <c r="E2019" s="1">
        <v>31400</v>
      </c>
      <c r="F2019" s="1" t="s">
        <v>23</v>
      </c>
      <c r="G2019" s="1" t="s">
        <v>35</v>
      </c>
      <c r="H2019" s="1" t="s">
        <v>18</v>
      </c>
      <c r="I2019" s="1">
        <v>16.36</v>
      </c>
      <c r="J2019" s="1" t="s">
        <v>24</v>
      </c>
      <c r="K2019" s="1" t="s">
        <v>62</v>
      </c>
      <c r="L2019" s="1">
        <v>5</v>
      </c>
      <c r="N2019" s="1">
        <v>26.75</v>
      </c>
      <c r="P2019" s="2">
        <f t="shared" si="133"/>
        <v>187.7</v>
      </c>
      <c r="R2019" t="str">
        <f t="shared" si="132"/>
        <v/>
      </c>
    </row>
    <row r="2020" spans="1:18" ht="20.399999999999999" x14ac:dyDescent="0.35">
      <c r="A2020" s="1">
        <v>2018</v>
      </c>
      <c r="B2020" s="1" t="s">
        <v>1036</v>
      </c>
      <c r="C2020" s="1" t="s">
        <v>22</v>
      </c>
      <c r="D2020" s="1">
        <v>2016</v>
      </c>
      <c r="E2020" s="1">
        <v>50000</v>
      </c>
      <c r="F2020" s="1" t="s">
        <v>23</v>
      </c>
      <c r="G2020" s="1" t="s">
        <v>17</v>
      </c>
      <c r="H2020" s="1" t="s">
        <v>18</v>
      </c>
      <c r="I2020" s="1">
        <v>28.09</v>
      </c>
      <c r="J2020" s="1" t="s">
        <v>24</v>
      </c>
      <c r="K2020" s="1" t="s">
        <v>80</v>
      </c>
      <c r="L2020" s="1">
        <v>5</v>
      </c>
      <c r="N2020" s="1">
        <v>8.5</v>
      </c>
      <c r="P2020" s="2">
        <f t="shared" si="133"/>
        <v>88.5</v>
      </c>
      <c r="R2020" t="str">
        <f t="shared" si="132"/>
        <v/>
      </c>
    </row>
    <row r="2021" spans="1:18" ht="20.399999999999999" x14ac:dyDescent="0.35">
      <c r="A2021" s="1">
        <v>2019</v>
      </c>
      <c r="B2021" s="1" t="s">
        <v>871</v>
      </c>
      <c r="C2021" s="1" t="s">
        <v>74</v>
      </c>
      <c r="D2021" s="1">
        <v>2011</v>
      </c>
      <c r="E2021" s="1">
        <v>53000</v>
      </c>
      <c r="F2021" s="1" t="s">
        <v>23</v>
      </c>
      <c r="G2021" s="1" t="s">
        <v>35</v>
      </c>
      <c r="H2021" s="1" t="s">
        <v>18</v>
      </c>
      <c r="I2021" s="1">
        <v>12.8</v>
      </c>
      <c r="J2021" s="1" t="s">
        <v>24</v>
      </c>
      <c r="K2021" s="1" t="s">
        <v>872</v>
      </c>
      <c r="L2021" s="1">
        <v>5</v>
      </c>
      <c r="N2021" s="1">
        <v>23</v>
      </c>
      <c r="P2021" s="2">
        <f t="shared" si="133"/>
        <v>167.6</v>
      </c>
      <c r="R2021" t="str">
        <f t="shared" si="132"/>
        <v/>
      </c>
    </row>
    <row r="2022" spans="1:18" ht="20.399999999999999" x14ac:dyDescent="0.35">
      <c r="A2022" s="1">
        <v>2020</v>
      </c>
      <c r="B2022" s="1" t="s">
        <v>1311</v>
      </c>
      <c r="C2022" s="1" t="s">
        <v>22</v>
      </c>
      <c r="D2022" s="1">
        <v>2014</v>
      </c>
      <c r="E2022" s="1">
        <v>21727</v>
      </c>
      <c r="F2022" s="1" t="s">
        <v>28</v>
      </c>
      <c r="G2022" s="1" t="s">
        <v>17</v>
      </c>
      <c r="H2022" s="1" t="s">
        <v>18</v>
      </c>
      <c r="I2022" s="1">
        <v>15.6</v>
      </c>
      <c r="J2022" s="1" t="s">
        <v>24</v>
      </c>
      <c r="K2022" s="1" t="s">
        <v>1600</v>
      </c>
      <c r="L2022" s="1">
        <v>5</v>
      </c>
      <c r="N2022" s="1">
        <v>3.35</v>
      </c>
      <c r="P2022" s="2">
        <f t="shared" si="133"/>
        <v>70.02</v>
      </c>
      <c r="R2022" t="str">
        <f t="shared" si="132"/>
        <v/>
      </c>
    </row>
    <row r="2023" spans="1:18" ht="20.399999999999999" x14ac:dyDescent="0.35">
      <c r="A2023" s="1">
        <v>2021</v>
      </c>
      <c r="B2023" s="1" t="s">
        <v>414</v>
      </c>
      <c r="C2023" s="1" t="s">
        <v>74</v>
      </c>
      <c r="D2023" s="1">
        <v>2012</v>
      </c>
      <c r="E2023" s="1">
        <v>43000</v>
      </c>
      <c r="F2023" s="1" t="s">
        <v>23</v>
      </c>
      <c r="G2023" s="1" t="s">
        <v>35</v>
      </c>
      <c r="H2023" s="1" t="s">
        <v>36</v>
      </c>
      <c r="I2023" s="1">
        <v>11.72</v>
      </c>
      <c r="J2023" s="1" t="s">
        <v>24</v>
      </c>
      <c r="K2023" s="1" t="s">
        <v>415</v>
      </c>
      <c r="L2023" s="1">
        <v>7</v>
      </c>
      <c r="N2023" s="1">
        <v>10.75</v>
      </c>
      <c r="P2023" s="2">
        <f t="shared" si="133"/>
        <v>194.3</v>
      </c>
      <c r="R2023" t="str">
        <f t="shared" si="132"/>
        <v/>
      </c>
    </row>
    <row r="2024" spans="1:18" ht="20.399999999999999" x14ac:dyDescent="0.35">
      <c r="A2024" s="1">
        <v>2022</v>
      </c>
      <c r="B2024" s="1" t="s">
        <v>1601</v>
      </c>
      <c r="C2024" s="1" t="s">
        <v>57</v>
      </c>
      <c r="D2024" s="1">
        <v>2013</v>
      </c>
      <c r="E2024" s="1">
        <v>75000</v>
      </c>
      <c r="F2024" s="1" t="s">
        <v>23</v>
      </c>
      <c r="G2024" s="1" t="s">
        <v>17</v>
      </c>
      <c r="H2024" s="1" t="s">
        <v>18</v>
      </c>
      <c r="I2024" s="1">
        <v>12.05</v>
      </c>
      <c r="J2024" s="1" t="s">
        <v>24</v>
      </c>
      <c r="K2024" s="1" t="s">
        <v>266</v>
      </c>
      <c r="L2024" s="1">
        <v>8</v>
      </c>
      <c r="N2024" s="1">
        <v>6.29</v>
      </c>
      <c r="P2024" s="2">
        <f t="shared" si="133"/>
        <v>120</v>
      </c>
      <c r="R2024" t="str">
        <f t="shared" si="132"/>
        <v/>
      </c>
    </row>
    <row r="2025" spans="1:18" ht="20.399999999999999" x14ac:dyDescent="0.35">
      <c r="A2025" s="1">
        <v>2023</v>
      </c>
      <c r="B2025" s="1" t="s">
        <v>653</v>
      </c>
      <c r="C2025" s="1" t="s">
        <v>74</v>
      </c>
      <c r="D2025" s="1">
        <v>2014</v>
      </c>
      <c r="E2025" s="1">
        <v>73557</v>
      </c>
      <c r="F2025" s="1" t="s">
        <v>23</v>
      </c>
      <c r="G2025" s="1" t="s">
        <v>17</v>
      </c>
      <c r="H2025" s="1" t="s">
        <v>18</v>
      </c>
      <c r="I2025" s="1">
        <v>19.600000000000001</v>
      </c>
      <c r="J2025" s="1" t="s">
        <v>24</v>
      </c>
      <c r="K2025" s="1" t="s">
        <v>95</v>
      </c>
      <c r="L2025" s="1">
        <v>5</v>
      </c>
      <c r="N2025" s="1">
        <v>7.75</v>
      </c>
      <c r="P2025" s="2">
        <f t="shared" si="133"/>
        <v>108.45</v>
      </c>
      <c r="R2025" t="str">
        <f t="shared" si="132"/>
        <v/>
      </c>
    </row>
    <row r="2026" spans="1:18" ht="20.399999999999999" x14ac:dyDescent="0.35">
      <c r="A2026" s="1">
        <v>2024</v>
      </c>
      <c r="B2026" s="1" t="s">
        <v>33</v>
      </c>
      <c r="C2026" s="1" t="s">
        <v>61</v>
      </c>
      <c r="D2026" s="1">
        <v>2012</v>
      </c>
      <c r="E2026" s="1">
        <v>44555</v>
      </c>
      <c r="F2026" s="1" t="s">
        <v>23</v>
      </c>
      <c r="G2026" s="1" t="s">
        <v>35</v>
      </c>
      <c r="H2026" s="1" t="s">
        <v>18</v>
      </c>
      <c r="I2026" s="1">
        <v>15.2</v>
      </c>
      <c r="J2026" s="1" t="s">
        <v>24</v>
      </c>
      <c r="K2026" s="1" t="s">
        <v>37</v>
      </c>
      <c r="L2026" s="1">
        <v>5</v>
      </c>
      <c r="N2026" s="1">
        <v>13.5</v>
      </c>
      <c r="P2026" s="2">
        <f t="shared" si="133"/>
        <v>140.80000000000001</v>
      </c>
      <c r="R2026" t="str">
        <f t="shared" si="132"/>
        <v/>
      </c>
    </row>
    <row r="2027" spans="1:18" ht="20.399999999999999" x14ac:dyDescent="0.35">
      <c r="A2027" s="1">
        <v>2025</v>
      </c>
      <c r="B2027" s="1" t="s">
        <v>1009</v>
      </c>
      <c r="C2027" s="1" t="s">
        <v>34</v>
      </c>
      <c r="D2027" s="1">
        <v>2013</v>
      </c>
      <c r="E2027" s="1">
        <v>54885</v>
      </c>
      <c r="F2027" s="1" t="s">
        <v>28</v>
      </c>
      <c r="G2027" s="1" t="s">
        <v>17</v>
      </c>
      <c r="H2027" s="1" t="s">
        <v>18</v>
      </c>
      <c r="I2027" s="1">
        <v>15.1</v>
      </c>
      <c r="J2027" s="1" t="s">
        <v>24</v>
      </c>
      <c r="K2027" s="1" t="s">
        <v>239</v>
      </c>
      <c r="L2027" s="1">
        <v>7</v>
      </c>
      <c r="M2027" s="1" t="s">
        <v>1010</v>
      </c>
      <c r="N2027" s="1">
        <v>3.75</v>
      </c>
      <c r="P2027" s="2">
        <f t="shared" si="133"/>
        <v>73</v>
      </c>
      <c r="Q2027">
        <f t="shared" si="131"/>
        <v>498000.00000000006</v>
      </c>
      <c r="R2027">
        <f t="shared" si="132"/>
        <v>99.985341365461849</v>
      </c>
    </row>
    <row r="2028" spans="1:18" ht="20.399999999999999" x14ac:dyDescent="0.35">
      <c r="A2028" s="1">
        <v>2026</v>
      </c>
      <c r="B2028" s="1" t="s">
        <v>1602</v>
      </c>
      <c r="C2028" s="1" t="s">
        <v>15</v>
      </c>
      <c r="D2028" s="1">
        <v>2011</v>
      </c>
      <c r="E2028" s="1">
        <v>76000</v>
      </c>
      <c r="F2028" s="1" t="s">
        <v>23</v>
      </c>
      <c r="G2028" s="1" t="s">
        <v>17</v>
      </c>
      <c r="H2028" s="1" t="s">
        <v>36</v>
      </c>
      <c r="I2028" s="1">
        <v>14</v>
      </c>
      <c r="J2028" s="1" t="s">
        <v>24</v>
      </c>
      <c r="K2028" s="1" t="s">
        <v>331</v>
      </c>
      <c r="L2028" s="1">
        <v>7</v>
      </c>
      <c r="N2028" s="1">
        <v>3.75</v>
      </c>
      <c r="P2028" s="2">
        <f t="shared" si="133"/>
        <v>112</v>
      </c>
      <c r="R2028" t="str">
        <f t="shared" si="132"/>
        <v/>
      </c>
    </row>
    <row r="2029" spans="1:18" ht="20.399999999999999" x14ac:dyDescent="0.35">
      <c r="A2029" s="1">
        <v>2027</v>
      </c>
      <c r="B2029" s="1" t="s">
        <v>392</v>
      </c>
      <c r="C2029" s="1" t="s">
        <v>43</v>
      </c>
      <c r="D2029" s="1">
        <v>2006</v>
      </c>
      <c r="E2029" s="1">
        <v>101000</v>
      </c>
      <c r="F2029" s="1" t="s">
        <v>28</v>
      </c>
      <c r="G2029" s="1" t="s">
        <v>17</v>
      </c>
      <c r="H2029" s="1" t="s">
        <v>36</v>
      </c>
      <c r="I2029" s="1">
        <v>18.899999999999999</v>
      </c>
      <c r="J2029" s="1" t="s">
        <v>24</v>
      </c>
      <c r="K2029" s="1" t="s">
        <v>88</v>
      </c>
      <c r="L2029" s="1">
        <v>5</v>
      </c>
      <c r="N2029" s="1">
        <v>1.5</v>
      </c>
      <c r="P2029" s="2">
        <f t="shared" si="133"/>
        <v>67.099999999999994</v>
      </c>
      <c r="R2029" t="str">
        <f t="shared" si="132"/>
        <v/>
      </c>
    </row>
    <row r="2030" spans="1:18" ht="20.399999999999999" x14ac:dyDescent="0.35">
      <c r="A2030" s="1">
        <v>2028</v>
      </c>
      <c r="B2030" s="1" t="s">
        <v>105</v>
      </c>
      <c r="C2030" s="1" t="s">
        <v>27</v>
      </c>
      <c r="D2030" s="1">
        <v>2005</v>
      </c>
      <c r="E2030" s="1">
        <v>66000</v>
      </c>
      <c r="F2030" s="1" t="s">
        <v>28</v>
      </c>
      <c r="G2030" s="1" t="s">
        <v>17</v>
      </c>
      <c r="H2030" s="1" t="s">
        <v>18</v>
      </c>
      <c r="I2030" s="1">
        <v>14</v>
      </c>
      <c r="J2030" s="1" t="s">
        <v>24</v>
      </c>
      <c r="K2030" s="1" t="s">
        <v>106</v>
      </c>
      <c r="L2030" s="1">
        <v>5</v>
      </c>
      <c r="N2030" s="1">
        <v>1.45</v>
      </c>
      <c r="P2030" s="2">
        <f t="shared" si="133"/>
        <v>64</v>
      </c>
      <c r="R2030" t="str">
        <f t="shared" si="132"/>
        <v/>
      </c>
    </row>
    <row r="2031" spans="1:18" ht="20.399999999999999" x14ac:dyDescent="0.35">
      <c r="A2031" s="1">
        <v>2029</v>
      </c>
      <c r="B2031" s="1" t="s">
        <v>690</v>
      </c>
      <c r="C2031" s="1" t="s">
        <v>34</v>
      </c>
      <c r="D2031" s="1">
        <v>2013</v>
      </c>
      <c r="E2031" s="1">
        <v>84360</v>
      </c>
      <c r="F2031" s="1" t="s">
        <v>28</v>
      </c>
      <c r="G2031" s="1" t="s">
        <v>17</v>
      </c>
      <c r="H2031" s="1" t="s">
        <v>18</v>
      </c>
      <c r="I2031" s="1">
        <v>15.5</v>
      </c>
      <c r="J2031" s="1" t="s">
        <v>24</v>
      </c>
      <c r="K2031" s="1" t="s">
        <v>691</v>
      </c>
      <c r="L2031" s="1">
        <v>5</v>
      </c>
      <c r="N2031" s="1">
        <v>4.12</v>
      </c>
      <c r="P2031" s="2">
        <f t="shared" si="133"/>
        <v>103.3</v>
      </c>
      <c r="R2031" t="str">
        <f t="shared" si="132"/>
        <v/>
      </c>
    </row>
    <row r="2032" spans="1:18" ht="20.399999999999999" x14ac:dyDescent="0.35">
      <c r="A2032" s="1">
        <v>2030</v>
      </c>
      <c r="B2032" s="1" t="s">
        <v>1197</v>
      </c>
      <c r="C2032" s="1" t="s">
        <v>15</v>
      </c>
      <c r="D2032" s="1">
        <v>2016</v>
      </c>
      <c r="E2032" s="1">
        <v>25121</v>
      </c>
      <c r="F2032" s="1" t="s">
        <v>23</v>
      </c>
      <c r="G2032" s="1" t="s">
        <v>17</v>
      </c>
      <c r="H2032" s="1" t="s">
        <v>18</v>
      </c>
      <c r="I2032" s="1">
        <v>13.68</v>
      </c>
      <c r="J2032" s="1" t="s">
        <v>24</v>
      </c>
      <c r="K2032" s="1" t="s">
        <v>156</v>
      </c>
      <c r="L2032" s="1">
        <v>7</v>
      </c>
      <c r="M2032" s="1" t="s">
        <v>1603</v>
      </c>
      <c r="N2032" s="1">
        <v>17.11</v>
      </c>
      <c r="P2032" s="2">
        <f t="shared" si="133"/>
        <v>147.80000000000001</v>
      </c>
      <c r="Q2032">
        <f t="shared" si="131"/>
        <v>2306000</v>
      </c>
      <c r="R2032">
        <f t="shared" si="132"/>
        <v>99.993590633130964</v>
      </c>
    </row>
    <row r="2033" spans="1:18" ht="20.399999999999999" x14ac:dyDescent="0.35">
      <c r="A2033" s="1">
        <v>2031</v>
      </c>
      <c r="B2033" s="1" t="s">
        <v>316</v>
      </c>
      <c r="C2033" s="1" t="s">
        <v>22</v>
      </c>
      <c r="D2033" s="1">
        <v>2015</v>
      </c>
      <c r="E2033" s="1">
        <v>100000</v>
      </c>
      <c r="F2033" s="1" t="s">
        <v>23</v>
      </c>
      <c r="G2033" s="1" t="s">
        <v>17</v>
      </c>
      <c r="H2033" s="1" t="s">
        <v>36</v>
      </c>
      <c r="I2033" s="1">
        <v>12.99</v>
      </c>
      <c r="J2033" s="1" t="s">
        <v>24</v>
      </c>
      <c r="K2033" s="1" t="s">
        <v>247</v>
      </c>
      <c r="L2033" s="1">
        <v>7</v>
      </c>
      <c r="N2033" s="1">
        <v>10.25</v>
      </c>
      <c r="P2033" s="2">
        <f t="shared" si="133"/>
        <v>100.6</v>
      </c>
      <c r="R2033" t="str">
        <f t="shared" si="132"/>
        <v/>
      </c>
    </row>
    <row r="2034" spans="1:18" ht="20.399999999999999" x14ac:dyDescent="0.35">
      <c r="A2034" s="1">
        <v>2032</v>
      </c>
      <c r="B2034" s="1" t="s">
        <v>113</v>
      </c>
      <c r="C2034" s="1" t="s">
        <v>57</v>
      </c>
      <c r="D2034" s="1">
        <v>2011</v>
      </c>
      <c r="E2034" s="1">
        <v>66035</v>
      </c>
      <c r="F2034" s="1" t="s">
        <v>23</v>
      </c>
      <c r="G2034" s="1" t="s">
        <v>17</v>
      </c>
      <c r="H2034" s="1" t="s">
        <v>18</v>
      </c>
      <c r="I2034" s="1">
        <v>22.07</v>
      </c>
      <c r="J2034" s="1" t="s">
        <v>24</v>
      </c>
      <c r="K2034" s="1" t="s">
        <v>114</v>
      </c>
      <c r="L2034" s="1">
        <v>5</v>
      </c>
      <c r="N2034" s="1">
        <v>2.4900000000000002</v>
      </c>
      <c r="P2034" s="2">
        <f t="shared" ref="P2034:P2054" si="134">--LEFT(K2034, FIND(" ", K2034) - 1)</f>
        <v>73.900000000000006</v>
      </c>
      <c r="R2034" t="str">
        <f t="shared" si="132"/>
        <v/>
      </c>
    </row>
    <row r="2035" spans="1:18" ht="20.399999999999999" x14ac:dyDescent="0.35">
      <c r="A2035" s="1">
        <v>2033</v>
      </c>
      <c r="B2035" s="1" t="s">
        <v>704</v>
      </c>
      <c r="C2035" s="1" t="s">
        <v>22</v>
      </c>
      <c r="D2035" s="1">
        <v>2015</v>
      </c>
      <c r="E2035" s="1">
        <v>190000</v>
      </c>
      <c r="F2035" s="1" t="s">
        <v>28</v>
      </c>
      <c r="G2035" s="1" t="s">
        <v>17</v>
      </c>
      <c r="H2035" s="1" t="s">
        <v>36</v>
      </c>
      <c r="I2035" s="1">
        <v>16.78</v>
      </c>
      <c r="J2035" s="1" t="s">
        <v>24</v>
      </c>
      <c r="K2035" s="1" t="s">
        <v>333</v>
      </c>
      <c r="L2035" s="1">
        <v>5</v>
      </c>
      <c r="N2035" s="1">
        <v>3.85</v>
      </c>
      <c r="P2035" s="2">
        <f t="shared" si="134"/>
        <v>88.73</v>
      </c>
      <c r="R2035" t="str">
        <f t="shared" si="132"/>
        <v/>
      </c>
    </row>
    <row r="2036" spans="1:18" ht="20.399999999999999" x14ac:dyDescent="0.35">
      <c r="A2036" s="1">
        <v>2034</v>
      </c>
      <c r="B2036" s="1" t="s">
        <v>655</v>
      </c>
      <c r="C2036" s="1" t="s">
        <v>39</v>
      </c>
      <c r="D2036" s="1">
        <v>2014</v>
      </c>
      <c r="E2036" s="1">
        <v>85670</v>
      </c>
      <c r="F2036" s="1" t="s">
        <v>23</v>
      </c>
      <c r="G2036" s="1" t="s">
        <v>17</v>
      </c>
      <c r="H2036" s="1" t="s">
        <v>18</v>
      </c>
      <c r="I2036" s="1">
        <v>22.7</v>
      </c>
      <c r="J2036" s="1" t="s">
        <v>24</v>
      </c>
      <c r="K2036" s="1" t="s">
        <v>210</v>
      </c>
      <c r="L2036" s="1">
        <v>5</v>
      </c>
      <c r="N2036" s="1">
        <v>6.25</v>
      </c>
      <c r="P2036" s="2">
        <f t="shared" si="134"/>
        <v>89.84</v>
      </c>
      <c r="R2036" t="str">
        <f t="shared" si="132"/>
        <v/>
      </c>
    </row>
    <row r="2037" spans="1:18" ht="20.399999999999999" x14ac:dyDescent="0.35">
      <c r="A2037" s="1">
        <v>2035</v>
      </c>
      <c r="B2037" s="1" t="s">
        <v>656</v>
      </c>
      <c r="C2037" s="1" t="s">
        <v>39</v>
      </c>
      <c r="D2037" s="1">
        <v>2015</v>
      </c>
      <c r="E2037" s="1">
        <v>35000</v>
      </c>
      <c r="F2037" s="1" t="s">
        <v>23</v>
      </c>
      <c r="G2037" s="1" t="s">
        <v>17</v>
      </c>
      <c r="H2037" s="1" t="s">
        <v>18</v>
      </c>
      <c r="I2037" s="1">
        <v>24</v>
      </c>
      <c r="J2037" s="1" t="s">
        <v>24</v>
      </c>
      <c r="K2037" s="1" t="s">
        <v>424</v>
      </c>
      <c r="L2037" s="1">
        <v>5</v>
      </c>
      <c r="N2037" s="1">
        <v>4.88</v>
      </c>
      <c r="P2037" s="2">
        <f t="shared" si="134"/>
        <v>70</v>
      </c>
      <c r="R2037" t="str">
        <f t="shared" si="132"/>
        <v/>
      </c>
    </row>
    <row r="2038" spans="1:18" ht="20.399999999999999" x14ac:dyDescent="0.35">
      <c r="A2038" s="1">
        <v>2036</v>
      </c>
      <c r="B2038" s="1" t="s">
        <v>1567</v>
      </c>
      <c r="C2038" s="1" t="s">
        <v>15</v>
      </c>
      <c r="D2038" s="1">
        <v>2016</v>
      </c>
      <c r="E2038" s="1">
        <v>8000</v>
      </c>
      <c r="F2038" s="1" t="s">
        <v>28</v>
      </c>
      <c r="G2038" s="1" t="s">
        <v>35</v>
      </c>
      <c r="H2038" s="1" t="s">
        <v>18</v>
      </c>
      <c r="I2038" s="1">
        <v>18</v>
      </c>
      <c r="J2038" s="1" t="s">
        <v>24</v>
      </c>
      <c r="K2038" s="1" t="s">
        <v>201</v>
      </c>
      <c r="L2038" s="1">
        <v>5</v>
      </c>
      <c r="N2038" s="1">
        <v>9.4499999999999993</v>
      </c>
      <c r="P2038" s="2">
        <f t="shared" si="134"/>
        <v>117.3</v>
      </c>
      <c r="R2038" t="str">
        <f t="shared" si="132"/>
        <v/>
      </c>
    </row>
    <row r="2039" spans="1:18" ht="20.399999999999999" x14ac:dyDescent="0.35">
      <c r="A2039" s="1">
        <v>2037</v>
      </c>
      <c r="B2039" s="1" t="s">
        <v>1604</v>
      </c>
      <c r="C2039" s="1" t="s">
        <v>39</v>
      </c>
      <c r="D2039" s="1">
        <v>2007</v>
      </c>
      <c r="E2039" s="1">
        <v>162000</v>
      </c>
      <c r="F2039" s="1" t="s">
        <v>23</v>
      </c>
      <c r="G2039" s="1" t="s">
        <v>17</v>
      </c>
      <c r="H2039" s="1" t="s">
        <v>36</v>
      </c>
      <c r="I2039" s="1">
        <v>12.8</v>
      </c>
      <c r="J2039" s="1" t="s">
        <v>24</v>
      </c>
      <c r="K2039" s="1" t="s">
        <v>93</v>
      </c>
      <c r="L2039" s="1">
        <v>8</v>
      </c>
      <c r="N2039" s="1">
        <v>4.8</v>
      </c>
      <c r="P2039" s="2">
        <f t="shared" si="134"/>
        <v>102</v>
      </c>
      <c r="R2039" t="str">
        <f t="shared" si="132"/>
        <v/>
      </c>
    </row>
    <row r="2040" spans="1:18" ht="20.399999999999999" x14ac:dyDescent="0.35">
      <c r="A2040" s="1">
        <v>2038</v>
      </c>
      <c r="B2040" s="1" t="s">
        <v>621</v>
      </c>
      <c r="C2040" s="1" t="s">
        <v>57</v>
      </c>
      <c r="D2040" s="1">
        <v>2012</v>
      </c>
      <c r="E2040" s="1">
        <v>60000</v>
      </c>
      <c r="F2040" s="1" t="s">
        <v>28</v>
      </c>
      <c r="G2040" s="1" t="s">
        <v>17</v>
      </c>
      <c r="H2040" s="1" t="s">
        <v>18</v>
      </c>
      <c r="I2040" s="1">
        <v>21.1</v>
      </c>
      <c r="J2040" s="1" t="s">
        <v>24</v>
      </c>
      <c r="K2040" s="1" t="s">
        <v>41</v>
      </c>
      <c r="L2040" s="1">
        <v>5</v>
      </c>
      <c r="N2040" s="1">
        <v>1.99</v>
      </c>
      <c r="P2040" s="2">
        <f t="shared" si="134"/>
        <v>55.2</v>
      </c>
      <c r="R2040" t="str">
        <f t="shared" si="132"/>
        <v/>
      </c>
    </row>
    <row r="2041" spans="1:18" ht="20.399999999999999" x14ac:dyDescent="0.35">
      <c r="A2041" s="1">
        <v>2039</v>
      </c>
      <c r="B2041" s="1" t="s">
        <v>324</v>
      </c>
      <c r="C2041" s="1" t="s">
        <v>39</v>
      </c>
      <c r="D2041" s="1">
        <v>2010</v>
      </c>
      <c r="E2041" s="1">
        <v>70600</v>
      </c>
      <c r="F2041" s="1" t="s">
        <v>28</v>
      </c>
      <c r="G2041" s="1" t="s">
        <v>17</v>
      </c>
      <c r="H2041" s="1" t="s">
        <v>18</v>
      </c>
      <c r="I2041" s="1">
        <v>20.36</v>
      </c>
      <c r="J2041" s="1" t="s">
        <v>24</v>
      </c>
      <c r="K2041" s="1" t="s">
        <v>151</v>
      </c>
      <c r="L2041" s="1">
        <v>5</v>
      </c>
      <c r="N2041" s="1">
        <v>2.8</v>
      </c>
      <c r="P2041" s="2">
        <f t="shared" si="134"/>
        <v>78.900000000000006</v>
      </c>
      <c r="R2041" t="str">
        <f t="shared" si="132"/>
        <v/>
      </c>
    </row>
    <row r="2042" spans="1:18" ht="20.399999999999999" x14ac:dyDescent="0.35">
      <c r="A2042" s="1">
        <v>2040</v>
      </c>
      <c r="B2042" s="1" t="s">
        <v>1605</v>
      </c>
      <c r="C2042" s="1" t="s">
        <v>74</v>
      </c>
      <c r="D2042" s="1">
        <v>2011</v>
      </c>
      <c r="E2042" s="1">
        <v>25000</v>
      </c>
      <c r="F2042" s="1" t="s">
        <v>28</v>
      </c>
      <c r="G2042" s="1" t="s">
        <v>35</v>
      </c>
      <c r="H2042" s="1" t="s">
        <v>36</v>
      </c>
      <c r="I2042" s="1">
        <v>12.3</v>
      </c>
      <c r="J2042" s="1" t="s">
        <v>24</v>
      </c>
      <c r="K2042" s="1" t="s">
        <v>820</v>
      </c>
      <c r="L2042" s="1">
        <v>5</v>
      </c>
      <c r="N2042" s="1">
        <v>22</v>
      </c>
      <c r="P2042" s="2">
        <f t="shared" si="134"/>
        <v>185</v>
      </c>
      <c r="R2042" t="str">
        <f t="shared" si="132"/>
        <v/>
      </c>
    </row>
    <row r="2043" spans="1:18" ht="20.399999999999999" x14ac:dyDescent="0.35">
      <c r="A2043" s="1">
        <v>2041</v>
      </c>
      <c r="B2043" s="1" t="s">
        <v>1606</v>
      </c>
      <c r="C2043" s="1" t="s">
        <v>39</v>
      </c>
      <c r="D2043" s="1">
        <v>2012</v>
      </c>
      <c r="E2043" s="1">
        <v>75000</v>
      </c>
      <c r="F2043" s="1" t="s">
        <v>23</v>
      </c>
      <c r="G2043" s="1" t="s">
        <v>17</v>
      </c>
      <c r="H2043" s="1" t="s">
        <v>18</v>
      </c>
      <c r="I2043" s="1">
        <v>15.96</v>
      </c>
      <c r="J2043" s="1" t="s">
        <v>24</v>
      </c>
      <c r="K2043" s="1" t="s">
        <v>630</v>
      </c>
      <c r="L2043" s="1">
        <v>7</v>
      </c>
      <c r="M2043" s="1" t="s">
        <v>757</v>
      </c>
      <c r="N2043" s="1">
        <v>4.3</v>
      </c>
      <c r="P2043" s="2">
        <f t="shared" si="134"/>
        <v>62.1</v>
      </c>
      <c r="Q2043">
        <f t="shared" si="131"/>
        <v>1032000</v>
      </c>
      <c r="R2043">
        <f t="shared" si="132"/>
        <v>99.993982558139535</v>
      </c>
    </row>
    <row r="2044" spans="1:18" ht="20.399999999999999" x14ac:dyDescent="0.35">
      <c r="A2044" s="1">
        <v>2042</v>
      </c>
      <c r="B2044" s="1" t="s">
        <v>1378</v>
      </c>
      <c r="C2044" s="1" t="s">
        <v>34</v>
      </c>
      <c r="D2044" s="1">
        <v>2014</v>
      </c>
      <c r="E2044" s="1">
        <v>85071</v>
      </c>
      <c r="F2044" s="1" t="s">
        <v>23</v>
      </c>
      <c r="G2044" s="1" t="s">
        <v>35</v>
      </c>
      <c r="H2044" s="1" t="s">
        <v>18</v>
      </c>
      <c r="I2044" s="1">
        <v>20</v>
      </c>
      <c r="J2044" s="1" t="s">
        <v>24</v>
      </c>
      <c r="K2044" s="1" t="s">
        <v>97</v>
      </c>
      <c r="L2044" s="1">
        <v>5</v>
      </c>
      <c r="N2044" s="1">
        <v>9.75</v>
      </c>
      <c r="P2044" s="2">
        <f t="shared" si="134"/>
        <v>138.1</v>
      </c>
      <c r="R2044" t="str">
        <f t="shared" si="132"/>
        <v/>
      </c>
    </row>
    <row r="2045" spans="1:18" ht="20.399999999999999" x14ac:dyDescent="0.35">
      <c r="A2045" s="1">
        <v>2043</v>
      </c>
      <c r="B2045" s="1" t="s">
        <v>753</v>
      </c>
      <c r="C2045" s="1" t="s">
        <v>129</v>
      </c>
      <c r="D2045" s="1">
        <v>2015</v>
      </c>
      <c r="E2045" s="1">
        <v>40000</v>
      </c>
      <c r="F2045" s="1" t="s">
        <v>28</v>
      </c>
      <c r="G2045" s="1" t="s">
        <v>17</v>
      </c>
      <c r="H2045" s="1" t="s">
        <v>18</v>
      </c>
      <c r="I2045" s="1">
        <v>20.399999999999999</v>
      </c>
      <c r="J2045" s="1" t="s">
        <v>24</v>
      </c>
      <c r="K2045" s="1" t="s">
        <v>291</v>
      </c>
      <c r="L2045" s="1">
        <v>5</v>
      </c>
      <c r="N2045" s="1">
        <v>5.9</v>
      </c>
      <c r="P2045" s="2">
        <f t="shared" si="134"/>
        <v>81.8</v>
      </c>
      <c r="R2045" t="str">
        <f t="shared" si="132"/>
        <v/>
      </c>
    </row>
    <row r="2046" spans="1:18" ht="20.399999999999999" x14ac:dyDescent="0.35">
      <c r="A2046" s="1">
        <v>2044</v>
      </c>
      <c r="B2046" s="1" t="s">
        <v>970</v>
      </c>
      <c r="C2046" s="1" t="s">
        <v>61</v>
      </c>
      <c r="D2046" s="1">
        <v>2013</v>
      </c>
      <c r="E2046" s="1">
        <v>67000</v>
      </c>
      <c r="F2046" s="1" t="s">
        <v>23</v>
      </c>
      <c r="G2046" s="1" t="s">
        <v>35</v>
      </c>
      <c r="H2046" s="1" t="s">
        <v>18</v>
      </c>
      <c r="I2046" s="1">
        <v>16.55</v>
      </c>
      <c r="J2046" s="1" t="s">
        <v>24</v>
      </c>
      <c r="K2046" s="1" t="s">
        <v>867</v>
      </c>
      <c r="L2046" s="1">
        <v>5</v>
      </c>
      <c r="N2046" s="1">
        <v>14.5</v>
      </c>
      <c r="P2046" s="2">
        <f t="shared" si="134"/>
        <v>147.51</v>
      </c>
      <c r="R2046" t="str">
        <f t="shared" si="132"/>
        <v/>
      </c>
    </row>
    <row r="2047" spans="1:18" ht="20.399999999999999" x14ac:dyDescent="0.35">
      <c r="A2047" s="1">
        <v>2045</v>
      </c>
      <c r="B2047" s="1" t="s">
        <v>1607</v>
      </c>
      <c r="C2047" s="1" t="s">
        <v>39</v>
      </c>
      <c r="D2047" s="1">
        <v>2009</v>
      </c>
      <c r="E2047" s="1">
        <v>55000</v>
      </c>
      <c r="F2047" s="1" t="s">
        <v>23</v>
      </c>
      <c r="G2047" s="1" t="s">
        <v>17</v>
      </c>
      <c r="H2047" s="1" t="s">
        <v>36</v>
      </c>
      <c r="I2047" s="1">
        <v>17.8</v>
      </c>
      <c r="J2047" s="1" t="s">
        <v>24</v>
      </c>
      <c r="K2047" s="1" t="s">
        <v>159</v>
      </c>
      <c r="L2047" s="1">
        <v>5</v>
      </c>
      <c r="N2047" s="1">
        <v>2.4</v>
      </c>
      <c r="P2047" s="2">
        <f t="shared" si="134"/>
        <v>68</v>
      </c>
      <c r="R2047" t="str">
        <f t="shared" si="132"/>
        <v/>
      </c>
    </row>
    <row r="2048" spans="1:18" ht="20.399999999999999" x14ac:dyDescent="0.35">
      <c r="A2048" s="1">
        <v>2046</v>
      </c>
      <c r="B2048" s="1" t="s">
        <v>1037</v>
      </c>
      <c r="C2048" s="1" t="s">
        <v>15</v>
      </c>
      <c r="D2048" s="1">
        <v>2008</v>
      </c>
      <c r="E2048" s="1">
        <v>62000</v>
      </c>
      <c r="F2048" s="1" t="s">
        <v>28</v>
      </c>
      <c r="G2048" s="1" t="s">
        <v>17</v>
      </c>
      <c r="H2048" s="1" t="s">
        <v>36</v>
      </c>
      <c r="I2048" s="1">
        <v>15</v>
      </c>
      <c r="J2048" s="1" t="s">
        <v>24</v>
      </c>
      <c r="K2048" s="1" t="s">
        <v>1038</v>
      </c>
      <c r="L2048" s="1">
        <v>5</v>
      </c>
      <c r="N2048" s="1">
        <v>2.11</v>
      </c>
      <c r="P2048" s="2">
        <f t="shared" si="134"/>
        <v>104.68</v>
      </c>
      <c r="R2048" t="str">
        <f t="shared" si="132"/>
        <v/>
      </c>
    </row>
    <row r="2049" spans="1:18" ht="20.399999999999999" x14ac:dyDescent="0.35">
      <c r="A2049" s="1">
        <v>2047</v>
      </c>
      <c r="B2049" s="1" t="s">
        <v>559</v>
      </c>
      <c r="C2049" s="1" t="s">
        <v>34</v>
      </c>
      <c r="D2049" s="1">
        <v>2017</v>
      </c>
      <c r="E2049" s="1">
        <v>22526</v>
      </c>
      <c r="F2049" s="1" t="s">
        <v>28</v>
      </c>
      <c r="G2049" s="1" t="s">
        <v>35</v>
      </c>
      <c r="H2049" s="1" t="s">
        <v>18</v>
      </c>
      <c r="I2049" s="1">
        <v>18.899999999999999</v>
      </c>
      <c r="J2049" s="1" t="s">
        <v>24</v>
      </c>
      <c r="K2049" s="1" t="s">
        <v>110</v>
      </c>
      <c r="L2049" s="1">
        <v>5</v>
      </c>
      <c r="N2049" s="1">
        <v>7.6</v>
      </c>
      <c r="P2049" s="2">
        <f t="shared" si="134"/>
        <v>82</v>
      </c>
      <c r="R2049" t="str">
        <f t="shared" si="132"/>
        <v/>
      </c>
    </row>
    <row r="2050" spans="1:18" ht="20.399999999999999" x14ac:dyDescent="0.35">
      <c r="A2050" s="1">
        <v>2048</v>
      </c>
      <c r="B2050" s="1" t="s">
        <v>1608</v>
      </c>
      <c r="C2050" s="1" t="s">
        <v>39</v>
      </c>
      <c r="D2050" s="1">
        <v>2012</v>
      </c>
      <c r="E2050" s="1">
        <v>57788</v>
      </c>
      <c r="F2050" s="1" t="s">
        <v>28</v>
      </c>
      <c r="G2050" s="1" t="s">
        <v>35</v>
      </c>
      <c r="H2050" s="1" t="s">
        <v>18</v>
      </c>
      <c r="I2050" s="1">
        <v>17.16</v>
      </c>
      <c r="J2050" s="1" t="s">
        <v>24</v>
      </c>
      <c r="K2050" s="1" t="s">
        <v>276</v>
      </c>
      <c r="L2050" s="1">
        <v>5</v>
      </c>
      <c r="N2050" s="1">
        <v>3.6</v>
      </c>
      <c r="P2050" s="2">
        <f t="shared" si="134"/>
        <v>85.8</v>
      </c>
      <c r="R2050" t="str">
        <f t="shared" si="132"/>
        <v/>
      </c>
    </row>
    <row r="2051" spans="1:18" ht="20.399999999999999" x14ac:dyDescent="0.35">
      <c r="A2051" s="1">
        <v>2049</v>
      </c>
      <c r="B2051" s="1" t="s">
        <v>1609</v>
      </c>
      <c r="C2051" s="1" t="s">
        <v>43</v>
      </c>
      <c r="D2051" s="1">
        <v>2013</v>
      </c>
      <c r="E2051" s="1">
        <v>72000</v>
      </c>
      <c r="F2051" s="1" t="s">
        <v>23</v>
      </c>
      <c r="G2051" s="1" t="s">
        <v>17</v>
      </c>
      <c r="H2051" s="1" t="s">
        <v>18</v>
      </c>
      <c r="I2051" s="1">
        <v>10.5</v>
      </c>
      <c r="J2051" s="1" t="s">
        <v>24</v>
      </c>
      <c r="K2051" s="1" t="s">
        <v>266</v>
      </c>
      <c r="L2051" s="1">
        <v>8</v>
      </c>
      <c r="N2051" s="1">
        <v>6</v>
      </c>
      <c r="P2051" s="2">
        <f t="shared" si="134"/>
        <v>120</v>
      </c>
      <c r="R2051" t="str">
        <f t="shared" si="132"/>
        <v/>
      </c>
    </row>
    <row r="2052" spans="1:18" ht="20.399999999999999" x14ac:dyDescent="0.35">
      <c r="A2052" s="1">
        <v>2050</v>
      </c>
      <c r="B2052" s="1" t="s">
        <v>1610</v>
      </c>
      <c r="C2052" s="1" t="s">
        <v>15</v>
      </c>
      <c r="D2052" s="1">
        <v>2014</v>
      </c>
      <c r="E2052" s="1">
        <v>83128</v>
      </c>
      <c r="F2052" s="1" t="s">
        <v>23</v>
      </c>
      <c r="G2052" s="1" t="s">
        <v>17</v>
      </c>
      <c r="H2052" s="1" t="s">
        <v>18</v>
      </c>
      <c r="I2052" s="1">
        <v>15.4</v>
      </c>
      <c r="J2052" s="1" t="s">
        <v>24</v>
      </c>
      <c r="K2052" s="1" t="s">
        <v>266</v>
      </c>
      <c r="L2052" s="1">
        <v>7</v>
      </c>
      <c r="N2052" s="1">
        <v>7.45</v>
      </c>
      <c r="P2052" s="2">
        <f t="shared" si="134"/>
        <v>120</v>
      </c>
      <c r="R2052" t="str">
        <f t="shared" si="132"/>
        <v/>
      </c>
    </row>
    <row r="2053" spans="1:18" ht="20.399999999999999" x14ac:dyDescent="0.35">
      <c r="A2053" s="1">
        <v>2051</v>
      </c>
      <c r="B2053" s="1" t="s">
        <v>115</v>
      </c>
      <c r="C2053" s="1" t="s">
        <v>27</v>
      </c>
      <c r="D2053" s="1">
        <v>2011</v>
      </c>
      <c r="E2053" s="1">
        <v>75000</v>
      </c>
      <c r="F2053" s="1" t="s">
        <v>28</v>
      </c>
      <c r="G2053" s="1" t="s">
        <v>17</v>
      </c>
      <c r="H2053" s="1" t="s">
        <v>18</v>
      </c>
      <c r="I2053" s="1">
        <v>19.7</v>
      </c>
      <c r="J2053" s="1" t="s">
        <v>24</v>
      </c>
      <c r="K2053" s="1" t="s">
        <v>116</v>
      </c>
      <c r="L2053" s="1">
        <v>5</v>
      </c>
      <c r="N2053" s="1">
        <v>2.1</v>
      </c>
      <c r="P2053" s="2">
        <f t="shared" si="134"/>
        <v>46.3</v>
      </c>
      <c r="R2053" t="str">
        <f t="shared" si="132"/>
        <v/>
      </c>
    </row>
    <row r="2054" spans="1:18" ht="20.399999999999999" x14ac:dyDescent="0.35">
      <c r="A2054" s="1">
        <v>2052</v>
      </c>
      <c r="B2054" s="1" t="s">
        <v>703</v>
      </c>
      <c r="C2054" s="1" t="s">
        <v>129</v>
      </c>
      <c r="D2054" s="1">
        <v>2013</v>
      </c>
      <c r="E2054" s="1">
        <v>58000</v>
      </c>
      <c r="F2054" s="1" t="s">
        <v>23</v>
      </c>
      <c r="G2054" s="1" t="s">
        <v>17</v>
      </c>
      <c r="H2054" s="1" t="s">
        <v>36</v>
      </c>
      <c r="I2054" s="1">
        <v>19.010000000000002</v>
      </c>
      <c r="J2054" s="1" t="s">
        <v>24</v>
      </c>
      <c r="K2054" s="1" t="s">
        <v>95</v>
      </c>
      <c r="L2054" s="1">
        <v>5</v>
      </c>
      <c r="N2054" s="1">
        <v>5.2</v>
      </c>
      <c r="P2054" s="2">
        <f t="shared" si="134"/>
        <v>108.45</v>
      </c>
      <c r="R2054" t="str">
        <f t="shared" si="132"/>
        <v/>
      </c>
    </row>
    <row r="2055" spans="1:18" ht="20.399999999999999" x14ac:dyDescent="0.35">
      <c r="A2055" s="1">
        <v>2053</v>
      </c>
      <c r="B2055" s="1" t="s">
        <v>1611</v>
      </c>
      <c r="C2055" s="1" t="s">
        <v>39</v>
      </c>
      <c r="D2055" s="1">
        <v>2009</v>
      </c>
      <c r="E2055" s="1">
        <v>26000</v>
      </c>
      <c r="F2055" s="1" t="s">
        <v>23</v>
      </c>
      <c r="G2055" s="1" t="s">
        <v>17</v>
      </c>
      <c r="H2055" s="1" t="s">
        <v>18</v>
      </c>
      <c r="I2055" s="1">
        <v>0</v>
      </c>
      <c r="J2055" s="1" t="s">
        <v>24</v>
      </c>
      <c r="K2055" s="1" t="s">
        <v>188</v>
      </c>
      <c r="L2055" s="1">
        <v>6</v>
      </c>
      <c r="N2055" s="1">
        <v>6.99</v>
      </c>
      <c r="P2055" s="2"/>
      <c r="R2055" t="str">
        <f t="shared" si="132"/>
        <v/>
      </c>
    </row>
    <row r="2056" spans="1:18" ht="20.399999999999999" x14ac:dyDescent="0.35">
      <c r="A2056" s="1">
        <v>2054</v>
      </c>
      <c r="B2056" s="1" t="s">
        <v>812</v>
      </c>
      <c r="C2056" s="1" t="s">
        <v>15</v>
      </c>
      <c r="D2056" s="1">
        <v>2017</v>
      </c>
      <c r="E2056" s="1">
        <v>1000</v>
      </c>
      <c r="F2056" s="1" t="s">
        <v>28</v>
      </c>
      <c r="G2056" s="1" t="s">
        <v>17</v>
      </c>
      <c r="H2056" s="1" t="s">
        <v>18</v>
      </c>
      <c r="I2056" s="1">
        <v>20.89</v>
      </c>
      <c r="J2056" s="1" t="s">
        <v>24</v>
      </c>
      <c r="K2056" s="1" t="s">
        <v>291</v>
      </c>
      <c r="L2056" s="1">
        <v>5</v>
      </c>
      <c r="M2056" s="1" t="s">
        <v>813</v>
      </c>
      <c r="N2056" s="1">
        <v>6.36</v>
      </c>
      <c r="P2056" s="2">
        <f t="shared" ref="P2056:P2075" si="135">--LEFT(K2056, FIND(" ", K2056) - 1)</f>
        <v>81.8</v>
      </c>
      <c r="Q2056">
        <f t="shared" si="131"/>
        <v>787000</v>
      </c>
      <c r="R2056">
        <f t="shared" si="132"/>
        <v>99.989606099110546</v>
      </c>
    </row>
    <row r="2057" spans="1:18" ht="20.399999999999999" x14ac:dyDescent="0.35">
      <c r="A2057" s="1">
        <v>2055</v>
      </c>
      <c r="B2057" s="1" t="s">
        <v>1248</v>
      </c>
      <c r="C2057" s="1" t="s">
        <v>53</v>
      </c>
      <c r="D2057" s="1">
        <v>2015</v>
      </c>
      <c r="E2057" s="1">
        <v>59751</v>
      </c>
      <c r="F2057" s="1" t="s">
        <v>23</v>
      </c>
      <c r="G2057" s="1" t="s">
        <v>17</v>
      </c>
      <c r="H2057" s="1" t="s">
        <v>18</v>
      </c>
      <c r="I2057" s="1">
        <v>12.99</v>
      </c>
      <c r="J2057" s="1" t="s">
        <v>24</v>
      </c>
      <c r="K2057" s="1" t="s">
        <v>247</v>
      </c>
      <c r="L2057" s="1">
        <v>7</v>
      </c>
      <c r="N2057" s="1">
        <v>11.62</v>
      </c>
      <c r="P2057" s="2">
        <f t="shared" si="135"/>
        <v>100.6</v>
      </c>
      <c r="R2057" t="str">
        <f t="shared" si="132"/>
        <v/>
      </c>
    </row>
    <row r="2058" spans="1:18" ht="20.399999999999999" x14ac:dyDescent="0.35">
      <c r="A2058" s="1">
        <v>2056</v>
      </c>
      <c r="B2058" s="1" t="s">
        <v>1612</v>
      </c>
      <c r="C2058" s="1" t="s">
        <v>53</v>
      </c>
      <c r="D2058" s="1">
        <v>2015</v>
      </c>
      <c r="E2058" s="1">
        <v>29966</v>
      </c>
      <c r="F2058" s="1" t="s">
        <v>23</v>
      </c>
      <c r="G2058" s="1" t="s">
        <v>35</v>
      </c>
      <c r="H2058" s="1" t="s">
        <v>36</v>
      </c>
      <c r="I2058" s="1">
        <v>16.77</v>
      </c>
      <c r="J2058" s="1" t="s">
        <v>24</v>
      </c>
      <c r="K2058" s="1" t="s">
        <v>1613</v>
      </c>
      <c r="L2058" s="1">
        <v>5</v>
      </c>
      <c r="M2058" s="1" t="s">
        <v>1614</v>
      </c>
      <c r="N2058" s="1">
        <v>43.6</v>
      </c>
      <c r="P2058" s="2">
        <f t="shared" si="135"/>
        <v>261.49</v>
      </c>
      <c r="R2058" t="str">
        <f t="shared" si="132"/>
        <v/>
      </c>
    </row>
    <row r="2059" spans="1:18" ht="20.399999999999999" x14ac:dyDescent="0.35">
      <c r="A2059" s="1">
        <v>2057</v>
      </c>
      <c r="B2059" s="1" t="s">
        <v>1615</v>
      </c>
      <c r="C2059" s="1" t="s">
        <v>57</v>
      </c>
      <c r="D2059" s="1">
        <v>2009</v>
      </c>
      <c r="E2059" s="1">
        <v>65000</v>
      </c>
      <c r="F2059" s="1" t="s">
        <v>23</v>
      </c>
      <c r="G2059" s="1" t="s">
        <v>17</v>
      </c>
      <c r="H2059" s="1" t="s">
        <v>36</v>
      </c>
      <c r="I2059" s="1">
        <v>13.6</v>
      </c>
      <c r="J2059" s="1" t="s">
        <v>24</v>
      </c>
      <c r="K2059" s="1" t="s">
        <v>1370</v>
      </c>
      <c r="L2059" s="1">
        <v>5</v>
      </c>
      <c r="N2059" s="1">
        <v>4.9000000000000004</v>
      </c>
      <c r="P2059" s="2">
        <f t="shared" si="135"/>
        <v>142</v>
      </c>
      <c r="R2059" t="str">
        <f t="shared" si="132"/>
        <v/>
      </c>
    </row>
    <row r="2060" spans="1:18" ht="20.399999999999999" x14ac:dyDescent="0.35">
      <c r="A2060" s="1">
        <v>2058</v>
      </c>
      <c r="B2060" s="1" t="s">
        <v>1616</v>
      </c>
      <c r="C2060" s="1" t="s">
        <v>53</v>
      </c>
      <c r="D2060" s="1">
        <v>2015</v>
      </c>
      <c r="E2060" s="1">
        <v>75863</v>
      </c>
      <c r="F2060" s="1" t="s">
        <v>23</v>
      </c>
      <c r="G2060" s="1" t="s">
        <v>17</v>
      </c>
      <c r="H2060" s="1" t="s">
        <v>18</v>
      </c>
      <c r="I2060" s="1">
        <v>19.010000000000002</v>
      </c>
      <c r="J2060" s="1" t="s">
        <v>24</v>
      </c>
      <c r="K2060" s="1" t="s">
        <v>95</v>
      </c>
      <c r="L2060" s="1">
        <v>5</v>
      </c>
      <c r="N2060" s="1">
        <v>6.7</v>
      </c>
      <c r="P2060" s="2">
        <f t="shared" si="135"/>
        <v>108.45</v>
      </c>
      <c r="R2060" t="str">
        <f t="shared" si="132"/>
        <v/>
      </c>
    </row>
    <row r="2061" spans="1:18" ht="20.399999999999999" x14ac:dyDescent="0.35">
      <c r="A2061" s="1">
        <v>2059</v>
      </c>
      <c r="B2061" s="1" t="s">
        <v>1276</v>
      </c>
      <c r="C2061" s="1" t="s">
        <v>15</v>
      </c>
      <c r="D2061" s="1">
        <v>2013</v>
      </c>
      <c r="E2061" s="1">
        <v>54000</v>
      </c>
      <c r="F2061" s="1" t="s">
        <v>16</v>
      </c>
      <c r="G2061" s="1" t="s">
        <v>17</v>
      </c>
      <c r="H2061" s="1" t="s">
        <v>18</v>
      </c>
      <c r="I2061" s="1">
        <v>33.54</v>
      </c>
      <c r="J2061" s="1" t="s">
        <v>19</v>
      </c>
      <c r="K2061" s="1" t="s">
        <v>398</v>
      </c>
      <c r="L2061" s="1">
        <v>5</v>
      </c>
      <c r="M2061" s="1" t="s">
        <v>1617</v>
      </c>
      <c r="N2061" s="1">
        <v>3.05</v>
      </c>
      <c r="P2061" s="2">
        <f t="shared" si="135"/>
        <v>67.040000000000006</v>
      </c>
      <c r="Q2061">
        <f t="shared" ref="Q2061:Q2121" si="136">VALUE(SUBSTITUTE(SUBSTITUTE(TRIM(M2061), CHAR(160), ""), " Lakh", "")) * 100000</f>
        <v>558000</v>
      </c>
      <c r="R2061">
        <f t="shared" ref="R2061:R2124" si="137">IF(Q2061&lt;&gt;"", ((Q2061 - P2061) / Q2061) * 100, "")</f>
        <v>99.987985663082441</v>
      </c>
    </row>
    <row r="2062" spans="1:18" ht="20.399999999999999" x14ac:dyDescent="0.35">
      <c r="A2062" s="1">
        <v>2060</v>
      </c>
      <c r="B2062" s="1" t="s">
        <v>1618</v>
      </c>
      <c r="C2062" s="1" t="s">
        <v>74</v>
      </c>
      <c r="D2062" s="1">
        <v>2014</v>
      </c>
      <c r="E2062" s="1">
        <v>24000</v>
      </c>
      <c r="F2062" s="1" t="s">
        <v>23</v>
      </c>
      <c r="G2062" s="1" t="s">
        <v>35</v>
      </c>
      <c r="H2062" s="1" t="s">
        <v>18</v>
      </c>
      <c r="I2062" s="1">
        <v>17.11</v>
      </c>
      <c r="J2062" s="1" t="s">
        <v>24</v>
      </c>
      <c r="K2062" s="1" t="s">
        <v>139</v>
      </c>
      <c r="L2062" s="1">
        <v>5</v>
      </c>
      <c r="N2062" s="1">
        <v>25</v>
      </c>
      <c r="P2062" s="2">
        <f t="shared" si="135"/>
        <v>174.33</v>
      </c>
      <c r="R2062" t="str">
        <f t="shared" si="137"/>
        <v/>
      </c>
    </row>
    <row r="2063" spans="1:18" ht="20.399999999999999" x14ac:dyDescent="0.35">
      <c r="A2063" s="1">
        <v>2061</v>
      </c>
      <c r="B2063" s="1" t="s">
        <v>1586</v>
      </c>
      <c r="C2063" s="1" t="s">
        <v>34</v>
      </c>
      <c r="D2063" s="1">
        <v>2018</v>
      </c>
      <c r="E2063" s="1">
        <v>33218</v>
      </c>
      <c r="F2063" s="1" t="s">
        <v>23</v>
      </c>
      <c r="G2063" s="1" t="s">
        <v>17</v>
      </c>
      <c r="H2063" s="1" t="s">
        <v>18</v>
      </c>
      <c r="I2063" s="1">
        <v>17.100000000000001</v>
      </c>
      <c r="J2063" s="1" t="s">
        <v>24</v>
      </c>
      <c r="K2063" s="1" t="s">
        <v>163</v>
      </c>
      <c r="L2063" s="1">
        <v>5</v>
      </c>
      <c r="M2063" s="1" t="s">
        <v>1619</v>
      </c>
      <c r="N2063" s="1">
        <v>19.05</v>
      </c>
      <c r="P2063" s="2">
        <f t="shared" si="135"/>
        <v>170</v>
      </c>
      <c r="Q2063">
        <f t="shared" si="136"/>
        <v>2246000</v>
      </c>
      <c r="R2063">
        <f t="shared" si="137"/>
        <v>99.992430988423862</v>
      </c>
    </row>
    <row r="2064" spans="1:18" ht="20.399999999999999" x14ac:dyDescent="0.35">
      <c r="A2064" s="1">
        <v>2062</v>
      </c>
      <c r="B2064" s="1" t="s">
        <v>1620</v>
      </c>
      <c r="C2064" s="1" t="s">
        <v>57</v>
      </c>
      <c r="D2064" s="1">
        <v>2015</v>
      </c>
      <c r="E2064" s="1">
        <v>33425</v>
      </c>
      <c r="F2064" s="1" t="s">
        <v>28</v>
      </c>
      <c r="G2064" s="1" t="s">
        <v>17</v>
      </c>
      <c r="H2064" s="1" t="s">
        <v>18</v>
      </c>
      <c r="I2064" s="1">
        <v>17.43</v>
      </c>
      <c r="J2064" s="1" t="s">
        <v>24</v>
      </c>
      <c r="K2064" s="1" t="s">
        <v>1621</v>
      </c>
      <c r="L2064" s="1">
        <v>5</v>
      </c>
      <c r="N2064" s="1">
        <v>4.5</v>
      </c>
      <c r="P2064" s="2">
        <f t="shared" si="135"/>
        <v>105.5</v>
      </c>
      <c r="R2064" t="str">
        <f t="shared" si="137"/>
        <v/>
      </c>
    </row>
    <row r="2065" spans="1:18" ht="20.399999999999999" x14ac:dyDescent="0.35">
      <c r="A2065" s="1">
        <v>2063</v>
      </c>
      <c r="B2065" s="1" t="s">
        <v>688</v>
      </c>
      <c r="C2065" s="1" t="s">
        <v>22</v>
      </c>
      <c r="D2065" s="1">
        <v>2013</v>
      </c>
      <c r="E2065" s="1">
        <v>47000</v>
      </c>
      <c r="F2065" s="1" t="s">
        <v>28</v>
      </c>
      <c r="G2065" s="1" t="s">
        <v>17</v>
      </c>
      <c r="H2065" s="1" t="s">
        <v>18</v>
      </c>
      <c r="I2065" s="1">
        <v>18</v>
      </c>
      <c r="J2065" s="1" t="s">
        <v>24</v>
      </c>
      <c r="K2065" s="1" t="s">
        <v>196</v>
      </c>
      <c r="L2065" s="1">
        <v>5</v>
      </c>
      <c r="N2065" s="1">
        <v>4.1500000000000004</v>
      </c>
      <c r="P2065" s="2">
        <f t="shared" si="135"/>
        <v>86.7</v>
      </c>
      <c r="R2065" t="str">
        <f t="shared" si="137"/>
        <v/>
      </c>
    </row>
    <row r="2066" spans="1:18" ht="20.399999999999999" x14ac:dyDescent="0.35">
      <c r="A2066" s="1">
        <v>2064</v>
      </c>
      <c r="B2066" s="1" t="s">
        <v>21</v>
      </c>
      <c r="C2066" s="1" t="s">
        <v>27</v>
      </c>
      <c r="D2066" s="1">
        <v>2015</v>
      </c>
      <c r="E2066" s="1">
        <v>41000</v>
      </c>
      <c r="F2066" s="1" t="s">
        <v>23</v>
      </c>
      <c r="G2066" s="1" t="s">
        <v>17</v>
      </c>
      <c r="H2066" s="1" t="s">
        <v>18</v>
      </c>
      <c r="I2066" s="1">
        <v>19.670000000000002</v>
      </c>
      <c r="J2066" s="1" t="s">
        <v>24</v>
      </c>
      <c r="K2066" s="1" t="s">
        <v>25</v>
      </c>
      <c r="L2066" s="1">
        <v>5</v>
      </c>
      <c r="N2066" s="1">
        <v>11.9</v>
      </c>
      <c r="P2066" s="2">
        <f t="shared" si="135"/>
        <v>126.2</v>
      </c>
      <c r="R2066" t="str">
        <f t="shared" si="137"/>
        <v/>
      </c>
    </row>
    <row r="2067" spans="1:18" ht="20.399999999999999" x14ac:dyDescent="0.35">
      <c r="A2067" s="1">
        <v>2065</v>
      </c>
      <c r="B2067" s="1" t="s">
        <v>350</v>
      </c>
      <c r="C2067" s="1" t="s">
        <v>61</v>
      </c>
      <c r="D2067" s="1">
        <v>2011</v>
      </c>
      <c r="E2067" s="1">
        <v>62000</v>
      </c>
      <c r="F2067" s="1" t="s">
        <v>28</v>
      </c>
      <c r="G2067" s="1" t="s">
        <v>17</v>
      </c>
      <c r="H2067" s="1" t="s">
        <v>18</v>
      </c>
      <c r="I2067" s="1">
        <v>19.809999999999999</v>
      </c>
      <c r="J2067" s="1" t="s">
        <v>24</v>
      </c>
      <c r="K2067" s="1" t="s">
        <v>351</v>
      </c>
      <c r="L2067" s="1">
        <v>5</v>
      </c>
      <c r="N2067" s="1">
        <v>2.1</v>
      </c>
      <c r="P2067" s="2">
        <f t="shared" si="135"/>
        <v>68.05</v>
      </c>
      <c r="R2067" t="str">
        <f t="shared" si="137"/>
        <v/>
      </c>
    </row>
    <row r="2068" spans="1:18" ht="20.399999999999999" x14ac:dyDescent="0.35">
      <c r="A2068" s="1">
        <v>2066</v>
      </c>
      <c r="B2068" s="1" t="s">
        <v>1622</v>
      </c>
      <c r="C2068" s="1" t="s">
        <v>61</v>
      </c>
      <c r="D2068" s="1">
        <v>2016</v>
      </c>
      <c r="E2068" s="1">
        <v>47035</v>
      </c>
      <c r="F2068" s="1" t="s">
        <v>23</v>
      </c>
      <c r="G2068" s="1" t="s">
        <v>17</v>
      </c>
      <c r="H2068" s="1" t="s">
        <v>18</v>
      </c>
      <c r="I2068" s="1">
        <v>18.489999999999998</v>
      </c>
      <c r="J2068" s="1" t="s">
        <v>24</v>
      </c>
      <c r="K2068" s="1" t="s">
        <v>363</v>
      </c>
      <c r="L2068" s="1">
        <v>7</v>
      </c>
      <c r="N2068" s="1">
        <v>6.95</v>
      </c>
      <c r="P2068" s="2">
        <f t="shared" si="135"/>
        <v>100</v>
      </c>
      <c r="R2068" t="str">
        <f t="shared" si="137"/>
        <v/>
      </c>
    </row>
    <row r="2069" spans="1:18" ht="20.399999999999999" x14ac:dyDescent="0.35">
      <c r="A2069" s="1">
        <v>2067</v>
      </c>
      <c r="B2069" s="1" t="s">
        <v>732</v>
      </c>
      <c r="C2069" s="1" t="s">
        <v>22</v>
      </c>
      <c r="D2069" s="1">
        <v>2008</v>
      </c>
      <c r="E2069" s="1">
        <v>56230</v>
      </c>
      <c r="F2069" s="1" t="s">
        <v>28</v>
      </c>
      <c r="G2069" s="1" t="s">
        <v>17</v>
      </c>
      <c r="H2069" s="1" t="s">
        <v>36</v>
      </c>
      <c r="I2069" s="1">
        <v>17.5</v>
      </c>
      <c r="J2069" s="1" t="s">
        <v>24</v>
      </c>
      <c r="K2069" s="1" t="s">
        <v>733</v>
      </c>
      <c r="L2069" s="1">
        <v>5</v>
      </c>
      <c r="N2069" s="1">
        <v>2.4</v>
      </c>
      <c r="P2069" s="2">
        <f t="shared" si="135"/>
        <v>85.8</v>
      </c>
      <c r="R2069" t="str">
        <f t="shared" si="137"/>
        <v/>
      </c>
    </row>
    <row r="2070" spans="1:18" ht="20.399999999999999" x14ac:dyDescent="0.35">
      <c r="A2070" s="1">
        <v>2068</v>
      </c>
      <c r="B2070" s="1" t="s">
        <v>1623</v>
      </c>
      <c r="C2070" s="1" t="s">
        <v>27</v>
      </c>
      <c r="D2070" s="1">
        <v>2007</v>
      </c>
      <c r="E2070" s="1">
        <v>55000</v>
      </c>
      <c r="F2070" s="1" t="s">
        <v>28</v>
      </c>
      <c r="G2070" s="1" t="s">
        <v>17</v>
      </c>
      <c r="H2070" s="1" t="s">
        <v>18</v>
      </c>
      <c r="I2070" s="1">
        <v>13.2</v>
      </c>
      <c r="J2070" s="1" t="s">
        <v>24</v>
      </c>
      <c r="K2070" s="1" t="s">
        <v>606</v>
      </c>
      <c r="L2070" s="1">
        <v>5</v>
      </c>
      <c r="N2070" s="1">
        <v>2.65</v>
      </c>
      <c r="P2070" s="2">
        <f t="shared" si="135"/>
        <v>94</v>
      </c>
      <c r="R2070" t="str">
        <f t="shared" si="137"/>
        <v/>
      </c>
    </row>
    <row r="2071" spans="1:18" ht="20.399999999999999" x14ac:dyDescent="0.35">
      <c r="A2071" s="1">
        <v>2069</v>
      </c>
      <c r="B2071" s="1" t="s">
        <v>211</v>
      </c>
      <c r="C2071" s="1" t="s">
        <v>43</v>
      </c>
      <c r="D2071" s="1">
        <v>2014</v>
      </c>
      <c r="E2071" s="1">
        <v>70669</v>
      </c>
      <c r="F2071" s="1" t="s">
        <v>23</v>
      </c>
      <c r="G2071" s="1" t="s">
        <v>17</v>
      </c>
      <c r="H2071" s="1" t="s">
        <v>18</v>
      </c>
      <c r="I2071" s="1">
        <v>15.1</v>
      </c>
      <c r="J2071" s="1" t="s">
        <v>24</v>
      </c>
      <c r="K2071" s="1" t="s">
        <v>167</v>
      </c>
      <c r="L2071" s="1">
        <v>7</v>
      </c>
      <c r="N2071" s="1">
        <v>9</v>
      </c>
      <c r="P2071" s="2">
        <f t="shared" si="135"/>
        <v>140</v>
      </c>
      <c r="R2071" t="str">
        <f t="shared" si="137"/>
        <v/>
      </c>
    </row>
    <row r="2072" spans="1:18" ht="20.399999999999999" x14ac:dyDescent="0.35">
      <c r="A2072" s="1">
        <v>2070</v>
      </c>
      <c r="B2072" s="1" t="s">
        <v>87</v>
      </c>
      <c r="C2072" s="1" t="s">
        <v>22</v>
      </c>
      <c r="D2072" s="1">
        <v>2012</v>
      </c>
      <c r="E2072" s="1">
        <v>69000</v>
      </c>
      <c r="F2072" s="1" t="s">
        <v>28</v>
      </c>
      <c r="G2072" s="1" t="s">
        <v>17</v>
      </c>
      <c r="H2072" s="1" t="s">
        <v>18</v>
      </c>
      <c r="I2072" s="1">
        <v>20.92</v>
      </c>
      <c r="J2072" s="1" t="s">
        <v>24</v>
      </c>
      <c r="K2072" s="1" t="s">
        <v>88</v>
      </c>
      <c r="L2072" s="1">
        <v>5</v>
      </c>
      <c r="N2072" s="1">
        <v>2.1</v>
      </c>
      <c r="P2072" s="2">
        <f t="shared" si="135"/>
        <v>67.099999999999994</v>
      </c>
      <c r="R2072" t="str">
        <f t="shared" si="137"/>
        <v/>
      </c>
    </row>
    <row r="2073" spans="1:18" ht="20.399999999999999" x14ac:dyDescent="0.35">
      <c r="A2073" s="1">
        <v>2071</v>
      </c>
      <c r="B2073" s="1" t="s">
        <v>408</v>
      </c>
      <c r="C2073" s="1" t="s">
        <v>22</v>
      </c>
      <c r="D2073" s="1">
        <v>2011</v>
      </c>
      <c r="E2073" s="1">
        <v>65000</v>
      </c>
      <c r="F2073" s="1" t="s">
        <v>28</v>
      </c>
      <c r="G2073" s="1" t="s">
        <v>17</v>
      </c>
      <c r="H2073" s="1" t="s">
        <v>36</v>
      </c>
      <c r="I2073" s="1">
        <v>18.600000000000001</v>
      </c>
      <c r="J2073" s="1" t="s">
        <v>24</v>
      </c>
      <c r="K2073" s="1" t="s">
        <v>695</v>
      </c>
      <c r="L2073" s="1">
        <v>5</v>
      </c>
      <c r="N2073" s="1">
        <v>2.5</v>
      </c>
      <c r="P2073" s="2">
        <f t="shared" si="135"/>
        <v>79.400000000000006</v>
      </c>
      <c r="R2073" t="str">
        <f t="shared" si="137"/>
        <v/>
      </c>
    </row>
    <row r="2074" spans="1:18" ht="20.399999999999999" x14ac:dyDescent="0.35">
      <c r="A2074" s="1">
        <v>2072</v>
      </c>
      <c r="B2074" s="1" t="s">
        <v>100</v>
      </c>
      <c r="C2074" s="1" t="s">
        <v>15</v>
      </c>
      <c r="D2074" s="1">
        <v>2009</v>
      </c>
      <c r="E2074" s="1">
        <v>30000</v>
      </c>
      <c r="F2074" s="1" t="s">
        <v>23</v>
      </c>
      <c r="G2074" s="1" t="s">
        <v>35</v>
      </c>
      <c r="H2074" s="1" t="s">
        <v>18</v>
      </c>
      <c r="I2074" s="1">
        <v>12.4</v>
      </c>
      <c r="J2074" s="1" t="s">
        <v>24</v>
      </c>
      <c r="K2074" s="1" t="s">
        <v>101</v>
      </c>
      <c r="L2074" s="1">
        <v>5</v>
      </c>
      <c r="N2074" s="1">
        <v>8.9499999999999993</v>
      </c>
      <c r="P2074" s="2">
        <f t="shared" si="135"/>
        <v>179.5</v>
      </c>
      <c r="R2074" t="str">
        <f t="shared" si="137"/>
        <v/>
      </c>
    </row>
    <row r="2075" spans="1:18" ht="20.399999999999999" x14ac:dyDescent="0.35">
      <c r="A2075" s="1">
        <v>2073</v>
      </c>
      <c r="B2075" s="1" t="s">
        <v>802</v>
      </c>
      <c r="C2075" s="1" t="s">
        <v>39</v>
      </c>
      <c r="D2075" s="1">
        <v>2017</v>
      </c>
      <c r="E2075" s="1">
        <v>2000</v>
      </c>
      <c r="F2075" s="1" t="s">
        <v>23</v>
      </c>
      <c r="G2075" s="1" t="s">
        <v>35</v>
      </c>
      <c r="H2075" s="1" t="s">
        <v>18</v>
      </c>
      <c r="I2075" s="1">
        <v>20.7</v>
      </c>
      <c r="J2075" s="1" t="s">
        <v>24</v>
      </c>
      <c r="K2075" s="1" t="s">
        <v>803</v>
      </c>
      <c r="L2075" s="1">
        <v>5</v>
      </c>
      <c r="M2075" s="1" t="s">
        <v>905</v>
      </c>
      <c r="N2075" s="1">
        <v>34</v>
      </c>
      <c r="P2075" s="2">
        <f t="shared" si="135"/>
        <v>113.98</v>
      </c>
      <c r="Q2075">
        <f t="shared" si="136"/>
        <v>4248000</v>
      </c>
      <c r="R2075">
        <f t="shared" si="137"/>
        <v>99.997316854990572</v>
      </c>
    </row>
    <row r="2076" spans="1:18" ht="20.399999999999999" x14ac:dyDescent="0.35">
      <c r="A2076" s="1">
        <v>2074</v>
      </c>
      <c r="B2076" s="1" t="s">
        <v>1624</v>
      </c>
      <c r="C2076" s="1" t="s">
        <v>22</v>
      </c>
      <c r="D2076" s="1">
        <v>2011</v>
      </c>
      <c r="E2076" s="1">
        <v>24255</v>
      </c>
      <c r="F2076" s="1" t="s">
        <v>28</v>
      </c>
      <c r="G2076" s="1" t="s">
        <v>17</v>
      </c>
      <c r="H2076" s="1" t="s">
        <v>18</v>
      </c>
      <c r="I2076" s="1">
        <v>16.100000000000001</v>
      </c>
      <c r="J2076" s="1" t="s">
        <v>24</v>
      </c>
      <c r="N2076" s="1">
        <v>3.15</v>
      </c>
      <c r="P2076" s="2"/>
      <c r="R2076" t="str">
        <f t="shared" si="137"/>
        <v/>
      </c>
    </row>
    <row r="2077" spans="1:18" ht="20.399999999999999" x14ac:dyDescent="0.35">
      <c r="A2077" s="1">
        <v>2075</v>
      </c>
      <c r="B2077" s="1" t="s">
        <v>1625</v>
      </c>
      <c r="C2077" s="1" t="s">
        <v>27</v>
      </c>
      <c r="D2077" s="1">
        <v>2015</v>
      </c>
      <c r="E2077" s="1">
        <v>40000</v>
      </c>
      <c r="F2077" s="1" t="s">
        <v>28</v>
      </c>
      <c r="G2077" s="1" t="s">
        <v>17</v>
      </c>
      <c r="H2077" s="1" t="s">
        <v>18</v>
      </c>
      <c r="I2077" s="1">
        <v>17.57</v>
      </c>
      <c r="J2077" s="1" t="s">
        <v>24</v>
      </c>
      <c r="K2077" s="1" t="s">
        <v>29</v>
      </c>
      <c r="L2077" s="1">
        <v>5</v>
      </c>
      <c r="M2077" s="1" t="s">
        <v>1626</v>
      </c>
      <c r="N2077" s="1">
        <v>4</v>
      </c>
      <c r="P2077" s="2">
        <f t="shared" ref="P2077:P2097" si="138">--LEFT(K2077, FIND(" ", K2077) - 1)</f>
        <v>88.7</v>
      </c>
      <c r="Q2077">
        <f t="shared" si="136"/>
        <v>769000</v>
      </c>
      <c r="R2077">
        <f t="shared" si="137"/>
        <v>99.988465539661902</v>
      </c>
    </row>
    <row r="2078" spans="1:18" ht="20.399999999999999" x14ac:dyDescent="0.35">
      <c r="A2078" s="1">
        <v>2076</v>
      </c>
      <c r="B2078" s="1" t="s">
        <v>1392</v>
      </c>
      <c r="C2078" s="1" t="s">
        <v>57</v>
      </c>
      <c r="D2078" s="1">
        <v>2014</v>
      </c>
      <c r="E2078" s="1">
        <v>40000</v>
      </c>
      <c r="F2078" s="1" t="s">
        <v>23</v>
      </c>
      <c r="G2078" s="1" t="s">
        <v>17</v>
      </c>
      <c r="H2078" s="1" t="s">
        <v>18</v>
      </c>
      <c r="I2078" s="1">
        <v>26</v>
      </c>
      <c r="J2078" s="1" t="s">
        <v>24</v>
      </c>
      <c r="K2078" s="1" t="s">
        <v>69</v>
      </c>
      <c r="L2078" s="1">
        <v>5</v>
      </c>
      <c r="N2078" s="1">
        <v>4.45</v>
      </c>
      <c r="P2078" s="2">
        <f t="shared" si="138"/>
        <v>98.6</v>
      </c>
      <c r="R2078" t="str">
        <f t="shared" si="137"/>
        <v/>
      </c>
    </row>
    <row r="2079" spans="1:18" ht="20.399999999999999" x14ac:dyDescent="0.35">
      <c r="A2079" s="1">
        <v>2077</v>
      </c>
      <c r="B2079" s="1" t="s">
        <v>408</v>
      </c>
      <c r="C2079" s="1" t="s">
        <v>43</v>
      </c>
      <c r="D2079" s="1">
        <v>2010</v>
      </c>
      <c r="E2079" s="1">
        <v>26000</v>
      </c>
      <c r="F2079" s="1" t="s">
        <v>28</v>
      </c>
      <c r="G2079" s="1" t="s">
        <v>17</v>
      </c>
      <c r="H2079" s="1" t="s">
        <v>18</v>
      </c>
      <c r="I2079" s="1">
        <v>18.600000000000001</v>
      </c>
      <c r="J2079" s="1" t="s">
        <v>24</v>
      </c>
      <c r="K2079" s="1" t="s">
        <v>695</v>
      </c>
      <c r="L2079" s="1">
        <v>5</v>
      </c>
      <c r="N2079" s="1">
        <v>1.5</v>
      </c>
      <c r="P2079" s="2">
        <f t="shared" si="138"/>
        <v>79.400000000000006</v>
      </c>
      <c r="R2079" t="str">
        <f t="shared" si="137"/>
        <v/>
      </c>
    </row>
    <row r="2080" spans="1:18" ht="20.399999999999999" x14ac:dyDescent="0.35">
      <c r="A2080" s="1">
        <v>2078</v>
      </c>
      <c r="B2080" s="1" t="s">
        <v>166</v>
      </c>
      <c r="C2080" s="1" t="s">
        <v>43</v>
      </c>
      <c r="D2080" s="1">
        <v>2011</v>
      </c>
      <c r="E2080" s="1">
        <v>105000</v>
      </c>
      <c r="F2080" s="1" t="s">
        <v>23</v>
      </c>
      <c r="G2080" s="1" t="s">
        <v>35</v>
      </c>
      <c r="H2080" s="1" t="s">
        <v>36</v>
      </c>
      <c r="I2080" s="1">
        <v>16.55</v>
      </c>
      <c r="J2080" s="1" t="s">
        <v>24</v>
      </c>
      <c r="K2080" s="1" t="s">
        <v>167</v>
      </c>
      <c r="L2080" s="1">
        <v>5</v>
      </c>
      <c r="N2080" s="1">
        <v>14.5</v>
      </c>
      <c r="P2080" s="2">
        <f t="shared" si="138"/>
        <v>140</v>
      </c>
      <c r="R2080" t="str">
        <f t="shared" si="137"/>
        <v/>
      </c>
    </row>
    <row r="2081" spans="1:18" ht="20.399999999999999" x14ac:dyDescent="0.35">
      <c r="A2081" s="1">
        <v>2079</v>
      </c>
      <c r="B2081" s="1" t="s">
        <v>1627</v>
      </c>
      <c r="C2081" s="1" t="s">
        <v>57</v>
      </c>
      <c r="D2081" s="1">
        <v>2015</v>
      </c>
      <c r="E2081" s="1">
        <v>2800</v>
      </c>
      <c r="F2081" s="1" t="s">
        <v>23</v>
      </c>
      <c r="G2081" s="1" t="s">
        <v>17</v>
      </c>
      <c r="H2081" s="1" t="s">
        <v>18</v>
      </c>
      <c r="I2081" s="1">
        <v>26.1</v>
      </c>
      <c r="J2081" s="1" t="s">
        <v>24</v>
      </c>
      <c r="K2081" s="1" t="s">
        <v>405</v>
      </c>
      <c r="L2081" s="1">
        <v>5</v>
      </c>
      <c r="M2081" s="1" t="s">
        <v>1628</v>
      </c>
      <c r="N2081" s="1">
        <v>8.41</v>
      </c>
      <c r="P2081" s="2">
        <f t="shared" si="138"/>
        <v>99</v>
      </c>
      <c r="Q2081">
        <f t="shared" si="136"/>
        <v>940000</v>
      </c>
      <c r="R2081">
        <f t="shared" si="137"/>
        <v>99.989468085106381</v>
      </c>
    </row>
    <row r="2082" spans="1:18" ht="20.399999999999999" x14ac:dyDescent="0.35">
      <c r="A2082" s="1">
        <v>2080</v>
      </c>
      <c r="B2082" s="1" t="s">
        <v>1629</v>
      </c>
      <c r="C2082" s="1" t="s">
        <v>15</v>
      </c>
      <c r="D2082" s="1">
        <v>2014</v>
      </c>
      <c r="E2082" s="1">
        <v>71000</v>
      </c>
      <c r="F2082" s="1" t="s">
        <v>23</v>
      </c>
      <c r="G2082" s="1" t="s">
        <v>35</v>
      </c>
      <c r="H2082" s="1" t="s">
        <v>36</v>
      </c>
      <c r="I2082" s="1">
        <v>19.079999999999998</v>
      </c>
      <c r="J2082" s="1" t="s">
        <v>24</v>
      </c>
      <c r="K2082" s="1" t="s">
        <v>235</v>
      </c>
      <c r="L2082" s="1">
        <v>5</v>
      </c>
      <c r="N2082" s="1">
        <v>5.45</v>
      </c>
      <c r="P2082" s="2">
        <f t="shared" si="138"/>
        <v>126.32</v>
      </c>
      <c r="R2082" t="str">
        <f t="shared" si="137"/>
        <v/>
      </c>
    </row>
    <row r="2083" spans="1:18" ht="20.399999999999999" x14ac:dyDescent="0.35">
      <c r="A2083" s="1">
        <v>2081</v>
      </c>
      <c r="B2083" s="1" t="s">
        <v>721</v>
      </c>
      <c r="C2083" s="1" t="s">
        <v>15</v>
      </c>
      <c r="D2083" s="1">
        <v>2015</v>
      </c>
      <c r="E2083" s="1">
        <v>32896</v>
      </c>
      <c r="F2083" s="1" t="s">
        <v>28</v>
      </c>
      <c r="G2083" s="1" t="s">
        <v>35</v>
      </c>
      <c r="H2083" s="1" t="s">
        <v>18</v>
      </c>
      <c r="I2083" s="1">
        <v>18</v>
      </c>
      <c r="J2083" s="1" t="s">
        <v>24</v>
      </c>
      <c r="K2083" s="1" t="s">
        <v>201</v>
      </c>
      <c r="L2083" s="1">
        <v>5</v>
      </c>
      <c r="N2083" s="1">
        <v>8.9</v>
      </c>
      <c r="P2083" s="2">
        <f t="shared" si="138"/>
        <v>117.3</v>
      </c>
      <c r="R2083" t="str">
        <f t="shared" si="137"/>
        <v/>
      </c>
    </row>
    <row r="2084" spans="1:18" ht="20.399999999999999" x14ac:dyDescent="0.35">
      <c r="A2084" s="1">
        <v>2082</v>
      </c>
      <c r="B2084" s="1" t="s">
        <v>204</v>
      </c>
      <c r="C2084" s="1" t="s">
        <v>39</v>
      </c>
      <c r="D2084" s="1">
        <v>2012</v>
      </c>
      <c r="E2084" s="1">
        <v>45000</v>
      </c>
      <c r="F2084" s="1" t="s">
        <v>28</v>
      </c>
      <c r="G2084" s="1" t="s">
        <v>17</v>
      </c>
      <c r="H2084" s="1" t="s">
        <v>18</v>
      </c>
      <c r="I2084" s="1">
        <v>20.36</v>
      </c>
      <c r="J2084" s="1" t="s">
        <v>24</v>
      </c>
      <c r="K2084" s="1" t="s">
        <v>151</v>
      </c>
      <c r="L2084" s="1">
        <v>5</v>
      </c>
      <c r="N2084" s="1">
        <v>3.65</v>
      </c>
      <c r="P2084" s="2">
        <f t="shared" si="138"/>
        <v>78.900000000000006</v>
      </c>
      <c r="R2084" t="str">
        <f t="shared" si="137"/>
        <v/>
      </c>
    </row>
    <row r="2085" spans="1:18" ht="20.399999999999999" x14ac:dyDescent="0.35">
      <c r="A2085" s="1">
        <v>2083</v>
      </c>
      <c r="B2085" s="1" t="s">
        <v>1630</v>
      </c>
      <c r="C2085" s="1" t="s">
        <v>74</v>
      </c>
      <c r="D2085" s="1">
        <v>2015</v>
      </c>
      <c r="E2085" s="1">
        <v>65000</v>
      </c>
      <c r="F2085" s="1" t="s">
        <v>23</v>
      </c>
      <c r="G2085" s="1" t="s">
        <v>35</v>
      </c>
      <c r="H2085" s="1" t="s">
        <v>36</v>
      </c>
      <c r="I2085" s="1">
        <v>18.559999999999999</v>
      </c>
      <c r="J2085" s="1" t="s">
        <v>24</v>
      </c>
      <c r="K2085" s="1" t="s">
        <v>77</v>
      </c>
      <c r="L2085" s="1">
        <v>5</v>
      </c>
      <c r="N2085" s="1">
        <v>29</v>
      </c>
      <c r="P2085" s="2">
        <f t="shared" si="138"/>
        <v>190</v>
      </c>
      <c r="R2085" t="str">
        <f t="shared" si="137"/>
        <v/>
      </c>
    </row>
    <row r="2086" spans="1:18" ht="20.399999999999999" x14ac:dyDescent="0.35">
      <c r="A2086" s="1">
        <v>2084</v>
      </c>
      <c r="B2086" s="1" t="s">
        <v>970</v>
      </c>
      <c r="C2086" s="1" t="s">
        <v>15</v>
      </c>
      <c r="D2086" s="1">
        <v>2013</v>
      </c>
      <c r="E2086" s="1">
        <v>45200</v>
      </c>
      <c r="F2086" s="1" t="s">
        <v>23</v>
      </c>
      <c r="G2086" s="1" t="s">
        <v>35</v>
      </c>
      <c r="H2086" s="1" t="s">
        <v>18</v>
      </c>
      <c r="I2086" s="1">
        <v>16.55</v>
      </c>
      <c r="J2086" s="1" t="s">
        <v>24</v>
      </c>
      <c r="K2086" s="1" t="s">
        <v>867</v>
      </c>
      <c r="L2086" s="1">
        <v>5</v>
      </c>
      <c r="N2086" s="1">
        <v>13.5</v>
      </c>
      <c r="P2086" s="2">
        <f t="shared" si="138"/>
        <v>147.51</v>
      </c>
      <c r="R2086" t="str">
        <f t="shared" si="137"/>
        <v/>
      </c>
    </row>
    <row r="2087" spans="1:18" ht="20.399999999999999" x14ac:dyDescent="0.35">
      <c r="A2087" s="1">
        <v>2085</v>
      </c>
      <c r="B2087" s="1" t="s">
        <v>1105</v>
      </c>
      <c r="C2087" s="1" t="s">
        <v>39</v>
      </c>
      <c r="D2087" s="1">
        <v>2008</v>
      </c>
      <c r="E2087" s="1">
        <v>82167</v>
      </c>
      <c r="F2087" s="1" t="s">
        <v>28</v>
      </c>
      <c r="G2087" s="1" t="s">
        <v>35</v>
      </c>
      <c r="H2087" s="1" t="s">
        <v>18</v>
      </c>
      <c r="I2087" s="1">
        <v>10.1</v>
      </c>
      <c r="J2087" s="1" t="s">
        <v>24</v>
      </c>
      <c r="K2087" s="1" t="s">
        <v>270</v>
      </c>
      <c r="L2087" s="1">
        <v>5</v>
      </c>
      <c r="N2087" s="1">
        <v>5.4</v>
      </c>
      <c r="P2087" s="2">
        <f t="shared" si="138"/>
        <v>152</v>
      </c>
      <c r="R2087" t="str">
        <f t="shared" si="137"/>
        <v/>
      </c>
    </row>
    <row r="2088" spans="1:18" ht="20.399999999999999" x14ac:dyDescent="0.35">
      <c r="A2088" s="1">
        <v>2086</v>
      </c>
      <c r="B2088" s="1" t="s">
        <v>326</v>
      </c>
      <c r="C2088" s="1" t="s">
        <v>34</v>
      </c>
      <c r="D2088" s="1">
        <v>2016</v>
      </c>
      <c r="E2088" s="1">
        <v>37429</v>
      </c>
      <c r="F2088" s="1" t="s">
        <v>28</v>
      </c>
      <c r="G2088" s="1" t="s">
        <v>17</v>
      </c>
      <c r="H2088" s="1" t="s">
        <v>18</v>
      </c>
      <c r="I2088" s="1">
        <v>18.899999999999999</v>
      </c>
      <c r="J2088" s="1" t="s">
        <v>24</v>
      </c>
      <c r="K2088" s="1" t="s">
        <v>327</v>
      </c>
      <c r="L2088" s="1">
        <v>5</v>
      </c>
      <c r="M2088" s="1" t="s">
        <v>1502</v>
      </c>
      <c r="N2088" s="1">
        <v>5.89</v>
      </c>
      <c r="P2088" s="2">
        <f t="shared" si="138"/>
        <v>81.86</v>
      </c>
      <c r="Q2088">
        <f t="shared" si="136"/>
        <v>810000</v>
      </c>
      <c r="R2088">
        <f t="shared" si="137"/>
        <v>99.989893827160486</v>
      </c>
    </row>
    <row r="2089" spans="1:18" ht="20.399999999999999" x14ac:dyDescent="0.35">
      <c r="A2089" s="1">
        <v>2087</v>
      </c>
      <c r="B2089" s="1" t="s">
        <v>824</v>
      </c>
      <c r="C2089" s="1" t="s">
        <v>39</v>
      </c>
      <c r="D2089" s="1">
        <v>2016</v>
      </c>
      <c r="E2089" s="1">
        <v>46000</v>
      </c>
      <c r="F2089" s="1" t="s">
        <v>23</v>
      </c>
      <c r="G2089" s="1" t="s">
        <v>17</v>
      </c>
      <c r="H2089" s="1" t="s">
        <v>18</v>
      </c>
      <c r="I2089" s="1">
        <v>28.09</v>
      </c>
      <c r="J2089" s="1" t="s">
        <v>24</v>
      </c>
      <c r="K2089" s="1" t="s">
        <v>80</v>
      </c>
      <c r="L2089" s="1">
        <v>5</v>
      </c>
      <c r="N2089" s="1">
        <v>8.4499999999999993</v>
      </c>
      <c r="P2089" s="2">
        <f t="shared" si="138"/>
        <v>88.5</v>
      </c>
      <c r="R2089" t="str">
        <f t="shared" si="137"/>
        <v/>
      </c>
    </row>
    <row r="2090" spans="1:18" ht="20.399999999999999" x14ac:dyDescent="0.35">
      <c r="A2090" s="1">
        <v>2088</v>
      </c>
      <c r="B2090" s="1" t="s">
        <v>416</v>
      </c>
      <c r="C2090" s="1" t="s">
        <v>61</v>
      </c>
      <c r="D2090" s="1">
        <v>2011</v>
      </c>
      <c r="E2090" s="1">
        <v>67031</v>
      </c>
      <c r="F2090" s="1" t="s">
        <v>28</v>
      </c>
      <c r="G2090" s="1" t="s">
        <v>17</v>
      </c>
      <c r="H2090" s="1" t="s">
        <v>18</v>
      </c>
      <c r="I2090" s="1">
        <v>17.399999999999999</v>
      </c>
      <c r="J2090" s="1" t="s">
        <v>24</v>
      </c>
      <c r="K2090" s="1" t="s">
        <v>201</v>
      </c>
      <c r="L2090" s="1">
        <v>5</v>
      </c>
      <c r="M2090" s="1" t="s">
        <v>895</v>
      </c>
      <c r="N2090" s="1">
        <v>4</v>
      </c>
      <c r="P2090" s="2">
        <f t="shared" si="138"/>
        <v>117.3</v>
      </c>
      <c r="Q2090">
        <f t="shared" si="136"/>
        <v>1185000</v>
      </c>
      <c r="R2090">
        <f t="shared" si="137"/>
        <v>99.990101265822787</v>
      </c>
    </row>
    <row r="2091" spans="1:18" ht="20.399999999999999" x14ac:dyDescent="0.35">
      <c r="A2091" s="1">
        <v>2089</v>
      </c>
      <c r="B2091" s="1" t="s">
        <v>1631</v>
      </c>
      <c r="C2091" s="1" t="s">
        <v>15</v>
      </c>
      <c r="D2091" s="1">
        <v>2013</v>
      </c>
      <c r="E2091" s="1">
        <v>30000</v>
      </c>
      <c r="F2091" s="1" t="s">
        <v>23</v>
      </c>
      <c r="G2091" s="1" t="s">
        <v>35</v>
      </c>
      <c r="H2091" s="1" t="s">
        <v>18</v>
      </c>
      <c r="I2091" s="1">
        <v>9.52</v>
      </c>
      <c r="J2091" s="1" t="s">
        <v>24</v>
      </c>
      <c r="K2091" s="1" t="s">
        <v>512</v>
      </c>
      <c r="L2091" s="1">
        <v>4</v>
      </c>
      <c r="N2091" s="1">
        <v>45</v>
      </c>
      <c r="P2091" s="2">
        <f t="shared" si="138"/>
        <v>313</v>
      </c>
      <c r="R2091" t="str">
        <f t="shared" si="137"/>
        <v/>
      </c>
    </row>
    <row r="2092" spans="1:18" ht="20.399999999999999" x14ac:dyDescent="0.35">
      <c r="A2092" s="1">
        <v>2090</v>
      </c>
      <c r="B2092" s="1" t="s">
        <v>901</v>
      </c>
      <c r="C2092" s="1" t="s">
        <v>15</v>
      </c>
      <c r="D2092" s="1">
        <v>2016</v>
      </c>
      <c r="E2092" s="1">
        <v>47691</v>
      </c>
      <c r="F2092" s="1" t="s">
        <v>28</v>
      </c>
      <c r="G2092" s="1" t="s">
        <v>35</v>
      </c>
      <c r="H2092" s="1" t="s">
        <v>18</v>
      </c>
      <c r="I2092" s="1">
        <v>23.1</v>
      </c>
      <c r="J2092" s="1" t="s">
        <v>24</v>
      </c>
      <c r="K2092" s="1" t="s">
        <v>398</v>
      </c>
      <c r="L2092" s="1">
        <v>5</v>
      </c>
      <c r="M2092" s="1" t="s">
        <v>1632</v>
      </c>
      <c r="N2092" s="1">
        <v>3.94</v>
      </c>
      <c r="P2092" s="2">
        <f t="shared" si="138"/>
        <v>67.040000000000006</v>
      </c>
      <c r="Q2092">
        <f t="shared" si="136"/>
        <v>608000</v>
      </c>
      <c r="R2092">
        <f t="shared" si="137"/>
        <v>99.988973684210521</v>
      </c>
    </row>
    <row r="2093" spans="1:18" ht="20.399999999999999" x14ac:dyDescent="0.35">
      <c r="A2093" s="1">
        <v>2091</v>
      </c>
      <c r="B2093" s="1" t="s">
        <v>929</v>
      </c>
      <c r="C2093" s="1" t="s">
        <v>43</v>
      </c>
      <c r="D2093" s="1">
        <v>2011</v>
      </c>
      <c r="E2093" s="1">
        <v>32531</v>
      </c>
      <c r="F2093" s="1" t="s">
        <v>23</v>
      </c>
      <c r="G2093" s="1" t="s">
        <v>35</v>
      </c>
      <c r="H2093" s="1" t="s">
        <v>36</v>
      </c>
      <c r="I2093" s="1">
        <v>13.73</v>
      </c>
      <c r="J2093" s="1" t="s">
        <v>24</v>
      </c>
      <c r="K2093" s="1" t="s">
        <v>930</v>
      </c>
      <c r="L2093" s="1">
        <v>5</v>
      </c>
      <c r="N2093" s="1">
        <v>8</v>
      </c>
      <c r="P2093" s="2">
        <f t="shared" si="138"/>
        <v>148</v>
      </c>
      <c r="R2093" t="str">
        <f t="shared" si="137"/>
        <v/>
      </c>
    </row>
    <row r="2094" spans="1:18" ht="20.399999999999999" x14ac:dyDescent="0.35">
      <c r="A2094" s="1">
        <v>2092</v>
      </c>
      <c r="B2094" s="1" t="s">
        <v>197</v>
      </c>
      <c r="C2094" s="1" t="s">
        <v>39</v>
      </c>
      <c r="D2094" s="1">
        <v>2013</v>
      </c>
      <c r="E2094" s="1">
        <v>71336</v>
      </c>
      <c r="F2094" s="1" t="s">
        <v>23</v>
      </c>
      <c r="G2094" s="1" t="s">
        <v>17</v>
      </c>
      <c r="H2094" s="1" t="s">
        <v>18</v>
      </c>
      <c r="I2094" s="1">
        <v>20</v>
      </c>
      <c r="J2094" s="1" t="s">
        <v>24</v>
      </c>
      <c r="K2094" s="1" t="s">
        <v>159</v>
      </c>
      <c r="L2094" s="1">
        <v>5</v>
      </c>
      <c r="N2094" s="1">
        <v>4.0999999999999996</v>
      </c>
      <c r="P2094" s="2">
        <f t="shared" si="138"/>
        <v>68</v>
      </c>
      <c r="R2094" t="str">
        <f t="shared" si="137"/>
        <v/>
      </c>
    </row>
    <row r="2095" spans="1:18" ht="20.399999999999999" x14ac:dyDescent="0.35">
      <c r="A2095" s="1">
        <v>2093</v>
      </c>
      <c r="B2095" s="1" t="s">
        <v>91</v>
      </c>
      <c r="C2095" s="1" t="s">
        <v>27</v>
      </c>
      <c r="D2095" s="1">
        <v>2006</v>
      </c>
      <c r="E2095" s="1">
        <v>196000</v>
      </c>
      <c r="F2095" s="1" t="s">
        <v>23</v>
      </c>
      <c r="G2095" s="1" t="s">
        <v>17</v>
      </c>
      <c r="H2095" s="1" t="s">
        <v>18</v>
      </c>
      <c r="I2095" s="1">
        <v>12.8</v>
      </c>
      <c r="J2095" s="1" t="s">
        <v>24</v>
      </c>
      <c r="K2095" s="1" t="s">
        <v>93</v>
      </c>
      <c r="L2095" s="1">
        <v>7</v>
      </c>
      <c r="N2095" s="1">
        <v>6.25</v>
      </c>
      <c r="P2095" s="2">
        <f t="shared" si="138"/>
        <v>102</v>
      </c>
      <c r="R2095" t="str">
        <f t="shared" si="137"/>
        <v/>
      </c>
    </row>
    <row r="2096" spans="1:18" ht="20.399999999999999" x14ac:dyDescent="0.35">
      <c r="A2096" s="1">
        <v>2094</v>
      </c>
      <c r="B2096" s="1" t="s">
        <v>1558</v>
      </c>
      <c r="C2096" s="1" t="s">
        <v>57</v>
      </c>
      <c r="D2096" s="1">
        <v>2015</v>
      </c>
      <c r="E2096" s="1">
        <v>28193</v>
      </c>
      <c r="F2096" s="1" t="s">
        <v>23</v>
      </c>
      <c r="G2096" s="1" t="s">
        <v>17</v>
      </c>
      <c r="H2096" s="1" t="s">
        <v>18</v>
      </c>
      <c r="I2096" s="1">
        <v>28.4</v>
      </c>
      <c r="J2096" s="1" t="s">
        <v>24</v>
      </c>
      <c r="K2096" s="1" t="s">
        <v>1043</v>
      </c>
      <c r="L2096" s="1">
        <v>5</v>
      </c>
      <c r="M2096" s="1" t="s">
        <v>1633</v>
      </c>
      <c r="N2096" s="1">
        <v>5.25</v>
      </c>
      <c r="P2096" s="2">
        <f t="shared" si="138"/>
        <v>73.75</v>
      </c>
      <c r="Q2096">
        <f t="shared" si="136"/>
        <v>836000</v>
      </c>
      <c r="R2096">
        <f t="shared" si="137"/>
        <v>99.991178229665067</v>
      </c>
    </row>
    <row r="2097" spans="1:18" ht="20.399999999999999" x14ac:dyDescent="0.35">
      <c r="A2097" s="1">
        <v>2095</v>
      </c>
      <c r="B2097" s="1" t="s">
        <v>279</v>
      </c>
      <c r="C2097" s="1" t="s">
        <v>34</v>
      </c>
      <c r="D2097" s="1">
        <v>2019</v>
      </c>
      <c r="E2097" s="1">
        <v>2526</v>
      </c>
      <c r="F2097" s="1" t="s">
        <v>28</v>
      </c>
      <c r="G2097" s="1" t="s">
        <v>35</v>
      </c>
      <c r="H2097" s="1" t="s">
        <v>18</v>
      </c>
      <c r="I2097" s="1">
        <v>19</v>
      </c>
      <c r="J2097" s="1" t="s">
        <v>24</v>
      </c>
      <c r="K2097" s="1" t="s">
        <v>280</v>
      </c>
      <c r="L2097" s="1">
        <v>2</v>
      </c>
      <c r="M2097" s="1" t="s">
        <v>1634</v>
      </c>
      <c r="N2097" s="1">
        <v>83.96</v>
      </c>
      <c r="P2097" s="2">
        <f t="shared" si="138"/>
        <v>362.07</v>
      </c>
      <c r="R2097" t="str">
        <f t="shared" si="137"/>
        <v/>
      </c>
    </row>
    <row r="2098" spans="1:18" ht="20.399999999999999" x14ac:dyDescent="0.35">
      <c r="A2098" s="1">
        <v>2096</v>
      </c>
      <c r="B2098" s="1" t="s">
        <v>1635</v>
      </c>
      <c r="C2098" s="1" t="s">
        <v>34</v>
      </c>
      <c r="D2098" s="1">
        <v>2004</v>
      </c>
      <c r="E2098" s="1">
        <v>52146</v>
      </c>
      <c r="F2098" s="1" t="s">
        <v>28</v>
      </c>
      <c r="G2098" s="1" t="s">
        <v>17</v>
      </c>
      <c r="H2098" s="1" t="s">
        <v>18</v>
      </c>
      <c r="I2098" s="1">
        <v>0</v>
      </c>
      <c r="J2098" s="1" t="s">
        <v>24</v>
      </c>
      <c r="N2098" s="1">
        <v>1.93</v>
      </c>
      <c r="P2098" s="2"/>
      <c r="R2098" t="str">
        <f t="shared" si="137"/>
        <v/>
      </c>
    </row>
    <row r="2099" spans="1:18" ht="20.399999999999999" x14ac:dyDescent="0.35">
      <c r="A2099" s="1">
        <v>2097</v>
      </c>
      <c r="B2099" s="1" t="s">
        <v>663</v>
      </c>
      <c r="C2099" s="1" t="s">
        <v>39</v>
      </c>
      <c r="D2099" s="1">
        <v>2013</v>
      </c>
      <c r="E2099" s="1">
        <v>85000</v>
      </c>
      <c r="F2099" s="1" t="s">
        <v>23</v>
      </c>
      <c r="G2099" s="1" t="s">
        <v>35</v>
      </c>
      <c r="H2099" s="1" t="s">
        <v>18</v>
      </c>
      <c r="I2099" s="1">
        <v>16.100000000000001</v>
      </c>
      <c r="J2099" s="1" t="s">
        <v>24</v>
      </c>
      <c r="K2099" s="1" t="s">
        <v>171</v>
      </c>
      <c r="L2099" s="1">
        <v>5</v>
      </c>
      <c r="M2099" s="1" t="s">
        <v>1636</v>
      </c>
      <c r="N2099" s="1">
        <v>21</v>
      </c>
      <c r="P2099" s="2">
        <f t="shared" ref="P2099:P2131" si="139">--LEFT(K2099, FIND(" ", K2099) - 1)</f>
        <v>194</v>
      </c>
      <c r="Q2099">
        <f t="shared" si="136"/>
        <v>7115000.0000000009</v>
      </c>
      <c r="R2099">
        <f t="shared" si="137"/>
        <v>99.997273366127899</v>
      </c>
    </row>
    <row r="2100" spans="1:18" ht="20.399999999999999" x14ac:dyDescent="0.35">
      <c r="A2100" s="1">
        <v>2098</v>
      </c>
      <c r="B2100" s="1" t="s">
        <v>1299</v>
      </c>
      <c r="C2100" s="1" t="s">
        <v>129</v>
      </c>
      <c r="D2100" s="1">
        <v>2015</v>
      </c>
      <c r="E2100" s="1">
        <v>20780</v>
      </c>
      <c r="F2100" s="1" t="s">
        <v>28</v>
      </c>
      <c r="G2100" s="1" t="s">
        <v>17</v>
      </c>
      <c r="H2100" s="1" t="s">
        <v>18</v>
      </c>
      <c r="I2100" s="1">
        <v>18.899999999999999</v>
      </c>
      <c r="J2100" s="1" t="s">
        <v>24</v>
      </c>
      <c r="K2100" s="1" t="s">
        <v>327</v>
      </c>
      <c r="L2100" s="1">
        <v>5</v>
      </c>
      <c r="M2100" s="1" t="s">
        <v>1637</v>
      </c>
      <c r="N2100" s="1">
        <v>4.3</v>
      </c>
      <c r="P2100" s="2">
        <f t="shared" si="139"/>
        <v>81.86</v>
      </c>
      <c r="Q2100">
        <f t="shared" si="136"/>
        <v>682000</v>
      </c>
      <c r="R2100">
        <f t="shared" si="137"/>
        <v>99.987997067448688</v>
      </c>
    </row>
    <row r="2101" spans="1:18" ht="20.399999999999999" x14ac:dyDescent="0.35">
      <c r="A2101" s="1">
        <v>2099</v>
      </c>
      <c r="B2101" s="1" t="s">
        <v>698</v>
      </c>
      <c r="C2101" s="1" t="s">
        <v>15</v>
      </c>
      <c r="D2101" s="1">
        <v>2014</v>
      </c>
      <c r="E2101" s="1">
        <v>43081</v>
      </c>
      <c r="F2101" s="1" t="s">
        <v>28</v>
      </c>
      <c r="G2101" s="1" t="s">
        <v>17</v>
      </c>
      <c r="H2101" s="1" t="s">
        <v>18</v>
      </c>
      <c r="I2101" s="1">
        <v>17.3</v>
      </c>
      <c r="J2101" s="1" t="s">
        <v>24</v>
      </c>
      <c r="K2101" s="1" t="s">
        <v>201</v>
      </c>
      <c r="L2101" s="1">
        <v>7</v>
      </c>
      <c r="N2101" s="1">
        <v>5.25</v>
      </c>
      <c r="P2101" s="2">
        <f t="shared" si="139"/>
        <v>117.3</v>
      </c>
      <c r="R2101" t="str">
        <f t="shared" si="137"/>
        <v/>
      </c>
    </row>
    <row r="2102" spans="1:18" ht="20.399999999999999" x14ac:dyDescent="0.35">
      <c r="A2102" s="1">
        <v>2100</v>
      </c>
      <c r="B2102" s="1" t="s">
        <v>1638</v>
      </c>
      <c r="C2102" s="1" t="s">
        <v>15</v>
      </c>
      <c r="D2102" s="1">
        <v>2010</v>
      </c>
      <c r="E2102" s="1">
        <v>35000</v>
      </c>
      <c r="F2102" s="1" t="s">
        <v>28</v>
      </c>
      <c r="G2102" s="1" t="s">
        <v>35</v>
      </c>
      <c r="H2102" s="1" t="s">
        <v>36</v>
      </c>
      <c r="I2102" s="1">
        <v>11.9</v>
      </c>
      <c r="J2102" s="1" t="s">
        <v>24</v>
      </c>
      <c r="K2102" s="1" t="s">
        <v>1639</v>
      </c>
      <c r="L2102" s="1">
        <v>5</v>
      </c>
      <c r="N2102" s="1">
        <v>32</v>
      </c>
      <c r="P2102" s="2">
        <f t="shared" si="139"/>
        <v>550</v>
      </c>
      <c r="R2102" t="str">
        <f t="shared" si="137"/>
        <v/>
      </c>
    </row>
    <row r="2103" spans="1:18" ht="20.399999999999999" x14ac:dyDescent="0.35">
      <c r="A2103" s="1">
        <v>2101</v>
      </c>
      <c r="B2103" s="1" t="s">
        <v>1640</v>
      </c>
      <c r="C2103" s="1" t="s">
        <v>57</v>
      </c>
      <c r="D2103" s="1">
        <v>2013</v>
      </c>
      <c r="E2103" s="1">
        <v>36000</v>
      </c>
      <c r="F2103" s="1" t="s">
        <v>23</v>
      </c>
      <c r="G2103" s="1" t="s">
        <v>17</v>
      </c>
      <c r="H2103" s="1" t="s">
        <v>18</v>
      </c>
      <c r="I2103" s="1">
        <v>17.21</v>
      </c>
      <c r="J2103" s="1" t="s">
        <v>24</v>
      </c>
      <c r="K2103" s="1" t="s">
        <v>363</v>
      </c>
      <c r="L2103" s="1">
        <v>7</v>
      </c>
      <c r="N2103" s="1">
        <v>3.9</v>
      </c>
      <c r="P2103" s="2">
        <f t="shared" si="139"/>
        <v>100</v>
      </c>
      <c r="R2103" t="str">
        <f t="shared" si="137"/>
        <v/>
      </c>
    </row>
    <row r="2104" spans="1:18" ht="20.399999999999999" x14ac:dyDescent="0.35">
      <c r="A2104" s="1">
        <v>2102</v>
      </c>
      <c r="B2104" s="1" t="s">
        <v>1641</v>
      </c>
      <c r="C2104" s="1" t="s">
        <v>15</v>
      </c>
      <c r="D2104" s="1">
        <v>2007</v>
      </c>
      <c r="E2104" s="1">
        <v>67000</v>
      </c>
      <c r="F2104" s="1" t="s">
        <v>28</v>
      </c>
      <c r="G2104" s="1" t="s">
        <v>17</v>
      </c>
      <c r="H2104" s="1" t="s">
        <v>145</v>
      </c>
      <c r="I2104" s="1">
        <v>13.4</v>
      </c>
      <c r="J2104" s="1" t="s">
        <v>24</v>
      </c>
      <c r="K2104" s="1" t="s">
        <v>521</v>
      </c>
      <c r="L2104" s="1">
        <v>5</v>
      </c>
      <c r="N2104" s="1">
        <v>2.2000000000000002</v>
      </c>
      <c r="P2104" s="2">
        <f t="shared" si="139"/>
        <v>125</v>
      </c>
      <c r="R2104" t="str">
        <f t="shared" si="137"/>
        <v/>
      </c>
    </row>
    <row r="2105" spans="1:18" ht="20.399999999999999" x14ac:dyDescent="0.35">
      <c r="A2105" s="1">
        <v>2103</v>
      </c>
      <c r="B2105" s="1" t="s">
        <v>1642</v>
      </c>
      <c r="C2105" s="1" t="s">
        <v>15</v>
      </c>
      <c r="D2105" s="1">
        <v>2016</v>
      </c>
      <c r="E2105" s="1">
        <v>34079</v>
      </c>
      <c r="F2105" s="1" t="s">
        <v>23</v>
      </c>
      <c r="G2105" s="1" t="s">
        <v>17</v>
      </c>
      <c r="H2105" s="1" t="s">
        <v>18</v>
      </c>
      <c r="I2105" s="1">
        <v>25.32</v>
      </c>
      <c r="J2105" s="1" t="s">
        <v>24</v>
      </c>
      <c r="K2105" s="1" t="s">
        <v>120</v>
      </c>
      <c r="L2105" s="1">
        <v>6</v>
      </c>
      <c r="N2105" s="1">
        <v>3.7</v>
      </c>
      <c r="P2105" s="2">
        <f t="shared" si="139"/>
        <v>77</v>
      </c>
      <c r="R2105" t="str">
        <f t="shared" si="137"/>
        <v/>
      </c>
    </row>
    <row r="2106" spans="1:18" ht="20.399999999999999" x14ac:dyDescent="0.35">
      <c r="A2106" s="1">
        <v>2104</v>
      </c>
      <c r="B2106" s="1" t="s">
        <v>1643</v>
      </c>
      <c r="C2106" s="1" t="s">
        <v>34</v>
      </c>
      <c r="D2106" s="1">
        <v>2010</v>
      </c>
      <c r="E2106" s="1">
        <v>77849</v>
      </c>
      <c r="F2106" s="1" t="s">
        <v>28</v>
      </c>
      <c r="G2106" s="1" t="s">
        <v>35</v>
      </c>
      <c r="H2106" s="1" t="s">
        <v>36</v>
      </c>
      <c r="I2106" s="1">
        <v>10.9</v>
      </c>
      <c r="J2106" s="1" t="s">
        <v>24</v>
      </c>
      <c r="K2106" s="1" t="s">
        <v>254</v>
      </c>
      <c r="L2106" s="1">
        <v>5</v>
      </c>
      <c r="N2106" s="1">
        <v>11.27</v>
      </c>
      <c r="P2106" s="2">
        <f t="shared" si="139"/>
        <v>215</v>
      </c>
      <c r="R2106" t="str">
        <f t="shared" si="137"/>
        <v/>
      </c>
    </row>
    <row r="2107" spans="1:18" ht="20.399999999999999" x14ac:dyDescent="0.35">
      <c r="A2107" s="1">
        <v>2105</v>
      </c>
      <c r="B2107" s="1" t="s">
        <v>463</v>
      </c>
      <c r="C2107" s="1" t="s">
        <v>43</v>
      </c>
      <c r="D2107" s="1">
        <v>2013</v>
      </c>
      <c r="E2107" s="1">
        <v>86000</v>
      </c>
      <c r="F2107" s="1" t="s">
        <v>28</v>
      </c>
      <c r="G2107" s="1" t="s">
        <v>17</v>
      </c>
      <c r="H2107" s="1" t="s">
        <v>18</v>
      </c>
      <c r="I2107" s="1">
        <v>22.74</v>
      </c>
      <c r="J2107" s="1" t="s">
        <v>24</v>
      </c>
      <c r="K2107" s="1" t="s">
        <v>464</v>
      </c>
      <c r="L2107" s="1">
        <v>5</v>
      </c>
      <c r="N2107" s="1">
        <v>2.41</v>
      </c>
      <c r="P2107" s="2">
        <f t="shared" si="139"/>
        <v>47.3</v>
      </c>
      <c r="R2107" t="str">
        <f t="shared" si="137"/>
        <v/>
      </c>
    </row>
    <row r="2108" spans="1:18" ht="20.399999999999999" x14ac:dyDescent="0.35">
      <c r="A2108" s="1">
        <v>2106</v>
      </c>
      <c r="B2108" s="1" t="s">
        <v>599</v>
      </c>
      <c r="C2108" s="1" t="s">
        <v>22</v>
      </c>
      <c r="D2108" s="1">
        <v>2015</v>
      </c>
      <c r="E2108" s="1">
        <v>110000</v>
      </c>
      <c r="F2108" s="1" t="s">
        <v>23</v>
      </c>
      <c r="G2108" s="1" t="s">
        <v>35</v>
      </c>
      <c r="H2108" s="1" t="s">
        <v>18</v>
      </c>
      <c r="I2108" s="1">
        <v>15.73</v>
      </c>
      <c r="J2108" s="1" t="s">
        <v>24</v>
      </c>
      <c r="K2108" s="1" t="s">
        <v>139</v>
      </c>
      <c r="L2108" s="1">
        <v>5</v>
      </c>
      <c r="N2108" s="1">
        <v>19</v>
      </c>
      <c r="P2108" s="2">
        <f t="shared" si="139"/>
        <v>174.33</v>
      </c>
      <c r="R2108" t="str">
        <f t="shared" si="137"/>
        <v/>
      </c>
    </row>
    <row r="2109" spans="1:18" ht="20.399999999999999" x14ac:dyDescent="0.35">
      <c r="A2109" s="1">
        <v>2107</v>
      </c>
      <c r="B2109" s="1" t="s">
        <v>551</v>
      </c>
      <c r="C2109" s="1" t="s">
        <v>39</v>
      </c>
      <c r="D2109" s="1">
        <v>2015</v>
      </c>
      <c r="E2109" s="1">
        <v>116000</v>
      </c>
      <c r="F2109" s="1" t="s">
        <v>23</v>
      </c>
      <c r="G2109" s="1" t="s">
        <v>17</v>
      </c>
      <c r="H2109" s="1" t="s">
        <v>36</v>
      </c>
      <c r="I2109" s="1">
        <v>23.59</v>
      </c>
      <c r="J2109" s="1" t="s">
        <v>24</v>
      </c>
      <c r="K2109" s="1" t="s">
        <v>552</v>
      </c>
      <c r="L2109" s="1">
        <v>5</v>
      </c>
      <c r="N2109" s="1">
        <v>5.8</v>
      </c>
      <c r="P2109" s="2">
        <f t="shared" si="139"/>
        <v>67.05</v>
      </c>
      <c r="R2109" t="str">
        <f t="shared" si="137"/>
        <v/>
      </c>
    </row>
    <row r="2110" spans="1:18" ht="20.399999999999999" x14ac:dyDescent="0.35">
      <c r="A2110" s="1">
        <v>2108</v>
      </c>
      <c r="B2110" s="1" t="s">
        <v>211</v>
      </c>
      <c r="C2110" s="1" t="s">
        <v>34</v>
      </c>
      <c r="D2110" s="1">
        <v>2016</v>
      </c>
      <c r="E2110" s="1">
        <v>41840</v>
      </c>
      <c r="F2110" s="1" t="s">
        <v>23</v>
      </c>
      <c r="G2110" s="1" t="s">
        <v>17</v>
      </c>
      <c r="H2110" s="1" t="s">
        <v>18</v>
      </c>
      <c r="I2110" s="1">
        <v>15.1</v>
      </c>
      <c r="J2110" s="1" t="s">
        <v>24</v>
      </c>
      <c r="K2110" s="1" t="s">
        <v>167</v>
      </c>
      <c r="L2110" s="1">
        <v>7</v>
      </c>
      <c r="N2110" s="1">
        <v>13.52</v>
      </c>
      <c r="P2110" s="2">
        <f t="shared" si="139"/>
        <v>140</v>
      </c>
      <c r="R2110" t="str">
        <f t="shared" si="137"/>
        <v/>
      </c>
    </row>
    <row r="2111" spans="1:18" ht="20.399999999999999" x14ac:dyDescent="0.35">
      <c r="A2111" s="1">
        <v>2109</v>
      </c>
      <c r="B2111" s="1" t="s">
        <v>1644</v>
      </c>
      <c r="C2111" s="1" t="s">
        <v>39</v>
      </c>
      <c r="D2111" s="1">
        <v>2015</v>
      </c>
      <c r="E2111" s="1">
        <v>19317</v>
      </c>
      <c r="F2111" s="1" t="s">
        <v>23</v>
      </c>
      <c r="G2111" s="1" t="s">
        <v>17</v>
      </c>
      <c r="H2111" s="1" t="s">
        <v>18</v>
      </c>
      <c r="I2111" s="1">
        <v>13</v>
      </c>
      <c r="J2111" s="1" t="s">
        <v>24</v>
      </c>
      <c r="K2111" s="1" t="s">
        <v>1645</v>
      </c>
      <c r="L2111" s="1">
        <v>7</v>
      </c>
      <c r="N2111" s="1">
        <v>24.5</v>
      </c>
      <c r="P2111" s="2">
        <f t="shared" si="139"/>
        <v>168.7</v>
      </c>
      <c r="R2111" t="str">
        <f t="shared" si="137"/>
        <v/>
      </c>
    </row>
    <row r="2112" spans="1:18" ht="20.399999999999999" x14ac:dyDescent="0.35">
      <c r="A2112" s="1">
        <v>2110</v>
      </c>
      <c r="B2112" s="1" t="s">
        <v>1646</v>
      </c>
      <c r="C2112" s="1" t="s">
        <v>22</v>
      </c>
      <c r="D2112" s="1">
        <v>2014</v>
      </c>
      <c r="E2112" s="1">
        <v>41000</v>
      </c>
      <c r="F2112" s="1" t="s">
        <v>16</v>
      </c>
      <c r="G2112" s="1" t="s">
        <v>17</v>
      </c>
      <c r="H2112" s="1" t="s">
        <v>18</v>
      </c>
      <c r="I2112" s="1">
        <v>24.6</v>
      </c>
      <c r="J2112" s="1" t="s">
        <v>19</v>
      </c>
      <c r="K2112" s="1" t="s">
        <v>1647</v>
      </c>
      <c r="L2112" s="1">
        <v>5</v>
      </c>
      <c r="N2112" s="1">
        <v>3.25</v>
      </c>
      <c r="P2112" s="2">
        <f t="shared" si="139"/>
        <v>55.23</v>
      </c>
      <c r="R2112" t="str">
        <f t="shared" si="137"/>
        <v/>
      </c>
    </row>
    <row r="2113" spans="1:18" ht="20.399999999999999" x14ac:dyDescent="0.35">
      <c r="A2113" s="1">
        <v>2111</v>
      </c>
      <c r="B2113" s="1" t="s">
        <v>493</v>
      </c>
      <c r="C2113" s="1" t="s">
        <v>53</v>
      </c>
      <c r="D2113" s="1">
        <v>2017</v>
      </c>
      <c r="E2113" s="1">
        <v>25601</v>
      </c>
      <c r="F2113" s="1" t="s">
        <v>23</v>
      </c>
      <c r="G2113" s="1" t="s">
        <v>35</v>
      </c>
      <c r="H2113" s="1" t="s">
        <v>18</v>
      </c>
      <c r="I2113" s="1">
        <v>17.899999999999999</v>
      </c>
      <c r="J2113" s="1" t="s">
        <v>24</v>
      </c>
      <c r="K2113" s="1" t="s">
        <v>494</v>
      </c>
      <c r="L2113" s="1">
        <v>5</v>
      </c>
      <c r="M2113" s="1" t="s">
        <v>940</v>
      </c>
      <c r="N2113" s="1">
        <v>56.73</v>
      </c>
      <c r="P2113" s="2">
        <f t="shared" si="139"/>
        <v>201.15</v>
      </c>
      <c r="Q2113">
        <f t="shared" si="136"/>
        <v>7876000.0000000009</v>
      </c>
      <c r="R2113">
        <f t="shared" si="137"/>
        <v>99.99744603859827</v>
      </c>
    </row>
    <row r="2114" spans="1:18" ht="20.399999999999999" x14ac:dyDescent="0.35">
      <c r="A2114" s="1">
        <v>2112</v>
      </c>
      <c r="B2114" s="1" t="s">
        <v>446</v>
      </c>
      <c r="C2114" s="1" t="s">
        <v>43</v>
      </c>
      <c r="D2114" s="1">
        <v>2015</v>
      </c>
      <c r="E2114" s="1">
        <v>83950</v>
      </c>
      <c r="F2114" s="1" t="s">
        <v>23</v>
      </c>
      <c r="G2114" s="1" t="s">
        <v>17</v>
      </c>
      <c r="H2114" s="1" t="s">
        <v>18</v>
      </c>
      <c r="I2114" s="1">
        <v>19.670000000000002</v>
      </c>
      <c r="J2114" s="1" t="s">
        <v>24</v>
      </c>
      <c r="K2114" s="1" t="s">
        <v>25</v>
      </c>
      <c r="L2114" s="1">
        <v>5</v>
      </c>
      <c r="N2114" s="1">
        <v>9.9499999999999993</v>
      </c>
      <c r="P2114" s="2">
        <f t="shared" si="139"/>
        <v>126.2</v>
      </c>
      <c r="R2114" t="str">
        <f t="shared" si="137"/>
        <v/>
      </c>
    </row>
    <row r="2115" spans="1:18" ht="20.399999999999999" x14ac:dyDescent="0.35">
      <c r="A2115" s="1">
        <v>2113</v>
      </c>
      <c r="B2115" s="1" t="s">
        <v>470</v>
      </c>
      <c r="C2115" s="1" t="s">
        <v>22</v>
      </c>
      <c r="D2115" s="1">
        <v>2012</v>
      </c>
      <c r="E2115" s="1">
        <v>60000</v>
      </c>
      <c r="F2115" s="1" t="s">
        <v>28</v>
      </c>
      <c r="G2115" s="1" t="s">
        <v>35</v>
      </c>
      <c r="H2115" s="1" t="s">
        <v>18</v>
      </c>
      <c r="I2115" s="1">
        <v>16.8</v>
      </c>
      <c r="J2115" s="1" t="s">
        <v>24</v>
      </c>
      <c r="K2115" s="1" t="s">
        <v>466</v>
      </c>
      <c r="L2115" s="1">
        <v>5</v>
      </c>
      <c r="N2115" s="1">
        <v>5.5</v>
      </c>
      <c r="P2115" s="2">
        <f t="shared" si="139"/>
        <v>118</v>
      </c>
      <c r="R2115" t="str">
        <f t="shared" si="137"/>
        <v/>
      </c>
    </row>
    <row r="2116" spans="1:18" ht="20.399999999999999" x14ac:dyDescent="0.35">
      <c r="A2116" s="1">
        <v>2114</v>
      </c>
      <c r="B2116" s="1" t="s">
        <v>1448</v>
      </c>
      <c r="C2116" s="1" t="s">
        <v>39</v>
      </c>
      <c r="D2116" s="1">
        <v>2015</v>
      </c>
      <c r="E2116" s="1">
        <v>50000</v>
      </c>
      <c r="F2116" s="1" t="s">
        <v>23</v>
      </c>
      <c r="G2116" s="1" t="s">
        <v>35</v>
      </c>
      <c r="H2116" s="1" t="s">
        <v>18</v>
      </c>
      <c r="I2116" s="1">
        <v>17.11</v>
      </c>
      <c r="J2116" s="1" t="s">
        <v>24</v>
      </c>
      <c r="K2116" s="1" t="s">
        <v>139</v>
      </c>
      <c r="L2116" s="1">
        <v>5</v>
      </c>
      <c r="N2116" s="1">
        <v>25</v>
      </c>
      <c r="P2116" s="2">
        <f t="shared" si="139"/>
        <v>174.33</v>
      </c>
      <c r="R2116" t="str">
        <f t="shared" si="137"/>
        <v/>
      </c>
    </row>
    <row r="2117" spans="1:18" ht="20.399999999999999" x14ac:dyDescent="0.35">
      <c r="A2117" s="1">
        <v>2115</v>
      </c>
      <c r="B2117" s="1" t="s">
        <v>1648</v>
      </c>
      <c r="C2117" s="1" t="s">
        <v>57</v>
      </c>
      <c r="D2117" s="1">
        <v>2009</v>
      </c>
      <c r="E2117" s="1">
        <v>37000</v>
      </c>
      <c r="F2117" s="1" t="s">
        <v>28</v>
      </c>
      <c r="G2117" s="1" t="s">
        <v>17</v>
      </c>
      <c r="H2117" s="1" t="s">
        <v>18</v>
      </c>
      <c r="I2117" s="1">
        <v>17.3</v>
      </c>
      <c r="J2117" s="1" t="s">
        <v>24</v>
      </c>
      <c r="K2117" s="1" t="s">
        <v>456</v>
      </c>
      <c r="L2117" s="1">
        <v>5</v>
      </c>
      <c r="N2117" s="1">
        <v>1</v>
      </c>
      <c r="P2117" s="2">
        <f t="shared" si="139"/>
        <v>60</v>
      </c>
      <c r="R2117" t="str">
        <f t="shared" si="137"/>
        <v/>
      </c>
    </row>
    <row r="2118" spans="1:18" ht="20.399999999999999" x14ac:dyDescent="0.35">
      <c r="A2118" s="1">
        <v>2116</v>
      </c>
      <c r="B2118" s="1" t="s">
        <v>115</v>
      </c>
      <c r="C2118" s="1" t="s">
        <v>39</v>
      </c>
      <c r="D2118" s="1">
        <v>2011</v>
      </c>
      <c r="E2118" s="1">
        <v>76976</v>
      </c>
      <c r="F2118" s="1" t="s">
        <v>28</v>
      </c>
      <c r="G2118" s="1" t="s">
        <v>17</v>
      </c>
      <c r="H2118" s="1" t="s">
        <v>36</v>
      </c>
      <c r="I2118" s="1">
        <v>19.7</v>
      </c>
      <c r="J2118" s="1" t="s">
        <v>24</v>
      </c>
      <c r="K2118" s="1" t="s">
        <v>116</v>
      </c>
      <c r="L2118" s="1">
        <v>5</v>
      </c>
      <c r="N2118" s="1">
        <v>2.15</v>
      </c>
      <c r="P2118" s="2">
        <f t="shared" si="139"/>
        <v>46.3</v>
      </c>
      <c r="R2118" t="str">
        <f t="shared" si="137"/>
        <v/>
      </c>
    </row>
    <row r="2119" spans="1:18" ht="20.399999999999999" x14ac:dyDescent="0.35">
      <c r="A2119" s="1">
        <v>2117</v>
      </c>
      <c r="B2119" s="1" t="s">
        <v>1472</v>
      </c>
      <c r="C2119" s="1" t="s">
        <v>53</v>
      </c>
      <c r="D2119" s="1">
        <v>2018</v>
      </c>
      <c r="E2119" s="1">
        <v>21684</v>
      </c>
      <c r="F2119" s="1" t="s">
        <v>28</v>
      </c>
      <c r="G2119" s="1" t="s">
        <v>35</v>
      </c>
      <c r="H2119" s="1" t="s">
        <v>18</v>
      </c>
      <c r="I2119" s="1">
        <v>21.4</v>
      </c>
      <c r="J2119" s="1" t="s">
        <v>24</v>
      </c>
      <c r="K2119" s="1" t="s">
        <v>347</v>
      </c>
      <c r="L2119" s="1">
        <v>5</v>
      </c>
      <c r="N2119" s="1">
        <v>7.89</v>
      </c>
      <c r="P2119" s="2">
        <f t="shared" si="139"/>
        <v>83.1</v>
      </c>
      <c r="R2119" t="str">
        <f t="shared" si="137"/>
        <v/>
      </c>
    </row>
    <row r="2120" spans="1:18" ht="20.399999999999999" x14ac:dyDescent="0.35">
      <c r="A2120" s="1">
        <v>2118</v>
      </c>
      <c r="B2120" s="1" t="s">
        <v>783</v>
      </c>
      <c r="C2120" s="1" t="s">
        <v>61</v>
      </c>
      <c r="D2120" s="1">
        <v>2015</v>
      </c>
      <c r="E2120" s="1">
        <v>62000</v>
      </c>
      <c r="F2120" s="1" t="s">
        <v>23</v>
      </c>
      <c r="G2120" s="1" t="s">
        <v>17</v>
      </c>
      <c r="H2120" s="1" t="s">
        <v>18</v>
      </c>
      <c r="I2120" s="1">
        <v>16</v>
      </c>
      <c r="J2120" s="1" t="s">
        <v>24</v>
      </c>
      <c r="K2120" s="1" t="s">
        <v>167</v>
      </c>
      <c r="L2120" s="1">
        <v>7</v>
      </c>
      <c r="N2120" s="1">
        <v>10.25</v>
      </c>
      <c r="P2120" s="2">
        <f t="shared" si="139"/>
        <v>140</v>
      </c>
      <c r="R2120" t="str">
        <f t="shared" si="137"/>
        <v/>
      </c>
    </row>
    <row r="2121" spans="1:18" ht="20.399999999999999" x14ac:dyDescent="0.35">
      <c r="A2121" s="1">
        <v>2119</v>
      </c>
      <c r="B2121" s="1" t="s">
        <v>1649</v>
      </c>
      <c r="C2121" s="1" t="s">
        <v>15</v>
      </c>
      <c r="D2121" s="1">
        <v>2007</v>
      </c>
      <c r="E2121" s="1">
        <v>1261</v>
      </c>
      <c r="F2121" s="1" t="s">
        <v>28</v>
      </c>
      <c r="G2121" s="1" t="s">
        <v>17</v>
      </c>
      <c r="H2121" s="1" t="s">
        <v>18</v>
      </c>
      <c r="I2121" s="1">
        <v>19</v>
      </c>
      <c r="J2121" s="1" t="s">
        <v>24</v>
      </c>
      <c r="K2121" s="1" t="s">
        <v>1650</v>
      </c>
      <c r="L2121" s="1">
        <v>5</v>
      </c>
      <c r="M2121" s="1" t="s">
        <v>1651</v>
      </c>
      <c r="N2121" s="1">
        <v>6</v>
      </c>
      <c r="P2121" s="2">
        <f t="shared" si="139"/>
        <v>94.68</v>
      </c>
      <c r="Q2121">
        <f t="shared" si="136"/>
        <v>811999.99999999988</v>
      </c>
      <c r="R2121">
        <f t="shared" si="137"/>
        <v>99.988339901477829</v>
      </c>
    </row>
    <row r="2122" spans="1:18" ht="20.399999999999999" x14ac:dyDescent="0.35">
      <c r="A2122" s="1">
        <v>2120</v>
      </c>
      <c r="B2122" s="1" t="s">
        <v>1652</v>
      </c>
      <c r="C2122" s="1" t="s">
        <v>34</v>
      </c>
      <c r="D2122" s="1">
        <v>2017</v>
      </c>
      <c r="E2122" s="1">
        <v>59450</v>
      </c>
      <c r="F2122" s="1" t="s">
        <v>28</v>
      </c>
      <c r="G2122" s="1" t="s">
        <v>17</v>
      </c>
      <c r="H2122" s="1" t="s">
        <v>18</v>
      </c>
      <c r="I2122" s="1">
        <v>18.600000000000001</v>
      </c>
      <c r="J2122" s="1" t="s">
        <v>24</v>
      </c>
      <c r="K2122" s="1" t="s">
        <v>327</v>
      </c>
      <c r="L2122" s="1">
        <v>5</v>
      </c>
      <c r="M2122" s="1" t="s">
        <v>1653</v>
      </c>
      <c r="N2122" s="1">
        <v>7.53</v>
      </c>
      <c r="P2122" s="2">
        <f t="shared" si="139"/>
        <v>81.86</v>
      </c>
      <c r="Q2122">
        <f t="shared" ref="Q2122:Q2184" si="140">VALUE(SUBSTITUTE(SUBSTITUTE(TRIM(M2122), CHAR(160), ""), " Lakh", "")) * 100000</f>
        <v>977999.99999999988</v>
      </c>
      <c r="R2122">
        <f t="shared" si="137"/>
        <v>99.991629856850722</v>
      </c>
    </row>
    <row r="2123" spans="1:18" ht="20.399999999999999" x14ac:dyDescent="0.35">
      <c r="A2123" s="1">
        <v>2121</v>
      </c>
      <c r="B2123" s="1" t="s">
        <v>396</v>
      </c>
      <c r="C2123" s="1" t="s">
        <v>34</v>
      </c>
      <c r="D2123" s="1">
        <v>2018</v>
      </c>
      <c r="E2123" s="1">
        <v>24465</v>
      </c>
      <c r="F2123" s="1" t="s">
        <v>23</v>
      </c>
      <c r="G2123" s="1" t="s">
        <v>35</v>
      </c>
      <c r="H2123" s="1" t="s">
        <v>18</v>
      </c>
      <c r="I2123" s="1">
        <v>19.27</v>
      </c>
      <c r="J2123" s="1" t="s">
        <v>24</v>
      </c>
      <c r="K2123" s="1" t="s">
        <v>75</v>
      </c>
      <c r="L2123" s="1">
        <v>5</v>
      </c>
      <c r="N2123" s="1">
        <v>39.450000000000003</v>
      </c>
      <c r="P2123" s="2">
        <f t="shared" si="139"/>
        <v>167.62</v>
      </c>
      <c r="R2123" t="str">
        <f t="shared" si="137"/>
        <v/>
      </c>
    </row>
    <row r="2124" spans="1:18" ht="20.399999999999999" x14ac:dyDescent="0.35">
      <c r="A2124" s="1">
        <v>2122</v>
      </c>
      <c r="B2124" s="1" t="s">
        <v>1415</v>
      </c>
      <c r="C2124" s="1" t="s">
        <v>61</v>
      </c>
      <c r="D2124" s="1">
        <v>2014</v>
      </c>
      <c r="E2124" s="1">
        <v>55000</v>
      </c>
      <c r="F2124" s="1" t="s">
        <v>28</v>
      </c>
      <c r="G2124" s="1" t="s">
        <v>17</v>
      </c>
      <c r="H2124" s="1" t="s">
        <v>18</v>
      </c>
      <c r="I2124" s="1">
        <v>17.8</v>
      </c>
      <c r="J2124" s="1" t="s">
        <v>24</v>
      </c>
      <c r="K2124" s="1" t="s">
        <v>201</v>
      </c>
      <c r="L2124" s="1">
        <v>5</v>
      </c>
      <c r="N2124" s="1">
        <v>5.84</v>
      </c>
      <c r="P2124" s="2">
        <f t="shared" si="139"/>
        <v>117.3</v>
      </c>
      <c r="R2124" t="str">
        <f t="shared" si="137"/>
        <v/>
      </c>
    </row>
    <row r="2125" spans="1:18" ht="20.399999999999999" x14ac:dyDescent="0.35">
      <c r="A2125" s="1">
        <v>2123</v>
      </c>
      <c r="B2125" s="1" t="s">
        <v>928</v>
      </c>
      <c r="C2125" s="1" t="s">
        <v>15</v>
      </c>
      <c r="D2125" s="1">
        <v>2017</v>
      </c>
      <c r="E2125" s="1">
        <v>2000</v>
      </c>
      <c r="F2125" s="1" t="s">
        <v>28</v>
      </c>
      <c r="G2125" s="1" t="s">
        <v>17</v>
      </c>
      <c r="H2125" s="1" t="s">
        <v>18</v>
      </c>
      <c r="I2125" s="1">
        <v>18.88</v>
      </c>
      <c r="J2125" s="1" t="s">
        <v>24</v>
      </c>
      <c r="K2125" s="1" t="s">
        <v>890</v>
      </c>
      <c r="L2125" s="1">
        <v>5</v>
      </c>
      <c r="N2125" s="1">
        <v>8.65</v>
      </c>
      <c r="P2125" s="2">
        <f t="shared" si="139"/>
        <v>110.4</v>
      </c>
      <c r="R2125" t="str">
        <f t="shared" ref="R2125:R2188" si="141">IF(Q2125&lt;&gt;"", ((Q2125 - P2125) / Q2125) * 100, "")</f>
        <v/>
      </c>
    </row>
    <row r="2126" spans="1:18" ht="20.399999999999999" x14ac:dyDescent="0.35">
      <c r="A2126" s="1">
        <v>2124</v>
      </c>
      <c r="B2126" s="1" t="s">
        <v>1654</v>
      </c>
      <c r="C2126" s="1" t="s">
        <v>53</v>
      </c>
      <c r="D2126" s="1">
        <v>2017</v>
      </c>
      <c r="E2126" s="1">
        <v>25040</v>
      </c>
      <c r="F2126" s="1" t="s">
        <v>28</v>
      </c>
      <c r="G2126" s="1" t="s">
        <v>17</v>
      </c>
      <c r="H2126" s="1" t="s">
        <v>18</v>
      </c>
      <c r="I2126" s="1">
        <v>21.4</v>
      </c>
      <c r="J2126" s="1" t="s">
        <v>24</v>
      </c>
      <c r="K2126" s="1" t="s">
        <v>347</v>
      </c>
      <c r="L2126" s="1">
        <v>5</v>
      </c>
      <c r="N2126" s="1">
        <v>7.74</v>
      </c>
      <c r="P2126" s="2">
        <f t="shared" si="139"/>
        <v>83.1</v>
      </c>
      <c r="R2126" t="str">
        <f t="shared" si="141"/>
        <v/>
      </c>
    </row>
    <row r="2127" spans="1:18" ht="20.399999999999999" x14ac:dyDescent="0.35">
      <c r="A2127" s="1">
        <v>2125</v>
      </c>
      <c r="B2127" s="1" t="s">
        <v>453</v>
      </c>
      <c r="C2127" s="1" t="s">
        <v>74</v>
      </c>
      <c r="D2127" s="1">
        <v>2008</v>
      </c>
      <c r="E2127" s="1">
        <v>84000</v>
      </c>
      <c r="F2127" s="1" t="s">
        <v>28</v>
      </c>
      <c r="G2127" s="1" t="s">
        <v>17</v>
      </c>
      <c r="H2127" s="1" t="s">
        <v>18</v>
      </c>
      <c r="I2127" s="1">
        <v>20.36</v>
      </c>
      <c r="J2127" s="1" t="s">
        <v>24</v>
      </c>
      <c r="K2127" s="1" t="s">
        <v>151</v>
      </c>
      <c r="L2127" s="1">
        <v>5</v>
      </c>
      <c r="N2127" s="1">
        <v>2.5</v>
      </c>
      <c r="P2127" s="2">
        <f t="shared" si="139"/>
        <v>78.900000000000006</v>
      </c>
      <c r="R2127" t="str">
        <f t="shared" si="141"/>
        <v/>
      </c>
    </row>
    <row r="2128" spans="1:18" ht="20.399999999999999" x14ac:dyDescent="0.35">
      <c r="A2128" s="1">
        <v>2126</v>
      </c>
      <c r="B2128" s="1" t="s">
        <v>1359</v>
      </c>
      <c r="C2128" s="1" t="s">
        <v>22</v>
      </c>
      <c r="D2128" s="1">
        <v>2007</v>
      </c>
      <c r="E2128" s="1">
        <v>170428</v>
      </c>
      <c r="F2128" s="1" t="s">
        <v>23</v>
      </c>
      <c r="G2128" s="1" t="s">
        <v>17</v>
      </c>
      <c r="H2128" s="1" t="s">
        <v>36</v>
      </c>
      <c r="I2128" s="1">
        <v>12.8</v>
      </c>
      <c r="J2128" s="1" t="s">
        <v>24</v>
      </c>
      <c r="K2128" s="1" t="s">
        <v>93</v>
      </c>
      <c r="L2128" s="1">
        <v>8</v>
      </c>
      <c r="N2128" s="1">
        <v>5.7</v>
      </c>
      <c r="P2128" s="2">
        <f t="shared" si="139"/>
        <v>102</v>
      </c>
      <c r="R2128" t="str">
        <f t="shared" si="141"/>
        <v/>
      </c>
    </row>
    <row r="2129" spans="1:18" ht="20.399999999999999" x14ac:dyDescent="0.35">
      <c r="A2129" s="1">
        <v>2127</v>
      </c>
      <c r="B2129" s="1" t="s">
        <v>1655</v>
      </c>
      <c r="C2129" s="1" t="s">
        <v>15</v>
      </c>
      <c r="D2129" s="1">
        <v>2016</v>
      </c>
      <c r="E2129" s="1">
        <v>12573</v>
      </c>
      <c r="F2129" s="1" t="s">
        <v>28</v>
      </c>
      <c r="G2129" s="1" t="s">
        <v>17</v>
      </c>
      <c r="H2129" s="1" t="s">
        <v>18</v>
      </c>
      <c r="I2129" s="1">
        <v>21.4</v>
      </c>
      <c r="J2129" s="1" t="s">
        <v>24</v>
      </c>
      <c r="K2129" s="1" t="s">
        <v>347</v>
      </c>
      <c r="L2129" s="1">
        <v>5</v>
      </c>
      <c r="M2129" s="1" t="s">
        <v>1656</v>
      </c>
      <c r="N2129" s="1">
        <v>5.8</v>
      </c>
      <c r="P2129" s="2">
        <f t="shared" si="139"/>
        <v>83.1</v>
      </c>
      <c r="Q2129">
        <f t="shared" si="140"/>
        <v>736000</v>
      </c>
      <c r="R2129">
        <f t="shared" si="141"/>
        <v>99.988709239130429</v>
      </c>
    </row>
    <row r="2130" spans="1:18" ht="20.399999999999999" x14ac:dyDescent="0.35">
      <c r="A2130" s="1">
        <v>2128</v>
      </c>
      <c r="B2130" s="1" t="s">
        <v>467</v>
      </c>
      <c r="C2130" s="1" t="s">
        <v>39</v>
      </c>
      <c r="D2130" s="1">
        <v>2012</v>
      </c>
      <c r="E2130" s="1">
        <v>88000</v>
      </c>
      <c r="F2130" s="1" t="s">
        <v>23</v>
      </c>
      <c r="G2130" s="1" t="s">
        <v>35</v>
      </c>
      <c r="H2130" s="1" t="s">
        <v>18</v>
      </c>
      <c r="I2130" s="1">
        <v>12.07</v>
      </c>
      <c r="J2130" s="1" t="s">
        <v>24</v>
      </c>
      <c r="K2130" s="1" t="s">
        <v>226</v>
      </c>
      <c r="L2130" s="1">
        <v>7</v>
      </c>
      <c r="N2130" s="1">
        <v>36.5</v>
      </c>
      <c r="P2130" s="2">
        <f t="shared" si="139"/>
        <v>241.4</v>
      </c>
      <c r="R2130" t="str">
        <f t="shared" si="141"/>
        <v/>
      </c>
    </row>
    <row r="2131" spans="1:18" ht="20.399999999999999" x14ac:dyDescent="0.35">
      <c r="A2131" s="1">
        <v>2129</v>
      </c>
      <c r="B2131" s="1" t="s">
        <v>1657</v>
      </c>
      <c r="C2131" s="1" t="s">
        <v>61</v>
      </c>
      <c r="D2131" s="1">
        <v>2012</v>
      </c>
      <c r="E2131" s="1">
        <v>86000</v>
      </c>
      <c r="F2131" s="1" t="s">
        <v>23</v>
      </c>
      <c r="G2131" s="1" t="s">
        <v>35</v>
      </c>
      <c r="H2131" s="1" t="s">
        <v>36</v>
      </c>
      <c r="I2131" s="1">
        <v>13.01</v>
      </c>
      <c r="J2131" s="1" t="s">
        <v>24</v>
      </c>
      <c r="K2131" s="1" t="s">
        <v>415</v>
      </c>
      <c r="L2131" s="1">
        <v>7</v>
      </c>
      <c r="N2131" s="1">
        <v>9.5</v>
      </c>
      <c r="P2131" s="2">
        <f t="shared" si="139"/>
        <v>194.3</v>
      </c>
      <c r="R2131" t="str">
        <f t="shared" si="141"/>
        <v/>
      </c>
    </row>
    <row r="2132" spans="1:18" ht="20.399999999999999" x14ac:dyDescent="0.35">
      <c r="A2132" s="1">
        <v>2130</v>
      </c>
      <c r="B2132" s="1" t="s">
        <v>1241</v>
      </c>
      <c r="C2132" s="1" t="s">
        <v>34</v>
      </c>
      <c r="D2132" s="1">
        <v>2012</v>
      </c>
      <c r="E2132" s="1">
        <v>51019</v>
      </c>
      <c r="F2132" s="1" t="s">
        <v>28</v>
      </c>
      <c r="G2132" s="1" t="s">
        <v>17</v>
      </c>
      <c r="H2132" s="1" t="s">
        <v>18</v>
      </c>
      <c r="I2132" s="1">
        <v>0</v>
      </c>
      <c r="J2132" s="1" t="s">
        <v>24</v>
      </c>
      <c r="K2132" s="1" t="s">
        <v>188</v>
      </c>
      <c r="L2132" s="1">
        <v>5</v>
      </c>
      <c r="N2132" s="1">
        <v>3.48</v>
      </c>
      <c r="P2132" s="2"/>
      <c r="R2132" t="str">
        <f t="shared" si="141"/>
        <v/>
      </c>
    </row>
    <row r="2133" spans="1:18" ht="20.399999999999999" x14ac:dyDescent="0.35">
      <c r="A2133" s="1">
        <v>2131</v>
      </c>
      <c r="B2133" s="1" t="s">
        <v>1658</v>
      </c>
      <c r="C2133" s="1" t="s">
        <v>15</v>
      </c>
      <c r="D2133" s="1">
        <v>2013</v>
      </c>
      <c r="E2133" s="1">
        <v>45000</v>
      </c>
      <c r="F2133" s="1" t="s">
        <v>28</v>
      </c>
      <c r="G2133" s="1" t="s">
        <v>17</v>
      </c>
      <c r="H2133" s="1" t="s">
        <v>18</v>
      </c>
      <c r="I2133" s="1">
        <v>17</v>
      </c>
      <c r="J2133" s="1" t="s">
        <v>24</v>
      </c>
      <c r="K2133" s="1" t="s">
        <v>466</v>
      </c>
      <c r="L2133" s="1">
        <v>5</v>
      </c>
      <c r="N2133" s="1">
        <v>4.55</v>
      </c>
      <c r="P2133" s="2">
        <f t="shared" ref="P2133:P2165" si="142">--LEFT(K2133, FIND(" ", K2133) - 1)</f>
        <v>118</v>
      </c>
      <c r="R2133" t="str">
        <f t="shared" si="141"/>
        <v/>
      </c>
    </row>
    <row r="2134" spans="1:18" ht="20.399999999999999" x14ac:dyDescent="0.35">
      <c r="A2134" s="1">
        <v>2132</v>
      </c>
      <c r="B2134" s="1" t="s">
        <v>1573</v>
      </c>
      <c r="C2134" s="1" t="s">
        <v>43</v>
      </c>
      <c r="D2134" s="1">
        <v>2012</v>
      </c>
      <c r="E2134" s="1">
        <v>51000</v>
      </c>
      <c r="F2134" s="1" t="s">
        <v>23</v>
      </c>
      <c r="G2134" s="1" t="s">
        <v>17</v>
      </c>
      <c r="H2134" s="1" t="s">
        <v>18</v>
      </c>
      <c r="I2134" s="1">
        <v>21.9</v>
      </c>
      <c r="J2134" s="1" t="s">
        <v>24</v>
      </c>
      <c r="K2134" s="1" t="s">
        <v>219</v>
      </c>
      <c r="L2134" s="1">
        <v>5</v>
      </c>
      <c r="N2134" s="1">
        <v>3.9</v>
      </c>
      <c r="P2134" s="2">
        <f t="shared" si="142"/>
        <v>90</v>
      </c>
      <c r="R2134" t="str">
        <f t="shared" si="141"/>
        <v/>
      </c>
    </row>
    <row r="2135" spans="1:18" ht="20.399999999999999" x14ac:dyDescent="0.35">
      <c r="A2135" s="1">
        <v>2133</v>
      </c>
      <c r="B2135" s="1" t="s">
        <v>1659</v>
      </c>
      <c r="C2135" s="1" t="s">
        <v>22</v>
      </c>
      <c r="D2135" s="1">
        <v>2007</v>
      </c>
      <c r="E2135" s="1">
        <v>92000</v>
      </c>
      <c r="F2135" s="1" t="s">
        <v>23</v>
      </c>
      <c r="G2135" s="1" t="s">
        <v>17</v>
      </c>
      <c r="H2135" s="1" t="s">
        <v>18</v>
      </c>
      <c r="I2135" s="1">
        <v>13.6</v>
      </c>
      <c r="J2135" s="1" t="s">
        <v>24</v>
      </c>
      <c r="K2135" s="1" t="s">
        <v>759</v>
      </c>
      <c r="L2135" s="1">
        <v>7</v>
      </c>
      <c r="N2135" s="1">
        <v>2.7</v>
      </c>
      <c r="P2135" s="2">
        <f t="shared" si="142"/>
        <v>63</v>
      </c>
      <c r="R2135" t="str">
        <f t="shared" si="141"/>
        <v/>
      </c>
    </row>
    <row r="2136" spans="1:18" ht="20.399999999999999" x14ac:dyDescent="0.35">
      <c r="A2136" s="1">
        <v>2134</v>
      </c>
      <c r="B2136" s="1" t="s">
        <v>1548</v>
      </c>
      <c r="C2136" s="1" t="s">
        <v>22</v>
      </c>
      <c r="D2136" s="1">
        <v>2017</v>
      </c>
      <c r="E2136" s="1">
        <v>29000</v>
      </c>
      <c r="F2136" s="1" t="s">
        <v>23</v>
      </c>
      <c r="G2136" s="1" t="s">
        <v>35</v>
      </c>
      <c r="H2136" s="1" t="s">
        <v>18</v>
      </c>
      <c r="I2136" s="1">
        <v>12.9</v>
      </c>
      <c r="J2136" s="1" t="s">
        <v>24</v>
      </c>
      <c r="K2136" s="1" t="s">
        <v>1096</v>
      </c>
      <c r="L2136" s="1">
        <v>7</v>
      </c>
      <c r="M2136" s="1" t="s">
        <v>1660</v>
      </c>
      <c r="N2136" s="1">
        <v>31</v>
      </c>
      <c r="P2136" s="2">
        <f t="shared" si="142"/>
        <v>174.5</v>
      </c>
      <c r="Q2136">
        <f t="shared" si="140"/>
        <v>3811000</v>
      </c>
      <c r="R2136">
        <f t="shared" si="141"/>
        <v>99.995421149304647</v>
      </c>
    </row>
    <row r="2137" spans="1:18" ht="20.399999999999999" x14ac:dyDescent="0.35">
      <c r="A2137" s="1">
        <v>2135</v>
      </c>
      <c r="B2137" s="1" t="s">
        <v>1643</v>
      </c>
      <c r="C2137" s="1" t="s">
        <v>74</v>
      </c>
      <c r="D2137" s="1">
        <v>2009</v>
      </c>
      <c r="E2137" s="1">
        <v>70521</v>
      </c>
      <c r="F2137" s="1" t="s">
        <v>28</v>
      </c>
      <c r="G2137" s="1" t="s">
        <v>35</v>
      </c>
      <c r="H2137" s="1" t="s">
        <v>36</v>
      </c>
      <c r="I2137" s="1">
        <v>10.9</v>
      </c>
      <c r="J2137" s="1" t="s">
        <v>24</v>
      </c>
      <c r="K2137" s="1" t="s">
        <v>254</v>
      </c>
      <c r="L2137" s="1">
        <v>5</v>
      </c>
      <c r="N2137" s="1">
        <v>10.3</v>
      </c>
      <c r="P2137" s="2">
        <f t="shared" si="142"/>
        <v>215</v>
      </c>
      <c r="R2137" t="str">
        <f t="shared" si="141"/>
        <v/>
      </c>
    </row>
    <row r="2138" spans="1:18" ht="20.399999999999999" x14ac:dyDescent="0.35">
      <c r="A2138" s="1">
        <v>2136</v>
      </c>
      <c r="B2138" s="1" t="s">
        <v>586</v>
      </c>
      <c r="C2138" s="1" t="s">
        <v>57</v>
      </c>
      <c r="D2138" s="1">
        <v>2010</v>
      </c>
      <c r="E2138" s="1">
        <v>51000</v>
      </c>
      <c r="F2138" s="1" t="s">
        <v>23</v>
      </c>
      <c r="G2138" s="1" t="s">
        <v>35</v>
      </c>
      <c r="H2138" s="1" t="s">
        <v>18</v>
      </c>
      <c r="I2138" s="1">
        <v>16.07</v>
      </c>
      <c r="J2138" s="1" t="s">
        <v>24</v>
      </c>
      <c r="K2138" s="1" t="s">
        <v>587</v>
      </c>
      <c r="L2138" s="1">
        <v>5</v>
      </c>
      <c r="N2138" s="1">
        <v>7.75</v>
      </c>
      <c r="P2138" s="2">
        <f t="shared" si="142"/>
        <v>181</v>
      </c>
      <c r="R2138" t="str">
        <f t="shared" si="141"/>
        <v/>
      </c>
    </row>
    <row r="2139" spans="1:18" ht="20.399999999999999" x14ac:dyDescent="0.35">
      <c r="A2139" s="1">
        <v>2137</v>
      </c>
      <c r="B2139" s="1" t="s">
        <v>392</v>
      </c>
      <c r="C2139" s="1" t="s">
        <v>39</v>
      </c>
      <c r="D2139" s="1">
        <v>2012</v>
      </c>
      <c r="E2139" s="1">
        <v>52618</v>
      </c>
      <c r="F2139" s="1" t="s">
        <v>28</v>
      </c>
      <c r="G2139" s="1" t="s">
        <v>17</v>
      </c>
      <c r="H2139" s="1" t="s">
        <v>18</v>
      </c>
      <c r="I2139" s="1">
        <v>18.899999999999999</v>
      </c>
      <c r="J2139" s="1" t="s">
        <v>24</v>
      </c>
      <c r="K2139" s="1" t="s">
        <v>88</v>
      </c>
      <c r="L2139" s="1">
        <v>5</v>
      </c>
      <c r="N2139" s="1">
        <v>3.2</v>
      </c>
      <c r="P2139" s="2">
        <f t="shared" si="142"/>
        <v>67.099999999999994</v>
      </c>
      <c r="R2139" t="str">
        <f t="shared" si="141"/>
        <v/>
      </c>
    </row>
    <row r="2140" spans="1:18" ht="20.399999999999999" x14ac:dyDescent="0.35">
      <c r="A2140" s="1">
        <v>2138</v>
      </c>
      <c r="B2140" s="1" t="s">
        <v>354</v>
      </c>
      <c r="C2140" s="1" t="s">
        <v>61</v>
      </c>
      <c r="D2140" s="1">
        <v>2013</v>
      </c>
      <c r="E2140" s="1">
        <v>68000</v>
      </c>
      <c r="F2140" s="1" t="s">
        <v>23</v>
      </c>
      <c r="G2140" s="1" t="s">
        <v>17</v>
      </c>
      <c r="H2140" s="1" t="s">
        <v>18</v>
      </c>
      <c r="I2140" s="1">
        <v>25.47</v>
      </c>
      <c r="J2140" s="1" t="s">
        <v>24</v>
      </c>
      <c r="K2140" s="1" t="s">
        <v>355</v>
      </c>
      <c r="L2140" s="1">
        <v>7</v>
      </c>
      <c r="M2140" s="1" t="s">
        <v>1661</v>
      </c>
      <c r="N2140" s="1">
        <v>4.8499999999999996</v>
      </c>
      <c r="P2140" s="2">
        <f t="shared" si="142"/>
        <v>88.5</v>
      </c>
      <c r="Q2140">
        <f t="shared" si="140"/>
        <v>1175000</v>
      </c>
      <c r="R2140">
        <f t="shared" si="141"/>
        <v>99.992468085106381</v>
      </c>
    </row>
    <row r="2141" spans="1:18" ht="20.399999999999999" x14ac:dyDescent="0.35">
      <c r="A2141" s="1">
        <v>2139</v>
      </c>
      <c r="B2141" s="1" t="s">
        <v>673</v>
      </c>
      <c r="C2141" s="1" t="s">
        <v>53</v>
      </c>
      <c r="D2141" s="1">
        <v>2016</v>
      </c>
      <c r="E2141" s="1">
        <v>29022</v>
      </c>
      <c r="F2141" s="1" t="s">
        <v>23</v>
      </c>
      <c r="G2141" s="1" t="s">
        <v>35</v>
      </c>
      <c r="H2141" s="1" t="s">
        <v>36</v>
      </c>
      <c r="I2141" s="1">
        <v>15.68</v>
      </c>
      <c r="J2141" s="1" t="s">
        <v>24</v>
      </c>
      <c r="K2141" s="1" t="s">
        <v>477</v>
      </c>
      <c r="L2141" s="1">
        <v>5</v>
      </c>
      <c r="N2141" s="1">
        <v>34.08</v>
      </c>
      <c r="P2141" s="2">
        <f t="shared" si="142"/>
        <v>177</v>
      </c>
      <c r="R2141" t="str">
        <f t="shared" si="141"/>
        <v/>
      </c>
    </row>
    <row r="2142" spans="1:18" ht="20.399999999999999" x14ac:dyDescent="0.35">
      <c r="A2142" s="1">
        <v>2140</v>
      </c>
      <c r="B2142" s="1" t="s">
        <v>173</v>
      </c>
      <c r="C2142" s="1" t="s">
        <v>27</v>
      </c>
      <c r="D2142" s="1">
        <v>2017</v>
      </c>
      <c r="E2142" s="1">
        <v>80000</v>
      </c>
      <c r="F2142" s="1" t="s">
        <v>23</v>
      </c>
      <c r="G2142" s="1" t="s">
        <v>17</v>
      </c>
      <c r="H2142" s="1" t="s">
        <v>18</v>
      </c>
      <c r="I2142" s="1">
        <v>24.52</v>
      </c>
      <c r="J2142" s="1" t="s">
        <v>24</v>
      </c>
      <c r="K2142" s="1" t="s">
        <v>80</v>
      </c>
      <c r="L2142" s="1">
        <v>7</v>
      </c>
      <c r="N2142" s="1">
        <v>8.1</v>
      </c>
      <c r="P2142" s="2">
        <f t="shared" si="142"/>
        <v>88.5</v>
      </c>
      <c r="R2142" t="str">
        <f t="shared" si="141"/>
        <v/>
      </c>
    </row>
    <row r="2143" spans="1:18" ht="20.399999999999999" x14ac:dyDescent="0.35">
      <c r="A2143" s="1">
        <v>2141</v>
      </c>
      <c r="B2143" s="1" t="s">
        <v>1080</v>
      </c>
      <c r="C2143" s="1" t="s">
        <v>27</v>
      </c>
      <c r="D2143" s="1">
        <v>2016</v>
      </c>
      <c r="E2143" s="1">
        <v>78000</v>
      </c>
      <c r="F2143" s="1" t="s">
        <v>23</v>
      </c>
      <c r="G2143" s="1" t="s">
        <v>17</v>
      </c>
      <c r="H2143" s="1" t="s">
        <v>36</v>
      </c>
      <c r="I2143" s="1">
        <v>25</v>
      </c>
      <c r="J2143" s="1" t="s">
        <v>24</v>
      </c>
      <c r="K2143" s="1" t="s">
        <v>1017</v>
      </c>
      <c r="L2143" s="1">
        <v>5</v>
      </c>
      <c r="N2143" s="1">
        <v>2.35</v>
      </c>
      <c r="P2143" s="2">
        <f t="shared" si="142"/>
        <v>69.010000000000005</v>
      </c>
      <c r="R2143" t="str">
        <f t="shared" si="141"/>
        <v/>
      </c>
    </row>
    <row r="2144" spans="1:18" ht="20.399999999999999" x14ac:dyDescent="0.35">
      <c r="A2144" s="1">
        <v>2142</v>
      </c>
      <c r="B2144" s="1" t="s">
        <v>486</v>
      </c>
      <c r="C2144" s="1" t="s">
        <v>22</v>
      </c>
      <c r="D2144" s="1">
        <v>2012</v>
      </c>
      <c r="E2144" s="1">
        <v>100000</v>
      </c>
      <c r="F2144" s="1" t="s">
        <v>28</v>
      </c>
      <c r="G2144" s="1" t="s">
        <v>17</v>
      </c>
      <c r="H2144" s="1" t="s">
        <v>18</v>
      </c>
      <c r="I2144" s="1">
        <v>20.92</v>
      </c>
      <c r="J2144" s="1" t="s">
        <v>24</v>
      </c>
      <c r="K2144" s="1" t="s">
        <v>88</v>
      </c>
      <c r="L2144" s="1">
        <v>5</v>
      </c>
      <c r="N2144" s="1">
        <v>1.8</v>
      </c>
      <c r="P2144" s="2">
        <f t="shared" si="142"/>
        <v>67.099999999999994</v>
      </c>
      <c r="R2144" t="str">
        <f t="shared" si="141"/>
        <v/>
      </c>
    </row>
    <row r="2145" spans="1:18" ht="20.399999999999999" x14ac:dyDescent="0.35">
      <c r="A2145" s="1">
        <v>2143</v>
      </c>
      <c r="B2145" s="1" t="s">
        <v>528</v>
      </c>
      <c r="C2145" s="1" t="s">
        <v>34</v>
      </c>
      <c r="D2145" s="1">
        <v>2015</v>
      </c>
      <c r="E2145" s="1">
        <v>31412</v>
      </c>
      <c r="F2145" s="1" t="s">
        <v>28</v>
      </c>
      <c r="G2145" s="1" t="s">
        <v>17</v>
      </c>
      <c r="H2145" s="1" t="s">
        <v>18</v>
      </c>
      <c r="I2145" s="1">
        <v>21.1</v>
      </c>
      <c r="J2145" s="1" t="s">
        <v>24</v>
      </c>
      <c r="K2145" s="1" t="s">
        <v>41</v>
      </c>
      <c r="L2145" s="1">
        <v>5</v>
      </c>
      <c r="N2145" s="1">
        <v>3.42</v>
      </c>
      <c r="P2145" s="2">
        <f t="shared" si="142"/>
        <v>55.2</v>
      </c>
      <c r="R2145" t="str">
        <f t="shared" si="141"/>
        <v/>
      </c>
    </row>
    <row r="2146" spans="1:18" ht="20.399999999999999" x14ac:dyDescent="0.35">
      <c r="A2146" s="1">
        <v>2144</v>
      </c>
      <c r="B2146" s="1" t="s">
        <v>1482</v>
      </c>
      <c r="C2146" s="1" t="s">
        <v>15</v>
      </c>
      <c r="D2146" s="1">
        <v>2010</v>
      </c>
      <c r="E2146" s="1">
        <v>78000</v>
      </c>
      <c r="F2146" s="1" t="s">
        <v>23</v>
      </c>
      <c r="G2146" s="1" t="s">
        <v>35</v>
      </c>
      <c r="H2146" s="1" t="s">
        <v>36</v>
      </c>
      <c r="I2146" s="1">
        <v>11.4</v>
      </c>
      <c r="J2146" s="1" t="s">
        <v>24</v>
      </c>
      <c r="K2146" s="1" t="s">
        <v>973</v>
      </c>
      <c r="L2146" s="1">
        <v>7</v>
      </c>
      <c r="N2146" s="1">
        <v>5.34</v>
      </c>
      <c r="P2146" s="2">
        <f t="shared" si="142"/>
        <v>153.86000000000001</v>
      </c>
      <c r="R2146" t="str">
        <f t="shared" si="141"/>
        <v/>
      </c>
    </row>
    <row r="2147" spans="1:18" ht="20.399999999999999" x14ac:dyDescent="0.35">
      <c r="A2147" s="1">
        <v>2145</v>
      </c>
      <c r="B2147" s="1" t="s">
        <v>1662</v>
      </c>
      <c r="C2147" s="1" t="s">
        <v>39</v>
      </c>
      <c r="D2147" s="1">
        <v>2018</v>
      </c>
      <c r="E2147" s="1">
        <v>14000</v>
      </c>
      <c r="F2147" s="1" t="s">
        <v>23</v>
      </c>
      <c r="G2147" s="1" t="s">
        <v>35</v>
      </c>
      <c r="H2147" s="1" t="s">
        <v>18</v>
      </c>
      <c r="I2147" s="1">
        <v>12.62</v>
      </c>
      <c r="J2147" s="1" t="s">
        <v>24</v>
      </c>
      <c r="K2147" s="1" t="s">
        <v>1056</v>
      </c>
      <c r="L2147" s="1">
        <v>7</v>
      </c>
      <c r="N2147" s="1">
        <v>31.99</v>
      </c>
      <c r="P2147" s="2">
        <f t="shared" si="142"/>
        <v>158</v>
      </c>
      <c r="R2147" t="str">
        <f t="shared" si="141"/>
        <v/>
      </c>
    </row>
    <row r="2148" spans="1:18" ht="20.399999999999999" x14ac:dyDescent="0.35">
      <c r="A2148" s="1">
        <v>2146</v>
      </c>
      <c r="B2148" s="1" t="s">
        <v>474</v>
      </c>
      <c r="C2148" s="1" t="s">
        <v>74</v>
      </c>
      <c r="D2148" s="1">
        <v>2011</v>
      </c>
      <c r="E2148" s="1">
        <v>80000</v>
      </c>
      <c r="F2148" s="1" t="s">
        <v>23</v>
      </c>
      <c r="G2148" s="1" t="s">
        <v>17</v>
      </c>
      <c r="H2148" s="1" t="s">
        <v>18</v>
      </c>
      <c r="I2148" s="1">
        <v>20.54</v>
      </c>
      <c r="J2148" s="1" t="s">
        <v>24</v>
      </c>
      <c r="K2148" s="1" t="s">
        <v>49</v>
      </c>
      <c r="L2148" s="1">
        <v>5</v>
      </c>
      <c r="N2148" s="1">
        <v>4.75</v>
      </c>
      <c r="P2148" s="2">
        <f t="shared" si="142"/>
        <v>103.6</v>
      </c>
      <c r="R2148" t="str">
        <f t="shared" si="141"/>
        <v/>
      </c>
    </row>
    <row r="2149" spans="1:18" ht="20.399999999999999" x14ac:dyDescent="0.35">
      <c r="A2149" s="1">
        <v>2147</v>
      </c>
      <c r="B2149" s="1" t="s">
        <v>1663</v>
      </c>
      <c r="C2149" s="1" t="s">
        <v>15</v>
      </c>
      <c r="D2149" s="1">
        <v>2014</v>
      </c>
      <c r="E2149" s="1">
        <v>46738</v>
      </c>
      <c r="F2149" s="1" t="s">
        <v>28</v>
      </c>
      <c r="G2149" s="1" t="s">
        <v>35</v>
      </c>
      <c r="H2149" s="1" t="s">
        <v>18</v>
      </c>
      <c r="I2149" s="1">
        <v>19.12</v>
      </c>
      <c r="J2149" s="1" t="s">
        <v>24</v>
      </c>
      <c r="K2149" s="1" t="s">
        <v>273</v>
      </c>
      <c r="L2149" s="1">
        <v>5</v>
      </c>
      <c r="N2149" s="1">
        <v>6.1</v>
      </c>
      <c r="P2149" s="2">
        <f t="shared" si="142"/>
        <v>91.1</v>
      </c>
      <c r="R2149" t="str">
        <f t="shared" si="141"/>
        <v/>
      </c>
    </row>
    <row r="2150" spans="1:18" ht="20.399999999999999" x14ac:dyDescent="0.35">
      <c r="A2150" s="1">
        <v>2148</v>
      </c>
      <c r="B2150" s="1" t="s">
        <v>528</v>
      </c>
      <c r="C2150" s="1" t="s">
        <v>34</v>
      </c>
      <c r="D2150" s="1">
        <v>2013</v>
      </c>
      <c r="E2150" s="1">
        <v>54884</v>
      </c>
      <c r="F2150" s="1" t="s">
        <v>28</v>
      </c>
      <c r="G2150" s="1" t="s">
        <v>17</v>
      </c>
      <c r="H2150" s="1" t="s">
        <v>36</v>
      </c>
      <c r="I2150" s="1">
        <v>21.1</v>
      </c>
      <c r="J2150" s="1" t="s">
        <v>24</v>
      </c>
      <c r="K2150" s="1" t="s">
        <v>41</v>
      </c>
      <c r="L2150" s="1">
        <v>5</v>
      </c>
      <c r="N2150" s="1">
        <v>3.69</v>
      </c>
      <c r="P2150" s="2">
        <f t="shared" si="142"/>
        <v>55.2</v>
      </c>
      <c r="R2150" t="str">
        <f t="shared" si="141"/>
        <v/>
      </c>
    </row>
    <row r="2151" spans="1:18" ht="20.399999999999999" x14ac:dyDescent="0.35">
      <c r="A2151" s="1">
        <v>2149</v>
      </c>
      <c r="B2151" s="1" t="s">
        <v>1349</v>
      </c>
      <c r="C2151" s="1" t="s">
        <v>61</v>
      </c>
      <c r="D2151" s="1">
        <v>2012</v>
      </c>
      <c r="E2151" s="1">
        <v>74500</v>
      </c>
      <c r="F2151" s="1" t="s">
        <v>23</v>
      </c>
      <c r="G2151" s="1" t="s">
        <v>35</v>
      </c>
      <c r="H2151" s="1" t="s">
        <v>36</v>
      </c>
      <c r="I2151" s="1">
        <v>14.16</v>
      </c>
      <c r="J2151" s="1" t="s">
        <v>24</v>
      </c>
      <c r="K2151" s="1" t="s">
        <v>640</v>
      </c>
      <c r="L2151" s="1">
        <v>5</v>
      </c>
      <c r="N2151" s="1">
        <v>15</v>
      </c>
      <c r="P2151" s="2">
        <f t="shared" si="142"/>
        <v>174.3</v>
      </c>
      <c r="R2151" t="str">
        <f t="shared" si="141"/>
        <v/>
      </c>
    </row>
    <row r="2152" spans="1:18" ht="20.399999999999999" x14ac:dyDescent="0.35">
      <c r="A2152" s="1">
        <v>2150</v>
      </c>
      <c r="B2152" s="1" t="s">
        <v>1664</v>
      </c>
      <c r="C2152" s="1" t="s">
        <v>34</v>
      </c>
      <c r="D2152" s="1">
        <v>2016</v>
      </c>
      <c r="E2152" s="1">
        <v>67472</v>
      </c>
      <c r="F2152" s="1" t="s">
        <v>23</v>
      </c>
      <c r="G2152" s="1" t="s">
        <v>17</v>
      </c>
      <c r="H2152" s="1" t="s">
        <v>18</v>
      </c>
      <c r="I2152" s="1">
        <v>16</v>
      </c>
      <c r="J2152" s="1" t="s">
        <v>24</v>
      </c>
      <c r="K2152" s="1" t="s">
        <v>167</v>
      </c>
      <c r="L2152" s="1">
        <v>7</v>
      </c>
      <c r="N2152" s="1">
        <v>14.5</v>
      </c>
      <c r="P2152" s="2">
        <f t="shared" si="142"/>
        <v>140</v>
      </c>
      <c r="R2152" t="str">
        <f t="shared" si="141"/>
        <v/>
      </c>
    </row>
    <row r="2153" spans="1:18" ht="20.399999999999999" x14ac:dyDescent="0.35">
      <c r="A2153" s="1">
        <v>2151</v>
      </c>
      <c r="B2153" s="1" t="s">
        <v>143</v>
      </c>
      <c r="C2153" s="1" t="s">
        <v>39</v>
      </c>
      <c r="D2153" s="1">
        <v>2013</v>
      </c>
      <c r="E2153" s="1">
        <v>84000</v>
      </c>
      <c r="F2153" s="1" t="s">
        <v>23</v>
      </c>
      <c r="G2153" s="1" t="s">
        <v>17</v>
      </c>
      <c r="H2153" s="1" t="s">
        <v>18</v>
      </c>
      <c r="I2153" s="1">
        <v>28.4</v>
      </c>
      <c r="J2153" s="1" t="s">
        <v>24</v>
      </c>
      <c r="K2153" s="1" t="s">
        <v>51</v>
      </c>
      <c r="L2153" s="1">
        <v>5</v>
      </c>
      <c r="M2153" s="1" t="s">
        <v>1665</v>
      </c>
      <c r="N2153" s="1">
        <v>5.65</v>
      </c>
      <c r="P2153" s="2">
        <f t="shared" si="142"/>
        <v>74</v>
      </c>
      <c r="Q2153">
        <f t="shared" si="140"/>
        <v>844000</v>
      </c>
      <c r="R2153">
        <f t="shared" si="141"/>
        <v>99.99123222748814</v>
      </c>
    </row>
    <row r="2154" spans="1:18" ht="20.399999999999999" x14ac:dyDescent="0.35">
      <c r="A2154" s="1">
        <v>2152</v>
      </c>
      <c r="B2154" s="1" t="s">
        <v>198</v>
      </c>
      <c r="C2154" s="1" t="s">
        <v>57</v>
      </c>
      <c r="D2154" s="1">
        <v>2011</v>
      </c>
      <c r="E2154" s="1">
        <v>77400</v>
      </c>
      <c r="F2154" s="1" t="s">
        <v>23</v>
      </c>
      <c r="G2154" s="1" t="s">
        <v>17</v>
      </c>
      <c r="H2154" s="1" t="s">
        <v>18</v>
      </c>
      <c r="I2154" s="1">
        <v>21.1</v>
      </c>
      <c r="J2154" s="1" t="s">
        <v>24</v>
      </c>
      <c r="K2154" s="1" t="s">
        <v>114</v>
      </c>
      <c r="L2154" s="1">
        <v>5</v>
      </c>
      <c r="N2154" s="1">
        <v>2.5</v>
      </c>
      <c r="P2154" s="2">
        <f t="shared" si="142"/>
        <v>73.900000000000006</v>
      </c>
      <c r="R2154" t="str">
        <f t="shared" si="141"/>
        <v/>
      </c>
    </row>
    <row r="2155" spans="1:18" ht="20.399999999999999" x14ac:dyDescent="0.35">
      <c r="A2155" s="1">
        <v>2153</v>
      </c>
      <c r="B2155" s="1" t="s">
        <v>825</v>
      </c>
      <c r="C2155" s="1" t="s">
        <v>15</v>
      </c>
      <c r="D2155" s="1">
        <v>2017</v>
      </c>
      <c r="E2155" s="1">
        <v>14470</v>
      </c>
      <c r="F2155" s="1" t="s">
        <v>23</v>
      </c>
      <c r="G2155" s="1" t="s">
        <v>35</v>
      </c>
      <c r="H2155" s="1" t="s">
        <v>18</v>
      </c>
      <c r="I2155" s="1">
        <v>19.71</v>
      </c>
      <c r="J2155" s="1" t="s">
        <v>24</v>
      </c>
      <c r="K2155" s="1" t="s">
        <v>494</v>
      </c>
      <c r="L2155" s="1">
        <v>5</v>
      </c>
      <c r="N2155" s="1">
        <v>38.5</v>
      </c>
      <c r="P2155" s="2">
        <f t="shared" si="142"/>
        <v>201.15</v>
      </c>
      <c r="R2155" t="str">
        <f t="shared" si="141"/>
        <v/>
      </c>
    </row>
    <row r="2156" spans="1:18" ht="20.399999999999999" x14ac:dyDescent="0.35">
      <c r="A2156" s="1">
        <v>2154</v>
      </c>
      <c r="B2156" s="1" t="s">
        <v>703</v>
      </c>
      <c r="C2156" s="1" t="s">
        <v>57</v>
      </c>
      <c r="D2156" s="1">
        <v>2014</v>
      </c>
      <c r="E2156" s="1">
        <v>52108</v>
      </c>
      <c r="F2156" s="1" t="s">
        <v>23</v>
      </c>
      <c r="G2156" s="1" t="s">
        <v>17</v>
      </c>
      <c r="H2156" s="1" t="s">
        <v>18</v>
      </c>
      <c r="I2156" s="1">
        <v>19.010000000000002</v>
      </c>
      <c r="J2156" s="1" t="s">
        <v>24</v>
      </c>
      <c r="K2156" s="1" t="s">
        <v>95</v>
      </c>
      <c r="L2156" s="1">
        <v>5</v>
      </c>
      <c r="N2156" s="1">
        <v>5.49</v>
      </c>
      <c r="P2156" s="2">
        <f t="shared" si="142"/>
        <v>108.45</v>
      </c>
      <c r="R2156" t="str">
        <f t="shared" si="141"/>
        <v/>
      </c>
    </row>
    <row r="2157" spans="1:18" ht="20.399999999999999" x14ac:dyDescent="0.35">
      <c r="A2157" s="1">
        <v>2155</v>
      </c>
      <c r="B2157" s="1" t="s">
        <v>887</v>
      </c>
      <c r="C2157" s="1" t="s">
        <v>57</v>
      </c>
      <c r="D2157" s="1">
        <v>2013</v>
      </c>
      <c r="E2157" s="1">
        <v>40000</v>
      </c>
      <c r="F2157" s="1" t="s">
        <v>28</v>
      </c>
      <c r="G2157" s="1" t="s">
        <v>17</v>
      </c>
      <c r="H2157" s="1" t="s">
        <v>18</v>
      </c>
      <c r="I2157" s="1">
        <v>19.100000000000001</v>
      </c>
      <c r="J2157" s="1" t="s">
        <v>24</v>
      </c>
      <c r="K2157" s="1" t="s">
        <v>733</v>
      </c>
      <c r="L2157" s="1">
        <v>5</v>
      </c>
      <c r="N2157" s="1">
        <v>3.55</v>
      </c>
      <c r="P2157" s="2">
        <f t="shared" si="142"/>
        <v>85.8</v>
      </c>
      <c r="R2157" t="str">
        <f t="shared" si="141"/>
        <v/>
      </c>
    </row>
    <row r="2158" spans="1:18" ht="20.399999999999999" x14ac:dyDescent="0.35">
      <c r="A2158" s="1">
        <v>2156</v>
      </c>
      <c r="B2158" s="1" t="s">
        <v>246</v>
      </c>
      <c r="C2158" s="1" t="s">
        <v>43</v>
      </c>
      <c r="D2158" s="1">
        <v>2014</v>
      </c>
      <c r="E2158" s="1">
        <v>105044</v>
      </c>
      <c r="F2158" s="1" t="s">
        <v>23</v>
      </c>
      <c r="G2158" s="1" t="s">
        <v>17</v>
      </c>
      <c r="H2158" s="1" t="s">
        <v>18</v>
      </c>
      <c r="I2158" s="1">
        <v>12.99</v>
      </c>
      <c r="J2158" s="1" t="s">
        <v>24</v>
      </c>
      <c r="K2158" s="1" t="s">
        <v>247</v>
      </c>
      <c r="L2158" s="1">
        <v>7</v>
      </c>
      <c r="N2158" s="1">
        <v>10.75</v>
      </c>
      <c r="P2158" s="2">
        <f t="shared" si="142"/>
        <v>100.6</v>
      </c>
      <c r="R2158" t="str">
        <f t="shared" si="141"/>
        <v/>
      </c>
    </row>
    <row r="2159" spans="1:18" ht="20.399999999999999" x14ac:dyDescent="0.35">
      <c r="A2159" s="1">
        <v>2157</v>
      </c>
      <c r="B2159" s="1" t="s">
        <v>1666</v>
      </c>
      <c r="C2159" s="1" t="s">
        <v>61</v>
      </c>
      <c r="D2159" s="1">
        <v>2016</v>
      </c>
      <c r="E2159" s="1">
        <v>24347</v>
      </c>
      <c r="F2159" s="1" t="s">
        <v>28</v>
      </c>
      <c r="G2159" s="1" t="s">
        <v>17</v>
      </c>
      <c r="H2159" s="1" t="s">
        <v>18</v>
      </c>
      <c r="I2159" s="1">
        <v>15.8</v>
      </c>
      <c r="J2159" s="1" t="s">
        <v>24</v>
      </c>
      <c r="K2159" s="1" t="s">
        <v>283</v>
      </c>
      <c r="L2159" s="1">
        <v>5</v>
      </c>
      <c r="M2159" s="1" t="s">
        <v>1667</v>
      </c>
      <c r="N2159" s="1">
        <v>11</v>
      </c>
      <c r="P2159" s="2">
        <f t="shared" si="142"/>
        <v>121.3</v>
      </c>
      <c r="Q2159">
        <f t="shared" si="140"/>
        <v>1605999.9999999998</v>
      </c>
      <c r="R2159">
        <f t="shared" si="141"/>
        <v>99.992447073474466</v>
      </c>
    </row>
    <row r="2160" spans="1:18" ht="20.399999999999999" x14ac:dyDescent="0.35">
      <c r="A2160" s="1">
        <v>2158</v>
      </c>
      <c r="B2160" s="1" t="s">
        <v>1172</v>
      </c>
      <c r="C2160" s="1" t="s">
        <v>129</v>
      </c>
      <c r="D2160" s="1">
        <v>2014</v>
      </c>
      <c r="E2160" s="1">
        <v>58000</v>
      </c>
      <c r="F2160" s="1" t="s">
        <v>23</v>
      </c>
      <c r="G2160" s="1" t="s">
        <v>17</v>
      </c>
      <c r="H2160" s="1" t="s">
        <v>18</v>
      </c>
      <c r="I2160" s="1">
        <v>21.79</v>
      </c>
      <c r="J2160" s="1" t="s">
        <v>24</v>
      </c>
      <c r="K2160" s="1" t="s">
        <v>333</v>
      </c>
      <c r="L2160" s="1">
        <v>5</v>
      </c>
      <c r="N2160" s="1">
        <v>4.5</v>
      </c>
      <c r="P2160" s="2">
        <f t="shared" si="142"/>
        <v>88.73</v>
      </c>
      <c r="R2160" t="str">
        <f t="shared" si="141"/>
        <v/>
      </c>
    </row>
    <row r="2161" spans="1:18" ht="20.399999999999999" x14ac:dyDescent="0.35">
      <c r="A2161" s="1">
        <v>2159</v>
      </c>
      <c r="B2161" s="1" t="s">
        <v>211</v>
      </c>
      <c r="C2161" s="1" t="s">
        <v>53</v>
      </c>
      <c r="D2161" s="1">
        <v>2014</v>
      </c>
      <c r="E2161" s="1">
        <v>49663</v>
      </c>
      <c r="F2161" s="1" t="s">
        <v>23</v>
      </c>
      <c r="G2161" s="1" t="s">
        <v>17</v>
      </c>
      <c r="H2161" s="1" t="s">
        <v>18</v>
      </c>
      <c r="I2161" s="1">
        <v>15.1</v>
      </c>
      <c r="J2161" s="1" t="s">
        <v>24</v>
      </c>
      <c r="K2161" s="1" t="s">
        <v>167</v>
      </c>
      <c r="L2161" s="1">
        <v>7</v>
      </c>
      <c r="N2161" s="1">
        <v>8.42</v>
      </c>
      <c r="P2161" s="2">
        <f t="shared" si="142"/>
        <v>140</v>
      </c>
      <c r="R2161" t="str">
        <f t="shared" si="141"/>
        <v/>
      </c>
    </row>
    <row r="2162" spans="1:18" ht="20.399999999999999" x14ac:dyDescent="0.35">
      <c r="A2162" s="1">
        <v>2160</v>
      </c>
      <c r="B2162" s="1" t="s">
        <v>908</v>
      </c>
      <c r="C2162" s="1" t="s">
        <v>15</v>
      </c>
      <c r="D2162" s="1">
        <v>2017</v>
      </c>
      <c r="E2162" s="1">
        <v>17000</v>
      </c>
      <c r="F2162" s="1" t="s">
        <v>28</v>
      </c>
      <c r="G2162" s="1" t="s">
        <v>35</v>
      </c>
      <c r="H2162" s="1" t="s">
        <v>18</v>
      </c>
      <c r="I2162" s="1">
        <v>18</v>
      </c>
      <c r="J2162" s="1" t="s">
        <v>24</v>
      </c>
      <c r="K2162" s="1" t="s">
        <v>201</v>
      </c>
      <c r="L2162" s="1">
        <v>5</v>
      </c>
      <c r="M2162" s="1" t="s">
        <v>1015</v>
      </c>
      <c r="N2162" s="1">
        <v>11.6</v>
      </c>
      <c r="P2162" s="2">
        <f t="shared" si="142"/>
        <v>117.3</v>
      </c>
      <c r="Q2162">
        <f t="shared" si="140"/>
        <v>1529000</v>
      </c>
      <c r="R2162">
        <f t="shared" si="141"/>
        <v>99.992328319162851</v>
      </c>
    </row>
    <row r="2163" spans="1:18" ht="20.399999999999999" x14ac:dyDescent="0.35">
      <c r="A2163" s="1">
        <v>2161</v>
      </c>
      <c r="B2163" s="1" t="s">
        <v>748</v>
      </c>
      <c r="C2163" s="1" t="s">
        <v>53</v>
      </c>
      <c r="D2163" s="1">
        <v>2016</v>
      </c>
      <c r="E2163" s="1">
        <v>13418</v>
      </c>
      <c r="F2163" s="1" t="s">
        <v>23</v>
      </c>
      <c r="G2163" s="1" t="s">
        <v>35</v>
      </c>
      <c r="H2163" s="1" t="s">
        <v>18</v>
      </c>
      <c r="I2163" s="1">
        <v>16.36</v>
      </c>
      <c r="J2163" s="1" t="s">
        <v>24</v>
      </c>
      <c r="K2163" s="1" t="s">
        <v>62</v>
      </c>
      <c r="L2163" s="1">
        <v>5</v>
      </c>
      <c r="N2163" s="1">
        <v>33.630000000000003</v>
      </c>
      <c r="P2163" s="2">
        <f t="shared" si="142"/>
        <v>187.7</v>
      </c>
      <c r="R2163" t="str">
        <f t="shared" si="141"/>
        <v/>
      </c>
    </row>
    <row r="2164" spans="1:18" ht="20.399999999999999" x14ac:dyDescent="0.35">
      <c r="A2164" s="1">
        <v>2162</v>
      </c>
      <c r="B2164" s="1" t="s">
        <v>1607</v>
      </c>
      <c r="C2164" s="1" t="s">
        <v>22</v>
      </c>
      <c r="D2164" s="1">
        <v>2008</v>
      </c>
      <c r="E2164" s="1">
        <v>117080</v>
      </c>
      <c r="F2164" s="1" t="s">
        <v>23</v>
      </c>
      <c r="G2164" s="1" t="s">
        <v>17</v>
      </c>
      <c r="H2164" s="1" t="s">
        <v>145</v>
      </c>
      <c r="I2164" s="1">
        <v>17.8</v>
      </c>
      <c r="J2164" s="1" t="s">
        <v>24</v>
      </c>
      <c r="K2164" s="1" t="s">
        <v>159</v>
      </c>
      <c r="L2164" s="1">
        <v>5</v>
      </c>
      <c r="N2164" s="1">
        <v>2.25</v>
      </c>
      <c r="P2164" s="2">
        <f t="shared" si="142"/>
        <v>68</v>
      </c>
      <c r="R2164" t="str">
        <f t="shared" si="141"/>
        <v/>
      </c>
    </row>
    <row r="2165" spans="1:18" ht="20.399999999999999" x14ac:dyDescent="0.35">
      <c r="A2165" s="1">
        <v>2163</v>
      </c>
      <c r="B2165" s="1" t="s">
        <v>1318</v>
      </c>
      <c r="C2165" s="1" t="s">
        <v>15</v>
      </c>
      <c r="D2165" s="1">
        <v>2010</v>
      </c>
      <c r="E2165" s="1">
        <v>74000</v>
      </c>
      <c r="F2165" s="1" t="s">
        <v>28</v>
      </c>
      <c r="G2165" s="1" t="s">
        <v>35</v>
      </c>
      <c r="H2165" s="1" t="s">
        <v>18</v>
      </c>
      <c r="I2165" s="1">
        <v>10.8</v>
      </c>
      <c r="J2165" s="1" t="s">
        <v>24</v>
      </c>
      <c r="K2165" s="1" t="s">
        <v>249</v>
      </c>
      <c r="L2165" s="1">
        <v>5</v>
      </c>
      <c r="N2165" s="1">
        <v>12.95</v>
      </c>
      <c r="P2165" s="2">
        <f t="shared" si="142"/>
        <v>150</v>
      </c>
      <c r="R2165" t="str">
        <f t="shared" si="141"/>
        <v/>
      </c>
    </row>
    <row r="2166" spans="1:18" ht="20.399999999999999" x14ac:dyDescent="0.35">
      <c r="A2166" s="1">
        <v>2164</v>
      </c>
      <c r="B2166" s="1" t="s">
        <v>1668</v>
      </c>
      <c r="C2166" s="1" t="s">
        <v>39</v>
      </c>
      <c r="D2166" s="1">
        <v>2010</v>
      </c>
      <c r="E2166" s="1">
        <v>86514</v>
      </c>
      <c r="F2166" s="1" t="s">
        <v>23</v>
      </c>
      <c r="G2166" s="1" t="s">
        <v>17</v>
      </c>
      <c r="H2166" s="1" t="s">
        <v>18</v>
      </c>
      <c r="I2166" s="1">
        <v>17.8</v>
      </c>
      <c r="J2166" s="1" t="s">
        <v>24</v>
      </c>
      <c r="K2166" s="1" t="s">
        <v>188</v>
      </c>
      <c r="L2166" s="1">
        <v>5</v>
      </c>
      <c r="N2166" s="1">
        <v>4.25</v>
      </c>
      <c r="P2166" s="2"/>
      <c r="R2166" t="str">
        <f t="shared" si="141"/>
        <v/>
      </c>
    </row>
    <row r="2167" spans="1:18" ht="20.399999999999999" x14ac:dyDescent="0.35">
      <c r="A2167" s="1">
        <v>2165</v>
      </c>
      <c r="B2167" s="1" t="s">
        <v>329</v>
      </c>
      <c r="C2167" s="1" t="s">
        <v>34</v>
      </c>
      <c r="D2167" s="1">
        <v>2014</v>
      </c>
      <c r="E2167" s="1">
        <v>66882</v>
      </c>
      <c r="F2167" s="1" t="s">
        <v>23</v>
      </c>
      <c r="G2167" s="1" t="s">
        <v>35</v>
      </c>
      <c r="H2167" s="1" t="s">
        <v>18</v>
      </c>
      <c r="I2167" s="1">
        <v>17.68</v>
      </c>
      <c r="J2167" s="1" t="s">
        <v>24</v>
      </c>
      <c r="K2167" s="1" t="s">
        <v>139</v>
      </c>
      <c r="L2167" s="1">
        <v>5</v>
      </c>
      <c r="N2167" s="1">
        <v>25.02</v>
      </c>
      <c r="P2167" s="2">
        <f t="shared" ref="P2167:P2178" si="143">--LEFT(K2167, FIND(" ", K2167) - 1)</f>
        <v>174.33</v>
      </c>
      <c r="R2167" t="str">
        <f t="shared" si="141"/>
        <v/>
      </c>
    </row>
    <row r="2168" spans="1:18" ht="20.399999999999999" x14ac:dyDescent="0.35">
      <c r="A2168" s="1">
        <v>2166</v>
      </c>
      <c r="B2168" s="1" t="s">
        <v>499</v>
      </c>
      <c r="C2168" s="1" t="s">
        <v>53</v>
      </c>
      <c r="D2168" s="1">
        <v>2014</v>
      </c>
      <c r="E2168" s="1">
        <v>41460</v>
      </c>
      <c r="F2168" s="1" t="s">
        <v>28</v>
      </c>
      <c r="G2168" s="1" t="s">
        <v>17</v>
      </c>
      <c r="H2168" s="1" t="s">
        <v>18</v>
      </c>
      <c r="I2168" s="1">
        <v>18.5</v>
      </c>
      <c r="J2168" s="1" t="s">
        <v>24</v>
      </c>
      <c r="K2168" s="1" t="s">
        <v>184</v>
      </c>
      <c r="L2168" s="1">
        <v>5</v>
      </c>
      <c r="M2168" s="1" t="s">
        <v>1669</v>
      </c>
      <c r="N2168" s="1">
        <v>3.95</v>
      </c>
      <c r="P2168" s="2">
        <f t="shared" si="143"/>
        <v>86.8</v>
      </c>
      <c r="Q2168">
        <f t="shared" si="140"/>
        <v>663000</v>
      </c>
      <c r="R2168">
        <f t="shared" si="141"/>
        <v>99.98690799396681</v>
      </c>
    </row>
    <row r="2169" spans="1:18" ht="20.399999999999999" x14ac:dyDescent="0.35">
      <c r="A2169" s="1">
        <v>2167</v>
      </c>
      <c r="B2169" s="1" t="s">
        <v>470</v>
      </c>
      <c r="C2169" s="1" t="s">
        <v>15</v>
      </c>
      <c r="D2169" s="1">
        <v>2011</v>
      </c>
      <c r="E2169" s="1">
        <v>57000</v>
      </c>
      <c r="F2169" s="1" t="s">
        <v>28</v>
      </c>
      <c r="G2169" s="1" t="s">
        <v>35</v>
      </c>
      <c r="H2169" s="1" t="s">
        <v>18</v>
      </c>
      <c r="I2169" s="1">
        <v>16.8</v>
      </c>
      <c r="J2169" s="1" t="s">
        <v>24</v>
      </c>
      <c r="K2169" s="1" t="s">
        <v>466</v>
      </c>
      <c r="L2169" s="1">
        <v>5</v>
      </c>
      <c r="N2169" s="1">
        <v>4.4000000000000004</v>
      </c>
      <c r="P2169" s="2">
        <f t="shared" si="143"/>
        <v>118</v>
      </c>
      <c r="R2169" t="str">
        <f t="shared" si="141"/>
        <v/>
      </c>
    </row>
    <row r="2170" spans="1:18" ht="20.399999999999999" x14ac:dyDescent="0.35">
      <c r="A2170" s="1">
        <v>2168</v>
      </c>
      <c r="B2170" s="1" t="s">
        <v>519</v>
      </c>
      <c r="C2170" s="1" t="s">
        <v>74</v>
      </c>
      <c r="D2170" s="1">
        <v>2015</v>
      </c>
      <c r="E2170" s="1">
        <v>34010</v>
      </c>
      <c r="F2170" s="1" t="s">
        <v>28</v>
      </c>
      <c r="G2170" s="1" t="s">
        <v>17</v>
      </c>
      <c r="H2170" s="1" t="s">
        <v>145</v>
      </c>
      <c r="I2170" s="1">
        <v>16.47</v>
      </c>
      <c r="J2170" s="1" t="s">
        <v>24</v>
      </c>
      <c r="K2170" s="1" t="s">
        <v>114</v>
      </c>
      <c r="L2170" s="1">
        <v>5</v>
      </c>
      <c r="N2170" s="1">
        <v>4.95</v>
      </c>
      <c r="P2170" s="2">
        <f t="shared" si="143"/>
        <v>73.900000000000006</v>
      </c>
      <c r="R2170" t="str">
        <f t="shared" si="141"/>
        <v/>
      </c>
    </row>
    <row r="2171" spans="1:18" ht="20.399999999999999" x14ac:dyDescent="0.35">
      <c r="A2171" s="1">
        <v>2169</v>
      </c>
      <c r="B2171" s="1" t="s">
        <v>1670</v>
      </c>
      <c r="C2171" s="1" t="s">
        <v>22</v>
      </c>
      <c r="D2171" s="1">
        <v>2010</v>
      </c>
      <c r="E2171" s="1">
        <v>96813</v>
      </c>
      <c r="F2171" s="1" t="s">
        <v>23</v>
      </c>
      <c r="G2171" s="1" t="s">
        <v>17</v>
      </c>
      <c r="H2171" s="1" t="s">
        <v>36</v>
      </c>
      <c r="I2171" s="1">
        <v>12.05</v>
      </c>
      <c r="J2171" s="1" t="s">
        <v>24</v>
      </c>
      <c r="K2171" s="1" t="s">
        <v>266</v>
      </c>
      <c r="L2171" s="1">
        <v>8</v>
      </c>
      <c r="N2171" s="1">
        <v>5.5</v>
      </c>
      <c r="P2171" s="2">
        <f t="shared" si="143"/>
        <v>120</v>
      </c>
      <c r="R2171" t="str">
        <f t="shared" si="141"/>
        <v/>
      </c>
    </row>
    <row r="2172" spans="1:18" ht="20.399999999999999" x14ac:dyDescent="0.35">
      <c r="A2172" s="1">
        <v>2170</v>
      </c>
      <c r="B2172" s="1" t="s">
        <v>798</v>
      </c>
      <c r="C2172" s="1" t="s">
        <v>15</v>
      </c>
      <c r="D2172" s="1">
        <v>2011</v>
      </c>
      <c r="E2172" s="1">
        <v>84000</v>
      </c>
      <c r="F2172" s="1" t="s">
        <v>28</v>
      </c>
      <c r="G2172" s="1" t="s">
        <v>17</v>
      </c>
      <c r="H2172" s="1" t="s">
        <v>18</v>
      </c>
      <c r="I2172" s="1">
        <v>16.8</v>
      </c>
      <c r="J2172" s="1" t="s">
        <v>24</v>
      </c>
      <c r="K2172" s="1" t="s">
        <v>58</v>
      </c>
      <c r="L2172" s="1">
        <v>5</v>
      </c>
      <c r="N2172" s="1">
        <v>3.25</v>
      </c>
      <c r="P2172" s="2">
        <f t="shared" si="143"/>
        <v>116.3</v>
      </c>
      <c r="R2172" t="str">
        <f t="shared" si="141"/>
        <v/>
      </c>
    </row>
    <row r="2173" spans="1:18" ht="20.399999999999999" x14ac:dyDescent="0.35">
      <c r="A2173" s="1">
        <v>2171</v>
      </c>
      <c r="B2173" s="1" t="s">
        <v>1533</v>
      </c>
      <c r="C2173" s="1" t="s">
        <v>53</v>
      </c>
      <c r="D2173" s="1">
        <v>2013</v>
      </c>
      <c r="E2173" s="1">
        <v>50004</v>
      </c>
      <c r="F2173" s="1" t="s">
        <v>28</v>
      </c>
      <c r="G2173" s="1" t="s">
        <v>17</v>
      </c>
      <c r="H2173" s="1" t="s">
        <v>18</v>
      </c>
      <c r="I2173" s="1">
        <v>15</v>
      </c>
      <c r="J2173" s="1" t="s">
        <v>24</v>
      </c>
      <c r="K2173" s="1" t="s">
        <v>103</v>
      </c>
      <c r="L2173" s="1">
        <v>5</v>
      </c>
      <c r="N2173" s="1">
        <v>4.0199999999999996</v>
      </c>
      <c r="P2173" s="2">
        <f t="shared" si="143"/>
        <v>103.5</v>
      </c>
      <c r="R2173" t="str">
        <f t="shared" si="141"/>
        <v/>
      </c>
    </row>
    <row r="2174" spans="1:18" ht="20.399999999999999" x14ac:dyDescent="0.35">
      <c r="A2174" s="1">
        <v>2172</v>
      </c>
      <c r="B2174" s="1" t="s">
        <v>734</v>
      </c>
      <c r="C2174" s="1" t="s">
        <v>34</v>
      </c>
      <c r="D2174" s="1">
        <v>2016</v>
      </c>
      <c r="E2174" s="1">
        <v>67995</v>
      </c>
      <c r="F2174" s="1" t="s">
        <v>23</v>
      </c>
      <c r="G2174" s="1" t="s">
        <v>17</v>
      </c>
      <c r="H2174" s="1" t="s">
        <v>18</v>
      </c>
      <c r="I2174" s="1">
        <v>16</v>
      </c>
      <c r="J2174" s="1" t="s">
        <v>24</v>
      </c>
      <c r="K2174" s="1" t="s">
        <v>167</v>
      </c>
      <c r="L2174" s="1">
        <v>7</v>
      </c>
      <c r="N2174" s="1">
        <v>11.73</v>
      </c>
      <c r="P2174" s="2">
        <f t="shared" si="143"/>
        <v>140</v>
      </c>
      <c r="R2174" t="str">
        <f t="shared" si="141"/>
        <v/>
      </c>
    </row>
    <row r="2175" spans="1:18" ht="20.399999999999999" x14ac:dyDescent="0.35">
      <c r="A2175" s="1">
        <v>2173</v>
      </c>
      <c r="B2175" s="1" t="s">
        <v>1671</v>
      </c>
      <c r="C2175" s="1" t="s">
        <v>27</v>
      </c>
      <c r="D2175" s="1">
        <v>2012</v>
      </c>
      <c r="E2175" s="1">
        <v>55000</v>
      </c>
      <c r="F2175" s="1" t="s">
        <v>23</v>
      </c>
      <c r="G2175" s="1" t="s">
        <v>17</v>
      </c>
      <c r="H2175" s="1" t="s">
        <v>18</v>
      </c>
      <c r="I2175" s="1">
        <v>15</v>
      </c>
      <c r="J2175" s="1" t="s">
        <v>24</v>
      </c>
      <c r="K2175" s="1" t="s">
        <v>137</v>
      </c>
      <c r="L2175" s="1">
        <v>5</v>
      </c>
      <c r="N2175" s="1">
        <v>9.5</v>
      </c>
      <c r="P2175" s="2">
        <f t="shared" si="143"/>
        <v>105</v>
      </c>
      <c r="R2175" t="str">
        <f t="shared" si="141"/>
        <v/>
      </c>
    </row>
    <row r="2176" spans="1:18" ht="20.399999999999999" x14ac:dyDescent="0.35">
      <c r="A2176" s="1">
        <v>2174</v>
      </c>
      <c r="B2176" s="1" t="s">
        <v>619</v>
      </c>
      <c r="C2176" s="1" t="s">
        <v>39</v>
      </c>
      <c r="D2176" s="1">
        <v>2017</v>
      </c>
      <c r="E2176" s="1">
        <v>14900</v>
      </c>
      <c r="F2176" s="1" t="s">
        <v>28</v>
      </c>
      <c r="G2176" s="1" t="s">
        <v>35</v>
      </c>
      <c r="H2176" s="1" t="s">
        <v>18</v>
      </c>
      <c r="I2176" s="1">
        <v>21.4</v>
      </c>
      <c r="J2176" s="1" t="s">
        <v>24</v>
      </c>
      <c r="K2176" s="1" t="s">
        <v>347</v>
      </c>
      <c r="L2176" s="1">
        <v>5</v>
      </c>
      <c r="N2176" s="1">
        <v>8.6</v>
      </c>
      <c r="P2176" s="2">
        <f t="shared" si="143"/>
        <v>83.1</v>
      </c>
      <c r="R2176" t="str">
        <f t="shared" si="141"/>
        <v/>
      </c>
    </row>
    <row r="2177" spans="1:18" ht="20.399999999999999" x14ac:dyDescent="0.35">
      <c r="A2177" s="1">
        <v>2175</v>
      </c>
      <c r="B2177" s="1" t="s">
        <v>851</v>
      </c>
      <c r="C2177" s="1" t="s">
        <v>43</v>
      </c>
      <c r="D2177" s="1">
        <v>2013</v>
      </c>
      <c r="E2177" s="1">
        <v>70961</v>
      </c>
      <c r="F2177" s="1" t="s">
        <v>23</v>
      </c>
      <c r="G2177" s="1" t="s">
        <v>17</v>
      </c>
      <c r="H2177" s="1" t="s">
        <v>18</v>
      </c>
      <c r="I2177" s="1">
        <v>25.8</v>
      </c>
      <c r="J2177" s="1" t="s">
        <v>24</v>
      </c>
      <c r="K2177" s="1" t="s">
        <v>69</v>
      </c>
      <c r="L2177" s="1">
        <v>5</v>
      </c>
      <c r="N2177" s="1">
        <v>4</v>
      </c>
      <c r="P2177" s="2">
        <f t="shared" si="143"/>
        <v>98.6</v>
      </c>
      <c r="R2177" t="str">
        <f t="shared" si="141"/>
        <v/>
      </c>
    </row>
    <row r="2178" spans="1:18" ht="20.399999999999999" x14ac:dyDescent="0.35">
      <c r="A2178" s="1">
        <v>2176</v>
      </c>
      <c r="B2178" s="1" t="s">
        <v>102</v>
      </c>
      <c r="C2178" s="1" t="s">
        <v>15</v>
      </c>
      <c r="D2178" s="1">
        <v>2015</v>
      </c>
      <c r="E2178" s="1">
        <v>40194</v>
      </c>
      <c r="F2178" s="1" t="s">
        <v>28</v>
      </c>
      <c r="G2178" s="1" t="s">
        <v>17</v>
      </c>
      <c r="H2178" s="1" t="s">
        <v>18</v>
      </c>
      <c r="I2178" s="1">
        <v>15.04</v>
      </c>
      <c r="J2178" s="1" t="s">
        <v>24</v>
      </c>
      <c r="K2178" s="1" t="s">
        <v>147</v>
      </c>
      <c r="L2178" s="1">
        <v>5</v>
      </c>
      <c r="N2178" s="1">
        <v>5.55</v>
      </c>
      <c r="P2178" s="2">
        <f t="shared" si="143"/>
        <v>103.2</v>
      </c>
      <c r="R2178" t="str">
        <f t="shared" si="141"/>
        <v/>
      </c>
    </row>
    <row r="2179" spans="1:18" ht="20.399999999999999" x14ac:dyDescent="0.35">
      <c r="A2179" s="1">
        <v>2177</v>
      </c>
      <c r="B2179" s="1" t="s">
        <v>463</v>
      </c>
      <c r="C2179" s="1" t="s">
        <v>39</v>
      </c>
      <c r="D2179" s="1">
        <v>2015</v>
      </c>
      <c r="E2179" s="1">
        <v>96000</v>
      </c>
      <c r="F2179" s="1" t="s">
        <v>28</v>
      </c>
      <c r="G2179" s="1" t="s">
        <v>17</v>
      </c>
      <c r="H2179" s="1" t="s">
        <v>18</v>
      </c>
      <c r="I2179" s="1">
        <v>22.74</v>
      </c>
      <c r="J2179" s="1" t="s">
        <v>24</v>
      </c>
      <c r="K2179" s="1" t="s">
        <v>464</v>
      </c>
      <c r="L2179" s="1">
        <v>5</v>
      </c>
      <c r="N2179" s="1">
        <v>2.5</v>
      </c>
      <c r="P2179" s="2">
        <f t="shared" ref="P2179:P2242" si="144">--LEFT(K2179, FIND(" ", K2179) - 1)</f>
        <v>47.3</v>
      </c>
      <c r="R2179" t="str">
        <f t="shared" si="141"/>
        <v/>
      </c>
    </row>
    <row r="2180" spans="1:18" ht="20.399999999999999" x14ac:dyDescent="0.35">
      <c r="A2180" s="1">
        <v>2178</v>
      </c>
      <c r="B2180" s="1" t="s">
        <v>1672</v>
      </c>
      <c r="C2180" s="1" t="s">
        <v>15</v>
      </c>
      <c r="D2180" s="1">
        <v>2017</v>
      </c>
      <c r="E2180" s="1">
        <v>35000</v>
      </c>
      <c r="F2180" s="1" t="s">
        <v>23</v>
      </c>
      <c r="G2180" s="1" t="s">
        <v>35</v>
      </c>
      <c r="H2180" s="1" t="s">
        <v>18</v>
      </c>
      <c r="I2180" s="1">
        <v>18</v>
      </c>
      <c r="J2180" s="1" t="s">
        <v>24</v>
      </c>
      <c r="K2180" s="1" t="s">
        <v>1373</v>
      </c>
      <c r="L2180" s="1">
        <v>7</v>
      </c>
      <c r="M2180" s="1" t="s">
        <v>1673</v>
      </c>
      <c r="N2180" s="1">
        <v>41.6</v>
      </c>
      <c r="P2180" s="2">
        <f t="shared" si="144"/>
        <v>255</v>
      </c>
      <c r="R2180" t="str">
        <f t="shared" si="141"/>
        <v/>
      </c>
    </row>
    <row r="2181" spans="1:18" ht="20.399999999999999" x14ac:dyDescent="0.35">
      <c r="A2181" s="1">
        <v>2179</v>
      </c>
      <c r="B2181" s="1" t="s">
        <v>721</v>
      </c>
      <c r="C2181" s="1" t="s">
        <v>61</v>
      </c>
      <c r="D2181" s="1">
        <v>2015</v>
      </c>
      <c r="E2181" s="1">
        <v>50000</v>
      </c>
      <c r="F2181" s="1" t="s">
        <v>28</v>
      </c>
      <c r="G2181" s="1" t="s">
        <v>35</v>
      </c>
      <c r="H2181" s="1" t="s">
        <v>18</v>
      </c>
      <c r="I2181" s="1">
        <v>18</v>
      </c>
      <c r="J2181" s="1" t="s">
        <v>24</v>
      </c>
      <c r="K2181" s="1" t="s">
        <v>201</v>
      </c>
      <c r="L2181" s="1">
        <v>5</v>
      </c>
      <c r="N2181" s="1">
        <v>7.41</v>
      </c>
      <c r="P2181" s="2">
        <f t="shared" si="144"/>
        <v>117.3</v>
      </c>
      <c r="R2181" t="str">
        <f t="shared" si="141"/>
        <v/>
      </c>
    </row>
    <row r="2182" spans="1:18" ht="20.399999999999999" x14ac:dyDescent="0.35">
      <c r="A2182" s="1">
        <v>2180</v>
      </c>
      <c r="B2182" s="1" t="s">
        <v>1674</v>
      </c>
      <c r="C2182" s="1" t="s">
        <v>15</v>
      </c>
      <c r="D2182" s="1">
        <v>2014</v>
      </c>
      <c r="E2182" s="1">
        <v>50000</v>
      </c>
      <c r="F2182" s="1" t="s">
        <v>23</v>
      </c>
      <c r="G2182" s="1" t="s">
        <v>17</v>
      </c>
      <c r="H2182" s="1" t="s">
        <v>18</v>
      </c>
      <c r="I2182" s="1">
        <v>19.010000000000002</v>
      </c>
      <c r="J2182" s="1" t="s">
        <v>24</v>
      </c>
      <c r="K2182" s="1" t="s">
        <v>181</v>
      </c>
      <c r="L2182" s="1">
        <v>5</v>
      </c>
      <c r="N2182" s="1">
        <v>6.5</v>
      </c>
      <c r="P2182" s="2">
        <f t="shared" si="144"/>
        <v>108.5</v>
      </c>
      <c r="R2182" t="str">
        <f t="shared" si="141"/>
        <v/>
      </c>
    </row>
    <row r="2183" spans="1:18" ht="20.399999999999999" x14ac:dyDescent="0.35">
      <c r="A2183" s="1">
        <v>2181</v>
      </c>
      <c r="B2183" s="1" t="s">
        <v>115</v>
      </c>
      <c r="C2183" s="1" t="s">
        <v>15</v>
      </c>
      <c r="D2183" s="1">
        <v>2008</v>
      </c>
      <c r="E2183" s="1">
        <v>26299</v>
      </c>
      <c r="F2183" s="1" t="s">
        <v>28</v>
      </c>
      <c r="G2183" s="1" t="s">
        <v>17</v>
      </c>
      <c r="H2183" s="1" t="s">
        <v>18</v>
      </c>
      <c r="I2183" s="1">
        <v>19.7</v>
      </c>
      <c r="J2183" s="1" t="s">
        <v>24</v>
      </c>
      <c r="K2183" s="1" t="s">
        <v>116</v>
      </c>
      <c r="L2183" s="1">
        <v>5</v>
      </c>
      <c r="N2183" s="1">
        <v>1.2</v>
      </c>
      <c r="P2183" s="2">
        <f t="shared" si="144"/>
        <v>46.3</v>
      </c>
      <c r="R2183" t="str">
        <f t="shared" si="141"/>
        <v/>
      </c>
    </row>
    <row r="2184" spans="1:18" ht="20.399999999999999" x14ac:dyDescent="0.35">
      <c r="A2184" s="1">
        <v>2182</v>
      </c>
      <c r="B2184" s="1" t="s">
        <v>1095</v>
      </c>
      <c r="C2184" s="1" t="s">
        <v>74</v>
      </c>
      <c r="D2184" s="1">
        <v>2015</v>
      </c>
      <c r="E2184" s="1">
        <v>150386</v>
      </c>
      <c r="F2184" s="1" t="s">
        <v>23</v>
      </c>
      <c r="G2184" s="1" t="s">
        <v>17</v>
      </c>
      <c r="H2184" s="1" t="s">
        <v>18</v>
      </c>
      <c r="I2184" s="1">
        <v>14.24</v>
      </c>
      <c r="J2184" s="1" t="s">
        <v>24</v>
      </c>
      <c r="K2184" s="1" t="s">
        <v>1096</v>
      </c>
      <c r="L2184" s="1">
        <v>7</v>
      </c>
      <c r="M2184" s="1" t="s">
        <v>1675</v>
      </c>
      <c r="N2184" s="1">
        <v>23</v>
      </c>
      <c r="P2184" s="2">
        <f t="shared" si="144"/>
        <v>174.5</v>
      </c>
      <c r="Q2184">
        <f t="shared" si="140"/>
        <v>3960000</v>
      </c>
      <c r="R2184">
        <f t="shared" si="141"/>
        <v>99.995593434343434</v>
      </c>
    </row>
    <row r="2185" spans="1:18" ht="20.399999999999999" x14ac:dyDescent="0.35">
      <c r="A2185" s="1">
        <v>2183</v>
      </c>
      <c r="B2185" s="1" t="s">
        <v>1573</v>
      </c>
      <c r="C2185" s="1" t="s">
        <v>57</v>
      </c>
      <c r="D2185" s="1">
        <v>2012</v>
      </c>
      <c r="E2185" s="1">
        <v>60000</v>
      </c>
      <c r="F2185" s="1" t="s">
        <v>23</v>
      </c>
      <c r="G2185" s="1" t="s">
        <v>17</v>
      </c>
      <c r="H2185" s="1" t="s">
        <v>18</v>
      </c>
      <c r="I2185" s="1">
        <v>21.9</v>
      </c>
      <c r="J2185" s="1" t="s">
        <v>24</v>
      </c>
      <c r="K2185" s="1" t="s">
        <v>219</v>
      </c>
      <c r="L2185" s="1">
        <v>5</v>
      </c>
      <c r="N2185" s="1">
        <v>2.74</v>
      </c>
      <c r="P2185" s="2">
        <f t="shared" si="144"/>
        <v>90</v>
      </c>
      <c r="R2185" t="str">
        <f t="shared" si="141"/>
        <v/>
      </c>
    </row>
    <row r="2186" spans="1:18" ht="20.399999999999999" x14ac:dyDescent="0.35">
      <c r="A2186" s="1">
        <v>2184</v>
      </c>
      <c r="B2186" s="1" t="s">
        <v>158</v>
      </c>
      <c r="C2186" s="1" t="s">
        <v>39</v>
      </c>
      <c r="D2186" s="1">
        <v>2013</v>
      </c>
      <c r="E2186" s="1">
        <v>65000</v>
      </c>
      <c r="F2186" s="1" t="s">
        <v>23</v>
      </c>
      <c r="G2186" s="1" t="s">
        <v>17</v>
      </c>
      <c r="H2186" s="1" t="s">
        <v>18</v>
      </c>
      <c r="I2186" s="1">
        <v>20</v>
      </c>
      <c r="J2186" s="1" t="s">
        <v>24</v>
      </c>
      <c r="K2186" s="1" t="s">
        <v>159</v>
      </c>
      <c r="L2186" s="1">
        <v>5</v>
      </c>
      <c r="N2186" s="1">
        <v>3.9</v>
      </c>
      <c r="P2186" s="2">
        <f t="shared" si="144"/>
        <v>68</v>
      </c>
      <c r="R2186" t="str">
        <f t="shared" si="141"/>
        <v/>
      </c>
    </row>
    <row r="2187" spans="1:18" ht="20.399999999999999" x14ac:dyDescent="0.35">
      <c r="A2187" s="1">
        <v>2185</v>
      </c>
      <c r="B2187" s="1" t="s">
        <v>107</v>
      </c>
      <c r="C2187" s="1" t="s">
        <v>129</v>
      </c>
      <c r="D2187" s="1">
        <v>2017</v>
      </c>
      <c r="E2187" s="1">
        <v>80000</v>
      </c>
      <c r="F2187" s="1" t="s">
        <v>23</v>
      </c>
      <c r="G2187" s="1" t="s">
        <v>17</v>
      </c>
      <c r="H2187" s="1" t="s">
        <v>18</v>
      </c>
      <c r="I2187" s="1">
        <v>24.3</v>
      </c>
      <c r="J2187" s="1" t="s">
        <v>24</v>
      </c>
      <c r="K2187" s="1" t="s">
        <v>80</v>
      </c>
      <c r="L2187" s="1">
        <v>5</v>
      </c>
      <c r="M2187" s="1" t="s">
        <v>1676</v>
      </c>
      <c r="N2187" s="1">
        <v>8</v>
      </c>
      <c r="P2187" s="2">
        <f t="shared" si="144"/>
        <v>88.5</v>
      </c>
      <c r="Q2187">
        <f t="shared" ref="Q2187:Q2247" si="145">VALUE(SUBSTITUTE(SUBSTITUTE(TRIM(M2187), CHAR(160), ""), " Lakh", "")) * 100000</f>
        <v>1091000</v>
      </c>
      <c r="R2187">
        <f t="shared" si="141"/>
        <v>99.991888175985338</v>
      </c>
    </row>
    <row r="2188" spans="1:18" ht="20.399999999999999" x14ac:dyDescent="0.35">
      <c r="A2188" s="1">
        <v>2186</v>
      </c>
      <c r="B2188" s="1" t="s">
        <v>349</v>
      </c>
      <c r="C2188" s="1" t="s">
        <v>27</v>
      </c>
      <c r="D2188" s="1">
        <v>2012</v>
      </c>
      <c r="E2188" s="1">
        <v>92000</v>
      </c>
      <c r="F2188" s="1" t="s">
        <v>23</v>
      </c>
      <c r="G2188" s="1" t="s">
        <v>17</v>
      </c>
      <c r="H2188" s="1" t="s">
        <v>145</v>
      </c>
      <c r="I2188" s="1">
        <v>22.32</v>
      </c>
      <c r="J2188" s="1" t="s">
        <v>24</v>
      </c>
      <c r="K2188" s="1" t="s">
        <v>235</v>
      </c>
      <c r="L2188" s="1">
        <v>5</v>
      </c>
      <c r="N2188" s="1">
        <v>4</v>
      </c>
      <c r="P2188" s="2">
        <f t="shared" si="144"/>
        <v>126.32</v>
      </c>
      <c r="R2188" t="str">
        <f t="shared" si="141"/>
        <v/>
      </c>
    </row>
    <row r="2189" spans="1:18" ht="20.399999999999999" x14ac:dyDescent="0.35">
      <c r="A2189" s="1">
        <v>2187</v>
      </c>
      <c r="B2189" s="1" t="s">
        <v>1677</v>
      </c>
      <c r="C2189" s="1" t="s">
        <v>15</v>
      </c>
      <c r="D2189" s="1">
        <v>2016</v>
      </c>
      <c r="E2189" s="1">
        <v>13000</v>
      </c>
      <c r="F2189" s="1" t="s">
        <v>28</v>
      </c>
      <c r="G2189" s="1" t="s">
        <v>35</v>
      </c>
      <c r="H2189" s="1" t="s">
        <v>18</v>
      </c>
      <c r="I2189" s="1">
        <v>12.95</v>
      </c>
      <c r="J2189" s="1" t="s">
        <v>24</v>
      </c>
      <c r="K2189" s="1" t="s">
        <v>1678</v>
      </c>
      <c r="L2189" s="1">
        <v>5</v>
      </c>
      <c r="M2189" s="1" t="s">
        <v>1679</v>
      </c>
      <c r="N2189" s="1">
        <v>17.75</v>
      </c>
      <c r="P2189" s="2">
        <f t="shared" si="144"/>
        <v>152.88</v>
      </c>
      <c r="Q2189">
        <f t="shared" si="145"/>
        <v>2575000</v>
      </c>
      <c r="R2189">
        <f t="shared" ref="R2189:R2252" si="146">IF(Q2189&lt;&gt;"", ((Q2189 - P2189) / Q2189) * 100, "")</f>
        <v>99.994062912621359</v>
      </c>
    </row>
    <row r="2190" spans="1:18" ht="20.399999999999999" x14ac:dyDescent="0.35">
      <c r="A2190" s="1">
        <v>2188</v>
      </c>
      <c r="B2190" s="1" t="s">
        <v>198</v>
      </c>
      <c r="C2190" s="1" t="s">
        <v>34</v>
      </c>
      <c r="D2190" s="1">
        <v>2013</v>
      </c>
      <c r="E2190" s="1">
        <v>73278</v>
      </c>
      <c r="F2190" s="1" t="s">
        <v>23</v>
      </c>
      <c r="G2190" s="1" t="s">
        <v>17</v>
      </c>
      <c r="H2190" s="1" t="s">
        <v>18</v>
      </c>
      <c r="I2190" s="1">
        <v>21.1</v>
      </c>
      <c r="J2190" s="1" t="s">
        <v>24</v>
      </c>
      <c r="K2190" s="1" t="s">
        <v>114</v>
      </c>
      <c r="L2190" s="1">
        <v>5</v>
      </c>
      <c r="N2190" s="1">
        <v>5.05</v>
      </c>
      <c r="P2190" s="2">
        <f t="shared" si="144"/>
        <v>73.900000000000006</v>
      </c>
      <c r="R2190" t="str">
        <f t="shared" si="146"/>
        <v/>
      </c>
    </row>
    <row r="2191" spans="1:18" ht="20.399999999999999" x14ac:dyDescent="0.35">
      <c r="A2191" s="1">
        <v>2189</v>
      </c>
      <c r="B2191" s="1" t="s">
        <v>1680</v>
      </c>
      <c r="C2191" s="1" t="s">
        <v>15</v>
      </c>
      <c r="D2191" s="1">
        <v>2011</v>
      </c>
      <c r="E2191" s="1">
        <v>38000</v>
      </c>
      <c r="F2191" s="1" t="s">
        <v>28</v>
      </c>
      <c r="G2191" s="1" t="s">
        <v>35</v>
      </c>
      <c r="H2191" s="1" t="s">
        <v>18</v>
      </c>
      <c r="I2191" s="1">
        <v>10.8</v>
      </c>
      <c r="J2191" s="1" t="s">
        <v>24</v>
      </c>
      <c r="K2191" s="1" t="s">
        <v>190</v>
      </c>
      <c r="L2191" s="1">
        <v>5</v>
      </c>
      <c r="N2191" s="1">
        <v>12</v>
      </c>
      <c r="P2191" s="2">
        <f t="shared" si="144"/>
        <v>132</v>
      </c>
      <c r="R2191" t="str">
        <f t="shared" si="146"/>
        <v/>
      </c>
    </row>
    <row r="2192" spans="1:18" ht="20.399999999999999" x14ac:dyDescent="0.35">
      <c r="A2192" s="1">
        <v>2190</v>
      </c>
      <c r="B2192" s="1" t="s">
        <v>1681</v>
      </c>
      <c r="C2192" s="1" t="s">
        <v>53</v>
      </c>
      <c r="D2192" s="1">
        <v>2016</v>
      </c>
      <c r="E2192" s="1">
        <v>46936</v>
      </c>
      <c r="F2192" s="1" t="s">
        <v>23</v>
      </c>
      <c r="G2192" s="1" t="s">
        <v>35</v>
      </c>
      <c r="H2192" s="1" t="s">
        <v>18</v>
      </c>
      <c r="I2192" s="1">
        <v>13</v>
      </c>
      <c r="J2192" s="1" t="s">
        <v>24</v>
      </c>
      <c r="K2192" s="1" t="s">
        <v>574</v>
      </c>
      <c r="L2192" s="1">
        <v>5</v>
      </c>
      <c r="N2192" s="1">
        <v>29.6</v>
      </c>
      <c r="P2192" s="2">
        <f t="shared" si="144"/>
        <v>204</v>
      </c>
      <c r="R2192" t="str">
        <f t="shared" si="146"/>
        <v/>
      </c>
    </row>
    <row r="2193" spans="1:18" ht="20.399999999999999" x14ac:dyDescent="0.35">
      <c r="A2193" s="1">
        <v>2191</v>
      </c>
      <c r="B2193" s="1" t="s">
        <v>1682</v>
      </c>
      <c r="C2193" s="1" t="s">
        <v>43</v>
      </c>
      <c r="D2193" s="1">
        <v>2015</v>
      </c>
      <c r="E2193" s="1">
        <v>55000</v>
      </c>
      <c r="F2193" s="1" t="s">
        <v>23</v>
      </c>
      <c r="G2193" s="1" t="s">
        <v>17</v>
      </c>
      <c r="H2193" s="1" t="s">
        <v>18</v>
      </c>
      <c r="I2193" s="1">
        <v>19.87</v>
      </c>
      <c r="J2193" s="1" t="s">
        <v>24</v>
      </c>
      <c r="K2193" s="1" t="s">
        <v>72</v>
      </c>
      <c r="L2193" s="1">
        <v>5</v>
      </c>
      <c r="N2193" s="1">
        <v>6.5</v>
      </c>
      <c r="P2193" s="2">
        <f t="shared" si="144"/>
        <v>83.8</v>
      </c>
      <c r="R2193" t="str">
        <f t="shared" si="146"/>
        <v/>
      </c>
    </row>
    <row r="2194" spans="1:18" ht="20.399999999999999" x14ac:dyDescent="0.35">
      <c r="A2194" s="1">
        <v>2192</v>
      </c>
      <c r="B2194" s="1" t="s">
        <v>1683</v>
      </c>
      <c r="C2194" s="1" t="s">
        <v>15</v>
      </c>
      <c r="D2194" s="1">
        <v>2014</v>
      </c>
      <c r="E2194" s="1">
        <v>19000</v>
      </c>
      <c r="F2194" s="1" t="s">
        <v>28</v>
      </c>
      <c r="G2194" s="1" t="s">
        <v>35</v>
      </c>
      <c r="H2194" s="1" t="s">
        <v>18</v>
      </c>
      <c r="I2194" s="1">
        <v>15.5</v>
      </c>
      <c r="J2194" s="1" t="s">
        <v>24</v>
      </c>
      <c r="K2194" s="1" t="s">
        <v>196</v>
      </c>
      <c r="L2194" s="1">
        <v>5</v>
      </c>
      <c r="N2194" s="1">
        <v>4.75</v>
      </c>
      <c r="P2194" s="2">
        <f t="shared" si="144"/>
        <v>86.7</v>
      </c>
      <c r="R2194" t="str">
        <f t="shared" si="146"/>
        <v/>
      </c>
    </row>
    <row r="2195" spans="1:18" ht="20.399999999999999" x14ac:dyDescent="0.35">
      <c r="A2195" s="1">
        <v>2193</v>
      </c>
      <c r="B2195" s="1" t="s">
        <v>1684</v>
      </c>
      <c r="C2195" s="1" t="s">
        <v>34</v>
      </c>
      <c r="D2195" s="1">
        <v>2016</v>
      </c>
      <c r="E2195" s="1">
        <v>42259</v>
      </c>
      <c r="F2195" s="1" t="s">
        <v>23</v>
      </c>
      <c r="G2195" s="1" t="s">
        <v>35</v>
      </c>
      <c r="H2195" s="1" t="s">
        <v>18</v>
      </c>
      <c r="I2195" s="1">
        <v>9</v>
      </c>
      <c r="J2195" s="1" t="s">
        <v>24</v>
      </c>
      <c r="K2195" s="1" t="s">
        <v>587</v>
      </c>
      <c r="L2195" s="1">
        <v>5</v>
      </c>
      <c r="N2195" s="1">
        <v>24.36</v>
      </c>
      <c r="P2195" s="2">
        <f t="shared" si="144"/>
        <v>181</v>
      </c>
      <c r="R2195" t="str">
        <f t="shared" si="146"/>
        <v/>
      </c>
    </row>
    <row r="2196" spans="1:18" ht="20.399999999999999" x14ac:dyDescent="0.35">
      <c r="A2196" s="1">
        <v>2194</v>
      </c>
      <c r="B2196" s="1" t="s">
        <v>1685</v>
      </c>
      <c r="C2196" s="1" t="s">
        <v>15</v>
      </c>
      <c r="D2196" s="1">
        <v>2011</v>
      </c>
      <c r="E2196" s="1">
        <v>14000</v>
      </c>
      <c r="F2196" s="1" t="s">
        <v>28</v>
      </c>
      <c r="G2196" s="1" t="s">
        <v>17</v>
      </c>
      <c r="H2196" s="1" t="s">
        <v>36</v>
      </c>
      <c r="I2196" s="1">
        <v>17.5</v>
      </c>
      <c r="J2196" s="1" t="s">
        <v>24</v>
      </c>
      <c r="K2196" s="1" t="s">
        <v>733</v>
      </c>
      <c r="L2196" s="1">
        <v>5</v>
      </c>
      <c r="N2196" s="1">
        <v>3.2</v>
      </c>
      <c r="P2196" s="2">
        <f t="shared" si="144"/>
        <v>85.8</v>
      </c>
      <c r="R2196" t="str">
        <f t="shared" si="146"/>
        <v/>
      </c>
    </row>
    <row r="2197" spans="1:18" ht="20.399999999999999" x14ac:dyDescent="0.35">
      <c r="A2197" s="1">
        <v>2195</v>
      </c>
      <c r="B2197" s="1" t="s">
        <v>397</v>
      </c>
      <c r="C2197" s="1" t="s">
        <v>57</v>
      </c>
      <c r="D2197" s="1">
        <v>2016</v>
      </c>
      <c r="E2197" s="1">
        <v>16956</v>
      </c>
      <c r="F2197" s="1" t="s">
        <v>28</v>
      </c>
      <c r="G2197" s="1" t="s">
        <v>17</v>
      </c>
      <c r="H2197" s="1" t="s">
        <v>18</v>
      </c>
      <c r="I2197" s="1">
        <v>22.5</v>
      </c>
      <c r="J2197" s="1" t="s">
        <v>24</v>
      </c>
      <c r="K2197" s="1" t="s">
        <v>398</v>
      </c>
      <c r="L2197" s="1">
        <v>5</v>
      </c>
      <c r="M2197" s="1" t="s">
        <v>399</v>
      </c>
      <c r="N2197" s="1">
        <v>3.6</v>
      </c>
      <c r="P2197" s="2">
        <f t="shared" si="144"/>
        <v>67.040000000000006</v>
      </c>
      <c r="Q2197">
        <f t="shared" si="145"/>
        <v>529000</v>
      </c>
      <c r="R2197">
        <f t="shared" si="146"/>
        <v>99.987327032136093</v>
      </c>
    </row>
    <row r="2198" spans="1:18" ht="20.399999999999999" x14ac:dyDescent="0.35">
      <c r="A2198" s="1">
        <v>2196</v>
      </c>
      <c r="B2198" s="1" t="s">
        <v>1686</v>
      </c>
      <c r="C2198" s="1" t="s">
        <v>34</v>
      </c>
      <c r="D2198" s="1">
        <v>2017</v>
      </c>
      <c r="E2198" s="1">
        <v>15473</v>
      </c>
      <c r="F2198" s="1" t="s">
        <v>28</v>
      </c>
      <c r="G2198" s="1" t="s">
        <v>17</v>
      </c>
      <c r="H2198" s="1" t="s">
        <v>18</v>
      </c>
      <c r="I2198" s="1">
        <v>16.8</v>
      </c>
      <c r="J2198" s="1" t="s">
        <v>24</v>
      </c>
      <c r="K2198" s="1" t="s">
        <v>932</v>
      </c>
      <c r="L2198" s="1">
        <v>5</v>
      </c>
      <c r="N2198" s="1">
        <v>3.58</v>
      </c>
      <c r="P2198" s="2">
        <f t="shared" si="144"/>
        <v>34.200000000000003</v>
      </c>
      <c r="R2198" t="str">
        <f t="shared" si="146"/>
        <v/>
      </c>
    </row>
    <row r="2199" spans="1:18" ht="20.399999999999999" x14ac:dyDescent="0.35">
      <c r="A2199" s="1">
        <v>2197</v>
      </c>
      <c r="B2199" s="1" t="s">
        <v>1687</v>
      </c>
      <c r="C2199" s="1" t="s">
        <v>61</v>
      </c>
      <c r="D2199" s="1">
        <v>2011</v>
      </c>
      <c r="E2199" s="1">
        <v>75000</v>
      </c>
      <c r="F2199" s="1" t="s">
        <v>23</v>
      </c>
      <c r="G2199" s="1" t="s">
        <v>17</v>
      </c>
      <c r="H2199" s="1" t="s">
        <v>18</v>
      </c>
      <c r="I2199" s="1">
        <v>21.5</v>
      </c>
      <c r="J2199" s="1" t="s">
        <v>24</v>
      </c>
      <c r="K2199" s="1" t="s">
        <v>472</v>
      </c>
      <c r="L2199" s="1">
        <v>5</v>
      </c>
      <c r="N2199" s="1">
        <v>2.5</v>
      </c>
      <c r="P2199" s="2">
        <f t="shared" si="144"/>
        <v>88.8</v>
      </c>
      <c r="R2199" t="str">
        <f t="shared" si="146"/>
        <v/>
      </c>
    </row>
    <row r="2200" spans="1:18" ht="20.399999999999999" x14ac:dyDescent="0.35">
      <c r="A2200" s="1">
        <v>2198</v>
      </c>
      <c r="B2200" s="1" t="s">
        <v>1688</v>
      </c>
      <c r="C2200" s="1" t="s">
        <v>129</v>
      </c>
      <c r="D2200" s="1">
        <v>2013</v>
      </c>
      <c r="E2200" s="1">
        <v>96000</v>
      </c>
      <c r="F2200" s="1" t="s">
        <v>23</v>
      </c>
      <c r="G2200" s="1" t="s">
        <v>17</v>
      </c>
      <c r="H2200" s="1" t="s">
        <v>36</v>
      </c>
      <c r="I2200" s="1">
        <v>23.5</v>
      </c>
      <c r="J2200" s="1" t="s">
        <v>24</v>
      </c>
      <c r="K2200" s="1" t="s">
        <v>219</v>
      </c>
      <c r="L2200" s="1">
        <v>5</v>
      </c>
      <c r="N2200" s="1">
        <v>3.5</v>
      </c>
      <c r="P2200" s="2">
        <f t="shared" si="144"/>
        <v>90</v>
      </c>
      <c r="R2200" t="str">
        <f t="shared" si="146"/>
        <v/>
      </c>
    </row>
    <row r="2201" spans="1:18" ht="20.399999999999999" x14ac:dyDescent="0.35">
      <c r="A2201" s="1">
        <v>2199</v>
      </c>
      <c r="B2201" s="1" t="s">
        <v>1003</v>
      </c>
      <c r="C2201" s="1" t="s">
        <v>61</v>
      </c>
      <c r="D2201" s="1">
        <v>2015</v>
      </c>
      <c r="E2201" s="1">
        <v>25000</v>
      </c>
      <c r="F2201" s="1" t="s">
        <v>28</v>
      </c>
      <c r="G2201" s="1" t="s">
        <v>35</v>
      </c>
      <c r="H2201" s="1" t="s">
        <v>18</v>
      </c>
      <c r="I2201" s="1">
        <v>19.16</v>
      </c>
      <c r="J2201" s="1" t="s">
        <v>24</v>
      </c>
      <c r="K2201" s="1" t="s">
        <v>1004</v>
      </c>
      <c r="L2201" s="1">
        <v>5</v>
      </c>
      <c r="N2201" s="1">
        <v>25</v>
      </c>
      <c r="P2201" s="2">
        <f t="shared" si="144"/>
        <v>158.19999999999999</v>
      </c>
      <c r="R2201" t="str">
        <f t="shared" si="146"/>
        <v/>
      </c>
    </row>
    <row r="2202" spans="1:18" ht="20.399999999999999" x14ac:dyDescent="0.35">
      <c r="A2202" s="1">
        <v>2200</v>
      </c>
      <c r="B2202" s="1" t="s">
        <v>397</v>
      </c>
      <c r="C2202" s="1" t="s">
        <v>15</v>
      </c>
      <c r="D2202" s="1">
        <v>2010</v>
      </c>
      <c r="E2202" s="1">
        <v>38000</v>
      </c>
      <c r="F2202" s="1" t="s">
        <v>28</v>
      </c>
      <c r="G2202" s="1" t="s">
        <v>17</v>
      </c>
      <c r="H2202" s="1" t="s">
        <v>36</v>
      </c>
      <c r="I2202" s="1">
        <v>22.5</v>
      </c>
      <c r="J2202" s="1" t="s">
        <v>24</v>
      </c>
      <c r="K2202" s="1" t="s">
        <v>398</v>
      </c>
      <c r="L2202" s="1">
        <v>5</v>
      </c>
      <c r="M2202" s="1" t="s">
        <v>1689</v>
      </c>
      <c r="N2202" s="1">
        <v>1.75</v>
      </c>
      <c r="P2202" s="2">
        <f t="shared" si="144"/>
        <v>67.040000000000006</v>
      </c>
      <c r="Q2202">
        <f t="shared" si="145"/>
        <v>561000</v>
      </c>
      <c r="R2202">
        <f t="shared" si="146"/>
        <v>99.988049910873428</v>
      </c>
    </row>
    <row r="2203" spans="1:18" ht="20.399999999999999" x14ac:dyDescent="0.35">
      <c r="A2203" s="1">
        <v>2201</v>
      </c>
      <c r="B2203" s="1" t="s">
        <v>1690</v>
      </c>
      <c r="C2203" s="1" t="s">
        <v>74</v>
      </c>
      <c r="D2203" s="1">
        <v>2005</v>
      </c>
      <c r="E2203" s="1">
        <v>54000</v>
      </c>
      <c r="F2203" s="1" t="s">
        <v>23</v>
      </c>
      <c r="G2203" s="1" t="s">
        <v>35</v>
      </c>
      <c r="H2203" s="1" t="s">
        <v>18</v>
      </c>
      <c r="I2203" s="1">
        <v>11</v>
      </c>
      <c r="J2203" s="1" t="s">
        <v>24</v>
      </c>
      <c r="K2203" s="1" t="s">
        <v>711</v>
      </c>
      <c r="L2203" s="1">
        <v>5</v>
      </c>
      <c r="N2203" s="1">
        <v>10</v>
      </c>
      <c r="P2203" s="2">
        <f t="shared" si="144"/>
        <v>198.5</v>
      </c>
      <c r="R2203" t="str">
        <f t="shared" si="146"/>
        <v/>
      </c>
    </row>
    <row r="2204" spans="1:18" ht="20.399999999999999" x14ac:dyDescent="0.35">
      <c r="A2204" s="1">
        <v>2202</v>
      </c>
      <c r="B2204" s="1" t="s">
        <v>1691</v>
      </c>
      <c r="C2204" s="1" t="s">
        <v>43</v>
      </c>
      <c r="D2204" s="1">
        <v>2018</v>
      </c>
      <c r="E2204" s="1">
        <v>4131</v>
      </c>
      <c r="F2204" s="1" t="s">
        <v>28</v>
      </c>
      <c r="G2204" s="1" t="s">
        <v>35</v>
      </c>
      <c r="H2204" s="1" t="s">
        <v>18</v>
      </c>
      <c r="I2204" s="1">
        <v>21.4</v>
      </c>
      <c r="J2204" s="1" t="s">
        <v>24</v>
      </c>
      <c r="K2204" s="1" t="s">
        <v>347</v>
      </c>
      <c r="L2204" s="1">
        <v>5</v>
      </c>
      <c r="N2204" s="1">
        <v>7.75</v>
      </c>
      <c r="P2204" s="2">
        <f t="shared" si="144"/>
        <v>83.1</v>
      </c>
      <c r="R2204" t="str">
        <f t="shared" si="146"/>
        <v/>
      </c>
    </row>
    <row r="2205" spans="1:18" ht="20.399999999999999" x14ac:dyDescent="0.35">
      <c r="A2205" s="1">
        <v>2203</v>
      </c>
      <c r="B2205" s="1" t="s">
        <v>429</v>
      </c>
      <c r="C2205" s="1" t="s">
        <v>39</v>
      </c>
      <c r="D2205" s="1">
        <v>2016</v>
      </c>
      <c r="E2205" s="1">
        <v>31700</v>
      </c>
      <c r="F2205" s="1" t="s">
        <v>28</v>
      </c>
      <c r="G2205" s="1" t="s">
        <v>17</v>
      </c>
      <c r="H2205" s="1" t="s">
        <v>18</v>
      </c>
      <c r="I2205" s="1">
        <v>18.7</v>
      </c>
      <c r="J2205" s="1" t="s">
        <v>24</v>
      </c>
      <c r="K2205" s="1" t="s">
        <v>29</v>
      </c>
      <c r="L2205" s="1">
        <v>5</v>
      </c>
      <c r="N2205" s="1">
        <v>6.45</v>
      </c>
      <c r="P2205" s="2">
        <f t="shared" si="144"/>
        <v>88.7</v>
      </c>
      <c r="R2205" t="str">
        <f t="shared" si="146"/>
        <v/>
      </c>
    </row>
    <row r="2206" spans="1:18" ht="20.399999999999999" x14ac:dyDescent="0.35">
      <c r="A2206" s="1">
        <v>2204</v>
      </c>
      <c r="B2206" s="1" t="s">
        <v>1692</v>
      </c>
      <c r="C2206" s="1" t="s">
        <v>22</v>
      </c>
      <c r="D2206" s="1">
        <v>2017</v>
      </c>
      <c r="E2206" s="1">
        <v>66988</v>
      </c>
      <c r="F2206" s="1" t="s">
        <v>23</v>
      </c>
      <c r="G2206" s="1" t="s">
        <v>35</v>
      </c>
      <c r="H2206" s="1" t="s">
        <v>18</v>
      </c>
      <c r="I2206" s="1">
        <v>15.4</v>
      </c>
      <c r="J2206" s="1" t="s">
        <v>24</v>
      </c>
      <c r="K2206" s="1" t="s">
        <v>266</v>
      </c>
      <c r="L2206" s="1">
        <v>7</v>
      </c>
      <c r="N2206" s="1">
        <v>10</v>
      </c>
      <c r="P2206" s="2">
        <f t="shared" si="144"/>
        <v>120</v>
      </c>
      <c r="R2206" t="str">
        <f t="shared" si="146"/>
        <v/>
      </c>
    </row>
    <row r="2207" spans="1:18" ht="20.399999999999999" x14ac:dyDescent="0.35">
      <c r="A2207" s="1">
        <v>2205</v>
      </c>
      <c r="B2207" s="1" t="s">
        <v>1693</v>
      </c>
      <c r="C2207" s="1" t="s">
        <v>15</v>
      </c>
      <c r="D2207" s="1">
        <v>2014</v>
      </c>
      <c r="E2207" s="1">
        <v>54230</v>
      </c>
      <c r="F2207" s="1" t="s">
        <v>28</v>
      </c>
      <c r="G2207" s="1" t="s">
        <v>17</v>
      </c>
      <c r="H2207" s="1" t="s">
        <v>18</v>
      </c>
      <c r="I2207" s="1">
        <v>16.47</v>
      </c>
      <c r="J2207" s="1" t="s">
        <v>24</v>
      </c>
      <c r="K2207" s="1" t="s">
        <v>51</v>
      </c>
      <c r="L2207" s="1">
        <v>5</v>
      </c>
      <c r="N2207" s="1">
        <v>4.5</v>
      </c>
      <c r="P2207" s="2">
        <f t="shared" si="144"/>
        <v>74</v>
      </c>
      <c r="R2207" t="str">
        <f t="shared" si="146"/>
        <v/>
      </c>
    </row>
    <row r="2208" spans="1:18" ht="20.399999999999999" x14ac:dyDescent="0.35">
      <c r="A2208" s="1">
        <v>2206</v>
      </c>
      <c r="B2208" s="1" t="s">
        <v>1694</v>
      </c>
      <c r="C2208" s="1" t="s">
        <v>57</v>
      </c>
      <c r="D2208" s="1">
        <v>2015</v>
      </c>
      <c r="E2208" s="1">
        <v>35000</v>
      </c>
      <c r="F2208" s="1" t="s">
        <v>28</v>
      </c>
      <c r="G2208" s="1" t="s">
        <v>17</v>
      </c>
      <c r="H2208" s="1" t="s">
        <v>18</v>
      </c>
      <c r="I2208" s="1">
        <v>17</v>
      </c>
      <c r="J2208" s="1" t="s">
        <v>24</v>
      </c>
      <c r="K2208" s="1" t="s">
        <v>84</v>
      </c>
      <c r="L2208" s="1">
        <v>5</v>
      </c>
      <c r="N2208" s="1">
        <v>3.4</v>
      </c>
      <c r="P2208" s="2">
        <f t="shared" si="144"/>
        <v>80</v>
      </c>
      <c r="R2208" t="str">
        <f t="shared" si="146"/>
        <v/>
      </c>
    </row>
    <row r="2209" spans="1:18" ht="20.399999999999999" x14ac:dyDescent="0.35">
      <c r="A2209" s="1">
        <v>2207</v>
      </c>
      <c r="B2209" s="1" t="s">
        <v>1695</v>
      </c>
      <c r="C2209" s="1" t="s">
        <v>15</v>
      </c>
      <c r="D2209" s="1">
        <v>2010</v>
      </c>
      <c r="E2209" s="1">
        <v>62714</v>
      </c>
      <c r="F2209" s="1" t="s">
        <v>28</v>
      </c>
      <c r="G2209" s="1" t="s">
        <v>35</v>
      </c>
      <c r="H2209" s="1" t="s">
        <v>18</v>
      </c>
      <c r="I2209" s="1">
        <v>12.1</v>
      </c>
      <c r="J2209" s="1" t="s">
        <v>24</v>
      </c>
      <c r="K2209" s="1" t="s">
        <v>693</v>
      </c>
      <c r="L2209" s="1">
        <v>5</v>
      </c>
      <c r="N2209" s="1">
        <v>4.5</v>
      </c>
      <c r="P2209" s="2">
        <f t="shared" si="144"/>
        <v>164.7</v>
      </c>
      <c r="R2209" t="str">
        <f t="shared" si="146"/>
        <v/>
      </c>
    </row>
    <row r="2210" spans="1:18" ht="20.399999999999999" x14ac:dyDescent="0.35">
      <c r="A2210" s="1">
        <v>2208</v>
      </c>
      <c r="B2210" s="1" t="s">
        <v>397</v>
      </c>
      <c r="C2210" s="1" t="s">
        <v>39</v>
      </c>
      <c r="D2210" s="1">
        <v>2015</v>
      </c>
      <c r="E2210" s="1">
        <v>45295</v>
      </c>
      <c r="F2210" s="1" t="s">
        <v>28</v>
      </c>
      <c r="G2210" s="1" t="s">
        <v>17</v>
      </c>
      <c r="H2210" s="1" t="s">
        <v>18</v>
      </c>
      <c r="I2210" s="1">
        <v>18.899999999999999</v>
      </c>
      <c r="J2210" s="1" t="s">
        <v>24</v>
      </c>
      <c r="K2210" s="1" t="s">
        <v>88</v>
      </c>
      <c r="L2210" s="1">
        <v>5</v>
      </c>
      <c r="N2210" s="1">
        <v>4.3</v>
      </c>
      <c r="P2210" s="2">
        <f t="shared" si="144"/>
        <v>67.099999999999994</v>
      </c>
      <c r="R2210" t="str">
        <f t="shared" si="146"/>
        <v/>
      </c>
    </row>
    <row r="2211" spans="1:18" ht="20.399999999999999" x14ac:dyDescent="0.35">
      <c r="A2211" s="1">
        <v>2209</v>
      </c>
      <c r="B2211" s="1" t="s">
        <v>1696</v>
      </c>
      <c r="C2211" s="1" t="s">
        <v>22</v>
      </c>
      <c r="D2211" s="1">
        <v>2018</v>
      </c>
      <c r="E2211" s="1">
        <v>7000</v>
      </c>
      <c r="F2211" s="1" t="s">
        <v>23</v>
      </c>
      <c r="G2211" s="1" t="s">
        <v>35</v>
      </c>
      <c r="H2211" s="1" t="s">
        <v>18</v>
      </c>
      <c r="I2211" s="1">
        <v>18.12</v>
      </c>
      <c r="J2211" s="1" t="s">
        <v>24</v>
      </c>
      <c r="K2211" s="1" t="s">
        <v>77</v>
      </c>
      <c r="L2211" s="1">
        <v>5</v>
      </c>
      <c r="N2211" s="1">
        <v>46</v>
      </c>
      <c r="P2211" s="2">
        <f t="shared" si="144"/>
        <v>190</v>
      </c>
      <c r="R2211" t="str">
        <f t="shared" si="146"/>
        <v/>
      </c>
    </row>
    <row r="2212" spans="1:18" ht="20.399999999999999" x14ac:dyDescent="0.35">
      <c r="A2212" s="1">
        <v>2210</v>
      </c>
      <c r="B2212" s="1" t="s">
        <v>856</v>
      </c>
      <c r="C2212" s="1" t="s">
        <v>27</v>
      </c>
      <c r="D2212" s="1">
        <v>2016</v>
      </c>
      <c r="E2212" s="1">
        <v>57000</v>
      </c>
      <c r="F2212" s="1" t="s">
        <v>28</v>
      </c>
      <c r="G2212" s="1" t="s">
        <v>35</v>
      </c>
      <c r="H2212" s="1" t="s">
        <v>18</v>
      </c>
      <c r="I2212" s="1">
        <v>24.07</v>
      </c>
      <c r="J2212" s="1" t="s">
        <v>24</v>
      </c>
      <c r="K2212" s="1" t="s">
        <v>88</v>
      </c>
      <c r="L2212" s="1">
        <v>5</v>
      </c>
      <c r="N2212" s="1">
        <v>3.4</v>
      </c>
      <c r="P2212" s="2">
        <f t="shared" si="144"/>
        <v>67.099999999999994</v>
      </c>
      <c r="R2212" t="str">
        <f t="shared" si="146"/>
        <v/>
      </c>
    </row>
    <row r="2213" spans="1:18" ht="20.399999999999999" x14ac:dyDescent="0.35">
      <c r="A2213" s="1">
        <v>2211</v>
      </c>
      <c r="B2213" s="1" t="s">
        <v>600</v>
      </c>
      <c r="C2213" s="1" t="s">
        <v>61</v>
      </c>
      <c r="D2213" s="1">
        <v>2013</v>
      </c>
      <c r="E2213" s="1">
        <v>40100</v>
      </c>
      <c r="F2213" s="1" t="s">
        <v>23</v>
      </c>
      <c r="G2213" s="1" t="s">
        <v>35</v>
      </c>
      <c r="H2213" s="1" t="s">
        <v>18</v>
      </c>
      <c r="I2213" s="1">
        <v>14.84</v>
      </c>
      <c r="J2213" s="1" t="s">
        <v>24</v>
      </c>
      <c r="K2213" s="1" t="s">
        <v>163</v>
      </c>
      <c r="L2213" s="1">
        <v>5</v>
      </c>
      <c r="N2213" s="1">
        <v>14.5</v>
      </c>
      <c r="P2213" s="2">
        <f t="shared" si="144"/>
        <v>170</v>
      </c>
      <c r="R2213" t="str">
        <f t="shared" si="146"/>
        <v/>
      </c>
    </row>
    <row r="2214" spans="1:18" ht="20.399999999999999" x14ac:dyDescent="0.35">
      <c r="A2214" s="1">
        <v>2212</v>
      </c>
      <c r="B2214" s="1" t="s">
        <v>553</v>
      </c>
      <c r="C2214" s="1" t="s">
        <v>61</v>
      </c>
      <c r="D2214" s="1">
        <v>2013</v>
      </c>
      <c r="E2214" s="1">
        <v>56000</v>
      </c>
      <c r="F2214" s="1" t="s">
        <v>28</v>
      </c>
      <c r="G2214" s="1" t="s">
        <v>17</v>
      </c>
      <c r="H2214" s="1" t="s">
        <v>18</v>
      </c>
      <c r="I2214" s="1">
        <v>24.7</v>
      </c>
      <c r="J2214" s="1" t="s">
        <v>24</v>
      </c>
      <c r="K2214" s="1" t="s">
        <v>464</v>
      </c>
      <c r="L2214" s="1">
        <v>5</v>
      </c>
      <c r="N2214" s="1">
        <v>2.1</v>
      </c>
      <c r="P2214" s="2">
        <f t="shared" si="144"/>
        <v>47.3</v>
      </c>
      <c r="R2214" t="str">
        <f t="shared" si="146"/>
        <v/>
      </c>
    </row>
    <row r="2215" spans="1:18" ht="20.399999999999999" x14ac:dyDescent="0.35">
      <c r="A2215" s="1">
        <v>2213</v>
      </c>
      <c r="B2215" s="1" t="s">
        <v>712</v>
      </c>
      <c r="C2215" s="1" t="s">
        <v>15</v>
      </c>
      <c r="D2215" s="1">
        <v>2012</v>
      </c>
      <c r="E2215" s="1">
        <v>15000</v>
      </c>
      <c r="F2215" s="1" t="s">
        <v>28</v>
      </c>
      <c r="G2215" s="1" t="s">
        <v>17</v>
      </c>
      <c r="H2215" s="1" t="s">
        <v>18</v>
      </c>
      <c r="I2215" s="1">
        <v>18.600000000000001</v>
      </c>
      <c r="J2215" s="1" t="s">
        <v>24</v>
      </c>
      <c r="K2215" s="1" t="s">
        <v>733</v>
      </c>
      <c r="L2215" s="1">
        <v>5</v>
      </c>
      <c r="N2215" s="1">
        <v>3.65</v>
      </c>
      <c r="P2215" s="2">
        <f t="shared" si="144"/>
        <v>85.8</v>
      </c>
      <c r="R2215" t="str">
        <f t="shared" si="146"/>
        <v/>
      </c>
    </row>
    <row r="2216" spans="1:18" ht="20.399999999999999" x14ac:dyDescent="0.35">
      <c r="A2216" s="1">
        <v>2214</v>
      </c>
      <c r="B2216" s="1" t="s">
        <v>1697</v>
      </c>
      <c r="C2216" s="1" t="s">
        <v>57</v>
      </c>
      <c r="D2216" s="1">
        <v>2014</v>
      </c>
      <c r="E2216" s="1">
        <v>14000</v>
      </c>
      <c r="F2216" s="1" t="s">
        <v>28</v>
      </c>
      <c r="G2216" s="1" t="s">
        <v>17</v>
      </c>
      <c r="H2216" s="1" t="s">
        <v>18</v>
      </c>
      <c r="I2216" s="1">
        <v>18.2</v>
      </c>
      <c r="J2216" s="1" t="s">
        <v>24</v>
      </c>
      <c r="K2216" s="1" t="s">
        <v>762</v>
      </c>
      <c r="L2216" s="1">
        <v>5</v>
      </c>
      <c r="N2216" s="1">
        <v>3</v>
      </c>
      <c r="P2216" s="2">
        <f t="shared" si="144"/>
        <v>82.5</v>
      </c>
      <c r="R2216" t="str">
        <f t="shared" si="146"/>
        <v/>
      </c>
    </row>
    <row r="2217" spans="1:18" ht="20.399999999999999" x14ac:dyDescent="0.35">
      <c r="A2217" s="1">
        <v>2215</v>
      </c>
      <c r="B2217" s="1" t="s">
        <v>1122</v>
      </c>
      <c r="C2217" s="1" t="s">
        <v>129</v>
      </c>
      <c r="D2217" s="1">
        <v>2009</v>
      </c>
      <c r="E2217" s="1">
        <v>68000</v>
      </c>
      <c r="F2217" s="1" t="s">
        <v>23</v>
      </c>
      <c r="G2217" s="1" t="s">
        <v>17</v>
      </c>
      <c r="H2217" s="1" t="s">
        <v>36</v>
      </c>
      <c r="I2217" s="1">
        <v>23</v>
      </c>
      <c r="J2217" s="1" t="s">
        <v>24</v>
      </c>
      <c r="K2217" s="1" t="s">
        <v>219</v>
      </c>
      <c r="L2217" s="1">
        <v>5</v>
      </c>
      <c r="N2217" s="1">
        <v>3.95</v>
      </c>
      <c r="P2217" s="2">
        <f t="shared" si="144"/>
        <v>90</v>
      </c>
      <c r="R2217" t="str">
        <f t="shared" si="146"/>
        <v/>
      </c>
    </row>
    <row r="2218" spans="1:18" ht="20.399999999999999" x14ac:dyDescent="0.35">
      <c r="A2218" s="1">
        <v>2216</v>
      </c>
      <c r="B2218" s="1" t="s">
        <v>1698</v>
      </c>
      <c r="C2218" s="1" t="s">
        <v>61</v>
      </c>
      <c r="D2218" s="1">
        <v>2012</v>
      </c>
      <c r="E2218" s="1">
        <v>83000</v>
      </c>
      <c r="F2218" s="1" t="s">
        <v>23</v>
      </c>
      <c r="G2218" s="1" t="s">
        <v>35</v>
      </c>
      <c r="H2218" s="1" t="s">
        <v>18</v>
      </c>
      <c r="I2218" s="1">
        <v>11.9</v>
      </c>
      <c r="J2218" s="1" t="s">
        <v>24</v>
      </c>
      <c r="K2218" s="1" t="s">
        <v>1699</v>
      </c>
      <c r="L2218" s="1">
        <v>5</v>
      </c>
      <c r="N2218" s="1">
        <v>6.75</v>
      </c>
      <c r="P2218" s="2">
        <f t="shared" si="144"/>
        <v>163.19999999999999</v>
      </c>
      <c r="R2218" t="str">
        <f t="shared" si="146"/>
        <v/>
      </c>
    </row>
    <row r="2219" spans="1:18" ht="20.399999999999999" x14ac:dyDescent="0.35">
      <c r="A2219" s="1">
        <v>2217</v>
      </c>
      <c r="B2219" s="1" t="s">
        <v>1700</v>
      </c>
      <c r="C2219" s="1" t="s">
        <v>53</v>
      </c>
      <c r="D2219" s="1">
        <v>2013</v>
      </c>
      <c r="E2219" s="1">
        <v>81504</v>
      </c>
      <c r="F2219" s="1" t="s">
        <v>23</v>
      </c>
      <c r="G2219" s="1" t="s">
        <v>17</v>
      </c>
      <c r="H2219" s="1" t="s">
        <v>18</v>
      </c>
      <c r="I2219" s="1">
        <v>21.43</v>
      </c>
      <c r="J2219" s="1" t="s">
        <v>24</v>
      </c>
      <c r="K2219" s="1" t="s">
        <v>566</v>
      </c>
      <c r="L2219" s="1">
        <v>5</v>
      </c>
      <c r="N2219" s="1">
        <v>6.53</v>
      </c>
      <c r="P2219" s="2">
        <f t="shared" si="144"/>
        <v>87.2</v>
      </c>
      <c r="R2219" t="str">
        <f t="shared" si="146"/>
        <v/>
      </c>
    </row>
    <row r="2220" spans="1:18" ht="20.399999999999999" x14ac:dyDescent="0.35">
      <c r="A2220" s="1">
        <v>2218</v>
      </c>
      <c r="B2220" s="1" t="s">
        <v>206</v>
      </c>
      <c r="C2220" s="1" t="s">
        <v>39</v>
      </c>
      <c r="D2220" s="1">
        <v>2015</v>
      </c>
      <c r="E2220" s="1">
        <v>73500</v>
      </c>
      <c r="F2220" s="1" t="s">
        <v>23</v>
      </c>
      <c r="G2220" s="1" t="s">
        <v>17</v>
      </c>
      <c r="H2220" s="1" t="s">
        <v>18</v>
      </c>
      <c r="I2220" s="1">
        <v>13</v>
      </c>
      <c r="J2220" s="1" t="s">
        <v>24</v>
      </c>
      <c r="K2220" s="1" t="s">
        <v>207</v>
      </c>
      <c r="L2220" s="1">
        <v>7</v>
      </c>
      <c r="N2220" s="1">
        <v>22</v>
      </c>
      <c r="P2220" s="2">
        <f t="shared" si="144"/>
        <v>168.5</v>
      </c>
      <c r="R2220" t="str">
        <f t="shared" si="146"/>
        <v/>
      </c>
    </row>
    <row r="2221" spans="1:18" ht="20.399999999999999" x14ac:dyDescent="0.35">
      <c r="A2221" s="1">
        <v>2219</v>
      </c>
      <c r="B2221" s="1" t="s">
        <v>1701</v>
      </c>
      <c r="C2221" s="1" t="s">
        <v>22</v>
      </c>
      <c r="D2221" s="1">
        <v>2013</v>
      </c>
      <c r="E2221" s="1">
        <v>52900</v>
      </c>
      <c r="F2221" s="1" t="s">
        <v>28</v>
      </c>
      <c r="G2221" s="1" t="s">
        <v>35</v>
      </c>
      <c r="H2221" s="1" t="s">
        <v>18</v>
      </c>
      <c r="I2221" s="1">
        <v>14.3</v>
      </c>
      <c r="J2221" s="1" t="s">
        <v>24</v>
      </c>
      <c r="K2221" s="1" t="s">
        <v>298</v>
      </c>
      <c r="L2221" s="1">
        <v>5</v>
      </c>
      <c r="N2221" s="1">
        <v>4.75</v>
      </c>
      <c r="P2221" s="2">
        <f t="shared" si="144"/>
        <v>103.52</v>
      </c>
      <c r="R2221" t="str">
        <f t="shared" si="146"/>
        <v/>
      </c>
    </row>
    <row r="2222" spans="1:18" ht="20.399999999999999" x14ac:dyDescent="0.35">
      <c r="A2222" s="1">
        <v>2220</v>
      </c>
      <c r="B2222" s="1" t="s">
        <v>1702</v>
      </c>
      <c r="C2222" s="1" t="s">
        <v>15</v>
      </c>
      <c r="D2222" s="1">
        <v>2017</v>
      </c>
      <c r="E2222" s="1">
        <v>20000</v>
      </c>
      <c r="F2222" s="1" t="s">
        <v>28</v>
      </c>
      <c r="G2222" s="1" t="s">
        <v>35</v>
      </c>
      <c r="H2222" s="1" t="s">
        <v>18</v>
      </c>
      <c r="I2222" s="1">
        <v>16.5</v>
      </c>
      <c r="J2222" s="1" t="s">
        <v>24</v>
      </c>
      <c r="K2222" s="1" t="s">
        <v>184</v>
      </c>
      <c r="L2222" s="1">
        <v>5</v>
      </c>
      <c r="M2222" s="1" t="s">
        <v>1703</v>
      </c>
      <c r="N2222" s="1">
        <v>5.99</v>
      </c>
      <c r="P2222" s="2">
        <f t="shared" si="144"/>
        <v>86.8</v>
      </c>
      <c r="Q2222">
        <f t="shared" si="145"/>
        <v>805000.00000000012</v>
      </c>
      <c r="R2222">
        <f t="shared" si="146"/>
        <v>99.989217391304337</v>
      </c>
    </row>
    <row r="2223" spans="1:18" ht="20.399999999999999" x14ac:dyDescent="0.35">
      <c r="A2223" s="1">
        <v>2221</v>
      </c>
      <c r="B2223" s="1" t="s">
        <v>519</v>
      </c>
      <c r="C2223" s="1" t="s">
        <v>43</v>
      </c>
      <c r="D2223" s="1">
        <v>2011</v>
      </c>
      <c r="E2223" s="1">
        <v>46000</v>
      </c>
      <c r="F2223" s="1" t="s">
        <v>28</v>
      </c>
      <c r="G2223" s="1" t="s">
        <v>17</v>
      </c>
      <c r="H2223" s="1" t="s">
        <v>18</v>
      </c>
      <c r="I2223" s="1">
        <v>16.47</v>
      </c>
      <c r="J2223" s="1" t="s">
        <v>24</v>
      </c>
      <c r="K2223" s="1" t="s">
        <v>114</v>
      </c>
      <c r="L2223" s="1">
        <v>5</v>
      </c>
      <c r="N2223" s="1">
        <v>3.05</v>
      </c>
      <c r="P2223" s="2">
        <f t="shared" si="144"/>
        <v>73.900000000000006</v>
      </c>
      <c r="R2223" t="str">
        <f t="shared" si="146"/>
        <v/>
      </c>
    </row>
    <row r="2224" spans="1:18" ht="20.399999999999999" x14ac:dyDescent="0.35">
      <c r="A2224" s="1">
        <v>2222</v>
      </c>
      <c r="B2224" s="1" t="s">
        <v>519</v>
      </c>
      <c r="C2224" s="1" t="s">
        <v>61</v>
      </c>
      <c r="D2224" s="1">
        <v>2010</v>
      </c>
      <c r="E2224" s="1">
        <v>65000</v>
      </c>
      <c r="F2224" s="1" t="s">
        <v>28</v>
      </c>
      <c r="G2224" s="1" t="s">
        <v>17</v>
      </c>
      <c r="H2224" s="1" t="s">
        <v>18</v>
      </c>
      <c r="I2224" s="1">
        <v>16.47</v>
      </c>
      <c r="J2224" s="1" t="s">
        <v>24</v>
      </c>
      <c r="K2224" s="1" t="s">
        <v>114</v>
      </c>
      <c r="L2224" s="1">
        <v>5</v>
      </c>
      <c r="N2224" s="1">
        <v>2.4</v>
      </c>
      <c r="P2224" s="2">
        <f t="shared" si="144"/>
        <v>73.900000000000006</v>
      </c>
      <c r="R2224" t="str">
        <f t="shared" si="146"/>
        <v/>
      </c>
    </row>
    <row r="2225" spans="1:18" ht="20.399999999999999" x14ac:dyDescent="0.35">
      <c r="A2225" s="1">
        <v>2223</v>
      </c>
      <c r="B2225" s="1" t="s">
        <v>1704</v>
      </c>
      <c r="C2225" s="1" t="s">
        <v>22</v>
      </c>
      <c r="D2225" s="1">
        <v>2007</v>
      </c>
      <c r="E2225" s="1">
        <v>42000</v>
      </c>
      <c r="F2225" s="1" t="s">
        <v>28</v>
      </c>
      <c r="G2225" s="1" t="s">
        <v>17</v>
      </c>
      <c r="H2225" s="1" t="s">
        <v>145</v>
      </c>
      <c r="I2225" s="1">
        <v>18.2</v>
      </c>
      <c r="J2225" s="1" t="s">
        <v>24</v>
      </c>
      <c r="K2225" s="1" t="s">
        <v>88</v>
      </c>
      <c r="L2225" s="1">
        <v>5</v>
      </c>
      <c r="N2225" s="1">
        <v>1.3</v>
      </c>
      <c r="P2225" s="2">
        <f t="shared" si="144"/>
        <v>67.099999999999994</v>
      </c>
      <c r="R2225" t="str">
        <f t="shared" si="146"/>
        <v/>
      </c>
    </row>
    <row r="2226" spans="1:18" ht="20.399999999999999" x14ac:dyDescent="0.35">
      <c r="A2226" s="1">
        <v>2224</v>
      </c>
      <c r="B2226" s="1" t="s">
        <v>1705</v>
      </c>
      <c r="C2226" s="1" t="s">
        <v>53</v>
      </c>
      <c r="D2226" s="1">
        <v>2016</v>
      </c>
      <c r="E2226" s="1">
        <v>36681</v>
      </c>
      <c r="F2226" s="1" t="s">
        <v>23</v>
      </c>
      <c r="G2226" s="1" t="s">
        <v>17</v>
      </c>
      <c r="H2226" s="1" t="s">
        <v>18</v>
      </c>
      <c r="I2226" s="1">
        <v>23.59</v>
      </c>
      <c r="J2226" s="1" t="s">
        <v>24</v>
      </c>
      <c r="K2226" s="1" t="s">
        <v>311</v>
      </c>
      <c r="L2226" s="1">
        <v>5</v>
      </c>
      <c r="M2226" s="1" t="s">
        <v>1706</v>
      </c>
      <c r="N2226" s="1">
        <v>6.71</v>
      </c>
      <c r="P2226" s="2">
        <f t="shared" si="144"/>
        <v>67.06</v>
      </c>
      <c r="Q2226">
        <f t="shared" si="145"/>
        <v>882000</v>
      </c>
      <c r="R2226">
        <f t="shared" si="146"/>
        <v>99.992396825396824</v>
      </c>
    </row>
    <row r="2227" spans="1:18" ht="20.399999999999999" x14ac:dyDescent="0.35">
      <c r="A2227" s="1">
        <v>2225</v>
      </c>
      <c r="B2227" s="1" t="s">
        <v>211</v>
      </c>
      <c r="C2227" s="1" t="s">
        <v>129</v>
      </c>
      <c r="D2227" s="1">
        <v>2014</v>
      </c>
      <c r="E2227" s="1">
        <v>67000</v>
      </c>
      <c r="F2227" s="1" t="s">
        <v>23</v>
      </c>
      <c r="G2227" s="1" t="s">
        <v>17</v>
      </c>
      <c r="H2227" s="1" t="s">
        <v>36</v>
      </c>
      <c r="I2227" s="1">
        <v>15.1</v>
      </c>
      <c r="J2227" s="1" t="s">
        <v>24</v>
      </c>
      <c r="K2227" s="1" t="s">
        <v>167</v>
      </c>
      <c r="L2227" s="1">
        <v>7</v>
      </c>
      <c r="N2227" s="1">
        <v>7.2</v>
      </c>
      <c r="P2227" s="2">
        <f t="shared" si="144"/>
        <v>140</v>
      </c>
      <c r="R2227" t="str">
        <f t="shared" si="146"/>
        <v/>
      </c>
    </row>
    <row r="2228" spans="1:18" ht="20.399999999999999" x14ac:dyDescent="0.35">
      <c r="A2228" s="1">
        <v>2226</v>
      </c>
      <c r="B2228" s="1" t="s">
        <v>559</v>
      </c>
      <c r="C2228" s="1" t="s">
        <v>27</v>
      </c>
      <c r="D2228" s="1">
        <v>2016</v>
      </c>
      <c r="E2228" s="1">
        <v>18000</v>
      </c>
      <c r="F2228" s="1" t="s">
        <v>28</v>
      </c>
      <c r="G2228" s="1" t="s">
        <v>35</v>
      </c>
      <c r="H2228" s="1" t="s">
        <v>18</v>
      </c>
      <c r="I2228" s="1">
        <v>18.899999999999999</v>
      </c>
      <c r="J2228" s="1" t="s">
        <v>24</v>
      </c>
      <c r="K2228" s="1" t="s">
        <v>110</v>
      </c>
      <c r="L2228" s="1">
        <v>5</v>
      </c>
      <c r="N2228" s="1">
        <v>5.4</v>
      </c>
      <c r="P2228" s="2">
        <f t="shared" si="144"/>
        <v>82</v>
      </c>
      <c r="R2228" t="str">
        <f t="shared" si="146"/>
        <v/>
      </c>
    </row>
    <row r="2229" spans="1:18" ht="20.399999999999999" x14ac:dyDescent="0.35">
      <c r="A2229" s="1">
        <v>2227</v>
      </c>
      <c r="B2229" s="1" t="s">
        <v>209</v>
      </c>
      <c r="C2229" s="1" t="s">
        <v>53</v>
      </c>
      <c r="D2229" s="1">
        <v>2015</v>
      </c>
      <c r="E2229" s="1">
        <v>56409</v>
      </c>
      <c r="F2229" s="1" t="s">
        <v>23</v>
      </c>
      <c r="G2229" s="1" t="s">
        <v>17</v>
      </c>
      <c r="H2229" s="1" t="s">
        <v>18</v>
      </c>
      <c r="I2229" s="1">
        <v>22.7</v>
      </c>
      <c r="J2229" s="1" t="s">
        <v>24</v>
      </c>
      <c r="K2229" s="1" t="s">
        <v>210</v>
      </c>
      <c r="L2229" s="1">
        <v>5</v>
      </c>
      <c r="N2229" s="1">
        <v>6.63</v>
      </c>
      <c r="P2229" s="2">
        <f t="shared" si="144"/>
        <v>89.84</v>
      </c>
      <c r="R2229" t="str">
        <f t="shared" si="146"/>
        <v/>
      </c>
    </row>
    <row r="2230" spans="1:18" ht="20.399999999999999" x14ac:dyDescent="0.35">
      <c r="A2230" s="1">
        <v>2228</v>
      </c>
      <c r="B2230" s="1" t="s">
        <v>1417</v>
      </c>
      <c r="C2230" s="1" t="s">
        <v>15</v>
      </c>
      <c r="D2230" s="1">
        <v>2016</v>
      </c>
      <c r="E2230" s="1">
        <v>65263</v>
      </c>
      <c r="F2230" s="1" t="s">
        <v>16</v>
      </c>
      <c r="G2230" s="1" t="s">
        <v>17</v>
      </c>
      <c r="H2230" s="1" t="s">
        <v>18</v>
      </c>
      <c r="I2230" s="1">
        <v>17.5</v>
      </c>
      <c r="J2230" s="1" t="s">
        <v>19</v>
      </c>
      <c r="K2230" s="1" t="s">
        <v>1418</v>
      </c>
      <c r="L2230" s="1">
        <v>7</v>
      </c>
      <c r="N2230" s="1">
        <v>7.5</v>
      </c>
      <c r="P2230" s="2">
        <f t="shared" si="144"/>
        <v>80.459999999999994</v>
      </c>
      <c r="R2230" t="str">
        <f t="shared" si="146"/>
        <v/>
      </c>
    </row>
    <row r="2231" spans="1:18" ht="20.399999999999999" x14ac:dyDescent="0.35">
      <c r="A2231" s="1">
        <v>2229</v>
      </c>
      <c r="B2231" s="1" t="s">
        <v>487</v>
      </c>
      <c r="C2231" s="1" t="s">
        <v>34</v>
      </c>
      <c r="D2231" s="1">
        <v>2018</v>
      </c>
      <c r="E2231" s="1">
        <v>20300</v>
      </c>
      <c r="F2231" s="1" t="s">
        <v>28</v>
      </c>
      <c r="G2231" s="1" t="s">
        <v>35</v>
      </c>
      <c r="H2231" s="1" t="s">
        <v>18</v>
      </c>
      <c r="I2231" s="1">
        <v>18</v>
      </c>
      <c r="J2231" s="1" t="s">
        <v>24</v>
      </c>
      <c r="K2231" s="1" t="s">
        <v>201</v>
      </c>
      <c r="L2231" s="1">
        <v>5</v>
      </c>
      <c r="M2231" s="1" t="s">
        <v>1707</v>
      </c>
      <c r="N2231" s="1">
        <v>14.21</v>
      </c>
      <c r="P2231" s="2">
        <f t="shared" si="144"/>
        <v>117.3</v>
      </c>
      <c r="Q2231">
        <f t="shared" si="145"/>
        <v>1738000</v>
      </c>
      <c r="R2231">
        <f t="shared" si="146"/>
        <v>99.993250863060993</v>
      </c>
    </row>
    <row r="2232" spans="1:18" ht="20.399999999999999" x14ac:dyDescent="0.35">
      <c r="A2232" s="1">
        <v>2230</v>
      </c>
      <c r="B2232" s="1" t="s">
        <v>526</v>
      </c>
      <c r="C2232" s="1" t="s">
        <v>57</v>
      </c>
      <c r="D2232" s="1">
        <v>2010</v>
      </c>
      <c r="E2232" s="1">
        <v>45008</v>
      </c>
      <c r="F2232" s="1" t="s">
        <v>28</v>
      </c>
      <c r="G2232" s="1" t="s">
        <v>17</v>
      </c>
      <c r="H2232" s="1" t="s">
        <v>18</v>
      </c>
      <c r="I2232" s="1">
        <v>17</v>
      </c>
      <c r="J2232" s="1" t="s">
        <v>24</v>
      </c>
      <c r="K2232" s="1" t="s">
        <v>466</v>
      </c>
      <c r="L2232" s="1">
        <v>5</v>
      </c>
      <c r="N2232" s="1">
        <v>3</v>
      </c>
      <c r="P2232" s="2">
        <f t="shared" si="144"/>
        <v>118</v>
      </c>
      <c r="R2232" t="str">
        <f t="shared" si="146"/>
        <v/>
      </c>
    </row>
    <row r="2233" spans="1:18" ht="20.399999999999999" x14ac:dyDescent="0.35">
      <c r="A2233" s="1">
        <v>2231</v>
      </c>
      <c r="B2233" s="1" t="s">
        <v>1708</v>
      </c>
      <c r="C2233" s="1" t="s">
        <v>53</v>
      </c>
      <c r="D2233" s="1">
        <v>2017</v>
      </c>
      <c r="E2233" s="1">
        <v>21799</v>
      </c>
      <c r="F2233" s="1" t="s">
        <v>28</v>
      </c>
      <c r="G2233" s="1" t="s">
        <v>17</v>
      </c>
      <c r="H2233" s="1" t="s">
        <v>18</v>
      </c>
      <c r="I2233" s="1">
        <v>23.1</v>
      </c>
      <c r="J2233" s="1" t="s">
        <v>24</v>
      </c>
      <c r="K2233" s="1" t="s">
        <v>398</v>
      </c>
      <c r="L2233" s="1">
        <v>5</v>
      </c>
      <c r="M2233" s="1" t="s">
        <v>1709</v>
      </c>
      <c r="N2233" s="1">
        <v>5.1100000000000003</v>
      </c>
      <c r="P2233" s="2">
        <f t="shared" si="144"/>
        <v>67.040000000000006</v>
      </c>
      <c r="Q2233">
        <f t="shared" si="145"/>
        <v>569000</v>
      </c>
      <c r="R2233">
        <f t="shared" si="146"/>
        <v>99.98821792618628</v>
      </c>
    </row>
    <row r="2234" spans="1:18" ht="20.399999999999999" x14ac:dyDescent="0.35">
      <c r="A2234" s="1">
        <v>2232</v>
      </c>
      <c r="B2234" s="1" t="s">
        <v>903</v>
      </c>
      <c r="C2234" s="1" t="s">
        <v>22</v>
      </c>
      <c r="D2234" s="1">
        <v>2011</v>
      </c>
      <c r="E2234" s="1">
        <v>57328</v>
      </c>
      <c r="F2234" s="1" t="s">
        <v>28</v>
      </c>
      <c r="G2234" s="1" t="s">
        <v>17</v>
      </c>
      <c r="H2234" s="1" t="s">
        <v>18</v>
      </c>
      <c r="I2234" s="1">
        <v>15.04</v>
      </c>
      <c r="J2234" s="1" t="s">
        <v>24</v>
      </c>
      <c r="K2234" s="1" t="s">
        <v>49</v>
      </c>
      <c r="L2234" s="1">
        <v>5</v>
      </c>
      <c r="N2234" s="1">
        <v>3.39</v>
      </c>
      <c r="P2234" s="2">
        <f t="shared" si="144"/>
        <v>103.6</v>
      </c>
      <c r="R2234" t="str">
        <f t="shared" si="146"/>
        <v/>
      </c>
    </row>
    <row r="2235" spans="1:18" ht="20.399999999999999" x14ac:dyDescent="0.35">
      <c r="A2235" s="1">
        <v>2233</v>
      </c>
      <c r="B2235" s="1" t="s">
        <v>236</v>
      </c>
      <c r="C2235" s="1" t="s">
        <v>39</v>
      </c>
      <c r="D2235" s="1">
        <v>2017</v>
      </c>
      <c r="E2235" s="1">
        <v>35358</v>
      </c>
      <c r="F2235" s="1" t="s">
        <v>23</v>
      </c>
      <c r="G2235" s="1" t="s">
        <v>35</v>
      </c>
      <c r="H2235" s="1" t="s">
        <v>18</v>
      </c>
      <c r="I2235" s="1">
        <v>11.36</v>
      </c>
      <c r="J2235" s="1" t="s">
        <v>24</v>
      </c>
      <c r="K2235" s="1" t="s">
        <v>46</v>
      </c>
      <c r="L2235" s="1">
        <v>7</v>
      </c>
      <c r="M2235" s="1" t="s">
        <v>1160</v>
      </c>
      <c r="N2235" s="1">
        <v>22.99</v>
      </c>
      <c r="P2235" s="2">
        <f t="shared" si="144"/>
        <v>171.5</v>
      </c>
      <c r="Q2235">
        <f t="shared" si="145"/>
        <v>2656000</v>
      </c>
      <c r="R2235">
        <f t="shared" si="146"/>
        <v>99.993542921686753</v>
      </c>
    </row>
    <row r="2236" spans="1:18" ht="20.399999999999999" x14ac:dyDescent="0.35">
      <c r="A2236" s="1">
        <v>2234</v>
      </c>
      <c r="B2236" s="1" t="s">
        <v>1515</v>
      </c>
      <c r="C2236" s="1" t="s">
        <v>61</v>
      </c>
      <c r="D2236" s="1">
        <v>2009</v>
      </c>
      <c r="E2236" s="1">
        <v>46946</v>
      </c>
      <c r="F2236" s="1" t="s">
        <v>28</v>
      </c>
      <c r="G2236" s="1" t="s">
        <v>17</v>
      </c>
      <c r="H2236" s="1" t="s">
        <v>36</v>
      </c>
      <c r="I2236" s="1">
        <v>18.5</v>
      </c>
      <c r="J2236" s="1" t="s">
        <v>24</v>
      </c>
      <c r="K2236" s="1" t="s">
        <v>84</v>
      </c>
      <c r="L2236" s="1">
        <v>5</v>
      </c>
      <c r="N2236" s="1">
        <v>2.35</v>
      </c>
      <c r="P2236" s="2">
        <f t="shared" si="144"/>
        <v>80</v>
      </c>
      <c r="R2236" t="str">
        <f t="shared" si="146"/>
        <v/>
      </c>
    </row>
    <row r="2237" spans="1:18" ht="20.399999999999999" x14ac:dyDescent="0.35">
      <c r="A2237" s="1">
        <v>2235</v>
      </c>
      <c r="B2237" s="1" t="s">
        <v>198</v>
      </c>
      <c r="C2237" s="1" t="s">
        <v>57</v>
      </c>
      <c r="D2237" s="1">
        <v>2012</v>
      </c>
      <c r="E2237" s="1">
        <v>39772</v>
      </c>
      <c r="F2237" s="1" t="s">
        <v>23</v>
      </c>
      <c r="G2237" s="1" t="s">
        <v>17</v>
      </c>
      <c r="H2237" s="1" t="s">
        <v>18</v>
      </c>
      <c r="I2237" s="1">
        <v>23.2</v>
      </c>
      <c r="J2237" s="1" t="s">
        <v>24</v>
      </c>
      <c r="K2237" s="1" t="s">
        <v>199</v>
      </c>
      <c r="L2237" s="1">
        <v>5</v>
      </c>
      <c r="N2237" s="1">
        <v>2.85</v>
      </c>
      <c r="P2237" s="2">
        <f t="shared" si="144"/>
        <v>73.94</v>
      </c>
      <c r="R2237" t="str">
        <f t="shared" si="146"/>
        <v/>
      </c>
    </row>
    <row r="2238" spans="1:18" ht="20.399999999999999" x14ac:dyDescent="0.35">
      <c r="A2238" s="1">
        <v>2236</v>
      </c>
      <c r="B2238" s="1" t="s">
        <v>329</v>
      </c>
      <c r="C2238" s="1" t="s">
        <v>61</v>
      </c>
      <c r="D2238" s="1">
        <v>2014</v>
      </c>
      <c r="E2238" s="1">
        <v>58000</v>
      </c>
      <c r="F2238" s="1" t="s">
        <v>23</v>
      </c>
      <c r="G2238" s="1" t="s">
        <v>35</v>
      </c>
      <c r="H2238" s="1" t="s">
        <v>18</v>
      </c>
      <c r="I2238" s="1">
        <v>17.68</v>
      </c>
      <c r="J2238" s="1" t="s">
        <v>24</v>
      </c>
      <c r="K2238" s="1" t="s">
        <v>139</v>
      </c>
      <c r="L2238" s="1">
        <v>5</v>
      </c>
      <c r="N2238" s="1">
        <v>18.5</v>
      </c>
      <c r="P2238" s="2">
        <f t="shared" si="144"/>
        <v>174.33</v>
      </c>
      <c r="R2238" t="str">
        <f t="shared" si="146"/>
        <v/>
      </c>
    </row>
    <row r="2239" spans="1:18" ht="20.399999999999999" x14ac:dyDescent="0.35">
      <c r="A2239" s="1">
        <v>2237</v>
      </c>
      <c r="B2239" s="1" t="s">
        <v>1458</v>
      </c>
      <c r="C2239" s="1" t="s">
        <v>74</v>
      </c>
      <c r="D2239" s="1">
        <v>2014</v>
      </c>
      <c r="E2239" s="1">
        <v>52000</v>
      </c>
      <c r="F2239" s="1" t="s">
        <v>28</v>
      </c>
      <c r="G2239" s="1" t="s">
        <v>17</v>
      </c>
      <c r="H2239" s="1" t="s">
        <v>18</v>
      </c>
      <c r="I2239" s="1">
        <v>13.24</v>
      </c>
      <c r="J2239" s="1" t="s">
        <v>24</v>
      </c>
      <c r="K2239" s="1" t="s">
        <v>1459</v>
      </c>
      <c r="L2239" s="1">
        <v>5</v>
      </c>
      <c r="N2239" s="1">
        <v>5.99</v>
      </c>
      <c r="P2239" s="2">
        <f t="shared" si="144"/>
        <v>102.57</v>
      </c>
      <c r="R2239" t="str">
        <f t="shared" si="146"/>
        <v/>
      </c>
    </row>
    <row r="2240" spans="1:18" ht="20.399999999999999" x14ac:dyDescent="0.35">
      <c r="A2240" s="1">
        <v>2238</v>
      </c>
      <c r="B2240" s="1" t="s">
        <v>244</v>
      </c>
      <c r="C2240" s="1" t="s">
        <v>39</v>
      </c>
      <c r="D2240" s="1">
        <v>2008</v>
      </c>
      <c r="E2240" s="1">
        <v>152000</v>
      </c>
      <c r="F2240" s="1" t="s">
        <v>28</v>
      </c>
      <c r="G2240" s="1" t="s">
        <v>17</v>
      </c>
      <c r="H2240" s="1" t="s">
        <v>36</v>
      </c>
      <c r="I2240" s="1">
        <v>13.5</v>
      </c>
      <c r="J2240" s="1" t="s">
        <v>24</v>
      </c>
      <c r="K2240" s="1" t="s">
        <v>245</v>
      </c>
      <c r="L2240" s="1">
        <v>5</v>
      </c>
      <c r="N2240" s="1">
        <v>3</v>
      </c>
      <c r="P2240" s="2">
        <f t="shared" si="144"/>
        <v>130</v>
      </c>
      <c r="R2240" t="str">
        <f t="shared" si="146"/>
        <v/>
      </c>
    </row>
    <row r="2241" spans="1:18" ht="20.399999999999999" x14ac:dyDescent="0.35">
      <c r="A2241" s="1">
        <v>2239</v>
      </c>
      <c r="B2241" s="1" t="s">
        <v>1710</v>
      </c>
      <c r="C2241" s="1" t="s">
        <v>43</v>
      </c>
      <c r="D2241" s="1">
        <v>2016</v>
      </c>
      <c r="E2241" s="1">
        <v>42700</v>
      </c>
      <c r="F2241" s="1" t="s">
        <v>28</v>
      </c>
      <c r="G2241" s="1" t="s">
        <v>17</v>
      </c>
      <c r="H2241" s="1" t="s">
        <v>18</v>
      </c>
      <c r="I2241" s="1">
        <v>23.84</v>
      </c>
      <c r="J2241" s="1" t="s">
        <v>24</v>
      </c>
      <c r="K2241" s="1" t="s">
        <v>1143</v>
      </c>
      <c r="L2241" s="1">
        <v>5</v>
      </c>
      <c r="M2241" s="1" t="s">
        <v>1689</v>
      </c>
      <c r="N2241" s="1">
        <v>3.6</v>
      </c>
      <c r="P2241" s="2">
        <f t="shared" si="144"/>
        <v>84</v>
      </c>
      <c r="Q2241">
        <f t="shared" si="145"/>
        <v>561000</v>
      </c>
      <c r="R2241">
        <f t="shared" si="146"/>
        <v>99.985026737967914</v>
      </c>
    </row>
    <row r="2242" spans="1:18" ht="20.399999999999999" x14ac:dyDescent="0.35">
      <c r="A2242" s="1">
        <v>2240</v>
      </c>
      <c r="B2242" s="1" t="s">
        <v>970</v>
      </c>
      <c r="C2242" s="1" t="s">
        <v>39</v>
      </c>
      <c r="D2242" s="1">
        <v>2014</v>
      </c>
      <c r="E2242" s="1">
        <v>60000</v>
      </c>
      <c r="F2242" s="1" t="s">
        <v>23</v>
      </c>
      <c r="G2242" s="1" t="s">
        <v>35</v>
      </c>
      <c r="H2242" s="1" t="s">
        <v>18</v>
      </c>
      <c r="I2242" s="1">
        <v>16.55</v>
      </c>
      <c r="J2242" s="1" t="s">
        <v>24</v>
      </c>
      <c r="K2242" s="1" t="s">
        <v>867</v>
      </c>
      <c r="L2242" s="1">
        <v>5</v>
      </c>
      <c r="N2242" s="1">
        <v>24</v>
      </c>
      <c r="P2242" s="2">
        <f t="shared" si="144"/>
        <v>147.51</v>
      </c>
      <c r="R2242" t="str">
        <f t="shared" si="146"/>
        <v/>
      </c>
    </row>
    <row r="2243" spans="1:18" ht="20.399999999999999" x14ac:dyDescent="0.35">
      <c r="A2243" s="1">
        <v>2241</v>
      </c>
      <c r="B2243" s="1" t="s">
        <v>887</v>
      </c>
      <c r="C2243" s="1" t="s">
        <v>34</v>
      </c>
      <c r="D2243" s="1">
        <v>2015</v>
      </c>
      <c r="E2243" s="1">
        <v>33195</v>
      </c>
      <c r="F2243" s="1" t="s">
        <v>28</v>
      </c>
      <c r="G2243" s="1" t="s">
        <v>17</v>
      </c>
      <c r="H2243" s="1" t="s">
        <v>18</v>
      </c>
      <c r="I2243" s="1">
        <v>19.100000000000001</v>
      </c>
      <c r="J2243" s="1" t="s">
        <v>24</v>
      </c>
      <c r="K2243" s="1" t="s">
        <v>733</v>
      </c>
      <c r="L2243" s="1">
        <v>5</v>
      </c>
      <c r="N2243" s="1">
        <v>6.26</v>
      </c>
      <c r="P2243" s="2">
        <f t="shared" ref="P2243:P2263" si="147">--LEFT(K2243, FIND(" ", K2243) - 1)</f>
        <v>85.8</v>
      </c>
      <c r="R2243" t="str">
        <f t="shared" si="146"/>
        <v/>
      </c>
    </row>
    <row r="2244" spans="1:18" ht="20.399999999999999" x14ac:dyDescent="0.35">
      <c r="A2244" s="1">
        <v>2242</v>
      </c>
      <c r="B2244" s="1" t="s">
        <v>1095</v>
      </c>
      <c r="C2244" s="1" t="s">
        <v>39</v>
      </c>
      <c r="D2244" s="1">
        <v>2010</v>
      </c>
      <c r="E2244" s="1">
        <v>110000</v>
      </c>
      <c r="F2244" s="1" t="s">
        <v>23</v>
      </c>
      <c r="G2244" s="1" t="s">
        <v>17</v>
      </c>
      <c r="H2244" s="1" t="s">
        <v>18</v>
      </c>
      <c r="I2244" s="1">
        <v>14.24</v>
      </c>
      <c r="J2244" s="1" t="s">
        <v>24</v>
      </c>
      <c r="K2244" s="1" t="s">
        <v>1096</v>
      </c>
      <c r="L2244" s="1">
        <v>7</v>
      </c>
      <c r="M2244" s="1" t="s">
        <v>1711</v>
      </c>
      <c r="N2244" s="1">
        <v>13.7</v>
      </c>
      <c r="P2244" s="2">
        <f t="shared" si="147"/>
        <v>174.5</v>
      </c>
      <c r="Q2244">
        <f t="shared" si="145"/>
        <v>3751000</v>
      </c>
      <c r="R2244">
        <f t="shared" si="146"/>
        <v>99.99534790722474</v>
      </c>
    </row>
    <row r="2245" spans="1:18" ht="20.399999999999999" x14ac:dyDescent="0.35">
      <c r="A2245" s="1">
        <v>2243</v>
      </c>
      <c r="B2245" s="1" t="s">
        <v>1712</v>
      </c>
      <c r="C2245" s="1" t="s">
        <v>15</v>
      </c>
      <c r="D2245" s="1">
        <v>2016</v>
      </c>
      <c r="E2245" s="1">
        <v>52000</v>
      </c>
      <c r="F2245" s="1" t="s">
        <v>23</v>
      </c>
      <c r="G2245" s="1" t="s">
        <v>35</v>
      </c>
      <c r="H2245" s="1" t="s">
        <v>18</v>
      </c>
      <c r="I2245" s="1">
        <v>15.26</v>
      </c>
      <c r="J2245" s="1" t="s">
        <v>24</v>
      </c>
      <c r="K2245" s="1" t="s">
        <v>1713</v>
      </c>
      <c r="L2245" s="1">
        <v>5</v>
      </c>
      <c r="N2245" s="1">
        <v>35</v>
      </c>
      <c r="P2245" s="2">
        <f t="shared" si="147"/>
        <v>203.2</v>
      </c>
      <c r="R2245" t="str">
        <f t="shared" si="146"/>
        <v/>
      </c>
    </row>
    <row r="2246" spans="1:18" ht="20.399999999999999" x14ac:dyDescent="0.35">
      <c r="A2246" s="1">
        <v>2244</v>
      </c>
      <c r="B2246" s="1" t="s">
        <v>1147</v>
      </c>
      <c r="C2246" s="1" t="s">
        <v>53</v>
      </c>
      <c r="D2246" s="1">
        <v>2015</v>
      </c>
      <c r="E2246" s="1">
        <v>64399</v>
      </c>
      <c r="F2246" s="1" t="s">
        <v>23</v>
      </c>
      <c r="G2246" s="1" t="s">
        <v>17</v>
      </c>
      <c r="H2246" s="1" t="s">
        <v>18</v>
      </c>
      <c r="I2246" s="1">
        <v>21.9</v>
      </c>
      <c r="J2246" s="1" t="s">
        <v>24</v>
      </c>
      <c r="K2246" s="1" t="s">
        <v>219</v>
      </c>
      <c r="L2246" s="1">
        <v>5</v>
      </c>
      <c r="N2246" s="1">
        <v>5.0199999999999996</v>
      </c>
      <c r="P2246" s="2">
        <f t="shared" si="147"/>
        <v>90</v>
      </c>
      <c r="R2246" t="str">
        <f t="shared" si="146"/>
        <v/>
      </c>
    </row>
    <row r="2247" spans="1:18" ht="20.399999999999999" x14ac:dyDescent="0.35">
      <c r="A2247" s="1">
        <v>2245</v>
      </c>
      <c r="B2247" s="1" t="s">
        <v>1714</v>
      </c>
      <c r="C2247" s="1" t="s">
        <v>15</v>
      </c>
      <c r="D2247" s="1">
        <v>2015</v>
      </c>
      <c r="E2247" s="1">
        <v>55000</v>
      </c>
      <c r="F2247" s="1" t="s">
        <v>28</v>
      </c>
      <c r="G2247" s="1" t="s">
        <v>17</v>
      </c>
      <c r="H2247" s="1" t="s">
        <v>18</v>
      </c>
      <c r="I2247" s="1">
        <v>21.5</v>
      </c>
      <c r="J2247" s="1" t="s">
        <v>24</v>
      </c>
      <c r="K2247" s="1" t="s">
        <v>291</v>
      </c>
      <c r="L2247" s="1">
        <v>5</v>
      </c>
      <c r="M2247" s="1" t="s">
        <v>1715</v>
      </c>
      <c r="N2247" s="1">
        <v>3.1</v>
      </c>
      <c r="P2247" s="2">
        <f t="shared" si="147"/>
        <v>81.8</v>
      </c>
      <c r="Q2247">
        <f t="shared" si="145"/>
        <v>588000</v>
      </c>
      <c r="R2247">
        <f t="shared" si="146"/>
        <v>99.986088435374143</v>
      </c>
    </row>
    <row r="2248" spans="1:18" ht="20.399999999999999" x14ac:dyDescent="0.35">
      <c r="A2248" s="1">
        <v>2246</v>
      </c>
      <c r="B2248" s="1" t="s">
        <v>474</v>
      </c>
      <c r="C2248" s="1" t="s">
        <v>74</v>
      </c>
      <c r="D2248" s="1">
        <v>2012</v>
      </c>
      <c r="E2248" s="1">
        <v>50000</v>
      </c>
      <c r="F2248" s="1" t="s">
        <v>23</v>
      </c>
      <c r="G2248" s="1" t="s">
        <v>17</v>
      </c>
      <c r="H2248" s="1" t="s">
        <v>18</v>
      </c>
      <c r="I2248" s="1">
        <v>20.54</v>
      </c>
      <c r="J2248" s="1" t="s">
        <v>24</v>
      </c>
      <c r="K2248" s="1" t="s">
        <v>49</v>
      </c>
      <c r="L2248" s="1">
        <v>5</v>
      </c>
      <c r="N2248" s="1">
        <v>5.5</v>
      </c>
      <c r="P2248" s="2">
        <f t="shared" si="147"/>
        <v>103.6</v>
      </c>
      <c r="R2248" t="str">
        <f t="shared" si="146"/>
        <v/>
      </c>
    </row>
    <row r="2249" spans="1:18" ht="20.399999999999999" x14ac:dyDescent="0.35">
      <c r="A2249" s="1">
        <v>2247</v>
      </c>
      <c r="B2249" s="1" t="s">
        <v>887</v>
      </c>
      <c r="C2249" s="1" t="s">
        <v>57</v>
      </c>
      <c r="D2249" s="1">
        <v>2014</v>
      </c>
      <c r="E2249" s="1">
        <v>33485</v>
      </c>
      <c r="F2249" s="1" t="s">
        <v>28</v>
      </c>
      <c r="G2249" s="1" t="s">
        <v>17</v>
      </c>
      <c r="H2249" s="1" t="s">
        <v>18</v>
      </c>
      <c r="I2249" s="1">
        <v>19.100000000000001</v>
      </c>
      <c r="J2249" s="1" t="s">
        <v>24</v>
      </c>
      <c r="K2249" s="1" t="s">
        <v>733</v>
      </c>
      <c r="L2249" s="1">
        <v>5</v>
      </c>
      <c r="N2249" s="1">
        <v>3.59</v>
      </c>
      <c r="P2249" s="2">
        <f t="shared" si="147"/>
        <v>85.8</v>
      </c>
      <c r="R2249" t="str">
        <f t="shared" si="146"/>
        <v/>
      </c>
    </row>
    <row r="2250" spans="1:18" ht="20.399999999999999" x14ac:dyDescent="0.35">
      <c r="A2250" s="1">
        <v>2248</v>
      </c>
      <c r="B2250" s="1" t="s">
        <v>1253</v>
      </c>
      <c r="C2250" s="1" t="s">
        <v>57</v>
      </c>
      <c r="D2250" s="1">
        <v>2015</v>
      </c>
      <c r="E2250" s="1">
        <v>32000</v>
      </c>
      <c r="F2250" s="1" t="s">
        <v>23</v>
      </c>
      <c r="G2250" s="1" t="s">
        <v>17</v>
      </c>
      <c r="H2250" s="1" t="s">
        <v>18</v>
      </c>
      <c r="I2250" s="1">
        <v>20.399999999999999</v>
      </c>
      <c r="J2250" s="1" t="s">
        <v>24</v>
      </c>
      <c r="K2250" s="1" t="s">
        <v>1254</v>
      </c>
      <c r="L2250" s="1">
        <v>5</v>
      </c>
      <c r="N2250" s="1">
        <v>4.6500000000000004</v>
      </c>
      <c r="P2250" s="2">
        <f t="shared" si="147"/>
        <v>91.7</v>
      </c>
      <c r="R2250" t="str">
        <f t="shared" si="146"/>
        <v/>
      </c>
    </row>
    <row r="2251" spans="1:18" ht="20.399999999999999" x14ac:dyDescent="0.35">
      <c r="A2251" s="1">
        <v>2249</v>
      </c>
      <c r="B2251" s="1" t="s">
        <v>526</v>
      </c>
      <c r="C2251" s="1" t="s">
        <v>74</v>
      </c>
      <c r="D2251" s="1">
        <v>2009</v>
      </c>
      <c r="E2251" s="1">
        <v>71400</v>
      </c>
      <c r="F2251" s="1" t="s">
        <v>28</v>
      </c>
      <c r="G2251" s="1" t="s">
        <v>17</v>
      </c>
      <c r="H2251" s="1" t="s">
        <v>145</v>
      </c>
      <c r="I2251" s="1">
        <v>17</v>
      </c>
      <c r="J2251" s="1" t="s">
        <v>24</v>
      </c>
      <c r="K2251" s="1" t="s">
        <v>466</v>
      </c>
      <c r="L2251" s="1">
        <v>5</v>
      </c>
      <c r="N2251" s="1">
        <v>3.8</v>
      </c>
      <c r="P2251" s="2">
        <f t="shared" si="147"/>
        <v>118</v>
      </c>
      <c r="R2251" t="str">
        <f t="shared" si="146"/>
        <v/>
      </c>
    </row>
    <row r="2252" spans="1:18" ht="20.399999999999999" x14ac:dyDescent="0.35">
      <c r="A2252" s="1">
        <v>2250</v>
      </c>
      <c r="B2252" s="1" t="s">
        <v>1029</v>
      </c>
      <c r="C2252" s="1" t="s">
        <v>39</v>
      </c>
      <c r="D2252" s="1">
        <v>2016</v>
      </c>
      <c r="E2252" s="1">
        <v>41713</v>
      </c>
      <c r="F2252" s="1" t="s">
        <v>23</v>
      </c>
      <c r="G2252" s="1" t="s">
        <v>17</v>
      </c>
      <c r="H2252" s="1" t="s">
        <v>18</v>
      </c>
      <c r="I2252" s="1">
        <v>19.670000000000002</v>
      </c>
      <c r="J2252" s="1" t="s">
        <v>24</v>
      </c>
      <c r="K2252" s="1" t="s">
        <v>25</v>
      </c>
      <c r="L2252" s="1">
        <v>5</v>
      </c>
      <c r="N2252" s="1">
        <v>12.5</v>
      </c>
      <c r="P2252" s="2">
        <f t="shared" si="147"/>
        <v>126.2</v>
      </c>
      <c r="R2252" t="str">
        <f t="shared" si="146"/>
        <v/>
      </c>
    </row>
    <row r="2253" spans="1:18" ht="20.399999999999999" x14ac:dyDescent="0.35">
      <c r="A2253" s="1">
        <v>2251</v>
      </c>
      <c r="B2253" s="1" t="s">
        <v>1716</v>
      </c>
      <c r="C2253" s="1" t="s">
        <v>39</v>
      </c>
      <c r="D2253" s="1">
        <v>2017</v>
      </c>
      <c r="E2253" s="1">
        <v>46000</v>
      </c>
      <c r="F2253" s="1" t="s">
        <v>23</v>
      </c>
      <c r="G2253" s="1" t="s">
        <v>17</v>
      </c>
      <c r="H2253" s="1" t="s">
        <v>18</v>
      </c>
      <c r="I2253" s="1">
        <v>25.6</v>
      </c>
      <c r="J2253" s="1" t="s">
        <v>24</v>
      </c>
      <c r="K2253" s="1" t="s">
        <v>69</v>
      </c>
      <c r="L2253" s="1">
        <v>5</v>
      </c>
      <c r="M2253" s="1" t="s">
        <v>807</v>
      </c>
      <c r="N2253" s="1">
        <v>12.9</v>
      </c>
      <c r="P2253" s="2">
        <f t="shared" si="147"/>
        <v>98.6</v>
      </c>
      <c r="Q2253">
        <f t="shared" ref="Q2253:Q2311" si="148">VALUE(SUBSTITUTE(SUBSTITUTE(TRIM(M2253), CHAR(160), ""), " Lakh", "")) * 100000</f>
        <v>1695000</v>
      </c>
      <c r="R2253">
        <f t="shared" ref="R2253:R2316" si="149">IF(Q2253&lt;&gt;"", ((Q2253 - P2253) / Q2253) * 100, "")</f>
        <v>99.994182890855456</v>
      </c>
    </row>
    <row r="2254" spans="1:18" ht="20.399999999999999" x14ac:dyDescent="0.35">
      <c r="A2254" s="1">
        <v>2252</v>
      </c>
      <c r="B2254" s="1" t="s">
        <v>498</v>
      </c>
      <c r="C2254" s="1" t="s">
        <v>39</v>
      </c>
      <c r="D2254" s="1">
        <v>2015</v>
      </c>
      <c r="E2254" s="1">
        <v>52950</v>
      </c>
      <c r="F2254" s="1" t="s">
        <v>28</v>
      </c>
      <c r="G2254" s="1" t="s">
        <v>17</v>
      </c>
      <c r="H2254" s="1" t="s">
        <v>18</v>
      </c>
      <c r="I2254" s="1">
        <v>14</v>
      </c>
      <c r="J2254" s="1" t="s">
        <v>24</v>
      </c>
      <c r="K2254" s="1" t="s">
        <v>229</v>
      </c>
      <c r="L2254" s="1">
        <v>5</v>
      </c>
      <c r="N2254" s="1">
        <v>2.35</v>
      </c>
      <c r="P2254" s="2">
        <f t="shared" si="147"/>
        <v>35</v>
      </c>
      <c r="R2254" t="str">
        <f t="shared" si="149"/>
        <v/>
      </c>
    </row>
    <row r="2255" spans="1:18" ht="20.399999999999999" x14ac:dyDescent="0.35">
      <c r="A2255" s="1">
        <v>2253</v>
      </c>
      <c r="B2255" s="1" t="s">
        <v>1717</v>
      </c>
      <c r="C2255" s="1" t="s">
        <v>27</v>
      </c>
      <c r="D2255" s="1">
        <v>2015</v>
      </c>
      <c r="E2255" s="1">
        <v>29500</v>
      </c>
      <c r="F2255" s="1" t="s">
        <v>28</v>
      </c>
      <c r="G2255" s="1" t="s">
        <v>17</v>
      </c>
      <c r="H2255" s="1" t="s">
        <v>18</v>
      </c>
      <c r="I2255" s="1">
        <v>20.399999999999999</v>
      </c>
      <c r="J2255" s="1" t="s">
        <v>24</v>
      </c>
      <c r="K2255" s="1" t="s">
        <v>291</v>
      </c>
      <c r="L2255" s="1">
        <v>5</v>
      </c>
      <c r="N2255" s="1">
        <v>4.1500000000000004</v>
      </c>
      <c r="P2255" s="2">
        <f t="shared" si="147"/>
        <v>81.8</v>
      </c>
      <c r="R2255" t="str">
        <f t="shared" si="149"/>
        <v/>
      </c>
    </row>
    <row r="2256" spans="1:18" ht="20.399999999999999" x14ac:dyDescent="0.35">
      <c r="A2256" s="1">
        <v>2254</v>
      </c>
      <c r="B2256" s="1" t="s">
        <v>1718</v>
      </c>
      <c r="C2256" s="1" t="s">
        <v>34</v>
      </c>
      <c r="D2256" s="1">
        <v>2012</v>
      </c>
      <c r="E2256" s="1">
        <v>63888</v>
      </c>
      <c r="F2256" s="1" t="s">
        <v>23</v>
      </c>
      <c r="G2256" s="1" t="s">
        <v>35</v>
      </c>
      <c r="H2256" s="1" t="s">
        <v>18</v>
      </c>
      <c r="I2256" s="1">
        <v>14</v>
      </c>
      <c r="J2256" s="1" t="s">
        <v>24</v>
      </c>
      <c r="K2256" s="1" t="s">
        <v>591</v>
      </c>
      <c r="L2256" s="1">
        <v>5</v>
      </c>
      <c r="N2256" s="1">
        <v>22.58</v>
      </c>
      <c r="P2256" s="2">
        <f t="shared" si="147"/>
        <v>224</v>
      </c>
      <c r="R2256" t="str">
        <f t="shared" si="149"/>
        <v/>
      </c>
    </row>
    <row r="2257" spans="1:18" ht="20.399999999999999" x14ac:dyDescent="0.35">
      <c r="A2257" s="1">
        <v>2255</v>
      </c>
      <c r="B2257" s="1" t="s">
        <v>553</v>
      </c>
      <c r="C2257" s="1" t="s">
        <v>129</v>
      </c>
      <c r="D2257" s="1">
        <v>2016</v>
      </c>
      <c r="E2257" s="1">
        <v>60000</v>
      </c>
      <c r="F2257" s="1" t="s">
        <v>28</v>
      </c>
      <c r="G2257" s="1" t="s">
        <v>17</v>
      </c>
      <c r="H2257" s="1" t="s">
        <v>18</v>
      </c>
      <c r="I2257" s="1">
        <v>24.7</v>
      </c>
      <c r="J2257" s="1" t="s">
        <v>24</v>
      </c>
      <c r="K2257" s="1" t="s">
        <v>464</v>
      </c>
      <c r="L2257" s="1">
        <v>5</v>
      </c>
      <c r="N2257" s="1">
        <v>2.65</v>
      </c>
      <c r="P2257" s="2">
        <f t="shared" si="147"/>
        <v>47.3</v>
      </c>
      <c r="R2257" t="str">
        <f t="shared" si="149"/>
        <v/>
      </c>
    </row>
    <row r="2258" spans="1:18" ht="20.399999999999999" x14ac:dyDescent="0.35">
      <c r="A2258" s="1">
        <v>2256</v>
      </c>
      <c r="B2258" s="1" t="s">
        <v>1503</v>
      </c>
      <c r="C2258" s="1" t="s">
        <v>61</v>
      </c>
      <c r="D2258" s="1">
        <v>2010</v>
      </c>
      <c r="E2258" s="1">
        <v>59196</v>
      </c>
      <c r="F2258" s="1" t="s">
        <v>28</v>
      </c>
      <c r="G2258" s="1" t="s">
        <v>17</v>
      </c>
      <c r="H2258" s="1" t="s">
        <v>36</v>
      </c>
      <c r="I2258" s="1">
        <v>15.6</v>
      </c>
      <c r="J2258" s="1" t="s">
        <v>24</v>
      </c>
      <c r="K2258" s="1" t="s">
        <v>424</v>
      </c>
      <c r="L2258" s="1">
        <v>5</v>
      </c>
      <c r="N2258" s="1">
        <v>2.25</v>
      </c>
      <c r="P2258" s="2">
        <f t="shared" si="147"/>
        <v>70</v>
      </c>
      <c r="R2258" t="str">
        <f t="shared" si="149"/>
        <v/>
      </c>
    </row>
    <row r="2259" spans="1:18" ht="20.399999999999999" x14ac:dyDescent="0.35">
      <c r="A2259" s="1">
        <v>2257</v>
      </c>
      <c r="B2259" s="1" t="s">
        <v>1719</v>
      </c>
      <c r="C2259" s="1" t="s">
        <v>39</v>
      </c>
      <c r="D2259" s="1">
        <v>2016</v>
      </c>
      <c r="E2259" s="1">
        <v>121362</v>
      </c>
      <c r="F2259" s="1" t="s">
        <v>23</v>
      </c>
      <c r="G2259" s="1" t="s">
        <v>17</v>
      </c>
      <c r="H2259" s="1" t="s">
        <v>18</v>
      </c>
      <c r="I2259" s="1">
        <v>13.68</v>
      </c>
      <c r="J2259" s="1" t="s">
        <v>24</v>
      </c>
      <c r="K2259" s="1" t="s">
        <v>156</v>
      </c>
      <c r="L2259" s="1">
        <v>7</v>
      </c>
      <c r="N2259" s="1">
        <v>16</v>
      </c>
      <c r="P2259" s="2">
        <f t="shared" si="147"/>
        <v>147.80000000000001</v>
      </c>
      <c r="R2259" t="str">
        <f t="shared" si="149"/>
        <v/>
      </c>
    </row>
    <row r="2260" spans="1:18" ht="20.399999999999999" x14ac:dyDescent="0.35">
      <c r="A2260" s="1">
        <v>2258</v>
      </c>
      <c r="B2260" s="1" t="s">
        <v>476</v>
      </c>
      <c r="C2260" s="1" t="s">
        <v>15</v>
      </c>
      <c r="D2260" s="1">
        <v>2013</v>
      </c>
      <c r="E2260" s="1">
        <v>78000</v>
      </c>
      <c r="F2260" s="1" t="s">
        <v>23</v>
      </c>
      <c r="G2260" s="1" t="s">
        <v>35</v>
      </c>
      <c r="H2260" s="1" t="s">
        <v>18</v>
      </c>
      <c r="I2260" s="1">
        <v>18.48</v>
      </c>
      <c r="J2260" s="1" t="s">
        <v>24</v>
      </c>
      <c r="K2260" s="1" t="s">
        <v>477</v>
      </c>
      <c r="L2260" s="1">
        <v>5</v>
      </c>
      <c r="N2260" s="1">
        <v>19.5</v>
      </c>
      <c r="P2260" s="2">
        <f t="shared" si="147"/>
        <v>177</v>
      </c>
      <c r="R2260" t="str">
        <f t="shared" si="149"/>
        <v/>
      </c>
    </row>
    <row r="2261" spans="1:18" ht="20.399999999999999" x14ac:dyDescent="0.35">
      <c r="A2261" s="1">
        <v>2259</v>
      </c>
      <c r="B2261" s="1" t="s">
        <v>1290</v>
      </c>
      <c r="C2261" s="1" t="s">
        <v>74</v>
      </c>
      <c r="D2261" s="1">
        <v>2015</v>
      </c>
      <c r="E2261" s="1">
        <v>59000</v>
      </c>
      <c r="F2261" s="1" t="s">
        <v>23</v>
      </c>
      <c r="G2261" s="1" t="s">
        <v>35</v>
      </c>
      <c r="H2261" s="1" t="s">
        <v>18</v>
      </c>
      <c r="I2261" s="1">
        <v>13.01</v>
      </c>
      <c r="J2261" s="1" t="s">
        <v>24</v>
      </c>
      <c r="K2261" s="1" t="s">
        <v>415</v>
      </c>
      <c r="L2261" s="1">
        <v>7</v>
      </c>
      <c r="N2261" s="1">
        <v>21</v>
      </c>
      <c r="P2261" s="2">
        <f t="shared" si="147"/>
        <v>194.3</v>
      </c>
      <c r="R2261" t="str">
        <f t="shared" si="149"/>
        <v/>
      </c>
    </row>
    <row r="2262" spans="1:18" ht="20.399999999999999" x14ac:dyDescent="0.35">
      <c r="A2262" s="1">
        <v>2260</v>
      </c>
      <c r="B2262" s="1" t="s">
        <v>339</v>
      </c>
      <c r="C2262" s="1" t="s">
        <v>129</v>
      </c>
      <c r="D2262" s="1">
        <v>2012</v>
      </c>
      <c r="E2262" s="1">
        <v>95000</v>
      </c>
      <c r="F2262" s="1" t="s">
        <v>23</v>
      </c>
      <c r="G2262" s="1" t="s">
        <v>35</v>
      </c>
      <c r="H2262" s="1" t="s">
        <v>36</v>
      </c>
      <c r="I2262" s="1">
        <v>22.48</v>
      </c>
      <c r="J2262" s="1" t="s">
        <v>24</v>
      </c>
      <c r="K2262" s="1" t="s">
        <v>77</v>
      </c>
      <c r="L2262" s="1">
        <v>5</v>
      </c>
      <c r="M2262" s="1" t="s">
        <v>1720</v>
      </c>
      <c r="N2262" s="1">
        <v>17.5</v>
      </c>
      <c r="P2262" s="2">
        <f t="shared" si="147"/>
        <v>190</v>
      </c>
      <c r="Q2262">
        <f t="shared" si="148"/>
        <v>6371000</v>
      </c>
      <c r="R2262">
        <f t="shared" si="149"/>
        <v>99.997017736619057</v>
      </c>
    </row>
    <row r="2263" spans="1:18" ht="20.399999999999999" x14ac:dyDescent="0.35">
      <c r="A2263" s="1">
        <v>2261</v>
      </c>
      <c r="B2263" s="1" t="s">
        <v>509</v>
      </c>
      <c r="C2263" s="1" t="s">
        <v>39</v>
      </c>
      <c r="D2263" s="1">
        <v>2010</v>
      </c>
      <c r="E2263" s="1">
        <v>84000</v>
      </c>
      <c r="F2263" s="1" t="s">
        <v>23</v>
      </c>
      <c r="G2263" s="1" t="s">
        <v>17</v>
      </c>
      <c r="H2263" s="1" t="s">
        <v>36</v>
      </c>
      <c r="I2263" s="1">
        <v>17.8</v>
      </c>
      <c r="J2263" s="1" t="s">
        <v>24</v>
      </c>
      <c r="K2263" s="1" t="s">
        <v>159</v>
      </c>
      <c r="L2263" s="1">
        <v>5</v>
      </c>
      <c r="N2263" s="1">
        <v>2.41</v>
      </c>
      <c r="P2263" s="2">
        <f t="shared" si="147"/>
        <v>68</v>
      </c>
      <c r="R2263" t="str">
        <f t="shared" si="149"/>
        <v/>
      </c>
    </row>
    <row r="2264" spans="1:18" ht="20.399999999999999" x14ac:dyDescent="0.35">
      <c r="A2264" s="1">
        <v>2262</v>
      </c>
      <c r="B2264" s="1" t="s">
        <v>551</v>
      </c>
      <c r="C2264" s="1" t="s">
        <v>74</v>
      </c>
      <c r="D2264" s="1">
        <v>2012</v>
      </c>
      <c r="E2264" s="1">
        <v>58253</v>
      </c>
      <c r="F2264" s="1" t="s">
        <v>23</v>
      </c>
      <c r="G2264" s="1" t="s">
        <v>17</v>
      </c>
      <c r="H2264" s="1" t="s">
        <v>36</v>
      </c>
      <c r="I2264" s="1">
        <v>23.59</v>
      </c>
      <c r="J2264" s="1" t="s">
        <v>24</v>
      </c>
      <c r="K2264" s="1" t="s">
        <v>188</v>
      </c>
      <c r="L2264" s="1">
        <v>5</v>
      </c>
      <c r="N2264" s="1">
        <v>4.45</v>
      </c>
      <c r="P2264" s="2"/>
      <c r="R2264" t="str">
        <f t="shared" si="149"/>
        <v/>
      </c>
    </row>
    <row r="2265" spans="1:18" ht="20.399999999999999" x14ac:dyDescent="0.35">
      <c r="A2265" s="1">
        <v>2263</v>
      </c>
      <c r="B2265" s="1" t="s">
        <v>595</v>
      </c>
      <c r="C2265" s="1" t="s">
        <v>34</v>
      </c>
      <c r="D2265" s="1">
        <v>2014</v>
      </c>
      <c r="E2265" s="1">
        <v>64557</v>
      </c>
      <c r="F2265" s="1" t="s">
        <v>23</v>
      </c>
      <c r="G2265" s="1" t="s">
        <v>35</v>
      </c>
      <c r="H2265" s="1" t="s">
        <v>36</v>
      </c>
      <c r="I2265" s="1">
        <v>12.7</v>
      </c>
      <c r="J2265" s="1" t="s">
        <v>24</v>
      </c>
      <c r="K2265" s="1" t="s">
        <v>62</v>
      </c>
      <c r="L2265" s="1">
        <v>5</v>
      </c>
      <c r="N2265" s="1">
        <v>29.93</v>
      </c>
      <c r="P2265" s="2">
        <f>--LEFT(K2265, FIND(" ", K2265) - 1)</f>
        <v>187.7</v>
      </c>
      <c r="R2265" t="str">
        <f t="shared" si="149"/>
        <v/>
      </c>
    </row>
    <row r="2266" spans="1:18" ht="20.399999999999999" x14ac:dyDescent="0.35">
      <c r="A2266" s="1">
        <v>2264</v>
      </c>
      <c r="B2266" s="1" t="s">
        <v>1721</v>
      </c>
      <c r="C2266" s="1" t="s">
        <v>22</v>
      </c>
      <c r="D2266" s="1">
        <v>2012</v>
      </c>
      <c r="E2266" s="1">
        <v>24500</v>
      </c>
      <c r="F2266" s="1" t="s">
        <v>28</v>
      </c>
      <c r="G2266" s="1" t="s">
        <v>17</v>
      </c>
      <c r="H2266" s="1" t="s">
        <v>36</v>
      </c>
      <c r="I2266" s="1">
        <v>18.3</v>
      </c>
      <c r="J2266" s="1" t="s">
        <v>24</v>
      </c>
      <c r="N2266" s="1">
        <v>2.95</v>
      </c>
      <c r="P2266" s="2"/>
      <c r="R2266" t="str">
        <f t="shared" si="149"/>
        <v/>
      </c>
    </row>
    <row r="2267" spans="1:18" ht="20.399999999999999" x14ac:dyDescent="0.35">
      <c r="A2267" s="1">
        <v>2265</v>
      </c>
      <c r="B2267" s="1" t="s">
        <v>594</v>
      </c>
      <c r="C2267" s="1" t="s">
        <v>57</v>
      </c>
      <c r="D2267" s="1">
        <v>2009</v>
      </c>
      <c r="E2267" s="1">
        <v>68078</v>
      </c>
      <c r="F2267" s="1" t="s">
        <v>28</v>
      </c>
      <c r="G2267" s="1" t="s">
        <v>17</v>
      </c>
      <c r="H2267" s="1" t="s">
        <v>18</v>
      </c>
      <c r="I2267" s="1">
        <v>19.7</v>
      </c>
      <c r="J2267" s="1" t="s">
        <v>24</v>
      </c>
      <c r="K2267" s="1" t="s">
        <v>116</v>
      </c>
      <c r="L2267" s="1">
        <v>5</v>
      </c>
      <c r="N2267" s="1">
        <v>1.02</v>
      </c>
      <c r="P2267" s="2">
        <f>--LEFT(K2267, FIND(" ", K2267) - 1)</f>
        <v>46.3</v>
      </c>
      <c r="R2267" t="str">
        <f t="shared" si="149"/>
        <v/>
      </c>
    </row>
    <row r="2268" spans="1:18" ht="20.399999999999999" x14ac:dyDescent="0.35">
      <c r="A2268" s="1">
        <v>2266</v>
      </c>
      <c r="B2268" s="1" t="s">
        <v>293</v>
      </c>
      <c r="C2268" s="1" t="s">
        <v>43</v>
      </c>
      <c r="D2268" s="1">
        <v>2009</v>
      </c>
      <c r="E2268" s="1">
        <v>149706</v>
      </c>
      <c r="F2268" s="1" t="s">
        <v>23</v>
      </c>
      <c r="G2268" s="1" t="s">
        <v>17</v>
      </c>
      <c r="H2268" s="1" t="s">
        <v>18</v>
      </c>
      <c r="I2268" s="1">
        <v>11.5</v>
      </c>
      <c r="J2268" s="1" t="s">
        <v>24</v>
      </c>
      <c r="K2268" s="1" t="s">
        <v>294</v>
      </c>
      <c r="L2268" s="1">
        <v>7</v>
      </c>
      <c r="N2268" s="1">
        <v>11</v>
      </c>
      <c r="P2268" s="2">
        <f>--LEFT(K2268, FIND(" ", K2268) - 1)</f>
        <v>171</v>
      </c>
      <c r="R2268" t="str">
        <f t="shared" si="149"/>
        <v/>
      </c>
    </row>
    <row r="2269" spans="1:18" ht="20.399999999999999" x14ac:dyDescent="0.35">
      <c r="A2269" s="1">
        <v>2267</v>
      </c>
      <c r="B2269" s="1" t="s">
        <v>1722</v>
      </c>
      <c r="C2269" s="1" t="s">
        <v>22</v>
      </c>
      <c r="D2269" s="1">
        <v>2004</v>
      </c>
      <c r="E2269" s="1">
        <v>215750</v>
      </c>
      <c r="F2269" s="1" t="s">
        <v>23</v>
      </c>
      <c r="G2269" s="1" t="s">
        <v>17</v>
      </c>
      <c r="H2269" s="1" t="s">
        <v>36</v>
      </c>
      <c r="I2269" s="1">
        <v>0</v>
      </c>
      <c r="J2269" s="1" t="s">
        <v>24</v>
      </c>
      <c r="K2269" s="1" t="s">
        <v>188</v>
      </c>
      <c r="L2269" s="1">
        <v>10</v>
      </c>
      <c r="N2269" s="1">
        <v>3.5</v>
      </c>
      <c r="P2269" s="2"/>
      <c r="R2269" t="str">
        <f t="shared" si="149"/>
        <v/>
      </c>
    </row>
    <row r="2270" spans="1:18" ht="20.399999999999999" x14ac:dyDescent="0.35">
      <c r="A2270" s="1">
        <v>2268</v>
      </c>
      <c r="B2270" s="1" t="s">
        <v>1723</v>
      </c>
      <c r="C2270" s="1" t="s">
        <v>15</v>
      </c>
      <c r="D2270" s="1">
        <v>2013</v>
      </c>
      <c r="E2270" s="1">
        <v>25984</v>
      </c>
      <c r="F2270" s="1" t="s">
        <v>28</v>
      </c>
      <c r="G2270" s="1" t="s">
        <v>17</v>
      </c>
      <c r="H2270" s="1" t="s">
        <v>18</v>
      </c>
      <c r="I2270" s="1">
        <v>15.8</v>
      </c>
      <c r="J2270" s="1" t="s">
        <v>24</v>
      </c>
      <c r="K2270" s="1" t="s">
        <v>215</v>
      </c>
      <c r="L2270" s="1">
        <v>5</v>
      </c>
      <c r="N2270" s="1">
        <v>5.35</v>
      </c>
      <c r="P2270" s="2">
        <f t="shared" ref="P2270:P2306" si="150">--LEFT(K2270, FIND(" ", K2270) - 1)</f>
        <v>110</v>
      </c>
      <c r="R2270" t="str">
        <f t="shared" si="149"/>
        <v/>
      </c>
    </row>
    <row r="2271" spans="1:18" ht="20.399999999999999" x14ac:dyDescent="0.35">
      <c r="A2271" s="1">
        <v>2269</v>
      </c>
      <c r="B2271" s="1" t="s">
        <v>1232</v>
      </c>
      <c r="C2271" s="1" t="s">
        <v>15</v>
      </c>
      <c r="D2271" s="1">
        <v>2017</v>
      </c>
      <c r="E2271" s="1">
        <v>15544</v>
      </c>
      <c r="F2271" s="1" t="s">
        <v>28</v>
      </c>
      <c r="G2271" s="1" t="s">
        <v>17</v>
      </c>
      <c r="H2271" s="1" t="s">
        <v>18</v>
      </c>
      <c r="I2271" s="1">
        <v>21.4</v>
      </c>
      <c r="J2271" s="1" t="s">
        <v>24</v>
      </c>
      <c r="K2271" s="1" t="s">
        <v>347</v>
      </c>
      <c r="L2271" s="1">
        <v>5</v>
      </c>
      <c r="N2271" s="1">
        <v>5.65</v>
      </c>
      <c r="P2271" s="2">
        <f t="shared" si="150"/>
        <v>83.1</v>
      </c>
      <c r="R2271" t="str">
        <f t="shared" si="149"/>
        <v/>
      </c>
    </row>
    <row r="2272" spans="1:18" ht="20.399999999999999" x14ac:dyDescent="0.35">
      <c r="A2272" s="1">
        <v>2270</v>
      </c>
      <c r="B2272" s="1" t="s">
        <v>1527</v>
      </c>
      <c r="C2272" s="1" t="s">
        <v>15</v>
      </c>
      <c r="D2272" s="1">
        <v>2015</v>
      </c>
      <c r="E2272" s="1">
        <v>34000</v>
      </c>
      <c r="F2272" s="1" t="s">
        <v>23</v>
      </c>
      <c r="G2272" s="1" t="s">
        <v>35</v>
      </c>
      <c r="H2272" s="1" t="s">
        <v>18</v>
      </c>
      <c r="I2272" s="1">
        <v>23.8</v>
      </c>
      <c r="J2272" s="1" t="s">
        <v>24</v>
      </c>
      <c r="K2272" s="1" t="s">
        <v>331</v>
      </c>
      <c r="L2272" s="1">
        <v>5</v>
      </c>
      <c r="N2272" s="1">
        <v>22</v>
      </c>
      <c r="P2272" s="2">
        <f t="shared" si="150"/>
        <v>112</v>
      </c>
      <c r="R2272" t="str">
        <f t="shared" si="149"/>
        <v/>
      </c>
    </row>
    <row r="2273" spans="1:18" ht="20.399999999999999" x14ac:dyDescent="0.35">
      <c r="A2273" s="1">
        <v>2271</v>
      </c>
      <c r="B2273" s="1" t="s">
        <v>1342</v>
      </c>
      <c r="C2273" s="1" t="s">
        <v>15</v>
      </c>
      <c r="D2273" s="1">
        <v>2013</v>
      </c>
      <c r="E2273" s="1">
        <v>24000</v>
      </c>
      <c r="F2273" s="1" t="s">
        <v>28</v>
      </c>
      <c r="G2273" s="1" t="s">
        <v>35</v>
      </c>
      <c r="H2273" s="1" t="s">
        <v>18</v>
      </c>
      <c r="I2273" s="1">
        <v>17.010000000000002</v>
      </c>
      <c r="J2273" s="1" t="s">
        <v>24</v>
      </c>
      <c r="K2273" s="1" t="s">
        <v>1078</v>
      </c>
      <c r="L2273" s="1">
        <v>5</v>
      </c>
      <c r="N2273" s="1">
        <v>5.95</v>
      </c>
      <c r="P2273" s="2">
        <f t="shared" si="150"/>
        <v>121.4</v>
      </c>
      <c r="R2273" t="str">
        <f t="shared" si="149"/>
        <v/>
      </c>
    </row>
    <row r="2274" spans="1:18" ht="20.399999999999999" x14ac:dyDescent="0.35">
      <c r="A2274" s="1">
        <v>2272</v>
      </c>
      <c r="B2274" s="1" t="s">
        <v>158</v>
      </c>
      <c r="C2274" s="1" t="s">
        <v>22</v>
      </c>
      <c r="D2274" s="1">
        <v>2011</v>
      </c>
      <c r="E2274" s="1">
        <v>95000</v>
      </c>
      <c r="F2274" s="1" t="s">
        <v>23</v>
      </c>
      <c r="G2274" s="1" t="s">
        <v>17</v>
      </c>
      <c r="H2274" s="1" t="s">
        <v>145</v>
      </c>
      <c r="I2274" s="1">
        <v>20</v>
      </c>
      <c r="J2274" s="1" t="s">
        <v>24</v>
      </c>
      <c r="K2274" s="1" t="s">
        <v>159</v>
      </c>
      <c r="L2274" s="1">
        <v>5</v>
      </c>
      <c r="N2274" s="1">
        <v>2.35</v>
      </c>
      <c r="P2274" s="2">
        <f t="shared" si="150"/>
        <v>68</v>
      </c>
      <c r="R2274" t="str">
        <f t="shared" si="149"/>
        <v/>
      </c>
    </row>
    <row r="2275" spans="1:18" ht="20.399999999999999" x14ac:dyDescent="0.35">
      <c r="A2275" s="1">
        <v>2273</v>
      </c>
      <c r="B2275" s="1" t="s">
        <v>68</v>
      </c>
      <c r="C2275" s="1" t="s">
        <v>22</v>
      </c>
      <c r="D2275" s="1">
        <v>2014</v>
      </c>
      <c r="E2275" s="1">
        <v>52000</v>
      </c>
      <c r="F2275" s="1" t="s">
        <v>23</v>
      </c>
      <c r="G2275" s="1" t="s">
        <v>17</v>
      </c>
      <c r="H2275" s="1" t="s">
        <v>36</v>
      </c>
      <c r="I2275" s="1">
        <v>25.8</v>
      </c>
      <c r="J2275" s="1" t="s">
        <v>24</v>
      </c>
      <c r="K2275" s="1" t="s">
        <v>69</v>
      </c>
      <c r="L2275" s="1">
        <v>5</v>
      </c>
      <c r="N2275" s="1">
        <v>4.0999999999999996</v>
      </c>
      <c r="P2275" s="2">
        <f t="shared" si="150"/>
        <v>98.6</v>
      </c>
      <c r="R2275" t="str">
        <f t="shared" si="149"/>
        <v/>
      </c>
    </row>
    <row r="2276" spans="1:18" ht="20.399999999999999" x14ac:dyDescent="0.35">
      <c r="A2276" s="1">
        <v>2274</v>
      </c>
      <c r="B2276" s="1" t="s">
        <v>703</v>
      </c>
      <c r="C2276" s="1" t="s">
        <v>22</v>
      </c>
      <c r="D2276" s="1">
        <v>2012</v>
      </c>
      <c r="E2276" s="1">
        <v>135000</v>
      </c>
      <c r="F2276" s="1" t="s">
        <v>23</v>
      </c>
      <c r="G2276" s="1" t="s">
        <v>17</v>
      </c>
      <c r="H2276" s="1" t="s">
        <v>18</v>
      </c>
      <c r="I2276" s="1">
        <v>19.010000000000002</v>
      </c>
      <c r="J2276" s="1" t="s">
        <v>24</v>
      </c>
      <c r="K2276" s="1" t="s">
        <v>95</v>
      </c>
      <c r="L2276" s="1">
        <v>5</v>
      </c>
      <c r="N2276" s="1">
        <v>5.4</v>
      </c>
      <c r="P2276" s="2">
        <f t="shared" si="150"/>
        <v>108.45</v>
      </c>
      <c r="R2276" t="str">
        <f t="shared" si="149"/>
        <v/>
      </c>
    </row>
    <row r="2277" spans="1:18" ht="20.399999999999999" x14ac:dyDescent="0.35">
      <c r="A2277" s="1">
        <v>2275</v>
      </c>
      <c r="B2277" s="1" t="s">
        <v>1561</v>
      </c>
      <c r="C2277" s="1" t="s">
        <v>61</v>
      </c>
      <c r="D2277" s="1">
        <v>2017</v>
      </c>
      <c r="E2277" s="1">
        <v>39000</v>
      </c>
      <c r="F2277" s="1" t="s">
        <v>23</v>
      </c>
      <c r="G2277" s="1" t="s">
        <v>17</v>
      </c>
      <c r="H2277" s="1" t="s">
        <v>18</v>
      </c>
      <c r="I2277" s="1">
        <v>23</v>
      </c>
      <c r="J2277" s="1" t="s">
        <v>24</v>
      </c>
      <c r="K2277" s="1" t="s">
        <v>1083</v>
      </c>
      <c r="L2277" s="1">
        <v>5</v>
      </c>
      <c r="M2277" s="1" t="s">
        <v>1724</v>
      </c>
      <c r="N2277" s="1">
        <v>8.4499999999999993</v>
      </c>
      <c r="P2277" s="2">
        <f t="shared" si="150"/>
        <v>98.96</v>
      </c>
      <c r="Q2277">
        <f t="shared" si="148"/>
        <v>1147000</v>
      </c>
      <c r="R2277">
        <f t="shared" si="149"/>
        <v>99.991372275501305</v>
      </c>
    </row>
    <row r="2278" spans="1:18" ht="20.399999999999999" x14ac:dyDescent="0.35">
      <c r="A2278" s="1">
        <v>2276</v>
      </c>
      <c r="B2278" s="1" t="s">
        <v>1725</v>
      </c>
      <c r="C2278" s="1" t="s">
        <v>43</v>
      </c>
      <c r="D2278" s="1">
        <v>2013</v>
      </c>
      <c r="E2278" s="1">
        <v>45306</v>
      </c>
      <c r="F2278" s="1" t="s">
        <v>23</v>
      </c>
      <c r="G2278" s="1" t="s">
        <v>35</v>
      </c>
      <c r="H2278" s="1" t="s">
        <v>36</v>
      </c>
      <c r="I2278" s="1">
        <v>11.2</v>
      </c>
      <c r="J2278" s="1" t="s">
        <v>24</v>
      </c>
      <c r="K2278" s="1" t="s">
        <v>1726</v>
      </c>
      <c r="L2278" s="1">
        <v>4</v>
      </c>
      <c r="N2278" s="1">
        <v>42.5</v>
      </c>
      <c r="P2278" s="2">
        <f t="shared" si="150"/>
        <v>241</v>
      </c>
      <c r="R2278" t="str">
        <f t="shared" si="149"/>
        <v/>
      </c>
    </row>
    <row r="2279" spans="1:18" ht="20.399999999999999" x14ac:dyDescent="0.35">
      <c r="A2279" s="1">
        <v>2277</v>
      </c>
      <c r="B2279" s="1" t="s">
        <v>1095</v>
      </c>
      <c r="C2279" s="1" t="s">
        <v>15</v>
      </c>
      <c r="D2279" s="1">
        <v>2010</v>
      </c>
      <c r="E2279" s="1">
        <v>140000</v>
      </c>
      <c r="F2279" s="1" t="s">
        <v>23</v>
      </c>
      <c r="G2279" s="1" t="s">
        <v>17</v>
      </c>
      <c r="H2279" s="1" t="s">
        <v>18</v>
      </c>
      <c r="I2279" s="1">
        <v>14.24</v>
      </c>
      <c r="J2279" s="1" t="s">
        <v>24</v>
      </c>
      <c r="K2279" s="1" t="s">
        <v>1096</v>
      </c>
      <c r="L2279" s="1">
        <v>7</v>
      </c>
      <c r="M2279" s="1" t="s">
        <v>1727</v>
      </c>
      <c r="N2279" s="1">
        <v>10.75</v>
      </c>
      <c r="P2279" s="2">
        <f t="shared" si="150"/>
        <v>174.5</v>
      </c>
      <c r="Q2279">
        <f t="shared" si="148"/>
        <v>3746000</v>
      </c>
      <c r="R2279">
        <f t="shared" si="149"/>
        <v>99.995341697811</v>
      </c>
    </row>
    <row r="2280" spans="1:18" ht="20.399999999999999" x14ac:dyDescent="0.35">
      <c r="A2280" s="1">
        <v>2278</v>
      </c>
      <c r="B2280" s="1" t="s">
        <v>1728</v>
      </c>
      <c r="C2280" s="1" t="s">
        <v>22</v>
      </c>
      <c r="D2280" s="1">
        <v>2010</v>
      </c>
      <c r="E2280" s="1">
        <v>55000</v>
      </c>
      <c r="F2280" s="1" t="s">
        <v>40</v>
      </c>
      <c r="G2280" s="1" t="s">
        <v>17</v>
      </c>
      <c r="H2280" s="1" t="s">
        <v>36</v>
      </c>
      <c r="I2280" s="1">
        <v>13.45</v>
      </c>
      <c r="J2280" s="1" t="s">
        <v>19</v>
      </c>
      <c r="K2280" s="1" t="s">
        <v>630</v>
      </c>
      <c r="L2280" s="1">
        <v>5</v>
      </c>
      <c r="N2280" s="1">
        <v>1.65</v>
      </c>
      <c r="P2280" s="2">
        <f t="shared" si="150"/>
        <v>62.1</v>
      </c>
      <c r="R2280" t="str">
        <f t="shared" si="149"/>
        <v/>
      </c>
    </row>
    <row r="2281" spans="1:18" ht="20.399999999999999" x14ac:dyDescent="0.35">
      <c r="A2281" s="1">
        <v>2279</v>
      </c>
      <c r="B2281" s="1" t="s">
        <v>98</v>
      </c>
      <c r="C2281" s="1" t="s">
        <v>53</v>
      </c>
      <c r="D2281" s="1">
        <v>2015</v>
      </c>
      <c r="E2281" s="1">
        <v>67415</v>
      </c>
      <c r="F2281" s="1" t="s">
        <v>23</v>
      </c>
      <c r="G2281" s="1" t="s">
        <v>35</v>
      </c>
      <c r="H2281" s="1" t="s">
        <v>18</v>
      </c>
      <c r="I2281" s="1">
        <v>11.18</v>
      </c>
      <c r="J2281" s="1" t="s">
        <v>24</v>
      </c>
      <c r="K2281" s="1" t="s">
        <v>99</v>
      </c>
      <c r="L2281" s="1">
        <v>7</v>
      </c>
      <c r="N2281" s="1">
        <v>11.03</v>
      </c>
      <c r="P2281" s="2">
        <f t="shared" si="150"/>
        <v>184</v>
      </c>
      <c r="R2281" t="str">
        <f t="shared" si="149"/>
        <v/>
      </c>
    </row>
    <row r="2282" spans="1:18" ht="20.399999999999999" x14ac:dyDescent="0.35">
      <c r="A2282" s="1">
        <v>2280</v>
      </c>
      <c r="B2282" s="1" t="s">
        <v>708</v>
      </c>
      <c r="C2282" s="1" t="s">
        <v>57</v>
      </c>
      <c r="D2282" s="1">
        <v>2016</v>
      </c>
      <c r="E2282" s="1">
        <v>25562</v>
      </c>
      <c r="F2282" s="1" t="s">
        <v>28</v>
      </c>
      <c r="G2282" s="1" t="s">
        <v>17</v>
      </c>
      <c r="H2282" s="1" t="s">
        <v>18</v>
      </c>
      <c r="I2282" s="1">
        <v>23.1</v>
      </c>
      <c r="J2282" s="1" t="s">
        <v>24</v>
      </c>
      <c r="K2282" s="1" t="s">
        <v>398</v>
      </c>
      <c r="L2282" s="1">
        <v>5</v>
      </c>
      <c r="N2282" s="1">
        <v>3.5</v>
      </c>
      <c r="P2282" s="2">
        <f t="shared" si="150"/>
        <v>67.040000000000006</v>
      </c>
      <c r="R2282" t="str">
        <f t="shared" si="149"/>
        <v/>
      </c>
    </row>
    <row r="2283" spans="1:18" ht="20.399999999999999" x14ac:dyDescent="0.35">
      <c r="A2283" s="1">
        <v>2281</v>
      </c>
      <c r="B2283" s="1" t="s">
        <v>1496</v>
      </c>
      <c r="C2283" s="1" t="s">
        <v>43</v>
      </c>
      <c r="D2283" s="1">
        <v>2016</v>
      </c>
      <c r="E2283" s="1">
        <v>30292</v>
      </c>
      <c r="F2283" s="1" t="s">
        <v>28</v>
      </c>
      <c r="G2283" s="1" t="s">
        <v>17</v>
      </c>
      <c r="H2283" s="1" t="s">
        <v>18</v>
      </c>
      <c r="I2283" s="1">
        <v>18.600000000000001</v>
      </c>
      <c r="J2283" s="1" t="s">
        <v>24</v>
      </c>
      <c r="K2283" s="1" t="s">
        <v>368</v>
      </c>
      <c r="L2283" s="1">
        <v>5</v>
      </c>
      <c r="N2283" s="1">
        <v>6.3</v>
      </c>
      <c r="P2283" s="2">
        <f t="shared" si="150"/>
        <v>81.83</v>
      </c>
      <c r="R2283" t="str">
        <f t="shared" si="149"/>
        <v/>
      </c>
    </row>
    <row r="2284" spans="1:18" ht="20.399999999999999" x14ac:dyDescent="0.35">
      <c r="A2284" s="1">
        <v>2282</v>
      </c>
      <c r="B2284" s="1" t="s">
        <v>460</v>
      </c>
      <c r="C2284" s="1" t="s">
        <v>74</v>
      </c>
      <c r="D2284" s="1">
        <v>2014</v>
      </c>
      <c r="E2284" s="1">
        <v>84056</v>
      </c>
      <c r="F2284" s="1" t="s">
        <v>28</v>
      </c>
      <c r="G2284" s="1" t="s">
        <v>17</v>
      </c>
      <c r="H2284" s="1" t="s">
        <v>18</v>
      </c>
      <c r="I2284" s="1">
        <v>18.88</v>
      </c>
      <c r="J2284" s="1" t="s">
        <v>24</v>
      </c>
      <c r="K2284" s="1" t="s">
        <v>461</v>
      </c>
      <c r="L2284" s="1">
        <v>5</v>
      </c>
      <c r="N2284" s="1">
        <v>6.75</v>
      </c>
      <c r="P2284" s="2">
        <f t="shared" si="150"/>
        <v>123.24</v>
      </c>
      <c r="R2284" t="str">
        <f t="shared" si="149"/>
        <v/>
      </c>
    </row>
    <row r="2285" spans="1:18" ht="20.399999999999999" x14ac:dyDescent="0.35">
      <c r="A2285" s="1">
        <v>2283</v>
      </c>
      <c r="B2285" s="1" t="s">
        <v>1729</v>
      </c>
      <c r="C2285" s="1" t="s">
        <v>43</v>
      </c>
      <c r="D2285" s="1">
        <v>2017</v>
      </c>
      <c r="E2285" s="1">
        <v>62691</v>
      </c>
      <c r="F2285" s="1" t="s">
        <v>23</v>
      </c>
      <c r="G2285" s="1" t="s">
        <v>17</v>
      </c>
      <c r="H2285" s="1" t="s">
        <v>18</v>
      </c>
      <c r="I2285" s="1">
        <v>26.21</v>
      </c>
      <c r="J2285" s="1" t="s">
        <v>24</v>
      </c>
      <c r="K2285" s="1" t="s">
        <v>80</v>
      </c>
      <c r="L2285" s="1">
        <v>5</v>
      </c>
      <c r="N2285" s="1">
        <v>7.5</v>
      </c>
      <c r="P2285" s="2">
        <f t="shared" si="150"/>
        <v>88.5</v>
      </c>
      <c r="R2285" t="str">
        <f t="shared" si="149"/>
        <v/>
      </c>
    </row>
    <row r="2286" spans="1:18" ht="20.399999999999999" x14ac:dyDescent="0.35">
      <c r="A2286" s="1">
        <v>2284</v>
      </c>
      <c r="B2286" s="1" t="s">
        <v>138</v>
      </c>
      <c r="C2286" s="1" t="s">
        <v>22</v>
      </c>
      <c r="D2286" s="1">
        <v>2013</v>
      </c>
      <c r="E2286" s="1">
        <v>87000</v>
      </c>
      <c r="F2286" s="1" t="s">
        <v>23</v>
      </c>
      <c r="G2286" s="1" t="s">
        <v>35</v>
      </c>
      <c r="H2286" s="1" t="s">
        <v>18</v>
      </c>
      <c r="I2286" s="1">
        <v>17.11</v>
      </c>
      <c r="J2286" s="1" t="s">
        <v>24</v>
      </c>
      <c r="K2286" s="1" t="s">
        <v>139</v>
      </c>
      <c r="L2286" s="1">
        <v>5</v>
      </c>
      <c r="N2286" s="1">
        <v>15.5</v>
      </c>
      <c r="P2286" s="2">
        <f t="shared" si="150"/>
        <v>174.33</v>
      </c>
      <c r="R2286" t="str">
        <f t="shared" si="149"/>
        <v/>
      </c>
    </row>
    <row r="2287" spans="1:18" ht="20.399999999999999" x14ac:dyDescent="0.35">
      <c r="A2287" s="1">
        <v>2285</v>
      </c>
      <c r="B2287" s="1" t="s">
        <v>580</v>
      </c>
      <c r="C2287" s="1" t="s">
        <v>61</v>
      </c>
      <c r="D2287" s="1">
        <v>2015</v>
      </c>
      <c r="E2287" s="1">
        <v>52513</v>
      </c>
      <c r="F2287" s="1" t="s">
        <v>28</v>
      </c>
      <c r="G2287" s="1" t="s">
        <v>17</v>
      </c>
      <c r="H2287" s="1" t="s">
        <v>18</v>
      </c>
      <c r="I2287" s="1">
        <v>18</v>
      </c>
      <c r="J2287" s="1" t="s">
        <v>24</v>
      </c>
      <c r="K2287" s="1" t="s">
        <v>196</v>
      </c>
      <c r="L2287" s="1">
        <v>5</v>
      </c>
      <c r="N2287" s="1">
        <v>4.6500000000000004</v>
      </c>
      <c r="P2287" s="2">
        <f t="shared" si="150"/>
        <v>86.7</v>
      </c>
      <c r="R2287" t="str">
        <f t="shared" si="149"/>
        <v/>
      </c>
    </row>
    <row r="2288" spans="1:18" ht="20.399999999999999" x14ac:dyDescent="0.35">
      <c r="A2288" s="1">
        <v>2286</v>
      </c>
      <c r="B2288" s="1" t="s">
        <v>889</v>
      </c>
      <c r="C2288" s="1" t="s">
        <v>53</v>
      </c>
      <c r="D2288" s="1">
        <v>2016</v>
      </c>
      <c r="E2288" s="1">
        <v>43983</v>
      </c>
      <c r="F2288" s="1" t="s">
        <v>28</v>
      </c>
      <c r="G2288" s="1" t="s">
        <v>35</v>
      </c>
      <c r="H2288" s="1" t="s">
        <v>18</v>
      </c>
      <c r="I2288" s="1">
        <v>15.63</v>
      </c>
      <c r="J2288" s="1" t="s">
        <v>24</v>
      </c>
      <c r="K2288" s="1" t="s">
        <v>890</v>
      </c>
      <c r="L2288" s="1">
        <v>5</v>
      </c>
      <c r="N2288" s="1">
        <v>7.58</v>
      </c>
      <c r="P2288" s="2">
        <f t="shared" si="150"/>
        <v>110.4</v>
      </c>
      <c r="R2288" t="str">
        <f t="shared" si="149"/>
        <v/>
      </c>
    </row>
    <row r="2289" spans="1:18" ht="20.399999999999999" x14ac:dyDescent="0.35">
      <c r="A2289" s="1">
        <v>2287</v>
      </c>
      <c r="B2289" s="1" t="s">
        <v>87</v>
      </c>
      <c r="C2289" s="1" t="s">
        <v>39</v>
      </c>
      <c r="D2289" s="1">
        <v>2013</v>
      </c>
      <c r="E2289" s="1">
        <v>90121</v>
      </c>
      <c r="F2289" s="1" t="s">
        <v>28</v>
      </c>
      <c r="G2289" s="1" t="s">
        <v>17</v>
      </c>
      <c r="H2289" s="1" t="s">
        <v>18</v>
      </c>
      <c r="I2289" s="1">
        <v>20.92</v>
      </c>
      <c r="J2289" s="1" t="s">
        <v>24</v>
      </c>
      <c r="K2289" s="1" t="s">
        <v>88</v>
      </c>
      <c r="L2289" s="1">
        <v>5</v>
      </c>
      <c r="N2289" s="1">
        <v>2.2000000000000002</v>
      </c>
      <c r="P2289" s="2">
        <f t="shared" si="150"/>
        <v>67.099999999999994</v>
      </c>
      <c r="R2289" t="str">
        <f t="shared" si="149"/>
        <v/>
      </c>
    </row>
    <row r="2290" spans="1:18" ht="20.399999999999999" x14ac:dyDescent="0.35">
      <c r="A2290" s="1">
        <v>2288</v>
      </c>
      <c r="B2290" s="1" t="s">
        <v>966</v>
      </c>
      <c r="C2290" s="1" t="s">
        <v>74</v>
      </c>
      <c r="D2290" s="1">
        <v>2011</v>
      </c>
      <c r="E2290" s="1">
        <v>50000</v>
      </c>
      <c r="F2290" s="1" t="s">
        <v>23</v>
      </c>
      <c r="G2290" s="1" t="s">
        <v>35</v>
      </c>
      <c r="H2290" s="1" t="s">
        <v>145</v>
      </c>
      <c r="I2290" s="1">
        <v>16.77</v>
      </c>
      <c r="J2290" s="1" t="s">
        <v>24</v>
      </c>
      <c r="K2290" s="1" t="s">
        <v>967</v>
      </c>
      <c r="L2290" s="1">
        <v>5</v>
      </c>
      <c r="N2290" s="1">
        <v>21</v>
      </c>
      <c r="P2290" s="2">
        <f t="shared" si="150"/>
        <v>241.38</v>
      </c>
      <c r="R2290" t="str">
        <f t="shared" si="149"/>
        <v/>
      </c>
    </row>
    <row r="2291" spans="1:18" ht="20.399999999999999" x14ac:dyDescent="0.35">
      <c r="A2291" s="1">
        <v>2289</v>
      </c>
      <c r="B2291" s="1" t="s">
        <v>1409</v>
      </c>
      <c r="C2291" s="1" t="s">
        <v>57</v>
      </c>
      <c r="D2291" s="1">
        <v>2011</v>
      </c>
      <c r="E2291" s="1">
        <v>42500</v>
      </c>
      <c r="F2291" s="1" t="s">
        <v>23</v>
      </c>
      <c r="G2291" s="1" t="s">
        <v>35</v>
      </c>
      <c r="H2291" s="1" t="s">
        <v>18</v>
      </c>
      <c r="I2291" s="1">
        <v>18.329999999999998</v>
      </c>
      <c r="J2291" s="1" t="s">
        <v>24</v>
      </c>
      <c r="K2291" s="1" t="s">
        <v>1410</v>
      </c>
      <c r="L2291" s="1">
        <v>5</v>
      </c>
      <c r="N2291" s="1">
        <v>5.25</v>
      </c>
      <c r="P2291" s="2">
        <f t="shared" si="150"/>
        <v>167.7</v>
      </c>
      <c r="R2291" t="str">
        <f t="shared" si="149"/>
        <v/>
      </c>
    </row>
    <row r="2292" spans="1:18" ht="20.399999999999999" x14ac:dyDescent="0.35">
      <c r="A2292" s="1">
        <v>2290</v>
      </c>
      <c r="B2292" s="1" t="s">
        <v>143</v>
      </c>
      <c r="C2292" s="1" t="s">
        <v>53</v>
      </c>
      <c r="D2292" s="1">
        <v>2016</v>
      </c>
      <c r="E2292" s="1">
        <v>62192</v>
      </c>
      <c r="F2292" s="1" t="s">
        <v>23</v>
      </c>
      <c r="G2292" s="1" t="s">
        <v>17</v>
      </c>
      <c r="H2292" s="1" t="s">
        <v>18</v>
      </c>
      <c r="I2292" s="1">
        <v>28.4</v>
      </c>
      <c r="J2292" s="1" t="s">
        <v>24</v>
      </c>
      <c r="K2292" s="1" t="s">
        <v>51</v>
      </c>
      <c r="L2292" s="1">
        <v>5</v>
      </c>
      <c r="M2292" s="1" t="s">
        <v>1730</v>
      </c>
      <c r="N2292" s="1">
        <v>5.22</v>
      </c>
      <c r="P2292" s="2">
        <f t="shared" si="150"/>
        <v>74</v>
      </c>
      <c r="Q2292">
        <f t="shared" si="148"/>
        <v>788000</v>
      </c>
      <c r="R2292">
        <f t="shared" si="149"/>
        <v>99.990609137055841</v>
      </c>
    </row>
    <row r="2293" spans="1:18" ht="20.399999999999999" x14ac:dyDescent="0.35">
      <c r="A2293" s="1">
        <v>2291</v>
      </c>
      <c r="B2293" s="1" t="s">
        <v>1731</v>
      </c>
      <c r="C2293" s="1" t="s">
        <v>27</v>
      </c>
      <c r="D2293" s="1">
        <v>2011</v>
      </c>
      <c r="E2293" s="1">
        <v>128000</v>
      </c>
      <c r="F2293" s="1" t="s">
        <v>23</v>
      </c>
      <c r="G2293" s="1" t="s">
        <v>17</v>
      </c>
      <c r="H2293" s="1" t="s">
        <v>145</v>
      </c>
      <c r="I2293" s="1">
        <v>19.2</v>
      </c>
      <c r="J2293" s="1" t="s">
        <v>24</v>
      </c>
      <c r="K2293" s="1" t="s">
        <v>394</v>
      </c>
      <c r="L2293" s="1">
        <v>5</v>
      </c>
      <c r="N2293" s="1">
        <v>2</v>
      </c>
      <c r="P2293" s="2">
        <f t="shared" si="150"/>
        <v>65</v>
      </c>
      <c r="R2293" t="str">
        <f t="shared" si="149"/>
        <v/>
      </c>
    </row>
    <row r="2294" spans="1:18" ht="20.399999999999999" x14ac:dyDescent="0.35">
      <c r="A2294" s="1">
        <v>2292</v>
      </c>
      <c r="B2294" s="1" t="s">
        <v>1732</v>
      </c>
      <c r="C2294" s="1" t="s">
        <v>53</v>
      </c>
      <c r="D2294" s="1">
        <v>2018</v>
      </c>
      <c r="E2294" s="1">
        <v>38394</v>
      </c>
      <c r="F2294" s="1" t="s">
        <v>28</v>
      </c>
      <c r="G2294" s="1" t="s">
        <v>17</v>
      </c>
      <c r="H2294" s="1" t="s">
        <v>18</v>
      </c>
      <c r="I2294" s="1">
        <v>21.56</v>
      </c>
      <c r="J2294" s="1" t="s">
        <v>24</v>
      </c>
      <c r="K2294" s="1" t="s">
        <v>54</v>
      </c>
      <c r="L2294" s="1">
        <v>5</v>
      </c>
      <c r="M2294" s="1" t="s">
        <v>1733</v>
      </c>
      <c r="N2294" s="1">
        <v>9.18</v>
      </c>
      <c r="P2294" s="2">
        <f t="shared" si="150"/>
        <v>103.25</v>
      </c>
      <c r="Q2294">
        <f t="shared" si="148"/>
        <v>1137000</v>
      </c>
      <c r="R2294">
        <f t="shared" si="149"/>
        <v>99.990919085312228</v>
      </c>
    </row>
    <row r="2295" spans="1:18" ht="20.399999999999999" x14ac:dyDescent="0.35">
      <c r="A2295" s="1">
        <v>2293</v>
      </c>
      <c r="B2295" s="1" t="s">
        <v>1473</v>
      </c>
      <c r="C2295" s="1" t="s">
        <v>34</v>
      </c>
      <c r="D2295" s="1">
        <v>2013</v>
      </c>
      <c r="E2295" s="1">
        <v>37287</v>
      </c>
      <c r="F2295" s="1" t="s">
        <v>28</v>
      </c>
      <c r="G2295" s="1" t="s">
        <v>17</v>
      </c>
      <c r="H2295" s="1" t="s">
        <v>18</v>
      </c>
      <c r="I2295" s="1">
        <v>26</v>
      </c>
      <c r="J2295" s="1" t="s">
        <v>24</v>
      </c>
      <c r="K2295" s="1" t="s">
        <v>229</v>
      </c>
      <c r="L2295" s="1">
        <v>4</v>
      </c>
      <c r="N2295" s="1">
        <v>1.74</v>
      </c>
      <c r="P2295" s="2">
        <f t="shared" si="150"/>
        <v>35</v>
      </c>
      <c r="R2295" t="str">
        <f t="shared" si="149"/>
        <v/>
      </c>
    </row>
    <row r="2296" spans="1:18" ht="20.399999999999999" x14ac:dyDescent="0.35">
      <c r="A2296" s="1">
        <v>2294</v>
      </c>
      <c r="B2296" s="1" t="s">
        <v>470</v>
      </c>
      <c r="C2296" s="1" t="s">
        <v>61</v>
      </c>
      <c r="D2296" s="1">
        <v>2011</v>
      </c>
      <c r="E2296" s="1">
        <v>60000</v>
      </c>
      <c r="F2296" s="1" t="s">
        <v>28</v>
      </c>
      <c r="G2296" s="1" t="s">
        <v>35</v>
      </c>
      <c r="H2296" s="1" t="s">
        <v>18</v>
      </c>
      <c r="I2296" s="1">
        <v>16.8</v>
      </c>
      <c r="J2296" s="1" t="s">
        <v>24</v>
      </c>
      <c r="K2296" s="1" t="s">
        <v>466</v>
      </c>
      <c r="L2296" s="1">
        <v>5</v>
      </c>
      <c r="N2296" s="1">
        <v>4.45</v>
      </c>
      <c r="P2296" s="2">
        <f t="shared" si="150"/>
        <v>118</v>
      </c>
      <c r="R2296" t="str">
        <f t="shared" si="149"/>
        <v/>
      </c>
    </row>
    <row r="2297" spans="1:18" ht="20.399999999999999" x14ac:dyDescent="0.35">
      <c r="A2297" s="1">
        <v>2295</v>
      </c>
      <c r="B2297" s="1" t="s">
        <v>1734</v>
      </c>
      <c r="C2297" s="1" t="s">
        <v>34</v>
      </c>
      <c r="D2297" s="1">
        <v>2017</v>
      </c>
      <c r="E2297" s="1">
        <v>39419</v>
      </c>
      <c r="F2297" s="1" t="s">
        <v>28</v>
      </c>
      <c r="G2297" s="1" t="s">
        <v>17</v>
      </c>
      <c r="H2297" s="1" t="s">
        <v>18</v>
      </c>
      <c r="I2297" s="1">
        <v>18.16</v>
      </c>
      <c r="J2297" s="1" t="s">
        <v>24</v>
      </c>
      <c r="K2297" s="1" t="s">
        <v>184</v>
      </c>
      <c r="L2297" s="1">
        <v>5</v>
      </c>
      <c r="N2297" s="1">
        <v>4.95</v>
      </c>
      <c r="P2297" s="2">
        <f t="shared" si="150"/>
        <v>86.8</v>
      </c>
      <c r="R2297" t="str">
        <f t="shared" si="149"/>
        <v/>
      </c>
    </row>
    <row r="2298" spans="1:18" ht="20.399999999999999" x14ac:dyDescent="0.35">
      <c r="A2298" s="1">
        <v>2296</v>
      </c>
      <c r="B2298" s="1" t="s">
        <v>419</v>
      </c>
      <c r="C2298" s="1" t="s">
        <v>61</v>
      </c>
      <c r="D2298" s="1">
        <v>2014</v>
      </c>
      <c r="E2298" s="1">
        <v>55000</v>
      </c>
      <c r="F2298" s="1" t="s">
        <v>23</v>
      </c>
      <c r="G2298" s="1" t="s">
        <v>17</v>
      </c>
      <c r="H2298" s="1" t="s">
        <v>18</v>
      </c>
      <c r="I2298" s="1">
        <v>22.54</v>
      </c>
      <c r="J2298" s="1" t="s">
        <v>24</v>
      </c>
      <c r="K2298" s="1" t="s">
        <v>333</v>
      </c>
      <c r="L2298" s="1">
        <v>5</v>
      </c>
      <c r="N2298" s="1">
        <v>5.64</v>
      </c>
      <c r="P2298" s="2">
        <f t="shared" si="150"/>
        <v>88.73</v>
      </c>
      <c r="R2298" t="str">
        <f t="shared" si="149"/>
        <v/>
      </c>
    </row>
    <row r="2299" spans="1:18" ht="20.399999999999999" x14ac:dyDescent="0.35">
      <c r="A2299" s="1">
        <v>2297</v>
      </c>
      <c r="B2299" s="1" t="s">
        <v>928</v>
      </c>
      <c r="C2299" s="1" t="s">
        <v>15</v>
      </c>
      <c r="D2299" s="1">
        <v>2016</v>
      </c>
      <c r="E2299" s="1">
        <v>7000</v>
      </c>
      <c r="F2299" s="1" t="s">
        <v>28</v>
      </c>
      <c r="G2299" s="1" t="s">
        <v>17</v>
      </c>
      <c r="H2299" s="1" t="s">
        <v>18</v>
      </c>
      <c r="I2299" s="1">
        <v>18.88</v>
      </c>
      <c r="J2299" s="1" t="s">
        <v>24</v>
      </c>
      <c r="K2299" s="1" t="s">
        <v>890</v>
      </c>
      <c r="L2299" s="1">
        <v>5</v>
      </c>
      <c r="N2299" s="1">
        <v>6.9</v>
      </c>
      <c r="P2299" s="2">
        <f t="shared" si="150"/>
        <v>110.4</v>
      </c>
      <c r="R2299" t="str">
        <f t="shared" si="149"/>
        <v/>
      </c>
    </row>
    <row r="2300" spans="1:18" ht="20.399999999999999" x14ac:dyDescent="0.35">
      <c r="A2300" s="1">
        <v>2298</v>
      </c>
      <c r="B2300" s="1" t="s">
        <v>970</v>
      </c>
      <c r="C2300" s="1" t="s">
        <v>39</v>
      </c>
      <c r="D2300" s="1">
        <v>2011</v>
      </c>
      <c r="E2300" s="1">
        <v>85000</v>
      </c>
      <c r="F2300" s="1" t="s">
        <v>23</v>
      </c>
      <c r="G2300" s="1" t="s">
        <v>35</v>
      </c>
      <c r="H2300" s="1" t="s">
        <v>18</v>
      </c>
      <c r="I2300" s="1">
        <v>16.55</v>
      </c>
      <c r="J2300" s="1" t="s">
        <v>24</v>
      </c>
      <c r="K2300" s="1" t="s">
        <v>867</v>
      </c>
      <c r="L2300" s="1">
        <v>5</v>
      </c>
      <c r="N2300" s="1">
        <v>13.95</v>
      </c>
      <c r="P2300" s="2">
        <f t="shared" si="150"/>
        <v>147.51</v>
      </c>
      <c r="R2300" t="str">
        <f t="shared" si="149"/>
        <v/>
      </c>
    </row>
    <row r="2301" spans="1:18" ht="20.399999999999999" x14ac:dyDescent="0.35">
      <c r="A2301" s="1">
        <v>2299</v>
      </c>
      <c r="B2301" s="1" t="s">
        <v>1735</v>
      </c>
      <c r="C2301" s="1" t="s">
        <v>39</v>
      </c>
      <c r="D2301" s="1">
        <v>2013</v>
      </c>
      <c r="E2301" s="1">
        <v>51000</v>
      </c>
      <c r="F2301" s="1" t="s">
        <v>23</v>
      </c>
      <c r="G2301" s="1" t="s">
        <v>35</v>
      </c>
      <c r="H2301" s="1" t="s">
        <v>36</v>
      </c>
      <c r="I2301" s="1">
        <v>20.58</v>
      </c>
      <c r="J2301" s="1" t="s">
        <v>24</v>
      </c>
      <c r="K2301" s="1" t="s">
        <v>287</v>
      </c>
      <c r="L2301" s="1">
        <v>5</v>
      </c>
      <c r="N2301" s="1">
        <v>17</v>
      </c>
      <c r="P2301" s="2">
        <f t="shared" si="150"/>
        <v>143</v>
      </c>
      <c r="R2301" t="str">
        <f t="shared" si="149"/>
        <v/>
      </c>
    </row>
    <row r="2302" spans="1:18" ht="20.399999999999999" x14ac:dyDescent="0.35">
      <c r="A2302" s="1">
        <v>2300</v>
      </c>
      <c r="B2302" s="1" t="s">
        <v>1736</v>
      </c>
      <c r="C2302" s="1" t="s">
        <v>74</v>
      </c>
      <c r="D2302" s="1">
        <v>2012</v>
      </c>
      <c r="E2302" s="1">
        <v>90000</v>
      </c>
      <c r="F2302" s="1" t="s">
        <v>23</v>
      </c>
      <c r="G2302" s="1" t="s">
        <v>17</v>
      </c>
      <c r="H2302" s="1" t="s">
        <v>36</v>
      </c>
      <c r="I2302" s="1">
        <v>13.93</v>
      </c>
      <c r="J2302" s="1" t="s">
        <v>24</v>
      </c>
      <c r="K2302" s="1" t="s">
        <v>127</v>
      </c>
      <c r="L2302" s="1">
        <v>7</v>
      </c>
      <c r="N2302" s="1">
        <v>4.5999999999999996</v>
      </c>
      <c r="P2302" s="2">
        <f t="shared" si="150"/>
        <v>138.03</v>
      </c>
      <c r="R2302" t="str">
        <f t="shared" si="149"/>
        <v/>
      </c>
    </row>
    <row r="2303" spans="1:18" ht="20.399999999999999" x14ac:dyDescent="0.35">
      <c r="A2303" s="1">
        <v>2301</v>
      </c>
      <c r="B2303" s="1" t="s">
        <v>1737</v>
      </c>
      <c r="C2303" s="1" t="s">
        <v>43</v>
      </c>
      <c r="D2303" s="1">
        <v>2010</v>
      </c>
      <c r="E2303" s="1">
        <v>105000</v>
      </c>
      <c r="F2303" s="1" t="s">
        <v>23</v>
      </c>
      <c r="G2303" s="1" t="s">
        <v>17</v>
      </c>
      <c r="H2303" s="1" t="s">
        <v>36</v>
      </c>
      <c r="I2303" s="1">
        <v>12.05</v>
      </c>
      <c r="J2303" s="1" t="s">
        <v>24</v>
      </c>
      <c r="K2303" s="1" t="s">
        <v>266</v>
      </c>
      <c r="L2303" s="1">
        <v>8</v>
      </c>
      <c r="N2303" s="1">
        <v>5.21</v>
      </c>
      <c r="P2303" s="2">
        <f t="shared" si="150"/>
        <v>120</v>
      </c>
      <c r="R2303" t="str">
        <f t="shared" si="149"/>
        <v/>
      </c>
    </row>
    <row r="2304" spans="1:18" ht="20.399999999999999" x14ac:dyDescent="0.35">
      <c r="A2304" s="1">
        <v>2302</v>
      </c>
      <c r="B2304" s="1" t="s">
        <v>617</v>
      </c>
      <c r="C2304" s="1" t="s">
        <v>34</v>
      </c>
      <c r="D2304" s="1">
        <v>2017</v>
      </c>
      <c r="E2304" s="1">
        <v>36458</v>
      </c>
      <c r="F2304" s="1" t="s">
        <v>28</v>
      </c>
      <c r="G2304" s="1" t="s">
        <v>17</v>
      </c>
      <c r="H2304" s="1" t="s">
        <v>18</v>
      </c>
      <c r="I2304" s="1">
        <v>15.29</v>
      </c>
      <c r="J2304" s="1" t="s">
        <v>24</v>
      </c>
      <c r="K2304" s="1" t="s">
        <v>283</v>
      </c>
      <c r="L2304" s="1">
        <v>5</v>
      </c>
      <c r="N2304" s="1">
        <v>12.34</v>
      </c>
      <c r="P2304" s="2">
        <f t="shared" si="150"/>
        <v>121.3</v>
      </c>
      <c r="R2304" t="str">
        <f t="shared" si="149"/>
        <v/>
      </c>
    </row>
    <row r="2305" spans="1:18" ht="20.399999999999999" x14ac:dyDescent="0.35">
      <c r="A2305" s="1">
        <v>2303</v>
      </c>
      <c r="B2305" s="1" t="s">
        <v>1738</v>
      </c>
      <c r="C2305" s="1" t="s">
        <v>27</v>
      </c>
      <c r="D2305" s="1">
        <v>2006</v>
      </c>
      <c r="E2305" s="1">
        <v>109000</v>
      </c>
      <c r="F2305" s="1" t="s">
        <v>28</v>
      </c>
      <c r="G2305" s="1" t="s">
        <v>17</v>
      </c>
      <c r="H2305" s="1" t="s">
        <v>18</v>
      </c>
      <c r="I2305" s="1">
        <v>16.899999999999999</v>
      </c>
      <c r="J2305" s="1" t="s">
        <v>24</v>
      </c>
      <c r="K2305" s="1" t="s">
        <v>363</v>
      </c>
      <c r="L2305" s="1">
        <v>5</v>
      </c>
      <c r="N2305" s="1">
        <v>1.5</v>
      </c>
      <c r="P2305" s="2">
        <f t="shared" si="150"/>
        <v>100</v>
      </c>
      <c r="R2305" t="str">
        <f t="shared" si="149"/>
        <v/>
      </c>
    </row>
    <row r="2306" spans="1:18" ht="20.399999999999999" x14ac:dyDescent="0.35">
      <c r="A2306" s="1">
        <v>2304</v>
      </c>
      <c r="B2306" s="1" t="s">
        <v>764</v>
      </c>
      <c r="C2306" s="1" t="s">
        <v>61</v>
      </c>
      <c r="D2306" s="1">
        <v>2015</v>
      </c>
      <c r="E2306" s="1">
        <v>49000</v>
      </c>
      <c r="F2306" s="1" t="s">
        <v>23</v>
      </c>
      <c r="G2306" s="1" t="s">
        <v>35</v>
      </c>
      <c r="H2306" s="1" t="s">
        <v>18</v>
      </c>
      <c r="I2306" s="1">
        <v>17.05</v>
      </c>
      <c r="J2306" s="1" t="s">
        <v>24</v>
      </c>
      <c r="K2306" s="1" t="s">
        <v>99</v>
      </c>
      <c r="L2306" s="1">
        <v>5</v>
      </c>
      <c r="N2306" s="1">
        <v>22.99</v>
      </c>
      <c r="P2306" s="2">
        <f t="shared" si="150"/>
        <v>184</v>
      </c>
      <c r="R2306" t="str">
        <f t="shared" si="149"/>
        <v/>
      </c>
    </row>
    <row r="2307" spans="1:18" ht="20.399999999999999" x14ac:dyDescent="0.35">
      <c r="A2307" s="1">
        <v>2305</v>
      </c>
      <c r="B2307" s="1" t="s">
        <v>1739</v>
      </c>
      <c r="C2307" s="1" t="s">
        <v>15</v>
      </c>
      <c r="D2307" s="1">
        <v>2011</v>
      </c>
      <c r="E2307" s="1">
        <v>8000</v>
      </c>
      <c r="F2307" s="1" t="s">
        <v>28</v>
      </c>
      <c r="G2307" s="1" t="s">
        <v>35</v>
      </c>
      <c r="H2307" s="1" t="s">
        <v>18</v>
      </c>
      <c r="I2307" s="1">
        <v>9</v>
      </c>
      <c r="J2307" s="1" t="s">
        <v>24</v>
      </c>
      <c r="K2307" s="1" t="s">
        <v>188</v>
      </c>
      <c r="L2307" s="1">
        <v>2</v>
      </c>
      <c r="N2307" s="1">
        <v>43</v>
      </c>
      <c r="P2307" s="2"/>
      <c r="R2307" t="str">
        <f t="shared" si="149"/>
        <v/>
      </c>
    </row>
    <row r="2308" spans="1:18" ht="20.399999999999999" x14ac:dyDescent="0.35">
      <c r="A2308" s="1">
        <v>2306</v>
      </c>
      <c r="B2308" s="1" t="s">
        <v>1740</v>
      </c>
      <c r="C2308" s="1" t="s">
        <v>39</v>
      </c>
      <c r="D2308" s="1">
        <v>2010</v>
      </c>
      <c r="E2308" s="1">
        <v>45000</v>
      </c>
      <c r="F2308" s="1" t="s">
        <v>23</v>
      </c>
      <c r="G2308" s="1" t="s">
        <v>35</v>
      </c>
      <c r="H2308" s="1" t="s">
        <v>18</v>
      </c>
      <c r="I2308" s="1">
        <v>14.7</v>
      </c>
      <c r="J2308" s="1" t="s">
        <v>24</v>
      </c>
      <c r="K2308" s="1" t="s">
        <v>226</v>
      </c>
      <c r="L2308" s="1">
        <v>6</v>
      </c>
      <c r="N2308" s="1">
        <v>40</v>
      </c>
      <c r="P2308" s="2">
        <f t="shared" ref="P2308:P2326" si="151">--LEFT(K2308, FIND(" ", K2308) - 1)</f>
        <v>241.4</v>
      </c>
      <c r="R2308" t="str">
        <f t="shared" si="149"/>
        <v/>
      </c>
    </row>
    <row r="2309" spans="1:18" ht="20.399999999999999" x14ac:dyDescent="0.35">
      <c r="A2309" s="1">
        <v>2307</v>
      </c>
      <c r="B2309" s="1" t="s">
        <v>285</v>
      </c>
      <c r="C2309" s="1" t="s">
        <v>27</v>
      </c>
      <c r="D2309" s="1">
        <v>2008</v>
      </c>
      <c r="E2309" s="1">
        <v>68000</v>
      </c>
      <c r="F2309" s="1" t="s">
        <v>28</v>
      </c>
      <c r="G2309" s="1" t="s">
        <v>17</v>
      </c>
      <c r="H2309" s="1" t="s">
        <v>145</v>
      </c>
      <c r="I2309" s="1">
        <v>19.7</v>
      </c>
      <c r="J2309" s="1" t="s">
        <v>24</v>
      </c>
      <c r="K2309" s="1" t="s">
        <v>116</v>
      </c>
      <c r="L2309" s="1">
        <v>5</v>
      </c>
      <c r="N2309" s="1">
        <v>1.2</v>
      </c>
      <c r="P2309" s="2">
        <f t="shared" si="151"/>
        <v>46.3</v>
      </c>
      <c r="R2309" t="str">
        <f t="shared" si="149"/>
        <v/>
      </c>
    </row>
    <row r="2310" spans="1:18" ht="20.399999999999999" x14ac:dyDescent="0.35">
      <c r="A2310" s="1">
        <v>2308</v>
      </c>
      <c r="B2310" s="1" t="s">
        <v>1741</v>
      </c>
      <c r="C2310" s="1" t="s">
        <v>15</v>
      </c>
      <c r="D2310" s="1">
        <v>2011</v>
      </c>
      <c r="E2310" s="1">
        <v>54000</v>
      </c>
      <c r="F2310" s="1" t="s">
        <v>28</v>
      </c>
      <c r="G2310" s="1" t="s">
        <v>35</v>
      </c>
      <c r="H2310" s="1" t="s">
        <v>18</v>
      </c>
      <c r="I2310" s="1">
        <v>19.2</v>
      </c>
      <c r="J2310" s="1" t="s">
        <v>24</v>
      </c>
      <c r="K2310" s="1" t="s">
        <v>84</v>
      </c>
      <c r="L2310" s="1">
        <v>5</v>
      </c>
      <c r="N2310" s="1">
        <v>2.9</v>
      </c>
      <c r="P2310" s="2">
        <f t="shared" si="151"/>
        <v>80</v>
      </c>
      <c r="R2310" t="str">
        <f t="shared" si="149"/>
        <v/>
      </c>
    </row>
    <row r="2311" spans="1:18" ht="20.399999999999999" x14ac:dyDescent="0.35">
      <c r="A2311" s="1">
        <v>2309</v>
      </c>
      <c r="B2311" s="1" t="s">
        <v>123</v>
      </c>
      <c r="C2311" s="1" t="s">
        <v>61</v>
      </c>
      <c r="D2311" s="1">
        <v>2016</v>
      </c>
      <c r="E2311" s="1">
        <v>28000</v>
      </c>
      <c r="F2311" s="1" t="s">
        <v>28</v>
      </c>
      <c r="G2311" s="1" t="s">
        <v>35</v>
      </c>
      <c r="H2311" s="1" t="s">
        <v>18</v>
      </c>
      <c r="I2311" s="1">
        <v>14.62</v>
      </c>
      <c r="J2311" s="1" t="s">
        <v>24</v>
      </c>
      <c r="K2311" s="1" t="s">
        <v>124</v>
      </c>
      <c r="L2311" s="1">
        <v>5</v>
      </c>
      <c r="M2311" s="1" t="s">
        <v>1353</v>
      </c>
      <c r="N2311" s="1">
        <v>13.9</v>
      </c>
      <c r="P2311" s="2">
        <f t="shared" si="151"/>
        <v>149.91999999999999</v>
      </c>
      <c r="Q2311">
        <f t="shared" si="148"/>
        <v>2177000</v>
      </c>
      <c r="R2311">
        <f t="shared" si="149"/>
        <v>99.993113458888388</v>
      </c>
    </row>
    <row r="2312" spans="1:18" ht="20.399999999999999" x14ac:dyDescent="0.35">
      <c r="A2312" s="1">
        <v>2310</v>
      </c>
      <c r="B2312" s="1" t="s">
        <v>731</v>
      </c>
      <c r="C2312" s="1" t="s">
        <v>61</v>
      </c>
      <c r="D2312" s="1">
        <v>2016</v>
      </c>
      <c r="E2312" s="1">
        <v>38500</v>
      </c>
      <c r="F2312" s="1" t="s">
        <v>23</v>
      </c>
      <c r="G2312" s="1" t="s">
        <v>17</v>
      </c>
      <c r="H2312" s="1" t="s">
        <v>36</v>
      </c>
      <c r="I2312" s="1">
        <v>28.09</v>
      </c>
      <c r="J2312" s="1" t="s">
        <v>24</v>
      </c>
      <c r="K2312" s="1" t="s">
        <v>80</v>
      </c>
      <c r="L2312" s="1">
        <v>5</v>
      </c>
      <c r="N2312" s="1">
        <v>7.85</v>
      </c>
      <c r="P2312" s="2">
        <f t="shared" si="151"/>
        <v>88.5</v>
      </c>
      <c r="R2312" t="str">
        <f t="shared" si="149"/>
        <v/>
      </c>
    </row>
    <row r="2313" spans="1:18" ht="20.399999999999999" x14ac:dyDescent="0.35">
      <c r="A2313" s="1">
        <v>2311</v>
      </c>
      <c r="B2313" s="1" t="s">
        <v>320</v>
      </c>
      <c r="C2313" s="1" t="s">
        <v>34</v>
      </c>
      <c r="D2313" s="1">
        <v>2016</v>
      </c>
      <c r="E2313" s="1">
        <v>17738</v>
      </c>
      <c r="F2313" s="1" t="s">
        <v>23</v>
      </c>
      <c r="G2313" s="1" t="s">
        <v>35</v>
      </c>
      <c r="H2313" s="1" t="s">
        <v>18</v>
      </c>
      <c r="I2313" s="1">
        <v>15.3</v>
      </c>
      <c r="J2313" s="1" t="s">
        <v>24</v>
      </c>
      <c r="K2313" s="1" t="s">
        <v>321</v>
      </c>
      <c r="L2313" s="1">
        <v>5</v>
      </c>
      <c r="N2313" s="1">
        <v>54.45</v>
      </c>
      <c r="P2313" s="2">
        <f t="shared" si="151"/>
        <v>258</v>
      </c>
      <c r="R2313" t="str">
        <f t="shared" si="149"/>
        <v/>
      </c>
    </row>
    <row r="2314" spans="1:18" ht="20.399999999999999" x14ac:dyDescent="0.35">
      <c r="A2314" s="1">
        <v>2312</v>
      </c>
      <c r="B2314" s="1" t="s">
        <v>1742</v>
      </c>
      <c r="C2314" s="1" t="s">
        <v>57</v>
      </c>
      <c r="D2314" s="1">
        <v>2012</v>
      </c>
      <c r="E2314" s="1">
        <v>67132</v>
      </c>
      <c r="F2314" s="1" t="s">
        <v>23</v>
      </c>
      <c r="G2314" s="1" t="s">
        <v>17</v>
      </c>
      <c r="H2314" s="1" t="s">
        <v>18</v>
      </c>
      <c r="I2314" s="1">
        <v>13.58</v>
      </c>
      <c r="J2314" s="1" t="s">
        <v>24</v>
      </c>
      <c r="K2314" s="1" t="s">
        <v>169</v>
      </c>
      <c r="L2314" s="1">
        <v>9</v>
      </c>
      <c r="N2314" s="1">
        <v>4.75</v>
      </c>
      <c r="P2314" s="2">
        <f t="shared" si="151"/>
        <v>78</v>
      </c>
      <c r="R2314" t="str">
        <f t="shared" si="149"/>
        <v/>
      </c>
    </row>
    <row r="2315" spans="1:18" ht="20.399999999999999" x14ac:dyDescent="0.35">
      <c r="A2315" s="1">
        <v>2313</v>
      </c>
      <c r="B2315" s="1" t="s">
        <v>1743</v>
      </c>
      <c r="C2315" s="1" t="s">
        <v>15</v>
      </c>
      <c r="D2315" s="1">
        <v>2011</v>
      </c>
      <c r="E2315" s="1">
        <v>47000</v>
      </c>
      <c r="F2315" s="1" t="s">
        <v>23</v>
      </c>
      <c r="G2315" s="1" t="s">
        <v>17</v>
      </c>
      <c r="H2315" s="1" t="s">
        <v>18</v>
      </c>
      <c r="I2315" s="1">
        <v>20.64</v>
      </c>
      <c r="J2315" s="1" t="s">
        <v>24</v>
      </c>
      <c r="K2315" s="1" t="s">
        <v>181</v>
      </c>
      <c r="L2315" s="1">
        <v>5</v>
      </c>
      <c r="M2315" s="1" t="s">
        <v>1744</v>
      </c>
      <c r="N2315" s="1">
        <v>3.25</v>
      </c>
      <c r="P2315" s="2">
        <f t="shared" si="151"/>
        <v>108.5</v>
      </c>
      <c r="Q2315">
        <f t="shared" ref="Q2315:Q2373" si="152">VALUE(SUBSTITUTE(SUBSTITUTE(TRIM(M2315), CHAR(160), ""), " Lakh", "")) * 100000</f>
        <v>1130000</v>
      </c>
      <c r="R2315">
        <f t="shared" si="149"/>
        <v>99.990398230088502</v>
      </c>
    </row>
    <row r="2316" spans="1:18" ht="20.399999999999999" x14ac:dyDescent="0.35">
      <c r="A2316" s="1">
        <v>2314</v>
      </c>
      <c r="B2316" s="1" t="s">
        <v>421</v>
      </c>
      <c r="C2316" s="1" t="s">
        <v>15</v>
      </c>
      <c r="D2316" s="1">
        <v>2015</v>
      </c>
      <c r="E2316" s="1">
        <v>28005</v>
      </c>
      <c r="F2316" s="1" t="s">
        <v>28</v>
      </c>
      <c r="G2316" s="1" t="s">
        <v>17</v>
      </c>
      <c r="H2316" s="1" t="s">
        <v>18</v>
      </c>
      <c r="I2316" s="1">
        <v>17.8</v>
      </c>
      <c r="J2316" s="1" t="s">
        <v>24</v>
      </c>
      <c r="K2316" s="1" t="s">
        <v>201</v>
      </c>
      <c r="L2316" s="1">
        <v>5</v>
      </c>
      <c r="N2316" s="1">
        <v>7.1</v>
      </c>
      <c r="P2316" s="2">
        <f t="shared" si="151"/>
        <v>117.3</v>
      </c>
      <c r="R2316" t="str">
        <f t="shared" si="149"/>
        <v/>
      </c>
    </row>
    <row r="2317" spans="1:18" ht="20.399999999999999" x14ac:dyDescent="0.35">
      <c r="A2317" s="1">
        <v>2315</v>
      </c>
      <c r="B2317" s="1" t="s">
        <v>436</v>
      </c>
      <c r="C2317" s="1" t="s">
        <v>57</v>
      </c>
      <c r="D2317" s="1">
        <v>2017</v>
      </c>
      <c r="E2317" s="1">
        <v>13000</v>
      </c>
      <c r="F2317" s="1" t="s">
        <v>28</v>
      </c>
      <c r="G2317" s="1" t="s">
        <v>17</v>
      </c>
      <c r="H2317" s="1" t="s">
        <v>18</v>
      </c>
      <c r="I2317" s="1">
        <v>20.399999999999999</v>
      </c>
      <c r="J2317" s="1" t="s">
        <v>24</v>
      </c>
      <c r="K2317" s="1" t="s">
        <v>291</v>
      </c>
      <c r="L2317" s="1">
        <v>5</v>
      </c>
      <c r="N2317" s="1">
        <v>4.6500000000000004</v>
      </c>
      <c r="P2317" s="2">
        <f t="shared" si="151"/>
        <v>81.8</v>
      </c>
      <c r="R2317" t="str">
        <f t="shared" ref="R2317:R2380" si="153">IF(Q2317&lt;&gt;"", ((Q2317 - P2317) / Q2317) * 100, "")</f>
        <v/>
      </c>
    </row>
    <row r="2318" spans="1:18" ht="20.399999999999999" x14ac:dyDescent="0.35">
      <c r="A2318" s="1">
        <v>2316</v>
      </c>
      <c r="B2318" s="1" t="s">
        <v>1422</v>
      </c>
      <c r="C2318" s="1" t="s">
        <v>57</v>
      </c>
      <c r="D2318" s="1">
        <v>2012</v>
      </c>
      <c r="E2318" s="1">
        <v>67000</v>
      </c>
      <c r="F2318" s="1" t="s">
        <v>23</v>
      </c>
      <c r="G2318" s="1" t="s">
        <v>17</v>
      </c>
      <c r="H2318" s="1" t="s">
        <v>18</v>
      </c>
      <c r="I2318" s="1">
        <v>19.329999999999998</v>
      </c>
      <c r="J2318" s="1" t="s">
        <v>24</v>
      </c>
      <c r="K2318" s="1" t="s">
        <v>97</v>
      </c>
      <c r="L2318" s="1">
        <v>5</v>
      </c>
      <c r="N2318" s="1">
        <v>5</v>
      </c>
      <c r="P2318" s="2">
        <f t="shared" si="151"/>
        <v>138.1</v>
      </c>
      <c r="R2318" t="str">
        <f t="shared" si="153"/>
        <v/>
      </c>
    </row>
    <row r="2319" spans="1:18" ht="20.399999999999999" x14ac:dyDescent="0.35">
      <c r="A2319" s="1">
        <v>2317</v>
      </c>
      <c r="B2319" s="1" t="s">
        <v>1496</v>
      </c>
      <c r="C2319" s="1" t="s">
        <v>61</v>
      </c>
      <c r="D2319" s="1">
        <v>2015</v>
      </c>
      <c r="E2319" s="1">
        <v>50000</v>
      </c>
      <c r="F2319" s="1" t="s">
        <v>28</v>
      </c>
      <c r="G2319" s="1" t="s">
        <v>17</v>
      </c>
      <c r="H2319" s="1" t="s">
        <v>18</v>
      </c>
      <c r="I2319" s="1">
        <v>18.600000000000001</v>
      </c>
      <c r="J2319" s="1" t="s">
        <v>24</v>
      </c>
      <c r="K2319" s="1" t="s">
        <v>368</v>
      </c>
      <c r="L2319" s="1">
        <v>5</v>
      </c>
      <c r="N2319" s="1">
        <v>4.95</v>
      </c>
      <c r="P2319" s="2">
        <f t="shared" si="151"/>
        <v>81.83</v>
      </c>
      <c r="R2319" t="str">
        <f t="shared" si="153"/>
        <v/>
      </c>
    </row>
    <row r="2320" spans="1:18" ht="20.399999999999999" x14ac:dyDescent="0.35">
      <c r="A2320" s="1">
        <v>2318</v>
      </c>
      <c r="B2320" s="1" t="s">
        <v>211</v>
      </c>
      <c r="C2320" s="1" t="s">
        <v>74</v>
      </c>
      <c r="D2320" s="1">
        <v>2014</v>
      </c>
      <c r="E2320" s="1">
        <v>55000</v>
      </c>
      <c r="F2320" s="1" t="s">
        <v>23</v>
      </c>
      <c r="G2320" s="1" t="s">
        <v>17</v>
      </c>
      <c r="H2320" s="1" t="s">
        <v>18</v>
      </c>
      <c r="I2320" s="1">
        <v>15.1</v>
      </c>
      <c r="J2320" s="1" t="s">
        <v>24</v>
      </c>
      <c r="K2320" s="1" t="s">
        <v>167</v>
      </c>
      <c r="L2320" s="1">
        <v>7</v>
      </c>
      <c r="N2320" s="1">
        <v>9.8000000000000007</v>
      </c>
      <c r="P2320" s="2">
        <f t="shared" si="151"/>
        <v>140</v>
      </c>
      <c r="R2320" t="str">
        <f t="shared" si="153"/>
        <v/>
      </c>
    </row>
    <row r="2321" spans="1:18" ht="20.399999999999999" x14ac:dyDescent="0.35">
      <c r="A2321" s="1">
        <v>2319</v>
      </c>
      <c r="B2321" s="1" t="s">
        <v>1745</v>
      </c>
      <c r="C2321" s="1" t="s">
        <v>34</v>
      </c>
      <c r="D2321" s="1">
        <v>2019</v>
      </c>
      <c r="E2321" s="1">
        <v>9312</v>
      </c>
      <c r="F2321" s="1" t="s">
        <v>23</v>
      </c>
      <c r="G2321" s="1" t="s">
        <v>35</v>
      </c>
      <c r="H2321" s="1" t="s">
        <v>18</v>
      </c>
      <c r="I2321" s="1">
        <v>18</v>
      </c>
      <c r="J2321" s="1" t="s">
        <v>24</v>
      </c>
      <c r="K2321" s="1" t="s">
        <v>321</v>
      </c>
      <c r="L2321" s="1">
        <v>5</v>
      </c>
      <c r="M2321" s="1" t="s">
        <v>1746</v>
      </c>
      <c r="N2321" s="1">
        <v>78.8</v>
      </c>
      <c r="P2321" s="2">
        <f t="shared" si="151"/>
        <v>258</v>
      </c>
      <c r="Q2321">
        <f t="shared" si="152"/>
        <v>9250000</v>
      </c>
      <c r="R2321">
        <f t="shared" si="153"/>
        <v>99.997210810810813</v>
      </c>
    </row>
    <row r="2322" spans="1:18" ht="20.399999999999999" x14ac:dyDescent="0.35">
      <c r="A2322" s="1">
        <v>2320</v>
      </c>
      <c r="B2322" s="1" t="s">
        <v>1747</v>
      </c>
      <c r="C2322" s="1" t="s">
        <v>57</v>
      </c>
      <c r="D2322" s="1">
        <v>2015</v>
      </c>
      <c r="E2322" s="1">
        <v>30458</v>
      </c>
      <c r="F2322" s="1" t="s">
        <v>28</v>
      </c>
      <c r="G2322" s="1" t="s">
        <v>17</v>
      </c>
      <c r="H2322" s="1" t="s">
        <v>18</v>
      </c>
      <c r="I2322" s="1">
        <v>23.1</v>
      </c>
      <c r="J2322" s="1" t="s">
        <v>24</v>
      </c>
      <c r="K2322" s="1" t="s">
        <v>398</v>
      </c>
      <c r="L2322" s="1">
        <v>5</v>
      </c>
      <c r="N2322" s="1">
        <v>2.99</v>
      </c>
      <c r="P2322" s="2">
        <f t="shared" si="151"/>
        <v>67.040000000000006</v>
      </c>
      <c r="R2322" t="str">
        <f t="shared" si="153"/>
        <v/>
      </c>
    </row>
    <row r="2323" spans="1:18" ht="20.399999999999999" x14ac:dyDescent="0.35">
      <c r="A2323" s="1">
        <v>2321</v>
      </c>
      <c r="B2323" s="1" t="s">
        <v>102</v>
      </c>
      <c r="C2323" s="1" t="s">
        <v>15</v>
      </c>
      <c r="D2323" s="1">
        <v>2014</v>
      </c>
      <c r="E2323" s="1">
        <v>46000</v>
      </c>
      <c r="F2323" s="1" t="s">
        <v>28</v>
      </c>
      <c r="G2323" s="1" t="s">
        <v>17</v>
      </c>
      <c r="H2323" s="1" t="s">
        <v>18</v>
      </c>
      <c r="I2323" s="1">
        <v>15.04</v>
      </c>
      <c r="J2323" s="1" t="s">
        <v>24</v>
      </c>
      <c r="K2323" s="1" t="s">
        <v>147</v>
      </c>
      <c r="L2323" s="1">
        <v>5</v>
      </c>
      <c r="N2323" s="1">
        <v>4.45</v>
      </c>
      <c r="P2323" s="2">
        <f t="shared" si="151"/>
        <v>103.2</v>
      </c>
      <c r="R2323" t="str">
        <f t="shared" si="153"/>
        <v/>
      </c>
    </row>
    <row r="2324" spans="1:18" ht="20.399999999999999" x14ac:dyDescent="0.35">
      <c r="A2324" s="1">
        <v>2322</v>
      </c>
      <c r="B2324" s="1" t="s">
        <v>1748</v>
      </c>
      <c r="C2324" s="1" t="s">
        <v>22</v>
      </c>
      <c r="D2324" s="1">
        <v>2011</v>
      </c>
      <c r="E2324" s="1">
        <v>50000</v>
      </c>
      <c r="F2324" s="1" t="s">
        <v>28</v>
      </c>
      <c r="G2324" s="1" t="s">
        <v>17</v>
      </c>
      <c r="H2324" s="1" t="s">
        <v>36</v>
      </c>
      <c r="I2324" s="1">
        <v>23.9</v>
      </c>
      <c r="J2324" s="1" t="s">
        <v>24</v>
      </c>
      <c r="K2324" s="1" t="s">
        <v>264</v>
      </c>
      <c r="L2324" s="1">
        <v>4</v>
      </c>
      <c r="N2324" s="1">
        <v>0.75</v>
      </c>
      <c r="P2324" s="2">
        <f t="shared" si="151"/>
        <v>37.479999999999997</v>
      </c>
      <c r="R2324" t="str">
        <f t="shared" si="153"/>
        <v/>
      </c>
    </row>
    <row r="2325" spans="1:18" ht="20.399999999999999" x14ac:dyDescent="0.35">
      <c r="A2325" s="1">
        <v>2323</v>
      </c>
      <c r="B2325" s="1" t="s">
        <v>1556</v>
      </c>
      <c r="C2325" s="1" t="s">
        <v>61</v>
      </c>
      <c r="D2325" s="1">
        <v>2016</v>
      </c>
      <c r="E2325" s="1">
        <v>36676</v>
      </c>
      <c r="F2325" s="1" t="s">
        <v>16</v>
      </c>
      <c r="G2325" s="1" t="s">
        <v>17</v>
      </c>
      <c r="H2325" s="1" t="s">
        <v>18</v>
      </c>
      <c r="I2325" s="1">
        <v>25</v>
      </c>
      <c r="J2325" s="1" t="s">
        <v>19</v>
      </c>
      <c r="K2325" s="1" t="s">
        <v>327</v>
      </c>
      <c r="L2325" s="1">
        <v>5</v>
      </c>
      <c r="N2325" s="1">
        <v>5</v>
      </c>
      <c r="P2325" s="2">
        <f t="shared" si="151"/>
        <v>81.86</v>
      </c>
      <c r="R2325" t="str">
        <f t="shared" si="153"/>
        <v/>
      </c>
    </row>
    <row r="2326" spans="1:18" ht="20.399999999999999" x14ac:dyDescent="0.35">
      <c r="A2326" s="1">
        <v>2324</v>
      </c>
      <c r="B2326" s="1" t="s">
        <v>859</v>
      </c>
      <c r="C2326" s="1" t="s">
        <v>27</v>
      </c>
      <c r="D2326" s="1">
        <v>2014</v>
      </c>
      <c r="E2326" s="1">
        <v>72563</v>
      </c>
      <c r="F2326" s="1" t="s">
        <v>23</v>
      </c>
      <c r="G2326" s="1" t="s">
        <v>17</v>
      </c>
      <c r="H2326" s="1" t="s">
        <v>36</v>
      </c>
      <c r="I2326" s="1">
        <v>22.77</v>
      </c>
      <c r="J2326" s="1" t="s">
        <v>24</v>
      </c>
      <c r="K2326" s="1" t="s">
        <v>860</v>
      </c>
      <c r="L2326" s="1">
        <v>5</v>
      </c>
      <c r="N2326" s="1">
        <v>5</v>
      </c>
      <c r="P2326" s="2">
        <f t="shared" si="151"/>
        <v>98.59</v>
      </c>
      <c r="R2326" t="str">
        <f t="shared" si="153"/>
        <v/>
      </c>
    </row>
    <row r="2327" spans="1:18" ht="20.399999999999999" x14ac:dyDescent="0.35">
      <c r="A2327" s="1">
        <v>2325</v>
      </c>
      <c r="B2327" s="1" t="s">
        <v>1749</v>
      </c>
      <c r="C2327" s="1" t="s">
        <v>22</v>
      </c>
      <c r="D2327" s="1">
        <v>2015</v>
      </c>
      <c r="E2327" s="1">
        <v>67000</v>
      </c>
      <c r="F2327" s="1" t="s">
        <v>28</v>
      </c>
      <c r="G2327" s="1" t="s">
        <v>17</v>
      </c>
      <c r="H2327" s="1" t="s">
        <v>18</v>
      </c>
      <c r="I2327" s="1">
        <v>16.100000000000001</v>
      </c>
      <c r="J2327" s="1" t="s">
        <v>24</v>
      </c>
      <c r="N2327" s="1">
        <v>4.7</v>
      </c>
      <c r="P2327" s="2"/>
      <c r="R2327" t="str">
        <f t="shared" si="153"/>
        <v/>
      </c>
    </row>
    <row r="2328" spans="1:18" ht="20.399999999999999" x14ac:dyDescent="0.35">
      <c r="A2328" s="1">
        <v>2326</v>
      </c>
      <c r="B2328" s="1" t="s">
        <v>123</v>
      </c>
      <c r="C2328" s="1" t="s">
        <v>34</v>
      </c>
      <c r="D2328" s="1">
        <v>2015</v>
      </c>
      <c r="E2328" s="1">
        <v>58239</v>
      </c>
      <c r="F2328" s="1" t="s">
        <v>28</v>
      </c>
      <c r="G2328" s="1" t="s">
        <v>35</v>
      </c>
      <c r="H2328" s="1" t="s">
        <v>18</v>
      </c>
      <c r="I2328" s="1">
        <v>14.62</v>
      </c>
      <c r="J2328" s="1" t="s">
        <v>24</v>
      </c>
      <c r="K2328" s="1" t="s">
        <v>124</v>
      </c>
      <c r="L2328" s="1">
        <v>5</v>
      </c>
      <c r="M2328" s="1" t="s">
        <v>125</v>
      </c>
      <c r="N2328" s="1">
        <v>9.69</v>
      </c>
      <c r="P2328" s="2">
        <f t="shared" ref="P2328:P2336" si="154">--LEFT(K2328, FIND(" ", K2328) - 1)</f>
        <v>149.91999999999999</v>
      </c>
      <c r="Q2328">
        <f t="shared" si="152"/>
        <v>2364000</v>
      </c>
      <c r="R2328">
        <f t="shared" si="153"/>
        <v>99.993658206429785</v>
      </c>
    </row>
    <row r="2329" spans="1:18" ht="20.399999999999999" x14ac:dyDescent="0.35">
      <c r="A2329" s="1">
        <v>2327</v>
      </c>
      <c r="B2329" s="1" t="s">
        <v>1750</v>
      </c>
      <c r="C2329" s="1" t="s">
        <v>34</v>
      </c>
      <c r="D2329" s="1">
        <v>2015</v>
      </c>
      <c r="E2329" s="1">
        <v>57934</v>
      </c>
      <c r="F2329" s="1" t="s">
        <v>23</v>
      </c>
      <c r="G2329" s="1" t="s">
        <v>17</v>
      </c>
      <c r="H2329" s="1" t="s">
        <v>18</v>
      </c>
      <c r="I2329" s="1">
        <v>18.2</v>
      </c>
      <c r="J2329" s="1" t="s">
        <v>24</v>
      </c>
      <c r="K2329" s="1" t="s">
        <v>1539</v>
      </c>
      <c r="L2329" s="1">
        <v>8</v>
      </c>
      <c r="N2329" s="1">
        <v>5.5</v>
      </c>
      <c r="P2329" s="2">
        <f t="shared" si="154"/>
        <v>73.739999999999995</v>
      </c>
      <c r="R2329" t="str">
        <f t="shared" si="153"/>
        <v/>
      </c>
    </row>
    <row r="2330" spans="1:18" ht="20.399999999999999" x14ac:dyDescent="0.35">
      <c r="A2330" s="1">
        <v>2328</v>
      </c>
      <c r="B2330" s="1" t="s">
        <v>1751</v>
      </c>
      <c r="C2330" s="1" t="s">
        <v>27</v>
      </c>
      <c r="D2330" s="1">
        <v>2017</v>
      </c>
      <c r="E2330" s="1">
        <v>6500000</v>
      </c>
      <c r="F2330" s="1" t="s">
        <v>23</v>
      </c>
      <c r="G2330" s="1" t="s">
        <v>35</v>
      </c>
      <c r="H2330" s="1" t="s">
        <v>18</v>
      </c>
      <c r="I2330" s="1">
        <v>15.97</v>
      </c>
      <c r="J2330" s="1" t="s">
        <v>24</v>
      </c>
      <c r="K2330" s="1" t="s">
        <v>321</v>
      </c>
      <c r="L2330" s="1">
        <v>5</v>
      </c>
      <c r="N2330" s="1">
        <v>65</v>
      </c>
      <c r="P2330" s="2">
        <f t="shared" si="154"/>
        <v>258</v>
      </c>
      <c r="R2330" t="str">
        <f t="shared" si="153"/>
        <v/>
      </c>
    </row>
    <row r="2331" spans="1:18" ht="20.399999999999999" x14ac:dyDescent="0.35">
      <c r="A2331" s="1">
        <v>2329</v>
      </c>
      <c r="B2331" s="1" t="s">
        <v>743</v>
      </c>
      <c r="C2331" s="1" t="s">
        <v>43</v>
      </c>
      <c r="D2331" s="1">
        <v>2015</v>
      </c>
      <c r="E2331" s="1">
        <v>63000</v>
      </c>
      <c r="F2331" s="1" t="s">
        <v>23</v>
      </c>
      <c r="G2331" s="1" t="s">
        <v>17</v>
      </c>
      <c r="H2331" s="1" t="s">
        <v>18</v>
      </c>
      <c r="I2331" s="1">
        <v>20.14</v>
      </c>
      <c r="J2331" s="1" t="s">
        <v>24</v>
      </c>
      <c r="K2331" s="1" t="s">
        <v>472</v>
      </c>
      <c r="L2331" s="1">
        <v>5</v>
      </c>
      <c r="N2331" s="1">
        <v>5.1100000000000003</v>
      </c>
      <c r="P2331" s="2">
        <f t="shared" si="154"/>
        <v>88.8</v>
      </c>
      <c r="R2331" t="str">
        <f t="shared" si="153"/>
        <v/>
      </c>
    </row>
    <row r="2332" spans="1:18" ht="20.399999999999999" x14ac:dyDescent="0.35">
      <c r="A2332" s="1">
        <v>2330</v>
      </c>
      <c r="B2332" s="1" t="s">
        <v>1752</v>
      </c>
      <c r="C2332" s="1" t="s">
        <v>15</v>
      </c>
      <c r="D2332" s="1">
        <v>2012</v>
      </c>
      <c r="E2332" s="1">
        <v>27014</v>
      </c>
      <c r="F2332" s="1" t="s">
        <v>28</v>
      </c>
      <c r="G2332" s="1" t="s">
        <v>17</v>
      </c>
      <c r="H2332" s="1" t="s">
        <v>18</v>
      </c>
      <c r="I2332" s="1">
        <v>16.25</v>
      </c>
      <c r="J2332" s="1" t="s">
        <v>24</v>
      </c>
      <c r="K2332" s="1" t="s">
        <v>142</v>
      </c>
      <c r="L2332" s="1">
        <v>5</v>
      </c>
      <c r="N2332" s="1">
        <v>2.19</v>
      </c>
      <c r="P2332" s="2">
        <f t="shared" si="154"/>
        <v>75</v>
      </c>
      <c r="R2332" t="str">
        <f t="shared" si="153"/>
        <v/>
      </c>
    </row>
    <row r="2333" spans="1:18" ht="20.399999999999999" x14ac:dyDescent="0.35">
      <c r="A2333" s="1">
        <v>2331</v>
      </c>
      <c r="B2333" s="1" t="s">
        <v>48</v>
      </c>
      <c r="C2333" s="1" t="s">
        <v>27</v>
      </c>
      <c r="D2333" s="1">
        <v>2012</v>
      </c>
      <c r="E2333" s="1">
        <v>90906</v>
      </c>
      <c r="F2333" s="1" t="s">
        <v>23</v>
      </c>
      <c r="G2333" s="1" t="s">
        <v>17</v>
      </c>
      <c r="H2333" s="1" t="s">
        <v>18</v>
      </c>
      <c r="I2333" s="1">
        <v>20.54</v>
      </c>
      <c r="J2333" s="1" t="s">
        <v>24</v>
      </c>
      <c r="K2333" s="1" t="s">
        <v>49</v>
      </c>
      <c r="L2333" s="1">
        <v>5</v>
      </c>
      <c r="N2333" s="1">
        <v>4.25</v>
      </c>
      <c r="P2333" s="2">
        <f t="shared" si="154"/>
        <v>103.6</v>
      </c>
      <c r="R2333" t="str">
        <f t="shared" si="153"/>
        <v/>
      </c>
    </row>
    <row r="2334" spans="1:18" ht="20.399999999999999" x14ac:dyDescent="0.35">
      <c r="A2334" s="1">
        <v>2332</v>
      </c>
      <c r="B2334" s="1" t="s">
        <v>98</v>
      </c>
      <c r="C2334" s="1" t="s">
        <v>39</v>
      </c>
      <c r="D2334" s="1">
        <v>2013</v>
      </c>
      <c r="E2334" s="1">
        <v>61202</v>
      </c>
      <c r="F2334" s="1" t="s">
        <v>23</v>
      </c>
      <c r="G2334" s="1" t="s">
        <v>35</v>
      </c>
      <c r="H2334" s="1" t="s">
        <v>18</v>
      </c>
      <c r="I2334" s="1">
        <v>11.18</v>
      </c>
      <c r="J2334" s="1" t="s">
        <v>24</v>
      </c>
      <c r="K2334" s="1" t="s">
        <v>99</v>
      </c>
      <c r="L2334" s="1">
        <v>7</v>
      </c>
      <c r="N2334" s="1">
        <v>14.5</v>
      </c>
      <c r="P2334" s="2">
        <f t="shared" si="154"/>
        <v>184</v>
      </c>
      <c r="R2334" t="str">
        <f t="shared" si="153"/>
        <v/>
      </c>
    </row>
    <row r="2335" spans="1:18" ht="20.399999999999999" x14ac:dyDescent="0.35">
      <c r="A2335" s="1">
        <v>2333</v>
      </c>
      <c r="B2335" s="1" t="s">
        <v>1753</v>
      </c>
      <c r="C2335" s="1" t="s">
        <v>15</v>
      </c>
      <c r="D2335" s="1">
        <v>2014</v>
      </c>
      <c r="E2335" s="1">
        <v>51000</v>
      </c>
      <c r="F2335" s="1" t="s">
        <v>23</v>
      </c>
      <c r="G2335" s="1" t="s">
        <v>17</v>
      </c>
      <c r="H2335" s="1" t="s">
        <v>18</v>
      </c>
      <c r="I2335" s="1">
        <v>19.87</v>
      </c>
      <c r="J2335" s="1" t="s">
        <v>24</v>
      </c>
      <c r="K2335" s="1" t="s">
        <v>544</v>
      </c>
      <c r="L2335" s="1">
        <v>5</v>
      </c>
      <c r="M2335" s="1" t="s">
        <v>1754</v>
      </c>
      <c r="N2335" s="1">
        <v>5.65</v>
      </c>
      <c r="P2335" s="2">
        <f t="shared" si="154"/>
        <v>83.14</v>
      </c>
      <c r="Q2335">
        <f t="shared" si="152"/>
        <v>1506000</v>
      </c>
      <c r="R2335">
        <f t="shared" si="153"/>
        <v>99.994479415670654</v>
      </c>
    </row>
    <row r="2336" spans="1:18" ht="20.399999999999999" x14ac:dyDescent="0.35">
      <c r="A2336" s="1">
        <v>2334</v>
      </c>
      <c r="B2336" s="1" t="s">
        <v>1548</v>
      </c>
      <c r="C2336" s="1" t="s">
        <v>129</v>
      </c>
      <c r="D2336" s="1">
        <v>2016</v>
      </c>
      <c r="E2336" s="1">
        <v>88008</v>
      </c>
      <c r="F2336" s="1" t="s">
        <v>23</v>
      </c>
      <c r="G2336" s="1" t="s">
        <v>35</v>
      </c>
      <c r="H2336" s="1" t="s">
        <v>36</v>
      </c>
      <c r="I2336" s="1">
        <v>12.9</v>
      </c>
      <c r="J2336" s="1" t="s">
        <v>24</v>
      </c>
      <c r="K2336" s="1" t="s">
        <v>1096</v>
      </c>
      <c r="L2336" s="1">
        <v>7</v>
      </c>
      <c r="M2336" s="1" t="s">
        <v>1549</v>
      </c>
      <c r="N2336" s="1">
        <v>22.5</v>
      </c>
      <c r="P2336" s="2">
        <f t="shared" si="154"/>
        <v>174.5</v>
      </c>
      <c r="Q2336">
        <f t="shared" si="152"/>
        <v>3445000.0000000005</v>
      </c>
      <c r="R2336">
        <f t="shared" si="153"/>
        <v>99.994934687953545</v>
      </c>
    </row>
    <row r="2337" spans="1:18" ht="20.399999999999999" x14ac:dyDescent="0.35">
      <c r="A2337" s="1">
        <v>2335</v>
      </c>
      <c r="B2337" s="1" t="s">
        <v>377</v>
      </c>
      <c r="C2337" s="1" t="s">
        <v>15</v>
      </c>
      <c r="D2337" s="1">
        <v>2007</v>
      </c>
      <c r="E2337" s="1">
        <v>55000</v>
      </c>
      <c r="F2337" s="1" t="s">
        <v>28</v>
      </c>
      <c r="G2337" s="1" t="s">
        <v>17</v>
      </c>
      <c r="H2337" s="1" t="s">
        <v>36</v>
      </c>
      <c r="I2337" s="1">
        <v>16.100000000000001</v>
      </c>
      <c r="J2337" s="1" t="s">
        <v>24</v>
      </c>
      <c r="N2337" s="1">
        <v>1.75</v>
      </c>
      <c r="P2337" s="2"/>
      <c r="R2337" t="str">
        <f t="shared" si="153"/>
        <v/>
      </c>
    </row>
    <row r="2338" spans="1:18" ht="20.399999999999999" x14ac:dyDescent="0.35">
      <c r="A2338" s="1">
        <v>2336</v>
      </c>
      <c r="B2338" s="1" t="s">
        <v>520</v>
      </c>
      <c r="C2338" s="1" t="s">
        <v>43</v>
      </c>
      <c r="D2338" s="1">
        <v>2004</v>
      </c>
      <c r="E2338" s="1">
        <v>160000</v>
      </c>
      <c r="F2338" s="1" t="s">
        <v>28</v>
      </c>
      <c r="G2338" s="1" t="s">
        <v>35</v>
      </c>
      <c r="H2338" s="1" t="s">
        <v>36</v>
      </c>
      <c r="I2338" s="1">
        <v>11.3</v>
      </c>
      <c r="J2338" s="1" t="s">
        <v>24</v>
      </c>
      <c r="K2338" s="1" t="s">
        <v>521</v>
      </c>
      <c r="L2338" s="1">
        <v>5</v>
      </c>
      <c r="N2338" s="1">
        <v>1.5</v>
      </c>
      <c r="P2338" s="2">
        <f t="shared" ref="P2338:P2344" si="155">--LEFT(K2338, FIND(" ", K2338) - 1)</f>
        <v>125</v>
      </c>
      <c r="R2338" t="str">
        <f t="shared" si="153"/>
        <v/>
      </c>
    </row>
    <row r="2339" spans="1:18" ht="20.399999999999999" x14ac:dyDescent="0.35">
      <c r="A2339" s="1">
        <v>2337</v>
      </c>
      <c r="B2339" s="1" t="s">
        <v>453</v>
      </c>
      <c r="C2339" s="1" t="s">
        <v>53</v>
      </c>
      <c r="D2339" s="1">
        <v>2012</v>
      </c>
      <c r="E2339" s="1">
        <v>42591</v>
      </c>
      <c r="F2339" s="1" t="s">
        <v>28</v>
      </c>
      <c r="G2339" s="1" t="s">
        <v>17</v>
      </c>
      <c r="H2339" s="1" t="s">
        <v>18</v>
      </c>
      <c r="I2339" s="1">
        <v>20.36</v>
      </c>
      <c r="J2339" s="1" t="s">
        <v>24</v>
      </c>
      <c r="K2339" s="1" t="s">
        <v>151</v>
      </c>
      <c r="L2339" s="1">
        <v>5</v>
      </c>
      <c r="N2339" s="1">
        <v>3.2</v>
      </c>
      <c r="P2339" s="2">
        <f t="shared" si="155"/>
        <v>78.900000000000006</v>
      </c>
      <c r="R2339" t="str">
        <f t="shared" si="153"/>
        <v/>
      </c>
    </row>
    <row r="2340" spans="1:18" ht="20.399999999999999" x14ac:dyDescent="0.35">
      <c r="A2340" s="1">
        <v>2338</v>
      </c>
      <c r="B2340" s="1" t="s">
        <v>218</v>
      </c>
      <c r="C2340" s="1" t="s">
        <v>74</v>
      </c>
      <c r="D2340" s="1">
        <v>2012</v>
      </c>
      <c r="E2340" s="1">
        <v>67000</v>
      </c>
      <c r="F2340" s="1" t="s">
        <v>23</v>
      </c>
      <c r="G2340" s="1" t="s">
        <v>17</v>
      </c>
      <c r="H2340" s="1" t="s">
        <v>18</v>
      </c>
      <c r="I2340" s="1">
        <v>23</v>
      </c>
      <c r="J2340" s="1" t="s">
        <v>24</v>
      </c>
      <c r="K2340" s="1" t="s">
        <v>219</v>
      </c>
      <c r="L2340" s="1">
        <v>5</v>
      </c>
      <c r="N2340" s="1">
        <v>4.5</v>
      </c>
      <c r="P2340" s="2">
        <f t="shared" si="155"/>
        <v>90</v>
      </c>
      <c r="R2340" t="str">
        <f t="shared" si="153"/>
        <v/>
      </c>
    </row>
    <row r="2341" spans="1:18" ht="20.399999999999999" x14ac:dyDescent="0.35">
      <c r="A2341" s="1">
        <v>2339</v>
      </c>
      <c r="B2341" s="1" t="s">
        <v>68</v>
      </c>
      <c r="C2341" s="1" t="s">
        <v>22</v>
      </c>
      <c r="D2341" s="1">
        <v>2014</v>
      </c>
      <c r="E2341" s="1">
        <v>48000</v>
      </c>
      <c r="F2341" s="1" t="s">
        <v>23</v>
      </c>
      <c r="G2341" s="1" t="s">
        <v>17</v>
      </c>
      <c r="H2341" s="1" t="s">
        <v>36</v>
      </c>
      <c r="I2341" s="1">
        <v>25.8</v>
      </c>
      <c r="J2341" s="1" t="s">
        <v>24</v>
      </c>
      <c r="K2341" s="1" t="s">
        <v>69</v>
      </c>
      <c r="L2341" s="1">
        <v>5</v>
      </c>
      <c r="N2341" s="1">
        <v>4.5</v>
      </c>
      <c r="P2341" s="2">
        <f t="shared" si="155"/>
        <v>98.6</v>
      </c>
      <c r="R2341" t="str">
        <f t="shared" si="153"/>
        <v/>
      </c>
    </row>
    <row r="2342" spans="1:18" ht="20.399999999999999" x14ac:dyDescent="0.35">
      <c r="A2342" s="1">
        <v>2340</v>
      </c>
      <c r="B2342" s="1" t="s">
        <v>234</v>
      </c>
      <c r="C2342" s="1" t="s">
        <v>43</v>
      </c>
      <c r="D2342" s="1">
        <v>2014</v>
      </c>
      <c r="E2342" s="1">
        <v>97000</v>
      </c>
      <c r="F2342" s="1" t="s">
        <v>23</v>
      </c>
      <c r="G2342" s="1" t="s">
        <v>35</v>
      </c>
      <c r="H2342" s="1" t="s">
        <v>18</v>
      </c>
      <c r="I2342" s="1">
        <v>22.32</v>
      </c>
      <c r="J2342" s="1" t="s">
        <v>24</v>
      </c>
      <c r="K2342" s="1" t="s">
        <v>235</v>
      </c>
      <c r="L2342" s="1">
        <v>5</v>
      </c>
      <c r="N2342" s="1">
        <v>8</v>
      </c>
      <c r="P2342" s="2">
        <f t="shared" si="155"/>
        <v>126.32</v>
      </c>
      <c r="R2342" t="str">
        <f t="shared" si="153"/>
        <v/>
      </c>
    </row>
    <row r="2343" spans="1:18" ht="20.399999999999999" x14ac:dyDescent="0.35">
      <c r="A2343" s="1">
        <v>2341</v>
      </c>
      <c r="B2343" s="1" t="s">
        <v>1577</v>
      </c>
      <c r="C2343" s="1" t="s">
        <v>15</v>
      </c>
      <c r="D2343" s="1">
        <v>2018</v>
      </c>
      <c r="E2343" s="1">
        <v>10000</v>
      </c>
      <c r="F2343" s="1" t="s">
        <v>23</v>
      </c>
      <c r="G2343" s="1" t="s">
        <v>35</v>
      </c>
      <c r="H2343" s="1" t="s">
        <v>18</v>
      </c>
      <c r="I2343" s="1">
        <v>17.899999999999999</v>
      </c>
      <c r="J2343" s="1" t="s">
        <v>24</v>
      </c>
      <c r="K2343" s="1" t="s">
        <v>491</v>
      </c>
      <c r="L2343" s="1">
        <v>5</v>
      </c>
      <c r="M2343" s="1" t="s">
        <v>1578</v>
      </c>
      <c r="N2343" s="1">
        <v>28.9</v>
      </c>
      <c r="P2343" s="2">
        <f t="shared" si="155"/>
        <v>136</v>
      </c>
      <c r="Q2343">
        <f t="shared" si="152"/>
        <v>4194000</v>
      </c>
      <c r="R2343">
        <f t="shared" si="153"/>
        <v>99.996757272293763</v>
      </c>
    </row>
    <row r="2344" spans="1:18" ht="20.399999999999999" x14ac:dyDescent="0.35">
      <c r="A2344" s="1">
        <v>2342</v>
      </c>
      <c r="B2344" s="1" t="s">
        <v>1434</v>
      </c>
      <c r="C2344" s="1" t="s">
        <v>34</v>
      </c>
      <c r="D2344" s="1">
        <v>2015</v>
      </c>
      <c r="E2344" s="1">
        <v>56900</v>
      </c>
      <c r="F2344" s="1" t="s">
        <v>23</v>
      </c>
      <c r="G2344" s="1" t="s">
        <v>17</v>
      </c>
      <c r="H2344" s="1" t="s">
        <v>18</v>
      </c>
      <c r="I2344" s="1">
        <v>20.14</v>
      </c>
      <c r="J2344" s="1" t="s">
        <v>24</v>
      </c>
      <c r="K2344" s="1" t="s">
        <v>472</v>
      </c>
      <c r="L2344" s="1">
        <v>5</v>
      </c>
      <c r="N2344" s="1">
        <v>4.0999999999999996</v>
      </c>
      <c r="P2344" s="2">
        <f t="shared" si="155"/>
        <v>88.8</v>
      </c>
      <c r="R2344" t="str">
        <f t="shared" si="153"/>
        <v/>
      </c>
    </row>
    <row r="2345" spans="1:18" ht="20.399999999999999" x14ac:dyDescent="0.35">
      <c r="A2345" s="1">
        <v>2343</v>
      </c>
      <c r="B2345" s="1" t="s">
        <v>1755</v>
      </c>
      <c r="C2345" s="1" t="s">
        <v>39</v>
      </c>
      <c r="D2345" s="1">
        <v>2006</v>
      </c>
      <c r="E2345" s="1">
        <v>74483</v>
      </c>
      <c r="F2345" s="1" t="s">
        <v>28</v>
      </c>
      <c r="G2345" s="1" t="s">
        <v>35</v>
      </c>
      <c r="H2345" s="1" t="s">
        <v>18</v>
      </c>
      <c r="I2345" s="1">
        <v>0</v>
      </c>
      <c r="J2345" s="1" t="s">
        <v>24</v>
      </c>
      <c r="K2345" s="1" t="s">
        <v>188</v>
      </c>
      <c r="L2345" s="1">
        <v>5</v>
      </c>
      <c r="N2345" s="1">
        <v>2.2999999999999998</v>
      </c>
      <c r="P2345" s="2"/>
      <c r="R2345" t="str">
        <f t="shared" si="153"/>
        <v/>
      </c>
    </row>
    <row r="2346" spans="1:18" ht="20.399999999999999" x14ac:dyDescent="0.35">
      <c r="A2346" s="1">
        <v>2344</v>
      </c>
      <c r="B2346" s="1" t="s">
        <v>1691</v>
      </c>
      <c r="C2346" s="1" t="s">
        <v>53</v>
      </c>
      <c r="D2346" s="1">
        <v>2017</v>
      </c>
      <c r="E2346" s="1">
        <v>36152</v>
      </c>
      <c r="F2346" s="1" t="s">
        <v>28</v>
      </c>
      <c r="G2346" s="1" t="s">
        <v>35</v>
      </c>
      <c r="H2346" s="1" t="s">
        <v>18</v>
      </c>
      <c r="I2346" s="1">
        <v>21.4</v>
      </c>
      <c r="J2346" s="1" t="s">
        <v>24</v>
      </c>
      <c r="K2346" s="1" t="s">
        <v>347</v>
      </c>
      <c r="L2346" s="1">
        <v>5</v>
      </c>
      <c r="N2346" s="1">
        <v>7.22</v>
      </c>
      <c r="P2346" s="2">
        <f t="shared" ref="P2346:P2370" si="156">--LEFT(K2346, FIND(" ", K2346) - 1)</f>
        <v>83.1</v>
      </c>
      <c r="R2346" t="str">
        <f t="shared" si="153"/>
        <v/>
      </c>
    </row>
    <row r="2347" spans="1:18" ht="20.399999999999999" x14ac:dyDescent="0.35">
      <c r="A2347" s="1">
        <v>2345</v>
      </c>
      <c r="B2347" s="1" t="s">
        <v>143</v>
      </c>
      <c r="C2347" s="1" t="s">
        <v>39</v>
      </c>
      <c r="D2347" s="1">
        <v>2014</v>
      </c>
      <c r="E2347" s="1">
        <v>85512</v>
      </c>
      <c r="F2347" s="1" t="s">
        <v>23</v>
      </c>
      <c r="G2347" s="1" t="s">
        <v>17</v>
      </c>
      <c r="H2347" s="1" t="s">
        <v>18</v>
      </c>
      <c r="I2347" s="1">
        <v>22.9</v>
      </c>
      <c r="J2347" s="1" t="s">
        <v>24</v>
      </c>
      <c r="K2347" s="1" t="s">
        <v>51</v>
      </c>
      <c r="L2347" s="1">
        <v>5</v>
      </c>
      <c r="N2347" s="1">
        <v>5.8</v>
      </c>
      <c r="P2347" s="2">
        <f t="shared" si="156"/>
        <v>74</v>
      </c>
      <c r="R2347" t="str">
        <f t="shared" si="153"/>
        <v/>
      </c>
    </row>
    <row r="2348" spans="1:18" ht="20.399999999999999" x14ac:dyDescent="0.35">
      <c r="A2348" s="1">
        <v>2346</v>
      </c>
      <c r="B2348" s="1" t="s">
        <v>1756</v>
      </c>
      <c r="C2348" s="1" t="s">
        <v>27</v>
      </c>
      <c r="D2348" s="1">
        <v>2013</v>
      </c>
      <c r="E2348" s="1">
        <v>234000</v>
      </c>
      <c r="F2348" s="1" t="s">
        <v>23</v>
      </c>
      <c r="G2348" s="1" t="s">
        <v>17</v>
      </c>
      <c r="H2348" s="1" t="s">
        <v>36</v>
      </c>
      <c r="I2348" s="1">
        <v>14</v>
      </c>
      <c r="J2348" s="1" t="s">
        <v>24</v>
      </c>
      <c r="K2348" s="1" t="s">
        <v>1757</v>
      </c>
      <c r="L2348" s="1">
        <v>8</v>
      </c>
      <c r="N2348" s="1">
        <v>3.5</v>
      </c>
      <c r="P2348" s="2">
        <f t="shared" si="156"/>
        <v>95</v>
      </c>
      <c r="R2348" t="str">
        <f t="shared" si="153"/>
        <v/>
      </c>
    </row>
    <row r="2349" spans="1:18" ht="20.399999999999999" x14ac:dyDescent="0.35">
      <c r="A2349" s="1">
        <v>2347</v>
      </c>
      <c r="B2349" s="1" t="s">
        <v>1505</v>
      </c>
      <c r="C2349" s="1" t="s">
        <v>74</v>
      </c>
      <c r="D2349" s="1">
        <v>2013</v>
      </c>
      <c r="E2349" s="1">
        <v>36000</v>
      </c>
      <c r="F2349" s="1" t="s">
        <v>23</v>
      </c>
      <c r="G2349" s="1" t="s">
        <v>17</v>
      </c>
      <c r="H2349" s="1" t="s">
        <v>36</v>
      </c>
      <c r="I2349" s="1">
        <v>22.7</v>
      </c>
      <c r="J2349" s="1" t="s">
        <v>24</v>
      </c>
      <c r="K2349" s="1" t="s">
        <v>210</v>
      </c>
      <c r="L2349" s="1">
        <v>5</v>
      </c>
      <c r="N2349" s="1">
        <v>6.35</v>
      </c>
      <c r="P2349" s="2">
        <f t="shared" si="156"/>
        <v>89.84</v>
      </c>
      <c r="R2349" t="str">
        <f t="shared" si="153"/>
        <v/>
      </c>
    </row>
    <row r="2350" spans="1:18" ht="20.399999999999999" x14ac:dyDescent="0.35">
      <c r="A2350" s="1">
        <v>2348</v>
      </c>
      <c r="B2350" s="1" t="s">
        <v>211</v>
      </c>
      <c r="C2350" s="1" t="s">
        <v>61</v>
      </c>
      <c r="D2350" s="1">
        <v>2015</v>
      </c>
      <c r="E2350" s="1">
        <v>36096</v>
      </c>
      <c r="F2350" s="1" t="s">
        <v>23</v>
      </c>
      <c r="G2350" s="1" t="s">
        <v>17</v>
      </c>
      <c r="H2350" s="1" t="s">
        <v>18</v>
      </c>
      <c r="I2350" s="1">
        <v>15.1</v>
      </c>
      <c r="J2350" s="1" t="s">
        <v>24</v>
      </c>
      <c r="K2350" s="1" t="s">
        <v>167</v>
      </c>
      <c r="L2350" s="1">
        <v>7</v>
      </c>
      <c r="N2350" s="1">
        <v>8.85</v>
      </c>
      <c r="P2350" s="2">
        <f t="shared" si="156"/>
        <v>140</v>
      </c>
      <c r="R2350" t="str">
        <f t="shared" si="153"/>
        <v/>
      </c>
    </row>
    <row r="2351" spans="1:18" ht="20.399999999999999" x14ac:dyDescent="0.35">
      <c r="A2351" s="1">
        <v>2349</v>
      </c>
      <c r="B2351" s="1" t="s">
        <v>694</v>
      </c>
      <c r="C2351" s="1" t="s">
        <v>39</v>
      </c>
      <c r="D2351" s="1">
        <v>2010</v>
      </c>
      <c r="E2351" s="1">
        <v>111111</v>
      </c>
      <c r="F2351" s="1" t="s">
        <v>28</v>
      </c>
      <c r="G2351" s="1" t="s">
        <v>17</v>
      </c>
      <c r="H2351" s="1" t="s">
        <v>36</v>
      </c>
      <c r="I2351" s="1">
        <v>18.600000000000001</v>
      </c>
      <c r="J2351" s="1" t="s">
        <v>24</v>
      </c>
      <c r="K2351" s="1" t="s">
        <v>695</v>
      </c>
      <c r="L2351" s="1">
        <v>5</v>
      </c>
      <c r="N2351" s="1">
        <v>2</v>
      </c>
      <c r="P2351" s="2">
        <f t="shared" si="156"/>
        <v>79.400000000000006</v>
      </c>
      <c r="R2351" t="str">
        <f t="shared" si="153"/>
        <v/>
      </c>
    </row>
    <row r="2352" spans="1:18" ht="20.399999999999999" x14ac:dyDescent="0.35">
      <c r="A2352" s="1">
        <v>2350</v>
      </c>
      <c r="B2352" s="1" t="s">
        <v>873</v>
      </c>
      <c r="C2352" s="1" t="s">
        <v>74</v>
      </c>
      <c r="D2352" s="1">
        <v>2012</v>
      </c>
      <c r="E2352" s="1">
        <v>73000</v>
      </c>
      <c r="F2352" s="1" t="s">
        <v>28</v>
      </c>
      <c r="G2352" s="1" t="s">
        <v>17</v>
      </c>
      <c r="H2352" s="1" t="s">
        <v>18</v>
      </c>
      <c r="I2352" s="1">
        <v>17.010000000000002</v>
      </c>
      <c r="J2352" s="1" t="s">
        <v>24</v>
      </c>
      <c r="K2352" s="1" t="s">
        <v>283</v>
      </c>
      <c r="L2352" s="1">
        <v>5</v>
      </c>
      <c r="N2352" s="1">
        <v>5.5</v>
      </c>
      <c r="P2352" s="2">
        <f t="shared" si="156"/>
        <v>121.3</v>
      </c>
      <c r="R2352" t="str">
        <f t="shared" si="153"/>
        <v/>
      </c>
    </row>
    <row r="2353" spans="1:18" ht="20.399999999999999" x14ac:dyDescent="0.35">
      <c r="A2353" s="1">
        <v>2351</v>
      </c>
      <c r="B2353" s="1" t="s">
        <v>868</v>
      </c>
      <c r="C2353" s="1" t="s">
        <v>57</v>
      </c>
      <c r="D2353" s="1">
        <v>2014</v>
      </c>
      <c r="E2353" s="1">
        <v>44300</v>
      </c>
      <c r="F2353" s="1" t="s">
        <v>28</v>
      </c>
      <c r="G2353" s="1" t="s">
        <v>17</v>
      </c>
      <c r="H2353" s="1" t="s">
        <v>36</v>
      </c>
      <c r="I2353" s="1">
        <v>18.899999999999999</v>
      </c>
      <c r="J2353" s="1" t="s">
        <v>24</v>
      </c>
      <c r="K2353" s="1" t="s">
        <v>110</v>
      </c>
      <c r="L2353" s="1">
        <v>5</v>
      </c>
      <c r="N2353" s="1">
        <v>2.2999999999999998</v>
      </c>
      <c r="P2353" s="2">
        <f t="shared" si="156"/>
        <v>82</v>
      </c>
      <c r="R2353" t="str">
        <f t="shared" si="153"/>
        <v/>
      </c>
    </row>
    <row r="2354" spans="1:18" ht="20.399999999999999" x14ac:dyDescent="0.35">
      <c r="A2354" s="1">
        <v>2352</v>
      </c>
      <c r="B2354" s="1" t="s">
        <v>703</v>
      </c>
      <c r="C2354" s="1" t="s">
        <v>74</v>
      </c>
      <c r="D2354" s="1">
        <v>2014</v>
      </c>
      <c r="E2354" s="1">
        <v>74500</v>
      </c>
      <c r="F2354" s="1" t="s">
        <v>23</v>
      </c>
      <c r="G2354" s="1" t="s">
        <v>17</v>
      </c>
      <c r="H2354" s="1" t="s">
        <v>18</v>
      </c>
      <c r="I2354" s="1">
        <v>19.010000000000002</v>
      </c>
      <c r="J2354" s="1" t="s">
        <v>24</v>
      </c>
      <c r="K2354" s="1" t="s">
        <v>95</v>
      </c>
      <c r="L2354" s="1">
        <v>5</v>
      </c>
      <c r="N2354" s="1">
        <v>7.95</v>
      </c>
      <c r="P2354" s="2">
        <f t="shared" si="156"/>
        <v>108.45</v>
      </c>
      <c r="R2354" t="str">
        <f t="shared" si="153"/>
        <v/>
      </c>
    </row>
    <row r="2355" spans="1:18" ht="20.399999999999999" x14ac:dyDescent="0.35">
      <c r="A2355" s="1">
        <v>2353</v>
      </c>
      <c r="B2355" s="1" t="s">
        <v>811</v>
      </c>
      <c r="C2355" s="1" t="s">
        <v>34</v>
      </c>
      <c r="D2355" s="1">
        <v>2016</v>
      </c>
      <c r="E2355" s="1">
        <v>21495</v>
      </c>
      <c r="F2355" s="1" t="s">
        <v>28</v>
      </c>
      <c r="G2355" s="1" t="s">
        <v>17</v>
      </c>
      <c r="H2355" s="1" t="s">
        <v>18</v>
      </c>
      <c r="I2355" s="1">
        <v>19.100000000000001</v>
      </c>
      <c r="J2355" s="1" t="s">
        <v>24</v>
      </c>
      <c r="K2355" s="1" t="s">
        <v>327</v>
      </c>
      <c r="L2355" s="1">
        <v>5</v>
      </c>
      <c r="N2355" s="1">
        <v>6.16</v>
      </c>
      <c r="P2355" s="2">
        <f t="shared" si="156"/>
        <v>81.86</v>
      </c>
      <c r="R2355" t="str">
        <f t="shared" si="153"/>
        <v/>
      </c>
    </row>
    <row r="2356" spans="1:18" ht="20.399999999999999" x14ac:dyDescent="0.35">
      <c r="A2356" s="1">
        <v>2354</v>
      </c>
      <c r="B2356" s="1" t="s">
        <v>453</v>
      </c>
      <c r="C2356" s="1" t="s">
        <v>61</v>
      </c>
      <c r="D2356" s="1">
        <v>2012</v>
      </c>
      <c r="E2356" s="1">
        <v>59000</v>
      </c>
      <c r="F2356" s="1" t="s">
        <v>28</v>
      </c>
      <c r="G2356" s="1" t="s">
        <v>17</v>
      </c>
      <c r="H2356" s="1" t="s">
        <v>18</v>
      </c>
      <c r="I2356" s="1">
        <v>20.36</v>
      </c>
      <c r="J2356" s="1" t="s">
        <v>24</v>
      </c>
      <c r="K2356" s="1" t="s">
        <v>151</v>
      </c>
      <c r="L2356" s="1">
        <v>5</v>
      </c>
      <c r="N2356" s="1">
        <v>2.85</v>
      </c>
      <c r="P2356" s="2">
        <f t="shared" si="156"/>
        <v>78.900000000000006</v>
      </c>
      <c r="R2356" t="str">
        <f t="shared" si="153"/>
        <v/>
      </c>
    </row>
    <row r="2357" spans="1:18" ht="20.399999999999999" x14ac:dyDescent="0.35">
      <c r="A2357" s="1">
        <v>2355</v>
      </c>
      <c r="B2357" s="1" t="s">
        <v>1758</v>
      </c>
      <c r="C2357" s="1" t="s">
        <v>61</v>
      </c>
      <c r="D2357" s="1">
        <v>2016</v>
      </c>
      <c r="E2357" s="1">
        <v>23000</v>
      </c>
      <c r="F2357" s="1" t="s">
        <v>28</v>
      </c>
      <c r="G2357" s="1" t="s">
        <v>35</v>
      </c>
      <c r="H2357" s="1" t="s">
        <v>18</v>
      </c>
      <c r="I2357" s="1">
        <v>13.7</v>
      </c>
      <c r="J2357" s="1" t="s">
        <v>24</v>
      </c>
      <c r="K2357" s="1" t="s">
        <v>432</v>
      </c>
      <c r="L2357" s="1">
        <v>5</v>
      </c>
      <c r="N2357" s="1">
        <v>25</v>
      </c>
      <c r="P2357" s="2">
        <f t="shared" si="156"/>
        <v>183</v>
      </c>
      <c r="R2357" t="str">
        <f t="shared" si="153"/>
        <v/>
      </c>
    </row>
    <row r="2358" spans="1:18" ht="20.399999999999999" x14ac:dyDescent="0.35">
      <c r="A2358" s="1">
        <v>2356</v>
      </c>
      <c r="B2358" s="1" t="s">
        <v>666</v>
      </c>
      <c r="C2358" s="1" t="s">
        <v>34</v>
      </c>
      <c r="D2358" s="1">
        <v>2008</v>
      </c>
      <c r="E2358" s="1">
        <v>50135</v>
      </c>
      <c r="F2358" s="1" t="s">
        <v>23</v>
      </c>
      <c r="G2358" s="1" t="s">
        <v>17</v>
      </c>
      <c r="H2358" s="1" t="s">
        <v>18</v>
      </c>
      <c r="I2358" s="1">
        <v>15.8</v>
      </c>
      <c r="J2358" s="1" t="s">
        <v>24</v>
      </c>
      <c r="K2358" s="1" t="s">
        <v>163</v>
      </c>
      <c r="L2358" s="1">
        <v>5</v>
      </c>
      <c r="N2358" s="1">
        <v>10.36</v>
      </c>
      <c r="P2358" s="2">
        <f t="shared" si="156"/>
        <v>170</v>
      </c>
      <c r="R2358" t="str">
        <f t="shared" si="153"/>
        <v/>
      </c>
    </row>
    <row r="2359" spans="1:18" ht="20.399999999999999" x14ac:dyDescent="0.35">
      <c r="A2359" s="1">
        <v>2357</v>
      </c>
      <c r="B2359" s="1" t="s">
        <v>1759</v>
      </c>
      <c r="C2359" s="1" t="s">
        <v>61</v>
      </c>
      <c r="D2359" s="1">
        <v>2016</v>
      </c>
      <c r="E2359" s="1">
        <v>25000</v>
      </c>
      <c r="F2359" s="1" t="s">
        <v>28</v>
      </c>
      <c r="G2359" s="1" t="s">
        <v>35</v>
      </c>
      <c r="H2359" s="1" t="s">
        <v>18</v>
      </c>
      <c r="I2359" s="1">
        <v>15.04</v>
      </c>
      <c r="J2359" s="1" t="s">
        <v>24</v>
      </c>
      <c r="K2359" s="1" t="s">
        <v>432</v>
      </c>
      <c r="L2359" s="1">
        <v>5</v>
      </c>
      <c r="N2359" s="1">
        <v>26</v>
      </c>
      <c r="P2359" s="2">
        <f t="shared" si="156"/>
        <v>183</v>
      </c>
      <c r="R2359" t="str">
        <f t="shared" si="153"/>
        <v/>
      </c>
    </row>
    <row r="2360" spans="1:18" ht="20.399999999999999" x14ac:dyDescent="0.35">
      <c r="A2360" s="1">
        <v>2358</v>
      </c>
      <c r="B2360" s="1" t="s">
        <v>785</v>
      </c>
      <c r="C2360" s="1" t="s">
        <v>57</v>
      </c>
      <c r="D2360" s="1">
        <v>2013</v>
      </c>
      <c r="E2360" s="1">
        <v>47000</v>
      </c>
      <c r="F2360" s="1" t="s">
        <v>23</v>
      </c>
      <c r="G2360" s="1" t="s">
        <v>17</v>
      </c>
      <c r="H2360" s="1" t="s">
        <v>18</v>
      </c>
      <c r="I2360" s="1">
        <v>22.32</v>
      </c>
      <c r="J2360" s="1" t="s">
        <v>24</v>
      </c>
      <c r="K2360" s="1" t="s">
        <v>235</v>
      </c>
      <c r="L2360" s="1">
        <v>5</v>
      </c>
      <c r="N2360" s="1">
        <v>4.3499999999999996</v>
      </c>
      <c r="P2360" s="2">
        <f t="shared" si="156"/>
        <v>126.32</v>
      </c>
      <c r="R2360" t="str">
        <f t="shared" si="153"/>
        <v/>
      </c>
    </row>
    <row r="2361" spans="1:18" ht="20.399999999999999" x14ac:dyDescent="0.35">
      <c r="A2361" s="1">
        <v>2359</v>
      </c>
      <c r="B2361" s="1" t="s">
        <v>1760</v>
      </c>
      <c r="C2361" s="1" t="s">
        <v>27</v>
      </c>
      <c r="D2361" s="1">
        <v>2016</v>
      </c>
      <c r="E2361" s="1">
        <v>150000</v>
      </c>
      <c r="F2361" s="1" t="s">
        <v>23</v>
      </c>
      <c r="G2361" s="1" t="s">
        <v>17</v>
      </c>
      <c r="H2361" s="1" t="s">
        <v>18</v>
      </c>
      <c r="I2361" s="1">
        <v>14.95</v>
      </c>
      <c r="J2361" s="1" t="s">
        <v>24</v>
      </c>
      <c r="K2361" s="1" t="s">
        <v>505</v>
      </c>
      <c r="L2361" s="1">
        <v>9</v>
      </c>
      <c r="N2361" s="1">
        <v>4.5</v>
      </c>
      <c r="P2361" s="2">
        <f t="shared" si="156"/>
        <v>93.7</v>
      </c>
      <c r="R2361" t="str">
        <f t="shared" si="153"/>
        <v/>
      </c>
    </row>
    <row r="2362" spans="1:18" ht="20.399999999999999" x14ac:dyDescent="0.35">
      <c r="A2362" s="1">
        <v>2360</v>
      </c>
      <c r="B2362" s="1" t="s">
        <v>1114</v>
      </c>
      <c r="C2362" s="1" t="s">
        <v>61</v>
      </c>
      <c r="D2362" s="1">
        <v>2015</v>
      </c>
      <c r="E2362" s="1">
        <v>53503</v>
      </c>
      <c r="F2362" s="1" t="s">
        <v>23</v>
      </c>
      <c r="G2362" s="1" t="s">
        <v>17</v>
      </c>
      <c r="H2362" s="1" t="s">
        <v>18</v>
      </c>
      <c r="I2362" s="1">
        <v>26.59</v>
      </c>
      <c r="J2362" s="1" t="s">
        <v>24</v>
      </c>
      <c r="K2362" s="1" t="s">
        <v>51</v>
      </c>
      <c r="L2362" s="1">
        <v>5</v>
      </c>
      <c r="N2362" s="1">
        <v>5</v>
      </c>
      <c r="P2362" s="2">
        <f t="shared" si="156"/>
        <v>74</v>
      </c>
      <c r="R2362" t="str">
        <f t="shared" si="153"/>
        <v/>
      </c>
    </row>
    <row r="2363" spans="1:18" ht="20.399999999999999" x14ac:dyDescent="0.35">
      <c r="A2363" s="1">
        <v>2361</v>
      </c>
      <c r="B2363" s="1" t="s">
        <v>453</v>
      </c>
      <c r="C2363" s="1" t="s">
        <v>129</v>
      </c>
      <c r="D2363" s="1">
        <v>2014</v>
      </c>
      <c r="E2363" s="1">
        <v>47003</v>
      </c>
      <c r="F2363" s="1" t="s">
        <v>28</v>
      </c>
      <c r="G2363" s="1" t="s">
        <v>17</v>
      </c>
      <c r="H2363" s="1" t="s">
        <v>18</v>
      </c>
      <c r="I2363" s="1">
        <v>20.36</v>
      </c>
      <c r="J2363" s="1" t="s">
        <v>24</v>
      </c>
      <c r="K2363" s="1" t="s">
        <v>151</v>
      </c>
      <c r="L2363" s="1">
        <v>5</v>
      </c>
      <c r="N2363" s="1">
        <v>3.67</v>
      </c>
      <c r="P2363" s="2">
        <f t="shared" si="156"/>
        <v>78.900000000000006</v>
      </c>
      <c r="R2363" t="str">
        <f t="shared" si="153"/>
        <v/>
      </c>
    </row>
    <row r="2364" spans="1:18" ht="20.399999999999999" x14ac:dyDescent="0.35">
      <c r="A2364" s="1">
        <v>2362</v>
      </c>
      <c r="B2364" s="1" t="s">
        <v>1761</v>
      </c>
      <c r="C2364" s="1" t="s">
        <v>61</v>
      </c>
      <c r="D2364" s="1">
        <v>2014</v>
      </c>
      <c r="E2364" s="1">
        <v>80000</v>
      </c>
      <c r="F2364" s="1" t="s">
        <v>23</v>
      </c>
      <c r="G2364" s="1" t="s">
        <v>17</v>
      </c>
      <c r="H2364" s="1" t="s">
        <v>18</v>
      </c>
      <c r="I2364" s="1">
        <v>14</v>
      </c>
      <c r="J2364" s="1" t="s">
        <v>24</v>
      </c>
      <c r="K2364" s="1" t="s">
        <v>97</v>
      </c>
      <c r="L2364" s="1">
        <v>7</v>
      </c>
      <c r="N2364" s="1">
        <v>6</v>
      </c>
      <c r="P2364" s="2">
        <f t="shared" si="156"/>
        <v>138.1</v>
      </c>
      <c r="R2364" t="str">
        <f t="shared" si="153"/>
        <v/>
      </c>
    </row>
    <row r="2365" spans="1:18" ht="20.399999999999999" x14ac:dyDescent="0.35">
      <c r="A2365" s="1">
        <v>2363</v>
      </c>
      <c r="B2365" s="1" t="s">
        <v>868</v>
      </c>
      <c r="C2365" s="1" t="s">
        <v>34</v>
      </c>
      <c r="D2365" s="1">
        <v>2018</v>
      </c>
      <c r="E2365" s="1">
        <v>20492</v>
      </c>
      <c r="F2365" s="1" t="s">
        <v>28</v>
      </c>
      <c r="G2365" s="1" t="s">
        <v>17</v>
      </c>
      <c r="H2365" s="1" t="s">
        <v>18</v>
      </c>
      <c r="I2365" s="1">
        <v>18.899999999999999</v>
      </c>
      <c r="J2365" s="1" t="s">
        <v>24</v>
      </c>
      <c r="K2365" s="1" t="s">
        <v>110</v>
      </c>
      <c r="L2365" s="1">
        <v>5</v>
      </c>
      <c r="N2365" s="1">
        <v>6.34</v>
      </c>
      <c r="P2365" s="2">
        <f t="shared" si="156"/>
        <v>82</v>
      </c>
      <c r="R2365" t="str">
        <f t="shared" si="153"/>
        <v/>
      </c>
    </row>
    <row r="2366" spans="1:18" ht="20.399999999999999" x14ac:dyDescent="0.35">
      <c r="A2366" s="1">
        <v>2364</v>
      </c>
      <c r="B2366" s="1" t="s">
        <v>401</v>
      </c>
      <c r="C2366" s="1" t="s">
        <v>27</v>
      </c>
      <c r="D2366" s="1">
        <v>2012</v>
      </c>
      <c r="E2366" s="1">
        <v>17000</v>
      </c>
      <c r="F2366" s="1" t="s">
        <v>28</v>
      </c>
      <c r="G2366" s="1" t="s">
        <v>35</v>
      </c>
      <c r="H2366" s="1" t="s">
        <v>36</v>
      </c>
      <c r="I2366" s="1">
        <v>16.82</v>
      </c>
      <c r="J2366" s="1" t="s">
        <v>24</v>
      </c>
      <c r="K2366" s="1" t="s">
        <v>402</v>
      </c>
      <c r="L2366" s="1">
        <v>4</v>
      </c>
      <c r="M2366" s="1" t="s">
        <v>403</v>
      </c>
      <c r="N2366" s="1">
        <v>22</v>
      </c>
      <c r="P2366" s="2">
        <f t="shared" si="156"/>
        <v>189.08</v>
      </c>
      <c r="Q2366">
        <f t="shared" si="152"/>
        <v>4428000</v>
      </c>
      <c r="R2366">
        <f t="shared" si="153"/>
        <v>99.995729900632341</v>
      </c>
    </row>
    <row r="2367" spans="1:18" ht="20.399999999999999" x14ac:dyDescent="0.35">
      <c r="A2367" s="1">
        <v>2365</v>
      </c>
      <c r="B2367" s="1" t="s">
        <v>1641</v>
      </c>
      <c r="C2367" s="1" t="s">
        <v>61</v>
      </c>
      <c r="D2367" s="1">
        <v>2006</v>
      </c>
      <c r="E2367" s="1">
        <v>79000</v>
      </c>
      <c r="F2367" s="1" t="s">
        <v>28</v>
      </c>
      <c r="G2367" s="1" t="s">
        <v>17</v>
      </c>
      <c r="H2367" s="1" t="s">
        <v>36</v>
      </c>
      <c r="I2367" s="1">
        <v>13.4</v>
      </c>
      <c r="J2367" s="1" t="s">
        <v>24</v>
      </c>
      <c r="K2367" s="1" t="s">
        <v>521</v>
      </c>
      <c r="L2367" s="1">
        <v>5</v>
      </c>
      <c r="N2367" s="1">
        <v>1.67</v>
      </c>
      <c r="P2367" s="2">
        <f t="shared" si="156"/>
        <v>125</v>
      </c>
      <c r="R2367" t="str">
        <f t="shared" si="153"/>
        <v/>
      </c>
    </row>
    <row r="2368" spans="1:18" ht="20.399999999999999" x14ac:dyDescent="0.35">
      <c r="A2368" s="1">
        <v>2366</v>
      </c>
      <c r="B2368" s="1" t="s">
        <v>1762</v>
      </c>
      <c r="C2368" s="1" t="s">
        <v>57</v>
      </c>
      <c r="D2368" s="1">
        <v>2014</v>
      </c>
      <c r="E2368" s="1">
        <v>27000</v>
      </c>
      <c r="F2368" s="1" t="s">
        <v>28</v>
      </c>
      <c r="G2368" s="1" t="s">
        <v>17</v>
      </c>
      <c r="H2368" s="1" t="s">
        <v>18</v>
      </c>
      <c r="I2368" s="1">
        <v>14.28</v>
      </c>
      <c r="J2368" s="1" t="s">
        <v>24</v>
      </c>
      <c r="K2368" s="1" t="s">
        <v>127</v>
      </c>
      <c r="L2368" s="1">
        <v>5</v>
      </c>
      <c r="N2368" s="1">
        <v>7.95</v>
      </c>
      <c r="P2368" s="2">
        <f t="shared" si="156"/>
        <v>138.03</v>
      </c>
      <c r="R2368" t="str">
        <f t="shared" si="153"/>
        <v/>
      </c>
    </row>
    <row r="2369" spans="1:18" ht="20.399999999999999" x14ac:dyDescent="0.35">
      <c r="A2369" s="1">
        <v>2367</v>
      </c>
      <c r="B2369" s="1" t="s">
        <v>1763</v>
      </c>
      <c r="C2369" s="1" t="s">
        <v>53</v>
      </c>
      <c r="D2369" s="1">
        <v>2018</v>
      </c>
      <c r="E2369" s="1">
        <v>28786</v>
      </c>
      <c r="F2369" s="1" t="s">
        <v>28</v>
      </c>
      <c r="G2369" s="1" t="s">
        <v>17</v>
      </c>
      <c r="H2369" s="1" t="s">
        <v>18</v>
      </c>
      <c r="I2369" s="1">
        <v>10.4</v>
      </c>
      <c r="J2369" s="1" t="s">
        <v>24</v>
      </c>
      <c r="K2369" s="1" t="s">
        <v>991</v>
      </c>
      <c r="L2369" s="1">
        <v>5</v>
      </c>
      <c r="N2369" s="1">
        <v>9.74</v>
      </c>
      <c r="P2369" s="2">
        <f t="shared" si="156"/>
        <v>163.5</v>
      </c>
      <c r="R2369" t="str">
        <f t="shared" si="153"/>
        <v/>
      </c>
    </row>
    <row r="2370" spans="1:18" ht="20.399999999999999" x14ac:dyDescent="0.35">
      <c r="A2370" s="1">
        <v>2368</v>
      </c>
      <c r="B2370" s="1" t="s">
        <v>1764</v>
      </c>
      <c r="C2370" s="1" t="s">
        <v>27</v>
      </c>
      <c r="D2370" s="1">
        <v>2011</v>
      </c>
      <c r="E2370" s="1">
        <v>143354</v>
      </c>
      <c r="F2370" s="1" t="s">
        <v>23</v>
      </c>
      <c r="G2370" s="1" t="s">
        <v>17</v>
      </c>
      <c r="H2370" s="1" t="s">
        <v>36</v>
      </c>
      <c r="I2370" s="1">
        <v>16</v>
      </c>
      <c r="J2370" s="1" t="s">
        <v>24</v>
      </c>
      <c r="K2370" s="1" t="s">
        <v>167</v>
      </c>
      <c r="L2370" s="1">
        <v>7</v>
      </c>
      <c r="N2370" s="1">
        <v>6</v>
      </c>
      <c r="P2370" s="2">
        <f t="shared" si="156"/>
        <v>140</v>
      </c>
      <c r="R2370" t="str">
        <f t="shared" si="153"/>
        <v/>
      </c>
    </row>
    <row r="2371" spans="1:18" ht="20.399999999999999" x14ac:dyDescent="0.35">
      <c r="A2371" s="1">
        <v>2369</v>
      </c>
      <c r="B2371" s="1" t="s">
        <v>1765</v>
      </c>
      <c r="C2371" s="1" t="s">
        <v>27</v>
      </c>
      <c r="D2371" s="1">
        <v>2008</v>
      </c>
      <c r="E2371" s="1">
        <v>56000</v>
      </c>
      <c r="F2371" s="1" t="s">
        <v>28</v>
      </c>
      <c r="G2371" s="1" t="s">
        <v>17</v>
      </c>
      <c r="H2371" s="1" t="s">
        <v>36</v>
      </c>
      <c r="I2371" s="1">
        <v>19.5</v>
      </c>
      <c r="J2371" s="1" t="s">
        <v>24</v>
      </c>
      <c r="K2371" s="1" t="s">
        <v>188</v>
      </c>
      <c r="N2371" s="1">
        <v>1.5</v>
      </c>
      <c r="P2371" s="2"/>
      <c r="R2371" t="str">
        <f t="shared" si="153"/>
        <v/>
      </c>
    </row>
    <row r="2372" spans="1:18" ht="20.399999999999999" x14ac:dyDescent="0.35">
      <c r="A2372" s="1">
        <v>2370</v>
      </c>
      <c r="B2372" s="1" t="s">
        <v>1766</v>
      </c>
      <c r="C2372" s="1" t="s">
        <v>15</v>
      </c>
      <c r="D2372" s="1">
        <v>2013</v>
      </c>
      <c r="E2372" s="1">
        <v>21000</v>
      </c>
      <c r="F2372" s="1" t="s">
        <v>28</v>
      </c>
      <c r="G2372" s="1" t="s">
        <v>35</v>
      </c>
      <c r="H2372" s="1" t="s">
        <v>18</v>
      </c>
      <c r="I2372" s="1">
        <v>17.440000000000001</v>
      </c>
      <c r="J2372" s="1" t="s">
        <v>24</v>
      </c>
      <c r="K2372" s="1" t="s">
        <v>402</v>
      </c>
      <c r="L2372" s="1">
        <v>4</v>
      </c>
      <c r="M2372" s="1" t="s">
        <v>1767</v>
      </c>
      <c r="N2372" s="1">
        <v>21.5</v>
      </c>
      <c r="P2372" s="2">
        <f t="shared" ref="P2372:P2394" si="157">--LEFT(K2372, FIND(" ", K2372) - 1)</f>
        <v>189.08</v>
      </c>
      <c r="Q2372">
        <f t="shared" si="152"/>
        <v>3957000</v>
      </c>
      <c r="R2372">
        <f t="shared" si="153"/>
        <v>99.995221632549914</v>
      </c>
    </row>
    <row r="2373" spans="1:18" ht="20.399999999999999" x14ac:dyDescent="0.35">
      <c r="A2373" s="1">
        <v>2371</v>
      </c>
      <c r="B2373" s="1" t="s">
        <v>1276</v>
      </c>
      <c r="C2373" s="1" t="s">
        <v>22</v>
      </c>
      <c r="D2373" s="1">
        <v>2014</v>
      </c>
      <c r="E2373" s="1">
        <v>29202</v>
      </c>
      <c r="F2373" s="1" t="s">
        <v>16</v>
      </c>
      <c r="G2373" s="1" t="s">
        <v>17</v>
      </c>
      <c r="H2373" s="1" t="s">
        <v>18</v>
      </c>
      <c r="I2373" s="1">
        <v>33.54</v>
      </c>
      <c r="J2373" s="1" t="s">
        <v>19</v>
      </c>
      <c r="K2373" s="1" t="s">
        <v>398</v>
      </c>
      <c r="L2373" s="1">
        <v>5</v>
      </c>
      <c r="M2373" s="1" t="s">
        <v>1277</v>
      </c>
      <c r="N2373" s="1">
        <v>3.9</v>
      </c>
      <c r="P2373" s="2">
        <f t="shared" si="157"/>
        <v>67.040000000000006</v>
      </c>
      <c r="Q2373">
        <f t="shared" si="152"/>
        <v>554000</v>
      </c>
      <c r="R2373">
        <f t="shared" si="153"/>
        <v>99.987898916967495</v>
      </c>
    </row>
    <row r="2374" spans="1:18" ht="20.399999999999999" x14ac:dyDescent="0.35">
      <c r="A2374" s="1">
        <v>2372</v>
      </c>
      <c r="B2374" s="1" t="s">
        <v>198</v>
      </c>
      <c r="C2374" s="1" t="s">
        <v>43</v>
      </c>
      <c r="D2374" s="1">
        <v>2009</v>
      </c>
      <c r="E2374" s="1">
        <v>73000</v>
      </c>
      <c r="F2374" s="1" t="s">
        <v>23</v>
      </c>
      <c r="G2374" s="1" t="s">
        <v>17</v>
      </c>
      <c r="H2374" s="1" t="s">
        <v>36</v>
      </c>
      <c r="I2374" s="1">
        <v>21.1</v>
      </c>
      <c r="J2374" s="1" t="s">
        <v>24</v>
      </c>
      <c r="K2374" s="1" t="s">
        <v>114</v>
      </c>
      <c r="L2374" s="1">
        <v>5</v>
      </c>
      <c r="N2374" s="1">
        <v>2.35</v>
      </c>
      <c r="P2374" s="2">
        <f t="shared" si="157"/>
        <v>73.900000000000006</v>
      </c>
      <c r="R2374" t="str">
        <f t="shared" si="153"/>
        <v/>
      </c>
    </row>
    <row r="2375" spans="1:18" ht="20.399999999999999" x14ac:dyDescent="0.35">
      <c r="A2375" s="1">
        <v>2373</v>
      </c>
      <c r="B2375" s="1" t="s">
        <v>409</v>
      </c>
      <c r="C2375" s="1" t="s">
        <v>61</v>
      </c>
      <c r="D2375" s="1">
        <v>2012</v>
      </c>
      <c r="E2375" s="1">
        <v>74000</v>
      </c>
      <c r="F2375" s="1" t="s">
        <v>23</v>
      </c>
      <c r="G2375" s="1" t="s">
        <v>17</v>
      </c>
      <c r="H2375" s="1" t="s">
        <v>36</v>
      </c>
      <c r="I2375" s="1">
        <v>22.07</v>
      </c>
      <c r="J2375" s="1" t="s">
        <v>24</v>
      </c>
      <c r="K2375" s="1" t="s">
        <v>114</v>
      </c>
      <c r="L2375" s="1">
        <v>5</v>
      </c>
      <c r="N2375" s="1">
        <v>2.65</v>
      </c>
      <c r="P2375" s="2">
        <f t="shared" si="157"/>
        <v>73.900000000000006</v>
      </c>
      <c r="R2375" t="str">
        <f t="shared" si="153"/>
        <v/>
      </c>
    </row>
    <row r="2376" spans="1:18" ht="20.399999999999999" x14ac:dyDescent="0.35">
      <c r="A2376" s="1">
        <v>2374</v>
      </c>
      <c r="B2376" s="1" t="s">
        <v>358</v>
      </c>
      <c r="C2376" s="1" t="s">
        <v>53</v>
      </c>
      <c r="D2376" s="1">
        <v>2011</v>
      </c>
      <c r="E2376" s="1">
        <v>65423</v>
      </c>
      <c r="F2376" s="1" t="s">
        <v>28</v>
      </c>
      <c r="G2376" s="1" t="s">
        <v>17</v>
      </c>
      <c r="H2376" s="1" t="s">
        <v>18</v>
      </c>
      <c r="I2376" s="1">
        <v>20.36</v>
      </c>
      <c r="J2376" s="1" t="s">
        <v>24</v>
      </c>
      <c r="K2376" s="1" t="s">
        <v>151</v>
      </c>
      <c r="L2376" s="1">
        <v>5</v>
      </c>
      <c r="N2376" s="1">
        <v>3.16</v>
      </c>
      <c r="P2376" s="2">
        <f t="shared" si="157"/>
        <v>78.900000000000006</v>
      </c>
      <c r="R2376" t="str">
        <f t="shared" si="153"/>
        <v/>
      </c>
    </row>
    <row r="2377" spans="1:18" ht="20.399999999999999" x14ac:dyDescent="0.35">
      <c r="A2377" s="1">
        <v>2375</v>
      </c>
      <c r="B2377" s="1" t="s">
        <v>447</v>
      </c>
      <c r="C2377" s="1" t="s">
        <v>43</v>
      </c>
      <c r="D2377" s="1">
        <v>2009</v>
      </c>
      <c r="E2377" s="1">
        <v>65000</v>
      </c>
      <c r="F2377" s="1" t="s">
        <v>28</v>
      </c>
      <c r="G2377" s="1" t="s">
        <v>17</v>
      </c>
      <c r="H2377" s="1" t="s">
        <v>36</v>
      </c>
      <c r="I2377" s="1">
        <v>19</v>
      </c>
      <c r="J2377" s="1" t="s">
        <v>24</v>
      </c>
      <c r="K2377" s="1" t="s">
        <v>448</v>
      </c>
      <c r="L2377" s="1">
        <v>5</v>
      </c>
      <c r="N2377" s="1">
        <v>2.0499999999999998</v>
      </c>
      <c r="P2377" s="2">
        <f t="shared" si="157"/>
        <v>66.099999999999994</v>
      </c>
      <c r="R2377" t="str">
        <f t="shared" si="153"/>
        <v/>
      </c>
    </row>
    <row r="2378" spans="1:18" ht="20.399999999999999" x14ac:dyDescent="0.35">
      <c r="A2378" s="1">
        <v>2376</v>
      </c>
      <c r="B2378" s="1" t="s">
        <v>14</v>
      </c>
      <c r="C2378" s="1" t="s">
        <v>39</v>
      </c>
      <c r="D2378" s="1">
        <v>2013</v>
      </c>
      <c r="E2378" s="1">
        <v>83875</v>
      </c>
      <c r="F2378" s="1" t="s">
        <v>16</v>
      </c>
      <c r="G2378" s="1" t="s">
        <v>17</v>
      </c>
      <c r="H2378" s="1" t="s">
        <v>36</v>
      </c>
      <c r="I2378" s="1">
        <v>26.6</v>
      </c>
      <c r="J2378" s="1" t="s">
        <v>19</v>
      </c>
      <c r="K2378" s="1" t="s">
        <v>20</v>
      </c>
      <c r="L2378" s="1">
        <v>5</v>
      </c>
      <c r="N2378" s="1">
        <v>2.95</v>
      </c>
      <c r="P2378" s="2">
        <f t="shared" si="157"/>
        <v>58.16</v>
      </c>
      <c r="R2378" t="str">
        <f t="shared" si="153"/>
        <v/>
      </c>
    </row>
    <row r="2379" spans="1:18" ht="20.399999999999999" x14ac:dyDescent="0.35">
      <c r="A2379" s="1">
        <v>2377</v>
      </c>
      <c r="B2379" s="1" t="s">
        <v>1768</v>
      </c>
      <c r="C2379" s="1" t="s">
        <v>39</v>
      </c>
      <c r="D2379" s="1">
        <v>2014</v>
      </c>
      <c r="E2379" s="1">
        <v>55277</v>
      </c>
      <c r="F2379" s="1" t="s">
        <v>28</v>
      </c>
      <c r="G2379" s="1" t="s">
        <v>17</v>
      </c>
      <c r="H2379" s="1" t="s">
        <v>18</v>
      </c>
      <c r="I2379" s="1">
        <v>20.51</v>
      </c>
      <c r="J2379" s="1" t="s">
        <v>24</v>
      </c>
      <c r="K2379" s="1" t="s">
        <v>398</v>
      </c>
      <c r="L2379" s="1">
        <v>5</v>
      </c>
      <c r="N2379" s="1">
        <v>3.9</v>
      </c>
      <c r="P2379" s="2">
        <f t="shared" si="157"/>
        <v>67.040000000000006</v>
      </c>
      <c r="R2379" t="str">
        <f t="shared" si="153"/>
        <v/>
      </c>
    </row>
    <row r="2380" spans="1:18" ht="20.399999999999999" x14ac:dyDescent="0.35">
      <c r="A2380" s="1">
        <v>2378</v>
      </c>
      <c r="B2380" s="1" t="s">
        <v>945</v>
      </c>
      <c r="C2380" s="1" t="s">
        <v>34</v>
      </c>
      <c r="D2380" s="1">
        <v>2017</v>
      </c>
      <c r="E2380" s="1">
        <v>50808</v>
      </c>
      <c r="F2380" s="1" t="s">
        <v>23</v>
      </c>
      <c r="G2380" s="1" t="s">
        <v>17</v>
      </c>
      <c r="H2380" s="1" t="s">
        <v>36</v>
      </c>
      <c r="I2380" s="1">
        <v>24.2</v>
      </c>
      <c r="J2380" s="1" t="s">
        <v>24</v>
      </c>
      <c r="K2380" s="1" t="s">
        <v>69</v>
      </c>
      <c r="L2380" s="1">
        <v>7</v>
      </c>
      <c r="N2380" s="1">
        <v>6.68</v>
      </c>
      <c r="P2380" s="2">
        <f t="shared" si="157"/>
        <v>98.6</v>
      </c>
      <c r="R2380" t="str">
        <f t="shared" si="153"/>
        <v/>
      </c>
    </row>
    <row r="2381" spans="1:18" ht="20.399999999999999" x14ac:dyDescent="0.35">
      <c r="A2381" s="1">
        <v>2379</v>
      </c>
      <c r="B2381" s="1" t="s">
        <v>621</v>
      </c>
      <c r="C2381" s="1" t="s">
        <v>43</v>
      </c>
      <c r="D2381" s="1">
        <v>2017</v>
      </c>
      <c r="E2381" s="1">
        <v>52000</v>
      </c>
      <c r="F2381" s="1" t="s">
        <v>28</v>
      </c>
      <c r="G2381" s="1" t="s">
        <v>17</v>
      </c>
      <c r="H2381" s="1" t="s">
        <v>36</v>
      </c>
      <c r="I2381" s="1">
        <v>21.1</v>
      </c>
      <c r="J2381" s="1" t="s">
        <v>24</v>
      </c>
      <c r="K2381" s="1" t="s">
        <v>41</v>
      </c>
      <c r="L2381" s="1">
        <v>5</v>
      </c>
      <c r="N2381" s="1">
        <v>3.5</v>
      </c>
      <c r="P2381" s="2">
        <f t="shared" si="157"/>
        <v>55.2</v>
      </c>
      <c r="R2381" t="str">
        <f t="shared" ref="R2381:R2444" si="158">IF(Q2381&lt;&gt;"", ((Q2381 - P2381) / Q2381) * 100, "")</f>
        <v/>
      </c>
    </row>
    <row r="2382" spans="1:18" ht="20.399999999999999" x14ac:dyDescent="0.35">
      <c r="A2382" s="1">
        <v>2380</v>
      </c>
      <c r="B2382" s="1" t="s">
        <v>1769</v>
      </c>
      <c r="C2382" s="1" t="s">
        <v>15</v>
      </c>
      <c r="D2382" s="1">
        <v>2017</v>
      </c>
      <c r="E2382" s="1">
        <v>32000</v>
      </c>
      <c r="F2382" s="1" t="s">
        <v>28</v>
      </c>
      <c r="G2382" s="1" t="s">
        <v>35</v>
      </c>
      <c r="H2382" s="1" t="s">
        <v>18</v>
      </c>
      <c r="I2382" s="1">
        <v>14.84</v>
      </c>
      <c r="J2382" s="1" t="s">
        <v>24</v>
      </c>
      <c r="K2382" s="1" t="s">
        <v>298</v>
      </c>
      <c r="L2382" s="1">
        <v>5</v>
      </c>
      <c r="M2382" s="1" t="s">
        <v>1770</v>
      </c>
      <c r="N2382" s="1">
        <v>8.11</v>
      </c>
      <c r="P2382" s="2">
        <f t="shared" si="157"/>
        <v>103.52</v>
      </c>
      <c r="Q2382">
        <f t="shared" ref="Q2382:Q2440" si="159">VALUE(SUBSTITUTE(SUBSTITUTE(TRIM(M2382), CHAR(160), ""), " Lakh", "")) * 100000</f>
        <v>1370000</v>
      </c>
      <c r="R2382">
        <f t="shared" si="158"/>
        <v>99.992443795620432</v>
      </c>
    </row>
    <row r="2383" spans="1:18" ht="20.399999999999999" x14ac:dyDescent="0.35">
      <c r="A2383" s="1">
        <v>2381</v>
      </c>
      <c r="B2383" s="1" t="s">
        <v>1155</v>
      </c>
      <c r="C2383" s="1" t="s">
        <v>61</v>
      </c>
      <c r="D2383" s="1">
        <v>2017</v>
      </c>
      <c r="E2383" s="1">
        <v>25000</v>
      </c>
      <c r="F2383" s="1" t="s">
        <v>23</v>
      </c>
      <c r="G2383" s="1" t="s">
        <v>17</v>
      </c>
      <c r="H2383" s="1" t="s">
        <v>18</v>
      </c>
      <c r="I2383" s="1">
        <v>28.09</v>
      </c>
      <c r="J2383" s="1" t="s">
        <v>24</v>
      </c>
      <c r="K2383" s="1" t="s">
        <v>80</v>
      </c>
      <c r="L2383" s="1">
        <v>5</v>
      </c>
      <c r="N2383" s="1">
        <v>8.3000000000000007</v>
      </c>
      <c r="P2383" s="2">
        <f t="shared" si="157"/>
        <v>88.5</v>
      </c>
      <c r="R2383" t="str">
        <f t="shared" si="158"/>
        <v/>
      </c>
    </row>
    <row r="2384" spans="1:18" ht="20.399999999999999" x14ac:dyDescent="0.35">
      <c r="A2384" s="1">
        <v>2382</v>
      </c>
      <c r="B2384" s="1" t="s">
        <v>1712</v>
      </c>
      <c r="C2384" s="1" t="s">
        <v>34</v>
      </c>
      <c r="D2384" s="1">
        <v>2016</v>
      </c>
      <c r="E2384" s="1">
        <v>23218</v>
      </c>
      <c r="F2384" s="1" t="s">
        <v>23</v>
      </c>
      <c r="G2384" s="1" t="s">
        <v>35</v>
      </c>
      <c r="H2384" s="1" t="s">
        <v>18</v>
      </c>
      <c r="I2384" s="1">
        <v>15.26</v>
      </c>
      <c r="J2384" s="1" t="s">
        <v>24</v>
      </c>
      <c r="K2384" s="1" t="s">
        <v>1713</v>
      </c>
      <c r="L2384" s="1">
        <v>5</v>
      </c>
      <c r="N2384" s="1">
        <v>45.61</v>
      </c>
      <c r="P2384" s="2">
        <f t="shared" si="157"/>
        <v>203.2</v>
      </c>
      <c r="R2384" t="str">
        <f t="shared" si="158"/>
        <v/>
      </c>
    </row>
    <row r="2385" spans="1:18" ht="20.399999999999999" x14ac:dyDescent="0.35">
      <c r="A2385" s="1">
        <v>2383</v>
      </c>
      <c r="B2385" s="1" t="s">
        <v>1771</v>
      </c>
      <c r="C2385" s="1" t="s">
        <v>22</v>
      </c>
      <c r="D2385" s="1">
        <v>2010</v>
      </c>
      <c r="E2385" s="1">
        <v>84000</v>
      </c>
      <c r="F2385" s="1" t="s">
        <v>23</v>
      </c>
      <c r="G2385" s="1" t="s">
        <v>35</v>
      </c>
      <c r="H2385" s="1" t="s">
        <v>18</v>
      </c>
      <c r="I2385" s="1">
        <v>20</v>
      </c>
      <c r="J2385" s="1" t="s">
        <v>24</v>
      </c>
      <c r="K2385" s="1" t="s">
        <v>97</v>
      </c>
      <c r="L2385" s="1">
        <v>5</v>
      </c>
      <c r="N2385" s="1">
        <v>4.45</v>
      </c>
      <c r="P2385" s="2">
        <f t="shared" si="157"/>
        <v>138.1</v>
      </c>
      <c r="R2385" t="str">
        <f t="shared" si="158"/>
        <v/>
      </c>
    </row>
    <row r="2386" spans="1:18" ht="20.399999999999999" x14ac:dyDescent="0.35">
      <c r="A2386" s="1">
        <v>2384</v>
      </c>
      <c r="B2386" s="1" t="s">
        <v>1521</v>
      </c>
      <c r="C2386" s="1" t="s">
        <v>61</v>
      </c>
      <c r="D2386" s="1">
        <v>2017</v>
      </c>
      <c r="E2386" s="1">
        <v>40000</v>
      </c>
      <c r="F2386" s="1" t="s">
        <v>23</v>
      </c>
      <c r="G2386" s="1" t="s">
        <v>17</v>
      </c>
      <c r="H2386" s="1" t="s">
        <v>18</v>
      </c>
      <c r="I2386" s="1">
        <v>24.3</v>
      </c>
      <c r="J2386" s="1" t="s">
        <v>24</v>
      </c>
      <c r="K2386" s="1" t="s">
        <v>80</v>
      </c>
      <c r="L2386" s="1">
        <v>5</v>
      </c>
      <c r="N2386" s="1">
        <v>7.85</v>
      </c>
      <c r="P2386" s="2">
        <f t="shared" si="157"/>
        <v>88.5</v>
      </c>
      <c r="R2386" t="str">
        <f t="shared" si="158"/>
        <v/>
      </c>
    </row>
    <row r="2387" spans="1:18" ht="20.399999999999999" x14ac:dyDescent="0.35">
      <c r="A2387" s="1">
        <v>2385</v>
      </c>
      <c r="B2387" s="1" t="s">
        <v>1728</v>
      </c>
      <c r="C2387" s="1" t="s">
        <v>39</v>
      </c>
      <c r="D2387" s="1">
        <v>2011</v>
      </c>
      <c r="E2387" s="1">
        <v>17000</v>
      </c>
      <c r="F2387" s="1" t="s">
        <v>40</v>
      </c>
      <c r="G2387" s="1" t="s">
        <v>17</v>
      </c>
      <c r="H2387" s="1" t="s">
        <v>18</v>
      </c>
      <c r="I2387" s="1">
        <v>13.45</v>
      </c>
      <c r="J2387" s="1" t="s">
        <v>19</v>
      </c>
      <c r="K2387" s="1" t="s">
        <v>630</v>
      </c>
      <c r="L2387" s="1">
        <v>5</v>
      </c>
      <c r="N2387" s="1">
        <v>3.1</v>
      </c>
      <c r="P2387" s="2">
        <f t="shared" si="157"/>
        <v>62.1</v>
      </c>
      <c r="R2387" t="str">
        <f t="shared" si="158"/>
        <v/>
      </c>
    </row>
    <row r="2388" spans="1:18" ht="20.399999999999999" x14ac:dyDescent="0.35">
      <c r="A2388" s="1">
        <v>2386</v>
      </c>
      <c r="B2388" s="1" t="s">
        <v>834</v>
      </c>
      <c r="C2388" s="1" t="s">
        <v>57</v>
      </c>
      <c r="D2388" s="1">
        <v>2014</v>
      </c>
      <c r="E2388" s="1">
        <v>25135</v>
      </c>
      <c r="F2388" s="1" t="s">
        <v>23</v>
      </c>
      <c r="G2388" s="1" t="s">
        <v>17</v>
      </c>
      <c r="H2388" s="1" t="s">
        <v>18</v>
      </c>
      <c r="I2388" s="1">
        <v>24</v>
      </c>
      <c r="J2388" s="1" t="s">
        <v>24</v>
      </c>
      <c r="K2388" s="1" t="s">
        <v>424</v>
      </c>
      <c r="L2388" s="1">
        <v>5</v>
      </c>
      <c r="N2388" s="1">
        <v>3.75</v>
      </c>
      <c r="P2388" s="2">
        <f t="shared" si="157"/>
        <v>70</v>
      </c>
      <c r="R2388" t="str">
        <f t="shared" si="158"/>
        <v/>
      </c>
    </row>
    <row r="2389" spans="1:18" ht="20.399999999999999" x14ac:dyDescent="0.35">
      <c r="A2389" s="1">
        <v>2387</v>
      </c>
      <c r="B2389" s="1" t="s">
        <v>31</v>
      </c>
      <c r="C2389" s="1" t="s">
        <v>61</v>
      </c>
      <c r="D2389" s="1">
        <v>2017</v>
      </c>
      <c r="E2389" s="1">
        <v>65000</v>
      </c>
      <c r="F2389" s="1" t="s">
        <v>23</v>
      </c>
      <c r="G2389" s="1" t="s">
        <v>17</v>
      </c>
      <c r="H2389" s="1" t="s">
        <v>18</v>
      </c>
      <c r="I2389" s="1">
        <v>25.47</v>
      </c>
      <c r="J2389" s="1" t="s">
        <v>24</v>
      </c>
      <c r="K2389" s="1" t="s">
        <v>355</v>
      </c>
      <c r="L2389" s="1">
        <v>7</v>
      </c>
      <c r="M2389" s="1" t="s">
        <v>1772</v>
      </c>
      <c r="N2389" s="1">
        <v>7.65</v>
      </c>
      <c r="P2389" s="2">
        <f t="shared" si="157"/>
        <v>88.5</v>
      </c>
      <c r="Q2389">
        <f t="shared" si="159"/>
        <v>1116000</v>
      </c>
      <c r="R2389">
        <f t="shared" si="158"/>
        <v>99.992069892473125</v>
      </c>
    </row>
    <row r="2390" spans="1:18" ht="20.399999999999999" x14ac:dyDescent="0.35">
      <c r="A2390" s="1">
        <v>2388</v>
      </c>
      <c r="B2390" s="1" t="s">
        <v>440</v>
      </c>
      <c r="C2390" s="1" t="s">
        <v>129</v>
      </c>
      <c r="D2390" s="1">
        <v>2013</v>
      </c>
      <c r="E2390" s="1">
        <v>40000</v>
      </c>
      <c r="F2390" s="1" t="s">
        <v>28</v>
      </c>
      <c r="G2390" s="1" t="s">
        <v>17</v>
      </c>
      <c r="H2390" s="1" t="s">
        <v>18</v>
      </c>
      <c r="I2390" s="1">
        <v>17</v>
      </c>
      <c r="J2390" s="1" t="s">
        <v>24</v>
      </c>
      <c r="K2390" s="1" t="s">
        <v>84</v>
      </c>
      <c r="L2390" s="1">
        <v>5</v>
      </c>
      <c r="N2390" s="1">
        <v>4.9000000000000004</v>
      </c>
      <c r="P2390" s="2">
        <f t="shared" si="157"/>
        <v>80</v>
      </c>
      <c r="R2390" t="str">
        <f t="shared" si="158"/>
        <v/>
      </c>
    </row>
    <row r="2391" spans="1:18" ht="20.399999999999999" x14ac:dyDescent="0.35">
      <c r="A2391" s="1">
        <v>2389</v>
      </c>
      <c r="B2391" s="1" t="s">
        <v>274</v>
      </c>
      <c r="C2391" s="1" t="s">
        <v>34</v>
      </c>
      <c r="D2391" s="1">
        <v>2018</v>
      </c>
      <c r="E2391" s="1">
        <v>24500</v>
      </c>
      <c r="F2391" s="1" t="s">
        <v>23</v>
      </c>
      <c r="G2391" s="1" t="s">
        <v>35</v>
      </c>
      <c r="H2391" s="1" t="s">
        <v>18</v>
      </c>
      <c r="I2391" s="1">
        <v>16</v>
      </c>
      <c r="J2391" s="1" t="s">
        <v>24</v>
      </c>
      <c r="K2391" s="1" t="s">
        <v>167</v>
      </c>
      <c r="L2391" s="1">
        <v>7</v>
      </c>
      <c r="N2391" s="1">
        <v>16.52</v>
      </c>
      <c r="P2391" s="2">
        <f t="shared" si="157"/>
        <v>140</v>
      </c>
      <c r="R2391" t="str">
        <f t="shared" si="158"/>
        <v/>
      </c>
    </row>
    <row r="2392" spans="1:18" ht="20.399999999999999" x14ac:dyDescent="0.35">
      <c r="A2392" s="1">
        <v>2390</v>
      </c>
      <c r="B2392" s="1" t="s">
        <v>336</v>
      </c>
      <c r="C2392" s="1" t="s">
        <v>53</v>
      </c>
      <c r="D2392" s="1">
        <v>2016</v>
      </c>
      <c r="E2392" s="1">
        <v>56674</v>
      </c>
      <c r="F2392" s="1" t="s">
        <v>28</v>
      </c>
      <c r="G2392" s="1" t="s">
        <v>35</v>
      </c>
      <c r="H2392" s="1" t="s">
        <v>18</v>
      </c>
      <c r="I2392" s="1">
        <v>13.7</v>
      </c>
      <c r="J2392" s="1" t="s">
        <v>24</v>
      </c>
      <c r="K2392" s="1" t="s">
        <v>337</v>
      </c>
      <c r="L2392" s="1">
        <v>5</v>
      </c>
      <c r="N2392" s="1">
        <v>14.05</v>
      </c>
      <c r="P2392" s="2">
        <f t="shared" si="157"/>
        <v>157.75</v>
      </c>
      <c r="R2392" t="str">
        <f t="shared" si="158"/>
        <v/>
      </c>
    </row>
    <row r="2393" spans="1:18" ht="20.399999999999999" x14ac:dyDescent="0.35">
      <c r="A2393" s="1">
        <v>2391</v>
      </c>
      <c r="B2393" s="1" t="s">
        <v>272</v>
      </c>
      <c r="C2393" s="1" t="s">
        <v>53</v>
      </c>
      <c r="D2393" s="1">
        <v>2016</v>
      </c>
      <c r="E2393" s="1">
        <v>51950</v>
      </c>
      <c r="F2393" s="1" t="s">
        <v>28</v>
      </c>
      <c r="G2393" s="1" t="s">
        <v>17</v>
      </c>
      <c r="H2393" s="1" t="s">
        <v>18</v>
      </c>
      <c r="I2393" s="1">
        <v>20.73</v>
      </c>
      <c r="J2393" s="1" t="s">
        <v>24</v>
      </c>
      <c r="K2393" s="1" t="s">
        <v>273</v>
      </c>
      <c r="L2393" s="1">
        <v>5</v>
      </c>
      <c r="N2393" s="1">
        <v>6.75</v>
      </c>
      <c r="P2393" s="2">
        <f t="shared" si="157"/>
        <v>91.1</v>
      </c>
      <c r="R2393" t="str">
        <f t="shared" si="158"/>
        <v/>
      </c>
    </row>
    <row r="2394" spans="1:18" ht="20.399999999999999" x14ac:dyDescent="0.35">
      <c r="A2394" s="1">
        <v>2392</v>
      </c>
      <c r="B2394" s="1" t="s">
        <v>446</v>
      </c>
      <c r="C2394" s="1" t="s">
        <v>57</v>
      </c>
      <c r="D2394" s="1">
        <v>2016</v>
      </c>
      <c r="E2394" s="1">
        <v>51000</v>
      </c>
      <c r="F2394" s="1" t="s">
        <v>23</v>
      </c>
      <c r="G2394" s="1" t="s">
        <v>17</v>
      </c>
      <c r="H2394" s="1" t="s">
        <v>18</v>
      </c>
      <c r="I2394" s="1">
        <v>19.670000000000002</v>
      </c>
      <c r="J2394" s="1" t="s">
        <v>24</v>
      </c>
      <c r="K2394" s="1" t="s">
        <v>25</v>
      </c>
      <c r="L2394" s="1">
        <v>5</v>
      </c>
      <c r="N2394" s="1">
        <v>9.1999999999999993</v>
      </c>
      <c r="P2394" s="2">
        <f t="shared" si="157"/>
        <v>126.2</v>
      </c>
      <c r="R2394" t="str">
        <f t="shared" si="158"/>
        <v/>
      </c>
    </row>
    <row r="2395" spans="1:18" ht="20.399999999999999" x14ac:dyDescent="0.35">
      <c r="A2395" s="1">
        <v>2393</v>
      </c>
      <c r="B2395" s="1" t="s">
        <v>551</v>
      </c>
      <c r="C2395" s="1" t="s">
        <v>27</v>
      </c>
      <c r="D2395" s="1">
        <v>2012</v>
      </c>
      <c r="E2395" s="1">
        <v>150000</v>
      </c>
      <c r="F2395" s="1" t="s">
        <v>23</v>
      </c>
      <c r="G2395" s="1" t="s">
        <v>17</v>
      </c>
      <c r="H2395" s="1" t="s">
        <v>145</v>
      </c>
      <c r="I2395" s="1">
        <v>23.59</v>
      </c>
      <c r="J2395" s="1" t="s">
        <v>24</v>
      </c>
      <c r="K2395" s="1" t="s">
        <v>188</v>
      </c>
      <c r="L2395" s="1">
        <v>5</v>
      </c>
      <c r="N2395" s="1">
        <v>3</v>
      </c>
      <c r="P2395" s="2"/>
      <c r="R2395" t="str">
        <f t="shared" si="158"/>
        <v/>
      </c>
    </row>
    <row r="2396" spans="1:18" ht="20.399999999999999" x14ac:dyDescent="0.35">
      <c r="A2396" s="1">
        <v>2394</v>
      </c>
      <c r="B2396" s="1" t="s">
        <v>465</v>
      </c>
      <c r="C2396" s="1" t="s">
        <v>27</v>
      </c>
      <c r="D2396" s="1">
        <v>2008</v>
      </c>
      <c r="E2396" s="1">
        <v>114750</v>
      </c>
      <c r="F2396" s="1" t="s">
        <v>28</v>
      </c>
      <c r="G2396" s="1" t="s">
        <v>17</v>
      </c>
      <c r="H2396" s="1" t="s">
        <v>36</v>
      </c>
      <c r="I2396" s="1">
        <v>17</v>
      </c>
      <c r="J2396" s="1" t="s">
        <v>24</v>
      </c>
      <c r="K2396" s="1" t="s">
        <v>466</v>
      </c>
      <c r="L2396" s="1">
        <v>5</v>
      </c>
      <c r="N2396" s="1">
        <v>2.75</v>
      </c>
      <c r="P2396" s="2">
        <f t="shared" ref="P2396:P2442" si="160">--LEFT(K2396, FIND(" ", K2396) - 1)</f>
        <v>118</v>
      </c>
      <c r="R2396" t="str">
        <f t="shared" si="158"/>
        <v/>
      </c>
    </row>
    <row r="2397" spans="1:18" ht="20.399999999999999" x14ac:dyDescent="0.35">
      <c r="A2397" s="1">
        <v>2395</v>
      </c>
      <c r="B2397" s="1" t="s">
        <v>1773</v>
      </c>
      <c r="C2397" s="1" t="s">
        <v>39</v>
      </c>
      <c r="D2397" s="1">
        <v>2016</v>
      </c>
      <c r="E2397" s="1">
        <v>107890</v>
      </c>
      <c r="F2397" s="1" t="s">
        <v>23</v>
      </c>
      <c r="G2397" s="1" t="s">
        <v>17</v>
      </c>
      <c r="H2397" s="1" t="s">
        <v>18</v>
      </c>
      <c r="I2397" s="1">
        <v>13.5</v>
      </c>
      <c r="J2397" s="1" t="s">
        <v>24</v>
      </c>
      <c r="K2397" s="1" t="s">
        <v>1228</v>
      </c>
      <c r="L2397" s="1">
        <v>7</v>
      </c>
      <c r="N2397" s="1">
        <v>20.5</v>
      </c>
      <c r="P2397" s="2">
        <f t="shared" si="160"/>
        <v>157.69999999999999</v>
      </c>
      <c r="R2397" t="str">
        <f t="shared" si="158"/>
        <v/>
      </c>
    </row>
    <row r="2398" spans="1:18" ht="20.399999999999999" x14ac:dyDescent="0.35">
      <c r="A2398" s="1">
        <v>2396</v>
      </c>
      <c r="B2398" s="1" t="s">
        <v>1774</v>
      </c>
      <c r="C2398" s="1" t="s">
        <v>22</v>
      </c>
      <c r="D2398" s="1">
        <v>2012</v>
      </c>
      <c r="E2398" s="1">
        <v>64000</v>
      </c>
      <c r="F2398" s="1" t="s">
        <v>23</v>
      </c>
      <c r="G2398" s="1" t="s">
        <v>17</v>
      </c>
      <c r="H2398" s="1" t="s">
        <v>18</v>
      </c>
      <c r="I2398" s="1">
        <v>21.9</v>
      </c>
      <c r="J2398" s="1" t="s">
        <v>24</v>
      </c>
      <c r="K2398" s="1" t="s">
        <v>219</v>
      </c>
      <c r="L2398" s="1">
        <v>5</v>
      </c>
      <c r="N2398" s="1">
        <v>4.25</v>
      </c>
      <c r="P2398" s="2">
        <f t="shared" si="160"/>
        <v>90</v>
      </c>
      <c r="R2398" t="str">
        <f t="shared" si="158"/>
        <v/>
      </c>
    </row>
    <row r="2399" spans="1:18" ht="20.399999999999999" x14ac:dyDescent="0.35">
      <c r="A2399" s="1">
        <v>2397</v>
      </c>
      <c r="B2399" s="1" t="s">
        <v>1775</v>
      </c>
      <c r="C2399" s="1" t="s">
        <v>57</v>
      </c>
      <c r="D2399" s="1">
        <v>2016</v>
      </c>
      <c r="E2399" s="1">
        <v>21460</v>
      </c>
      <c r="F2399" s="1" t="s">
        <v>28</v>
      </c>
      <c r="G2399" s="1" t="s">
        <v>17</v>
      </c>
      <c r="H2399" s="1" t="s">
        <v>18</v>
      </c>
      <c r="I2399" s="1">
        <v>17</v>
      </c>
      <c r="J2399" s="1" t="s">
        <v>24</v>
      </c>
      <c r="K2399" s="1" t="s">
        <v>1111</v>
      </c>
      <c r="L2399" s="1">
        <v>5</v>
      </c>
      <c r="M2399" s="1" t="s">
        <v>1776</v>
      </c>
      <c r="N2399" s="1">
        <v>6</v>
      </c>
      <c r="P2399" s="2">
        <f t="shared" si="160"/>
        <v>121.36</v>
      </c>
      <c r="Q2399">
        <f t="shared" si="159"/>
        <v>947000.00000000012</v>
      </c>
      <c r="R2399">
        <f t="shared" si="158"/>
        <v>99.987184794086588</v>
      </c>
    </row>
    <row r="2400" spans="1:18" ht="20.399999999999999" x14ac:dyDescent="0.35">
      <c r="A2400" s="1">
        <v>2398</v>
      </c>
      <c r="B2400" s="1" t="s">
        <v>440</v>
      </c>
      <c r="C2400" s="1" t="s">
        <v>34</v>
      </c>
      <c r="D2400" s="1">
        <v>2015</v>
      </c>
      <c r="E2400" s="1">
        <v>29634</v>
      </c>
      <c r="F2400" s="1" t="s">
        <v>28</v>
      </c>
      <c r="G2400" s="1" t="s">
        <v>17</v>
      </c>
      <c r="H2400" s="1" t="s">
        <v>36</v>
      </c>
      <c r="I2400" s="1">
        <v>17</v>
      </c>
      <c r="J2400" s="1" t="s">
        <v>24</v>
      </c>
      <c r="K2400" s="1" t="s">
        <v>84</v>
      </c>
      <c r="L2400" s="1">
        <v>5</v>
      </c>
      <c r="N2400" s="1">
        <v>6</v>
      </c>
      <c r="P2400" s="2">
        <f t="shared" si="160"/>
        <v>80</v>
      </c>
      <c r="R2400" t="str">
        <f t="shared" si="158"/>
        <v/>
      </c>
    </row>
    <row r="2401" spans="1:18" ht="20.399999999999999" x14ac:dyDescent="0.35">
      <c r="A2401" s="1">
        <v>2399</v>
      </c>
      <c r="B2401" s="1" t="s">
        <v>1178</v>
      </c>
      <c r="C2401" s="1" t="s">
        <v>129</v>
      </c>
      <c r="D2401" s="1">
        <v>2008</v>
      </c>
      <c r="E2401" s="1">
        <v>52000</v>
      </c>
      <c r="F2401" s="1" t="s">
        <v>28</v>
      </c>
      <c r="G2401" s="1" t="s">
        <v>17</v>
      </c>
      <c r="H2401" s="1" t="s">
        <v>18</v>
      </c>
      <c r="I2401" s="1">
        <v>16.100000000000001</v>
      </c>
      <c r="J2401" s="1" t="s">
        <v>24</v>
      </c>
      <c r="K2401" s="1" t="s">
        <v>1179</v>
      </c>
      <c r="L2401" s="1">
        <v>5</v>
      </c>
      <c r="N2401" s="1">
        <v>2.41</v>
      </c>
      <c r="P2401" s="2">
        <f t="shared" si="160"/>
        <v>88.2</v>
      </c>
      <c r="R2401" t="str">
        <f t="shared" si="158"/>
        <v/>
      </c>
    </row>
    <row r="2402" spans="1:18" ht="20.399999999999999" x14ac:dyDescent="0.35">
      <c r="A2402" s="1">
        <v>2400</v>
      </c>
      <c r="B2402" s="1" t="s">
        <v>1777</v>
      </c>
      <c r="C2402" s="1" t="s">
        <v>39</v>
      </c>
      <c r="D2402" s="1">
        <v>2015</v>
      </c>
      <c r="E2402" s="1">
        <v>33000</v>
      </c>
      <c r="F2402" s="1" t="s">
        <v>28</v>
      </c>
      <c r="G2402" s="1" t="s">
        <v>35</v>
      </c>
      <c r="H2402" s="1" t="s">
        <v>18</v>
      </c>
      <c r="I2402" s="1">
        <v>19</v>
      </c>
      <c r="J2402" s="1" t="s">
        <v>24</v>
      </c>
      <c r="K2402" s="1" t="s">
        <v>29</v>
      </c>
      <c r="L2402" s="1">
        <v>5</v>
      </c>
      <c r="M2402" s="1" t="s">
        <v>1778</v>
      </c>
      <c r="N2402" s="1">
        <v>7.25</v>
      </c>
      <c r="P2402" s="2">
        <f t="shared" si="160"/>
        <v>88.7</v>
      </c>
      <c r="Q2402">
        <f t="shared" si="159"/>
        <v>1017000</v>
      </c>
      <c r="R2402">
        <f t="shared" si="158"/>
        <v>99.991278269419865</v>
      </c>
    </row>
    <row r="2403" spans="1:18" ht="20.399999999999999" x14ac:dyDescent="0.35">
      <c r="A2403" s="1">
        <v>2401</v>
      </c>
      <c r="B2403" s="1" t="s">
        <v>1779</v>
      </c>
      <c r="C2403" s="1" t="s">
        <v>53</v>
      </c>
      <c r="D2403" s="1">
        <v>2014</v>
      </c>
      <c r="E2403" s="1">
        <v>89230</v>
      </c>
      <c r="F2403" s="1" t="s">
        <v>23</v>
      </c>
      <c r="G2403" s="1" t="s">
        <v>17</v>
      </c>
      <c r="H2403" s="1" t="s">
        <v>18</v>
      </c>
      <c r="I2403" s="1">
        <v>11.1</v>
      </c>
      <c r="J2403" s="1" t="s">
        <v>24</v>
      </c>
      <c r="K2403" s="1" t="s">
        <v>1780</v>
      </c>
      <c r="L2403" s="1">
        <v>7</v>
      </c>
      <c r="N2403" s="1">
        <v>23.65</v>
      </c>
      <c r="P2403" s="2">
        <f t="shared" si="160"/>
        <v>200</v>
      </c>
      <c r="R2403" t="str">
        <f t="shared" si="158"/>
        <v/>
      </c>
    </row>
    <row r="2404" spans="1:18" ht="20.399999999999999" x14ac:dyDescent="0.35">
      <c r="A2404" s="1">
        <v>2402</v>
      </c>
      <c r="B2404" s="1" t="s">
        <v>1654</v>
      </c>
      <c r="C2404" s="1" t="s">
        <v>61</v>
      </c>
      <c r="D2404" s="1">
        <v>2016</v>
      </c>
      <c r="E2404" s="1">
        <v>27000</v>
      </c>
      <c r="F2404" s="1" t="s">
        <v>28</v>
      </c>
      <c r="G2404" s="1" t="s">
        <v>17</v>
      </c>
      <c r="H2404" s="1" t="s">
        <v>18</v>
      </c>
      <c r="I2404" s="1">
        <v>21.4</v>
      </c>
      <c r="J2404" s="1" t="s">
        <v>24</v>
      </c>
      <c r="K2404" s="1" t="s">
        <v>347</v>
      </c>
      <c r="L2404" s="1">
        <v>5</v>
      </c>
      <c r="N2404" s="1">
        <v>6.5</v>
      </c>
      <c r="P2404" s="2">
        <f t="shared" si="160"/>
        <v>83.1</v>
      </c>
      <c r="R2404" t="str">
        <f t="shared" si="158"/>
        <v/>
      </c>
    </row>
    <row r="2405" spans="1:18" ht="20.399999999999999" x14ac:dyDescent="0.35">
      <c r="A2405" s="1">
        <v>2403</v>
      </c>
      <c r="B2405" s="1" t="s">
        <v>490</v>
      </c>
      <c r="C2405" s="1" t="s">
        <v>53</v>
      </c>
      <c r="D2405" s="1">
        <v>2017</v>
      </c>
      <c r="E2405" s="1">
        <v>72524</v>
      </c>
      <c r="F2405" s="1" t="s">
        <v>23</v>
      </c>
      <c r="G2405" s="1" t="s">
        <v>35</v>
      </c>
      <c r="H2405" s="1" t="s">
        <v>36</v>
      </c>
      <c r="I2405" s="1">
        <v>17.899999999999999</v>
      </c>
      <c r="J2405" s="1" t="s">
        <v>24</v>
      </c>
      <c r="K2405" s="1" t="s">
        <v>491</v>
      </c>
      <c r="L2405" s="1">
        <v>5</v>
      </c>
      <c r="N2405" s="1">
        <v>18.059999999999999</v>
      </c>
      <c r="P2405" s="2">
        <f t="shared" si="160"/>
        <v>136</v>
      </c>
      <c r="R2405" t="str">
        <f t="shared" si="158"/>
        <v/>
      </c>
    </row>
    <row r="2406" spans="1:18" ht="20.399999999999999" x14ac:dyDescent="0.35">
      <c r="A2406" s="1">
        <v>2404</v>
      </c>
      <c r="B2406" s="1" t="s">
        <v>148</v>
      </c>
      <c r="C2406" s="1" t="s">
        <v>39</v>
      </c>
      <c r="D2406" s="1">
        <v>2016</v>
      </c>
      <c r="E2406" s="1">
        <v>73000</v>
      </c>
      <c r="F2406" s="1" t="s">
        <v>28</v>
      </c>
      <c r="G2406" s="1" t="s">
        <v>17</v>
      </c>
      <c r="H2406" s="1" t="s">
        <v>18</v>
      </c>
      <c r="I2406" s="1">
        <v>25.17</v>
      </c>
      <c r="J2406" s="1" t="s">
        <v>24</v>
      </c>
      <c r="K2406" s="1" t="s">
        <v>149</v>
      </c>
      <c r="L2406" s="1">
        <v>5</v>
      </c>
      <c r="N2406" s="1">
        <v>3.2</v>
      </c>
      <c r="P2406" s="2">
        <f t="shared" si="160"/>
        <v>53.3</v>
      </c>
      <c r="R2406" t="str">
        <f t="shared" si="158"/>
        <v/>
      </c>
    </row>
    <row r="2407" spans="1:18" ht="20.399999999999999" x14ac:dyDescent="0.35">
      <c r="A2407" s="1">
        <v>2405</v>
      </c>
      <c r="B2407" s="1" t="s">
        <v>1331</v>
      </c>
      <c r="C2407" s="1" t="s">
        <v>34</v>
      </c>
      <c r="D2407" s="1">
        <v>2017</v>
      </c>
      <c r="E2407" s="1">
        <v>21740</v>
      </c>
      <c r="F2407" s="1" t="s">
        <v>28</v>
      </c>
      <c r="G2407" s="1" t="s">
        <v>17</v>
      </c>
      <c r="H2407" s="1" t="s">
        <v>18</v>
      </c>
      <c r="I2407" s="1">
        <v>18.16</v>
      </c>
      <c r="J2407" s="1" t="s">
        <v>24</v>
      </c>
      <c r="K2407" s="1" t="s">
        <v>184</v>
      </c>
      <c r="L2407" s="1">
        <v>5</v>
      </c>
      <c r="N2407" s="1">
        <v>6.42</v>
      </c>
      <c r="P2407" s="2">
        <f t="shared" si="160"/>
        <v>86.8</v>
      </c>
      <c r="R2407" t="str">
        <f t="shared" si="158"/>
        <v/>
      </c>
    </row>
    <row r="2408" spans="1:18" ht="20.399999999999999" x14ac:dyDescent="0.35">
      <c r="A2408" s="1">
        <v>2406</v>
      </c>
      <c r="B2408" s="1" t="s">
        <v>206</v>
      </c>
      <c r="C2408" s="1" t="s">
        <v>43</v>
      </c>
      <c r="D2408" s="1">
        <v>2015</v>
      </c>
      <c r="E2408" s="1">
        <v>59000</v>
      </c>
      <c r="F2408" s="1" t="s">
        <v>23</v>
      </c>
      <c r="G2408" s="1" t="s">
        <v>17</v>
      </c>
      <c r="H2408" s="1" t="s">
        <v>18</v>
      </c>
      <c r="I2408" s="1">
        <v>13</v>
      </c>
      <c r="J2408" s="1" t="s">
        <v>24</v>
      </c>
      <c r="K2408" s="1" t="s">
        <v>207</v>
      </c>
      <c r="L2408" s="1">
        <v>7</v>
      </c>
      <c r="N2408" s="1">
        <v>23</v>
      </c>
      <c r="P2408" s="2">
        <f t="shared" si="160"/>
        <v>168.5</v>
      </c>
      <c r="R2408" t="str">
        <f t="shared" si="158"/>
        <v/>
      </c>
    </row>
    <row r="2409" spans="1:18" ht="20.399999999999999" x14ac:dyDescent="0.35">
      <c r="A2409" s="1">
        <v>2407</v>
      </c>
      <c r="B2409" s="1" t="s">
        <v>465</v>
      </c>
      <c r="C2409" s="1" t="s">
        <v>27</v>
      </c>
      <c r="D2409" s="1">
        <v>2013</v>
      </c>
      <c r="E2409" s="1">
        <v>83432</v>
      </c>
      <c r="F2409" s="1" t="s">
        <v>28</v>
      </c>
      <c r="G2409" s="1" t="s">
        <v>17</v>
      </c>
      <c r="H2409" s="1" t="s">
        <v>18</v>
      </c>
      <c r="I2409" s="1">
        <v>17</v>
      </c>
      <c r="J2409" s="1" t="s">
        <v>24</v>
      </c>
      <c r="K2409" s="1" t="s">
        <v>466</v>
      </c>
      <c r="L2409" s="1">
        <v>5</v>
      </c>
      <c r="N2409" s="1">
        <v>5.9</v>
      </c>
      <c r="P2409" s="2">
        <f t="shared" si="160"/>
        <v>118</v>
      </c>
      <c r="R2409" t="str">
        <f t="shared" si="158"/>
        <v/>
      </c>
    </row>
    <row r="2410" spans="1:18" ht="20.399999999999999" x14ac:dyDescent="0.35">
      <c r="A2410" s="1">
        <v>2408</v>
      </c>
      <c r="B2410" s="1" t="s">
        <v>1781</v>
      </c>
      <c r="C2410" s="1" t="s">
        <v>22</v>
      </c>
      <c r="D2410" s="1">
        <v>2014</v>
      </c>
      <c r="E2410" s="1">
        <v>87200</v>
      </c>
      <c r="F2410" s="1" t="s">
        <v>23</v>
      </c>
      <c r="G2410" s="1" t="s">
        <v>17</v>
      </c>
      <c r="H2410" s="1" t="s">
        <v>18</v>
      </c>
      <c r="I2410" s="1">
        <v>15.4</v>
      </c>
      <c r="J2410" s="1" t="s">
        <v>24</v>
      </c>
      <c r="K2410" s="1" t="s">
        <v>142</v>
      </c>
      <c r="L2410" s="1">
        <v>7</v>
      </c>
      <c r="N2410" s="1">
        <v>7.75</v>
      </c>
      <c r="P2410" s="2">
        <f t="shared" si="160"/>
        <v>75</v>
      </c>
      <c r="R2410" t="str">
        <f t="shared" si="158"/>
        <v/>
      </c>
    </row>
    <row r="2411" spans="1:18" ht="20.399999999999999" x14ac:dyDescent="0.35">
      <c r="A2411" s="1">
        <v>2409</v>
      </c>
      <c r="B2411" s="1" t="s">
        <v>76</v>
      </c>
      <c r="C2411" s="1" t="s">
        <v>39</v>
      </c>
      <c r="D2411" s="1">
        <v>2012</v>
      </c>
      <c r="E2411" s="1">
        <v>88000</v>
      </c>
      <c r="F2411" s="1" t="s">
        <v>23</v>
      </c>
      <c r="G2411" s="1" t="s">
        <v>35</v>
      </c>
      <c r="H2411" s="1" t="s">
        <v>18</v>
      </c>
      <c r="I2411" s="1">
        <v>13.2</v>
      </c>
      <c r="J2411" s="1" t="s">
        <v>24</v>
      </c>
      <c r="K2411" s="1" t="s">
        <v>163</v>
      </c>
      <c r="L2411" s="1">
        <v>5</v>
      </c>
      <c r="N2411" s="1">
        <v>15</v>
      </c>
      <c r="P2411" s="2">
        <f t="shared" si="160"/>
        <v>170</v>
      </c>
      <c r="R2411" t="str">
        <f t="shared" si="158"/>
        <v/>
      </c>
    </row>
    <row r="2412" spans="1:18" ht="20.399999999999999" x14ac:dyDescent="0.35">
      <c r="A2412" s="1">
        <v>2410</v>
      </c>
      <c r="B2412" s="1" t="s">
        <v>107</v>
      </c>
      <c r="C2412" s="1" t="s">
        <v>43</v>
      </c>
      <c r="D2412" s="1">
        <v>2017</v>
      </c>
      <c r="E2412" s="1">
        <v>48324</v>
      </c>
      <c r="F2412" s="1" t="s">
        <v>23</v>
      </c>
      <c r="G2412" s="1" t="s">
        <v>17</v>
      </c>
      <c r="H2412" s="1" t="s">
        <v>18</v>
      </c>
      <c r="I2412" s="1">
        <v>24.3</v>
      </c>
      <c r="J2412" s="1" t="s">
        <v>24</v>
      </c>
      <c r="K2412" s="1" t="s">
        <v>80</v>
      </c>
      <c r="L2412" s="1">
        <v>5</v>
      </c>
      <c r="M2412" s="1" t="s">
        <v>1724</v>
      </c>
      <c r="N2412" s="1">
        <v>9</v>
      </c>
      <c r="P2412" s="2">
        <f t="shared" si="160"/>
        <v>88.5</v>
      </c>
      <c r="Q2412">
        <f t="shared" si="159"/>
        <v>1147000</v>
      </c>
      <c r="R2412">
        <f t="shared" si="158"/>
        <v>99.992284219703578</v>
      </c>
    </row>
    <row r="2413" spans="1:18" ht="20.399999999999999" x14ac:dyDescent="0.35">
      <c r="A2413" s="1">
        <v>2411</v>
      </c>
      <c r="B2413" s="1" t="s">
        <v>1782</v>
      </c>
      <c r="C2413" s="1" t="s">
        <v>61</v>
      </c>
      <c r="D2413" s="1">
        <v>2011</v>
      </c>
      <c r="E2413" s="1">
        <v>51000</v>
      </c>
      <c r="F2413" s="1" t="s">
        <v>28</v>
      </c>
      <c r="G2413" s="1" t="s">
        <v>35</v>
      </c>
      <c r="H2413" s="1" t="s">
        <v>18</v>
      </c>
      <c r="I2413" s="1">
        <v>11.74</v>
      </c>
      <c r="J2413" s="1" t="s">
        <v>24</v>
      </c>
      <c r="K2413" s="1" t="s">
        <v>161</v>
      </c>
      <c r="L2413" s="1">
        <v>5</v>
      </c>
      <c r="N2413" s="1">
        <v>11.5</v>
      </c>
      <c r="P2413" s="2">
        <f t="shared" si="160"/>
        <v>186</v>
      </c>
      <c r="R2413" t="str">
        <f t="shared" si="158"/>
        <v/>
      </c>
    </row>
    <row r="2414" spans="1:18" ht="20.399999999999999" x14ac:dyDescent="0.35">
      <c r="A2414" s="1">
        <v>2412</v>
      </c>
      <c r="B2414" s="1" t="s">
        <v>873</v>
      </c>
      <c r="C2414" s="1" t="s">
        <v>57</v>
      </c>
      <c r="D2414" s="1">
        <v>2012</v>
      </c>
      <c r="E2414" s="1">
        <v>24000</v>
      </c>
      <c r="F2414" s="1" t="s">
        <v>28</v>
      </c>
      <c r="G2414" s="1" t="s">
        <v>17</v>
      </c>
      <c r="H2414" s="1" t="s">
        <v>36</v>
      </c>
      <c r="I2414" s="1">
        <v>17.010000000000002</v>
      </c>
      <c r="J2414" s="1" t="s">
        <v>24</v>
      </c>
      <c r="K2414" s="1" t="s">
        <v>283</v>
      </c>
      <c r="L2414" s="1">
        <v>5</v>
      </c>
      <c r="N2414" s="1">
        <v>6.2</v>
      </c>
      <c r="P2414" s="2">
        <f t="shared" si="160"/>
        <v>121.3</v>
      </c>
      <c r="R2414" t="str">
        <f t="shared" si="158"/>
        <v/>
      </c>
    </row>
    <row r="2415" spans="1:18" ht="20.399999999999999" x14ac:dyDescent="0.35">
      <c r="A2415" s="1">
        <v>2413</v>
      </c>
      <c r="B2415" s="1" t="s">
        <v>1783</v>
      </c>
      <c r="C2415" s="1" t="s">
        <v>53</v>
      </c>
      <c r="D2415" s="1">
        <v>2017</v>
      </c>
      <c r="E2415" s="1">
        <v>20773</v>
      </c>
      <c r="F2415" s="1" t="s">
        <v>23</v>
      </c>
      <c r="G2415" s="1" t="s">
        <v>17</v>
      </c>
      <c r="H2415" s="1" t="s">
        <v>18</v>
      </c>
      <c r="I2415" s="1">
        <v>24</v>
      </c>
      <c r="J2415" s="1" t="s">
        <v>24</v>
      </c>
      <c r="K2415" s="1" t="s">
        <v>893</v>
      </c>
      <c r="L2415" s="1">
        <v>5</v>
      </c>
      <c r="M2415" s="1" t="s">
        <v>1784</v>
      </c>
      <c r="N2415" s="1">
        <v>5.92</v>
      </c>
      <c r="P2415" s="2">
        <f t="shared" si="160"/>
        <v>73.97</v>
      </c>
      <c r="Q2415">
        <f t="shared" si="159"/>
        <v>817000</v>
      </c>
      <c r="R2415">
        <f t="shared" si="158"/>
        <v>99.99094614443085</v>
      </c>
    </row>
    <row r="2416" spans="1:18" ht="20.399999999999999" x14ac:dyDescent="0.35">
      <c r="A2416" s="1">
        <v>2414</v>
      </c>
      <c r="B2416" s="1" t="s">
        <v>743</v>
      </c>
      <c r="C2416" s="1" t="s">
        <v>57</v>
      </c>
      <c r="D2416" s="1">
        <v>2016</v>
      </c>
      <c r="E2416" s="1">
        <v>22000</v>
      </c>
      <c r="F2416" s="1" t="s">
        <v>23</v>
      </c>
      <c r="G2416" s="1" t="s">
        <v>17</v>
      </c>
      <c r="H2416" s="1" t="s">
        <v>18</v>
      </c>
      <c r="I2416" s="1">
        <v>20.14</v>
      </c>
      <c r="J2416" s="1" t="s">
        <v>24</v>
      </c>
      <c r="K2416" s="1" t="s">
        <v>756</v>
      </c>
      <c r="L2416" s="1">
        <v>5</v>
      </c>
      <c r="M2416" s="1" t="s">
        <v>1785</v>
      </c>
      <c r="N2416" s="1">
        <v>6.29</v>
      </c>
      <c r="P2416" s="2">
        <f t="shared" si="160"/>
        <v>88</v>
      </c>
      <c r="Q2416">
        <f t="shared" si="159"/>
        <v>958000</v>
      </c>
      <c r="R2416">
        <f t="shared" si="158"/>
        <v>99.990814196242169</v>
      </c>
    </row>
    <row r="2417" spans="1:18" ht="20.399999999999999" x14ac:dyDescent="0.35">
      <c r="A2417" s="1">
        <v>2415</v>
      </c>
      <c r="B2417" s="1" t="s">
        <v>580</v>
      </c>
      <c r="C2417" s="1" t="s">
        <v>53</v>
      </c>
      <c r="D2417" s="1">
        <v>2014</v>
      </c>
      <c r="E2417" s="1">
        <v>66355</v>
      </c>
      <c r="F2417" s="1" t="s">
        <v>28</v>
      </c>
      <c r="G2417" s="1" t="s">
        <v>17</v>
      </c>
      <c r="H2417" s="1" t="s">
        <v>18</v>
      </c>
      <c r="I2417" s="1">
        <v>18</v>
      </c>
      <c r="J2417" s="1" t="s">
        <v>24</v>
      </c>
      <c r="K2417" s="1" t="s">
        <v>196</v>
      </c>
      <c r="L2417" s="1">
        <v>5</v>
      </c>
      <c r="N2417" s="1">
        <v>4.12</v>
      </c>
      <c r="P2417" s="2">
        <f t="shared" si="160"/>
        <v>86.7</v>
      </c>
      <c r="R2417" t="str">
        <f t="shared" si="158"/>
        <v/>
      </c>
    </row>
    <row r="2418" spans="1:18" ht="20.399999999999999" x14ac:dyDescent="0.35">
      <c r="A2418" s="1">
        <v>2416</v>
      </c>
      <c r="B2418" s="1" t="s">
        <v>1105</v>
      </c>
      <c r="C2418" s="1" t="s">
        <v>22</v>
      </c>
      <c r="D2418" s="1">
        <v>2007</v>
      </c>
      <c r="E2418" s="1">
        <v>115800</v>
      </c>
      <c r="F2418" s="1" t="s">
        <v>28</v>
      </c>
      <c r="G2418" s="1" t="s">
        <v>35</v>
      </c>
      <c r="H2418" s="1" t="s">
        <v>145</v>
      </c>
      <c r="I2418" s="1">
        <v>10.1</v>
      </c>
      <c r="J2418" s="1" t="s">
        <v>24</v>
      </c>
      <c r="K2418" s="1" t="s">
        <v>270</v>
      </c>
      <c r="L2418" s="1">
        <v>5</v>
      </c>
      <c r="N2418" s="1">
        <v>3.8</v>
      </c>
      <c r="P2418" s="2">
        <f t="shared" si="160"/>
        <v>152</v>
      </c>
      <c r="R2418" t="str">
        <f t="shared" si="158"/>
        <v/>
      </c>
    </row>
    <row r="2419" spans="1:18" ht="20.399999999999999" x14ac:dyDescent="0.35">
      <c r="A2419" s="1">
        <v>2417</v>
      </c>
      <c r="B2419" s="1" t="s">
        <v>969</v>
      </c>
      <c r="C2419" s="1" t="s">
        <v>129</v>
      </c>
      <c r="D2419" s="1">
        <v>2014</v>
      </c>
      <c r="E2419" s="1">
        <v>41125</v>
      </c>
      <c r="F2419" s="1" t="s">
        <v>28</v>
      </c>
      <c r="G2419" s="1" t="s">
        <v>17</v>
      </c>
      <c r="H2419" s="1" t="s">
        <v>18</v>
      </c>
      <c r="I2419" s="1">
        <v>17.920000000000002</v>
      </c>
      <c r="J2419" s="1" t="s">
        <v>24</v>
      </c>
      <c r="K2419" s="1" t="s">
        <v>630</v>
      </c>
      <c r="L2419" s="1">
        <v>5</v>
      </c>
      <c r="N2419" s="1">
        <v>2.7</v>
      </c>
      <c r="P2419" s="2">
        <f t="shared" si="160"/>
        <v>62.1</v>
      </c>
      <c r="R2419" t="str">
        <f t="shared" si="158"/>
        <v/>
      </c>
    </row>
    <row r="2420" spans="1:18" ht="20.399999999999999" x14ac:dyDescent="0.35">
      <c r="A2420" s="1">
        <v>2418</v>
      </c>
      <c r="B2420" s="1" t="s">
        <v>258</v>
      </c>
      <c r="C2420" s="1" t="s">
        <v>34</v>
      </c>
      <c r="D2420" s="1">
        <v>2017</v>
      </c>
      <c r="E2420" s="1">
        <v>43812</v>
      </c>
      <c r="F2420" s="1" t="s">
        <v>23</v>
      </c>
      <c r="G2420" s="1" t="s">
        <v>35</v>
      </c>
      <c r="H2420" s="1" t="s">
        <v>18</v>
      </c>
      <c r="I2420" s="1">
        <v>15</v>
      </c>
      <c r="J2420" s="1" t="s">
        <v>24</v>
      </c>
      <c r="K2420" s="1" t="s">
        <v>259</v>
      </c>
      <c r="L2420" s="1">
        <v>5</v>
      </c>
      <c r="N2420" s="1">
        <v>20.28</v>
      </c>
      <c r="P2420" s="2">
        <f t="shared" si="160"/>
        <v>107.3</v>
      </c>
      <c r="R2420" t="str">
        <f t="shared" si="158"/>
        <v/>
      </c>
    </row>
    <row r="2421" spans="1:18" ht="20.399999999999999" x14ac:dyDescent="0.35">
      <c r="A2421" s="1">
        <v>2419</v>
      </c>
      <c r="B2421" s="1" t="s">
        <v>580</v>
      </c>
      <c r="C2421" s="1" t="s">
        <v>61</v>
      </c>
      <c r="D2421" s="1">
        <v>2014</v>
      </c>
      <c r="E2421" s="1">
        <v>69876</v>
      </c>
      <c r="F2421" s="1" t="s">
        <v>28</v>
      </c>
      <c r="G2421" s="1" t="s">
        <v>17</v>
      </c>
      <c r="H2421" s="1" t="s">
        <v>18</v>
      </c>
      <c r="I2421" s="1">
        <v>18</v>
      </c>
      <c r="J2421" s="1" t="s">
        <v>24</v>
      </c>
      <c r="K2421" s="1" t="s">
        <v>196</v>
      </c>
      <c r="L2421" s="1">
        <v>5</v>
      </c>
      <c r="N2421" s="1">
        <v>3.9</v>
      </c>
      <c r="P2421" s="2">
        <f t="shared" si="160"/>
        <v>86.7</v>
      </c>
      <c r="R2421" t="str">
        <f t="shared" si="158"/>
        <v/>
      </c>
    </row>
    <row r="2422" spans="1:18" ht="20.399999999999999" x14ac:dyDescent="0.35">
      <c r="A2422" s="1">
        <v>2420</v>
      </c>
      <c r="B2422" s="1" t="s">
        <v>766</v>
      </c>
      <c r="C2422" s="1" t="s">
        <v>22</v>
      </c>
      <c r="D2422" s="1">
        <v>2014</v>
      </c>
      <c r="E2422" s="1">
        <v>102000</v>
      </c>
      <c r="F2422" s="1" t="s">
        <v>23</v>
      </c>
      <c r="G2422" s="1" t="s">
        <v>35</v>
      </c>
      <c r="H2422" s="1" t="s">
        <v>36</v>
      </c>
      <c r="I2422" s="1">
        <v>12.55</v>
      </c>
      <c r="J2422" s="1" t="s">
        <v>24</v>
      </c>
      <c r="K2422" s="1" t="s">
        <v>207</v>
      </c>
      <c r="L2422" s="1">
        <v>7</v>
      </c>
      <c r="N2422" s="1">
        <v>16.5</v>
      </c>
      <c r="P2422" s="2">
        <f t="shared" si="160"/>
        <v>168.5</v>
      </c>
      <c r="R2422" t="str">
        <f t="shared" si="158"/>
        <v/>
      </c>
    </row>
    <row r="2423" spans="1:18" ht="20.399999999999999" x14ac:dyDescent="0.35">
      <c r="A2423" s="1">
        <v>2421</v>
      </c>
      <c r="B2423" s="1" t="s">
        <v>873</v>
      </c>
      <c r="C2423" s="1" t="s">
        <v>22</v>
      </c>
      <c r="D2423" s="1">
        <v>2011</v>
      </c>
      <c r="E2423" s="1">
        <v>68000</v>
      </c>
      <c r="F2423" s="1" t="s">
        <v>28</v>
      </c>
      <c r="G2423" s="1" t="s">
        <v>17</v>
      </c>
      <c r="H2423" s="1" t="s">
        <v>18</v>
      </c>
      <c r="I2423" s="1">
        <v>17.010000000000002</v>
      </c>
      <c r="J2423" s="1" t="s">
        <v>24</v>
      </c>
      <c r="K2423" s="1" t="s">
        <v>283</v>
      </c>
      <c r="L2423" s="1">
        <v>5</v>
      </c>
      <c r="N2423" s="1">
        <v>3.7</v>
      </c>
      <c r="P2423" s="2">
        <f t="shared" si="160"/>
        <v>121.3</v>
      </c>
      <c r="R2423" t="str">
        <f t="shared" si="158"/>
        <v/>
      </c>
    </row>
    <row r="2424" spans="1:18" ht="20.399999999999999" x14ac:dyDescent="0.35">
      <c r="A2424" s="1">
        <v>2422</v>
      </c>
      <c r="B2424" s="1" t="s">
        <v>1786</v>
      </c>
      <c r="C2424" s="1" t="s">
        <v>61</v>
      </c>
      <c r="D2424" s="1">
        <v>2016</v>
      </c>
      <c r="E2424" s="1">
        <v>12000</v>
      </c>
      <c r="F2424" s="1" t="s">
        <v>23</v>
      </c>
      <c r="G2424" s="1" t="s">
        <v>35</v>
      </c>
      <c r="H2424" s="1" t="s">
        <v>18</v>
      </c>
      <c r="I2424" s="1">
        <v>10.5</v>
      </c>
      <c r="J2424" s="1" t="s">
        <v>24</v>
      </c>
      <c r="K2424" s="1" t="s">
        <v>1787</v>
      </c>
      <c r="L2424" s="1">
        <v>4</v>
      </c>
      <c r="N2424" s="1">
        <v>79</v>
      </c>
      <c r="P2424" s="2">
        <f t="shared" si="160"/>
        <v>271.23</v>
      </c>
      <c r="R2424" t="str">
        <f t="shared" si="158"/>
        <v/>
      </c>
    </row>
    <row r="2425" spans="1:18" ht="20.399999999999999" x14ac:dyDescent="0.35">
      <c r="A2425" s="1">
        <v>2423</v>
      </c>
      <c r="B2425" s="1" t="s">
        <v>76</v>
      </c>
      <c r="C2425" s="1" t="s">
        <v>15</v>
      </c>
      <c r="D2425" s="1">
        <v>2013</v>
      </c>
      <c r="E2425" s="1">
        <v>25000</v>
      </c>
      <c r="F2425" s="1" t="s">
        <v>23</v>
      </c>
      <c r="G2425" s="1" t="s">
        <v>35</v>
      </c>
      <c r="H2425" s="1" t="s">
        <v>18</v>
      </c>
      <c r="I2425" s="1">
        <v>22.69</v>
      </c>
      <c r="J2425" s="1" t="s">
        <v>24</v>
      </c>
      <c r="K2425" s="1" t="s">
        <v>77</v>
      </c>
      <c r="L2425" s="1">
        <v>5</v>
      </c>
      <c r="M2425" s="1" t="s">
        <v>78</v>
      </c>
      <c r="N2425" s="1">
        <v>17.989999999999998</v>
      </c>
      <c r="P2425" s="2">
        <f t="shared" si="160"/>
        <v>190</v>
      </c>
      <c r="Q2425">
        <f t="shared" si="159"/>
        <v>4787000</v>
      </c>
      <c r="R2425">
        <f t="shared" si="158"/>
        <v>99.99603091706706</v>
      </c>
    </row>
    <row r="2426" spans="1:18" ht="20.399999999999999" x14ac:dyDescent="0.35">
      <c r="A2426" s="1">
        <v>2424</v>
      </c>
      <c r="B2426" s="1" t="s">
        <v>1788</v>
      </c>
      <c r="C2426" s="1" t="s">
        <v>43</v>
      </c>
      <c r="D2426" s="1">
        <v>2013</v>
      </c>
      <c r="E2426" s="1">
        <v>51873</v>
      </c>
      <c r="F2426" s="1" t="s">
        <v>23</v>
      </c>
      <c r="G2426" s="1" t="s">
        <v>17</v>
      </c>
      <c r="H2426" s="1" t="s">
        <v>18</v>
      </c>
      <c r="I2426" s="1">
        <v>21.9</v>
      </c>
      <c r="J2426" s="1" t="s">
        <v>24</v>
      </c>
      <c r="K2426" s="1" t="s">
        <v>32</v>
      </c>
      <c r="L2426" s="1">
        <v>5</v>
      </c>
      <c r="N2426" s="1">
        <v>3.9</v>
      </c>
      <c r="P2426" s="2">
        <f t="shared" si="160"/>
        <v>88.76</v>
      </c>
      <c r="R2426" t="str">
        <f t="shared" si="158"/>
        <v/>
      </c>
    </row>
    <row r="2427" spans="1:18" ht="20.399999999999999" x14ac:dyDescent="0.35">
      <c r="A2427" s="1">
        <v>2425</v>
      </c>
      <c r="B2427" s="1" t="s">
        <v>1789</v>
      </c>
      <c r="C2427" s="1" t="s">
        <v>27</v>
      </c>
      <c r="D2427" s="1">
        <v>2012</v>
      </c>
      <c r="E2427" s="1">
        <v>72500</v>
      </c>
      <c r="F2427" s="1" t="s">
        <v>23</v>
      </c>
      <c r="G2427" s="1" t="s">
        <v>17</v>
      </c>
      <c r="H2427" s="1" t="s">
        <v>18</v>
      </c>
      <c r="I2427" s="1">
        <v>18.5</v>
      </c>
      <c r="J2427" s="1" t="s">
        <v>24</v>
      </c>
      <c r="K2427" s="1" t="s">
        <v>159</v>
      </c>
      <c r="L2427" s="1">
        <v>5</v>
      </c>
      <c r="N2427" s="1">
        <v>3.12</v>
      </c>
      <c r="P2427" s="2">
        <f t="shared" si="160"/>
        <v>68</v>
      </c>
      <c r="R2427" t="str">
        <f t="shared" si="158"/>
        <v/>
      </c>
    </row>
    <row r="2428" spans="1:18" ht="20.399999999999999" x14ac:dyDescent="0.35">
      <c r="A2428" s="1">
        <v>2426</v>
      </c>
      <c r="B2428" s="1" t="s">
        <v>105</v>
      </c>
      <c r="C2428" s="1" t="s">
        <v>22</v>
      </c>
      <c r="D2428" s="1">
        <v>2007</v>
      </c>
      <c r="E2428" s="1">
        <v>83000</v>
      </c>
      <c r="F2428" s="1" t="s">
        <v>28</v>
      </c>
      <c r="G2428" s="1" t="s">
        <v>17</v>
      </c>
      <c r="H2428" s="1" t="s">
        <v>18</v>
      </c>
      <c r="I2428" s="1">
        <v>14</v>
      </c>
      <c r="J2428" s="1" t="s">
        <v>24</v>
      </c>
      <c r="K2428" s="1" t="s">
        <v>106</v>
      </c>
      <c r="L2428" s="1">
        <v>5</v>
      </c>
      <c r="N2428" s="1">
        <v>1.65</v>
      </c>
      <c r="P2428" s="2">
        <f t="shared" si="160"/>
        <v>64</v>
      </c>
      <c r="R2428" t="str">
        <f t="shared" si="158"/>
        <v/>
      </c>
    </row>
    <row r="2429" spans="1:18" ht="20.399999999999999" x14ac:dyDescent="0.35">
      <c r="A2429" s="1">
        <v>2427</v>
      </c>
      <c r="B2429" s="1" t="s">
        <v>811</v>
      </c>
      <c r="C2429" s="1" t="s">
        <v>57</v>
      </c>
      <c r="D2429" s="1">
        <v>2015</v>
      </c>
      <c r="E2429" s="1">
        <v>39871</v>
      </c>
      <c r="F2429" s="1" t="s">
        <v>28</v>
      </c>
      <c r="G2429" s="1" t="s">
        <v>17</v>
      </c>
      <c r="H2429" s="1" t="s">
        <v>18</v>
      </c>
      <c r="I2429" s="1">
        <v>19.100000000000001</v>
      </c>
      <c r="J2429" s="1" t="s">
        <v>24</v>
      </c>
      <c r="K2429" s="1" t="s">
        <v>327</v>
      </c>
      <c r="L2429" s="1">
        <v>5</v>
      </c>
      <c r="N2429" s="1">
        <v>3.5</v>
      </c>
      <c r="P2429" s="2">
        <f t="shared" si="160"/>
        <v>81.86</v>
      </c>
      <c r="R2429" t="str">
        <f t="shared" si="158"/>
        <v/>
      </c>
    </row>
    <row r="2430" spans="1:18" ht="20.399999999999999" x14ac:dyDescent="0.35">
      <c r="A2430" s="1">
        <v>2428</v>
      </c>
      <c r="B2430" s="1" t="s">
        <v>960</v>
      </c>
      <c r="C2430" s="1" t="s">
        <v>27</v>
      </c>
      <c r="D2430" s="1">
        <v>2015</v>
      </c>
      <c r="E2430" s="1">
        <v>82000</v>
      </c>
      <c r="F2430" s="1" t="s">
        <v>23</v>
      </c>
      <c r="G2430" s="1" t="s">
        <v>17</v>
      </c>
      <c r="H2430" s="1" t="s">
        <v>36</v>
      </c>
      <c r="I2430" s="1">
        <v>14.02</v>
      </c>
      <c r="J2430" s="1" t="s">
        <v>24</v>
      </c>
      <c r="K2430" s="1" t="s">
        <v>961</v>
      </c>
      <c r="L2430" s="1">
        <v>7</v>
      </c>
      <c r="M2430" s="1" t="s">
        <v>962</v>
      </c>
      <c r="N2430" s="1">
        <v>4.8499999999999996</v>
      </c>
      <c r="P2430" s="2">
        <f t="shared" si="160"/>
        <v>118.3</v>
      </c>
      <c r="Q2430">
        <f t="shared" si="159"/>
        <v>1167000</v>
      </c>
      <c r="R2430">
        <f t="shared" si="158"/>
        <v>99.98986289631533</v>
      </c>
    </row>
    <row r="2431" spans="1:18" ht="20.399999999999999" x14ac:dyDescent="0.35">
      <c r="A2431" s="1">
        <v>2429</v>
      </c>
      <c r="B2431" s="1" t="s">
        <v>396</v>
      </c>
      <c r="C2431" s="1" t="s">
        <v>34</v>
      </c>
      <c r="D2431" s="1">
        <v>2018</v>
      </c>
      <c r="E2431" s="1">
        <v>23152</v>
      </c>
      <c r="F2431" s="1" t="s">
        <v>23</v>
      </c>
      <c r="G2431" s="1" t="s">
        <v>35</v>
      </c>
      <c r="H2431" s="1" t="s">
        <v>18</v>
      </c>
      <c r="I2431" s="1">
        <v>19.27</v>
      </c>
      <c r="J2431" s="1" t="s">
        <v>24</v>
      </c>
      <c r="K2431" s="1" t="s">
        <v>75</v>
      </c>
      <c r="L2431" s="1">
        <v>5</v>
      </c>
      <c r="N2431" s="1">
        <v>39.22</v>
      </c>
      <c r="P2431" s="2">
        <f t="shared" si="160"/>
        <v>167.62</v>
      </c>
      <c r="R2431" t="str">
        <f t="shared" si="158"/>
        <v/>
      </c>
    </row>
    <row r="2432" spans="1:18" ht="20.399999999999999" x14ac:dyDescent="0.35">
      <c r="A2432" s="1">
        <v>2430</v>
      </c>
      <c r="B2432" s="1" t="s">
        <v>358</v>
      </c>
      <c r="C2432" s="1" t="s">
        <v>57</v>
      </c>
      <c r="D2432" s="1">
        <v>2007</v>
      </c>
      <c r="E2432" s="1">
        <v>71600</v>
      </c>
      <c r="F2432" s="1" t="s">
        <v>28</v>
      </c>
      <c r="G2432" s="1" t="s">
        <v>17</v>
      </c>
      <c r="H2432" s="1" t="s">
        <v>36</v>
      </c>
      <c r="I2432" s="1">
        <v>20.36</v>
      </c>
      <c r="J2432" s="1" t="s">
        <v>24</v>
      </c>
      <c r="K2432" s="1" t="s">
        <v>151</v>
      </c>
      <c r="L2432" s="1">
        <v>5</v>
      </c>
      <c r="N2432" s="1">
        <v>2</v>
      </c>
      <c r="P2432" s="2">
        <f t="shared" si="160"/>
        <v>78.900000000000006</v>
      </c>
      <c r="R2432" t="str">
        <f t="shared" si="158"/>
        <v/>
      </c>
    </row>
    <row r="2433" spans="1:18" ht="20.399999999999999" x14ac:dyDescent="0.35">
      <c r="A2433" s="1">
        <v>2431</v>
      </c>
      <c r="B2433" s="1" t="s">
        <v>293</v>
      </c>
      <c r="C2433" s="1" t="s">
        <v>15</v>
      </c>
      <c r="D2433" s="1">
        <v>2010</v>
      </c>
      <c r="E2433" s="1">
        <v>122000</v>
      </c>
      <c r="F2433" s="1" t="s">
        <v>23</v>
      </c>
      <c r="G2433" s="1" t="s">
        <v>17</v>
      </c>
      <c r="H2433" s="1" t="s">
        <v>36</v>
      </c>
      <c r="I2433" s="1">
        <v>11.5</v>
      </c>
      <c r="J2433" s="1" t="s">
        <v>24</v>
      </c>
      <c r="K2433" s="1" t="s">
        <v>294</v>
      </c>
      <c r="L2433" s="1">
        <v>7</v>
      </c>
      <c r="N2433" s="1">
        <v>10.45</v>
      </c>
      <c r="P2433" s="2">
        <f t="shared" si="160"/>
        <v>171</v>
      </c>
      <c r="R2433" t="str">
        <f t="shared" si="158"/>
        <v/>
      </c>
    </row>
    <row r="2434" spans="1:18" ht="20.399999999999999" x14ac:dyDescent="0.35">
      <c r="A2434" s="1">
        <v>2432</v>
      </c>
      <c r="B2434" s="1" t="s">
        <v>1003</v>
      </c>
      <c r="C2434" s="1" t="s">
        <v>27</v>
      </c>
      <c r="D2434" s="1">
        <v>2016</v>
      </c>
      <c r="E2434" s="1">
        <v>29277</v>
      </c>
      <c r="F2434" s="1" t="s">
        <v>28</v>
      </c>
      <c r="G2434" s="1" t="s">
        <v>35</v>
      </c>
      <c r="H2434" s="1" t="s">
        <v>18</v>
      </c>
      <c r="I2434" s="1">
        <v>19.16</v>
      </c>
      <c r="J2434" s="1" t="s">
        <v>24</v>
      </c>
      <c r="K2434" s="1" t="s">
        <v>1004</v>
      </c>
      <c r="L2434" s="1">
        <v>5</v>
      </c>
      <c r="N2434" s="1">
        <v>27</v>
      </c>
      <c r="P2434" s="2">
        <f t="shared" si="160"/>
        <v>158.19999999999999</v>
      </c>
      <c r="R2434" t="str">
        <f t="shared" si="158"/>
        <v/>
      </c>
    </row>
    <row r="2435" spans="1:18" ht="20.399999999999999" x14ac:dyDescent="0.35">
      <c r="A2435" s="1">
        <v>2433</v>
      </c>
      <c r="B2435" s="1" t="s">
        <v>197</v>
      </c>
      <c r="C2435" s="1" t="s">
        <v>57</v>
      </c>
      <c r="D2435" s="1">
        <v>2011</v>
      </c>
      <c r="E2435" s="1">
        <v>60000</v>
      </c>
      <c r="F2435" s="1" t="s">
        <v>23</v>
      </c>
      <c r="G2435" s="1" t="s">
        <v>17</v>
      </c>
      <c r="H2435" s="1" t="s">
        <v>18</v>
      </c>
      <c r="I2435" s="1">
        <v>20</v>
      </c>
      <c r="J2435" s="1" t="s">
        <v>24</v>
      </c>
      <c r="K2435" s="1" t="s">
        <v>159</v>
      </c>
      <c r="L2435" s="1">
        <v>5</v>
      </c>
      <c r="N2435" s="1">
        <v>2.25</v>
      </c>
      <c r="P2435" s="2">
        <f t="shared" si="160"/>
        <v>68</v>
      </c>
      <c r="R2435" t="str">
        <f t="shared" si="158"/>
        <v/>
      </c>
    </row>
    <row r="2436" spans="1:18" ht="20.399999999999999" x14ac:dyDescent="0.35">
      <c r="A2436" s="1">
        <v>2434</v>
      </c>
      <c r="B2436" s="1" t="s">
        <v>811</v>
      </c>
      <c r="C2436" s="1" t="s">
        <v>57</v>
      </c>
      <c r="D2436" s="1">
        <v>2014</v>
      </c>
      <c r="E2436" s="1">
        <v>42000</v>
      </c>
      <c r="F2436" s="1" t="s">
        <v>28</v>
      </c>
      <c r="G2436" s="1" t="s">
        <v>17</v>
      </c>
      <c r="H2436" s="1" t="s">
        <v>18</v>
      </c>
      <c r="I2436" s="1">
        <v>19.100000000000001</v>
      </c>
      <c r="J2436" s="1" t="s">
        <v>24</v>
      </c>
      <c r="K2436" s="1" t="s">
        <v>327</v>
      </c>
      <c r="L2436" s="1">
        <v>5</v>
      </c>
      <c r="N2436" s="1">
        <v>3.45</v>
      </c>
      <c r="P2436" s="2">
        <f t="shared" si="160"/>
        <v>81.86</v>
      </c>
      <c r="R2436" t="str">
        <f t="shared" si="158"/>
        <v/>
      </c>
    </row>
    <row r="2437" spans="1:18" ht="20.399999999999999" x14ac:dyDescent="0.35">
      <c r="A2437" s="1">
        <v>2435</v>
      </c>
      <c r="B2437" s="1" t="s">
        <v>1496</v>
      </c>
      <c r="C2437" s="1" t="s">
        <v>53</v>
      </c>
      <c r="D2437" s="1">
        <v>2016</v>
      </c>
      <c r="E2437" s="1">
        <v>61823</v>
      </c>
      <c r="F2437" s="1" t="s">
        <v>28</v>
      </c>
      <c r="G2437" s="1" t="s">
        <v>17</v>
      </c>
      <c r="H2437" s="1" t="s">
        <v>18</v>
      </c>
      <c r="I2437" s="1">
        <v>18.600000000000001</v>
      </c>
      <c r="J2437" s="1" t="s">
        <v>24</v>
      </c>
      <c r="K2437" s="1" t="s">
        <v>368</v>
      </c>
      <c r="L2437" s="1">
        <v>5</v>
      </c>
      <c r="N2437" s="1">
        <v>6.14</v>
      </c>
      <c r="P2437" s="2">
        <f t="shared" si="160"/>
        <v>81.83</v>
      </c>
      <c r="R2437" t="str">
        <f t="shared" si="158"/>
        <v/>
      </c>
    </row>
    <row r="2438" spans="1:18" ht="20.399999999999999" x14ac:dyDescent="0.35">
      <c r="A2438" s="1">
        <v>2436</v>
      </c>
      <c r="B2438" s="1" t="s">
        <v>1790</v>
      </c>
      <c r="C2438" s="1" t="s">
        <v>43</v>
      </c>
      <c r="D2438" s="1">
        <v>2012</v>
      </c>
      <c r="E2438" s="1">
        <v>53000</v>
      </c>
      <c r="F2438" s="1" t="s">
        <v>40</v>
      </c>
      <c r="G2438" s="1" t="s">
        <v>17</v>
      </c>
      <c r="H2438" s="1" t="s">
        <v>36</v>
      </c>
      <c r="I2438" s="1">
        <v>19.2</v>
      </c>
      <c r="J2438" s="1" t="s">
        <v>19</v>
      </c>
      <c r="K2438" s="1" t="s">
        <v>351</v>
      </c>
      <c r="L2438" s="1">
        <v>5</v>
      </c>
      <c r="N2438" s="1">
        <v>2.85</v>
      </c>
      <c r="P2438" s="2">
        <f t="shared" si="160"/>
        <v>68.05</v>
      </c>
      <c r="R2438" t="str">
        <f t="shared" si="158"/>
        <v/>
      </c>
    </row>
    <row r="2439" spans="1:18" ht="20.399999999999999" x14ac:dyDescent="0.35">
      <c r="A2439" s="1">
        <v>2437</v>
      </c>
      <c r="B2439" s="1" t="s">
        <v>1646</v>
      </c>
      <c r="C2439" s="1" t="s">
        <v>27</v>
      </c>
      <c r="D2439" s="1">
        <v>2015</v>
      </c>
      <c r="E2439" s="1">
        <v>75000</v>
      </c>
      <c r="F2439" s="1" t="s">
        <v>16</v>
      </c>
      <c r="G2439" s="1" t="s">
        <v>17</v>
      </c>
      <c r="H2439" s="1" t="s">
        <v>18</v>
      </c>
      <c r="I2439" s="1">
        <v>24.6</v>
      </c>
      <c r="J2439" s="1" t="s">
        <v>19</v>
      </c>
      <c r="K2439" s="1" t="s">
        <v>1647</v>
      </c>
      <c r="L2439" s="1">
        <v>5</v>
      </c>
      <c r="N2439" s="1">
        <v>3.25</v>
      </c>
      <c r="P2439" s="2">
        <f t="shared" si="160"/>
        <v>55.23</v>
      </c>
      <c r="R2439" t="str">
        <f t="shared" si="158"/>
        <v/>
      </c>
    </row>
    <row r="2440" spans="1:18" ht="20.399999999999999" x14ac:dyDescent="0.35">
      <c r="A2440" s="1">
        <v>2438</v>
      </c>
      <c r="B2440" s="1" t="s">
        <v>1558</v>
      </c>
      <c r="C2440" s="1" t="s">
        <v>39</v>
      </c>
      <c r="D2440" s="1">
        <v>2011</v>
      </c>
      <c r="E2440" s="1">
        <v>110000</v>
      </c>
      <c r="F2440" s="1" t="s">
        <v>23</v>
      </c>
      <c r="G2440" s="1" t="s">
        <v>17</v>
      </c>
      <c r="H2440" s="1" t="s">
        <v>18</v>
      </c>
      <c r="I2440" s="1">
        <v>28.4</v>
      </c>
      <c r="J2440" s="1" t="s">
        <v>24</v>
      </c>
      <c r="K2440" s="1" t="s">
        <v>1043</v>
      </c>
      <c r="L2440" s="1">
        <v>5</v>
      </c>
      <c r="M2440" s="1" t="s">
        <v>1791</v>
      </c>
      <c r="N2440" s="1">
        <v>4</v>
      </c>
      <c r="P2440" s="2">
        <f t="shared" si="160"/>
        <v>73.75</v>
      </c>
      <c r="Q2440">
        <f t="shared" si="159"/>
        <v>914000</v>
      </c>
      <c r="R2440">
        <f t="shared" si="158"/>
        <v>99.991931072210065</v>
      </c>
    </row>
    <row r="2441" spans="1:18" ht="20.399999999999999" x14ac:dyDescent="0.35">
      <c r="A2441" s="1">
        <v>2439</v>
      </c>
      <c r="B2441" s="1" t="s">
        <v>465</v>
      </c>
      <c r="C2441" s="1" t="s">
        <v>57</v>
      </c>
      <c r="D2441" s="1">
        <v>2010</v>
      </c>
      <c r="E2441" s="1">
        <v>38446</v>
      </c>
      <c r="F2441" s="1" t="s">
        <v>28</v>
      </c>
      <c r="G2441" s="1" t="s">
        <v>17</v>
      </c>
      <c r="H2441" s="1" t="s">
        <v>18</v>
      </c>
      <c r="I2441" s="1">
        <v>17</v>
      </c>
      <c r="J2441" s="1" t="s">
        <v>24</v>
      </c>
      <c r="K2441" s="1" t="s">
        <v>466</v>
      </c>
      <c r="L2441" s="1">
        <v>5</v>
      </c>
      <c r="N2441" s="1">
        <v>2.59</v>
      </c>
      <c r="P2441" s="2">
        <f t="shared" si="160"/>
        <v>118</v>
      </c>
      <c r="R2441" t="str">
        <f t="shared" si="158"/>
        <v/>
      </c>
    </row>
    <row r="2442" spans="1:18" ht="20.399999999999999" x14ac:dyDescent="0.35">
      <c r="A2442" s="1">
        <v>2440</v>
      </c>
      <c r="B2442" s="1" t="s">
        <v>1792</v>
      </c>
      <c r="C2442" s="1" t="s">
        <v>61</v>
      </c>
      <c r="D2442" s="1">
        <v>2017</v>
      </c>
      <c r="E2442" s="1">
        <v>33000</v>
      </c>
      <c r="F2442" s="1" t="s">
        <v>23</v>
      </c>
      <c r="G2442" s="1" t="s">
        <v>17</v>
      </c>
      <c r="H2442" s="1" t="s">
        <v>18</v>
      </c>
      <c r="I2442" s="1">
        <v>27.39</v>
      </c>
      <c r="J2442" s="1" t="s">
        <v>24</v>
      </c>
      <c r="K2442" s="1" t="s">
        <v>51</v>
      </c>
      <c r="L2442" s="1">
        <v>5</v>
      </c>
      <c r="N2442" s="1">
        <v>6.96</v>
      </c>
      <c r="P2442" s="2">
        <f t="shared" si="160"/>
        <v>74</v>
      </c>
      <c r="R2442" t="str">
        <f t="shared" si="158"/>
        <v/>
      </c>
    </row>
    <row r="2443" spans="1:18" ht="20.399999999999999" x14ac:dyDescent="0.35">
      <c r="A2443" s="1">
        <v>2441</v>
      </c>
      <c r="B2443" s="1" t="s">
        <v>955</v>
      </c>
      <c r="C2443" s="1" t="s">
        <v>57</v>
      </c>
      <c r="D2443" s="1">
        <v>2011</v>
      </c>
      <c r="E2443" s="1">
        <v>42118</v>
      </c>
      <c r="F2443" s="1" t="s">
        <v>28</v>
      </c>
      <c r="G2443" s="1" t="s">
        <v>17</v>
      </c>
      <c r="H2443" s="1" t="s">
        <v>18</v>
      </c>
      <c r="I2443" s="1">
        <v>18.3</v>
      </c>
      <c r="J2443" s="1" t="s">
        <v>24</v>
      </c>
      <c r="K2443" s="1" t="s">
        <v>188</v>
      </c>
      <c r="L2443" s="1">
        <v>5</v>
      </c>
      <c r="N2443" s="1">
        <v>2.19</v>
      </c>
      <c r="P2443" s="2"/>
      <c r="R2443" t="str">
        <f t="shared" si="158"/>
        <v/>
      </c>
    </row>
    <row r="2444" spans="1:18" ht="20.399999999999999" x14ac:dyDescent="0.35">
      <c r="A2444" s="1">
        <v>2442</v>
      </c>
      <c r="B2444" s="1" t="s">
        <v>621</v>
      </c>
      <c r="C2444" s="1" t="s">
        <v>43</v>
      </c>
      <c r="D2444" s="1">
        <v>2016</v>
      </c>
      <c r="E2444" s="1">
        <v>70000</v>
      </c>
      <c r="F2444" s="1" t="s">
        <v>28</v>
      </c>
      <c r="G2444" s="1" t="s">
        <v>17</v>
      </c>
      <c r="H2444" s="1" t="s">
        <v>18</v>
      </c>
      <c r="I2444" s="1">
        <v>21.1</v>
      </c>
      <c r="J2444" s="1" t="s">
        <v>24</v>
      </c>
      <c r="K2444" s="1" t="s">
        <v>41</v>
      </c>
      <c r="L2444" s="1">
        <v>5</v>
      </c>
      <c r="N2444" s="1">
        <v>3</v>
      </c>
      <c r="P2444" s="2">
        <f t="shared" ref="P2444:P2451" si="161">--LEFT(K2444, FIND(" ", K2444) - 1)</f>
        <v>55.2</v>
      </c>
      <c r="R2444" t="str">
        <f t="shared" si="158"/>
        <v/>
      </c>
    </row>
    <row r="2445" spans="1:18" ht="20.399999999999999" x14ac:dyDescent="0.35">
      <c r="A2445" s="1">
        <v>2443</v>
      </c>
      <c r="B2445" s="1" t="s">
        <v>743</v>
      </c>
      <c r="C2445" s="1" t="s">
        <v>61</v>
      </c>
      <c r="D2445" s="1">
        <v>2012</v>
      </c>
      <c r="E2445" s="1">
        <v>68038</v>
      </c>
      <c r="F2445" s="1" t="s">
        <v>23</v>
      </c>
      <c r="G2445" s="1" t="s">
        <v>17</v>
      </c>
      <c r="H2445" s="1" t="s">
        <v>18</v>
      </c>
      <c r="I2445" s="1">
        <v>20.14</v>
      </c>
      <c r="J2445" s="1" t="s">
        <v>24</v>
      </c>
      <c r="K2445" s="1" t="s">
        <v>756</v>
      </c>
      <c r="L2445" s="1">
        <v>5</v>
      </c>
      <c r="M2445" s="1" t="s">
        <v>256</v>
      </c>
      <c r="N2445" s="1">
        <v>3.6</v>
      </c>
      <c r="P2445" s="2">
        <f t="shared" si="161"/>
        <v>88</v>
      </c>
      <c r="Q2445">
        <f t="shared" ref="Q2445:Q2498" si="162">VALUE(SUBSTITUTE(SUBSTITUTE(TRIM(M2445), CHAR(160), ""), " Lakh", "")) * 100000</f>
        <v>996000.00000000012</v>
      </c>
      <c r="R2445">
        <f t="shared" ref="R2445:R2508" si="163">IF(Q2445&lt;&gt;"", ((Q2445 - P2445) / Q2445) * 100, "")</f>
        <v>99.991164658634531</v>
      </c>
    </row>
    <row r="2446" spans="1:18" ht="20.399999999999999" x14ac:dyDescent="0.35">
      <c r="A2446" s="1">
        <v>2444</v>
      </c>
      <c r="B2446" s="1" t="s">
        <v>1327</v>
      </c>
      <c r="C2446" s="1" t="s">
        <v>34</v>
      </c>
      <c r="D2446" s="1">
        <v>2014</v>
      </c>
      <c r="E2446" s="1">
        <v>55012</v>
      </c>
      <c r="F2446" s="1" t="s">
        <v>23</v>
      </c>
      <c r="G2446" s="1" t="s">
        <v>17</v>
      </c>
      <c r="H2446" s="1" t="s">
        <v>36</v>
      </c>
      <c r="I2446" s="1">
        <v>25.44</v>
      </c>
      <c r="J2446" s="1" t="s">
        <v>24</v>
      </c>
      <c r="K2446" s="1" t="s">
        <v>335</v>
      </c>
      <c r="L2446" s="1">
        <v>5</v>
      </c>
      <c r="N2446" s="1">
        <v>3.7</v>
      </c>
      <c r="P2446" s="2">
        <f t="shared" si="161"/>
        <v>57.6</v>
      </c>
      <c r="R2446" t="str">
        <f t="shared" si="163"/>
        <v/>
      </c>
    </row>
    <row r="2447" spans="1:18" ht="20.399999999999999" x14ac:dyDescent="0.35">
      <c r="A2447" s="1">
        <v>2445</v>
      </c>
      <c r="B2447" s="1" t="s">
        <v>339</v>
      </c>
      <c r="C2447" s="1" t="s">
        <v>129</v>
      </c>
      <c r="D2447" s="1">
        <v>2013</v>
      </c>
      <c r="E2447" s="1">
        <v>55000</v>
      </c>
      <c r="F2447" s="1" t="s">
        <v>23</v>
      </c>
      <c r="G2447" s="1" t="s">
        <v>35</v>
      </c>
      <c r="H2447" s="1" t="s">
        <v>18</v>
      </c>
      <c r="I2447" s="1">
        <v>22.48</v>
      </c>
      <c r="J2447" s="1" t="s">
        <v>24</v>
      </c>
      <c r="K2447" s="1" t="s">
        <v>77</v>
      </c>
      <c r="L2447" s="1">
        <v>5</v>
      </c>
      <c r="M2447" s="1" t="s">
        <v>1720</v>
      </c>
      <c r="N2447" s="1">
        <v>21.75</v>
      </c>
      <c r="P2447" s="2">
        <f t="shared" si="161"/>
        <v>190</v>
      </c>
      <c r="Q2447">
        <f t="shared" si="162"/>
        <v>6371000</v>
      </c>
      <c r="R2447">
        <f t="shared" si="163"/>
        <v>99.997017736619057</v>
      </c>
    </row>
    <row r="2448" spans="1:18" ht="20.399999999999999" x14ac:dyDescent="0.35">
      <c r="A2448" s="1">
        <v>2446</v>
      </c>
      <c r="B2448" s="1" t="s">
        <v>1793</v>
      </c>
      <c r="C2448" s="1" t="s">
        <v>15</v>
      </c>
      <c r="D2448" s="1">
        <v>2017</v>
      </c>
      <c r="E2448" s="1">
        <v>25000</v>
      </c>
      <c r="F2448" s="1" t="s">
        <v>23</v>
      </c>
      <c r="G2448" s="1" t="s">
        <v>35</v>
      </c>
      <c r="H2448" s="1" t="s">
        <v>18</v>
      </c>
      <c r="I2448" s="1">
        <v>17.899999999999999</v>
      </c>
      <c r="J2448" s="1" t="s">
        <v>24</v>
      </c>
      <c r="K2448" s="1" t="s">
        <v>163</v>
      </c>
      <c r="L2448" s="1">
        <v>5</v>
      </c>
      <c r="M2448" s="1" t="s">
        <v>1794</v>
      </c>
      <c r="N2448" s="1">
        <v>45</v>
      </c>
      <c r="P2448" s="2">
        <f t="shared" si="161"/>
        <v>170</v>
      </c>
      <c r="Q2448">
        <f t="shared" si="162"/>
        <v>6414000</v>
      </c>
      <c r="R2448">
        <f t="shared" si="163"/>
        <v>99.997349547864047</v>
      </c>
    </row>
    <row r="2449" spans="1:18" ht="20.399999999999999" x14ac:dyDescent="0.35">
      <c r="A2449" s="1">
        <v>2447</v>
      </c>
      <c r="B2449" s="1" t="s">
        <v>277</v>
      </c>
      <c r="C2449" s="1" t="s">
        <v>34</v>
      </c>
      <c r="D2449" s="1">
        <v>2011</v>
      </c>
      <c r="E2449" s="1">
        <v>46808</v>
      </c>
      <c r="F2449" s="1" t="s">
        <v>28</v>
      </c>
      <c r="G2449" s="1" t="s">
        <v>17</v>
      </c>
      <c r="H2449" s="1" t="s">
        <v>36</v>
      </c>
      <c r="I2449" s="1">
        <v>24.07</v>
      </c>
      <c r="J2449" s="1" t="s">
        <v>24</v>
      </c>
      <c r="K2449" s="1" t="s">
        <v>88</v>
      </c>
      <c r="L2449" s="1">
        <v>5</v>
      </c>
      <c r="M2449" s="1" t="s">
        <v>827</v>
      </c>
      <c r="N2449" s="1">
        <v>3.19</v>
      </c>
      <c r="P2449" s="2">
        <f t="shared" si="161"/>
        <v>67.099999999999994</v>
      </c>
      <c r="Q2449">
        <f t="shared" si="162"/>
        <v>470000</v>
      </c>
      <c r="R2449">
        <f t="shared" si="163"/>
        <v>99.985723404255324</v>
      </c>
    </row>
    <row r="2450" spans="1:18" ht="20.399999999999999" x14ac:dyDescent="0.35">
      <c r="A2450" s="1">
        <v>2448</v>
      </c>
      <c r="B2450" s="1" t="s">
        <v>1234</v>
      </c>
      <c r="C2450" s="1" t="s">
        <v>34</v>
      </c>
      <c r="D2450" s="1">
        <v>2015</v>
      </c>
      <c r="E2450" s="1">
        <v>65743</v>
      </c>
      <c r="F2450" s="1" t="s">
        <v>28</v>
      </c>
      <c r="G2450" s="1" t="s">
        <v>17</v>
      </c>
      <c r="H2450" s="1" t="s">
        <v>18</v>
      </c>
      <c r="I2450" s="1">
        <v>20.14</v>
      </c>
      <c r="J2450" s="1" t="s">
        <v>24</v>
      </c>
      <c r="K2450" s="1" t="s">
        <v>327</v>
      </c>
      <c r="L2450" s="1">
        <v>5</v>
      </c>
      <c r="M2450" s="1" t="s">
        <v>1235</v>
      </c>
      <c r="N2450" s="1">
        <v>6.2</v>
      </c>
      <c r="P2450" s="2">
        <f t="shared" si="161"/>
        <v>81.86</v>
      </c>
      <c r="Q2450">
        <f t="shared" si="162"/>
        <v>785000</v>
      </c>
      <c r="R2450">
        <f t="shared" si="163"/>
        <v>99.989571974522292</v>
      </c>
    </row>
    <row r="2451" spans="1:18" ht="20.399999999999999" x14ac:dyDescent="0.35">
      <c r="A2451" s="1">
        <v>2449</v>
      </c>
      <c r="B2451" s="1" t="s">
        <v>350</v>
      </c>
      <c r="C2451" s="1" t="s">
        <v>34</v>
      </c>
      <c r="D2451" s="1">
        <v>2013</v>
      </c>
      <c r="E2451" s="1">
        <v>64466</v>
      </c>
      <c r="F2451" s="1" t="s">
        <v>28</v>
      </c>
      <c r="G2451" s="1" t="s">
        <v>17</v>
      </c>
      <c r="H2451" s="1" t="s">
        <v>18</v>
      </c>
      <c r="I2451" s="1">
        <v>19.809999999999999</v>
      </c>
      <c r="J2451" s="1" t="s">
        <v>24</v>
      </c>
      <c r="K2451" s="1" t="s">
        <v>351</v>
      </c>
      <c r="L2451" s="1">
        <v>5</v>
      </c>
      <c r="N2451" s="1">
        <v>3.96</v>
      </c>
      <c r="P2451" s="2">
        <f t="shared" si="161"/>
        <v>68.05</v>
      </c>
      <c r="R2451" t="str">
        <f t="shared" si="163"/>
        <v/>
      </c>
    </row>
    <row r="2452" spans="1:18" ht="20.399999999999999" x14ac:dyDescent="0.35">
      <c r="A2452" s="1">
        <v>2450</v>
      </c>
      <c r="B2452" s="1" t="s">
        <v>823</v>
      </c>
      <c r="C2452" s="1" t="s">
        <v>57</v>
      </c>
      <c r="D2452" s="1">
        <v>2009</v>
      </c>
      <c r="E2452" s="1">
        <v>75648</v>
      </c>
      <c r="F2452" s="1" t="s">
        <v>23</v>
      </c>
      <c r="G2452" s="1" t="s">
        <v>17</v>
      </c>
      <c r="H2452" s="1" t="s">
        <v>18</v>
      </c>
      <c r="I2452" s="1">
        <v>13.5</v>
      </c>
      <c r="J2452" s="1" t="s">
        <v>24</v>
      </c>
      <c r="K2452" s="1" t="s">
        <v>188</v>
      </c>
      <c r="L2452" s="1">
        <v>5</v>
      </c>
      <c r="N2452" s="1">
        <v>0.82</v>
      </c>
      <c r="P2452" s="2"/>
      <c r="R2452" t="str">
        <f t="shared" si="163"/>
        <v/>
      </c>
    </row>
    <row r="2453" spans="1:18" ht="20.399999999999999" x14ac:dyDescent="0.35">
      <c r="A2453" s="1">
        <v>2451</v>
      </c>
      <c r="B2453" s="1" t="s">
        <v>545</v>
      </c>
      <c r="C2453" s="1" t="s">
        <v>43</v>
      </c>
      <c r="D2453" s="1">
        <v>2016</v>
      </c>
      <c r="E2453" s="1">
        <v>80000</v>
      </c>
      <c r="F2453" s="1" t="s">
        <v>23</v>
      </c>
      <c r="G2453" s="1" t="s">
        <v>17</v>
      </c>
      <c r="H2453" s="1" t="s">
        <v>18</v>
      </c>
      <c r="I2453" s="1">
        <v>23.4</v>
      </c>
      <c r="J2453" s="1" t="s">
        <v>24</v>
      </c>
      <c r="K2453" s="1" t="s">
        <v>51</v>
      </c>
      <c r="L2453" s="1">
        <v>5</v>
      </c>
      <c r="N2453" s="1">
        <v>4.5</v>
      </c>
      <c r="P2453" s="2">
        <f t="shared" ref="P2453:P2498" si="164">--LEFT(K2453, FIND(" ", K2453) - 1)</f>
        <v>74</v>
      </c>
      <c r="R2453" t="str">
        <f t="shared" si="163"/>
        <v/>
      </c>
    </row>
    <row r="2454" spans="1:18" ht="20.399999999999999" x14ac:dyDescent="0.35">
      <c r="A2454" s="1">
        <v>2452</v>
      </c>
      <c r="B2454" s="1" t="s">
        <v>1795</v>
      </c>
      <c r="C2454" s="1" t="s">
        <v>15</v>
      </c>
      <c r="D2454" s="1">
        <v>2017</v>
      </c>
      <c r="E2454" s="1">
        <v>69000</v>
      </c>
      <c r="F2454" s="1" t="s">
        <v>23</v>
      </c>
      <c r="G2454" s="1" t="s">
        <v>17</v>
      </c>
      <c r="H2454" s="1" t="s">
        <v>18</v>
      </c>
      <c r="I2454" s="1">
        <v>25.4</v>
      </c>
      <c r="J2454" s="1" t="s">
        <v>24</v>
      </c>
      <c r="K2454" s="1" t="s">
        <v>893</v>
      </c>
      <c r="L2454" s="1">
        <v>5</v>
      </c>
      <c r="N2454" s="1">
        <v>3.55</v>
      </c>
      <c r="P2454" s="2">
        <f t="shared" si="164"/>
        <v>73.97</v>
      </c>
      <c r="R2454" t="str">
        <f t="shared" si="163"/>
        <v/>
      </c>
    </row>
    <row r="2455" spans="1:18" ht="20.399999999999999" x14ac:dyDescent="0.35">
      <c r="A2455" s="1">
        <v>2453</v>
      </c>
      <c r="B2455" s="1" t="s">
        <v>1796</v>
      </c>
      <c r="C2455" s="1" t="s">
        <v>27</v>
      </c>
      <c r="D2455" s="1">
        <v>2014</v>
      </c>
      <c r="E2455" s="1">
        <v>79200</v>
      </c>
      <c r="F2455" s="1" t="s">
        <v>23</v>
      </c>
      <c r="G2455" s="1" t="s">
        <v>17</v>
      </c>
      <c r="H2455" s="1" t="s">
        <v>18</v>
      </c>
      <c r="I2455" s="1">
        <v>22.71</v>
      </c>
      <c r="J2455" s="1" t="s">
        <v>24</v>
      </c>
      <c r="K2455" s="1" t="s">
        <v>996</v>
      </c>
      <c r="L2455" s="1">
        <v>5</v>
      </c>
      <c r="N2455" s="1">
        <v>5.5</v>
      </c>
      <c r="P2455" s="2">
        <f t="shared" si="164"/>
        <v>84.8</v>
      </c>
      <c r="R2455" t="str">
        <f t="shared" si="163"/>
        <v/>
      </c>
    </row>
    <row r="2456" spans="1:18" ht="20.399999999999999" x14ac:dyDescent="0.35">
      <c r="A2456" s="1">
        <v>2454</v>
      </c>
      <c r="B2456" s="1" t="s">
        <v>1666</v>
      </c>
      <c r="C2456" s="1" t="s">
        <v>15</v>
      </c>
      <c r="D2456" s="1">
        <v>2016</v>
      </c>
      <c r="E2456" s="1">
        <v>29477</v>
      </c>
      <c r="F2456" s="1" t="s">
        <v>28</v>
      </c>
      <c r="G2456" s="1" t="s">
        <v>17</v>
      </c>
      <c r="H2456" s="1" t="s">
        <v>18</v>
      </c>
      <c r="I2456" s="1">
        <v>15.8</v>
      </c>
      <c r="J2456" s="1" t="s">
        <v>24</v>
      </c>
      <c r="K2456" s="1" t="s">
        <v>283</v>
      </c>
      <c r="L2456" s="1">
        <v>5</v>
      </c>
      <c r="M2456" s="1" t="s">
        <v>1797</v>
      </c>
      <c r="N2456" s="1">
        <v>10.25</v>
      </c>
      <c r="P2456" s="2">
        <f t="shared" si="164"/>
        <v>121.3</v>
      </c>
      <c r="Q2456">
        <f t="shared" si="162"/>
        <v>1636000</v>
      </c>
      <c r="R2456">
        <f t="shared" si="163"/>
        <v>99.992585574572118</v>
      </c>
    </row>
    <row r="2457" spans="1:18" ht="20.399999999999999" x14ac:dyDescent="0.35">
      <c r="A2457" s="1">
        <v>2455</v>
      </c>
      <c r="B2457" s="1" t="s">
        <v>1548</v>
      </c>
      <c r="C2457" s="1" t="s">
        <v>61</v>
      </c>
      <c r="D2457" s="1">
        <v>2017</v>
      </c>
      <c r="E2457" s="1">
        <v>40000</v>
      </c>
      <c r="F2457" s="1" t="s">
        <v>23</v>
      </c>
      <c r="G2457" s="1" t="s">
        <v>35</v>
      </c>
      <c r="H2457" s="1" t="s">
        <v>18</v>
      </c>
      <c r="I2457" s="1">
        <v>12.9</v>
      </c>
      <c r="J2457" s="1" t="s">
        <v>24</v>
      </c>
      <c r="K2457" s="1" t="s">
        <v>1096</v>
      </c>
      <c r="L2457" s="1">
        <v>7</v>
      </c>
      <c r="M2457" s="1" t="s">
        <v>1798</v>
      </c>
      <c r="N2457" s="1">
        <v>30</v>
      </c>
      <c r="P2457" s="2">
        <f t="shared" si="164"/>
        <v>174.5</v>
      </c>
      <c r="Q2457">
        <f t="shared" si="162"/>
        <v>3738000.0000000005</v>
      </c>
      <c r="R2457">
        <f t="shared" si="163"/>
        <v>99.995331728196902</v>
      </c>
    </row>
    <row r="2458" spans="1:18" ht="20.399999999999999" x14ac:dyDescent="0.35">
      <c r="A2458" s="1">
        <v>2456</v>
      </c>
      <c r="B2458" s="1" t="s">
        <v>641</v>
      </c>
      <c r="C2458" s="1" t="s">
        <v>22</v>
      </c>
      <c r="D2458" s="1">
        <v>2014</v>
      </c>
      <c r="E2458" s="1">
        <v>25000</v>
      </c>
      <c r="F2458" s="1" t="s">
        <v>28</v>
      </c>
      <c r="G2458" s="1" t="s">
        <v>17</v>
      </c>
      <c r="H2458" s="1" t="s">
        <v>36</v>
      </c>
      <c r="I2458" s="1">
        <v>18.5</v>
      </c>
      <c r="J2458" s="1" t="s">
        <v>24</v>
      </c>
      <c r="K2458" s="1" t="s">
        <v>276</v>
      </c>
      <c r="L2458" s="1">
        <v>5</v>
      </c>
      <c r="N2458" s="1">
        <v>3.5</v>
      </c>
      <c r="P2458" s="2">
        <f t="shared" si="164"/>
        <v>85.8</v>
      </c>
      <c r="R2458" t="str">
        <f t="shared" si="163"/>
        <v/>
      </c>
    </row>
    <row r="2459" spans="1:18" ht="20.399999999999999" x14ac:dyDescent="0.35">
      <c r="A2459" s="1">
        <v>2457</v>
      </c>
      <c r="B2459" s="1" t="s">
        <v>1799</v>
      </c>
      <c r="C2459" s="1" t="s">
        <v>61</v>
      </c>
      <c r="D2459" s="1">
        <v>2014</v>
      </c>
      <c r="E2459" s="1">
        <v>67668</v>
      </c>
      <c r="F2459" s="1" t="s">
        <v>23</v>
      </c>
      <c r="G2459" s="1" t="s">
        <v>17</v>
      </c>
      <c r="H2459" s="1" t="s">
        <v>18</v>
      </c>
      <c r="I2459" s="1">
        <v>23.08</v>
      </c>
      <c r="J2459" s="1" t="s">
        <v>24</v>
      </c>
      <c r="K2459" s="1" t="s">
        <v>1800</v>
      </c>
      <c r="L2459" s="1">
        <v>5</v>
      </c>
      <c r="N2459" s="1">
        <v>3.1</v>
      </c>
      <c r="P2459" s="2">
        <f t="shared" si="164"/>
        <v>63.12</v>
      </c>
      <c r="R2459" t="str">
        <f t="shared" si="163"/>
        <v/>
      </c>
    </row>
    <row r="2460" spans="1:18" ht="20.399999999999999" x14ac:dyDescent="0.35">
      <c r="A2460" s="1">
        <v>2458</v>
      </c>
      <c r="B2460" s="1" t="s">
        <v>1021</v>
      </c>
      <c r="C2460" s="1" t="s">
        <v>39</v>
      </c>
      <c r="D2460" s="1">
        <v>2010</v>
      </c>
      <c r="E2460" s="1">
        <v>78000</v>
      </c>
      <c r="F2460" s="1" t="s">
        <v>28</v>
      </c>
      <c r="G2460" s="1" t="s">
        <v>17</v>
      </c>
      <c r="H2460" s="1" t="s">
        <v>18</v>
      </c>
      <c r="I2460" s="1">
        <v>17.5</v>
      </c>
      <c r="J2460" s="1" t="s">
        <v>24</v>
      </c>
      <c r="K2460" s="1" t="s">
        <v>142</v>
      </c>
      <c r="L2460" s="1">
        <v>5</v>
      </c>
      <c r="N2460" s="1">
        <v>3.25</v>
      </c>
      <c r="P2460" s="2">
        <f t="shared" si="164"/>
        <v>75</v>
      </c>
      <c r="R2460" t="str">
        <f t="shared" si="163"/>
        <v/>
      </c>
    </row>
    <row r="2461" spans="1:18" ht="20.399999999999999" x14ac:dyDescent="0.35">
      <c r="A2461" s="1">
        <v>2459</v>
      </c>
      <c r="B2461" s="1" t="s">
        <v>1561</v>
      </c>
      <c r="C2461" s="1" t="s">
        <v>15</v>
      </c>
      <c r="D2461" s="1">
        <v>2017</v>
      </c>
      <c r="E2461" s="1">
        <v>30000</v>
      </c>
      <c r="F2461" s="1" t="s">
        <v>23</v>
      </c>
      <c r="G2461" s="1" t="s">
        <v>17</v>
      </c>
      <c r="H2461" s="1" t="s">
        <v>18</v>
      </c>
      <c r="I2461" s="1">
        <v>23</v>
      </c>
      <c r="J2461" s="1" t="s">
        <v>24</v>
      </c>
      <c r="K2461" s="1" t="s">
        <v>1083</v>
      </c>
      <c r="L2461" s="1">
        <v>5</v>
      </c>
      <c r="M2461" s="1" t="s">
        <v>1562</v>
      </c>
      <c r="N2461" s="1">
        <v>8.99</v>
      </c>
      <c r="P2461" s="2">
        <f t="shared" si="164"/>
        <v>98.96</v>
      </c>
      <c r="Q2461">
        <f t="shared" si="162"/>
        <v>1189000</v>
      </c>
      <c r="R2461">
        <f t="shared" si="163"/>
        <v>99.991677039529009</v>
      </c>
    </row>
    <row r="2462" spans="1:18" ht="20.399999999999999" x14ac:dyDescent="0.35">
      <c r="A2462" s="1">
        <v>2460</v>
      </c>
      <c r="B2462" s="1" t="s">
        <v>1801</v>
      </c>
      <c r="C2462" s="1" t="s">
        <v>57</v>
      </c>
      <c r="D2462" s="1">
        <v>2015</v>
      </c>
      <c r="E2462" s="1">
        <v>70623</v>
      </c>
      <c r="F2462" s="1" t="s">
        <v>28</v>
      </c>
      <c r="G2462" s="1" t="s">
        <v>17</v>
      </c>
      <c r="H2462" s="1" t="s">
        <v>18</v>
      </c>
      <c r="I2462" s="1">
        <v>15.04</v>
      </c>
      <c r="J2462" s="1" t="s">
        <v>24</v>
      </c>
      <c r="K2462" s="1" t="s">
        <v>49</v>
      </c>
      <c r="L2462" s="1">
        <v>5</v>
      </c>
      <c r="N2462" s="1">
        <v>3.99</v>
      </c>
      <c r="P2462" s="2">
        <f t="shared" si="164"/>
        <v>103.6</v>
      </c>
      <c r="R2462" t="str">
        <f t="shared" si="163"/>
        <v/>
      </c>
    </row>
    <row r="2463" spans="1:18" ht="20.399999999999999" x14ac:dyDescent="0.35">
      <c r="A2463" s="1">
        <v>2461</v>
      </c>
      <c r="B2463" s="1" t="s">
        <v>1308</v>
      </c>
      <c r="C2463" s="1" t="s">
        <v>15</v>
      </c>
      <c r="D2463" s="1">
        <v>2015</v>
      </c>
      <c r="E2463" s="1">
        <v>54000</v>
      </c>
      <c r="F2463" s="1" t="s">
        <v>23</v>
      </c>
      <c r="G2463" s="1" t="s">
        <v>17</v>
      </c>
      <c r="H2463" s="1" t="s">
        <v>36</v>
      </c>
      <c r="I2463" s="1">
        <v>19.010000000000002</v>
      </c>
      <c r="J2463" s="1" t="s">
        <v>24</v>
      </c>
      <c r="K2463" s="1" t="s">
        <v>181</v>
      </c>
      <c r="L2463" s="1">
        <v>5</v>
      </c>
      <c r="N2463" s="1">
        <v>6</v>
      </c>
      <c r="P2463" s="2">
        <f t="shared" si="164"/>
        <v>108.5</v>
      </c>
      <c r="R2463" t="str">
        <f t="shared" si="163"/>
        <v/>
      </c>
    </row>
    <row r="2464" spans="1:18" ht="20.399999999999999" x14ac:dyDescent="0.35">
      <c r="A2464" s="1">
        <v>2462</v>
      </c>
      <c r="B2464" s="1" t="s">
        <v>1802</v>
      </c>
      <c r="C2464" s="1" t="s">
        <v>15</v>
      </c>
      <c r="D2464" s="1">
        <v>2015</v>
      </c>
      <c r="E2464" s="1">
        <v>48000</v>
      </c>
      <c r="F2464" s="1" t="s">
        <v>23</v>
      </c>
      <c r="G2464" s="1" t="s">
        <v>35</v>
      </c>
      <c r="H2464" s="1" t="s">
        <v>18</v>
      </c>
      <c r="I2464" s="1">
        <v>15.73</v>
      </c>
      <c r="J2464" s="1" t="s">
        <v>24</v>
      </c>
      <c r="K2464" s="1" t="s">
        <v>139</v>
      </c>
      <c r="L2464" s="1">
        <v>5</v>
      </c>
      <c r="N2464" s="1">
        <v>18.25</v>
      </c>
      <c r="P2464" s="2">
        <f t="shared" si="164"/>
        <v>174.33</v>
      </c>
      <c r="R2464" t="str">
        <f t="shared" si="163"/>
        <v/>
      </c>
    </row>
    <row r="2465" spans="1:18" ht="20.399999999999999" x14ac:dyDescent="0.35">
      <c r="A2465" s="1">
        <v>2463</v>
      </c>
      <c r="B2465" s="1" t="s">
        <v>1205</v>
      </c>
      <c r="C2465" s="1" t="s">
        <v>61</v>
      </c>
      <c r="D2465" s="1">
        <v>2012</v>
      </c>
      <c r="E2465" s="1">
        <v>62000</v>
      </c>
      <c r="F2465" s="1" t="s">
        <v>23</v>
      </c>
      <c r="G2465" s="1" t="s">
        <v>17</v>
      </c>
      <c r="H2465" s="1" t="s">
        <v>18</v>
      </c>
      <c r="I2465" s="1">
        <v>12.99</v>
      </c>
      <c r="J2465" s="1" t="s">
        <v>24</v>
      </c>
      <c r="K2465" s="1" t="s">
        <v>363</v>
      </c>
      <c r="L2465" s="1">
        <v>7</v>
      </c>
      <c r="N2465" s="1">
        <v>7.75</v>
      </c>
      <c r="P2465" s="2">
        <f t="shared" si="164"/>
        <v>100</v>
      </c>
      <c r="R2465" t="str">
        <f t="shared" si="163"/>
        <v/>
      </c>
    </row>
    <row r="2466" spans="1:18" ht="20.399999999999999" x14ac:dyDescent="0.35">
      <c r="A2466" s="1">
        <v>2464</v>
      </c>
      <c r="B2466" s="1" t="s">
        <v>193</v>
      </c>
      <c r="C2466" s="1" t="s">
        <v>61</v>
      </c>
      <c r="D2466" s="1">
        <v>2017</v>
      </c>
      <c r="E2466" s="1">
        <v>47000</v>
      </c>
      <c r="F2466" s="1" t="s">
        <v>28</v>
      </c>
      <c r="G2466" s="1" t="s">
        <v>17</v>
      </c>
      <c r="H2466" s="1" t="s">
        <v>36</v>
      </c>
      <c r="I2466" s="1">
        <v>17.57</v>
      </c>
      <c r="J2466" s="1" t="s">
        <v>24</v>
      </c>
      <c r="K2466" s="1" t="s">
        <v>29</v>
      </c>
      <c r="L2466" s="1">
        <v>5</v>
      </c>
      <c r="M2466" s="1" t="s">
        <v>500</v>
      </c>
      <c r="N2466" s="1">
        <v>4.5</v>
      </c>
      <c r="P2466" s="2">
        <f t="shared" si="164"/>
        <v>88.7</v>
      </c>
      <c r="Q2466">
        <f t="shared" si="162"/>
        <v>662000</v>
      </c>
      <c r="R2466">
        <f t="shared" si="163"/>
        <v>99.98660120845922</v>
      </c>
    </row>
    <row r="2467" spans="1:18" ht="20.399999999999999" x14ac:dyDescent="0.35">
      <c r="A2467" s="1">
        <v>2465</v>
      </c>
      <c r="B2467" s="1" t="s">
        <v>293</v>
      </c>
      <c r="C2467" s="1" t="s">
        <v>74</v>
      </c>
      <c r="D2467" s="1">
        <v>2014</v>
      </c>
      <c r="E2467" s="1">
        <v>171000</v>
      </c>
      <c r="F2467" s="1" t="s">
        <v>23</v>
      </c>
      <c r="G2467" s="1" t="s">
        <v>17</v>
      </c>
      <c r="H2467" s="1" t="s">
        <v>18</v>
      </c>
      <c r="I2467" s="1">
        <v>11.5</v>
      </c>
      <c r="J2467" s="1" t="s">
        <v>24</v>
      </c>
      <c r="K2467" s="1" t="s">
        <v>294</v>
      </c>
      <c r="L2467" s="1">
        <v>7</v>
      </c>
      <c r="N2467" s="1">
        <v>16.75</v>
      </c>
      <c r="P2467" s="2">
        <f t="shared" si="164"/>
        <v>171</v>
      </c>
      <c r="R2467" t="str">
        <f t="shared" si="163"/>
        <v/>
      </c>
    </row>
    <row r="2468" spans="1:18" ht="20.399999999999999" x14ac:dyDescent="0.35">
      <c r="A2468" s="1">
        <v>2466</v>
      </c>
      <c r="B2468" s="1" t="s">
        <v>1377</v>
      </c>
      <c r="C2468" s="1" t="s">
        <v>22</v>
      </c>
      <c r="D2468" s="1">
        <v>2012</v>
      </c>
      <c r="E2468" s="1">
        <v>108000</v>
      </c>
      <c r="F2468" s="1" t="s">
        <v>23</v>
      </c>
      <c r="G2468" s="1" t="s">
        <v>35</v>
      </c>
      <c r="H2468" s="1" t="s">
        <v>18</v>
      </c>
      <c r="I2468" s="1">
        <v>16.09</v>
      </c>
      <c r="J2468" s="1" t="s">
        <v>24</v>
      </c>
      <c r="K2468" s="1" t="s">
        <v>99</v>
      </c>
      <c r="L2468" s="1">
        <v>5</v>
      </c>
      <c r="N2468" s="1">
        <v>17.5</v>
      </c>
      <c r="P2468" s="2">
        <f t="shared" si="164"/>
        <v>184</v>
      </c>
      <c r="R2468" t="str">
        <f t="shared" si="163"/>
        <v/>
      </c>
    </row>
    <row r="2469" spans="1:18" ht="20.399999999999999" x14ac:dyDescent="0.35">
      <c r="A2469" s="1">
        <v>2467</v>
      </c>
      <c r="B2469" s="1" t="s">
        <v>1177</v>
      </c>
      <c r="C2469" s="1" t="s">
        <v>27</v>
      </c>
      <c r="D2469" s="1">
        <v>2016</v>
      </c>
      <c r="E2469" s="1">
        <v>41000</v>
      </c>
      <c r="F2469" s="1" t="s">
        <v>23</v>
      </c>
      <c r="G2469" s="1" t="s">
        <v>17</v>
      </c>
      <c r="H2469" s="1" t="s">
        <v>18</v>
      </c>
      <c r="I2469" s="1">
        <v>22.7</v>
      </c>
      <c r="J2469" s="1" t="s">
        <v>24</v>
      </c>
      <c r="K2469" s="1" t="s">
        <v>466</v>
      </c>
      <c r="L2469" s="1">
        <v>5</v>
      </c>
      <c r="N2469" s="1">
        <v>7.7</v>
      </c>
      <c r="P2469" s="2">
        <f t="shared" si="164"/>
        <v>118</v>
      </c>
      <c r="R2469" t="str">
        <f t="shared" si="163"/>
        <v/>
      </c>
    </row>
    <row r="2470" spans="1:18" ht="20.399999999999999" x14ac:dyDescent="0.35">
      <c r="A2470" s="1">
        <v>2468</v>
      </c>
      <c r="B2470" s="1" t="s">
        <v>465</v>
      </c>
      <c r="C2470" s="1" t="s">
        <v>22</v>
      </c>
      <c r="D2470" s="1">
        <v>2012</v>
      </c>
      <c r="E2470" s="1">
        <v>66000</v>
      </c>
      <c r="F2470" s="1" t="s">
        <v>28</v>
      </c>
      <c r="G2470" s="1" t="s">
        <v>17</v>
      </c>
      <c r="H2470" s="1" t="s">
        <v>36</v>
      </c>
      <c r="I2470" s="1">
        <v>17</v>
      </c>
      <c r="J2470" s="1" t="s">
        <v>24</v>
      </c>
      <c r="K2470" s="1" t="s">
        <v>466</v>
      </c>
      <c r="L2470" s="1">
        <v>5</v>
      </c>
      <c r="N2470" s="1">
        <v>4.45</v>
      </c>
      <c r="P2470" s="2">
        <f t="shared" si="164"/>
        <v>118</v>
      </c>
      <c r="R2470" t="str">
        <f t="shared" si="163"/>
        <v/>
      </c>
    </row>
    <row r="2471" spans="1:18" ht="20.399999999999999" x14ac:dyDescent="0.35">
      <c r="A2471" s="1">
        <v>2469</v>
      </c>
      <c r="B2471" s="1" t="s">
        <v>1114</v>
      </c>
      <c r="C2471" s="1" t="s">
        <v>43</v>
      </c>
      <c r="D2471" s="1">
        <v>2015</v>
      </c>
      <c r="E2471" s="1">
        <v>144000</v>
      </c>
      <c r="F2471" s="1" t="s">
        <v>23</v>
      </c>
      <c r="G2471" s="1" t="s">
        <v>17</v>
      </c>
      <c r="H2471" s="1" t="s">
        <v>18</v>
      </c>
      <c r="I2471" s="1">
        <v>26.59</v>
      </c>
      <c r="J2471" s="1" t="s">
        <v>24</v>
      </c>
      <c r="K2471" s="1" t="s">
        <v>51</v>
      </c>
      <c r="L2471" s="1">
        <v>5</v>
      </c>
      <c r="N2471" s="1">
        <v>5.25</v>
      </c>
      <c r="P2471" s="2">
        <f t="shared" si="164"/>
        <v>74</v>
      </c>
      <c r="R2471" t="str">
        <f t="shared" si="163"/>
        <v/>
      </c>
    </row>
    <row r="2472" spans="1:18" ht="20.399999999999999" x14ac:dyDescent="0.35">
      <c r="A2472" s="1">
        <v>2470</v>
      </c>
      <c r="B2472" s="1" t="s">
        <v>949</v>
      </c>
      <c r="C2472" s="1" t="s">
        <v>53</v>
      </c>
      <c r="D2472" s="1">
        <v>2017</v>
      </c>
      <c r="E2472" s="1">
        <v>23806</v>
      </c>
      <c r="F2472" s="1" t="s">
        <v>23</v>
      </c>
      <c r="G2472" s="1" t="s">
        <v>35</v>
      </c>
      <c r="H2472" s="1" t="s">
        <v>18</v>
      </c>
      <c r="I2472" s="1">
        <v>22.69</v>
      </c>
      <c r="J2472" s="1" t="s">
        <v>24</v>
      </c>
      <c r="K2472" s="1" t="s">
        <v>77</v>
      </c>
      <c r="L2472" s="1">
        <v>5</v>
      </c>
      <c r="N2472" s="1">
        <v>33.659999999999997</v>
      </c>
      <c r="P2472" s="2">
        <f t="shared" si="164"/>
        <v>190</v>
      </c>
      <c r="R2472" t="str">
        <f t="shared" si="163"/>
        <v/>
      </c>
    </row>
    <row r="2473" spans="1:18" ht="20.399999999999999" x14ac:dyDescent="0.35">
      <c r="A2473" s="1">
        <v>2471</v>
      </c>
      <c r="B2473" s="1" t="s">
        <v>250</v>
      </c>
      <c r="C2473" s="1" t="s">
        <v>27</v>
      </c>
      <c r="D2473" s="1">
        <v>2013</v>
      </c>
      <c r="E2473" s="1">
        <v>89000</v>
      </c>
      <c r="F2473" s="1" t="s">
        <v>28</v>
      </c>
      <c r="G2473" s="1" t="s">
        <v>35</v>
      </c>
      <c r="H2473" s="1" t="s">
        <v>36</v>
      </c>
      <c r="I2473" s="1">
        <v>19.34</v>
      </c>
      <c r="J2473" s="1" t="s">
        <v>24</v>
      </c>
      <c r="K2473" s="1" t="s">
        <v>451</v>
      </c>
      <c r="L2473" s="1">
        <v>5</v>
      </c>
      <c r="N2473" s="1">
        <v>2.8</v>
      </c>
      <c r="P2473" s="2">
        <f t="shared" si="164"/>
        <v>76</v>
      </c>
      <c r="R2473" t="str">
        <f t="shared" si="163"/>
        <v/>
      </c>
    </row>
    <row r="2474" spans="1:18" ht="20.399999999999999" x14ac:dyDescent="0.35">
      <c r="A2474" s="1">
        <v>2472</v>
      </c>
      <c r="B2474" s="1" t="s">
        <v>1691</v>
      </c>
      <c r="C2474" s="1" t="s">
        <v>34</v>
      </c>
      <c r="D2474" s="1">
        <v>2018</v>
      </c>
      <c r="E2474" s="1">
        <v>38852</v>
      </c>
      <c r="F2474" s="1" t="s">
        <v>28</v>
      </c>
      <c r="G2474" s="1" t="s">
        <v>35</v>
      </c>
      <c r="H2474" s="1" t="s">
        <v>18</v>
      </c>
      <c r="I2474" s="1">
        <v>21.4</v>
      </c>
      <c r="J2474" s="1" t="s">
        <v>24</v>
      </c>
      <c r="K2474" s="1" t="s">
        <v>347</v>
      </c>
      <c r="L2474" s="1">
        <v>5</v>
      </c>
      <c r="N2474" s="1">
        <v>8.4700000000000006</v>
      </c>
      <c r="P2474" s="2">
        <f t="shared" si="164"/>
        <v>83.1</v>
      </c>
      <c r="R2474" t="str">
        <f t="shared" si="163"/>
        <v/>
      </c>
    </row>
    <row r="2475" spans="1:18" ht="20.399999999999999" x14ac:dyDescent="0.35">
      <c r="A2475" s="1">
        <v>2473</v>
      </c>
      <c r="B2475" s="1" t="s">
        <v>1803</v>
      </c>
      <c r="C2475" s="1" t="s">
        <v>34</v>
      </c>
      <c r="D2475" s="1">
        <v>2018</v>
      </c>
      <c r="E2475" s="1">
        <v>68737</v>
      </c>
      <c r="F2475" s="1" t="s">
        <v>23</v>
      </c>
      <c r="G2475" s="1" t="s">
        <v>17</v>
      </c>
      <c r="H2475" s="1" t="s">
        <v>18</v>
      </c>
      <c r="I2475" s="1">
        <v>26.21</v>
      </c>
      <c r="J2475" s="1" t="s">
        <v>24</v>
      </c>
      <c r="K2475" s="1" t="s">
        <v>80</v>
      </c>
      <c r="L2475" s="1">
        <v>5</v>
      </c>
      <c r="N2475" s="1">
        <v>9.32</v>
      </c>
      <c r="P2475" s="2">
        <f t="shared" si="164"/>
        <v>88.5</v>
      </c>
      <c r="R2475" t="str">
        <f t="shared" si="163"/>
        <v/>
      </c>
    </row>
    <row r="2476" spans="1:18" ht="20.399999999999999" x14ac:dyDescent="0.35">
      <c r="A2476" s="1">
        <v>2474</v>
      </c>
      <c r="B2476" s="1" t="s">
        <v>1804</v>
      </c>
      <c r="C2476" s="1" t="s">
        <v>34</v>
      </c>
      <c r="D2476" s="1">
        <v>2017</v>
      </c>
      <c r="E2476" s="1">
        <v>23106</v>
      </c>
      <c r="F2476" s="1" t="s">
        <v>23</v>
      </c>
      <c r="G2476" s="1" t="s">
        <v>35</v>
      </c>
      <c r="H2476" s="1" t="s">
        <v>18</v>
      </c>
      <c r="I2476" s="1">
        <v>17.899999999999999</v>
      </c>
      <c r="J2476" s="1" t="s">
        <v>24</v>
      </c>
      <c r="K2476" s="1" t="s">
        <v>491</v>
      </c>
      <c r="L2476" s="1">
        <v>5</v>
      </c>
      <c r="N2476" s="1">
        <v>27.43</v>
      </c>
      <c r="P2476" s="2">
        <f t="shared" si="164"/>
        <v>136</v>
      </c>
      <c r="R2476" t="str">
        <f t="shared" si="163"/>
        <v/>
      </c>
    </row>
    <row r="2477" spans="1:18" ht="20.399999999999999" x14ac:dyDescent="0.35">
      <c r="A2477" s="1">
        <v>2475</v>
      </c>
      <c r="B2477" s="1" t="s">
        <v>974</v>
      </c>
      <c r="C2477" s="1" t="s">
        <v>61</v>
      </c>
      <c r="D2477" s="1">
        <v>2015</v>
      </c>
      <c r="E2477" s="1">
        <v>31250</v>
      </c>
      <c r="F2477" s="1" t="s">
        <v>23</v>
      </c>
      <c r="G2477" s="1" t="s">
        <v>17</v>
      </c>
      <c r="H2477" s="1" t="s">
        <v>18</v>
      </c>
      <c r="I2477" s="1">
        <v>24.5</v>
      </c>
      <c r="J2477" s="1" t="s">
        <v>24</v>
      </c>
      <c r="K2477" s="1" t="s">
        <v>69</v>
      </c>
      <c r="L2477" s="1">
        <v>7</v>
      </c>
      <c r="N2477" s="1">
        <v>6.5</v>
      </c>
      <c r="P2477" s="2">
        <f t="shared" si="164"/>
        <v>98.6</v>
      </c>
      <c r="R2477" t="str">
        <f t="shared" si="163"/>
        <v/>
      </c>
    </row>
    <row r="2478" spans="1:18" ht="20.399999999999999" x14ac:dyDescent="0.35">
      <c r="A2478" s="1">
        <v>2476</v>
      </c>
      <c r="B2478" s="1" t="s">
        <v>1805</v>
      </c>
      <c r="C2478" s="1" t="s">
        <v>61</v>
      </c>
      <c r="D2478" s="1">
        <v>2014</v>
      </c>
      <c r="E2478" s="1">
        <v>77795</v>
      </c>
      <c r="F2478" s="1" t="s">
        <v>23</v>
      </c>
      <c r="G2478" s="1" t="s">
        <v>17</v>
      </c>
      <c r="H2478" s="1" t="s">
        <v>18</v>
      </c>
      <c r="I2478" s="1">
        <v>12.99</v>
      </c>
      <c r="J2478" s="1" t="s">
        <v>24</v>
      </c>
      <c r="K2478" s="1" t="s">
        <v>247</v>
      </c>
      <c r="L2478" s="1">
        <v>8</v>
      </c>
      <c r="N2478" s="1">
        <v>9.5</v>
      </c>
      <c r="P2478" s="2">
        <f t="shared" si="164"/>
        <v>100.6</v>
      </c>
      <c r="R2478" t="str">
        <f t="shared" si="163"/>
        <v/>
      </c>
    </row>
    <row r="2479" spans="1:18" ht="20.399999999999999" x14ac:dyDescent="0.35">
      <c r="A2479" s="1">
        <v>2477</v>
      </c>
      <c r="B2479" s="1" t="s">
        <v>232</v>
      </c>
      <c r="C2479" s="1" t="s">
        <v>53</v>
      </c>
      <c r="D2479" s="1">
        <v>2015</v>
      </c>
      <c r="E2479" s="1">
        <v>47759</v>
      </c>
      <c r="F2479" s="1" t="s">
        <v>23</v>
      </c>
      <c r="G2479" s="1" t="s">
        <v>35</v>
      </c>
      <c r="H2479" s="1" t="s">
        <v>18</v>
      </c>
      <c r="I2479" s="1">
        <v>14.74</v>
      </c>
      <c r="J2479" s="1" t="s">
        <v>24</v>
      </c>
      <c r="K2479" s="1" t="s">
        <v>233</v>
      </c>
      <c r="L2479" s="1">
        <v>5</v>
      </c>
      <c r="N2479" s="1">
        <v>31.8</v>
      </c>
      <c r="P2479" s="2">
        <f t="shared" si="164"/>
        <v>270.89999999999998</v>
      </c>
      <c r="R2479" t="str">
        <f t="shared" si="163"/>
        <v/>
      </c>
    </row>
    <row r="2480" spans="1:18" ht="20.399999999999999" x14ac:dyDescent="0.35">
      <c r="A2480" s="1">
        <v>2478</v>
      </c>
      <c r="B2480" s="1" t="s">
        <v>1806</v>
      </c>
      <c r="C2480" s="1" t="s">
        <v>27</v>
      </c>
      <c r="D2480" s="1">
        <v>2013</v>
      </c>
      <c r="E2480" s="1">
        <v>67620</v>
      </c>
      <c r="F2480" s="1" t="s">
        <v>28</v>
      </c>
      <c r="G2480" s="1" t="s">
        <v>17</v>
      </c>
      <c r="H2480" s="1" t="s">
        <v>36</v>
      </c>
      <c r="I2480" s="1">
        <v>17.600000000000001</v>
      </c>
      <c r="J2480" s="1" t="s">
        <v>24</v>
      </c>
      <c r="K2480" s="1" t="s">
        <v>472</v>
      </c>
      <c r="L2480" s="1">
        <v>5</v>
      </c>
      <c r="N2480" s="1">
        <v>4.2</v>
      </c>
      <c r="P2480" s="2">
        <f t="shared" si="164"/>
        <v>88.8</v>
      </c>
      <c r="R2480" t="str">
        <f t="shared" si="163"/>
        <v/>
      </c>
    </row>
    <row r="2481" spans="1:18" ht="20.399999999999999" x14ac:dyDescent="0.35">
      <c r="A2481" s="1">
        <v>2479</v>
      </c>
      <c r="B2481" s="1" t="s">
        <v>1327</v>
      </c>
      <c r="C2481" s="1" t="s">
        <v>53</v>
      </c>
      <c r="D2481" s="1">
        <v>2013</v>
      </c>
      <c r="E2481" s="1">
        <v>44378</v>
      </c>
      <c r="F2481" s="1" t="s">
        <v>23</v>
      </c>
      <c r="G2481" s="1" t="s">
        <v>17</v>
      </c>
      <c r="H2481" s="1" t="s">
        <v>18</v>
      </c>
      <c r="I2481" s="1">
        <v>25.44</v>
      </c>
      <c r="J2481" s="1" t="s">
        <v>24</v>
      </c>
      <c r="K2481" s="1" t="s">
        <v>335</v>
      </c>
      <c r="L2481" s="1">
        <v>5</v>
      </c>
      <c r="N2481" s="1">
        <v>3.85</v>
      </c>
      <c r="P2481" s="2">
        <f t="shared" si="164"/>
        <v>57.6</v>
      </c>
      <c r="R2481" t="str">
        <f t="shared" si="163"/>
        <v/>
      </c>
    </row>
    <row r="2482" spans="1:18" ht="20.399999999999999" x14ac:dyDescent="0.35">
      <c r="A2482" s="1">
        <v>2480</v>
      </c>
      <c r="B2482" s="1" t="s">
        <v>1807</v>
      </c>
      <c r="C2482" s="1" t="s">
        <v>61</v>
      </c>
      <c r="D2482" s="1">
        <v>2012</v>
      </c>
      <c r="E2482" s="1">
        <v>64709</v>
      </c>
      <c r="F2482" s="1" t="s">
        <v>28</v>
      </c>
      <c r="G2482" s="1" t="s">
        <v>17</v>
      </c>
      <c r="H2482" s="1" t="s">
        <v>36</v>
      </c>
      <c r="I2482" s="1">
        <v>12.8</v>
      </c>
      <c r="J2482" s="1" t="s">
        <v>24</v>
      </c>
      <c r="K2482" s="1" t="s">
        <v>507</v>
      </c>
      <c r="L2482" s="1">
        <v>5</v>
      </c>
      <c r="N2482" s="1">
        <v>6</v>
      </c>
      <c r="P2482" s="2">
        <f t="shared" si="164"/>
        <v>177.6</v>
      </c>
      <c r="R2482" t="str">
        <f t="shared" si="163"/>
        <v/>
      </c>
    </row>
    <row r="2483" spans="1:18" ht="20.399999999999999" x14ac:dyDescent="0.35">
      <c r="A2483" s="1">
        <v>2481</v>
      </c>
      <c r="B2483" s="1" t="s">
        <v>115</v>
      </c>
      <c r="C2483" s="1" t="s">
        <v>39</v>
      </c>
      <c r="D2483" s="1">
        <v>2007</v>
      </c>
      <c r="E2483" s="1">
        <v>76161</v>
      </c>
      <c r="F2483" s="1" t="s">
        <v>28</v>
      </c>
      <c r="G2483" s="1" t="s">
        <v>17</v>
      </c>
      <c r="H2483" s="1" t="s">
        <v>18</v>
      </c>
      <c r="I2483" s="1">
        <v>19.7</v>
      </c>
      <c r="J2483" s="1" t="s">
        <v>24</v>
      </c>
      <c r="K2483" s="1" t="s">
        <v>116</v>
      </c>
      <c r="L2483" s="1">
        <v>5</v>
      </c>
      <c r="N2483" s="1">
        <v>1.65</v>
      </c>
      <c r="P2483" s="2">
        <f t="shared" si="164"/>
        <v>46.3</v>
      </c>
      <c r="R2483" t="str">
        <f t="shared" si="163"/>
        <v/>
      </c>
    </row>
    <row r="2484" spans="1:18" ht="20.399999999999999" x14ac:dyDescent="0.35">
      <c r="A2484" s="1">
        <v>2482</v>
      </c>
      <c r="B2484" s="1" t="s">
        <v>776</v>
      </c>
      <c r="C2484" s="1" t="s">
        <v>74</v>
      </c>
      <c r="D2484" s="1">
        <v>2013</v>
      </c>
      <c r="E2484" s="1">
        <v>58410</v>
      </c>
      <c r="F2484" s="1" t="s">
        <v>23</v>
      </c>
      <c r="G2484" s="1" t="s">
        <v>35</v>
      </c>
      <c r="H2484" s="1" t="s">
        <v>18</v>
      </c>
      <c r="I2484" s="1">
        <v>19.3</v>
      </c>
      <c r="J2484" s="1" t="s">
        <v>24</v>
      </c>
      <c r="K2484" s="1" t="s">
        <v>524</v>
      </c>
      <c r="L2484" s="1">
        <v>5</v>
      </c>
      <c r="N2484" s="1">
        <v>14.5</v>
      </c>
      <c r="P2484" s="2">
        <f t="shared" si="164"/>
        <v>141</v>
      </c>
      <c r="R2484" t="str">
        <f t="shared" si="163"/>
        <v/>
      </c>
    </row>
    <row r="2485" spans="1:18" ht="20.399999999999999" x14ac:dyDescent="0.35">
      <c r="A2485" s="1">
        <v>2483</v>
      </c>
      <c r="B2485" s="1" t="s">
        <v>91</v>
      </c>
      <c r="C2485" s="1" t="s">
        <v>61</v>
      </c>
      <c r="D2485" s="1">
        <v>2011</v>
      </c>
      <c r="E2485" s="1">
        <v>72000</v>
      </c>
      <c r="F2485" s="1" t="s">
        <v>23</v>
      </c>
      <c r="G2485" s="1" t="s">
        <v>17</v>
      </c>
      <c r="H2485" s="1" t="s">
        <v>18</v>
      </c>
      <c r="I2485" s="1">
        <v>12.8</v>
      </c>
      <c r="J2485" s="1" t="s">
        <v>24</v>
      </c>
      <c r="K2485" s="1" t="s">
        <v>93</v>
      </c>
      <c r="L2485" s="1">
        <v>7</v>
      </c>
      <c r="N2485" s="1">
        <v>7.1</v>
      </c>
      <c r="P2485" s="2">
        <f t="shared" si="164"/>
        <v>102</v>
      </c>
      <c r="R2485" t="str">
        <f t="shared" si="163"/>
        <v/>
      </c>
    </row>
    <row r="2486" spans="1:18" ht="20.399999999999999" x14ac:dyDescent="0.35">
      <c r="A2486" s="1">
        <v>2484</v>
      </c>
      <c r="B2486" s="1" t="s">
        <v>1808</v>
      </c>
      <c r="C2486" s="1" t="s">
        <v>27</v>
      </c>
      <c r="D2486" s="1">
        <v>2016</v>
      </c>
      <c r="E2486" s="1">
        <v>11000</v>
      </c>
      <c r="F2486" s="1" t="s">
        <v>23</v>
      </c>
      <c r="G2486" s="1" t="s">
        <v>35</v>
      </c>
      <c r="H2486" s="1" t="s">
        <v>18</v>
      </c>
      <c r="I2486" s="1">
        <v>17.11</v>
      </c>
      <c r="J2486" s="1" t="s">
        <v>24</v>
      </c>
      <c r="K2486" s="1" t="s">
        <v>139</v>
      </c>
      <c r="L2486" s="1">
        <v>5</v>
      </c>
      <c r="N2486" s="1">
        <v>28</v>
      </c>
      <c r="P2486" s="2">
        <f t="shared" si="164"/>
        <v>174.33</v>
      </c>
      <c r="R2486" t="str">
        <f t="shared" si="163"/>
        <v/>
      </c>
    </row>
    <row r="2487" spans="1:18" ht="20.399999999999999" x14ac:dyDescent="0.35">
      <c r="A2487" s="1">
        <v>2485</v>
      </c>
      <c r="B2487" s="1" t="s">
        <v>365</v>
      </c>
      <c r="C2487" s="1" t="s">
        <v>53</v>
      </c>
      <c r="D2487" s="1">
        <v>2017</v>
      </c>
      <c r="E2487" s="1">
        <v>45362</v>
      </c>
      <c r="F2487" s="1" t="s">
        <v>23</v>
      </c>
      <c r="G2487" s="1" t="s">
        <v>17</v>
      </c>
      <c r="H2487" s="1" t="s">
        <v>18</v>
      </c>
      <c r="I2487" s="1">
        <v>24.3</v>
      </c>
      <c r="J2487" s="1" t="s">
        <v>24</v>
      </c>
      <c r="K2487" s="1" t="s">
        <v>80</v>
      </c>
      <c r="L2487" s="1">
        <v>5</v>
      </c>
      <c r="M2487" s="1" t="s">
        <v>1661</v>
      </c>
      <c r="N2487" s="1">
        <v>9.3800000000000008</v>
      </c>
      <c r="P2487" s="2">
        <f t="shared" si="164"/>
        <v>88.5</v>
      </c>
      <c r="Q2487">
        <f t="shared" si="162"/>
        <v>1175000</v>
      </c>
      <c r="R2487">
        <f t="shared" si="163"/>
        <v>99.992468085106381</v>
      </c>
    </row>
    <row r="2488" spans="1:18" ht="20.399999999999999" x14ac:dyDescent="0.35">
      <c r="A2488" s="1">
        <v>2486</v>
      </c>
      <c r="B2488" s="1" t="s">
        <v>144</v>
      </c>
      <c r="C2488" s="1" t="s">
        <v>53</v>
      </c>
      <c r="D2488" s="1">
        <v>2016</v>
      </c>
      <c r="E2488" s="1">
        <v>59767</v>
      </c>
      <c r="F2488" s="1" t="s">
        <v>28</v>
      </c>
      <c r="G2488" s="1" t="s">
        <v>17</v>
      </c>
      <c r="H2488" s="1" t="s">
        <v>18</v>
      </c>
      <c r="I2488" s="1">
        <v>18.899999999999999</v>
      </c>
      <c r="J2488" s="1" t="s">
        <v>24</v>
      </c>
      <c r="K2488" s="1" t="s">
        <v>110</v>
      </c>
      <c r="L2488" s="1">
        <v>5</v>
      </c>
      <c r="N2488" s="1">
        <v>4.78</v>
      </c>
      <c r="P2488" s="2">
        <f t="shared" si="164"/>
        <v>82</v>
      </c>
      <c r="R2488" t="str">
        <f t="shared" si="163"/>
        <v/>
      </c>
    </row>
    <row r="2489" spans="1:18" ht="20.399999999999999" x14ac:dyDescent="0.35">
      <c r="A2489" s="1">
        <v>2487</v>
      </c>
      <c r="B2489" s="1" t="s">
        <v>1809</v>
      </c>
      <c r="C2489" s="1" t="s">
        <v>27</v>
      </c>
      <c r="D2489" s="1">
        <v>2003</v>
      </c>
      <c r="E2489" s="1">
        <v>70000</v>
      </c>
      <c r="F2489" s="1" t="s">
        <v>28</v>
      </c>
      <c r="G2489" s="1" t="s">
        <v>17</v>
      </c>
      <c r="H2489" s="1" t="s">
        <v>36</v>
      </c>
      <c r="I2489" s="1">
        <v>13.4</v>
      </c>
      <c r="J2489" s="1" t="s">
        <v>24</v>
      </c>
      <c r="K2489" s="1" t="s">
        <v>521</v>
      </c>
      <c r="L2489" s="1">
        <v>5</v>
      </c>
      <c r="N2489" s="1">
        <v>1.7</v>
      </c>
      <c r="P2489" s="2">
        <f t="shared" si="164"/>
        <v>125</v>
      </c>
      <c r="R2489" t="str">
        <f t="shared" si="163"/>
        <v/>
      </c>
    </row>
    <row r="2490" spans="1:18" ht="20.399999999999999" x14ac:dyDescent="0.35">
      <c r="A2490" s="1">
        <v>2488</v>
      </c>
      <c r="B2490" s="1" t="s">
        <v>1810</v>
      </c>
      <c r="C2490" s="1" t="s">
        <v>34</v>
      </c>
      <c r="D2490" s="1">
        <v>2019</v>
      </c>
      <c r="E2490" s="1">
        <v>14233</v>
      </c>
      <c r="F2490" s="1" t="s">
        <v>23</v>
      </c>
      <c r="G2490" s="1" t="s">
        <v>35</v>
      </c>
      <c r="H2490" s="1" t="s">
        <v>18</v>
      </c>
      <c r="I2490" s="1">
        <v>17.600000000000001</v>
      </c>
      <c r="J2490" s="1" t="s">
        <v>24</v>
      </c>
      <c r="K2490" s="1" t="s">
        <v>973</v>
      </c>
      <c r="L2490" s="1">
        <v>7</v>
      </c>
      <c r="M2490" s="1" t="s">
        <v>1811</v>
      </c>
      <c r="N2490" s="1">
        <v>17.850000000000001</v>
      </c>
      <c r="P2490" s="2">
        <f t="shared" si="164"/>
        <v>153.86000000000001</v>
      </c>
      <c r="Q2490">
        <f t="shared" si="162"/>
        <v>2274000</v>
      </c>
      <c r="R2490">
        <f t="shared" si="163"/>
        <v>99.993233948988575</v>
      </c>
    </row>
    <row r="2491" spans="1:18" ht="20.399999999999999" x14ac:dyDescent="0.35">
      <c r="A2491" s="1">
        <v>2489</v>
      </c>
      <c r="B2491" s="1" t="s">
        <v>1812</v>
      </c>
      <c r="C2491" s="1" t="s">
        <v>22</v>
      </c>
      <c r="D2491" s="1">
        <v>2010</v>
      </c>
      <c r="E2491" s="1">
        <v>72000</v>
      </c>
      <c r="F2491" s="1" t="s">
        <v>28</v>
      </c>
      <c r="G2491" s="1" t="s">
        <v>17</v>
      </c>
      <c r="H2491" s="1" t="s">
        <v>36</v>
      </c>
      <c r="I2491" s="1">
        <v>17</v>
      </c>
      <c r="J2491" s="1" t="s">
        <v>24</v>
      </c>
      <c r="K2491" s="1" t="s">
        <v>84</v>
      </c>
      <c r="L2491" s="1">
        <v>5</v>
      </c>
      <c r="N2491" s="1">
        <v>2.75</v>
      </c>
      <c r="P2491" s="2">
        <f t="shared" si="164"/>
        <v>80</v>
      </c>
      <c r="R2491" t="str">
        <f t="shared" si="163"/>
        <v/>
      </c>
    </row>
    <row r="2492" spans="1:18" ht="20.399999999999999" x14ac:dyDescent="0.35">
      <c r="A2492" s="1">
        <v>2490</v>
      </c>
      <c r="B2492" s="1" t="s">
        <v>596</v>
      </c>
      <c r="C2492" s="1" t="s">
        <v>15</v>
      </c>
      <c r="D2492" s="1">
        <v>2014</v>
      </c>
      <c r="E2492" s="1">
        <v>11000</v>
      </c>
      <c r="F2492" s="1" t="s">
        <v>28</v>
      </c>
      <c r="G2492" s="1" t="s">
        <v>17</v>
      </c>
      <c r="H2492" s="1" t="s">
        <v>18</v>
      </c>
      <c r="I2492" s="1">
        <v>17.010000000000002</v>
      </c>
      <c r="J2492" s="1" t="s">
        <v>24</v>
      </c>
      <c r="K2492" s="1" t="s">
        <v>283</v>
      </c>
      <c r="L2492" s="1">
        <v>5</v>
      </c>
      <c r="N2492" s="1">
        <v>5.95</v>
      </c>
      <c r="P2492" s="2">
        <f t="shared" si="164"/>
        <v>121.3</v>
      </c>
      <c r="R2492" t="str">
        <f t="shared" si="163"/>
        <v/>
      </c>
    </row>
    <row r="2493" spans="1:18" ht="20.399999999999999" x14ac:dyDescent="0.35">
      <c r="A2493" s="1">
        <v>2491</v>
      </c>
      <c r="B2493" s="1" t="s">
        <v>498</v>
      </c>
      <c r="C2493" s="1" t="s">
        <v>15</v>
      </c>
      <c r="D2493" s="1">
        <v>2011</v>
      </c>
      <c r="E2493" s="1">
        <v>39000</v>
      </c>
      <c r="F2493" s="1" t="s">
        <v>28</v>
      </c>
      <c r="G2493" s="1" t="s">
        <v>17</v>
      </c>
      <c r="H2493" s="1" t="s">
        <v>18</v>
      </c>
      <c r="I2493" s="1">
        <v>14</v>
      </c>
      <c r="J2493" s="1" t="s">
        <v>24</v>
      </c>
      <c r="K2493" s="1" t="s">
        <v>229</v>
      </c>
      <c r="L2493" s="1">
        <v>5</v>
      </c>
      <c r="N2493" s="1">
        <v>1.5</v>
      </c>
      <c r="P2493" s="2">
        <f t="shared" si="164"/>
        <v>35</v>
      </c>
      <c r="R2493" t="str">
        <f t="shared" si="163"/>
        <v/>
      </c>
    </row>
    <row r="2494" spans="1:18" ht="20.399999999999999" x14ac:dyDescent="0.35">
      <c r="A2494" s="1">
        <v>2492</v>
      </c>
      <c r="B2494" s="1" t="s">
        <v>1292</v>
      </c>
      <c r="C2494" s="1" t="s">
        <v>53</v>
      </c>
      <c r="D2494" s="1">
        <v>2019</v>
      </c>
      <c r="E2494" s="1">
        <v>19855</v>
      </c>
      <c r="F2494" s="1" t="s">
        <v>28</v>
      </c>
      <c r="G2494" s="1" t="s">
        <v>17</v>
      </c>
      <c r="H2494" s="1" t="s">
        <v>18</v>
      </c>
      <c r="I2494" s="1">
        <v>24.7</v>
      </c>
      <c r="J2494" s="1" t="s">
        <v>24</v>
      </c>
      <c r="K2494" s="1" t="s">
        <v>464</v>
      </c>
      <c r="L2494" s="1">
        <v>5</v>
      </c>
      <c r="N2494" s="1">
        <v>3.8</v>
      </c>
      <c r="P2494" s="2">
        <f t="shared" si="164"/>
        <v>47.3</v>
      </c>
      <c r="R2494" t="str">
        <f t="shared" si="163"/>
        <v/>
      </c>
    </row>
    <row r="2495" spans="1:18" ht="20.399999999999999" x14ac:dyDescent="0.35">
      <c r="A2495" s="1">
        <v>2493</v>
      </c>
      <c r="B2495" s="1" t="s">
        <v>396</v>
      </c>
      <c r="C2495" s="1" t="s">
        <v>74</v>
      </c>
      <c r="D2495" s="1">
        <v>2017</v>
      </c>
      <c r="E2495" s="1">
        <v>20149</v>
      </c>
      <c r="F2495" s="1" t="s">
        <v>23</v>
      </c>
      <c r="G2495" s="1" t="s">
        <v>35</v>
      </c>
      <c r="H2495" s="1" t="s">
        <v>18</v>
      </c>
      <c r="I2495" s="1">
        <v>19.27</v>
      </c>
      <c r="J2495" s="1" t="s">
        <v>24</v>
      </c>
      <c r="K2495" s="1" t="s">
        <v>75</v>
      </c>
      <c r="L2495" s="1">
        <v>5</v>
      </c>
      <c r="N2495" s="1">
        <v>38.5</v>
      </c>
      <c r="P2495" s="2">
        <f t="shared" si="164"/>
        <v>167.62</v>
      </c>
      <c r="R2495" t="str">
        <f t="shared" si="163"/>
        <v/>
      </c>
    </row>
    <row r="2496" spans="1:18" ht="20.399999999999999" x14ac:dyDescent="0.35">
      <c r="A2496" s="1">
        <v>2494</v>
      </c>
      <c r="B2496" s="1" t="s">
        <v>1118</v>
      </c>
      <c r="C2496" s="1" t="s">
        <v>43</v>
      </c>
      <c r="D2496" s="1">
        <v>2011</v>
      </c>
      <c r="E2496" s="1">
        <v>70000</v>
      </c>
      <c r="F2496" s="1" t="s">
        <v>28</v>
      </c>
      <c r="G2496" s="1" t="s">
        <v>17</v>
      </c>
      <c r="H2496" s="1" t="s">
        <v>18</v>
      </c>
      <c r="I2496" s="1">
        <v>19.809999999999999</v>
      </c>
      <c r="J2496" s="1" t="s">
        <v>24</v>
      </c>
      <c r="K2496" s="1" t="s">
        <v>351</v>
      </c>
      <c r="L2496" s="1">
        <v>5</v>
      </c>
      <c r="N2496" s="1">
        <v>2.15</v>
      </c>
      <c r="P2496" s="2">
        <f t="shared" si="164"/>
        <v>68.05</v>
      </c>
      <c r="R2496" t="str">
        <f t="shared" si="163"/>
        <v/>
      </c>
    </row>
    <row r="2497" spans="1:18" ht="20.399999999999999" x14ac:dyDescent="0.35">
      <c r="A2497" s="1">
        <v>2495</v>
      </c>
      <c r="B2497" s="1" t="s">
        <v>387</v>
      </c>
      <c r="C2497" s="1" t="s">
        <v>15</v>
      </c>
      <c r="D2497" s="1">
        <v>2010</v>
      </c>
      <c r="E2497" s="1">
        <v>62004</v>
      </c>
      <c r="F2497" s="1" t="s">
        <v>28</v>
      </c>
      <c r="G2497" s="1" t="s">
        <v>35</v>
      </c>
      <c r="H2497" s="1" t="s">
        <v>36</v>
      </c>
      <c r="I2497" s="1">
        <v>14.67</v>
      </c>
      <c r="J2497" s="1" t="s">
        <v>24</v>
      </c>
      <c r="K2497" s="1" t="s">
        <v>388</v>
      </c>
      <c r="L2497" s="1">
        <v>5</v>
      </c>
      <c r="M2497" s="1" t="s">
        <v>1813</v>
      </c>
      <c r="N2497" s="1">
        <v>3.75</v>
      </c>
      <c r="P2497" s="2">
        <f t="shared" si="164"/>
        <v>177.46</v>
      </c>
      <c r="Q2497">
        <f t="shared" si="162"/>
        <v>3336000</v>
      </c>
      <c r="R2497">
        <f t="shared" si="163"/>
        <v>99.994680455635489</v>
      </c>
    </row>
    <row r="2498" spans="1:18" ht="20.399999999999999" x14ac:dyDescent="0.35">
      <c r="A2498" s="1">
        <v>2496</v>
      </c>
      <c r="B2498" s="1" t="s">
        <v>781</v>
      </c>
      <c r="C2498" s="1" t="s">
        <v>15</v>
      </c>
      <c r="D2498" s="1">
        <v>2016</v>
      </c>
      <c r="E2498" s="1">
        <v>25500</v>
      </c>
      <c r="F2498" s="1" t="s">
        <v>23</v>
      </c>
      <c r="G2498" s="1" t="s">
        <v>35</v>
      </c>
      <c r="H2498" s="1" t="s">
        <v>18</v>
      </c>
      <c r="I2498" s="1">
        <v>21.5</v>
      </c>
      <c r="J2498" s="1" t="s">
        <v>24</v>
      </c>
      <c r="K2498" s="1" t="s">
        <v>181</v>
      </c>
      <c r="L2498" s="1">
        <v>5</v>
      </c>
      <c r="M2498" s="1" t="s">
        <v>782</v>
      </c>
      <c r="N2498" s="1">
        <v>8.9499999999999993</v>
      </c>
      <c r="P2498" s="2">
        <f t="shared" si="164"/>
        <v>108.5</v>
      </c>
      <c r="Q2498">
        <f t="shared" si="162"/>
        <v>1586000</v>
      </c>
      <c r="R2498">
        <f t="shared" si="163"/>
        <v>99.993158890290033</v>
      </c>
    </row>
    <row r="2499" spans="1:18" ht="20.399999999999999" x14ac:dyDescent="0.35">
      <c r="A2499" s="1">
        <v>2497</v>
      </c>
      <c r="B2499" s="1" t="s">
        <v>59</v>
      </c>
      <c r="C2499" s="1" t="s">
        <v>39</v>
      </c>
      <c r="D2499" s="1">
        <v>2013</v>
      </c>
      <c r="E2499" s="1">
        <v>68800</v>
      </c>
      <c r="F2499" s="1" t="s">
        <v>23</v>
      </c>
      <c r="G2499" s="1" t="s">
        <v>17</v>
      </c>
      <c r="H2499" s="1" t="s">
        <v>18</v>
      </c>
      <c r="I2499" s="1">
        <v>17.8</v>
      </c>
      <c r="J2499" s="1" t="s">
        <v>24</v>
      </c>
      <c r="K2499" s="1" t="s">
        <v>188</v>
      </c>
      <c r="L2499" s="1">
        <v>5</v>
      </c>
      <c r="N2499" s="1">
        <v>5</v>
      </c>
      <c r="P2499" s="2"/>
      <c r="R2499" t="str">
        <f t="shared" si="163"/>
        <v/>
      </c>
    </row>
    <row r="2500" spans="1:18" ht="20.399999999999999" x14ac:dyDescent="0.35">
      <c r="A2500" s="1">
        <v>2498</v>
      </c>
      <c r="B2500" s="1" t="s">
        <v>1058</v>
      </c>
      <c r="C2500" s="1" t="s">
        <v>22</v>
      </c>
      <c r="D2500" s="1">
        <v>2010</v>
      </c>
      <c r="E2500" s="1">
        <v>61700</v>
      </c>
      <c r="F2500" s="1" t="s">
        <v>28</v>
      </c>
      <c r="G2500" s="1" t="s">
        <v>17</v>
      </c>
      <c r="H2500" s="1" t="s">
        <v>18</v>
      </c>
      <c r="I2500" s="1">
        <v>14.8</v>
      </c>
      <c r="J2500" s="1" t="s">
        <v>24</v>
      </c>
      <c r="K2500" s="1" t="s">
        <v>1059</v>
      </c>
      <c r="L2500" s="1">
        <v>5</v>
      </c>
      <c r="N2500" s="1">
        <v>2.95</v>
      </c>
      <c r="P2500" s="2">
        <f>--LEFT(K2500, FIND(" ", K2500) - 1)</f>
        <v>130.19999999999999</v>
      </c>
      <c r="R2500" t="str">
        <f t="shared" si="163"/>
        <v/>
      </c>
    </row>
    <row r="2501" spans="1:18" ht="20.399999999999999" x14ac:dyDescent="0.35">
      <c r="A2501" s="1">
        <v>2499</v>
      </c>
      <c r="B2501" s="1" t="s">
        <v>715</v>
      </c>
      <c r="C2501" s="1" t="s">
        <v>34</v>
      </c>
      <c r="D2501" s="1">
        <v>2010</v>
      </c>
      <c r="E2501" s="1">
        <v>59660</v>
      </c>
      <c r="F2501" s="1" t="s">
        <v>28</v>
      </c>
      <c r="G2501" s="1" t="s">
        <v>35</v>
      </c>
      <c r="H2501" s="1" t="s">
        <v>18</v>
      </c>
      <c r="I2501" s="1">
        <v>12.05</v>
      </c>
      <c r="J2501" s="1" t="s">
        <v>24</v>
      </c>
      <c r="K2501" s="1" t="s">
        <v>716</v>
      </c>
      <c r="L2501" s="1">
        <v>5</v>
      </c>
      <c r="N2501" s="1">
        <v>10.49</v>
      </c>
      <c r="P2501" s="2">
        <f>--LEFT(K2501, FIND(" ", K2501) - 1)</f>
        <v>154</v>
      </c>
      <c r="R2501" t="str">
        <f t="shared" si="163"/>
        <v/>
      </c>
    </row>
    <row r="2502" spans="1:18" ht="20.399999999999999" x14ac:dyDescent="0.35">
      <c r="A2502" s="1">
        <v>2500</v>
      </c>
      <c r="B2502" s="1" t="s">
        <v>658</v>
      </c>
      <c r="C2502" s="1" t="s">
        <v>39</v>
      </c>
      <c r="D2502" s="1">
        <v>2007</v>
      </c>
      <c r="E2502" s="1">
        <v>69775</v>
      </c>
      <c r="F2502" s="1" t="s">
        <v>28</v>
      </c>
      <c r="G2502" s="1" t="s">
        <v>17</v>
      </c>
      <c r="H2502" s="1" t="s">
        <v>36</v>
      </c>
      <c r="I2502" s="1">
        <v>17.920000000000002</v>
      </c>
      <c r="J2502" s="1" t="s">
        <v>24</v>
      </c>
      <c r="K2502" s="1" t="s">
        <v>630</v>
      </c>
      <c r="L2502" s="1">
        <v>5</v>
      </c>
      <c r="N2502" s="1">
        <v>1.85</v>
      </c>
      <c r="P2502" s="2">
        <f>--LEFT(K2502, FIND(" ", K2502) - 1)</f>
        <v>62.1</v>
      </c>
      <c r="R2502" t="str">
        <f t="shared" si="163"/>
        <v/>
      </c>
    </row>
    <row r="2503" spans="1:18" ht="20.399999999999999" x14ac:dyDescent="0.35">
      <c r="A2503" s="1">
        <v>2501</v>
      </c>
      <c r="B2503" s="1" t="s">
        <v>59</v>
      </c>
      <c r="C2503" s="1" t="s">
        <v>39</v>
      </c>
      <c r="D2503" s="1">
        <v>2016</v>
      </c>
      <c r="E2503" s="1">
        <v>51787</v>
      </c>
      <c r="F2503" s="1" t="s">
        <v>23</v>
      </c>
      <c r="G2503" s="1" t="s">
        <v>17</v>
      </c>
      <c r="H2503" s="1" t="s">
        <v>18</v>
      </c>
      <c r="I2503" s="1">
        <v>17.8</v>
      </c>
      <c r="J2503" s="1" t="s">
        <v>24</v>
      </c>
      <c r="K2503" s="1" t="s">
        <v>188</v>
      </c>
      <c r="L2503" s="1">
        <v>5</v>
      </c>
      <c r="N2503" s="1">
        <v>6.45</v>
      </c>
      <c r="P2503" s="2"/>
      <c r="R2503" t="str">
        <f t="shared" si="163"/>
        <v/>
      </c>
    </row>
    <row r="2504" spans="1:18" ht="20.399999999999999" x14ac:dyDescent="0.35">
      <c r="A2504" s="1">
        <v>2502</v>
      </c>
      <c r="B2504" s="1" t="s">
        <v>1814</v>
      </c>
      <c r="C2504" s="1" t="s">
        <v>43</v>
      </c>
      <c r="D2504" s="1">
        <v>2009</v>
      </c>
      <c r="E2504" s="1">
        <v>88000</v>
      </c>
      <c r="F2504" s="1" t="s">
        <v>28</v>
      </c>
      <c r="G2504" s="1" t="s">
        <v>35</v>
      </c>
      <c r="H2504" s="1" t="s">
        <v>18</v>
      </c>
      <c r="I2504" s="1">
        <v>11.1</v>
      </c>
      <c r="J2504" s="1" t="s">
        <v>24</v>
      </c>
      <c r="K2504" s="1" t="s">
        <v>1370</v>
      </c>
      <c r="L2504" s="1">
        <v>5</v>
      </c>
      <c r="N2504" s="1">
        <v>5.25</v>
      </c>
      <c r="P2504" s="2">
        <f t="shared" ref="P2504:P2528" si="165">--LEFT(K2504, FIND(" ", K2504) - 1)</f>
        <v>142</v>
      </c>
      <c r="R2504" t="str">
        <f t="shared" si="163"/>
        <v/>
      </c>
    </row>
    <row r="2505" spans="1:18" ht="20.399999999999999" x14ac:dyDescent="0.35">
      <c r="A2505" s="1">
        <v>2503</v>
      </c>
      <c r="B2505" s="1" t="s">
        <v>31</v>
      </c>
      <c r="C2505" s="1" t="s">
        <v>57</v>
      </c>
      <c r="D2505" s="1">
        <v>2014</v>
      </c>
      <c r="E2505" s="1">
        <v>47052</v>
      </c>
      <c r="F2505" s="1" t="s">
        <v>23</v>
      </c>
      <c r="G2505" s="1" t="s">
        <v>17</v>
      </c>
      <c r="H2505" s="1" t="s">
        <v>18</v>
      </c>
      <c r="I2505" s="1">
        <v>20.77</v>
      </c>
      <c r="J2505" s="1" t="s">
        <v>24</v>
      </c>
      <c r="K2505" s="1" t="s">
        <v>32</v>
      </c>
      <c r="L2505" s="1">
        <v>7</v>
      </c>
      <c r="N2505" s="1">
        <v>5.99</v>
      </c>
      <c r="P2505" s="2">
        <f t="shared" si="165"/>
        <v>88.76</v>
      </c>
      <c r="R2505" t="str">
        <f t="shared" si="163"/>
        <v/>
      </c>
    </row>
    <row r="2506" spans="1:18" ht="20.399999999999999" x14ac:dyDescent="0.35">
      <c r="A2506" s="1">
        <v>2504</v>
      </c>
      <c r="B2506" s="1" t="s">
        <v>1815</v>
      </c>
      <c r="C2506" s="1" t="s">
        <v>53</v>
      </c>
      <c r="D2506" s="1">
        <v>2015</v>
      </c>
      <c r="E2506" s="1">
        <v>69749</v>
      </c>
      <c r="F2506" s="1" t="s">
        <v>23</v>
      </c>
      <c r="G2506" s="1" t="s">
        <v>17</v>
      </c>
      <c r="H2506" s="1" t="s">
        <v>18</v>
      </c>
      <c r="I2506" s="1">
        <v>18.600000000000001</v>
      </c>
      <c r="J2506" s="1" t="s">
        <v>24</v>
      </c>
      <c r="K2506" s="1" t="s">
        <v>223</v>
      </c>
      <c r="L2506" s="1">
        <v>5</v>
      </c>
      <c r="N2506" s="1">
        <v>3.82</v>
      </c>
      <c r="P2506" s="2">
        <f t="shared" si="165"/>
        <v>67</v>
      </c>
      <c r="R2506" t="str">
        <f t="shared" si="163"/>
        <v/>
      </c>
    </row>
    <row r="2507" spans="1:18" ht="20.399999999999999" x14ac:dyDescent="0.35">
      <c r="A2507" s="1">
        <v>2505</v>
      </c>
      <c r="B2507" s="1" t="s">
        <v>561</v>
      </c>
      <c r="C2507" s="1" t="s">
        <v>39</v>
      </c>
      <c r="D2507" s="1">
        <v>2012</v>
      </c>
      <c r="E2507" s="1">
        <v>79000</v>
      </c>
      <c r="F2507" s="1" t="s">
        <v>23</v>
      </c>
      <c r="G2507" s="1" t="s">
        <v>35</v>
      </c>
      <c r="H2507" s="1" t="s">
        <v>18</v>
      </c>
      <c r="I2507" s="1">
        <v>12.07</v>
      </c>
      <c r="J2507" s="1" t="s">
        <v>24</v>
      </c>
      <c r="K2507" s="1" t="s">
        <v>226</v>
      </c>
      <c r="L2507" s="1">
        <v>7</v>
      </c>
      <c r="N2507" s="1">
        <v>39</v>
      </c>
      <c r="P2507" s="2">
        <f t="shared" si="165"/>
        <v>241.4</v>
      </c>
      <c r="R2507" t="str">
        <f t="shared" si="163"/>
        <v/>
      </c>
    </row>
    <row r="2508" spans="1:18" ht="20.399999999999999" x14ac:dyDescent="0.35">
      <c r="A2508" s="1">
        <v>2506</v>
      </c>
      <c r="B2508" s="1" t="s">
        <v>1448</v>
      </c>
      <c r="C2508" s="1" t="s">
        <v>34</v>
      </c>
      <c r="D2508" s="1">
        <v>2016</v>
      </c>
      <c r="E2508" s="1">
        <v>39644</v>
      </c>
      <c r="F2508" s="1" t="s">
        <v>23</v>
      </c>
      <c r="G2508" s="1" t="s">
        <v>35</v>
      </c>
      <c r="H2508" s="1" t="s">
        <v>18</v>
      </c>
      <c r="I2508" s="1">
        <v>17.11</v>
      </c>
      <c r="J2508" s="1" t="s">
        <v>24</v>
      </c>
      <c r="K2508" s="1" t="s">
        <v>139</v>
      </c>
      <c r="L2508" s="1">
        <v>5</v>
      </c>
      <c r="N2508" s="1">
        <v>25.75</v>
      </c>
      <c r="P2508" s="2">
        <f t="shared" si="165"/>
        <v>174.33</v>
      </c>
      <c r="R2508" t="str">
        <f t="shared" si="163"/>
        <v/>
      </c>
    </row>
    <row r="2509" spans="1:18" ht="20.399999999999999" x14ac:dyDescent="0.35">
      <c r="A2509" s="1">
        <v>2507</v>
      </c>
      <c r="B2509" s="1" t="s">
        <v>1323</v>
      </c>
      <c r="C2509" s="1" t="s">
        <v>39</v>
      </c>
      <c r="D2509" s="1">
        <v>2012</v>
      </c>
      <c r="E2509" s="1">
        <v>137800</v>
      </c>
      <c r="F2509" s="1" t="s">
        <v>23</v>
      </c>
      <c r="G2509" s="1" t="s">
        <v>17</v>
      </c>
      <c r="H2509" s="1" t="s">
        <v>18</v>
      </c>
      <c r="I2509" s="1">
        <v>22.3</v>
      </c>
      <c r="J2509" s="1" t="s">
        <v>24</v>
      </c>
      <c r="K2509" s="1" t="s">
        <v>51</v>
      </c>
      <c r="L2509" s="1">
        <v>5</v>
      </c>
      <c r="N2509" s="1">
        <v>2.2000000000000002</v>
      </c>
      <c r="P2509" s="2">
        <f t="shared" si="165"/>
        <v>74</v>
      </c>
      <c r="R2509" t="str">
        <f t="shared" ref="R2509:R2572" si="166">IF(Q2509&lt;&gt;"", ((Q2509 - P2509) / Q2509) * 100, "")</f>
        <v/>
      </c>
    </row>
    <row r="2510" spans="1:18" ht="20.399999999999999" x14ac:dyDescent="0.35">
      <c r="A2510" s="1">
        <v>2508</v>
      </c>
      <c r="B2510" s="1" t="s">
        <v>1816</v>
      </c>
      <c r="C2510" s="1" t="s">
        <v>27</v>
      </c>
      <c r="D2510" s="1">
        <v>2008</v>
      </c>
      <c r="E2510" s="1">
        <v>120000</v>
      </c>
      <c r="F2510" s="1" t="s">
        <v>23</v>
      </c>
      <c r="G2510" s="1" t="s">
        <v>17</v>
      </c>
      <c r="H2510" s="1" t="s">
        <v>36</v>
      </c>
      <c r="I2510" s="1">
        <v>18.100000000000001</v>
      </c>
      <c r="J2510" s="1" t="s">
        <v>24</v>
      </c>
      <c r="K2510" s="1" t="s">
        <v>215</v>
      </c>
      <c r="L2510" s="1">
        <v>5</v>
      </c>
      <c r="N2510" s="1">
        <v>2</v>
      </c>
      <c r="P2510" s="2">
        <f t="shared" si="165"/>
        <v>110</v>
      </c>
      <c r="R2510" t="str">
        <f t="shared" si="166"/>
        <v/>
      </c>
    </row>
    <row r="2511" spans="1:18" ht="20.399999999999999" x14ac:dyDescent="0.35">
      <c r="A2511" s="1">
        <v>2509</v>
      </c>
      <c r="B2511" s="1" t="s">
        <v>663</v>
      </c>
      <c r="C2511" s="1" t="s">
        <v>15</v>
      </c>
      <c r="D2511" s="1">
        <v>2018</v>
      </c>
      <c r="E2511" s="1">
        <v>11000</v>
      </c>
      <c r="F2511" s="1" t="s">
        <v>23</v>
      </c>
      <c r="G2511" s="1" t="s">
        <v>35</v>
      </c>
      <c r="H2511" s="1" t="s">
        <v>18</v>
      </c>
      <c r="I2511" s="1">
        <v>16.100000000000001</v>
      </c>
      <c r="J2511" s="1" t="s">
        <v>24</v>
      </c>
      <c r="K2511" s="1" t="s">
        <v>171</v>
      </c>
      <c r="L2511" s="1">
        <v>5</v>
      </c>
      <c r="M2511" s="1" t="s">
        <v>1817</v>
      </c>
      <c r="N2511" s="1">
        <v>56.5</v>
      </c>
      <c r="P2511" s="2">
        <f t="shared" si="165"/>
        <v>194</v>
      </c>
      <c r="Q2511">
        <f t="shared" ref="Q2511:Q2565" si="167">VALUE(SUBSTITUTE(SUBSTITUTE(TRIM(M2511), CHAR(160), ""), " Lakh", "")) * 100000</f>
        <v>7055000</v>
      </c>
      <c r="R2511">
        <f t="shared" si="166"/>
        <v>99.997250177179311</v>
      </c>
    </row>
    <row r="2512" spans="1:18" ht="20.399999999999999" x14ac:dyDescent="0.35">
      <c r="A2512" s="1">
        <v>2510</v>
      </c>
      <c r="B2512" s="1" t="s">
        <v>242</v>
      </c>
      <c r="C2512" s="1" t="s">
        <v>15</v>
      </c>
      <c r="D2512" s="1">
        <v>2014</v>
      </c>
      <c r="E2512" s="1">
        <v>18600</v>
      </c>
      <c r="F2512" s="1" t="s">
        <v>23</v>
      </c>
      <c r="G2512" s="1" t="s">
        <v>35</v>
      </c>
      <c r="H2512" s="1" t="s">
        <v>36</v>
      </c>
      <c r="I2512" s="1">
        <v>22.69</v>
      </c>
      <c r="J2512" s="1" t="s">
        <v>24</v>
      </c>
      <c r="K2512" s="1" t="s">
        <v>77</v>
      </c>
      <c r="L2512" s="1">
        <v>5</v>
      </c>
      <c r="M2512" s="1" t="s">
        <v>243</v>
      </c>
      <c r="N2512" s="1">
        <v>21</v>
      </c>
      <c r="P2512" s="2">
        <f t="shared" si="165"/>
        <v>190</v>
      </c>
      <c r="Q2512">
        <f t="shared" si="167"/>
        <v>5443000</v>
      </c>
      <c r="R2512">
        <f t="shared" si="166"/>
        <v>99.996509277971697</v>
      </c>
    </row>
    <row r="2513" spans="1:18" ht="20.399999999999999" x14ac:dyDescent="0.35">
      <c r="A2513" s="1">
        <v>2511</v>
      </c>
      <c r="B2513" s="1" t="s">
        <v>1818</v>
      </c>
      <c r="C2513" s="1" t="s">
        <v>129</v>
      </c>
      <c r="D2513" s="1">
        <v>2014</v>
      </c>
      <c r="E2513" s="1">
        <v>116905</v>
      </c>
      <c r="F2513" s="1" t="s">
        <v>23</v>
      </c>
      <c r="G2513" s="1" t="s">
        <v>17</v>
      </c>
      <c r="H2513" s="1" t="s">
        <v>18</v>
      </c>
      <c r="I2513" s="1">
        <v>24</v>
      </c>
      <c r="J2513" s="1" t="s">
        <v>24</v>
      </c>
      <c r="K2513" s="1" t="s">
        <v>424</v>
      </c>
      <c r="L2513" s="1">
        <v>5</v>
      </c>
      <c r="N2513" s="1">
        <v>4</v>
      </c>
      <c r="P2513" s="2">
        <f t="shared" si="165"/>
        <v>70</v>
      </c>
      <c r="R2513" t="str">
        <f t="shared" si="166"/>
        <v/>
      </c>
    </row>
    <row r="2514" spans="1:18" ht="20.399999999999999" x14ac:dyDescent="0.35">
      <c r="A2514" s="1">
        <v>2512</v>
      </c>
      <c r="B2514" s="1" t="s">
        <v>518</v>
      </c>
      <c r="C2514" s="1" t="s">
        <v>34</v>
      </c>
      <c r="D2514" s="1">
        <v>2011</v>
      </c>
      <c r="E2514" s="1">
        <v>32824</v>
      </c>
      <c r="F2514" s="1" t="s">
        <v>28</v>
      </c>
      <c r="G2514" s="1" t="s">
        <v>35</v>
      </c>
      <c r="H2514" s="1" t="s">
        <v>18</v>
      </c>
      <c r="I2514" s="1">
        <v>16.95</v>
      </c>
      <c r="J2514" s="1" t="s">
        <v>24</v>
      </c>
      <c r="K2514" s="1" t="s">
        <v>151</v>
      </c>
      <c r="L2514" s="1">
        <v>5</v>
      </c>
      <c r="N2514" s="1">
        <v>3.83</v>
      </c>
      <c r="P2514" s="2">
        <f t="shared" si="165"/>
        <v>78.900000000000006</v>
      </c>
      <c r="R2514" t="str">
        <f t="shared" si="166"/>
        <v/>
      </c>
    </row>
    <row r="2515" spans="1:18" ht="20.399999999999999" x14ac:dyDescent="0.35">
      <c r="A2515" s="1">
        <v>2513</v>
      </c>
      <c r="B2515" s="1" t="s">
        <v>1170</v>
      </c>
      <c r="C2515" s="1" t="s">
        <v>53</v>
      </c>
      <c r="D2515" s="1">
        <v>2016</v>
      </c>
      <c r="E2515" s="1">
        <v>19148</v>
      </c>
      <c r="F2515" s="1" t="s">
        <v>28</v>
      </c>
      <c r="G2515" s="1" t="s">
        <v>17</v>
      </c>
      <c r="H2515" s="1" t="s">
        <v>18</v>
      </c>
      <c r="I2515" s="1">
        <v>16.100000000000001</v>
      </c>
      <c r="J2515" s="1" t="s">
        <v>24</v>
      </c>
      <c r="K2515" s="1" t="s">
        <v>370</v>
      </c>
      <c r="L2515" s="1">
        <v>5</v>
      </c>
      <c r="N2515" s="1">
        <v>5.89</v>
      </c>
      <c r="P2515" s="2">
        <f t="shared" si="165"/>
        <v>85</v>
      </c>
      <c r="R2515" t="str">
        <f t="shared" si="166"/>
        <v/>
      </c>
    </row>
    <row r="2516" spans="1:18" ht="20.399999999999999" x14ac:dyDescent="0.35">
      <c r="A2516" s="1">
        <v>2514</v>
      </c>
      <c r="B2516" s="1" t="s">
        <v>658</v>
      </c>
      <c r="C2516" s="1" t="s">
        <v>57</v>
      </c>
      <c r="D2516" s="1">
        <v>2010</v>
      </c>
      <c r="E2516" s="1">
        <v>35008</v>
      </c>
      <c r="F2516" s="1" t="s">
        <v>28</v>
      </c>
      <c r="G2516" s="1" t="s">
        <v>17</v>
      </c>
      <c r="H2516" s="1" t="s">
        <v>18</v>
      </c>
      <c r="I2516" s="1">
        <v>17.920000000000002</v>
      </c>
      <c r="J2516" s="1" t="s">
        <v>24</v>
      </c>
      <c r="K2516" s="1" t="s">
        <v>630</v>
      </c>
      <c r="L2516" s="1">
        <v>5</v>
      </c>
      <c r="N2516" s="1">
        <v>1.36</v>
      </c>
      <c r="P2516" s="2">
        <f t="shared" si="165"/>
        <v>62.1</v>
      </c>
      <c r="R2516" t="str">
        <f t="shared" si="166"/>
        <v/>
      </c>
    </row>
    <row r="2517" spans="1:18" ht="20.399999999999999" x14ac:dyDescent="0.35">
      <c r="A2517" s="1">
        <v>2515</v>
      </c>
      <c r="B2517" s="1" t="s">
        <v>1819</v>
      </c>
      <c r="C2517" s="1" t="s">
        <v>61</v>
      </c>
      <c r="D2517" s="1">
        <v>2013</v>
      </c>
      <c r="E2517" s="1">
        <v>21000</v>
      </c>
      <c r="F2517" s="1" t="s">
        <v>23</v>
      </c>
      <c r="G2517" s="1" t="s">
        <v>35</v>
      </c>
      <c r="H2517" s="1" t="s">
        <v>36</v>
      </c>
      <c r="I2517" s="1">
        <v>17.54</v>
      </c>
      <c r="J2517" s="1" t="s">
        <v>24</v>
      </c>
      <c r="K2517" s="1" t="s">
        <v>512</v>
      </c>
      <c r="L2517" s="1">
        <v>4</v>
      </c>
      <c r="N2517" s="1">
        <v>44</v>
      </c>
      <c r="P2517" s="2">
        <f t="shared" si="165"/>
        <v>313</v>
      </c>
      <c r="R2517" t="str">
        <f t="shared" si="166"/>
        <v/>
      </c>
    </row>
    <row r="2518" spans="1:18" ht="20.399999999999999" x14ac:dyDescent="0.35">
      <c r="A2518" s="1">
        <v>2516</v>
      </c>
      <c r="B2518" s="1" t="s">
        <v>1820</v>
      </c>
      <c r="C2518" s="1" t="s">
        <v>15</v>
      </c>
      <c r="D2518" s="1">
        <v>2014</v>
      </c>
      <c r="E2518" s="1">
        <v>53000</v>
      </c>
      <c r="F2518" s="1" t="s">
        <v>16</v>
      </c>
      <c r="G2518" s="1" t="s">
        <v>17</v>
      </c>
      <c r="H2518" s="1" t="s">
        <v>18</v>
      </c>
      <c r="I2518" s="1">
        <v>22.1</v>
      </c>
      <c r="J2518" s="1" t="s">
        <v>19</v>
      </c>
      <c r="K2518" s="1" t="s">
        <v>1821</v>
      </c>
      <c r="L2518" s="1">
        <v>5</v>
      </c>
      <c r="N2518" s="1">
        <v>3.26</v>
      </c>
      <c r="P2518" s="2">
        <f t="shared" si="165"/>
        <v>85.7</v>
      </c>
      <c r="R2518" t="str">
        <f t="shared" si="166"/>
        <v/>
      </c>
    </row>
    <row r="2519" spans="1:18" ht="20.399999999999999" x14ac:dyDescent="0.35">
      <c r="A2519" s="1">
        <v>2517</v>
      </c>
      <c r="B2519" s="1" t="s">
        <v>1620</v>
      </c>
      <c r="C2519" s="1" t="s">
        <v>74</v>
      </c>
      <c r="D2519" s="1">
        <v>2016</v>
      </c>
      <c r="E2519" s="1">
        <v>36000</v>
      </c>
      <c r="F2519" s="1" t="s">
        <v>28</v>
      </c>
      <c r="G2519" s="1" t="s">
        <v>17</v>
      </c>
      <c r="H2519" s="1" t="s">
        <v>18</v>
      </c>
      <c r="I2519" s="1">
        <v>17.43</v>
      </c>
      <c r="J2519" s="1" t="s">
        <v>24</v>
      </c>
      <c r="K2519" s="1" t="s">
        <v>1621</v>
      </c>
      <c r="L2519" s="1">
        <v>5</v>
      </c>
      <c r="N2519" s="1">
        <v>8</v>
      </c>
      <c r="P2519" s="2">
        <f t="shared" si="165"/>
        <v>105.5</v>
      </c>
      <c r="R2519" t="str">
        <f t="shared" si="166"/>
        <v/>
      </c>
    </row>
    <row r="2520" spans="1:18" ht="20.399999999999999" x14ac:dyDescent="0.35">
      <c r="A2520" s="1">
        <v>2518</v>
      </c>
      <c r="B2520" s="1" t="s">
        <v>462</v>
      </c>
      <c r="C2520" s="1" t="s">
        <v>129</v>
      </c>
      <c r="D2520" s="1">
        <v>2012</v>
      </c>
      <c r="E2520" s="1">
        <v>56121</v>
      </c>
      <c r="F2520" s="1" t="s">
        <v>23</v>
      </c>
      <c r="G2520" s="1" t="s">
        <v>17</v>
      </c>
      <c r="H2520" s="1" t="s">
        <v>18</v>
      </c>
      <c r="I2520" s="1">
        <v>23.4</v>
      </c>
      <c r="J2520" s="1" t="s">
        <v>24</v>
      </c>
      <c r="K2520" s="1" t="s">
        <v>51</v>
      </c>
      <c r="L2520" s="1">
        <v>5</v>
      </c>
      <c r="N2520" s="1">
        <v>4.25</v>
      </c>
      <c r="P2520" s="2">
        <f t="shared" si="165"/>
        <v>74</v>
      </c>
      <c r="R2520" t="str">
        <f t="shared" si="166"/>
        <v/>
      </c>
    </row>
    <row r="2521" spans="1:18" ht="20.399999999999999" x14ac:dyDescent="0.35">
      <c r="A2521" s="1">
        <v>2519</v>
      </c>
      <c r="B2521" s="1" t="s">
        <v>143</v>
      </c>
      <c r="C2521" s="1" t="s">
        <v>22</v>
      </c>
      <c r="D2521" s="1">
        <v>2018</v>
      </c>
      <c r="E2521" s="1">
        <v>30000</v>
      </c>
      <c r="F2521" s="1" t="s">
        <v>23</v>
      </c>
      <c r="G2521" s="1" t="s">
        <v>17</v>
      </c>
      <c r="H2521" s="1" t="s">
        <v>18</v>
      </c>
      <c r="I2521" s="1">
        <v>28.4</v>
      </c>
      <c r="J2521" s="1" t="s">
        <v>24</v>
      </c>
      <c r="K2521" s="1" t="s">
        <v>51</v>
      </c>
      <c r="L2521" s="1">
        <v>5</v>
      </c>
      <c r="N2521" s="1">
        <v>6</v>
      </c>
      <c r="P2521" s="2">
        <f t="shared" si="165"/>
        <v>74</v>
      </c>
      <c r="R2521" t="str">
        <f t="shared" si="166"/>
        <v/>
      </c>
    </row>
    <row r="2522" spans="1:18" ht="20.399999999999999" x14ac:dyDescent="0.35">
      <c r="A2522" s="1">
        <v>2520</v>
      </c>
      <c r="B2522" s="1" t="s">
        <v>1822</v>
      </c>
      <c r="C2522" s="1" t="s">
        <v>53</v>
      </c>
      <c r="D2522" s="1">
        <v>2016</v>
      </c>
      <c r="E2522" s="1">
        <v>31021</v>
      </c>
      <c r="F2522" s="1" t="s">
        <v>23</v>
      </c>
      <c r="G2522" s="1" t="s">
        <v>35</v>
      </c>
      <c r="H2522" s="1" t="s">
        <v>18</v>
      </c>
      <c r="I2522" s="1">
        <v>19.5</v>
      </c>
      <c r="J2522" s="1" t="s">
        <v>24</v>
      </c>
      <c r="K2522" s="1" t="s">
        <v>524</v>
      </c>
      <c r="L2522" s="1">
        <v>5</v>
      </c>
      <c r="N2522" s="1">
        <v>16.61</v>
      </c>
      <c r="P2522" s="2">
        <f t="shared" si="165"/>
        <v>141</v>
      </c>
      <c r="R2522" t="str">
        <f t="shared" si="166"/>
        <v/>
      </c>
    </row>
    <row r="2523" spans="1:18" ht="20.399999999999999" x14ac:dyDescent="0.35">
      <c r="A2523" s="1">
        <v>2521</v>
      </c>
      <c r="B2523" s="1" t="s">
        <v>653</v>
      </c>
      <c r="C2523" s="1" t="s">
        <v>34</v>
      </c>
      <c r="D2523" s="1">
        <v>2013</v>
      </c>
      <c r="E2523" s="1">
        <v>52600</v>
      </c>
      <c r="F2523" s="1" t="s">
        <v>23</v>
      </c>
      <c r="G2523" s="1" t="s">
        <v>17</v>
      </c>
      <c r="H2523" s="1" t="s">
        <v>18</v>
      </c>
      <c r="I2523" s="1">
        <v>19.600000000000001</v>
      </c>
      <c r="J2523" s="1" t="s">
        <v>24</v>
      </c>
      <c r="K2523" s="1" t="s">
        <v>95</v>
      </c>
      <c r="L2523" s="1">
        <v>5</v>
      </c>
      <c r="N2523" s="1">
        <v>7.26</v>
      </c>
      <c r="P2523" s="2">
        <f t="shared" si="165"/>
        <v>108.45</v>
      </c>
      <c r="R2523" t="str">
        <f t="shared" si="166"/>
        <v/>
      </c>
    </row>
    <row r="2524" spans="1:18" ht="20.399999999999999" x14ac:dyDescent="0.35">
      <c r="A2524" s="1">
        <v>2522</v>
      </c>
      <c r="B2524" s="1" t="s">
        <v>1609</v>
      </c>
      <c r="C2524" s="1" t="s">
        <v>74</v>
      </c>
      <c r="D2524" s="1">
        <v>2005</v>
      </c>
      <c r="E2524" s="1">
        <v>60000</v>
      </c>
      <c r="F2524" s="1" t="s">
        <v>23</v>
      </c>
      <c r="G2524" s="1" t="s">
        <v>17</v>
      </c>
      <c r="H2524" s="1" t="s">
        <v>18</v>
      </c>
      <c r="I2524" s="1">
        <v>10.5</v>
      </c>
      <c r="J2524" s="1" t="s">
        <v>24</v>
      </c>
      <c r="K2524" s="1" t="s">
        <v>266</v>
      </c>
      <c r="L2524" s="1">
        <v>8</v>
      </c>
      <c r="N2524" s="1">
        <v>4</v>
      </c>
      <c r="P2524" s="2">
        <f t="shared" si="165"/>
        <v>120</v>
      </c>
      <c r="R2524" t="str">
        <f t="shared" si="166"/>
        <v/>
      </c>
    </row>
    <row r="2525" spans="1:18" ht="20.399999999999999" x14ac:dyDescent="0.35">
      <c r="A2525" s="1">
        <v>2523</v>
      </c>
      <c r="B2525" s="1" t="s">
        <v>814</v>
      </c>
      <c r="C2525" s="1" t="s">
        <v>129</v>
      </c>
      <c r="D2525" s="1">
        <v>2016</v>
      </c>
      <c r="E2525" s="1">
        <v>44001</v>
      </c>
      <c r="F2525" s="1" t="s">
        <v>23</v>
      </c>
      <c r="G2525" s="1" t="s">
        <v>35</v>
      </c>
      <c r="H2525" s="1" t="s">
        <v>18</v>
      </c>
      <c r="I2525" s="1">
        <v>18.12</v>
      </c>
      <c r="J2525" s="1" t="s">
        <v>24</v>
      </c>
      <c r="K2525" s="1" t="s">
        <v>77</v>
      </c>
      <c r="L2525" s="1">
        <v>5</v>
      </c>
      <c r="N2525" s="1">
        <v>34.51</v>
      </c>
      <c r="P2525" s="2">
        <f t="shared" si="165"/>
        <v>190</v>
      </c>
      <c r="R2525" t="str">
        <f t="shared" si="166"/>
        <v/>
      </c>
    </row>
    <row r="2526" spans="1:18" ht="20.399999999999999" x14ac:dyDescent="0.35">
      <c r="A2526" s="1">
        <v>2524</v>
      </c>
      <c r="B2526" s="1" t="s">
        <v>1168</v>
      </c>
      <c r="C2526" s="1" t="s">
        <v>27</v>
      </c>
      <c r="D2526" s="1">
        <v>2003</v>
      </c>
      <c r="E2526" s="1">
        <v>101000</v>
      </c>
      <c r="F2526" s="1" t="s">
        <v>28</v>
      </c>
      <c r="G2526" s="1" t="s">
        <v>17</v>
      </c>
      <c r="H2526" s="1" t="s">
        <v>145</v>
      </c>
      <c r="I2526" s="1">
        <v>17.3</v>
      </c>
      <c r="J2526" s="1" t="s">
        <v>24</v>
      </c>
      <c r="K2526" s="1" t="s">
        <v>106</v>
      </c>
      <c r="L2526" s="1">
        <v>5</v>
      </c>
      <c r="N2526" s="1">
        <v>0.95</v>
      </c>
      <c r="P2526" s="2">
        <f t="shared" si="165"/>
        <v>64</v>
      </c>
      <c r="R2526" t="str">
        <f t="shared" si="166"/>
        <v/>
      </c>
    </row>
    <row r="2527" spans="1:18" ht="20.399999999999999" x14ac:dyDescent="0.35">
      <c r="A2527" s="1">
        <v>2525</v>
      </c>
      <c r="B2527" s="1" t="s">
        <v>105</v>
      </c>
      <c r="C2527" s="1" t="s">
        <v>39</v>
      </c>
      <c r="D2527" s="1">
        <v>2007</v>
      </c>
      <c r="E2527" s="1">
        <v>84169</v>
      </c>
      <c r="F2527" s="1" t="s">
        <v>28</v>
      </c>
      <c r="G2527" s="1" t="s">
        <v>17</v>
      </c>
      <c r="H2527" s="1" t="s">
        <v>18</v>
      </c>
      <c r="I2527" s="1">
        <v>14</v>
      </c>
      <c r="J2527" s="1" t="s">
        <v>24</v>
      </c>
      <c r="K2527" s="1" t="s">
        <v>106</v>
      </c>
      <c r="L2527" s="1">
        <v>5</v>
      </c>
      <c r="N2527" s="1">
        <v>2.2000000000000002</v>
      </c>
      <c r="P2527" s="2">
        <f t="shared" si="165"/>
        <v>64</v>
      </c>
      <c r="R2527" t="str">
        <f t="shared" si="166"/>
        <v/>
      </c>
    </row>
    <row r="2528" spans="1:18" ht="20.399999999999999" x14ac:dyDescent="0.35">
      <c r="A2528" s="1">
        <v>2526</v>
      </c>
      <c r="B2528" s="1" t="s">
        <v>1496</v>
      </c>
      <c r="C2528" s="1" t="s">
        <v>15</v>
      </c>
      <c r="D2528" s="1">
        <v>2017</v>
      </c>
      <c r="E2528" s="1">
        <v>14001</v>
      </c>
      <c r="F2528" s="1" t="s">
        <v>28</v>
      </c>
      <c r="G2528" s="1" t="s">
        <v>17</v>
      </c>
      <c r="H2528" s="1" t="s">
        <v>18</v>
      </c>
      <c r="I2528" s="1">
        <v>18.600000000000001</v>
      </c>
      <c r="J2528" s="1" t="s">
        <v>24</v>
      </c>
      <c r="K2528" s="1" t="s">
        <v>368</v>
      </c>
      <c r="L2528" s="1">
        <v>5</v>
      </c>
      <c r="N2528" s="1">
        <v>5.75</v>
      </c>
      <c r="P2528" s="2">
        <f t="shared" si="165"/>
        <v>81.83</v>
      </c>
      <c r="R2528" t="str">
        <f t="shared" si="166"/>
        <v/>
      </c>
    </row>
    <row r="2529" spans="1:18" ht="20.399999999999999" x14ac:dyDescent="0.35">
      <c r="A2529" s="1">
        <v>2527</v>
      </c>
      <c r="B2529" s="1" t="s">
        <v>1823</v>
      </c>
      <c r="C2529" s="1" t="s">
        <v>22</v>
      </c>
      <c r="D2529" s="1">
        <v>2005</v>
      </c>
      <c r="E2529" s="1">
        <v>100000</v>
      </c>
      <c r="F2529" s="1" t="s">
        <v>16</v>
      </c>
      <c r="G2529" s="1" t="s">
        <v>17</v>
      </c>
      <c r="H2529" s="1" t="s">
        <v>145</v>
      </c>
      <c r="I2529" s="1">
        <v>17</v>
      </c>
      <c r="J2529" s="1" t="s">
        <v>19</v>
      </c>
      <c r="K2529" s="1" t="s">
        <v>188</v>
      </c>
      <c r="L2529" s="1">
        <v>5</v>
      </c>
      <c r="N2529" s="1">
        <v>1.2</v>
      </c>
      <c r="P2529" s="2"/>
      <c r="R2529" t="str">
        <f t="shared" si="166"/>
        <v/>
      </c>
    </row>
    <row r="2530" spans="1:18" ht="20.399999999999999" x14ac:dyDescent="0.35">
      <c r="A2530" s="1">
        <v>2528</v>
      </c>
      <c r="B2530" s="1" t="s">
        <v>1824</v>
      </c>
      <c r="C2530" s="1" t="s">
        <v>61</v>
      </c>
      <c r="D2530" s="1">
        <v>2016</v>
      </c>
      <c r="E2530" s="1">
        <v>59000</v>
      </c>
      <c r="F2530" s="1" t="s">
        <v>23</v>
      </c>
      <c r="G2530" s="1" t="s">
        <v>35</v>
      </c>
      <c r="H2530" s="1" t="s">
        <v>18</v>
      </c>
      <c r="I2530" s="1">
        <v>18</v>
      </c>
      <c r="J2530" s="1" t="s">
        <v>24</v>
      </c>
      <c r="K2530" s="1" t="s">
        <v>1373</v>
      </c>
      <c r="L2530" s="1">
        <v>7</v>
      </c>
      <c r="M2530" s="1" t="s">
        <v>1825</v>
      </c>
      <c r="N2530" s="1">
        <v>36.75</v>
      </c>
      <c r="P2530" s="2">
        <f>--LEFT(K2530, FIND(" ", K2530) - 1)</f>
        <v>255</v>
      </c>
      <c r="R2530" t="str">
        <f t="shared" si="166"/>
        <v/>
      </c>
    </row>
    <row r="2531" spans="1:18" ht="20.399999999999999" x14ac:dyDescent="0.35">
      <c r="A2531" s="1">
        <v>2529</v>
      </c>
      <c r="B2531" s="1" t="s">
        <v>1826</v>
      </c>
      <c r="C2531" s="1" t="s">
        <v>39</v>
      </c>
      <c r="D2531" s="1">
        <v>2009</v>
      </c>
      <c r="E2531" s="1">
        <v>29000</v>
      </c>
      <c r="F2531" s="1" t="s">
        <v>28</v>
      </c>
      <c r="G2531" s="1" t="s">
        <v>35</v>
      </c>
      <c r="H2531" s="1" t="s">
        <v>36</v>
      </c>
      <c r="I2531" s="1">
        <v>11.7</v>
      </c>
      <c r="J2531" s="1" t="s">
        <v>24</v>
      </c>
      <c r="K2531" s="1" t="s">
        <v>268</v>
      </c>
      <c r="L2531" s="1">
        <v>5</v>
      </c>
      <c r="N2531" s="1">
        <v>10</v>
      </c>
      <c r="P2531" s="2">
        <f>--LEFT(K2531, FIND(" ", K2531) - 1)</f>
        <v>178</v>
      </c>
      <c r="R2531" t="str">
        <f t="shared" si="166"/>
        <v/>
      </c>
    </row>
    <row r="2532" spans="1:18" ht="20.399999999999999" x14ac:dyDescent="0.35">
      <c r="A2532" s="1">
        <v>2530</v>
      </c>
      <c r="B2532" s="1" t="s">
        <v>1827</v>
      </c>
      <c r="C2532" s="1" t="s">
        <v>53</v>
      </c>
      <c r="D2532" s="1">
        <v>2014</v>
      </c>
      <c r="E2532" s="1">
        <v>64158</v>
      </c>
      <c r="F2532" s="1" t="s">
        <v>23</v>
      </c>
      <c r="G2532" s="1" t="s">
        <v>35</v>
      </c>
      <c r="H2532" s="1" t="s">
        <v>18</v>
      </c>
      <c r="I2532" s="1">
        <v>18.48</v>
      </c>
      <c r="J2532" s="1" t="s">
        <v>24</v>
      </c>
      <c r="N2532" s="1">
        <v>17.89</v>
      </c>
      <c r="P2532" s="2"/>
      <c r="R2532" t="str">
        <f t="shared" si="166"/>
        <v/>
      </c>
    </row>
    <row r="2533" spans="1:18" ht="20.399999999999999" x14ac:dyDescent="0.35">
      <c r="A2533" s="1">
        <v>2531</v>
      </c>
      <c r="B2533" s="1" t="s">
        <v>995</v>
      </c>
      <c r="C2533" s="1" t="s">
        <v>15</v>
      </c>
      <c r="D2533" s="1">
        <v>2012</v>
      </c>
      <c r="E2533" s="1">
        <v>38800</v>
      </c>
      <c r="F2533" s="1" t="s">
        <v>23</v>
      </c>
      <c r="G2533" s="1" t="s">
        <v>17</v>
      </c>
      <c r="H2533" s="1" t="s">
        <v>18</v>
      </c>
      <c r="I2533" s="1">
        <v>21.64</v>
      </c>
      <c r="J2533" s="1" t="s">
        <v>24</v>
      </c>
      <c r="K2533" s="1" t="s">
        <v>996</v>
      </c>
      <c r="L2533" s="1">
        <v>5</v>
      </c>
      <c r="N2533" s="1">
        <v>4.05</v>
      </c>
      <c r="P2533" s="2">
        <f t="shared" ref="P2533:P2543" si="168">--LEFT(K2533, FIND(" ", K2533) - 1)</f>
        <v>84.8</v>
      </c>
      <c r="R2533" t="str">
        <f t="shared" si="166"/>
        <v/>
      </c>
    </row>
    <row r="2534" spans="1:18" ht="20.399999999999999" x14ac:dyDescent="0.35">
      <c r="A2534" s="1">
        <v>2532</v>
      </c>
      <c r="B2534" s="1" t="s">
        <v>1828</v>
      </c>
      <c r="C2534" s="1" t="s">
        <v>39</v>
      </c>
      <c r="D2534" s="1">
        <v>2011</v>
      </c>
      <c r="E2534" s="1">
        <v>98000</v>
      </c>
      <c r="F2534" s="1" t="s">
        <v>23</v>
      </c>
      <c r="G2534" s="1" t="s">
        <v>35</v>
      </c>
      <c r="H2534" s="1" t="s">
        <v>18</v>
      </c>
      <c r="I2534" s="1">
        <v>12.07</v>
      </c>
      <c r="J2534" s="1" t="s">
        <v>24</v>
      </c>
      <c r="K2534" s="1" t="s">
        <v>226</v>
      </c>
      <c r="L2534" s="1">
        <v>7</v>
      </c>
      <c r="N2534" s="1">
        <v>22</v>
      </c>
      <c r="P2534" s="2">
        <f t="shared" si="168"/>
        <v>241.4</v>
      </c>
      <c r="R2534" t="str">
        <f t="shared" si="166"/>
        <v/>
      </c>
    </row>
    <row r="2535" spans="1:18" ht="20.399999999999999" x14ac:dyDescent="0.35">
      <c r="A2535" s="1">
        <v>2533</v>
      </c>
      <c r="B2535" s="1" t="s">
        <v>1052</v>
      </c>
      <c r="C2535" s="1" t="s">
        <v>34</v>
      </c>
      <c r="D2535" s="1">
        <v>2017</v>
      </c>
      <c r="E2535" s="1">
        <v>20969</v>
      </c>
      <c r="F2535" s="1" t="s">
        <v>23</v>
      </c>
      <c r="G2535" s="1" t="s">
        <v>35</v>
      </c>
      <c r="H2535" s="1" t="s">
        <v>18</v>
      </c>
      <c r="I2535" s="1">
        <v>17.899999999999999</v>
      </c>
      <c r="J2535" s="1" t="s">
        <v>24</v>
      </c>
      <c r="K2535" s="1" t="s">
        <v>491</v>
      </c>
      <c r="L2535" s="1">
        <v>5</v>
      </c>
      <c r="M2535" s="1" t="s">
        <v>1829</v>
      </c>
      <c r="N2535" s="1">
        <v>27.87</v>
      </c>
      <c r="P2535" s="2">
        <f t="shared" si="168"/>
        <v>136</v>
      </c>
      <c r="Q2535">
        <f t="shared" si="167"/>
        <v>4536000</v>
      </c>
      <c r="R2535">
        <f t="shared" si="166"/>
        <v>99.997001763668422</v>
      </c>
    </row>
    <row r="2536" spans="1:18" ht="20.399999999999999" x14ac:dyDescent="0.35">
      <c r="A2536" s="1">
        <v>2534</v>
      </c>
      <c r="B2536" s="1" t="s">
        <v>793</v>
      </c>
      <c r="C2536" s="1" t="s">
        <v>57</v>
      </c>
      <c r="D2536" s="1">
        <v>2018</v>
      </c>
      <c r="E2536" s="1">
        <v>2900</v>
      </c>
      <c r="F2536" s="1" t="s">
        <v>23</v>
      </c>
      <c r="G2536" s="1" t="s">
        <v>17</v>
      </c>
      <c r="H2536" s="1" t="s">
        <v>18</v>
      </c>
      <c r="I2536" s="1">
        <v>24.3</v>
      </c>
      <c r="J2536" s="1" t="s">
        <v>24</v>
      </c>
      <c r="K2536" s="1" t="s">
        <v>80</v>
      </c>
      <c r="L2536" s="1">
        <v>5</v>
      </c>
      <c r="M2536" s="1" t="s">
        <v>1830</v>
      </c>
      <c r="N2536" s="1">
        <v>8.75</v>
      </c>
      <c r="P2536" s="2">
        <f t="shared" si="168"/>
        <v>88.5</v>
      </c>
      <c r="Q2536">
        <f t="shared" si="167"/>
        <v>1013000.0000000001</v>
      </c>
      <c r="R2536">
        <f t="shared" si="166"/>
        <v>99.991263573543932</v>
      </c>
    </row>
    <row r="2537" spans="1:18" ht="20.399999999999999" x14ac:dyDescent="0.35">
      <c r="A2537" s="1">
        <v>2535</v>
      </c>
      <c r="B2537" s="1" t="s">
        <v>1008</v>
      </c>
      <c r="C2537" s="1" t="s">
        <v>39</v>
      </c>
      <c r="D2537" s="1">
        <v>2016</v>
      </c>
      <c r="E2537" s="1">
        <v>69000</v>
      </c>
      <c r="F2537" s="1" t="s">
        <v>23</v>
      </c>
      <c r="G2537" s="1" t="s">
        <v>17</v>
      </c>
      <c r="H2537" s="1" t="s">
        <v>18</v>
      </c>
      <c r="I2537" s="1">
        <v>19.3</v>
      </c>
      <c r="J2537" s="1" t="s">
        <v>24</v>
      </c>
      <c r="K2537" s="1" t="s">
        <v>114</v>
      </c>
      <c r="L2537" s="1">
        <v>5</v>
      </c>
      <c r="N2537" s="1">
        <v>4.79</v>
      </c>
      <c r="P2537" s="2">
        <f t="shared" si="168"/>
        <v>73.900000000000006</v>
      </c>
      <c r="R2537" t="str">
        <f t="shared" si="166"/>
        <v/>
      </c>
    </row>
    <row r="2538" spans="1:18" ht="20.399999999999999" x14ac:dyDescent="0.35">
      <c r="A2538" s="1">
        <v>2536</v>
      </c>
      <c r="B2538" s="1" t="s">
        <v>1831</v>
      </c>
      <c r="C2538" s="1" t="s">
        <v>34</v>
      </c>
      <c r="D2538" s="1">
        <v>2018</v>
      </c>
      <c r="E2538" s="1">
        <v>5833</v>
      </c>
      <c r="F2538" s="1" t="s">
        <v>23</v>
      </c>
      <c r="G2538" s="1" t="s">
        <v>17</v>
      </c>
      <c r="H2538" s="1" t="s">
        <v>18</v>
      </c>
      <c r="I2538" s="1">
        <v>21.13</v>
      </c>
      <c r="J2538" s="1" t="s">
        <v>24</v>
      </c>
      <c r="K2538" s="1" t="s">
        <v>741</v>
      </c>
      <c r="L2538" s="1">
        <v>5</v>
      </c>
      <c r="M2538" s="1" t="s">
        <v>1832</v>
      </c>
      <c r="N2538" s="1">
        <v>11.92</v>
      </c>
      <c r="P2538" s="2">
        <f t="shared" si="168"/>
        <v>108.4</v>
      </c>
      <c r="Q2538">
        <f t="shared" si="167"/>
        <v>1422000</v>
      </c>
      <c r="R2538">
        <f t="shared" si="166"/>
        <v>99.992376933895926</v>
      </c>
    </row>
    <row r="2539" spans="1:18" ht="20.399999999999999" x14ac:dyDescent="0.35">
      <c r="A2539" s="1">
        <v>2537</v>
      </c>
      <c r="B2539" s="1" t="s">
        <v>1408</v>
      </c>
      <c r="C2539" s="1" t="s">
        <v>34</v>
      </c>
      <c r="D2539" s="1">
        <v>2016</v>
      </c>
      <c r="E2539" s="1">
        <v>28733</v>
      </c>
      <c r="F2539" s="1" t="s">
        <v>23</v>
      </c>
      <c r="G2539" s="1" t="s">
        <v>35</v>
      </c>
      <c r="H2539" s="1" t="s">
        <v>36</v>
      </c>
      <c r="I2539" s="1">
        <v>12.07</v>
      </c>
      <c r="J2539" s="1" t="s">
        <v>24</v>
      </c>
      <c r="K2539" s="1" t="s">
        <v>226</v>
      </c>
      <c r="L2539" s="1">
        <v>7</v>
      </c>
      <c r="N2539" s="1">
        <v>53.11</v>
      </c>
      <c r="P2539" s="2">
        <f t="shared" si="168"/>
        <v>241.4</v>
      </c>
      <c r="R2539" t="str">
        <f t="shared" si="166"/>
        <v/>
      </c>
    </row>
    <row r="2540" spans="1:18" ht="20.399999999999999" x14ac:dyDescent="0.35">
      <c r="A2540" s="1">
        <v>2538</v>
      </c>
      <c r="B2540" s="1" t="s">
        <v>392</v>
      </c>
      <c r="C2540" s="1" t="s">
        <v>43</v>
      </c>
      <c r="D2540" s="1">
        <v>2006</v>
      </c>
      <c r="E2540" s="1">
        <v>145000</v>
      </c>
      <c r="F2540" s="1" t="s">
        <v>28</v>
      </c>
      <c r="G2540" s="1" t="s">
        <v>17</v>
      </c>
      <c r="H2540" s="1" t="s">
        <v>18</v>
      </c>
      <c r="I2540" s="1">
        <v>18.899999999999999</v>
      </c>
      <c r="J2540" s="1" t="s">
        <v>24</v>
      </c>
      <c r="K2540" s="1" t="s">
        <v>88</v>
      </c>
      <c r="L2540" s="1">
        <v>5</v>
      </c>
      <c r="N2540" s="1">
        <v>1.1499999999999999</v>
      </c>
      <c r="P2540" s="2">
        <f t="shared" si="168"/>
        <v>67.099999999999994</v>
      </c>
      <c r="R2540" t="str">
        <f t="shared" si="166"/>
        <v/>
      </c>
    </row>
    <row r="2541" spans="1:18" ht="20.399999999999999" x14ac:dyDescent="0.35">
      <c r="A2541" s="1">
        <v>2539</v>
      </c>
      <c r="B2541" s="1" t="s">
        <v>760</v>
      </c>
      <c r="C2541" s="1" t="s">
        <v>22</v>
      </c>
      <c r="D2541" s="1">
        <v>2014</v>
      </c>
      <c r="E2541" s="1">
        <v>71000</v>
      </c>
      <c r="F2541" s="1" t="s">
        <v>23</v>
      </c>
      <c r="G2541" s="1" t="s">
        <v>17</v>
      </c>
      <c r="H2541" s="1" t="s">
        <v>18</v>
      </c>
      <c r="I2541" s="1">
        <v>25.1</v>
      </c>
      <c r="J2541" s="1" t="s">
        <v>24</v>
      </c>
      <c r="K2541" s="1" t="s">
        <v>69</v>
      </c>
      <c r="L2541" s="1">
        <v>5</v>
      </c>
      <c r="N2541" s="1">
        <v>7.45</v>
      </c>
      <c r="P2541" s="2">
        <f t="shared" si="168"/>
        <v>98.6</v>
      </c>
      <c r="R2541" t="str">
        <f t="shared" si="166"/>
        <v/>
      </c>
    </row>
    <row r="2542" spans="1:18" ht="20.399999999999999" x14ac:dyDescent="0.35">
      <c r="A2542" s="1">
        <v>2540</v>
      </c>
      <c r="B2542" s="1" t="s">
        <v>309</v>
      </c>
      <c r="C2542" s="1" t="s">
        <v>43</v>
      </c>
      <c r="D2542" s="1">
        <v>2017</v>
      </c>
      <c r="E2542" s="1">
        <v>12000</v>
      </c>
      <c r="F2542" s="1" t="s">
        <v>28</v>
      </c>
      <c r="G2542" s="1" t="s">
        <v>17</v>
      </c>
      <c r="H2542" s="1" t="s">
        <v>18</v>
      </c>
      <c r="I2542" s="1">
        <v>21.1</v>
      </c>
      <c r="J2542" s="1" t="s">
        <v>24</v>
      </c>
      <c r="K2542" s="1" t="s">
        <v>41</v>
      </c>
      <c r="L2542" s="1">
        <v>5</v>
      </c>
      <c r="N2542" s="1">
        <v>3.5</v>
      </c>
      <c r="P2542" s="2">
        <f t="shared" si="168"/>
        <v>55.2</v>
      </c>
      <c r="R2542" t="str">
        <f t="shared" si="166"/>
        <v/>
      </c>
    </row>
    <row r="2543" spans="1:18" ht="20.399999999999999" x14ac:dyDescent="0.35">
      <c r="A2543" s="1">
        <v>2541</v>
      </c>
      <c r="B2543" s="1" t="s">
        <v>1195</v>
      </c>
      <c r="C2543" s="1" t="s">
        <v>53</v>
      </c>
      <c r="D2543" s="1">
        <v>2018</v>
      </c>
      <c r="E2543" s="1">
        <v>21603</v>
      </c>
      <c r="F2543" s="1" t="s">
        <v>23</v>
      </c>
      <c r="G2543" s="1" t="s">
        <v>35</v>
      </c>
      <c r="H2543" s="1" t="s">
        <v>18</v>
      </c>
      <c r="I2543" s="1">
        <v>13</v>
      </c>
      <c r="J2543" s="1" t="s">
        <v>24</v>
      </c>
      <c r="K2543" s="1" t="s">
        <v>1127</v>
      </c>
      <c r="L2543" s="1">
        <v>5</v>
      </c>
      <c r="N2543" s="1">
        <v>70.150000000000006</v>
      </c>
      <c r="P2543" s="2">
        <f t="shared" si="168"/>
        <v>265</v>
      </c>
      <c r="R2543" t="str">
        <f t="shared" si="166"/>
        <v/>
      </c>
    </row>
    <row r="2544" spans="1:18" ht="20.399999999999999" x14ac:dyDescent="0.35">
      <c r="A2544" s="1">
        <v>2542</v>
      </c>
      <c r="B2544" s="1" t="s">
        <v>1833</v>
      </c>
      <c r="C2544" s="1" t="s">
        <v>74</v>
      </c>
      <c r="D2544" s="1">
        <v>2011</v>
      </c>
      <c r="E2544" s="1">
        <v>65000</v>
      </c>
      <c r="F2544" s="1" t="s">
        <v>28</v>
      </c>
      <c r="G2544" s="1" t="s">
        <v>17</v>
      </c>
      <c r="H2544" s="1" t="s">
        <v>36</v>
      </c>
      <c r="I2544" s="1">
        <v>0</v>
      </c>
      <c r="J2544" s="1" t="s">
        <v>24</v>
      </c>
      <c r="N2544" s="1">
        <v>3.15</v>
      </c>
      <c r="P2544" s="2"/>
      <c r="R2544" t="str">
        <f t="shared" si="166"/>
        <v/>
      </c>
    </row>
    <row r="2545" spans="1:18" ht="20.399999999999999" x14ac:dyDescent="0.35">
      <c r="A2545" s="1">
        <v>2543</v>
      </c>
      <c r="B2545" s="1" t="s">
        <v>76</v>
      </c>
      <c r="C2545" s="1" t="s">
        <v>39</v>
      </c>
      <c r="D2545" s="1">
        <v>2013</v>
      </c>
      <c r="E2545" s="1">
        <v>58000</v>
      </c>
      <c r="F2545" s="1" t="s">
        <v>23</v>
      </c>
      <c r="G2545" s="1" t="s">
        <v>35</v>
      </c>
      <c r="H2545" s="1" t="s">
        <v>18</v>
      </c>
      <c r="I2545" s="1">
        <v>13.2</v>
      </c>
      <c r="J2545" s="1" t="s">
        <v>24</v>
      </c>
      <c r="K2545" s="1" t="s">
        <v>163</v>
      </c>
      <c r="L2545" s="1">
        <v>5</v>
      </c>
      <c r="N2545" s="1">
        <v>19.5</v>
      </c>
      <c r="P2545" s="2">
        <f t="shared" ref="P2545:P2580" si="169">--LEFT(K2545, FIND(" ", K2545) - 1)</f>
        <v>170</v>
      </c>
      <c r="R2545" t="str">
        <f t="shared" si="166"/>
        <v/>
      </c>
    </row>
    <row r="2546" spans="1:18" ht="20.399999999999999" x14ac:dyDescent="0.35">
      <c r="A2546" s="1">
        <v>2544</v>
      </c>
      <c r="B2546" s="1" t="s">
        <v>1834</v>
      </c>
      <c r="C2546" s="1" t="s">
        <v>22</v>
      </c>
      <c r="D2546" s="1">
        <v>2012</v>
      </c>
      <c r="E2546" s="1">
        <v>39000</v>
      </c>
      <c r="F2546" s="1" t="s">
        <v>28</v>
      </c>
      <c r="G2546" s="1" t="s">
        <v>35</v>
      </c>
      <c r="H2546" s="1" t="s">
        <v>36</v>
      </c>
      <c r="I2546" s="1">
        <v>12.05</v>
      </c>
      <c r="J2546" s="1" t="s">
        <v>24</v>
      </c>
      <c r="K2546" s="1" t="s">
        <v>716</v>
      </c>
      <c r="L2546" s="1">
        <v>5</v>
      </c>
      <c r="N2546" s="1">
        <v>15</v>
      </c>
      <c r="P2546" s="2">
        <f t="shared" si="169"/>
        <v>154</v>
      </c>
      <c r="R2546" t="str">
        <f t="shared" si="166"/>
        <v/>
      </c>
    </row>
    <row r="2547" spans="1:18" ht="20.399999999999999" x14ac:dyDescent="0.35">
      <c r="A2547" s="1">
        <v>2545</v>
      </c>
      <c r="B2547" s="1" t="s">
        <v>1835</v>
      </c>
      <c r="C2547" s="1" t="s">
        <v>34</v>
      </c>
      <c r="D2547" s="1">
        <v>2017</v>
      </c>
      <c r="E2547" s="1">
        <v>37712</v>
      </c>
      <c r="F2547" s="1" t="s">
        <v>23</v>
      </c>
      <c r="G2547" s="1" t="s">
        <v>17</v>
      </c>
      <c r="H2547" s="1" t="s">
        <v>18</v>
      </c>
      <c r="I2547" s="1">
        <v>17.45</v>
      </c>
      <c r="J2547" s="1" t="s">
        <v>24</v>
      </c>
      <c r="K2547" s="1" t="s">
        <v>363</v>
      </c>
      <c r="L2547" s="1">
        <v>7</v>
      </c>
      <c r="M2547" s="1" t="s">
        <v>1836</v>
      </c>
      <c r="N2547" s="1">
        <v>7.57</v>
      </c>
      <c r="P2547" s="2">
        <f t="shared" si="169"/>
        <v>100</v>
      </c>
      <c r="Q2547">
        <f t="shared" si="167"/>
        <v>1177000</v>
      </c>
      <c r="R2547">
        <f t="shared" si="166"/>
        <v>99.99150382327953</v>
      </c>
    </row>
    <row r="2548" spans="1:18" ht="20.399999999999999" x14ac:dyDescent="0.35">
      <c r="A2548" s="1">
        <v>2546</v>
      </c>
      <c r="B2548" s="1" t="s">
        <v>641</v>
      </c>
      <c r="C2548" s="1" t="s">
        <v>39</v>
      </c>
      <c r="D2548" s="1">
        <v>2012</v>
      </c>
      <c r="E2548" s="1">
        <v>68000</v>
      </c>
      <c r="F2548" s="1" t="s">
        <v>28</v>
      </c>
      <c r="G2548" s="1" t="s">
        <v>17</v>
      </c>
      <c r="H2548" s="1" t="s">
        <v>18</v>
      </c>
      <c r="I2548" s="1">
        <v>18.5</v>
      </c>
      <c r="J2548" s="1" t="s">
        <v>24</v>
      </c>
      <c r="K2548" s="1" t="s">
        <v>276</v>
      </c>
      <c r="L2548" s="1">
        <v>5</v>
      </c>
      <c r="N2548" s="1">
        <v>4.4000000000000004</v>
      </c>
      <c r="P2548" s="2">
        <f t="shared" si="169"/>
        <v>85.8</v>
      </c>
      <c r="R2548" t="str">
        <f t="shared" si="166"/>
        <v/>
      </c>
    </row>
    <row r="2549" spans="1:18" ht="20.399999999999999" x14ac:dyDescent="0.35">
      <c r="A2549" s="1">
        <v>2547</v>
      </c>
      <c r="B2549" s="1" t="s">
        <v>1837</v>
      </c>
      <c r="C2549" s="1" t="s">
        <v>27</v>
      </c>
      <c r="D2549" s="1">
        <v>2016</v>
      </c>
      <c r="E2549" s="1">
        <v>25000</v>
      </c>
      <c r="F2549" s="1" t="s">
        <v>23</v>
      </c>
      <c r="G2549" s="1" t="s">
        <v>35</v>
      </c>
      <c r="H2549" s="1" t="s">
        <v>18</v>
      </c>
      <c r="I2549" s="1">
        <v>15.87</v>
      </c>
      <c r="J2549" s="1" t="s">
        <v>24</v>
      </c>
      <c r="K2549" s="1" t="s">
        <v>1838</v>
      </c>
      <c r="L2549" s="1">
        <v>5</v>
      </c>
      <c r="N2549" s="1">
        <v>60</v>
      </c>
      <c r="P2549" s="2">
        <f t="shared" si="169"/>
        <v>308.43</v>
      </c>
      <c r="R2549" t="str">
        <f t="shared" si="166"/>
        <v/>
      </c>
    </row>
    <row r="2550" spans="1:18" ht="20.399999999999999" x14ac:dyDescent="0.35">
      <c r="A2550" s="1">
        <v>2548</v>
      </c>
      <c r="B2550" s="1" t="s">
        <v>408</v>
      </c>
      <c r="C2550" s="1" t="s">
        <v>57</v>
      </c>
      <c r="D2550" s="1">
        <v>2010</v>
      </c>
      <c r="E2550" s="1">
        <v>30000</v>
      </c>
      <c r="F2550" s="1" t="s">
        <v>28</v>
      </c>
      <c r="G2550" s="1" t="s">
        <v>17</v>
      </c>
      <c r="H2550" s="1" t="s">
        <v>18</v>
      </c>
      <c r="I2550" s="1">
        <v>18.600000000000001</v>
      </c>
      <c r="J2550" s="1" t="s">
        <v>24</v>
      </c>
      <c r="K2550" s="1" t="s">
        <v>695</v>
      </c>
      <c r="L2550" s="1">
        <v>5</v>
      </c>
      <c r="N2550" s="1">
        <v>1.6</v>
      </c>
      <c r="P2550" s="2">
        <f t="shared" si="169"/>
        <v>79.400000000000006</v>
      </c>
      <c r="R2550" t="str">
        <f t="shared" si="166"/>
        <v/>
      </c>
    </row>
    <row r="2551" spans="1:18" ht="20.399999999999999" x14ac:dyDescent="0.35">
      <c r="A2551" s="1">
        <v>2549</v>
      </c>
      <c r="B2551" s="1" t="s">
        <v>887</v>
      </c>
      <c r="C2551" s="1" t="s">
        <v>22</v>
      </c>
      <c r="D2551" s="1">
        <v>2014</v>
      </c>
      <c r="E2551" s="1">
        <v>68218</v>
      </c>
      <c r="F2551" s="1" t="s">
        <v>28</v>
      </c>
      <c r="G2551" s="1" t="s">
        <v>17</v>
      </c>
      <c r="H2551" s="1" t="s">
        <v>18</v>
      </c>
      <c r="I2551" s="1">
        <v>19.100000000000001</v>
      </c>
      <c r="J2551" s="1" t="s">
        <v>24</v>
      </c>
      <c r="K2551" s="1" t="s">
        <v>733</v>
      </c>
      <c r="L2551" s="1">
        <v>5</v>
      </c>
      <c r="N2551" s="1">
        <v>4.9000000000000004</v>
      </c>
      <c r="P2551" s="2">
        <f t="shared" si="169"/>
        <v>85.8</v>
      </c>
      <c r="R2551" t="str">
        <f t="shared" si="166"/>
        <v/>
      </c>
    </row>
    <row r="2552" spans="1:18" ht="20.399999999999999" x14ac:dyDescent="0.35">
      <c r="A2552" s="1">
        <v>2550</v>
      </c>
      <c r="B2552" s="1" t="s">
        <v>354</v>
      </c>
      <c r="C2552" s="1" t="s">
        <v>61</v>
      </c>
      <c r="D2552" s="1">
        <v>2014</v>
      </c>
      <c r="E2552" s="1">
        <v>52000</v>
      </c>
      <c r="F2552" s="1" t="s">
        <v>23</v>
      </c>
      <c r="G2552" s="1" t="s">
        <v>17</v>
      </c>
      <c r="H2552" s="1" t="s">
        <v>18</v>
      </c>
      <c r="I2552" s="1">
        <v>20.77</v>
      </c>
      <c r="J2552" s="1" t="s">
        <v>24</v>
      </c>
      <c r="K2552" s="1" t="s">
        <v>472</v>
      </c>
      <c r="L2552" s="1">
        <v>7</v>
      </c>
      <c r="N2552" s="1">
        <v>5.95</v>
      </c>
      <c r="P2552" s="2">
        <f t="shared" si="169"/>
        <v>88.8</v>
      </c>
      <c r="R2552" t="str">
        <f t="shared" si="166"/>
        <v/>
      </c>
    </row>
    <row r="2553" spans="1:18" ht="20.399999999999999" x14ac:dyDescent="0.35">
      <c r="A2553" s="1">
        <v>2551</v>
      </c>
      <c r="B2553" s="1" t="s">
        <v>361</v>
      </c>
      <c r="C2553" s="1" t="s">
        <v>34</v>
      </c>
      <c r="D2553" s="1">
        <v>2015</v>
      </c>
      <c r="E2553" s="1">
        <v>63591</v>
      </c>
      <c r="F2553" s="1" t="s">
        <v>23</v>
      </c>
      <c r="G2553" s="1" t="s">
        <v>17</v>
      </c>
      <c r="H2553" s="1" t="s">
        <v>18</v>
      </c>
      <c r="I2553" s="1">
        <v>20.45</v>
      </c>
      <c r="J2553" s="1" t="s">
        <v>24</v>
      </c>
      <c r="K2553" s="1" t="s">
        <v>72</v>
      </c>
      <c r="L2553" s="1">
        <v>5</v>
      </c>
      <c r="N2553" s="1">
        <v>5.35</v>
      </c>
      <c r="P2553" s="2">
        <f t="shared" si="169"/>
        <v>83.8</v>
      </c>
      <c r="R2553" t="str">
        <f t="shared" si="166"/>
        <v/>
      </c>
    </row>
    <row r="2554" spans="1:18" ht="20.399999999999999" x14ac:dyDescent="0.35">
      <c r="A2554" s="1">
        <v>2552</v>
      </c>
      <c r="B2554" s="1" t="s">
        <v>1839</v>
      </c>
      <c r="C2554" s="1" t="s">
        <v>39</v>
      </c>
      <c r="D2554" s="1">
        <v>2014</v>
      </c>
      <c r="E2554" s="1">
        <v>57937</v>
      </c>
      <c r="F2554" s="1" t="s">
        <v>28</v>
      </c>
      <c r="G2554" s="1" t="s">
        <v>35</v>
      </c>
      <c r="H2554" s="1" t="s">
        <v>18</v>
      </c>
      <c r="I2554" s="1">
        <v>15.5</v>
      </c>
      <c r="J2554" s="1" t="s">
        <v>24</v>
      </c>
      <c r="K2554" s="1" t="s">
        <v>196</v>
      </c>
      <c r="L2554" s="1">
        <v>5</v>
      </c>
      <c r="N2554" s="1">
        <v>5.4</v>
      </c>
      <c r="P2554" s="2">
        <f t="shared" si="169"/>
        <v>86.7</v>
      </c>
      <c r="R2554" t="str">
        <f t="shared" si="166"/>
        <v/>
      </c>
    </row>
    <row r="2555" spans="1:18" ht="20.399999999999999" x14ac:dyDescent="0.35">
      <c r="A2555" s="1">
        <v>2553</v>
      </c>
      <c r="B2555" s="1" t="s">
        <v>1840</v>
      </c>
      <c r="C2555" s="1" t="s">
        <v>34</v>
      </c>
      <c r="D2555" s="1">
        <v>2015</v>
      </c>
      <c r="E2555" s="1">
        <v>21979</v>
      </c>
      <c r="F2555" s="1" t="s">
        <v>23</v>
      </c>
      <c r="G2555" s="1" t="s">
        <v>35</v>
      </c>
      <c r="H2555" s="1" t="s">
        <v>18</v>
      </c>
      <c r="I2555" s="1">
        <v>17.11</v>
      </c>
      <c r="J2555" s="1" t="s">
        <v>24</v>
      </c>
      <c r="K2555" s="1" t="s">
        <v>139</v>
      </c>
      <c r="L2555" s="1">
        <v>5</v>
      </c>
      <c r="N2555" s="1">
        <v>23.45</v>
      </c>
      <c r="P2555" s="2">
        <f t="shared" si="169"/>
        <v>174.33</v>
      </c>
      <c r="R2555" t="str">
        <f t="shared" si="166"/>
        <v/>
      </c>
    </row>
    <row r="2556" spans="1:18" ht="20.399999999999999" x14ac:dyDescent="0.35">
      <c r="A2556" s="1">
        <v>2554</v>
      </c>
      <c r="B2556" s="1" t="s">
        <v>1841</v>
      </c>
      <c r="C2556" s="1" t="s">
        <v>39</v>
      </c>
      <c r="D2556" s="1">
        <v>2002</v>
      </c>
      <c r="E2556" s="1">
        <v>99000</v>
      </c>
      <c r="F2556" s="1" t="s">
        <v>23</v>
      </c>
      <c r="G2556" s="1" t="s">
        <v>17</v>
      </c>
      <c r="H2556" s="1" t="s">
        <v>36</v>
      </c>
      <c r="I2556" s="1">
        <v>18.7</v>
      </c>
      <c r="J2556" s="1" t="s">
        <v>24</v>
      </c>
      <c r="K2556" s="1" t="s">
        <v>687</v>
      </c>
      <c r="L2556" s="1">
        <v>5</v>
      </c>
      <c r="N2556" s="1">
        <v>1.9</v>
      </c>
      <c r="P2556" s="2">
        <f t="shared" si="169"/>
        <v>66</v>
      </c>
      <c r="R2556" t="str">
        <f t="shared" si="166"/>
        <v/>
      </c>
    </row>
    <row r="2557" spans="1:18" ht="20.399999999999999" x14ac:dyDescent="0.35">
      <c r="A2557" s="1">
        <v>2555</v>
      </c>
      <c r="B2557" s="1" t="s">
        <v>1842</v>
      </c>
      <c r="C2557" s="1" t="s">
        <v>22</v>
      </c>
      <c r="D2557" s="1">
        <v>2016</v>
      </c>
      <c r="E2557" s="1">
        <v>62000</v>
      </c>
      <c r="F2557" s="1" t="s">
        <v>23</v>
      </c>
      <c r="G2557" s="1" t="s">
        <v>17</v>
      </c>
      <c r="H2557" s="1" t="s">
        <v>18</v>
      </c>
      <c r="I2557" s="1">
        <v>25.8</v>
      </c>
      <c r="J2557" s="1" t="s">
        <v>24</v>
      </c>
      <c r="K2557" s="1" t="s">
        <v>69</v>
      </c>
      <c r="L2557" s="1">
        <v>5</v>
      </c>
      <c r="N2557" s="1">
        <v>6.1</v>
      </c>
      <c r="P2557" s="2">
        <f t="shared" si="169"/>
        <v>98.6</v>
      </c>
      <c r="R2557" t="str">
        <f t="shared" si="166"/>
        <v/>
      </c>
    </row>
    <row r="2558" spans="1:18" ht="20.399999999999999" x14ac:dyDescent="0.35">
      <c r="A2558" s="1">
        <v>2556</v>
      </c>
      <c r="B2558" s="1" t="s">
        <v>1843</v>
      </c>
      <c r="C2558" s="1" t="s">
        <v>15</v>
      </c>
      <c r="D2558" s="1">
        <v>2006</v>
      </c>
      <c r="E2558" s="1">
        <v>127001</v>
      </c>
      <c r="F2558" s="1" t="s">
        <v>23</v>
      </c>
      <c r="G2558" s="1" t="s">
        <v>17</v>
      </c>
      <c r="H2558" s="1" t="s">
        <v>18</v>
      </c>
      <c r="I2558" s="1">
        <v>12.8</v>
      </c>
      <c r="J2558" s="1" t="s">
        <v>24</v>
      </c>
      <c r="K2558" s="1" t="s">
        <v>93</v>
      </c>
      <c r="L2558" s="1">
        <v>8</v>
      </c>
      <c r="N2558" s="1">
        <v>4.95</v>
      </c>
      <c r="P2558" s="2">
        <f t="shared" si="169"/>
        <v>102</v>
      </c>
      <c r="R2558" t="str">
        <f t="shared" si="166"/>
        <v/>
      </c>
    </row>
    <row r="2559" spans="1:18" ht="20.399999999999999" x14ac:dyDescent="0.35">
      <c r="A2559" s="1">
        <v>2557</v>
      </c>
      <c r="B2559" s="1" t="s">
        <v>528</v>
      </c>
      <c r="C2559" s="1" t="s">
        <v>39</v>
      </c>
      <c r="D2559" s="1">
        <v>2013</v>
      </c>
      <c r="E2559" s="1">
        <v>84600</v>
      </c>
      <c r="F2559" s="1" t="s">
        <v>28</v>
      </c>
      <c r="G2559" s="1" t="s">
        <v>17</v>
      </c>
      <c r="H2559" s="1" t="s">
        <v>36</v>
      </c>
      <c r="I2559" s="1">
        <v>21.1</v>
      </c>
      <c r="J2559" s="1" t="s">
        <v>24</v>
      </c>
      <c r="K2559" s="1" t="s">
        <v>41</v>
      </c>
      <c r="L2559" s="1">
        <v>5</v>
      </c>
      <c r="N2559" s="1">
        <v>2.5</v>
      </c>
      <c r="P2559" s="2">
        <f t="shared" si="169"/>
        <v>55.2</v>
      </c>
      <c r="R2559" t="str">
        <f t="shared" si="166"/>
        <v/>
      </c>
    </row>
    <row r="2560" spans="1:18" ht="20.399999999999999" x14ac:dyDescent="0.35">
      <c r="A2560" s="1">
        <v>2558</v>
      </c>
      <c r="B2560" s="1" t="s">
        <v>1000</v>
      </c>
      <c r="C2560" s="1" t="s">
        <v>53</v>
      </c>
      <c r="D2560" s="1">
        <v>2018</v>
      </c>
      <c r="E2560" s="1">
        <v>30953</v>
      </c>
      <c r="F2560" s="1" t="s">
        <v>28</v>
      </c>
      <c r="G2560" s="1" t="s">
        <v>17</v>
      </c>
      <c r="H2560" s="1" t="s">
        <v>18</v>
      </c>
      <c r="I2560" s="1">
        <v>22.7</v>
      </c>
      <c r="J2560" s="1" t="s">
        <v>24</v>
      </c>
      <c r="K2560" s="1" t="s">
        <v>1001</v>
      </c>
      <c r="L2560" s="1">
        <v>5</v>
      </c>
      <c r="M2560" s="1" t="s">
        <v>1844</v>
      </c>
      <c r="N2560" s="1">
        <v>3.48</v>
      </c>
      <c r="P2560" s="2">
        <f t="shared" si="169"/>
        <v>53.64</v>
      </c>
      <c r="Q2560">
        <f t="shared" si="167"/>
        <v>405000</v>
      </c>
      <c r="R2560">
        <f t="shared" si="166"/>
        <v>99.986755555555547</v>
      </c>
    </row>
    <row r="2561" spans="1:18" ht="20.399999999999999" x14ac:dyDescent="0.35">
      <c r="A2561" s="1">
        <v>2559</v>
      </c>
      <c r="B2561" s="1" t="s">
        <v>143</v>
      </c>
      <c r="C2561" s="1" t="s">
        <v>27</v>
      </c>
      <c r="D2561" s="1">
        <v>2012</v>
      </c>
      <c r="E2561" s="1">
        <v>78000</v>
      </c>
      <c r="F2561" s="1" t="s">
        <v>23</v>
      </c>
      <c r="G2561" s="1" t="s">
        <v>17</v>
      </c>
      <c r="H2561" s="1" t="s">
        <v>18</v>
      </c>
      <c r="I2561" s="1">
        <v>22.9</v>
      </c>
      <c r="J2561" s="1" t="s">
        <v>24</v>
      </c>
      <c r="K2561" s="1" t="s">
        <v>51</v>
      </c>
      <c r="L2561" s="1">
        <v>5</v>
      </c>
      <c r="N2561" s="1">
        <v>4.4000000000000004</v>
      </c>
      <c r="P2561" s="2">
        <f t="shared" si="169"/>
        <v>74</v>
      </c>
      <c r="R2561" t="str">
        <f t="shared" si="166"/>
        <v/>
      </c>
    </row>
    <row r="2562" spans="1:18" ht="20.399999999999999" x14ac:dyDescent="0.35">
      <c r="A2562" s="1">
        <v>2560</v>
      </c>
      <c r="B2562" s="1" t="s">
        <v>1845</v>
      </c>
      <c r="C2562" s="1" t="s">
        <v>39</v>
      </c>
      <c r="D2562" s="1">
        <v>2008</v>
      </c>
      <c r="E2562" s="1">
        <v>85000</v>
      </c>
      <c r="F2562" s="1" t="s">
        <v>23</v>
      </c>
      <c r="G2562" s="1" t="s">
        <v>17</v>
      </c>
      <c r="H2562" s="1" t="s">
        <v>18</v>
      </c>
      <c r="I2562" s="1">
        <v>9.5</v>
      </c>
      <c r="J2562" s="1" t="s">
        <v>24</v>
      </c>
      <c r="K2562" s="1" t="s">
        <v>1846</v>
      </c>
      <c r="L2562" s="1">
        <v>6</v>
      </c>
      <c r="N2562" s="1">
        <v>7.99</v>
      </c>
      <c r="P2562" s="2">
        <f t="shared" si="169"/>
        <v>118.6</v>
      </c>
      <c r="R2562" t="str">
        <f t="shared" si="166"/>
        <v/>
      </c>
    </row>
    <row r="2563" spans="1:18" ht="20.399999999999999" x14ac:dyDescent="0.35">
      <c r="A2563" s="1">
        <v>2561</v>
      </c>
      <c r="B2563" s="1" t="s">
        <v>1847</v>
      </c>
      <c r="C2563" s="1" t="s">
        <v>39</v>
      </c>
      <c r="D2563" s="1">
        <v>2008</v>
      </c>
      <c r="E2563" s="1">
        <v>79000</v>
      </c>
      <c r="F2563" s="1" t="s">
        <v>23</v>
      </c>
      <c r="G2563" s="1" t="s">
        <v>35</v>
      </c>
      <c r="H2563" s="1" t="s">
        <v>18</v>
      </c>
      <c r="I2563" s="1">
        <v>13.1</v>
      </c>
      <c r="J2563" s="1" t="s">
        <v>24</v>
      </c>
      <c r="K2563" s="1" t="s">
        <v>254</v>
      </c>
      <c r="L2563" s="1">
        <v>5</v>
      </c>
      <c r="N2563" s="1">
        <v>10.99</v>
      </c>
      <c r="P2563" s="2">
        <f t="shared" si="169"/>
        <v>215</v>
      </c>
      <c r="R2563" t="str">
        <f t="shared" si="166"/>
        <v/>
      </c>
    </row>
    <row r="2564" spans="1:18" ht="20.399999999999999" x14ac:dyDescent="0.35">
      <c r="A2564" s="1">
        <v>2562</v>
      </c>
      <c r="B2564" s="1" t="s">
        <v>766</v>
      </c>
      <c r="C2564" s="1" t="s">
        <v>61</v>
      </c>
      <c r="D2564" s="1">
        <v>2014</v>
      </c>
      <c r="E2564" s="1">
        <v>79000</v>
      </c>
      <c r="F2564" s="1" t="s">
        <v>23</v>
      </c>
      <c r="G2564" s="1" t="s">
        <v>35</v>
      </c>
      <c r="H2564" s="1" t="s">
        <v>18</v>
      </c>
      <c r="I2564" s="1">
        <v>12.55</v>
      </c>
      <c r="J2564" s="1" t="s">
        <v>24</v>
      </c>
      <c r="K2564" s="1" t="s">
        <v>207</v>
      </c>
      <c r="L2564" s="1">
        <v>7</v>
      </c>
      <c r="N2564" s="1">
        <v>18.5</v>
      </c>
      <c r="P2564" s="2">
        <f t="shared" si="169"/>
        <v>168.5</v>
      </c>
      <c r="R2564" t="str">
        <f t="shared" si="166"/>
        <v/>
      </c>
    </row>
    <row r="2565" spans="1:18" ht="20.399999999999999" x14ac:dyDescent="0.35">
      <c r="A2565" s="1">
        <v>2563</v>
      </c>
      <c r="B2565" s="1" t="s">
        <v>1030</v>
      </c>
      <c r="C2565" s="1" t="s">
        <v>34</v>
      </c>
      <c r="D2565" s="1">
        <v>2018</v>
      </c>
      <c r="E2565" s="1">
        <v>48188</v>
      </c>
      <c r="F2565" s="1" t="s">
        <v>23</v>
      </c>
      <c r="G2565" s="1" t="s">
        <v>17</v>
      </c>
      <c r="H2565" s="1" t="s">
        <v>18</v>
      </c>
      <c r="I2565" s="1">
        <v>16.3</v>
      </c>
      <c r="J2565" s="1" t="s">
        <v>24</v>
      </c>
      <c r="K2565" s="1" t="s">
        <v>163</v>
      </c>
      <c r="L2565" s="1">
        <v>5</v>
      </c>
      <c r="M2565" s="1" t="s">
        <v>1848</v>
      </c>
      <c r="N2565" s="1">
        <v>21.69</v>
      </c>
      <c r="P2565" s="2">
        <f t="shared" si="169"/>
        <v>170</v>
      </c>
      <c r="Q2565">
        <f t="shared" si="167"/>
        <v>2695000</v>
      </c>
      <c r="R2565">
        <f t="shared" si="166"/>
        <v>99.993692022263446</v>
      </c>
    </row>
    <row r="2566" spans="1:18" ht="20.399999999999999" x14ac:dyDescent="0.35">
      <c r="A2566" s="1">
        <v>2564</v>
      </c>
      <c r="B2566" s="1" t="s">
        <v>749</v>
      </c>
      <c r="C2566" s="1" t="s">
        <v>34</v>
      </c>
      <c r="D2566" s="1">
        <v>2014</v>
      </c>
      <c r="E2566" s="1">
        <v>67557</v>
      </c>
      <c r="F2566" s="1" t="s">
        <v>23</v>
      </c>
      <c r="G2566" s="1" t="s">
        <v>17</v>
      </c>
      <c r="H2566" s="1" t="s">
        <v>18</v>
      </c>
      <c r="I2566" s="1">
        <v>23.4</v>
      </c>
      <c r="J2566" s="1" t="s">
        <v>24</v>
      </c>
      <c r="K2566" s="1" t="s">
        <v>51</v>
      </c>
      <c r="L2566" s="1">
        <v>5</v>
      </c>
      <c r="N2566" s="1">
        <v>5.17</v>
      </c>
      <c r="P2566" s="2">
        <f t="shared" si="169"/>
        <v>74</v>
      </c>
      <c r="R2566" t="str">
        <f t="shared" si="166"/>
        <v/>
      </c>
    </row>
    <row r="2567" spans="1:18" ht="20.399999999999999" x14ac:dyDescent="0.35">
      <c r="A2567" s="1">
        <v>2565</v>
      </c>
      <c r="B2567" s="1" t="s">
        <v>349</v>
      </c>
      <c r="C2567" s="1" t="s">
        <v>61</v>
      </c>
      <c r="D2567" s="1">
        <v>2011</v>
      </c>
      <c r="E2567" s="1">
        <v>103814</v>
      </c>
      <c r="F2567" s="1" t="s">
        <v>23</v>
      </c>
      <c r="G2567" s="1" t="s">
        <v>17</v>
      </c>
      <c r="H2567" s="1" t="s">
        <v>36</v>
      </c>
      <c r="I2567" s="1">
        <v>22.32</v>
      </c>
      <c r="J2567" s="1" t="s">
        <v>24</v>
      </c>
      <c r="K2567" s="1" t="s">
        <v>235</v>
      </c>
      <c r="L2567" s="1">
        <v>5</v>
      </c>
      <c r="N2567" s="1">
        <v>4.5</v>
      </c>
      <c r="P2567" s="2">
        <f t="shared" si="169"/>
        <v>126.32</v>
      </c>
      <c r="R2567" t="str">
        <f t="shared" si="166"/>
        <v/>
      </c>
    </row>
    <row r="2568" spans="1:18" ht="20.399999999999999" x14ac:dyDescent="0.35">
      <c r="A2568" s="1">
        <v>2566</v>
      </c>
      <c r="B2568" s="1" t="s">
        <v>1849</v>
      </c>
      <c r="C2568" s="1" t="s">
        <v>57</v>
      </c>
      <c r="D2568" s="1">
        <v>2014</v>
      </c>
      <c r="E2568" s="1">
        <v>45128</v>
      </c>
      <c r="F2568" s="1" t="s">
        <v>23</v>
      </c>
      <c r="G2568" s="1" t="s">
        <v>17</v>
      </c>
      <c r="H2568" s="1" t="s">
        <v>18</v>
      </c>
      <c r="I2568" s="1">
        <v>12.05</v>
      </c>
      <c r="J2568" s="1" t="s">
        <v>24</v>
      </c>
      <c r="K2568" s="1" t="s">
        <v>266</v>
      </c>
      <c r="L2568" s="1">
        <v>8</v>
      </c>
      <c r="N2568" s="1">
        <v>6.75</v>
      </c>
      <c r="P2568" s="2">
        <f t="shared" si="169"/>
        <v>120</v>
      </c>
      <c r="R2568" t="str">
        <f t="shared" si="166"/>
        <v/>
      </c>
    </row>
    <row r="2569" spans="1:18" ht="20.399999999999999" x14ac:dyDescent="0.35">
      <c r="A2569" s="1">
        <v>2567</v>
      </c>
      <c r="B2569" s="1" t="s">
        <v>430</v>
      </c>
      <c r="C2569" s="1" t="s">
        <v>53</v>
      </c>
      <c r="D2569" s="1">
        <v>2013</v>
      </c>
      <c r="E2569" s="1">
        <v>56075</v>
      </c>
      <c r="F2569" s="1" t="s">
        <v>28</v>
      </c>
      <c r="G2569" s="1" t="s">
        <v>17</v>
      </c>
      <c r="H2569" s="1" t="s">
        <v>18</v>
      </c>
      <c r="I2569" s="1">
        <v>19.809999999999999</v>
      </c>
      <c r="J2569" s="1" t="s">
        <v>24</v>
      </c>
      <c r="K2569" s="1" t="s">
        <v>351</v>
      </c>
      <c r="L2569" s="1">
        <v>5</v>
      </c>
      <c r="N2569" s="1">
        <v>3.12</v>
      </c>
      <c r="P2569" s="2">
        <f t="shared" si="169"/>
        <v>68.05</v>
      </c>
      <c r="R2569" t="str">
        <f t="shared" si="166"/>
        <v/>
      </c>
    </row>
    <row r="2570" spans="1:18" ht="20.399999999999999" x14ac:dyDescent="0.35">
      <c r="A2570" s="1">
        <v>2568</v>
      </c>
      <c r="B2570" s="1" t="s">
        <v>1109</v>
      </c>
      <c r="C2570" s="1" t="s">
        <v>39</v>
      </c>
      <c r="D2570" s="1">
        <v>2011</v>
      </c>
      <c r="E2570" s="1">
        <v>166000</v>
      </c>
      <c r="F2570" s="1" t="s">
        <v>23</v>
      </c>
      <c r="G2570" s="1" t="s">
        <v>17</v>
      </c>
      <c r="H2570" s="1" t="s">
        <v>18</v>
      </c>
      <c r="I2570" s="1">
        <v>12.99</v>
      </c>
      <c r="J2570" s="1" t="s">
        <v>24</v>
      </c>
      <c r="K2570" s="1" t="s">
        <v>247</v>
      </c>
      <c r="L2570" s="1">
        <v>8</v>
      </c>
      <c r="N2570" s="1">
        <v>8.25</v>
      </c>
      <c r="P2570" s="2">
        <f t="shared" si="169"/>
        <v>100.6</v>
      </c>
      <c r="R2570" t="str">
        <f t="shared" si="166"/>
        <v/>
      </c>
    </row>
    <row r="2571" spans="1:18" ht="20.399999999999999" x14ac:dyDescent="0.35">
      <c r="A2571" s="1">
        <v>2569</v>
      </c>
      <c r="B2571" s="1" t="s">
        <v>236</v>
      </c>
      <c r="C2571" s="1" t="s">
        <v>34</v>
      </c>
      <c r="D2571" s="1">
        <v>2017</v>
      </c>
      <c r="E2571" s="1">
        <v>65367</v>
      </c>
      <c r="F2571" s="1" t="s">
        <v>23</v>
      </c>
      <c r="G2571" s="1" t="s">
        <v>35</v>
      </c>
      <c r="H2571" s="1" t="s">
        <v>18</v>
      </c>
      <c r="I2571" s="1">
        <v>11.36</v>
      </c>
      <c r="J2571" s="1" t="s">
        <v>24</v>
      </c>
      <c r="K2571" s="1" t="s">
        <v>46</v>
      </c>
      <c r="L2571" s="1">
        <v>7</v>
      </c>
      <c r="M2571" s="1" t="s">
        <v>775</v>
      </c>
      <c r="N2571" s="1">
        <v>20.14</v>
      </c>
      <c r="P2571" s="2">
        <f t="shared" si="169"/>
        <v>171.5</v>
      </c>
      <c r="Q2571">
        <f t="shared" ref="Q2571:Q2624" si="170">VALUE(SUBSTITUTE(SUBSTITUTE(TRIM(M2571), CHAR(160), ""), " Lakh", "")) * 100000</f>
        <v>2805000</v>
      </c>
      <c r="R2571">
        <f t="shared" si="166"/>
        <v>99.993885918003571</v>
      </c>
    </row>
    <row r="2572" spans="1:18" ht="20.399999999999999" x14ac:dyDescent="0.35">
      <c r="A2572" s="1">
        <v>2570</v>
      </c>
      <c r="B2572" s="1" t="s">
        <v>1109</v>
      </c>
      <c r="C2572" s="1" t="s">
        <v>39</v>
      </c>
      <c r="D2572" s="1">
        <v>2013</v>
      </c>
      <c r="E2572" s="1">
        <v>114708</v>
      </c>
      <c r="F2572" s="1" t="s">
        <v>23</v>
      </c>
      <c r="G2572" s="1" t="s">
        <v>17</v>
      </c>
      <c r="H2572" s="1" t="s">
        <v>18</v>
      </c>
      <c r="I2572" s="1">
        <v>12.99</v>
      </c>
      <c r="J2572" s="1" t="s">
        <v>24</v>
      </c>
      <c r="K2572" s="1" t="s">
        <v>363</v>
      </c>
      <c r="L2572" s="1">
        <v>8</v>
      </c>
      <c r="N2572" s="1">
        <v>12.6</v>
      </c>
      <c r="P2572" s="2">
        <f t="shared" si="169"/>
        <v>100</v>
      </c>
      <c r="R2572" t="str">
        <f t="shared" si="166"/>
        <v/>
      </c>
    </row>
    <row r="2573" spans="1:18" ht="20.399999999999999" x14ac:dyDescent="0.35">
      <c r="A2573" s="1">
        <v>2571</v>
      </c>
      <c r="B2573" s="1" t="s">
        <v>462</v>
      </c>
      <c r="C2573" s="1" t="s">
        <v>53</v>
      </c>
      <c r="D2573" s="1">
        <v>2015</v>
      </c>
      <c r="E2573" s="1">
        <v>35082</v>
      </c>
      <c r="F2573" s="1" t="s">
        <v>23</v>
      </c>
      <c r="G2573" s="1" t="s">
        <v>17</v>
      </c>
      <c r="H2573" s="1" t="s">
        <v>18</v>
      </c>
      <c r="I2573" s="1">
        <v>23.4</v>
      </c>
      <c r="J2573" s="1" t="s">
        <v>24</v>
      </c>
      <c r="K2573" s="1" t="s">
        <v>51</v>
      </c>
      <c r="L2573" s="1">
        <v>5</v>
      </c>
      <c r="N2573" s="1">
        <v>6.61</v>
      </c>
      <c r="P2573" s="2">
        <f t="shared" si="169"/>
        <v>74</v>
      </c>
      <c r="R2573" t="str">
        <f t="shared" ref="R2573:R2636" si="171">IF(Q2573&lt;&gt;"", ((Q2573 - P2573) / Q2573) * 100, "")</f>
        <v/>
      </c>
    </row>
    <row r="2574" spans="1:18" ht="20.399999999999999" x14ac:dyDescent="0.35">
      <c r="A2574" s="1">
        <v>2572</v>
      </c>
      <c r="B2574" s="1" t="s">
        <v>683</v>
      </c>
      <c r="C2574" s="1" t="s">
        <v>53</v>
      </c>
      <c r="D2574" s="1">
        <v>2016</v>
      </c>
      <c r="E2574" s="1">
        <v>38593</v>
      </c>
      <c r="F2574" s="1" t="s">
        <v>23</v>
      </c>
      <c r="G2574" s="1" t="s">
        <v>35</v>
      </c>
      <c r="H2574" s="1" t="s">
        <v>18</v>
      </c>
      <c r="I2574" s="1">
        <v>17.010000000000002</v>
      </c>
      <c r="J2574" s="1" t="s">
        <v>24</v>
      </c>
      <c r="K2574" s="1" t="s">
        <v>25</v>
      </c>
      <c r="L2574" s="1">
        <v>5</v>
      </c>
      <c r="N2574" s="1">
        <v>13.23</v>
      </c>
      <c r="P2574" s="2">
        <f t="shared" si="169"/>
        <v>126.2</v>
      </c>
      <c r="R2574" t="str">
        <f t="shared" si="171"/>
        <v/>
      </c>
    </row>
    <row r="2575" spans="1:18" ht="20.399999999999999" x14ac:dyDescent="0.35">
      <c r="A2575" s="1">
        <v>2573</v>
      </c>
      <c r="B2575" s="1" t="s">
        <v>1359</v>
      </c>
      <c r="C2575" s="1" t="s">
        <v>15</v>
      </c>
      <c r="D2575" s="1">
        <v>2008</v>
      </c>
      <c r="E2575" s="1">
        <v>70700</v>
      </c>
      <c r="F2575" s="1" t="s">
        <v>23</v>
      </c>
      <c r="G2575" s="1" t="s">
        <v>17</v>
      </c>
      <c r="H2575" s="1" t="s">
        <v>18</v>
      </c>
      <c r="I2575" s="1">
        <v>12.99</v>
      </c>
      <c r="J2575" s="1" t="s">
        <v>24</v>
      </c>
      <c r="K2575" s="1" t="s">
        <v>363</v>
      </c>
      <c r="L2575" s="1">
        <v>8</v>
      </c>
      <c r="N2575" s="1">
        <v>4.75</v>
      </c>
      <c r="P2575" s="2">
        <f t="shared" si="169"/>
        <v>100</v>
      </c>
      <c r="R2575" t="str">
        <f t="shared" si="171"/>
        <v/>
      </c>
    </row>
    <row r="2576" spans="1:18" ht="20.399999999999999" x14ac:dyDescent="0.35">
      <c r="A2576" s="1">
        <v>2574</v>
      </c>
      <c r="B2576" s="1" t="s">
        <v>474</v>
      </c>
      <c r="C2576" s="1" t="s">
        <v>15</v>
      </c>
      <c r="D2576" s="1">
        <v>2011</v>
      </c>
      <c r="E2576" s="1">
        <v>83000</v>
      </c>
      <c r="F2576" s="1" t="s">
        <v>23</v>
      </c>
      <c r="G2576" s="1" t="s">
        <v>17</v>
      </c>
      <c r="H2576" s="1" t="s">
        <v>36</v>
      </c>
      <c r="I2576" s="1">
        <v>20.54</v>
      </c>
      <c r="J2576" s="1" t="s">
        <v>24</v>
      </c>
      <c r="K2576" s="1" t="s">
        <v>49</v>
      </c>
      <c r="L2576" s="1">
        <v>5</v>
      </c>
      <c r="N2576" s="1">
        <v>2.9</v>
      </c>
      <c r="P2576" s="2">
        <f t="shared" si="169"/>
        <v>103.6</v>
      </c>
      <c r="R2576" t="str">
        <f t="shared" si="171"/>
        <v/>
      </c>
    </row>
    <row r="2577" spans="1:18" ht="20.399999999999999" x14ac:dyDescent="0.35">
      <c r="A2577" s="1">
        <v>2575</v>
      </c>
      <c r="B2577" s="1" t="s">
        <v>1850</v>
      </c>
      <c r="C2577" s="1" t="s">
        <v>39</v>
      </c>
      <c r="D2577" s="1">
        <v>2015</v>
      </c>
      <c r="E2577" s="1">
        <v>120000</v>
      </c>
      <c r="F2577" s="1" t="s">
        <v>23</v>
      </c>
      <c r="G2577" s="1" t="s">
        <v>17</v>
      </c>
      <c r="H2577" s="1" t="s">
        <v>18</v>
      </c>
      <c r="I2577" s="1">
        <v>14.8</v>
      </c>
      <c r="J2577" s="1" t="s">
        <v>24</v>
      </c>
      <c r="K2577" s="1" t="s">
        <v>84</v>
      </c>
      <c r="L2577" s="1">
        <v>10</v>
      </c>
      <c r="N2577" s="1">
        <v>5.5</v>
      </c>
      <c r="P2577" s="2">
        <f t="shared" si="169"/>
        <v>80</v>
      </c>
      <c r="R2577" t="str">
        <f t="shared" si="171"/>
        <v/>
      </c>
    </row>
    <row r="2578" spans="1:18" ht="20.399999999999999" x14ac:dyDescent="0.35">
      <c r="A2578" s="1">
        <v>2576</v>
      </c>
      <c r="B2578" s="1" t="s">
        <v>98</v>
      </c>
      <c r="C2578" s="1" t="s">
        <v>53</v>
      </c>
      <c r="D2578" s="1">
        <v>2014</v>
      </c>
      <c r="E2578" s="1">
        <v>91586</v>
      </c>
      <c r="F2578" s="1" t="s">
        <v>23</v>
      </c>
      <c r="G2578" s="1" t="s">
        <v>35</v>
      </c>
      <c r="H2578" s="1" t="s">
        <v>36</v>
      </c>
      <c r="I2578" s="1">
        <v>11.18</v>
      </c>
      <c r="J2578" s="1" t="s">
        <v>24</v>
      </c>
      <c r="K2578" s="1" t="s">
        <v>99</v>
      </c>
      <c r="L2578" s="1">
        <v>7</v>
      </c>
      <c r="N2578" s="1">
        <v>9.4700000000000006</v>
      </c>
      <c r="P2578" s="2">
        <f t="shared" si="169"/>
        <v>184</v>
      </c>
      <c r="R2578" t="str">
        <f t="shared" si="171"/>
        <v/>
      </c>
    </row>
    <row r="2579" spans="1:18" ht="20.399999999999999" x14ac:dyDescent="0.35">
      <c r="A2579" s="1">
        <v>2577</v>
      </c>
      <c r="B2579" s="1" t="s">
        <v>358</v>
      </c>
      <c r="C2579" s="1" t="s">
        <v>15</v>
      </c>
      <c r="D2579" s="1">
        <v>2008</v>
      </c>
      <c r="E2579" s="1">
        <v>38235</v>
      </c>
      <c r="F2579" s="1" t="s">
        <v>28</v>
      </c>
      <c r="G2579" s="1" t="s">
        <v>17</v>
      </c>
      <c r="H2579" s="1" t="s">
        <v>18</v>
      </c>
      <c r="I2579" s="1">
        <v>20.36</v>
      </c>
      <c r="J2579" s="1" t="s">
        <v>24</v>
      </c>
      <c r="K2579" s="1" t="s">
        <v>151</v>
      </c>
      <c r="L2579" s="1">
        <v>5</v>
      </c>
      <c r="N2579" s="1">
        <v>1.95</v>
      </c>
      <c r="P2579" s="2">
        <f t="shared" si="169"/>
        <v>78.900000000000006</v>
      </c>
      <c r="R2579" t="str">
        <f t="shared" si="171"/>
        <v/>
      </c>
    </row>
    <row r="2580" spans="1:18" ht="20.399999999999999" x14ac:dyDescent="0.35">
      <c r="A2580" s="1">
        <v>2578</v>
      </c>
      <c r="B2580" s="1" t="s">
        <v>204</v>
      </c>
      <c r="C2580" s="1" t="s">
        <v>57</v>
      </c>
      <c r="D2580" s="1">
        <v>2011</v>
      </c>
      <c r="E2580" s="1">
        <v>37000</v>
      </c>
      <c r="F2580" s="1" t="s">
        <v>28</v>
      </c>
      <c r="G2580" s="1" t="s">
        <v>17</v>
      </c>
      <c r="H2580" s="1" t="s">
        <v>18</v>
      </c>
      <c r="I2580" s="1">
        <v>20.36</v>
      </c>
      <c r="J2580" s="1" t="s">
        <v>24</v>
      </c>
      <c r="K2580" s="1" t="s">
        <v>151</v>
      </c>
      <c r="L2580" s="1">
        <v>5</v>
      </c>
      <c r="N2580" s="1">
        <v>2.2000000000000002</v>
      </c>
      <c r="P2580" s="2">
        <f t="shared" si="169"/>
        <v>78.900000000000006</v>
      </c>
      <c r="R2580" t="str">
        <f t="shared" si="171"/>
        <v/>
      </c>
    </row>
    <row r="2581" spans="1:18" ht="20.399999999999999" x14ac:dyDescent="0.35">
      <c r="A2581" s="1">
        <v>2579</v>
      </c>
      <c r="B2581" s="1" t="s">
        <v>1851</v>
      </c>
      <c r="C2581" s="1" t="s">
        <v>15</v>
      </c>
      <c r="D2581" s="1">
        <v>2006</v>
      </c>
      <c r="E2581" s="1">
        <v>50888</v>
      </c>
      <c r="F2581" s="1" t="s">
        <v>28</v>
      </c>
      <c r="G2581" s="1" t="s">
        <v>17</v>
      </c>
      <c r="H2581" s="1" t="s">
        <v>18</v>
      </c>
      <c r="I2581" s="1">
        <v>17</v>
      </c>
      <c r="J2581" s="1" t="s">
        <v>24</v>
      </c>
      <c r="K2581" s="1" t="s">
        <v>188</v>
      </c>
      <c r="L2581" s="1">
        <v>5</v>
      </c>
      <c r="N2581" s="1">
        <v>1.1499999999999999</v>
      </c>
      <c r="P2581" s="2"/>
      <c r="R2581" t="str">
        <f t="shared" si="171"/>
        <v/>
      </c>
    </row>
    <row r="2582" spans="1:18" ht="20.399999999999999" x14ac:dyDescent="0.35">
      <c r="A2582" s="1">
        <v>2580</v>
      </c>
      <c r="B2582" s="1" t="s">
        <v>580</v>
      </c>
      <c r="C2582" s="1" t="s">
        <v>74</v>
      </c>
      <c r="D2582" s="1">
        <v>2013</v>
      </c>
      <c r="E2582" s="1">
        <v>44000</v>
      </c>
      <c r="F2582" s="1" t="s">
        <v>28</v>
      </c>
      <c r="G2582" s="1" t="s">
        <v>17</v>
      </c>
      <c r="H2582" s="1" t="s">
        <v>36</v>
      </c>
      <c r="I2582" s="1">
        <v>18</v>
      </c>
      <c r="J2582" s="1" t="s">
        <v>24</v>
      </c>
      <c r="K2582" s="1" t="s">
        <v>196</v>
      </c>
      <c r="L2582" s="1">
        <v>5</v>
      </c>
      <c r="N2582" s="1">
        <v>4.3499999999999996</v>
      </c>
      <c r="P2582" s="2">
        <f t="shared" ref="P2582:P2598" si="172">--LEFT(K2582, FIND(" ", K2582) - 1)</f>
        <v>86.7</v>
      </c>
      <c r="R2582" t="str">
        <f t="shared" si="171"/>
        <v/>
      </c>
    </row>
    <row r="2583" spans="1:18" ht="20.399999999999999" x14ac:dyDescent="0.35">
      <c r="A2583" s="1">
        <v>2581</v>
      </c>
      <c r="B2583" s="1" t="s">
        <v>1852</v>
      </c>
      <c r="C2583" s="1" t="s">
        <v>22</v>
      </c>
      <c r="D2583" s="1">
        <v>2016</v>
      </c>
      <c r="E2583" s="1">
        <v>54000</v>
      </c>
      <c r="F2583" s="1" t="s">
        <v>28</v>
      </c>
      <c r="G2583" s="1" t="s">
        <v>35</v>
      </c>
      <c r="H2583" s="1" t="s">
        <v>18</v>
      </c>
      <c r="I2583" s="1">
        <v>23.1</v>
      </c>
      <c r="J2583" s="1" t="s">
        <v>24</v>
      </c>
      <c r="K2583" s="1" t="s">
        <v>398</v>
      </c>
      <c r="L2583" s="1">
        <v>5</v>
      </c>
      <c r="N2583" s="1">
        <v>4.5</v>
      </c>
      <c r="P2583" s="2">
        <f t="shared" si="172"/>
        <v>67.040000000000006</v>
      </c>
      <c r="R2583" t="str">
        <f t="shared" si="171"/>
        <v/>
      </c>
    </row>
    <row r="2584" spans="1:18" ht="20.399999999999999" x14ac:dyDescent="0.35">
      <c r="A2584" s="1">
        <v>2582</v>
      </c>
      <c r="B2584" s="1" t="s">
        <v>868</v>
      </c>
      <c r="C2584" s="1" t="s">
        <v>27</v>
      </c>
      <c r="D2584" s="1">
        <v>2013</v>
      </c>
      <c r="E2584" s="1">
        <v>90000</v>
      </c>
      <c r="F2584" s="1" t="s">
        <v>28</v>
      </c>
      <c r="G2584" s="1" t="s">
        <v>17</v>
      </c>
      <c r="H2584" s="1" t="s">
        <v>18</v>
      </c>
      <c r="I2584" s="1">
        <v>18.899999999999999</v>
      </c>
      <c r="J2584" s="1" t="s">
        <v>24</v>
      </c>
      <c r="K2584" s="1" t="s">
        <v>110</v>
      </c>
      <c r="L2584" s="1">
        <v>5</v>
      </c>
      <c r="N2584" s="1">
        <v>3.55</v>
      </c>
      <c r="P2584" s="2">
        <f t="shared" si="172"/>
        <v>82</v>
      </c>
      <c r="R2584" t="str">
        <f t="shared" si="171"/>
        <v/>
      </c>
    </row>
    <row r="2585" spans="1:18" ht="20.399999999999999" x14ac:dyDescent="0.35">
      <c r="A2585" s="1">
        <v>2583</v>
      </c>
      <c r="B2585" s="1" t="s">
        <v>508</v>
      </c>
      <c r="C2585" s="1" t="s">
        <v>57</v>
      </c>
      <c r="D2585" s="1">
        <v>2015</v>
      </c>
      <c r="E2585" s="1">
        <v>35000</v>
      </c>
      <c r="F2585" s="1" t="s">
        <v>23</v>
      </c>
      <c r="G2585" s="1" t="s">
        <v>17</v>
      </c>
      <c r="H2585" s="1" t="s">
        <v>18</v>
      </c>
      <c r="I2585" s="1">
        <v>19.3</v>
      </c>
      <c r="J2585" s="1" t="s">
        <v>24</v>
      </c>
      <c r="K2585" s="1" t="s">
        <v>114</v>
      </c>
      <c r="L2585" s="1">
        <v>5</v>
      </c>
      <c r="N2585" s="1">
        <v>4.75</v>
      </c>
      <c r="P2585" s="2">
        <f t="shared" si="172"/>
        <v>73.900000000000006</v>
      </c>
      <c r="R2585" t="str">
        <f t="shared" si="171"/>
        <v/>
      </c>
    </row>
    <row r="2586" spans="1:18" ht="20.399999999999999" x14ac:dyDescent="0.35">
      <c r="A2586" s="1">
        <v>2584</v>
      </c>
      <c r="B2586" s="1" t="s">
        <v>453</v>
      </c>
      <c r="C2586" s="1" t="s">
        <v>34</v>
      </c>
      <c r="D2586" s="1">
        <v>2012</v>
      </c>
      <c r="E2586" s="1">
        <v>47324</v>
      </c>
      <c r="F2586" s="1" t="s">
        <v>28</v>
      </c>
      <c r="G2586" s="1" t="s">
        <v>17</v>
      </c>
      <c r="H2586" s="1" t="s">
        <v>36</v>
      </c>
      <c r="I2586" s="1">
        <v>20.36</v>
      </c>
      <c r="J2586" s="1" t="s">
        <v>24</v>
      </c>
      <c r="K2586" s="1" t="s">
        <v>151</v>
      </c>
      <c r="L2586" s="1">
        <v>5</v>
      </c>
      <c r="N2586" s="1">
        <v>4.5199999999999996</v>
      </c>
      <c r="P2586" s="2">
        <f t="shared" si="172"/>
        <v>78.900000000000006</v>
      </c>
      <c r="R2586" t="str">
        <f t="shared" si="171"/>
        <v/>
      </c>
    </row>
    <row r="2587" spans="1:18" ht="20.399999999999999" x14ac:dyDescent="0.35">
      <c r="A2587" s="1">
        <v>2585</v>
      </c>
      <c r="B2587" s="1" t="s">
        <v>765</v>
      </c>
      <c r="C2587" s="1" t="s">
        <v>15</v>
      </c>
      <c r="D2587" s="1">
        <v>2012</v>
      </c>
      <c r="E2587" s="1">
        <v>65148</v>
      </c>
      <c r="F2587" s="1" t="s">
        <v>23</v>
      </c>
      <c r="G2587" s="1" t="s">
        <v>35</v>
      </c>
      <c r="H2587" s="1" t="s">
        <v>18</v>
      </c>
      <c r="I2587" s="1">
        <v>15.06</v>
      </c>
      <c r="J2587" s="1" t="s">
        <v>24</v>
      </c>
      <c r="K2587" s="1" t="s">
        <v>477</v>
      </c>
      <c r="L2587" s="1">
        <v>5</v>
      </c>
      <c r="N2587" s="1">
        <v>12.75</v>
      </c>
      <c r="P2587" s="2">
        <f t="shared" si="172"/>
        <v>177</v>
      </c>
      <c r="R2587" t="str">
        <f t="shared" si="171"/>
        <v/>
      </c>
    </row>
    <row r="2588" spans="1:18" ht="20.399999999999999" x14ac:dyDescent="0.35">
      <c r="A2588" s="1">
        <v>2586</v>
      </c>
      <c r="B2588" s="1" t="s">
        <v>138</v>
      </c>
      <c r="C2588" s="1" t="s">
        <v>34</v>
      </c>
      <c r="D2588" s="1">
        <v>2014</v>
      </c>
      <c r="E2588" s="1">
        <v>57773</v>
      </c>
      <c r="F2588" s="1" t="s">
        <v>23</v>
      </c>
      <c r="G2588" s="1" t="s">
        <v>35</v>
      </c>
      <c r="H2588" s="1" t="s">
        <v>36</v>
      </c>
      <c r="I2588" s="1">
        <v>17.11</v>
      </c>
      <c r="J2588" s="1" t="s">
        <v>24</v>
      </c>
      <c r="K2588" s="1" t="s">
        <v>139</v>
      </c>
      <c r="L2588" s="1">
        <v>5</v>
      </c>
      <c r="N2588" s="1">
        <v>20.04</v>
      </c>
      <c r="P2588" s="2">
        <f t="shared" si="172"/>
        <v>174.33</v>
      </c>
      <c r="R2588" t="str">
        <f t="shared" si="171"/>
        <v/>
      </c>
    </row>
    <row r="2589" spans="1:18" ht="20.399999999999999" x14ac:dyDescent="0.35">
      <c r="A2589" s="1">
        <v>2587</v>
      </c>
      <c r="B2589" s="1" t="s">
        <v>784</v>
      </c>
      <c r="C2589" s="1" t="s">
        <v>74</v>
      </c>
      <c r="D2589" s="1">
        <v>2014</v>
      </c>
      <c r="E2589" s="1">
        <v>87000</v>
      </c>
      <c r="F2589" s="1" t="s">
        <v>23</v>
      </c>
      <c r="G2589" s="1" t="s">
        <v>17</v>
      </c>
      <c r="H2589" s="1" t="s">
        <v>18</v>
      </c>
      <c r="I2589" s="1">
        <v>20.45</v>
      </c>
      <c r="J2589" s="1" t="s">
        <v>24</v>
      </c>
      <c r="K2589" s="1" t="s">
        <v>72</v>
      </c>
      <c r="L2589" s="1">
        <v>5</v>
      </c>
      <c r="N2589" s="1">
        <v>6.5</v>
      </c>
      <c r="P2589" s="2">
        <f t="shared" si="172"/>
        <v>83.8</v>
      </c>
      <c r="R2589" t="str">
        <f t="shared" si="171"/>
        <v/>
      </c>
    </row>
    <row r="2590" spans="1:18" ht="20.399999999999999" x14ac:dyDescent="0.35">
      <c r="A2590" s="1">
        <v>2588</v>
      </c>
      <c r="B2590" s="1" t="s">
        <v>1853</v>
      </c>
      <c r="C2590" s="1" t="s">
        <v>27</v>
      </c>
      <c r="D2590" s="1">
        <v>2007</v>
      </c>
      <c r="E2590" s="1">
        <v>179032</v>
      </c>
      <c r="F2590" s="1" t="s">
        <v>23</v>
      </c>
      <c r="G2590" s="1" t="s">
        <v>17</v>
      </c>
      <c r="H2590" s="1" t="s">
        <v>18</v>
      </c>
      <c r="I2590" s="1">
        <v>11.56</v>
      </c>
      <c r="J2590" s="1" t="s">
        <v>24</v>
      </c>
      <c r="K2590" s="1" t="s">
        <v>1854</v>
      </c>
      <c r="L2590" s="1">
        <v>7</v>
      </c>
      <c r="N2590" s="1">
        <v>7.5</v>
      </c>
      <c r="P2590" s="2">
        <f t="shared" si="172"/>
        <v>199.3</v>
      </c>
      <c r="R2590" t="str">
        <f t="shared" si="171"/>
        <v/>
      </c>
    </row>
    <row r="2591" spans="1:18" ht="20.399999999999999" x14ac:dyDescent="0.35">
      <c r="A2591" s="1">
        <v>2589</v>
      </c>
      <c r="B2591" s="1" t="s">
        <v>1500</v>
      </c>
      <c r="C2591" s="1" t="s">
        <v>15</v>
      </c>
      <c r="D2591" s="1">
        <v>2016</v>
      </c>
      <c r="E2591" s="1">
        <v>8000</v>
      </c>
      <c r="F2591" s="1" t="s">
        <v>28</v>
      </c>
      <c r="G2591" s="1" t="s">
        <v>35</v>
      </c>
      <c r="H2591" s="1" t="s">
        <v>18</v>
      </c>
      <c r="I2591" s="1">
        <v>22.5</v>
      </c>
      <c r="J2591" s="1" t="s">
        <v>24</v>
      </c>
      <c r="K2591" s="1" t="s">
        <v>223</v>
      </c>
      <c r="L2591" s="1">
        <v>5</v>
      </c>
      <c r="M2591" s="1" t="s">
        <v>987</v>
      </c>
      <c r="N2591" s="1">
        <v>4.1500000000000004</v>
      </c>
      <c r="P2591" s="2">
        <f t="shared" si="172"/>
        <v>67</v>
      </c>
      <c r="Q2591">
        <f t="shared" si="170"/>
        <v>614000</v>
      </c>
      <c r="R2591">
        <f t="shared" si="171"/>
        <v>99.989087947882737</v>
      </c>
    </row>
    <row r="2592" spans="1:18" ht="20.399999999999999" x14ac:dyDescent="0.35">
      <c r="A2592" s="1">
        <v>2590</v>
      </c>
      <c r="B2592" s="1" t="s">
        <v>1855</v>
      </c>
      <c r="C2592" s="1" t="s">
        <v>39</v>
      </c>
      <c r="D2592" s="1">
        <v>2007</v>
      </c>
      <c r="E2592" s="1">
        <v>77000</v>
      </c>
      <c r="F2592" s="1" t="s">
        <v>28</v>
      </c>
      <c r="G2592" s="1" t="s">
        <v>17</v>
      </c>
      <c r="H2592" s="1" t="s">
        <v>18</v>
      </c>
      <c r="I2592" s="1">
        <v>13.5</v>
      </c>
      <c r="J2592" s="1" t="s">
        <v>24</v>
      </c>
      <c r="K2592" s="1" t="s">
        <v>245</v>
      </c>
      <c r="L2592" s="1">
        <v>5</v>
      </c>
      <c r="N2592" s="1">
        <v>2.5</v>
      </c>
      <c r="P2592" s="2">
        <f t="shared" si="172"/>
        <v>130</v>
      </c>
      <c r="R2592" t="str">
        <f t="shared" si="171"/>
        <v/>
      </c>
    </row>
    <row r="2593" spans="1:18" ht="20.399999999999999" x14ac:dyDescent="0.35">
      <c r="A2593" s="1">
        <v>2591</v>
      </c>
      <c r="B2593" s="1" t="s">
        <v>1856</v>
      </c>
      <c r="C2593" s="1" t="s">
        <v>22</v>
      </c>
      <c r="D2593" s="1">
        <v>2016</v>
      </c>
      <c r="E2593" s="1">
        <v>20600</v>
      </c>
      <c r="F2593" s="1" t="s">
        <v>28</v>
      </c>
      <c r="G2593" s="1" t="s">
        <v>17</v>
      </c>
      <c r="H2593" s="1" t="s">
        <v>18</v>
      </c>
      <c r="I2593" s="1">
        <v>18.600000000000001</v>
      </c>
      <c r="J2593" s="1" t="s">
        <v>24</v>
      </c>
      <c r="K2593" s="1" t="s">
        <v>368</v>
      </c>
      <c r="L2593" s="1">
        <v>5</v>
      </c>
      <c r="N2593" s="1">
        <v>5.4</v>
      </c>
      <c r="P2593" s="2">
        <f t="shared" si="172"/>
        <v>81.83</v>
      </c>
      <c r="R2593" t="str">
        <f t="shared" si="171"/>
        <v/>
      </c>
    </row>
    <row r="2594" spans="1:18" ht="20.399999999999999" x14ac:dyDescent="0.35">
      <c r="A2594" s="1">
        <v>2592</v>
      </c>
      <c r="B2594" s="1" t="s">
        <v>277</v>
      </c>
      <c r="C2594" s="1" t="s">
        <v>15</v>
      </c>
      <c r="D2594" s="1">
        <v>2016</v>
      </c>
      <c r="E2594" s="1">
        <v>13198</v>
      </c>
      <c r="F2594" s="1" t="s">
        <v>28</v>
      </c>
      <c r="G2594" s="1" t="s">
        <v>17</v>
      </c>
      <c r="H2594" s="1" t="s">
        <v>18</v>
      </c>
      <c r="I2594" s="1">
        <v>24.07</v>
      </c>
      <c r="J2594" s="1" t="s">
        <v>24</v>
      </c>
      <c r="K2594" s="1" t="s">
        <v>88</v>
      </c>
      <c r="L2594" s="1">
        <v>5</v>
      </c>
      <c r="M2594" s="1" t="s">
        <v>1857</v>
      </c>
      <c r="N2594" s="1">
        <v>3.15</v>
      </c>
      <c r="P2594" s="2">
        <f t="shared" si="172"/>
        <v>67.099999999999994</v>
      </c>
      <c r="Q2594">
        <f t="shared" si="170"/>
        <v>482000</v>
      </c>
      <c r="R2594">
        <f t="shared" si="171"/>
        <v>99.986078838174279</v>
      </c>
    </row>
    <row r="2595" spans="1:18" ht="20.399999999999999" x14ac:dyDescent="0.35">
      <c r="A2595" s="1">
        <v>2593</v>
      </c>
      <c r="B2595" s="1" t="s">
        <v>1408</v>
      </c>
      <c r="C2595" s="1" t="s">
        <v>74</v>
      </c>
      <c r="D2595" s="1">
        <v>2015</v>
      </c>
      <c r="E2595" s="1">
        <v>21000</v>
      </c>
      <c r="F2595" s="1" t="s">
        <v>23</v>
      </c>
      <c r="G2595" s="1" t="s">
        <v>35</v>
      </c>
      <c r="H2595" s="1" t="s">
        <v>36</v>
      </c>
      <c r="I2595" s="1">
        <v>12.07</v>
      </c>
      <c r="J2595" s="1" t="s">
        <v>24</v>
      </c>
      <c r="K2595" s="1" t="s">
        <v>226</v>
      </c>
      <c r="L2595" s="1">
        <v>7</v>
      </c>
      <c r="N2595" s="1">
        <v>52.5</v>
      </c>
      <c r="P2595" s="2">
        <f t="shared" si="172"/>
        <v>241.4</v>
      </c>
      <c r="R2595" t="str">
        <f t="shared" si="171"/>
        <v/>
      </c>
    </row>
    <row r="2596" spans="1:18" ht="20.399999999999999" x14ac:dyDescent="0.35">
      <c r="A2596" s="1">
        <v>2594</v>
      </c>
      <c r="B2596" s="1" t="s">
        <v>1858</v>
      </c>
      <c r="C2596" s="1" t="s">
        <v>61</v>
      </c>
      <c r="D2596" s="1">
        <v>2016</v>
      </c>
      <c r="E2596" s="1">
        <v>38000</v>
      </c>
      <c r="F2596" s="1" t="s">
        <v>28</v>
      </c>
      <c r="G2596" s="1" t="s">
        <v>17</v>
      </c>
      <c r="H2596" s="1" t="s">
        <v>18</v>
      </c>
      <c r="I2596" s="1">
        <v>18.600000000000001</v>
      </c>
      <c r="J2596" s="1" t="s">
        <v>24</v>
      </c>
      <c r="K2596" s="1" t="s">
        <v>368</v>
      </c>
      <c r="L2596" s="1">
        <v>5</v>
      </c>
      <c r="N2596" s="1">
        <v>5.95</v>
      </c>
      <c r="P2596" s="2">
        <f t="shared" si="172"/>
        <v>81.83</v>
      </c>
      <c r="R2596" t="str">
        <f t="shared" si="171"/>
        <v/>
      </c>
    </row>
    <row r="2597" spans="1:18" ht="20.399999999999999" x14ac:dyDescent="0.35">
      <c r="A2597" s="1">
        <v>2595</v>
      </c>
      <c r="B2597" s="1" t="s">
        <v>1859</v>
      </c>
      <c r="C2597" s="1" t="s">
        <v>34</v>
      </c>
      <c r="D2597" s="1">
        <v>2019</v>
      </c>
      <c r="E2597" s="1">
        <v>15379</v>
      </c>
      <c r="F2597" s="1" t="s">
        <v>28</v>
      </c>
      <c r="G2597" s="1" t="s">
        <v>35</v>
      </c>
      <c r="H2597" s="1" t="s">
        <v>18</v>
      </c>
      <c r="I2597" s="1">
        <v>23.84</v>
      </c>
      <c r="J2597" s="1" t="s">
        <v>24</v>
      </c>
      <c r="K2597" s="1" t="s">
        <v>1860</v>
      </c>
      <c r="L2597" s="1">
        <v>5</v>
      </c>
      <c r="M2597" s="1" t="s">
        <v>1861</v>
      </c>
      <c r="N2597" s="1">
        <v>6.97</v>
      </c>
      <c r="P2597" s="2">
        <f t="shared" si="172"/>
        <v>83.83</v>
      </c>
      <c r="Q2597">
        <f t="shared" si="170"/>
        <v>717000</v>
      </c>
      <c r="R2597">
        <f t="shared" si="171"/>
        <v>99.98830822873083</v>
      </c>
    </row>
    <row r="2598" spans="1:18" ht="20.399999999999999" x14ac:dyDescent="0.35">
      <c r="A2598" s="1">
        <v>2596</v>
      </c>
      <c r="B2598" s="1" t="s">
        <v>204</v>
      </c>
      <c r="C2598" s="1" t="s">
        <v>39</v>
      </c>
      <c r="D2598" s="1">
        <v>2011</v>
      </c>
      <c r="E2598" s="1">
        <v>60000</v>
      </c>
      <c r="F2598" s="1" t="s">
        <v>28</v>
      </c>
      <c r="G2598" s="1" t="s">
        <v>17</v>
      </c>
      <c r="H2598" s="1" t="s">
        <v>18</v>
      </c>
      <c r="I2598" s="1">
        <v>20.36</v>
      </c>
      <c r="J2598" s="1" t="s">
        <v>24</v>
      </c>
      <c r="K2598" s="1" t="s">
        <v>151</v>
      </c>
      <c r="L2598" s="1">
        <v>5</v>
      </c>
      <c r="N2598" s="1">
        <v>3.2</v>
      </c>
      <c r="P2598" s="2">
        <f t="shared" si="172"/>
        <v>78.900000000000006</v>
      </c>
      <c r="R2598" t="str">
        <f t="shared" si="171"/>
        <v/>
      </c>
    </row>
    <row r="2599" spans="1:18" ht="20.399999999999999" x14ac:dyDescent="0.35">
      <c r="A2599" s="1">
        <v>2597</v>
      </c>
      <c r="B2599" s="1" t="s">
        <v>822</v>
      </c>
      <c r="C2599" s="1" t="s">
        <v>22</v>
      </c>
      <c r="D2599" s="1">
        <v>2007</v>
      </c>
      <c r="E2599" s="1">
        <v>70000</v>
      </c>
      <c r="F2599" s="1" t="s">
        <v>28</v>
      </c>
      <c r="G2599" s="1" t="s">
        <v>17</v>
      </c>
      <c r="H2599" s="1" t="s">
        <v>18</v>
      </c>
      <c r="I2599" s="1">
        <v>0</v>
      </c>
      <c r="J2599" s="1" t="s">
        <v>24</v>
      </c>
      <c r="K2599" s="1" t="s">
        <v>188</v>
      </c>
      <c r="L2599" s="1">
        <v>5</v>
      </c>
      <c r="N2599" s="1">
        <v>1.1200000000000001</v>
      </c>
      <c r="P2599" s="2"/>
      <c r="R2599" t="str">
        <f t="shared" si="171"/>
        <v/>
      </c>
    </row>
    <row r="2600" spans="1:18" ht="20.399999999999999" x14ac:dyDescent="0.35">
      <c r="A2600" s="1">
        <v>2598</v>
      </c>
      <c r="B2600" s="1" t="s">
        <v>380</v>
      </c>
      <c r="C2600" s="1" t="s">
        <v>74</v>
      </c>
      <c r="D2600" s="1">
        <v>2013</v>
      </c>
      <c r="E2600" s="1">
        <v>75371</v>
      </c>
      <c r="F2600" s="1" t="s">
        <v>23</v>
      </c>
      <c r="G2600" s="1" t="s">
        <v>17</v>
      </c>
      <c r="H2600" s="1" t="s">
        <v>18</v>
      </c>
      <c r="I2600" s="1">
        <v>20.46</v>
      </c>
      <c r="J2600" s="1" t="s">
        <v>24</v>
      </c>
      <c r="K2600" s="1" t="s">
        <v>72</v>
      </c>
      <c r="L2600" s="1">
        <v>5</v>
      </c>
      <c r="N2600" s="1">
        <v>6.69</v>
      </c>
      <c r="P2600" s="2">
        <f t="shared" ref="P2600:P2624" si="173">--LEFT(K2600, FIND(" ", K2600) - 1)</f>
        <v>83.8</v>
      </c>
      <c r="R2600" t="str">
        <f t="shared" si="171"/>
        <v/>
      </c>
    </row>
    <row r="2601" spans="1:18" ht="20.399999999999999" x14ac:dyDescent="0.35">
      <c r="A2601" s="1">
        <v>2599</v>
      </c>
      <c r="B2601" s="1" t="s">
        <v>1862</v>
      </c>
      <c r="C2601" s="1" t="s">
        <v>74</v>
      </c>
      <c r="D2601" s="1">
        <v>2014</v>
      </c>
      <c r="E2601" s="1">
        <v>60000</v>
      </c>
      <c r="F2601" s="1" t="s">
        <v>23</v>
      </c>
      <c r="G2601" s="1" t="s">
        <v>17</v>
      </c>
      <c r="H2601" s="1" t="s">
        <v>36</v>
      </c>
      <c r="I2601" s="1">
        <v>13.49</v>
      </c>
      <c r="J2601" s="1" t="s">
        <v>24</v>
      </c>
      <c r="K2601" s="1" t="s">
        <v>127</v>
      </c>
      <c r="L2601" s="1">
        <v>5</v>
      </c>
      <c r="N2601" s="1">
        <v>5.9</v>
      </c>
      <c r="P2601" s="2">
        <f t="shared" si="173"/>
        <v>138.03</v>
      </c>
      <c r="R2601" t="str">
        <f t="shared" si="171"/>
        <v/>
      </c>
    </row>
    <row r="2602" spans="1:18" ht="20.399999999999999" x14ac:dyDescent="0.35">
      <c r="A2602" s="1">
        <v>2600</v>
      </c>
      <c r="B2602" s="1" t="s">
        <v>1515</v>
      </c>
      <c r="C2602" s="1" t="s">
        <v>57</v>
      </c>
      <c r="D2602" s="1">
        <v>2009</v>
      </c>
      <c r="E2602" s="1">
        <v>30675</v>
      </c>
      <c r="F2602" s="1" t="s">
        <v>28</v>
      </c>
      <c r="G2602" s="1" t="s">
        <v>17</v>
      </c>
      <c r="H2602" s="1" t="s">
        <v>18</v>
      </c>
      <c r="I2602" s="1">
        <v>18.5</v>
      </c>
      <c r="J2602" s="1" t="s">
        <v>24</v>
      </c>
      <c r="K2602" s="1" t="s">
        <v>84</v>
      </c>
      <c r="L2602" s="1">
        <v>5</v>
      </c>
      <c r="N2602" s="1">
        <v>2.25</v>
      </c>
      <c r="P2602" s="2">
        <f t="shared" si="173"/>
        <v>80</v>
      </c>
      <c r="R2602" t="str">
        <f t="shared" si="171"/>
        <v/>
      </c>
    </row>
    <row r="2603" spans="1:18" ht="20.399999999999999" x14ac:dyDescent="0.35">
      <c r="A2603" s="1">
        <v>2601</v>
      </c>
      <c r="B2603" s="1" t="s">
        <v>749</v>
      </c>
      <c r="C2603" s="1" t="s">
        <v>57</v>
      </c>
      <c r="D2603" s="1">
        <v>2013</v>
      </c>
      <c r="E2603" s="1">
        <v>22000</v>
      </c>
      <c r="F2603" s="1" t="s">
        <v>23</v>
      </c>
      <c r="G2603" s="1" t="s">
        <v>17</v>
      </c>
      <c r="H2603" s="1" t="s">
        <v>18</v>
      </c>
      <c r="I2603" s="1">
        <v>23.4</v>
      </c>
      <c r="J2603" s="1" t="s">
        <v>24</v>
      </c>
      <c r="K2603" s="1" t="s">
        <v>51</v>
      </c>
      <c r="L2603" s="1">
        <v>5</v>
      </c>
      <c r="N2603" s="1">
        <v>4.5</v>
      </c>
      <c r="P2603" s="2">
        <f t="shared" si="173"/>
        <v>74</v>
      </c>
      <c r="R2603" t="str">
        <f t="shared" si="171"/>
        <v/>
      </c>
    </row>
    <row r="2604" spans="1:18" ht="20.399999999999999" x14ac:dyDescent="0.35">
      <c r="A2604" s="1">
        <v>2602</v>
      </c>
      <c r="B2604" s="1" t="s">
        <v>1863</v>
      </c>
      <c r="C2604" s="1" t="s">
        <v>22</v>
      </c>
      <c r="D2604" s="1">
        <v>2015</v>
      </c>
      <c r="E2604" s="1">
        <v>55000</v>
      </c>
      <c r="F2604" s="1" t="s">
        <v>28</v>
      </c>
      <c r="G2604" s="1" t="s">
        <v>17</v>
      </c>
      <c r="H2604" s="1" t="s">
        <v>18</v>
      </c>
      <c r="I2604" s="1">
        <v>22</v>
      </c>
      <c r="J2604" s="1" t="s">
        <v>24</v>
      </c>
      <c r="K2604" s="1" t="s">
        <v>1864</v>
      </c>
      <c r="L2604" s="1">
        <v>5</v>
      </c>
      <c r="N2604" s="1">
        <v>2.61</v>
      </c>
      <c r="P2604" s="2">
        <f t="shared" si="173"/>
        <v>55</v>
      </c>
      <c r="R2604" t="str">
        <f t="shared" si="171"/>
        <v/>
      </c>
    </row>
    <row r="2605" spans="1:18" ht="20.399999999999999" x14ac:dyDescent="0.35">
      <c r="A2605" s="1">
        <v>2603</v>
      </c>
      <c r="B2605" s="1" t="s">
        <v>600</v>
      </c>
      <c r="C2605" s="1" t="s">
        <v>43</v>
      </c>
      <c r="D2605" s="1">
        <v>2010</v>
      </c>
      <c r="E2605" s="1">
        <v>74213</v>
      </c>
      <c r="F2605" s="1" t="s">
        <v>23</v>
      </c>
      <c r="G2605" s="1" t="s">
        <v>35</v>
      </c>
      <c r="H2605" s="1" t="s">
        <v>18</v>
      </c>
      <c r="I2605" s="1">
        <v>14.84</v>
      </c>
      <c r="J2605" s="1" t="s">
        <v>24</v>
      </c>
      <c r="K2605" s="1" t="s">
        <v>163</v>
      </c>
      <c r="L2605" s="1">
        <v>5</v>
      </c>
      <c r="N2605" s="1">
        <v>11.5</v>
      </c>
      <c r="P2605" s="2">
        <f t="shared" si="173"/>
        <v>170</v>
      </c>
      <c r="R2605" t="str">
        <f t="shared" si="171"/>
        <v/>
      </c>
    </row>
    <row r="2606" spans="1:18" ht="20.399999999999999" x14ac:dyDescent="0.35">
      <c r="A2606" s="1">
        <v>2604</v>
      </c>
      <c r="B2606" s="1" t="s">
        <v>401</v>
      </c>
      <c r="C2606" s="1" t="s">
        <v>15</v>
      </c>
      <c r="D2606" s="1">
        <v>2016</v>
      </c>
      <c r="E2606" s="1">
        <v>15000</v>
      </c>
      <c r="F2606" s="1" t="s">
        <v>28</v>
      </c>
      <c r="G2606" s="1" t="s">
        <v>35</v>
      </c>
      <c r="H2606" s="1" t="s">
        <v>18</v>
      </c>
      <c r="I2606" s="1">
        <v>16.82</v>
      </c>
      <c r="J2606" s="1" t="s">
        <v>24</v>
      </c>
      <c r="K2606" s="1" t="s">
        <v>402</v>
      </c>
      <c r="L2606" s="1">
        <v>4</v>
      </c>
      <c r="M2606" s="1" t="s">
        <v>403</v>
      </c>
      <c r="N2606" s="1">
        <v>35</v>
      </c>
      <c r="P2606" s="2">
        <f t="shared" si="173"/>
        <v>189.08</v>
      </c>
      <c r="Q2606">
        <f t="shared" si="170"/>
        <v>4428000</v>
      </c>
      <c r="R2606">
        <f t="shared" si="171"/>
        <v>99.995729900632341</v>
      </c>
    </row>
    <row r="2607" spans="1:18" ht="20.399999999999999" x14ac:dyDescent="0.35">
      <c r="A2607" s="1">
        <v>2605</v>
      </c>
      <c r="B2607" s="1" t="s">
        <v>1865</v>
      </c>
      <c r="C2607" s="1" t="s">
        <v>43</v>
      </c>
      <c r="D2607" s="1">
        <v>2010</v>
      </c>
      <c r="E2607" s="1">
        <v>57000</v>
      </c>
      <c r="F2607" s="1" t="s">
        <v>28</v>
      </c>
      <c r="G2607" s="1" t="s">
        <v>17</v>
      </c>
      <c r="H2607" s="1" t="s">
        <v>18</v>
      </c>
      <c r="I2607" s="1">
        <v>26</v>
      </c>
      <c r="J2607" s="1" t="s">
        <v>24</v>
      </c>
      <c r="K2607" s="1" t="s">
        <v>229</v>
      </c>
      <c r="L2607" s="1">
        <v>4</v>
      </c>
      <c r="N2607" s="1">
        <v>0.5</v>
      </c>
      <c r="P2607" s="2">
        <f t="shared" si="173"/>
        <v>35</v>
      </c>
      <c r="R2607" t="str">
        <f t="shared" si="171"/>
        <v/>
      </c>
    </row>
    <row r="2608" spans="1:18" ht="20.399999999999999" x14ac:dyDescent="0.35">
      <c r="A2608" s="1">
        <v>2606</v>
      </c>
      <c r="B2608" s="1" t="s">
        <v>1803</v>
      </c>
      <c r="C2608" s="1" t="s">
        <v>57</v>
      </c>
      <c r="D2608" s="1">
        <v>2015</v>
      </c>
      <c r="E2608" s="1">
        <v>62144</v>
      </c>
      <c r="F2608" s="1" t="s">
        <v>23</v>
      </c>
      <c r="G2608" s="1" t="s">
        <v>17</v>
      </c>
      <c r="H2608" s="1" t="s">
        <v>36</v>
      </c>
      <c r="I2608" s="1">
        <v>26.21</v>
      </c>
      <c r="J2608" s="1" t="s">
        <v>24</v>
      </c>
      <c r="K2608" s="1" t="s">
        <v>80</v>
      </c>
      <c r="L2608" s="1">
        <v>5</v>
      </c>
      <c r="N2608" s="1">
        <v>5.75</v>
      </c>
      <c r="P2608" s="2">
        <f t="shared" si="173"/>
        <v>88.5</v>
      </c>
      <c r="R2608" t="str">
        <f t="shared" si="171"/>
        <v/>
      </c>
    </row>
    <row r="2609" spans="1:18" ht="20.399999999999999" x14ac:dyDescent="0.35">
      <c r="A2609" s="1">
        <v>2607</v>
      </c>
      <c r="B2609" s="1" t="s">
        <v>260</v>
      </c>
      <c r="C2609" s="1" t="s">
        <v>22</v>
      </c>
      <c r="D2609" s="1">
        <v>2017</v>
      </c>
      <c r="E2609" s="1">
        <v>50000</v>
      </c>
      <c r="F2609" s="1" t="s">
        <v>23</v>
      </c>
      <c r="G2609" s="1" t="s">
        <v>17</v>
      </c>
      <c r="H2609" s="1" t="s">
        <v>18</v>
      </c>
      <c r="I2609" s="1">
        <v>22</v>
      </c>
      <c r="J2609" s="1" t="s">
        <v>24</v>
      </c>
      <c r="K2609" s="1" t="s">
        <v>25</v>
      </c>
      <c r="L2609" s="1">
        <v>5</v>
      </c>
      <c r="M2609" s="1" t="s">
        <v>1191</v>
      </c>
      <c r="N2609" s="1">
        <v>11.5</v>
      </c>
      <c r="P2609" s="2">
        <f t="shared" si="173"/>
        <v>126.2</v>
      </c>
      <c r="Q2609">
        <f t="shared" si="170"/>
        <v>1572000</v>
      </c>
      <c r="R2609">
        <f t="shared" si="171"/>
        <v>99.991972010178117</v>
      </c>
    </row>
    <row r="2610" spans="1:18" ht="20.399999999999999" x14ac:dyDescent="0.35">
      <c r="A2610" s="1">
        <v>2608</v>
      </c>
      <c r="B2610" s="1" t="s">
        <v>621</v>
      </c>
      <c r="C2610" s="1" t="s">
        <v>43</v>
      </c>
      <c r="D2610" s="1">
        <v>2015</v>
      </c>
      <c r="E2610" s="1">
        <v>38000</v>
      </c>
      <c r="F2610" s="1" t="s">
        <v>28</v>
      </c>
      <c r="G2610" s="1" t="s">
        <v>17</v>
      </c>
      <c r="H2610" s="1" t="s">
        <v>18</v>
      </c>
      <c r="I2610" s="1">
        <v>21.1</v>
      </c>
      <c r="J2610" s="1" t="s">
        <v>24</v>
      </c>
      <c r="K2610" s="1" t="s">
        <v>41</v>
      </c>
      <c r="L2610" s="1">
        <v>5</v>
      </c>
      <c r="N2610" s="1">
        <v>2.75</v>
      </c>
      <c r="P2610" s="2">
        <f t="shared" si="173"/>
        <v>55.2</v>
      </c>
      <c r="R2610" t="str">
        <f t="shared" si="171"/>
        <v/>
      </c>
    </row>
    <row r="2611" spans="1:18" ht="20.399999999999999" x14ac:dyDescent="0.35">
      <c r="A2611" s="1">
        <v>2609</v>
      </c>
      <c r="B2611" s="1" t="s">
        <v>814</v>
      </c>
      <c r="C2611" s="1" t="s">
        <v>27</v>
      </c>
      <c r="D2611" s="1">
        <v>2016</v>
      </c>
      <c r="E2611" s="1">
        <v>30000</v>
      </c>
      <c r="F2611" s="1" t="s">
        <v>23</v>
      </c>
      <c r="G2611" s="1" t="s">
        <v>35</v>
      </c>
      <c r="H2611" s="1" t="s">
        <v>36</v>
      </c>
      <c r="I2611" s="1">
        <v>18.12</v>
      </c>
      <c r="J2611" s="1" t="s">
        <v>24</v>
      </c>
      <c r="K2611" s="1" t="s">
        <v>77</v>
      </c>
      <c r="L2611" s="1">
        <v>5</v>
      </c>
      <c r="N2611" s="1">
        <v>31.5</v>
      </c>
      <c r="P2611" s="2">
        <f t="shared" si="173"/>
        <v>190</v>
      </c>
      <c r="R2611" t="str">
        <f t="shared" si="171"/>
        <v/>
      </c>
    </row>
    <row r="2612" spans="1:18" ht="20.399999999999999" x14ac:dyDescent="0.35">
      <c r="A2612" s="1">
        <v>2610</v>
      </c>
      <c r="B2612" s="1" t="s">
        <v>312</v>
      </c>
      <c r="C2612" s="1" t="s">
        <v>53</v>
      </c>
      <c r="D2612" s="1">
        <v>2016</v>
      </c>
      <c r="E2612" s="1">
        <v>38735</v>
      </c>
      <c r="F2612" s="1" t="s">
        <v>28</v>
      </c>
      <c r="G2612" s="1" t="s">
        <v>17</v>
      </c>
      <c r="H2612" s="1" t="s">
        <v>18</v>
      </c>
      <c r="I2612" s="1">
        <v>19.399999999999999</v>
      </c>
      <c r="J2612" s="1" t="s">
        <v>24</v>
      </c>
      <c r="K2612" s="1" t="s">
        <v>184</v>
      </c>
      <c r="L2612" s="1">
        <v>5</v>
      </c>
      <c r="N2612" s="1">
        <v>4.92</v>
      </c>
      <c r="P2612" s="2">
        <f t="shared" si="173"/>
        <v>86.8</v>
      </c>
      <c r="R2612" t="str">
        <f t="shared" si="171"/>
        <v/>
      </c>
    </row>
    <row r="2613" spans="1:18" ht="20.399999999999999" x14ac:dyDescent="0.35">
      <c r="A2613" s="1">
        <v>2611</v>
      </c>
      <c r="B2613" s="1" t="s">
        <v>198</v>
      </c>
      <c r="C2613" s="1" t="s">
        <v>22</v>
      </c>
      <c r="D2613" s="1">
        <v>2012</v>
      </c>
      <c r="E2613" s="1">
        <v>23598</v>
      </c>
      <c r="F2613" s="1" t="s">
        <v>23</v>
      </c>
      <c r="G2613" s="1" t="s">
        <v>17</v>
      </c>
      <c r="H2613" s="1" t="s">
        <v>18</v>
      </c>
      <c r="I2613" s="1">
        <v>23.2</v>
      </c>
      <c r="J2613" s="1" t="s">
        <v>24</v>
      </c>
      <c r="K2613" s="1" t="s">
        <v>199</v>
      </c>
      <c r="L2613" s="1">
        <v>5</v>
      </c>
      <c r="N2613" s="1">
        <v>3.52</v>
      </c>
      <c r="P2613" s="2">
        <f t="shared" si="173"/>
        <v>73.94</v>
      </c>
      <c r="R2613" t="str">
        <f t="shared" si="171"/>
        <v/>
      </c>
    </row>
    <row r="2614" spans="1:18" ht="20.399999999999999" x14ac:dyDescent="0.35">
      <c r="A2614" s="1">
        <v>2612</v>
      </c>
      <c r="B2614" s="1" t="s">
        <v>794</v>
      </c>
      <c r="C2614" s="1" t="s">
        <v>27</v>
      </c>
      <c r="D2614" s="1">
        <v>2014</v>
      </c>
      <c r="E2614" s="1">
        <v>70000</v>
      </c>
      <c r="F2614" s="1" t="s">
        <v>23</v>
      </c>
      <c r="G2614" s="1" t="s">
        <v>35</v>
      </c>
      <c r="H2614" s="1" t="s">
        <v>18</v>
      </c>
      <c r="I2614" s="1">
        <v>18.88</v>
      </c>
      <c r="J2614" s="1" t="s">
        <v>24</v>
      </c>
      <c r="K2614" s="1" t="s">
        <v>99</v>
      </c>
      <c r="L2614" s="1">
        <v>5</v>
      </c>
      <c r="N2614" s="1">
        <v>17.55</v>
      </c>
      <c r="P2614" s="2">
        <f t="shared" si="173"/>
        <v>184</v>
      </c>
      <c r="R2614" t="str">
        <f t="shared" si="171"/>
        <v/>
      </c>
    </row>
    <row r="2615" spans="1:18" ht="20.399999999999999" x14ac:dyDescent="0.35">
      <c r="A2615" s="1">
        <v>2613</v>
      </c>
      <c r="B2615" s="1" t="s">
        <v>1114</v>
      </c>
      <c r="C2615" s="1" t="s">
        <v>22</v>
      </c>
      <c r="D2615" s="1">
        <v>2016</v>
      </c>
      <c r="E2615" s="1">
        <v>39000</v>
      </c>
      <c r="F2615" s="1" t="s">
        <v>23</v>
      </c>
      <c r="G2615" s="1" t="s">
        <v>17</v>
      </c>
      <c r="H2615" s="1" t="s">
        <v>18</v>
      </c>
      <c r="I2615" s="1">
        <v>26.59</v>
      </c>
      <c r="J2615" s="1" t="s">
        <v>24</v>
      </c>
      <c r="K2615" s="1" t="s">
        <v>51</v>
      </c>
      <c r="L2615" s="1">
        <v>5</v>
      </c>
      <c r="N2615" s="1">
        <v>5.8</v>
      </c>
      <c r="P2615" s="2">
        <f t="shared" si="173"/>
        <v>74</v>
      </c>
      <c r="R2615" t="str">
        <f t="shared" si="171"/>
        <v/>
      </c>
    </row>
    <row r="2616" spans="1:18" ht="20.399999999999999" x14ac:dyDescent="0.35">
      <c r="A2616" s="1">
        <v>2614</v>
      </c>
      <c r="B2616" s="1" t="s">
        <v>749</v>
      </c>
      <c r="C2616" s="1" t="s">
        <v>39</v>
      </c>
      <c r="D2616" s="1">
        <v>2013</v>
      </c>
      <c r="E2616" s="1">
        <v>84175</v>
      </c>
      <c r="F2616" s="1" t="s">
        <v>23</v>
      </c>
      <c r="G2616" s="1" t="s">
        <v>17</v>
      </c>
      <c r="H2616" s="1" t="s">
        <v>18</v>
      </c>
      <c r="I2616" s="1">
        <v>23.4</v>
      </c>
      <c r="J2616" s="1" t="s">
        <v>24</v>
      </c>
      <c r="K2616" s="1" t="s">
        <v>51</v>
      </c>
      <c r="L2616" s="1">
        <v>5</v>
      </c>
      <c r="N2616" s="1">
        <v>6.95</v>
      </c>
      <c r="P2616" s="2">
        <f t="shared" si="173"/>
        <v>74</v>
      </c>
      <c r="R2616" t="str">
        <f t="shared" si="171"/>
        <v/>
      </c>
    </row>
    <row r="2617" spans="1:18" ht="20.399999999999999" x14ac:dyDescent="0.35">
      <c r="A2617" s="1">
        <v>2615</v>
      </c>
      <c r="B2617" s="1" t="s">
        <v>1866</v>
      </c>
      <c r="C2617" s="1" t="s">
        <v>57</v>
      </c>
      <c r="D2617" s="1">
        <v>2013</v>
      </c>
      <c r="E2617" s="1">
        <v>45000</v>
      </c>
      <c r="F2617" s="1" t="s">
        <v>28</v>
      </c>
      <c r="G2617" s="1" t="s">
        <v>17</v>
      </c>
      <c r="H2617" s="1" t="s">
        <v>18</v>
      </c>
      <c r="I2617" s="1">
        <v>16.95</v>
      </c>
      <c r="J2617" s="1" t="s">
        <v>24</v>
      </c>
      <c r="K2617" s="1" t="s">
        <v>1480</v>
      </c>
      <c r="L2617" s="1">
        <v>5</v>
      </c>
      <c r="N2617" s="1">
        <v>2.4</v>
      </c>
      <c r="P2617" s="2">
        <f t="shared" si="173"/>
        <v>97.6</v>
      </c>
      <c r="R2617" t="str">
        <f t="shared" si="171"/>
        <v/>
      </c>
    </row>
    <row r="2618" spans="1:18" ht="20.399999999999999" x14ac:dyDescent="0.35">
      <c r="A2618" s="1">
        <v>2616</v>
      </c>
      <c r="B2618" s="1" t="s">
        <v>921</v>
      </c>
      <c r="C2618" s="1" t="s">
        <v>15</v>
      </c>
      <c r="D2618" s="1">
        <v>2013</v>
      </c>
      <c r="E2618" s="1">
        <v>59302</v>
      </c>
      <c r="F2618" s="1" t="s">
        <v>23</v>
      </c>
      <c r="G2618" s="1" t="s">
        <v>35</v>
      </c>
      <c r="H2618" s="1" t="s">
        <v>18</v>
      </c>
      <c r="I2618" s="1">
        <v>14.39</v>
      </c>
      <c r="J2618" s="1" t="s">
        <v>24</v>
      </c>
      <c r="K2618" s="1" t="s">
        <v>132</v>
      </c>
      <c r="L2618" s="1">
        <v>5</v>
      </c>
      <c r="N2618" s="1">
        <v>5.25</v>
      </c>
      <c r="P2618" s="2">
        <f t="shared" si="173"/>
        <v>163.69999999999999</v>
      </c>
      <c r="R2618" t="str">
        <f t="shared" si="171"/>
        <v/>
      </c>
    </row>
    <row r="2619" spans="1:18" ht="20.399999999999999" x14ac:dyDescent="0.35">
      <c r="A2619" s="1">
        <v>2617</v>
      </c>
      <c r="B2619" s="1" t="s">
        <v>877</v>
      </c>
      <c r="C2619" s="1" t="s">
        <v>129</v>
      </c>
      <c r="D2619" s="1">
        <v>2012</v>
      </c>
      <c r="E2619" s="1">
        <v>55002</v>
      </c>
      <c r="F2619" s="1" t="s">
        <v>28</v>
      </c>
      <c r="G2619" s="1" t="s">
        <v>17</v>
      </c>
      <c r="H2619" s="1" t="s">
        <v>18</v>
      </c>
      <c r="I2619" s="1">
        <v>17.5</v>
      </c>
      <c r="J2619" s="1" t="s">
        <v>24</v>
      </c>
      <c r="K2619" s="1" t="s">
        <v>733</v>
      </c>
      <c r="L2619" s="1">
        <v>5</v>
      </c>
      <c r="N2619" s="1">
        <v>4.25</v>
      </c>
      <c r="P2619" s="2">
        <f t="shared" si="173"/>
        <v>85.8</v>
      </c>
      <c r="R2619" t="str">
        <f t="shared" si="171"/>
        <v/>
      </c>
    </row>
    <row r="2620" spans="1:18" ht="20.399999999999999" x14ac:dyDescent="0.35">
      <c r="A2620" s="1">
        <v>2618</v>
      </c>
      <c r="B2620" s="1" t="s">
        <v>1867</v>
      </c>
      <c r="C2620" s="1" t="s">
        <v>43</v>
      </c>
      <c r="D2620" s="1">
        <v>2008</v>
      </c>
      <c r="E2620" s="1">
        <v>128813</v>
      </c>
      <c r="F2620" s="1" t="s">
        <v>23</v>
      </c>
      <c r="G2620" s="1" t="s">
        <v>17</v>
      </c>
      <c r="H2620" s="1" t="s">
        <v>18</v>
      </c>
      <c r="I2620" s="1">
        <v>19.09</v>
      </c>
      <c r="J2620" s="1" t="s">
        <v>24</v>
      </c>
      <c r="K2620" s="1" t="s">
        <v>165</v>
      </c>
      <c r="L2620" s="1">
        <v>5</v>
      </c>
      <c r="N2620" s="1">
        <v>1.5</v>
      </c>
      <c r="P2620" s="2">
        <f t="shared" si="173"/>
        <v>69</v>
      </c>
      <c r="R2620" t="str">
        <f t="shared" si="171"/>
        <v/>
      </c>
    </row>
    <row r="2621" spans="1:18" ht="20.399999999999999" x14ac:dyDescent="0.35">
      <c r="A2621" s="1">
        <v>2619</v>
      </c>
      <c r="B2621" s="1" t="s">
        <v>834</v>
      </c>
      <c r="C2621" s="1" t="s">
        <v>43</v>
      </c>
      <c r="D2621" s="1">
        <v>2016</v>
      </c>
      <c r="E2621" s="1">
        <v>46522</v>
      </c>
      <c r="F2621" s="1" t="s">
        <v>23</v>
      </c>
      <c r="G2621" s="1" t="s">
        <v>17</v>
      </c>
      <c r="H2621" s="1" t="s">
        <v>18</v>
      </c>
      <c r="I2621" s="1">
        <v>24</v>
      </c>
      <c r="J2621" s="1" t="s">
        <v>24</v>
      </c>
      <c r="K2621" s="1" t="s">
        <v>424</v>
      </c>
      <c r="L2621" s="1">
        <v>5</v>
      </c>
      <c r="N2621" s="1">
        <v>4.5</v>
      </c>
      <c r="P2621" s="2">
        <f t="shared" si="173"/>
        <v>70</v>
      </c>
      <c r="R2621" t="str">
        <f t="shared" si="171"/>
        <v/>
      </c>
    </row>
    <row r="2622" spans="1:18" ht="20.399999999999999" x14ac:dyDescent="0.35">
      <c r="A2622" s="1">
        <v>2620</v>
      </c>
      <c r="B2622" s="1" t="s">
        <v>50</v>
      </c>
      <c r="C2622" s="1" t="s">
        <v>22</v>
      </c>
      <c r="D2622" s="1">
        <v>2014</v>
      </c>
      <c r="E2622" s="1">
        <v>180000</v>
      </c>
      <c r="F2622" s="1" t="s">
        <v>23</v>
      </c>
      <c r="G2622" s="1" t="s">
        <v>17</v>
      </c>
      <c r="H2622" s="1" t="s">
        <v>18</v>
      </c>
      <c r="I2622" s="1">
        <v>22.3</v>
      </c>
      <c r="J2622" s="1" t="s">
        <v>24</v>
      </c>
      <c r="K2622" s="1" t="s">
        <v>51</v>
      </c>
      <c r="L2622" s="1">
        <v>5</v>
      </c>
      <c r="N2622" s="1">
        <v>2.5</v>
      </c>
      <c r="P2622" s="2">
        <f t="shared" si="173"/>
        <v>74</v>
      </c>
      <c r="R2622" t="str">
        <f t="shared" si="171"/>
        <v/>
      </c>
    </row>
    <row r="2623" spans="1:18" ht="20.399999999999999" x14ac:dyDescent="0.35">
      <c r="A2623" s="1">
        <v>2621</v>
      </c>
      <c r="B2623" s="1" t="s">
        <v>1868</v>
      </c>
      <c r="C2623" s="1" t="s">
        <v>27</v>
      </c>
      <c r="D2623" s="1">
        <v>2006</v>
      </c>
      <c r="E2623" s="1">
        <v>89326</v>
      </c>
      <c r="F2623" s="1" t="s">
        <v>23</v>
      </c>
      <c r="G2623" s="1" t="s">
        <v>17</v>
      </c>
      <c r="H2623" s="1" t="s">
        <v>145</v>
      </c>
      <c r="I2623" s="1">
        <v>17.8</v>
      </c>
      <c r="J2623" s="1" t="s">
        <v>24</v>
      </c>
      <c r="K2623" s="1" t="s">
        <v>159</v>
      </c>
      <c r="L2623" s="1">
        <v>5</v>
      </c>
      <c r="N2623" s="1">
        <v>1.55</v>
      </c>
      <c r="P2623" s="2">
        <f t="shared" si="173"/>
        <v>68</v>
      </c>
      <c r="R2623" t="str">
        <f t="shared" si="171"/>
        <v/>
      </c>
    </row>
    <row r="2624" spans="1:18" ht="20.399999999999999" x14ac:dyDescent="0.35">
      <c r="A2624" s="1">
        <v>2622</v>
      </c>
      <c r="B2624" s="1" t="s">
        <v>1682</v>
      </c>
      <c r="C2624" s="1" t="s">
        <v>22</v>
      </c>
      <c r="D2624" s="1">
        <v>2016</v>
      </c>
      <c r="E2624" s="1">
        <v>54000</v>
      </c>
      <c r="F2624" s="1" t="s">
        <v>23</v>
      </c>
      <c r="G2624" s="1" t="s">
        <v>17</v>
      </c>
      <c r="H2624" s="1" t="s">
        <v>18</v>
      </c>
      <c r="I2624" s="1">
        <v>19.87</v>
      </c>
      <c r="J2624" s="1" t="s">
        <v>24</v>
      </c>
      <c r="K2624" s="1" t="s">
        <v>72</v>
      </c>
      <c r="L2624" s="1">
        <v>5</v>
      </c>
      <c r="M2624" s="1" t="s">
        <v>1124</v>
      </c>
      <c r="N2624" s="1">
        <v>6.5</v>
      </c>
      <c r="P2624" s="2">
        <f t="shared" si="173"/>
        <v>83.8</v>
      </c>
      <c r="Q2624">
        <f t="shared" si="170"/>
        <v>1127000</v>
      </c>
      <c r="R2624">
        <f t="shared" si="171"/>
        <v>99.992564330079858</v>
      </c>
    </row>
    <row r="2625" spans="1:18" ht="20.399999999999999" x14ac:dyDescent="0.35">
      <c r="A2625" s="1">
        <v>2623</v>
      </c>
      <c r="B2625" s="1" t="s">
        <v>1827</v>
      </c>
      <c r="C2625" s="1" t="s">
        <v>22</v>
      </c>
      <c r="D2625" s="1">
        <v>2012</v>
      </c>
      <c r="E2625" s="1">
        <v>95000</v>
      </c>
      <c r="F2625" s="1" t="s">
        <v>23</v>
      </c>
      <c r="G2625" s="1" t="s">
        <v>35</v>
      </c>
      <c r="H2625" s="1" t="s">
        <v>36</v>
      </c>
      <c r="I2625" s="1">
        <v>18.48</v>
      </c>
      <c r="J2625" s="1" t="s">
        <v>24</v>
      </c>
      <c r="N2625" s="1">
        <v>18</v>
      </c>
      <c r="P2625" s="2"/>
      <c r="R2625" t="str">
        <f t="shared" si="171"/>
        <v/>
      </c>
    </row>
    <row r="2626" spans="1:18" ht="20.399999999999999" x14ac:dyDescent="0.35">
      <c r="A2626" s="1">
        <v>2624</v>
      </c>
      <c r="B2626" s="1" t="s">
        <v>1869</v>
      </c>
      <c r="C2626" s="1" t="s">
        <v>53</v>
      </c>
      <c r="D2626" s="1">
        <v>2015</v>
      </c>
      <c r="E2626" s="1">
        <v>66337</v>
      </c>
      <c r="F2626" s="1" t="s">
        <v>23</v>
      </c>
      <c r="G2626" s="1" t="s">
        <v>17</v>
      </c>
      <c r="H2626" s="1" t="s">
        <v>18</v>
      </c>
      <c r="I2626" s="1">
        <v>24</v>
      </c>
      <c r="J2626" s="1" t="s">
        <v>24</v>
      </c>
      <c r="K2626" s="1" t="s">
        <v>424</v>
      </c>
      <c r="L2626" s="1">
        <v>5</v>
      </c>
      <c r="N2626" s="1">
        <v>4.96</v>
      </c>
      <c r="P2626" s="2">
        <f t="shared" ref="P2626:P2636" si="174">--LEFT(K2626, FIND(" ", K2626) - 1)</f>
        <v>70</v>
      </c>
      <c r="R2626" t="str">
        <f t="shared" si="171"/>
        <v/>
      </c>
    </row>
    <row r="2627" spans="1:18" ht="20.399999999999999" x14ac:dyDescent="0.35">
      <c r="A2627" s="1">
        <v>2625</v>
      </c>
      <c r="B2627" s="1" t="s">
        <v>312</v>
      </c>
      <c r="C2627" s="1" t="s">
        <v>74</v>
      </c>
      <c r="D2627" s="1">
        <v>2012</v>
      </c>
      <c r="E2627" s="1">
        <v>60000</v>
      </c>
      <c r="F2627" s="1" t="s">
        <v>28</v>
      </c>
      <c r="G2627" s="1" t="s">
        <v>17</v>
      </c>
      <c r="H2627" s="1" t="s">
        <v>18</v>
      </c>
      <c r="I2627" s="1">
        <v>19.399999999999999</v>
      </c>
      <c r="J2627" s="1" t="s">
        <v>24</v>
      </c>
      <c r="K2627" s="1" t="s">
        <v>184</v>
      </c>
      <c r="L2627" s="1">
        <v>5</v>
      </c>
      <c r="N2627" s="1">
        <v>3.25</v>
      </c>
      <c r="P2627" s="2">
        <f t="shared" si="174"/>
        <v>86.8</v>
      </c>
      <c r="R2627" t="str">
        <f t="shared" si="171"/>
        <v/>
      </c>
    </row>
    <row r="2628" spans="1:18" ht="20.399999999999999" x14ac:dyDescent="0.35">
      <c r="A2628" s="1">
        <v>2626</v>
      </c>
      <c r="B2628" s="1" t="s">
        <v>1870</v>
      </c>
      <c r="C2628" s="1" t="s">
        <v>57</v>
      </c>
      <c r="D2628" s="1">
        <v>2010</v>
      </c>
      <c r="E2628" s="1">
        <v>38001</v>
      </c>
      <c r="F2628" s="1" t="s">
        <v>28</v>
      </c>
      <c r="G2628" s="1" t="s">
        <v>35</v>
      </c>
      <c r="H2628" s="1" t="s">
        <v>18</v>
      </c>
      <c r="I2628" s="1">
        <v>12.3</v>
      </c>
      <c r="J2628" s="1" t="s">
        <v>24</v>
      </c>
      <c r="K2628" s="1" t="s">
        <v>1699</v>
      </c>
      <c r="L2628" s="1">
        <v>5</v>
      </c>
      <c r="N2628" s="1">
        <v>8.5</v>
      </c>
      <c r="P2628" s="2">
        <f t="shared" si="174"/>
        <v>163.19999999999999</v>
      </c>
      <c r="R2628" t="str">
        <f t="shared" si="171"/>
        <v/>
      </c>
    </row>
    <row r="2629" spans="1:18" ht="20.399999999999999" x14ac:dyDescent="0.35">
      <c r="A2629" s="1">
        <v>2627</v>
      </c>
      <c r="B2629" s="1" t="s">
        <v>553</v>
      </c>
      <c r="C2629" s="1" t="s">
        <v>74</v>
      </c>
      <c r="D2629" s="1">
        <v>2014</v>
      </c>
      <c r="E2629" s="1">
        <v>73000</v>
      </c>
      <c r="F2629" s="1" t="s">
        <v>28</v>
      </c>
      <c r="G2629" s="1" t="s">
        <v>17</v>
      </c>
      <c r="H2629" s="1" t="s">
        <v>36</v>
      </c>
      <c r="I2629" s="1">
        <v>24.7</v>
      </c>
      <c r="J2629" s="1" t="s">
        <v>24</v>
      </c>
      <c r="K2629" s="1" t="s">
        <v>464</v>
      </c>
      <c r="L2629" s="1">
        <v>5</v>
      </c>
      <c r="N2629" s="1">
        <v>2.75</v>
      </c>
      <c r="P2629" s="2">
        <f t="shared" si="174"/>
        <v>47.3</v>
      </c>
      <c r="R2629" t="str">
        <f t="shared" si="171"/>
        <v/>
      </c>
    </row>
    <row r="2630" spans="1:18" ht="20.399999999999999" x14ac:dyDescent="0.35">
      <c r="A2630" s="1">
        <v>2628</v>
      </c>
      <c r="B2630" s="1" t="s">
        <v>1871</v>
      </c>
      <c r="C2630" s="1" t="s">
        <v>74</v>
      </c>
      <c r="D2630" s="1">
        <v>2011</v>
      </c>
      <c r="E2630" s="1">
        <v>61000</v>
      </c>
      <c r="F2630" s="1" t="s">
        <v>28</v>
      </c>
      <c r="G2630" s="1" t="s">
        <v>17</v>
      </c>
      <c r="H2630" s="1" t="s">
        <v>36</v>
      </c>
      <c r="I2630" s="1">
        <v>16.2</v>
      </c>
      <c r="J2630" s="1" t="s">
        <v>24</v>
      </c>
      <c r="K2630" s="1" t="s">
        <v>147</v>
      </c>
      <c r="L2630" s="1">
        <v>5</v>
      </c>
      <c r="N2630" s="1">
        <v>3.4</v>
      </c>
      <c r="P2630" s="2">
        <f t="shared" si="174"/>
        <v>103.2</v>
      </c>
      <c r="R2630" t="str">
        <f t="shared" si="171"/>
        <v/>
      </c>
    </row>
    <row r="2631" spans="1:18" ht="20.399999999999999" x14ac:dyDescent="0.35">
      <c r="A2631" s="1">
        <v>2629</v>
      </c>
      <c r="B2631" s="1" t="s">
        <v>354</v>
      </c>
      <c r="C2631" s="1" t="s">
        <v>39</v>
      </c>
      <c r="D2631" s="1">
        <v>2013</v>
      </c>
      <c r="E2631" s="1">
        <v>120000</v>
      </c>
      <c r="F2631" s="1" t="s">
        <v>23</v>
      </c>
      <c r="G2631" s="1" t="s">
        <v>17</v>
      </c>
      <c r="H2631" s="1" t="s">
        <v>18</v>
      </c>
      <c r="I2631" s="1">
        <v>20.77</v>
      </c>
      <c r="J2631" s="1" t="s">
        <v>24</v>
      </c>
      <c r="K2631" s="1" t="s">
        <v>472</v>
      </c>
      <c r="L2631" s="1">
        <v>7</v>
      </c>
      <c r="N2631" s="1">
        <v>7</v>
      </c>
      <c r="P2631" s="2">
        <f t="shared" si="174"/>
        <v>88.8</v>
      </c>
      <c r="R2631" t="str">
        <f t="shared" si="171"/>
        <v/>
      </c>
    </row>
    <row r="2632" spans="1:18" ht="20.399999999999999" x14ac:dyDescent="0.35">
      <c r="A2632" s="1">
        <v>2630</v>
      </c>
      <c r="B2632" s="1" t="s">
        <v>1375</v>
      </c>
      <c r="C2632" s="1" t="s">
        <v>53</v>
      </c>
      <c r="D2632" s="1">
        <v>2012</v>
      </c>
      <c r="E2632" s="1">
        <v>71787</v>
      </c>
      <c r="F2632" s="1" t="s">
        <v>28</v>
      </c>
      <c r="G2632" s="1" t="s">
        <v>17</v>
      </c>
      <c r="H2632" s="1" t="s">
        <v>18</v>
      </c>
      <c r="I2632" s="1">
        <v>12.9</v>
      </c>
      <c r="J2632" s="1" t="s">
        <v>24</v>
      </c>
      <c r="K2632" s="1" t="s">
        <v>342</v>
      </c>
      <c r="L2632" s="1">
        <v>5</v>
      </c>
      <c r="N2632" s="1">
        <v>3.21</v>
      </c>
      <c r="P2632" s="2">
        <f t="shared" si="174"/>
        <v>102.5</v>
      </c>
      <c r="R2632" t="str">
        <f t="shared" si="171"/>
        <v/>
      </c>
    </row>
    <row r="2633" spans="1:18" ht="20.399999999999999" x14ac:dyDescent="0.35">
      <c r="A2633" s="1">
        <v>2631</v>
      </c>
      <c r="B2633" s="1" t="s">
        <v>21</v>
      </c>
      <c r="C2633" s="1" t="s">
        <v>34</v>
      </c>
      <c r="D2633" s="1">
        <v>2016</v>
      </c>
      <c r="E2633" s="1">
        <v>11554</v>
      </c>
      <c r="F2633" s="1" t="s">
        <v>23</v>
      </c>
      <c r="G2633" s="1" t="s">
        <v>17</v>
      </c>
      <c r="H2633" s="1" t="s">
        <v>18</v>
      </c>
      <c r="I2633" s="1">
        <v>19.670000000000002</v>
      </c>
      <c r="J2633" s="1" t="s">
        <v>24</v>
      </c>
      <c r="K2633" s="1" t="s">
        <v>25</v>
      </c>
      <c r="L2633" s="1">
        <v>5</v>
      </c>
      <c r="N2633" s="1">
        <v>14.25</v>
      </c>
      <c r="P2633" s="2">
        <f t="shared" si="174"/>
        <v>126.2</v>
      </c>
      <c r="R2633" t="str">
        <f t="shared" si="171"/>
        <v/>
      </c>
    </row>
    <row r="2634" spans="1:18" ht="20.399999999999999" x14ac:dyDescent="0.35">
      <c r="A2634" s="1">
        <v>2632</v>
      </c>
      <c r="B2634" s="1" t="s">
        <v>1512</v>
      </c>
      <c r="C2634" s="1" t="s">
        <v>39</v>
      </c>
      <c r="D2634" s="1">
        <v>2014</v>
      </c>
      <c r="E2634" s="1">
        <v>90000</v>
      </c>
      <c r="F2634" s="1" t="s">
        <v>23</v>
      </c>
      <c r="G2634" s="1" t="s">
        <v>17</v>
      </c>
      <c r="H2634" s="1" t="s">
        <v>18</v>
      </c>
      <c r="I2634" s="1">
        <v>20.34</v>
      </c>
      <c r="J2634" s="1" t="s">
        <v>24</v>
      </c>
      <c r="K2634" s="1" t="s">
        <v>147</v>
      </c>
      <c r="L2634" s="1">
        <v>5</v>
      </c>
      <c r="N2634" s="1">
        <v>6.5</v>
      </c>
      <c r="P2634" s="2">
        <f t="shared" si="174"/>
        <v>103.2</v>
      </c>
      <c r="R2634" t="str">
        <f t="shared" si="171"/>
        <v/>
      </c>
    </row>
    <row r="2635" spans="1:18" ht="20.399999999999999" x14ac:dyDescent="0.35">
      <c r="A2635" s="1">
        <v>2633</v>
      </c>
      <c r="B2635" s="1" t="s">
        <v>1415</v>
      </c>
      <c r="C2635" s="1" t="s">
        <v>57</v>
      </c>
      <c r="D2635" s="1">
        <v>2014</v>
      </c>
      <c r="E2635" s="1">
        <v>48104</v>
      </c>
      <c r="F2635" s="1" t="s">
        <v>28</v>
      </c>
      <c r="G2635" s="1" t="s">
        <v>17</v>
      </c>
      <c r="H2635" s="1" t="s">
        <v>18</v>
      </c>
      <c r="I2635" s="1">
        <v>17.399999999999999</v>
      </c>
      <c r="J2635" s="1" t="s">
        <v>24</v>
      </c>
      <c r="K2635" s="1" t="s">
        <v>201</v>
      </c>
      <c r="L2635" s="1">
        <v>5</v>
      </c>
      <c r="N2635" s="1">
        <v>5.49</v>
      </c>
      <c r="P2635" s="2">
        <f t="shared" si="174"/>
        <v>117.3</v>
      </c>
      <c r="R2635" t="str">
        <f t="shared" si="171"/>
        <v/>
      </c>
    </row>
    <row r="2636" spans="1:18" ht="20.399999999999999" x14ac:dyDescent="0.35">
      <c r="A2636" s="1">
        <v>2634</v>
      </c>
      <c r="B2636" s="1" t="s">
        <v>1872</v>
      </c>
      <c r="C2636" s="1" t="s">
        <v>22</v>
      </c>
      <c r="D2636" s="1">
        <v>2005</v>
      </c>
      <c r="E2636" s="1">
        <v>91000</v>
      </c>
      <c r="F2636" s="1" t="s">
        <v>28</v>
      </c>
      <c r="G2636" s="1" t="s">
        <v>17</v>
      </c>
      <c r="H2636" s="1" t="s">
        <v>145</v>
      </c>
      <c r="I2636" s="1">
        <v>16.8</v>
      </c>
      <c r="J2636" s="1" t="s">
        <v>24</v>
      </c>
      <c r="K2636" s="1" t="s">
        <v>1873</v>
      </c>
      <c r="L2636" s="1">
        <v>5</v>
      </c>
      <c r="N2636" s="1">
        <v>0.8</v>
      </c>
      <c r="P2636" s="2">
        <f t="shared" si="174"/>
        <v>83</v>
      </c>
      <c r="R2636" t="str">
        <f t="shared" si="171"/>
        <v/>
      </c>
    </row>
    <row r="2637" spans="1:18" ht="20.399999999999999" x14ac:dyDescent="0.35">
      <c r="A2637" s="1">
        <v>2635</v>
      </c>
      <c r="B2637" s="1" t="s">
        <v>1851</v>
      </c>
      <c r="C2637" s="1" t="s">
        <v>53</v>
      </c>
      <c r="D2637" s="1">
        <v>2007</v>
      </c>
      <c r="E2637" s="1">
        <v>58815</v>
      </c>
      <c r="F2637" s="1" t="s">
        <v>28</v>
      </c>
      <c r="G2637" s="1" t="s">
        <v>17</v>
      </c>
      <c r="H2637" s="1" t="s">
        <v>18</v>
      </c>
      <c r="I2637" s="1">
        <v>17</v>
      </c>
      <c r="J2637" s="1" t="s">
        <v>24</v>
      </c>
      <c r="K2637" s="1" t="s">
        <v>188</v>
      </c>
      <c r="L2637" s="1">
        <v>5</v>
      </c>
      <c r="N2637" s="1">
        <v>1.99</v>
      </c>
      <c r="P2637" s="2"/>
      <c r="R2637" t="str">
        <f t="shared" ref="R2637:R2700" si="175">IF(Q2637&lt;&gt;"", ((Q2637 - P2637) / Q2637) * 100, "")</f>
        <v/>
      </c>
    </row>
    <row r="2638" spans="1:18" ht="20.399999999999999" x14ac:dyDescent="0.35">
      <c r="A2638" s="1">
        <v>2636</v>
      </c>
      <c r="B2638" s="1" t="s">
        <v>559</v>
      </c>
      <c r="C2638" s="1" t="s">
        <v>34</v>
      </c>
      <c r="D2638" s="1">
        <v>2015</v>
      </c>
      <c r="E2638" s="1">
        <v>33931</v>
      </c>
      <c r="F2638" s="1" t="s">
        <v>28</v>
      </c>
      <c r="G2638" s="1" t="s">
        <v>35</v>
      </c>
      <c r="H2638" s="1" t="s">
        <v>36</v>
      </c>
      <c r="I2638" s="1">
        <v>18.899999999999999</v>
      </c>
      <c r="J2638" s="1" t="s">
        <v>24</v>
      </c>
      <c r="K2638" s="1" t="s">
        <v>110</v>
      </c>
      <c r="L2638" s="1">
        <v>5</v>
      </c>
      <c r="N2638" s="1">
        <v>5.91</v>
      </c>
      <c r="P2638" s="2">
        <f>--LEFT(K2638, FIND(" ", K2638) - 1)</f>
        <v>82</v>
      </c>
      <c r="R2638" t="str">
        <f t="shared" si="175"/>
        <v/>
      </c>
    </row>
    <row r="2639" spans="1:18" ht="20.399999999999999" x14ac:dyDescent="0.35">
      <c r="A2639" s="1">
        <v>2637</v>
      </c>
      <c r="B2639" s="1" t="s">
        <v>1874</v>
      </c>
      <c r="C2639" s="1" t="s">
        <v>34</v>
      </c>
      <c r="D2639" s="1">
        <v>2019</v>
      </c>
      <c r="E2639" s="1">
        <v>13916</v>
      </c>
      <c r="F2639" s="1" t="s">
        <v>28</v>
      </c>
      <c r="G2639" s="1" t="s">
        <v>17</v>
      </c>
      <c r="H2639" s="1" t="s">
        <v>18</v>
      </c>
      <c r="I2639" s="1">
        <v>18.899999999999999</v>
      </c>
      <c r="J2639" s="1" t="s">
        <v>24</v>
      </c>
      <c r="K2639" s="1" t="s">
        <v>327</v>
      </c>
      <c r="L2639" s="1">
        <v>5</v>
      </c>
      <c r="N2639" s="1">
        <v>6.44</v>
      </c>
      <c r="P2639" s="2">
        <f>--LEFT(K2639, FIND(" ", K2639) - 1)</f>
        <v>81.86</v>
      </c>
      <c r="R2639" t="str">
        <f t="shared" si="175"/>
        <v/>
      </c>
    </row>
    <row r="2640" spans="1:18" ht="20.399999999999999" x14ac:dyDescent="0.35">
      <c r="A2640" s="1">
        <v>2638</v>
      </c>
      <c r="B2640" s="1" t="s">
        <v>14</v>
      </c>
      <c r="C2640" s="1" t="s">
        <v>22</v>
      </c>
      <c r="D2640" s="1">
        <v>2012</v>
      </c>
      <c r="E2640" s="1">
        <v>90400</v>
      </c>
      <c r="F2640" s="1" t="s">
        <v>16</v>
      </c>
      <c r="G2640" s="1" t="s">
        <v>17</v>
      </c>
      <c r="H2640" s="1" t="s">
        <v>18</v>
      </c>
      <c r="I2640" s="1">
        <v>26.2</v>
      </c>
      <c r="J2640" s="1" t="s">
        <v>19</v>
      </c>
      <c r="K2640" s="1" t="s">
        <v>1027</v>
      </c>
      <c r="L2640" s="1">
        <v>5</v>
      </c>
      <c r="N2640" s="1">
        <v>2.9</v>
      </c>
      <c r="P2640" s="2">
        <f>--LEFT(K2640, FIND(" ", K2640) - 1)</f>
        <v>58.2</v>
      </c>
      <c r="R2640" t="str">
        <f t="shared" si="175"/>
        <v/>
      </c>
    </row>
    <row r="2641" spans="1:18" ht="20.399999999999999" x14ac:dyDescent="0.35">
      <c r="A2641" s="1">
        <v>2639</v>
      </c>
      <c r="B2641" s="1" t="s">
        <v>144</v>
      </c>
      <c r="C2641" s="1" t="s">
        <v>43</v>
      </c>
      <c r="D2641" s="1">
        <v>2015</v>
      </c>
      <c r="E2641" s="1">
        <v>14000</v>
      </c>
      <c r="F2641" s="1" t="s">
        <v>28</v>
      </c>
      <c r="G2641" s="1" t="s">
        <v>17</v>
      </c>
      <c r="H2641" s="1" t="s">
        <v>18</v>
      </c>
      <c r="I2641" s="1">
        <v>18.899999999999999</v>
      </c>
      <c r="J2641" s="1" t="s">
        <v>24</v>
      </c>
      <c r="K2641" s="1" t="s">
        <v>110</v>
      </c>
      <c r="L2641" s="1">
        <v>5</v>
      </c>
      <c r="N2641" s="1">
        <v>4.5999999999999996</v>
      </c>
      <c r="P2641" s="2">
        <f>--LEFT(K2641, FIND(" ", K2641) - 1)</f>
        <v>82</v>
      </c>
      <c r="R2641" t="str">
        <f t="shared" si="175"/>
        <v/>
      </c>
    </row>
    <row r="2642" spans="1:18" ht="20.399999999999999" x14ac:dyDescent="0.35">
      <c r="A2642" s="1">
        <v>2640</v>
      </c>
      <c r="B2642" s="1" t="s">
        <v>59</v>
      </c>
      <c r="C2642" s="1" t="s">
        <v>22</v>
      </c>
      <c r="D2642" s="1">
        <v>2007</v>
      </c>
      <c r="E2642" s="1">
        <v>121000</v>
      </c>
      <c r="F2642" s="1" t="s">
        <v>23</v>
      </c>
      <c r="G2642" s="1" t="s">
        <v>17</v>
      </c>
      <c r="H2642" s="1" t="s">
        <v>36</v>
      </c>
      <c r="I2642" s="1">
        <v>17.8</v>
      </c>
      <c r="J2642" s="1" t="s">
        <v>24</v>
      </c>
      <c r="K2642" s="1" t="s">
        <v>188</v>
      </c>
      <c r="L2642" s="1">
        <v>5</v>
      </c>
      <c r="N2642" s="1">
        <v>2.35</v>
      </c>
      <c r="P2642" s="2"/>
      <c r="R2642" t="str">
        <f t="shared" si="175"/>
        <v/>
      </c>
    </row>
    <row r="2643" spans="1:18" ht="20.399999999999999" x14ac:dyDescent="0.35">
      <c r="A2643" s="1">
        <v>2641</v>
      </c>
      <c r="B2643" s="1" t="s">
        <v>220</v>
      </c>
      <c r="C2643" s="1" t="s">
        <v>34</v>
      </c>
      <c r="D2643" s="1">
        <v>2016</v>
      </c>
      <c r="E2643" s="1">
        <v>17560</v>
      </c>
      <c r="F2643" s="1" t="s">
        <v>28</v>
      </c>
      <c r="G2643" s="1" t="s">
        <v>17</v>
      </c>
      <c r="H2643" s="1" t="s">
        <v>18</v>
      </c>
      <c r="I2643" s="1">
        <v>18.600000000000001</v>
      </c>
      <c r="J2643" s="1" t="s">
        <v>24</v>
      </c>
      <c r="K2643" s="1" t="s">
        <v>368</v>
      </c>
      <c r="L2643" s="1">
        <v>5</v>
      </c>
      <c r="N2643" s="1">
        <v>7.21</v>
      </c>
      <c r="P2643" s="2">
        <f t="shared" ref="P2643:P2669" si="176">--LEFT(K2643, FIND(" ", K2643) - 1)</f>
        <v>81.83</v>
      </c>
      <c r="R2643" t="str">
        <f t="shared" si="175"/>
        <v/>
      </c>
    </row>
    <row r="2644" spans="1:18" ht="20.399999999999999" x14ac:dyDescent="0.35">
      <c r="A2644" s="1">
        <v>2642</v>
      </c>
      <c r="B2644" s="1" t="s">
        <v>361</v>
      </c>
      <c r="C2644" s="1" t="s">
        <v>22</v>
      </c>
      <c r="D2644" s="1">
        <v>2016</v>
      </c>
      <c r="E2644" s="1">
        <v>60000</v>
      </c>
      <c r="F2644" s="1" t="s">
        <v>23</v>
      </c>
      <c r="G2644" s="1" t="s">
        <v>17</v>
      </c>
      <c r="H2644" s="1" t="s">
        <v>18</v>
      </c>
      <c r="I2644" s="1">
        <v>19.87</v>
      </c>
      <c r="J2644" s="1" t="s">
        <v>24</v>
      </c>
      <c r="K2644" s="1" t="s">
        <v>72</v>
      </c>
      <c r="L2644" s="1">
        <v>5</v>
      </c>
      <c r="N2644" s="1">
        <v>8</v>
      </c>
      <c r="P2644" s="2">
        <f t="shared" si="176"/>
        <v>83.8</v>
      </c>
      <c r="R2644" t="str">
        <f t="shared" si="175"/>
        <v/>
      </c>
    </row>
    <row r="2645" spans="1:18" ht="20.399999999999999" x14ac:dyDescent="0.35">
      <c r="A2645" s="1">
        <v>2643</v>
      </c>
      <c r="B2645" s="1" t="s">
        <v>508</v>
      </c>
      <c r="C2645" s="1" t="s">
        <v>39</v>
      </c>
      <c r="D2645" s="1">
        <v>2009</v>
      </c>
      <c r="E2645" s="1">
        <v>88096</v>
      </c>
      <c r="F2645" s="1" t="s">
        <v>23</v>
      </c>
      <c r="G2645" s="1" t="s">
        <v>17</v>
      </c>
      <c r="H2645" s="1" t="s">
        <v>36</v>
      </c>
      <c r="I2645" s="1">
        <v>19.3</v>
      </c>
      <c r="J2645" s="1" t="s">
        <v>24</v>
      </c>
      <c r="K2645" s="1" t="s">
        <v>114</v>
      </c>
      <c r="L2645" s="1">
        <v>5</v>
      </c>
      <c r="N2645" s="1">
        <v>3.5</v>
      </c>
      <c r="P2645" s="2">
        <f t="shared" si="176"/>
        <v>73.900000000000006</v>
      </c>
      <c r="R2645" t="str">
        <f t="shared" si="175"/>
        <v/>
      </c>
    </row>
    <row r="2646" spans="1:18" ht="20.399999999999999" x14ac:dyDescent="0.35">
      <c r="A2646" s="1">
        <v>2644</v>
      </c>
      <c r="B2646" s="1" t="s">
        <v>1359</v>
      </c>
      <c r="C2646" s="1" t="s">
        <v>22</v>
      </c>
      <c r="D2646" s="1">
        <v>2008</v>
      </c>
      <c r="E2646" s="1">
        <v>178280</v>
      </c>
      <c r="F2646" s="1" t="s">
        <v>23</v>
      </c>
      <c r="G2646" s="1" t="s">
        <v>17</v>
      </c>
      <c r="H2646" s="1" t="s">
        <v>18</v>
      </c>
      <c r="I2646" s="1">
        <v>12.8</v>
      </c>
      <c r="J2646" s="1" t="s">
        <v>24</v>
      </c>
      <c r="K2646" s="1" t="s">
        <v>93</v>
      </c>
      <c r="L2646" s="1">
        <v>8</v>
      </c>
      <c r="N2646" s="1">
        <v>5.9</v>
      </c>
      <c r="P2646" s="2">
        <f t="shared" si="176"/>
        <v>102</v>
      </c>
      <c r="R2646" t="str">
        <f t="shared" si="175"/>
        <v/>
      </c>
    </row>
    <row r="2647" spans="1:18" ht="20.399999999999999" x14ac:dyDescent="0.35">
      <c r="A2647" s="1">
        <v>2645</v>
      </c>
      <c r="B2647" s="1" t="s">
        <v>241</v>
      </c>
      <c r="C2647" s="1" t="s">
        <v>34</v>
      </c>
      <c r="D2647" s="1">
        <v>2015</v>
      </c>
      <c r="E2647" s="1">
        <v>19963</v>
      </c>
      <c r="F2647" s="1" t="s">
        <v>28</v>
      </c>
      <c r="G2647" s="1" t="s">
        <v>17</v>
      </c>
      <c r="H2647" s="1" t="s">
        <v>36</v>
      </c>
      <c r="I2647" s="1">
        <v>25.4</v>
      </c>
      <c r="J2647" s="1" t="s">
        <v>24</v>
      </c>
      <c r="K2647" s="1" t="s">
        <v>118</v>
      </c>
      <c r="L2647" s="1">
        <v>4</v>
      </c>
      <c r="N2647" s="1">
        <v>1.74</v>
      </c>
      <c r="P2647" s="2">
        <f t="shared" si="176"/>
        <v>37.5</v>
      </c>
      <c r="R2647" t="str">
        <f t="shared" si="175"/>
        <v/>
      </c>
    </row>
    <row r="2648" spans="1:18" ht="20.399999999999999" x14ac:dyDescent="0.35">
      <c r="A2648" s="1">
        <v>2646</v>
      </c>
      <c r="B2648" s="1" t="s">
        <v>1875</v>
      </c>
      <c r="C2648" s="1" t="s">
        <v>15</v>
      </c>
      <c r="D2648" s="1">
        <v>2019</v>
      </c>
      <c r="E2648" s="1">
        <v>1000</v>
      </c>
      <c r="F2648" s="1" t="s">
        <v>28</v>
      </c>
      <c r="G2648" s="1" t="s">
        <v>17</v>
      </c>
      <c r="H2648" s="1" t="s">
        <v>18</v>
      </c>
      <c r="I2648" s="1">
        <v>18.12</v>
      </c>
      <c r="J2648" s="1" t="s">
        <v>24</v>
      </c>
      <c r="K2648" s="1" t="s">
        <v>184</v>
      </c>
      <c r="L2648" s="1">
        <v>5</v>
      </c>
      <c r="N2648" s="1">
        <v>6.8</v>
      </c>
      <c r="P2648" s="2">
        <f t="shared" si="176"/>
        <v>86.8</v>
      </c>
      <c r="R2648" t="str">
        <f t="shared" si="175"/>
        <v/>
      </c>
    </row>
    <row r="2649" spans="1:18" ht="20.399999999999999" x14ac:dyDescent="0.35">
      <c r="A2649" s="1">
        <v>2647</v>
      </c>
      <c r="B2649" s="1" t="s">
        <v>638</v>
      </c>
      <c r="C2649" s="1" t="s">
        <v>43</v>
      </c>
      <c r="D2649" s="1">
        <v>2017</v>
      </c>
      <c r="E2649" s="1">
        <v>8000</v>
      </c>
      <c r="F2649" s="1" t="s">
        <v>28</v>
      </c>
      <c r="G2649" s="1" t="s">
        <v>17</v>
      </c>
      <c r="H2649" s="1" t="s">
        <v>18</v>
      </c>
      <c r="I2649" s="1">
        <v>18.600000000000001</v>
      </c>
      <c r="J2649" s="1" t="s">
        <v>24</v>
      </c>
      <c r="K2649" s="1" t="s">
        <v>368</v>
      </c>
      <c r="L2649" s="1">
        <v>5</v>
      </c>
      <c r="N2649" s="1">
        <v>7.5</v>
      </c>
      <c r="P2649" s="2">
        <f t="shared" si="176"/>
        <v>81.83</v>
      </c>
      <c r="R2649" t="str">
        <f t="shared" si="175"/>
        <v/>
      </c>
    </row>
    <row r="2650" spans="1:18" ht="20.399999999999999" x14ac:dyDescent="0.35">
      <c r="A2650" s="1">
        <v>2648</v>
      </c>
      <c r="B2650" s="1" t="s">
        <v>1876</v>
      </c>
      <c r="C2650" s="1" t="s">
        <v>22</v>
      </c>
      <c r="D2650" s="1">
        <v>2016</v>
      </c>
      <c r="E2650" s="1">
        <v>9200</v>
      </c>
      <c r="F2650" s="1" t="s">
        <v>28</v>
      </c>
      <c r="G2650" s="1" t="s">
        <v>17</v>
      </c>
      <c r="H2650" s="1" t="s">
        <v>18</v>
      </c>
      <c r="I2650" s="1">
        <v>15.4</v>
      </c>
      <c r="J2650" s="1" t="s">
        <v>24</v>
      </c>
      <c r="K2650" s="1" t="s">
        <v>201</v>
      </c>
      <c r="L2650" s="1">
        <v>7</v>
      </c>
      <c r="M2650" s="1" t="s">
        <v>1877</v>
      </c>
      <c r="N2650" s="1">
        <v>8</v>
      </c>
      <c r="P2650" s="2">
        <f t="shared" si="176"/>
        <v>117.3</v>
      </c>
      <c r="Q2650">
        <f t="shared" ref="Q2650:Q2696" si="177">VALUE(SUBSTITUTE(SUBSTITUTE(TRIM(M2650), CHAR(160), ""), " Lakh", "")) * 100000</f>
        <v>1358000</v>
      </c>
      <c r="R2650">
        <f t="shared" si="175"/>
        <v>99.991362297496309</v>
      </c>
    </row>
    <row r="2651" spans="1:18" ht="20.399999999999999" x14ac:dyDescent="0.35">
      <c r="A2651" s="1">
        <v>2649</v>
      </c>
      <c r="B2651" s="1" t="s">
        <v>378</v>
      </c>
      <c r="C2651" s="1" t="s">
        <v>39</v>
      </c>
      <c r="D2651" s="1">
        <v>2015</v>
      </c>
      <c r="E2651" s="1">
        <v>29000</v>
      </c>
      <c r="F2651" s="1" t="s">
        <v>23</v>
      </c>
      <c r="G2651" s="1" t="s">
        <v>17</v>
      </c>
      <c r="H2651" s="1" t="s">
        <v>18</v>
      </c>
      <c r="I2651" s="1">
        <v>27.4</v>
      </c>
      <c r="J2651" s="1" t="s">
        <v>24</v>
      </c>
      <c r="K2651" s="1" t="s">
        <v>69</v>
      </c>
      <c r="L2651" s="1">
        <v>5</v>
      </c>
      <c r="M2651" s="1" t="s">
        <v>1878</v>
      </c>
      <c r="N2651" s="1">
        <v>5.99</v>
      </c>
      <c r="P2651" s="2">
        <f t="shared" si="176"/>
        <v>98.6</v>
      </c>
      <c r="Q2651">
        <f t="shared" si="177"/>
        <v>909000</v>
      </c>
      <c r="R2651">
        <f t="shared" si="175"/>
        <v>99.989152915291541</v>
      </c>
    </row>
    <row r="2652" spans="1:18" ht="20.399999999999999" x14ac:dyDescent="0.35">
      <c r="A2652" s="1">
        <v>2650</v>
      </c>
      <c r="B2652" s="1" t="s">
        <v>446</v>
      </c>
      <c r="C2652" s="1" t="s">
        <v>15</v>
      </c>
      <c r="D2652" s="1">
        <v>2017</v>
      </c>
      <c r="E2652" s="1">
        <v>27000</v>
      </c>
      <c r="F2652" s="1" t="s">
        <v>23</v>
      </c>
      <c r="G2652" s="1" t="s">
        <v>17</v>
      </c>
      <c r="H2652" s="1" t="s">
        <v>18</v>
      </c>
      <c r="I2652" s="1">
        <v>19.670000000000002</v>
      </c>
      <c r="J2652" s="1" t="s">
        <v>24</v>
      </c>
      <c r="K2652" s="1" t="s">
        <v>25</v>
      </c>
      <c r="L2652" s="1">
        <v>5</v>
      </c>
      <c r="N2652" s="1">
        <v>12.9</v>
      </c>
      <c r="P2652" s="2">
        <f t="shared" si="176"/>
        <v>126.2</v>
      </c>
      <c r="R2652" t="str">
        <f t="shared" si="175"/>
        <v/>
      </c>
    </row>
    <row r="2653" spans="1:18" ht="20.399999999999999" x14ac:dyDescent="0.35">
      <c r="A2653" s="1">
        <v>2651</v>
      </c>
      <c r="B2653" s="1" t="s">
        <v>1354</v>
      </c>
      <c r="C2653" s="1" t="s">
        <v>61</v>
      </c>
      <c r="D2653" s="1">
        <v>2018</v>
      </c>
      <c r="E2653" s="1">
        <v>22900</v>
      </c>
      <c r="F2653" s="1" t="s">
        <v>28</v>
      </c>
      <c r="G2653" s="1" t="s">
        <v>17</v>
      </c>
      <c r="H2653" s="1" t="s">
        <v>18</v>
      </c>
      <c r="I2653" s="1">
        <v>21.4</v>
      </c>
      <c r="J2653" s="1" t="s">
        <v>24</v>
      </c>
      <c r="K2653" s="1" t="s">
        <v>347</v>
      </c>
      <c r="L2653" s="1">
        <v>5</v>
      </c>
      <c r="N2653" s="1">
        <v>7</v>
      </c>
      <c r="P2653" s="2">
        <f t="shared" si="176"/>
        <v>83.1</v>
      </c>
      <c r="R2653" t="str">
        <f t="shared" si="175"/>
        <v/>
      </c>
    </row>
    <row r="2654" spans="1:18" ht="20.399999999999999" x14ac:dyDescent="0.35">
      <c r="A2654" s="1">
        <v>2652</v>
      </c>
      <c r="B2654" s="1" t="s">
        <v>1879</v>
      </c>
      <c r="C2654" s="1" t="s">
        <v>39</v>
      </c>
      <c r="D2654" s="1">
        <v>2014</v>
      </c>
      <c r="E2654" s="1">
        <v>50000</v>
      </c>
      <c r="F2654" s="1" t="s">
        <v>23</v>
      </c>
      <c r="G2654" s="1" t="s">
        <v>35</v>
      </c>
      <c r="H2654" s="1" t="s">
        <v>18</v>
      </c>
      <c r="I2654" s="1">
        <v>14.16</v>
      </c>
      <c r="J2654" s="1" t="s">
        <v>24</v>
      </c>
      <c r="K2654" s="1" t="s">
        <v>640</v>
      </c>
      <c r="L2654" s="1">
        <v>5</v>
      </c>
      <c r="N2654" s="1">
        <v>35</v>
      </c>
      <c r="P2654" s="2">
        <f t="shared" si="176"/>
        <v>174.3</v>
      </c>
      <c r="R2654" t="str">
        <f t="shared" si="175"/>
        <v/>
      </c>
    </row>
    <row r="2655" spans="1:18" ht="20.399999999999999" x14ac:dyDescent="0.35">
      <c r="A2655" s="1">
        <v>2653</v>
      </c>
      <c r="B2655" s="1" t="s">
        <v>1880</v>
      </c>
      <c r="C2655" s="1" t="s">
        <v>43</v>
      </c>
      <c r="D2655" s="1">
        <v>2015</v>
      </c>
      <c r="E2655" s="1">
        <v>60207</v>
      </c>
      <c r="F2655" s="1" t="s">
        <v>23</v>
      </c>
      <c r="G2655" s="1" t="s">
        <v>17</v>
      </c>
      <c r="H2655" s="1" t="s">
        <v>18</v>
      </c>
      <c r="I2655" s="1">
        <v>25.8</v>
      </c>
      <c r="J2655" s="1" t="s">
        <v>24</v>
      </c>
      <c r="K2655" s="1" t="s">
        <v>69</v>
      </c>
      <c r="L2655" s="1">
        <v>5</v>
      </c>
      <c r="N2655" s="1">
        <v>5.5</v>
      </c>
      <c r="P2655" s="2">
        <f t="shared" si="176"/>
        <v>98.6</v>
      </c>
      <c r="R2655" t="str">
        <f t="shared" si="175"/>
        <v/>
      </c>
    </row>
    <row r="2656" spans="1:18" ht="20.399999999999999" x14ac:dyDescent="0.35">
      <c r="A2656" s="1">
        <v>2654</v>
      </c>
      <c r="B2656" s="1" t="s">
        <v>556</v>
      </c>
      <c r="C2656" s="1" t="s">
        <v>34</v>
      </c>
      <c r="D2656" s="1">
        <v>2010</v>
      </c>
      <c r="E2656" s="1">
        <v>101119</v>
      </c>
      <c r="F2656" s="1" t="s">
        <v>23</v>
      </c>
      <c r="G2656" s="1" t="s">
        <v>35</v>
      </c>
      <c r="H2656" s="1" t="s">
        <v>18</v>
      </c>
      <c r="I2656" s="1">
        <v>11</v>
      </c>
      <c r="J2656" s="1" t="s">
        <v>24</v>
      </c>
      <c r="K2656" s="1" t="s">
        <v>557</v>
      </c>
      <c r="L2656" s="1">
        <v>5</v>
      </c>
      <c r="N2656" s="1">
        <v>18.46</v>
      </c>
      <c r="P2656" s="2">
        <f t="shared" si="176"/>
        <v>235</v>
      </c>
      <c r="R2656" t="str">
        <f t="shared" si="175"/>
        <v/>
      </c>
    </row>
    <row r="2657" spans="1:18" ht="20.399999999999999" x14ac:dyDescent="0.35">
      <c r="A2657" s="1">
        <v>2655</v>
      </c>
      <c r="B2657" s="1" t="s">
        <v>1503</v>
      </c>
      <c r="C2657" s="1" t="s">
        <v>43</v>
      </c>
      <c r="D2657" s="1">
        <v>2010</v>
      </c>
      <c r="E2657" s="1">
        <v>42000</v>
      </c>
      <c r="F2657" s="1" t="s">
        <v>28</v>
      </c>
      <c r="G2657" s="1" t="s">
        <v>17</v>
      </c>
      <c r="H2657" s="1" t="s">
        <v>18</v>
      </c>
      <c r="I2657" s="1">
        <v>15.6</v>
      </c>
      <c r="J2657" s="1" t="s">
        <v>24</v>
      </c>
      <c r="K2657" s="1" t="s">
        <v>424</v>
      </c>
      <c r="L2657" s="1">
        <v>5</v>
      </c>
      <c r="N2657" s="1">
        <v>2.4</v>
      </c>
      <c r="P2657" s="2">
        <f t="shared" si="176"/>
        <v>70</v>
      </c>
      <c r="R2657" t="str">
        <f t="shared" si="175"/>
        <v/>
      </c>
    </row>
    <row r="2658" spans="1:18" ht="20.399999999999999" x14ac:dyDescent="0.35">
      <c r="A2658" s="1">
        <v>2656</v>
      </c>
      <c r="B2658" s="1" t="s">
        <v>397</v>
      </c>
      <c r="C2658" s="1" t="s">
        <v>22</v>
      </c>
      <c r="D2658" s="1">
        <v>2002</v>
      </c>
      <c r="E2658" s="1">
        <v>93000</v>
      </c>
      <c r="F2658" s="1" t="s">
        <v>28</v>
      </c>
      <c r="G2658" s="1" t="s">
        <v>17</v>
      </c>
      <c r="H2658" s="1" t="s">
        <v>145</v>
      </c>
      <c r="I2658" s="1">
        <v>18.899999999999999</v>
      </c>
      <c r="J2658" s="1" t="s">
        <v>24</v>
      </c>
      <c r="K2658" s="1" t="s">
        <v>88</v>
      </c>
      <c r="L2658" s="1">
        <v>5</v>
      </c>
      <c r="N2658" s="1">
        <v>1</v>
      </c>
      <c r="P2658" s="2">
        <f t="shared" si="176"/>
        <v>67.099999999999994</v>
      </c>
      <c r="R2658" t="str">
        <f t="shared" si="175"/>
        <v/>
      </c>
    </row>
    <row r="2659" spans="1:18" ht="20.399999999999999" x14ac:dyDescent="0.35">
      <c r="A2659" s="1">
        <v>2657</v>
      </c>
      <c r="B2659" s="1" t="s">
        <v>430</v>
      </c>
      <c r="C2659" s="1" t="s">
        <v>129</v>
      </c>
      <c r="D2659" s="1">
        <v>2012</v>
      </c>
      <c r="E2659" s="1">
        <v>60000</v>
      </c>
      <c r="F2659" s="1" t="s">
        <v>28</v>
      </c>
      <c r="G2659" s="1" t="s">
        <v>17</v>
      </c>
      <c r="H2659" s="1" t="s">
        <v>36</v>
      </c>
      <c r="I2659" s="1">
        <v>19.809999999999999</v>
      </c>
      <c r="J2659" s="1" t="s">
        <v>24</v>
      </c>
      <c r="K2659" s="1" t="s">
        <v>351</v>
      </c>
      <c r="L2659" s="1">
        <v>5</v>
      </c>
      <c r="N2659" s="1">
        <v>2.65</v>
      </c>
      <c r="P2659" s="2">
        <f t="shared" si="176"/>
        <v>68.05</v>
      </c>
      <c r="R2659" t="str">
        <f t="shared" si="175"/>
        <v/>
      </c>
    </row>
    <row r="2660" spans="1:18" ht="20.399999999999999" x14ac:dyDescent="0.35">
      <c r="A2660" s="1">
        <v>2658</v>
      </c>
      <c r="B2660" s="1" t="s">
        <v>1583</v>
      </c>
      <c r="C2660" s="1" t="s">
        <v>53</v>
      </c>
      <c r="D2660" s="1">
        <v>2015</v>
      </c>
      <c r="E2660" s="1">
        <v>66122</v>
      </c>
      <c r="F2660" s="1" t="s">
        <v>23</v>
      </c>
      <c r="G2660" s="1" t="s">
        <v>35</v>
      </c>
      <c r="H2660" s="1" t="s">
        <v>18</v>
      </c>
      <c r="I2660" s="1">
        <v>21.66</v>
      </c>
      <c r="J2660" s="1" t="s">
        <v>24</v>
      </c>
      <c r="K2660" s="1" t="s">
        <v>298</v>
      </c>
      <c r="L2660" s="1">
        <v>5</v>
      </c>
      <c r="N2660" s="1">
        <v>5.96</v>
      </c>
      <c r="P2660" s="2">
        <f t="shared" si="176"/>
        <v>103.52</v>
      </c>
      <c r="R2660" t="str">
        <f t="shared" si="175"/>
        <v/>
      </c>
    </row>
    <row r="2661" spans="1:18" ht="20.399999999999999" x14ac:dyDescent="0.35">
      <c r="A2661" s="1">
        <v>2659</v>
      </c>
      <c r="B2661" s="1" t="s">
        <v>1881</v>
      </c>
      <c r="C2661" s="1" t="s">
        <v>57</v>
      </c>
      <c r="D2661" s="1">
        <v>2015</v>
      </c>
      <c r="E2661" s="1">
        <v>25100</v>
      </c>
      <c r="F2661" s="1" t="s">
        <v>23</v>
      </c>
      <c r="G2661" s="1" t="s">
        <v>35</v>
      </c>
      <c r="H2661" s="1" t="s">
        <v>18</v>
      </c>
      <c r="I2661" s="1">
        <v>17.850000000000001</v>
      </c>
      <c r="J2661" s="1" t="s">
        <v>24</v>
      </c>
      <c r="K2661" s="1" t="s">
        <v>1882</v>
      </c>
      <c r="L2661" s="1">
        <v>4</v>
      </c>
      <c r="N2661" s="1">
        <v>75</v>
      </c>
      <c r="P2661" s="2">
        <f t="shared" si="176"/>
        <v>300</v>
      </c>
      <c r="R2661" t="str">
        <f t="shared" si="175"/>
        <v/>
      </c>
    </row>
    <row r="2662" spans="1:18" ht="20.399999999999999" x14ac:dyDescent="0.35">
      <c r="A2662" s="1">
        <v>2660</v>
      </c>
      <c r="B2662" s="1" t="s">
        <v>1759</v>
      </c>
      <c r="C2662" s="1" t="s">
        <v>53</v>
      </c>
      <c r="D2662" s="1">
        <v>2017</v>
      </c>
      <c r="E2662" s="1">
        <v>24733</v>
      </c>
      <c r="F2662" s="1" t="s">
        <v>28</v>
      </c>
      <c r="G2662" s="1" t="s">
        <v>35</v>
      </c>
      <c r="H2662" s="1" t="s">
        <v>18</v>
      </c>
      <c r="I2662" s="1">
        <v>15.04</v>
      </c>
      <c r="J2662" s="1" t="s">
        <v>24</v>
      </c>
      <c r="K2662" s="1" t="s">
        <v>432</v>
      </c>
      <c r="L2662" s="1">
        <v>5</v>
      </c>
      <c r="N2662" s="1">
        <v>27.15</v>
      </c>
      <c r="P2662" s="2">
        <f t="shared" si="176"/>
        <v>183</v>
      </c>
      <c r="R2662" t="str">
        <f t="shared" si="175"/>
        <v/>
      </c>
    </row>
    <row r="2663" spans="1:18" ht="20.399999999999999" x14ac:dyDescent="0.35">
      <c r="A2663" s="1">
        <v>2661</v>
      </c>
      <c r="B2663" s="1" t="s">
        <v>1883</v>
      </c>
      <c r="C2663" s="1" t="s">
        <v>129</v>
      </c>
      <c r="D2663" s="1">
        <v>2008</v>
      </c>
      <c r="E2663" s="1">
        <v>41000</v>
      </c>
      <c r="F2663" s="1" t="s">
        <v>28</v>
      </c>
      <c r="G2663" s="1" t="s">
        <v>35</v>
      </c>
      <c r="H2663" s="1" t="s">
        <v>36</v>
      </c>
      <c r="I2663" s="1">
        <v>10.4</v>
      </c>
      <c r="J2663" s="1" t="s">
        <v>24</v>
      </c>
      <c r="K2663" s="1" t="s">
        <v>1884</v>
      </c>
      <c r="L2663" s="1">
        <v>5</v>
      </c>
      <c r="N2663" s="1">
        <v>10.5</v>
      </c>
      <c r="P2663" s="2">
        <f t="shared" si="176"/>
        <v>201</v>
      </c>
      <c r="R2663" t="str">
        <f t="shared" si="175"/>
        <v/>
      </c>
    </row>
    <row r="2664" spans="1:18" ht="20.399999999999999" x14ac:dyDescent="0.35">
      <c r="A2664" s="1">
        <v>2662</v>
      </c>
      <c r="B2664" s="1" t="s">
        <v>1885</v>
      </c>
      <c r="C2664" s="1" t="s">
        <v>27</v>
      </c>
      <c r="D2664" s="1">
        <v>2015</v>
      </c>
      <c r="E2664" s="1">
        <v>30000</v>
      </c>
      <c r="F2664" s="1" t="s">
        <v>28</v>
      </c>
      <c r="G2664" s="1" t="s">
        <v>17</v>
      </c>
      <c r="H2664" s="1" t="s">
        <v>18</v>
      </c>
      <c r="I2664" s="1">
        <v>20.73</v>
      </c>
      <c r="J2664" s="1" t="s">
        <v>24</v>
      </c>
      <c r="K2664" s="1" t="s">
        <v>273</v>
      </c>
      <c r="L2664" s="1">
        <v>5</v>
      </c>
      <c r="N2664" s="1">
        <v>6.7</v>
      </c>
      <c r="P2664" s="2">
        <f t="shared" si="176"/>
        <v>91.1</v>
      </c>
      <c r="R2664" t="str">
        <f t="shared" si="175"/>
        <v/>
      </c>
    </row>
    <row r="2665" spans="1:18" ht="20.399999999999999" x14ac:dyDescent="0.35">
      <c r="A2665" s="1">
        <v>2663</v>
      </c>
      <c r="B2665" s="1" t="s">
        <v>655</v>
      </c>
      <c r="C2665" s="1" t="s">
        <v>57</v>
      </c>
      <c r="D2665" s="1">
        <v>2013</v>
      </c>
      <c r="E2665" s="1">
        <v>36000</v>
      </c>
      <c r="F2665" s="1" t="s">
        <v>23</v>
      </c>
      <c r="G2665" s="1" t="s">
        <v>17</v>
      </c>
      <c r="H2665" s="1" t="s">
        <v>18</v>
      </c>
      <c r="I2665" s="1">
        <v>22.7</v>
      </c>
      <c r="J2665" s="1" t="s">
        <v>24</v>
      </c>
      <c r="K2665" s="1" t="s">
        <v>210</v>
      </c>
      <c r="L2665" s="1">
        <v>5</v>
      </c>
      <c r="N2665" s="1">
        <v>4.9000000000000004</v>
      </c>
      <c r="P2665" s="2">
        <f t="shared" si="176"/>
        <v>89.84</v>
      </c>
      <c r="R2665" t="str">
        <f t="shared" si="175"/>
        <v/>
      </c>
    </row>
    <row r="2666" spans="1:18" ht="20.399999999999999" x14ac:dyDescent="0.35">
      <c r="A2666" s="1">
        <v>2664</v>
      </c>
      <c r="B2666" s="1" t="s">
        <v>1886</v>
      </c>
      <c r="C2666" s="1" t="s">
        <v>39</v>
      </c>
      <c r="D2666" s="1">
        <v>2017</v>
      </c>
      <c r="E2666" s="1">
        <v>40279</v>
      </c>
      <c r="F2666" s="1" t="s">
        <v>23</v>
      </c>
      <c r="G2666" s="1" t="s">
        <v>17</v>
      </c>
      <c r="H2666" s="1" t="s">
        <v>18</v>
      </c>
      <c r="I2666" s="1">
        <v>16.5</v>
      </c>
      <c r="J2666" s="1" t="s">
        <v>24</v>
      </c>
      <c r="K2666" s="1" t="s">
        <v>424</v>
      </c>
      <c r="L2666" s="1">
        <v>7</v>
      </c>
      <c r="N2666" s="1">
        <v>8</v>
      </c>
      <c r="P2666" s="2">
        <f t="shared" si="176"/>
        <v>70</v>
      </c>
      <c r="R2666" t="str">
        <f t="shared" si="175"/>
        <v/>
      </c>
    </row>
    <row r="2667" spans="1:18" ht="20.399999999999999" x14ac:dyDescent="0.35">
      <c r="A2667" s="1">
        <v>2665</v>
      </c>
      <c r="B2667" s="1" t="s">
        <v>277</v>
      </c>
      <c r="C2667" s="1" t="s">
        <v>53</v>
      </c>
      <c r="D2667" s="1">
        <v>2018</v>
      </c>
      <c r="E2667" s="1">
        <v>46805</v>
      </c>
      <c r="F2667" s="1" t="s">
        <v>28</v>
      </c>
      <c r="G2667" s="1" t="s">
        <v>17</v>
      </c>
      <c r="H2667" s="1" t="s">
        <v>18</v>
      </c>
      <c r="I2667" s="1">
        <v>24.07</v>
      </c>
      <c r="J2667" s="1" t="s">
        <v>24</v>
      </c>
      <c r="K2667" s="1" t="s">
        <v>88</v>
      </c>
      <c r="L2667" s="1">
        <v>5</v>
      </c>
      <c r="M2667" s="1" t="s">
        <v>1887</v>
      </c>
      <c r="N2667" s="1">
        <v>3.63</v>
      </c>
      <c r="P2667" s="2">
        <f t="shared" si="176"/>
        <v>67.099999999999994</v>
      </c>
      <c r="Q2667">
        <f t="shared" si="177"/>
        <v>409000</v>
      </c>
      <c r="R2667">
        <f t="shared" si="175"/>
        <v>99.983594132029339</v>
      </c>
    </row>
    <row r="2668" spans="1:18" ht="20.399999999999999" x14ac:dyDescent="0.35">
      <c r="A2668" s="1">
        <v>2666</v>
      </c>
      <c r="B2668" s="1" t="s">
        <v>1888</v>
      </c>
      <c r="C2668" s="1" t="s">
        <v>15</v>
      </c>
      <c r="D2668" s="1">
        <v>2015</v>
      </c>
      <c r="E2668" s="1">
        <v>60000</v>
      </c>
      <c r="F2668" s="1" t="s">
        <v>28</v>
      </c>
      <c r="G2668" s="1" t="s">
        <v>17</v>
      </c>
      <c r="H2668" s="1" t="s">
        <v>18</v>
      </c>
      <c r="I2668" s="1">
        <v>17.5</v>
      </c>
      <c r="J2668" s="1" t="s">
        <v>24</v>
      </c>
      <c r="K2668" s="1" t="s">
        <v>733</v>
      </c>
      <c r="L2668" s="1">
        <v>5</v>
      </c>
      <c r="N2668" s="1">
        <v>4.8</v>
      </c>
      <c r="P2668" s="2">
        <f t="shared" si="176"/>
        <v>85.8</v>
      </c>
      <c r="R2668" t="str">
        <f t="shared" si="175"/>
        <v/>
      </c>
    </row>
    <row r="2669" spans="1:18" ht="20.399999999999999" x14ac:dyDescent="0.35">
      <c r="A2669" s="1">
        <v>2667</v>
      </c>
      <c r="B2669" s="1" t="s">
        <v>193</v>
      </c>
      <c r="C2669" s="1" t="s">
        <v>15</v>
      </c>
      <c r="D2669" s="1">
        <v>2017</v>
      </c>
      <c r="E2669" s="1">
        <v>100000</v>
      </c>
      <c r="F2669" s="1" t="s">
        <v>28</v>
      </c>
      <c r="G2669" s="1" t="s">
        <v>17</v>
      </c>
      <c r="H2669" s="1" t="s">
        <v>18</v>
      </c>
      <c r="I2669" s="1">
        <v>17.57</v>
      </c>
      <c r="J2669" s="1" t="s">
        <v>24</v>
      </c>
      <c r="K2669" s="1" t="s">
        <v>29</v>
      </c>
      <c r="L2669" s="1">
        <v>5</v>
      </c>
      <c r="M2669" s="1" t="s">
        <v>1889</v>
      </c>
      <c r="N2669" s="1">
        <v>4.25</v>
      </c>
      <c r="P2669" s="2">
        <f t="shared" si="176"/>
        <v>88.7</v>
      </c>
      <c r="Q2669">
        <f t="shared" si="177"/>
        <v>683000</v>
      </c>
      <c r="R2669">
        <f t="shared" si="175"/>
        <v>99.987013177159596</v>
      </c>
    </row>
    <row r="2670" spans="1:18" ht="20.399999999999999" x14ac:dyDescent="0.35">
      <c r="A2670" s="1">
        <v>2668</v>
      </c>
      <c r="B2670" s="1" t="s">
        <v>377</v>
      </c>
      <c r="C2670" s="1" t="s">
        <v>57</v>
      </c>
      <c r="D2670" s="1">
        <v>2014</v>
      </c>
      <c r="E2670" s="1">
        <v>32986</v>
      </c>
      <c r="F2670" s="1" t="s">
        <v>28</v>
      </c>
      <c r="G2670" s="1" t="s">
        <v>17</v>
      </c>
      <c r="H2670" s="1" t="s">
        <v>18</v>
      </c>
      <c r="I2670" s="1">
        <v>16.100000000000001</v>
      </c>
      <c r="J2670" s="1" t="s">
        <v>24</v>
      </c>
      <c r="N2670" s="1">
        <v>4.24</v>
      </c>
      <c r="P2670" s="2"/>
      <c r="R2670" t="str">
        <f t="shared" si="175"/>
        <v/>
      </c>
    </row>
    <row r="2671" spans="1:18" ht="20.399999999999999" x14ac:dyDescent="0.35">
      <c r="A2671" s="1">
        <v>2669</v>
      </c>
      <c r="B2671" s="1" t="s">
        <v>869</v>
      </c>
      <c r="C2671" s="1" t="s">
        <v>34</v>
      </c>
      <c r="D2671" s="1">
        <v>2018</v>
      </c>
      <c r="E2671" s="1">
        <v>51530</v>
      </c>
      <c r="F2671" s="1" t="s">
        <v>23</v>
      </c>
      <c r="G2671" s="1" t="s">
        <v>35</v>
      </c>
      <c r="H2671" s="1" t="s">
        <v>18</v>
      </c>
      <c r="I2671" s="1">
        <v>10.91</v>
      </c>
      <c r="J2671" s="1" t="s">
        <v>24</v>
      </c>
      <c r="K2671" s="1" t="s">
        <v>870</v>
      </c>
      <c r="L2671" s="1">
        <v>7</v>
      </c>
      <c r="N2671" s="1">
        <v>30.27</v>
      </c>
      <c r="P2671" s="2">
        <f t="shared" ref="P2671:P2702" si="178">--LEFT(K2671, FIND(" ", K2671) - 1)</f>
        <v>197.2</v>
      </c>
      <c r="R2671" t="str">
        <f t="shared" si="175"/>
        <v/>
      </c>
    </row>
    <row r="2672" spans="1:18" ht="20.399999999999999" x14ac:dyDescent="0.35">
      <c r="A2672" s="1">
        <v>2670</v>
      </c>
      <c r="B2672" s="1" t="s">
        <v>444</v>
      </c>
      <c r="C2672" s="1" t="s">
        <v>43</v>
      </c>
      <c r="D2672" s="1">
        <v>2013</v>
      </c>
      <c r="E2672" s="1">
        <v>81456</v>
      </c>
      <c r="F2672" s="1" t="s">
        <v>23</v>
      </c>
      <c r="G2672" s="1" t="s">
        <v>17</v>
      </c>
      <c r="H2672" s="1" t="s">
        <v>18</v>
      </c>
      <c r="I2672" s="1">
        <v>15.8</v>
      </c>
      <c r="J2672" s="1" t="s">
        <v>24</v>
      </c>
      <c r="K2672" s="1" t="s">
        <v>163</v>
      </c>
      <c r="L2672" s="1">
        <v>5</v>
      </c>
      <c r="N2672" s="1">
        <v>14.25</v>
      </c>
      <c r="P2672" s="2">
        <f t="shared" si="178"/>
        <v>170</v>
      </c>
      <c r="R2672" t="str">
        <f t="shared" si="175"/>
        <v/>
      </c>
    </row>
    <row r="2673" spans="1:18" ht="20.399999999999999" x14ac:dyDescent="0.35">
      <c r="A2673" s="1">
        <v>2671</v>
      </c>
      <c r="B2673" s="1" t="s">
        <v>518</v>
      </c>
      <c r="C2673" s="1" t="s">
        <v>129</v>
      </c>
      <c r="D2673" s="1">
        <v>2012</v>
      </c>
      <c r="E2673" s="1">
        <v>37229</v>
      </c>
      <c r="F2673" s="1" t="s">
        <v>28</v>
      </c>
      <c r="G2673" s="1" t="s">
        <v>35</v>
      </c>
      <c r="H2673" s="1" t="s">
        <v>18</v>
      </c>
      <c r="I2673" s="1">
        <v>16.95</v>
      </c>
      <c r="J2673" s="1" t="s">
        <v>24</v>
      </c>
      <c r="K2673" s="1" t="s">
        <v>151</v>
      </c>
      <c r="L2673" s="1">
        <v>5</v>
      </c>
      <c r="N2673" s="1">
        <v>3.41</v>
      </c>
      <c r="P2673" s="2">
        <f t="shared" si="178"/>
        <v>78.900000000000006</v>
      </c>
      <c r="R2673" t="str">
        <f t="shared" si="175"/>
        <v/>
      </c>
    </row>
    <row r="2674" spans="1:18" ht="20.399999999999999" x14ac:dyDescent="0.35">
      <c r="A2674" s="1">
        <v>2672</v>
      </c>
      <c r="B2674" s="1" t="s">
        <v>465</v>
      </c>
      <c r="C2674" s="1" t="s">
        <v>61</v>
      </c>
      <c r="D2674" s="1">
        <v>2009</v>
      </c>
      <c r="E2674" s="1">
        <v>73200</v>
      </c>
      <c r="F2674" s="1" t="s">
        <v>28</v>
      </c>
      <c r="G2674" s="1" t="s">
        <v>17</v>
      </c>
      <c r="H2674" s="1" t="s">
        <v>18</v>
      </c>
      <c r="I2674" s="1">
        <v>17</v>
      </c>
      <c r="J2674" s="1" t="s">
        <v>24</v>
      </c>
      <c r="K2674" s="1" t="s">
        <v>466</v>
      </c>
      <c r="L2674" s="1">
        <v>5</v>
      </c>
      <c r="N2674" s="1">
        <v>2.78</v>
      </c>
      <c r="P2674" s="2">
        <f t="shared" si="178"/>
        <v>118</v>
      </c>
      <c r="R2674" t="str">
        <f t="shared" si="175"/>
        <v/>
      </c>
    </row>
    <row r="2675" spans="1:18" ht="20.399999999999999" x14ac:dyDescent="0.35">
      <c r="A2675" s="1">
        <v>2673</v>
      </c>
      <c r="B2675" s="1" t="s">
        <v>965</v>
      </c>
      <c r="C2675" s="1" t="s">
        <v>129</v>
      </c>
      <c r="D2675" s="1">
        <v>2015</v>
      </c>
      <c r="E2675" s="1">
        <v>71826</v>
      </c>
      <c r="F2675" s="1" t="s">
        <v>23</v>
      </c>
      <c r="G2675" s="1" t="s">
        <v>35</v>
      </c>
      <c r="H2675" s="1" t="s">
        <v>18</v>
      </c>
      <c r="I2675" s="1">
        <v>19.3</v>
      </c>
      <c r="J2675" s="1" t="s">
        <v>24</v>
      </c>
      <c r="K2675" s="1" t="s">
        <v>524</v>
      </c>
      <c r="L2675" s="1">
        <v>5</v>
      </c>
      <c r="N2675" s="1">
        <v>15.5</v>
      </c>
      <c r="P2675" s="2">
        <f t="shared" si="178"/>
        <v>141</v>
      </c>
      <c r="R2675" t="str">
        <f t="shared" si="175"/>
        <v/>
      </c>
    </row>
    <row r="2676" spans="1:18" ht="20.399999999999999" x14ac:dyDescent="0.35">
      <c r="A2676" s="1">
        <v>2674</v>
      </c>
      <c r="B2676" s="1" t="s">
        <v>164</v>
      </c>
      <c r="C2676" s="1" t="s">
        <v>27</v>
      </c>
      <c r="D2676" s="1">
        <v>2017</v>
      </c>
      <c r="E2676" s="1">
        <v>129000</v>
      </c>
      <c r="F2676" s="1" t="s">
        <v>23</v>
      </c>
      <c r="G2676" s="1" t="s">
        <v>17</v>
      </c>
      <c r="H2676" s="1" t="s">
        <v>18</v>
      </c>
      <c r="I2676" s="1">
        <v>25</v>
      </c>
      <c r="J2676" s="1" t="s">
        <v>24</v>
      </c>
      <c r="K2676" s="1" t="s">
        <v>165</v>
      </c>
      <c r="L2676" s="1">
        <v>5</v>
      </c>
      <c r="N2676" s="1">
        <v>3</v>
      </c>
      <c r="P2676" s="2">
        <f t="shared" si="178"/>
        <v>69</v>
      </c>
      <c r="R2676" t="str">
        <f t="shared" si="175"/>
        <v/>
      </c>
    </row>
    <row r="2677" spans="1:18" ht="20.399999999999999" x14ac:dyDescent="0.35">
      <c r="A2677" s="1">
        <v>2675</v>
      </c>
      <c r="B2677" s="1" t="s">
        <v>1890</v>
      </c>
      <c r="C2677" s="1" t="s">
        <v>22</v>
      </c>
      <c r="D2677" s="1">
        <v>2012</v>
      </c>
      <c r="E2677" s="1">
        <v>82000</v>
      </c>
      <c r="F2677" s="1" t="s">
        <v>28</v>
      </c>
      <c r="G2677" s="1" t="s">
        <v>17</v>
      </c>
      <c r="H2677" s="1" t="s">
        <v>18</v>
      </c>
      <c r="I2677" s="1">
        <v>18.899999999999999</v>
      </c>
      <c r="J2677" s="1" t="s">
        <v>24</v>
      </c>
      <c r="K2677" s="1" t="s">
        <v>88</v>
      </c>
      <c r="L2677" s="1">
        <v>5</v>
      </c>
      <c r="N2677" s="1">
        <v>2.2999999999999998</v>
      </c>
      <c r="P2677" s="2">
        <f t="shared" si="178"/>
        <v>67.099999999999994</v>
      </c>
      <c r="R2677" t="str">
        <f t="shared" si="175"/>
        <v/>
      </c>
    </row>
    <row r="2678" spans="1:18" ht="20.399999999999999" x14ac:dyDescent="0.35">
      <c r="A2678" s="1">
        <v>2676</v>
      </c>
      <c r="B2678" s="1" t="s">
        <v>446</v>
      </c>
      <c r="C2678" s="1" t="s">
        <v>53</v>
      </c>
      <c r="D2678" s="1">
        <v>2017</v>
      </c>
      <c r="E2678" s="1">
        <v>40459</v>
      </c>
      <c r="F2678" s="1" t="s">
        <v>23</v>
      </c>
      <c r="G2678" s="1" t="s">
        <v>17</v>
      </c>
      <c r="H2678" s="1" t="s">
        <v>18</v>
      </c>
      <c r="I2678" s="1">
        <v>19.670000000000002</v>
      </c>
      <c r="J2678" s="1" t="s">
        <v>24</v>
      </c>
      <c r="K2678" s="1" t="s">
        <v>25</v>
      </c>
      <c r="L2678" s="1">
        <v>5</v>
      </c>
      <c r="N2678" s="1">
        <v>13.28</v>
      </c>
      <c r="P2678" s="2">
        <f t="shared" si="178"/>
        <v>126.2</v>
      </c>
      <c r="R2678" t="str">
        <f t="shared" si="175"/>
        <v/>
      </c>
    </row>
    <row r="2679" spans="1:18" ht="20.399999999999999" x14ac:dyDescent="0.35">
      <c r="A2679" s="1">
        <v>2677</v>
      </c>
      <c r="B2679" s="1" t="s">
        <v>1074</v>
      </c>
      <c r="C2679" s="1" t="s">
        <v>39</v>
      </c>
      <c r="D2679" s="1">
        <v>2009</v>
      </c>
      <c r="E2679" s="1">
        <v>61964</v>
      </c>
      <c r="F2679" s="1" t="s">
        <v>28</v>
      </c>
      <c r="G2679" s="1" t="s">
        <v>17</v>
      </c>
      <c r="H2679" s="1" t="s">
        <v>18</v>
      </c>
      <c r="I2679" s="1">
        <v>19</v>
      </c>
      <c r="J2679" s="1" t="s">
        <v>24</v>
      </c>
      <c r="K2679" s="1" t="s">
        <v>448</v>
      </c>
      <c r="L2679" s="1">
        <v>5</v>
      </c>
      <c r="N2679" s="1">
        <v>2.25</v>
      </c>
      <c r="P2679" s="2">
        <f t="shared" si="178"/>
        <v>66.099999999999994</v>
      </c>
      <c r="R2679" t="str">
        <f t="shared" si="175"/>
        <v/>
      </c>
    </row>
    <row r="2680" spans="1:18" ht="20.399999999999999" x14ac:dyDescent="0.35">
      <c r="A2680" s="1">
        <v>2678</v>
      </c>
      <c r="B2680" s="1" t="s">
        <v>392</v>
      </c>
      <c r="C2680" s="1" t="s">
        <v>53</v>
      </c>
      <c r="D2680" s="1">
        <v>2011</v>
      </c>
      <c r="E2680" s="1">
        <v>15466</v>
      </c>
      <c r="F2680" s="1" t="s">
        <v>28</v>
      </c>
      <c r="G2680" s="1" t="s">
        <v>17</v>
      </c>
      <c r="H2680" s="1" t="s">
        <v>18</v>
      </c>
      <c r="I2680" s="1">
        <v>22.5</v>
      </c>
      <c r="J2680" s="1" t="s">
        <v>24</v>
      </c>
      <c r="K2680" s="1" t="s">
        <v>398</v>
      </c>
      <c r="L2680" s="1">
        <v>5</v>
      </c>
      <c r="M2680" s="1" t="s">
        <v>1891</v>
      </c>
      <c r="N2680" s="1">
        <v>3.36</v>
      </c>
      <c r="P2680" s="2">
        <f t="shared" si="178"/>
        <v>67.040000000000006</v>
      </c>
      <c r="Q2680">
        <f t="shared" si="177"/>
        <v>504000</v>
      </c>
      <c r="R2680">
        <f t="shared" si="175"/>
        <v>99.986698412698416</v>
      </c>
    </row>
    <row r="2681" spans="1:18" ht="20.399999999999999" x14ac:dyDescent="0.35">
      <c r="A2681" s="1">
        <v>2679</v>
      </c>
      <c r="B2681" s="1" t="s">
        <v>1892</v>
      </c>
      <c r="C2681" s="1" t="s">
        <v>57</v>
      </c>
      <c r="D2681" s="1">
        <v>2014</v>
      </c>
      <c r="E2681" s="1">
        <v>23000</v>
      </c>
      <c r="F2681" s="1" t="s">
        <v>28</v>
      </c>
      <c r="G2681" s="1" t="s">
        <v>17</v>
      </c>
      <c r="H2681" s="1" t="s">
        <v>18</v>
      </c>
      <c r="I2681" s="1">
        <v>17.3</v>
      </c>
      <c r="J2681" s="1" t="s">
        <v>24</v>
      </c>
      <c r="K2681" s="1" t="s">
        <v>201</v>
      </c>
      <c r="L2681" s="1">
        <v>7</v>
      </c>
      <c r="N2681" s="1">
        <v>4.25</v>
      </c>
      <c r="P2681" s="2">
        <f t="shared" si="178"/>
        <v>117.3</v>
      </c>
      <c r="R2681" t="str">
        <f t="shared" si="175"/>
        <v/>
      </c>
    </row>
    <row r="2682" spans="1:18" ht="20.399999999999999" x14ac:dyDescent="0.35">
      <c r="A2682" s="1">
        <v>2680</v>
      </c>
      <c r="B2682" s="1" t="s">
        <v>358</v>
      </c>
      <c r="C2682" s="1" t="s">
        <v>34</v>
      </c>
      <c r="D2682" s="1">
        <v>2012</v>
      </c>
      <c r="E2682" s="1">
        <v>43766</v>
      </c>
      <c r="F2682" s="1" t="s">
        <v>28</v>
      </c>
      <c r="G2682" s="1" t="s">
        <v>17</v>
      </c>
      <c r="H2682" s="1" t="s">
        <v>18</v>
      </c>
      <c r="I2682" s="1">
        <v>20.36</v>
      </c>
      <c r="J2682" s="1" t="s">
        <v>24</v>
      </c>
      <c r="K2682" s="1" t="s">
        <v>151</v>
      </c>
      <c r="L2682" s="1">
        <v>5</v>
      </c>
      <c r="N2682" s="1">
        <v>4.3</v>
      </c>
      <c r="P2682" s="2">
        <f t="shared" si="178"/>
        <v>78.900000000000006</v>
      </c>
      <c r="R2682" t="str">
        <f t="shared" si="175"/>
        <v/>
      </c>
    </row>
    <row r="2683" spans="1:18" ht="20.399999999999999" x14ac:dyDescent="0.35">
      <c r="A2683" s="1">
        <v>2681</v>
      </c>
      <c r="B2683" s="1" t="s">
        <v>1893</v>
      </c>
      <c r="C2683" s="1" t="s">
        <v>39</v>
      </c>
      <c r="D2683" s="1">
        <v>2010</v>
      </c>
      <c r="E2683" s="1">
        <v>54000</v>
      </c>
      <c r="F2683" s="1" t="s">
        <v>28</v>
      </c>
      <c r="G2683" s="1" t="s">
        <v>35</v>
      </c>
      <c r="H2683" s="1" t="s">
        <v>18</v>
      </c>
      <c r="I2683" s="1">
        <v>0</v>
      </c>
      <c r="J2683" s="1" t="s">
        <v>24</v>
      </c>
      <c r="K2683" s="1" t="s">
        <v>1894</v>
      </c>
      <c r="L2683" s="1">
        <v>5</v>
      </c>
      <c r="N2683" s="1">
        <v>6</v>
      </c>
      <c r="P2683" s="2">
        <f t="shared" si="178"/>
        <v>262.60000000000002</v>
      </c>
      <c r="R2683" t="str">
        <f t="shared" si="175"/>
        <v/>
      </c>
    </row>
    <row r="2684" spans="1:18" ht="20.399999999999999" x14ac:dyDescent="0.35">
      <c r="A2684" s="1">
        <v>2682</v>
      </c>
      <c r="B2684" s="1" t="s">
        <v>1895</v>
      </c>
      <c r="C2684" s="1" t="s">
        <v>34</v>
      </c>
      <c r="D2684" s="1">
        <v>2018</v>
      </c>
      <c r="E2684" s="1">
        <v>18521</v>
      </c>
      <c r="F2684" s="1" t="s">
        <v>23</v>
      </c>
      <c r="G2684" s="1" t="s">
        <v>17</v>
      </c>
      <c r="H2684" s="1" t="s">
        <v>18</v>
      </c>
      <c r="I2684" s="1">
        <v>22.54</v>
      </c>
      <c r="J2684" s="1" t="s">
        <v>24</v>
      </c>
      <c r="K2684" s="1" t="s">
        <v>333</v>
      </c>
      <c r="L2684" s="1">
        <v>5</v>
      </c>
      <c r="N2684" s="1">
        <v>9.18</v>
      </c>
      <c r="P2684" s="2">
        <f t="shared" si="178"/>
        <v>88.73</v>
      </c>
      <c r="R2684" t="str">
        <f t="shared" si="175"/>
        <v/>
      </c>
    </row>
    <row r="2685" spans="1:18" ht="20.399999999999999" x14ac:dyDescent="0.35">
      <c r="A2685" s="1">
        <v>2683</v>
      </c>
      <c r="B2685" s="1" t="s">
        <v>1896</v>
      </c>
      <c r="C2685" s="1" t="s">
        <v>39</v>
      </c>
      <c r="D2685" s="1">
        <v>2017</v>
      </c>
      <c r="E2685" s="1">
        <v>26400</v>
      </c>
      <c r="F2685" s="1" t="s">
        <v>28</v>
      </c>
      <c r="G2685" s="1" t="s">
        <v>17</v>
      </c>
      <c r="H2685" s="1" t="s">
        <v>18</v>
      </c>
      <c r="I2685" s="1">
        <v>23.1</v>
      </c>
      <c r="J2685" s="1" t="s">
        <v>24</v>
      </c>
      <c r="K2685" s="1" t="s">
        <v>398</v>
      </c>
      <c r="L2685" s="1">
        <v>5</v>
      </c>
      <c r="N2685" s="1">
        <v>4.99</v>
      </c>
      <c r="P2685" s="2">
        <f t="shared" si="178"/>
        <v>67.040000000000006</v>
      </c>
      <c r="R2685" t="str">
        <f t="shared" si="175"/>
        <v/>
      </c>
    </row>
    <row r="2686" spans="1:18" ht="20.399999999999999" x14ac:dyDescent="0.35">
      <c r="A2686" s="1">
        <v>2684</v>
      </c>
      <c r="B2686" s="1" t="s">
        <v>1286</v>
      </c>
      <c r="C2686" s="1" t="s">
        <v>22</v>
      </c>
      <c r="D2686" s="1">
        <v>2011</v>
      </c>
      <c r="E2686" s="1">
        <v>31900</v>
      </c>
      <c r="F2686" s="1" t="s">
        <v>28</v>
      </c>
      <c r="G2686" s="1" t="s">
        <v>17</v>
      </c>
      <c r="H2686" s="1" t="s">
        <v>18</v>
      </c>
      <c r="I2686" s="1">
        <v>13.4</v>
      </c>
      <c r="J2686" s="1" t="s">
        <v>24</v>
      </c>
      <c r="K2686" s="1" t="s">
        <v>1287</v>
      </c>
      <c r="L2686" s="1">
        <v>5</v>
      </c>
      <c r="N2686" s="1">
        <v>3.75</v>
      </c>
      <c r="P2686" s="2">
        <f t="shared" si="178"/>
        <v>157.80000000000001</v>
      </c>
      <c r="R2686" t="str">
        <f t="shared" si="175"/>
        <v/>
      </c>
    </row>
    <row r="2687" spans="1:18" ht="20.399999999999999" x14ac:dyDescent="0.35">
      <c r="A2687" s="1">
        <v>2685</v>
      </c>
      <c r="B2687" s="1" t="s">
        <v>1897</v>
      </c>
      <c r="C2687" s="1" t="s">
        <v>27</v>
      </c>
      <c r="D2687" s="1">
        <v>2010</v>
      </c>
      <c r="E2687" s="1">
        <v>39000</v>
      </c>
      <c r="F2687" s="1" t="s">
        <v>23</v>
      </c>
      <c r="G2687" s="1" t="s">
        <v>17</v>
      </c>
      <c r="H2687" s="1" t="s">
        <v>18</v>
      </c>
      <c r="I2687" s="1">
        <v>20</v>
      </c>
      <c r="J2687" s="1" t="s">
        <v>24</v>
      </c>
      <c r="K2687" s="1" t="s">
        <v>159</v>
      </c>
      <c r="L2687" s="1">
        <v>5</v>
      </c>
      <c r="N2687" s="1">
        <v>2.5</v>
      </c>
      <c r="P2687" s="2">
        <f t="shared" si="178"/>
        <v>68</v>
      </c>
      <c r="R2687" t="str">
        <f t="shared" si="175"/>
        <v/>
      </c>
    </row>
    <row r="2688" spans="1:18" ht="20.399999999999999" x14ac:dyDescent="0.35">
      <c r="A2688" s="1">
        <v>2686</v>
      </c>
      <c r="B2688" s="1" t="s">
        <v>1067</v>
      </c>
      <c r="C2688" s="1" t="s">
        <v>39</v>
      </c>
      <c r="D2688" s="1">
        <v>2016</v>
      </c>
      <c r="E2688" s="1">
        <v>45671</v>
      </c>
      <c r="F2688" s="1" t="s">
        <v>23</v>
      </c>
      <c r="G2688" s="1" t="s">
        <v>17</v>
      </c>
      <c r="H2688" s="1" t="s">
        <v>18</v>
      </c>
      <c r="I2688" s="1">
        <v>27.3</v>
      </c>
      <c r="J2688" s="1" t="s">
        <v>24</v>
      </c>
      <c r="K2688" s="1" t="s">
        <v>69</v>
      </c>
      <c r="L2688" s="1">
        <v>5</v>
      </c>
      <c r="N2688" s="1">
        <v>7.2</v>
      </c>
      <c r="P2688" s="2">
        <f t="shared" si="178"/>
        <v>98.6</v>
      </c>
      <c r="R2688" t="str">
        <f t="shared" si="175"/>
        <v/>
      </c>
    </row>
    <row r="2689" spans="1:18" ht="20.399999999999999" x14ac:dyDescent="0.35">
      <c r="A2689" s="1">
        <v>2687</v>
      </c>
      <c r="B2689" s="1" t="s">
        <v>573</v>
      </c>
      <c r="C2689" s="1" t="s">
        <v>129</v>
      </c>
      <c r="D2689" s="1">
        <v>2016</v>
      </c>
      <c r="E2689" s="1">
        <v>39500</v>
      </c>
      <c r="F2689" s="1" t="s">
        <v>23</v>
      </c>
      <c r="G2689" s="1" t="s">
        <v>35</v>
      </c>
      <c r="H2689" s="1" t="s">
        <v>18</v>
      </c>
      <c r="I2689" s="1">
        <v>15</v>
      </c>
      <c r="J2689" s="1" t="s">
        <v>24</v>
      </c>
      <c r="K2689" s="1" t="s">
        <v>574</v>
      </c>
      <c r="L2689" s="1">
        <v>5</v>
      </c>
      <c r="N2689" s="1">
        <v>29.5</v>
      </c>
      <c r="P2689" s="2">
        <f t="shared" si="178"/>
        <v>204</v>
      </c>
      <c r="R2689" t="str">
        <f t="shared" si="175"/>
        <v/>
      </c>
    </row>
    <row r="2690" spans="1:18" ht="20.399999999999999" x14ac:dyDescent="0.35">
      <c r="A2690" s="1">
        <v>2688</v>
      </c>
      <c r="B2690" s="1" t="s">
        <v>490</v>
      </c>
      <c r="C2690" s="1" t="s">
        <v>27</v>
      </c>
      <c r="D2690" s="1">
        <v>2015</v>
      </c>
      <c r="E2690" s="1">
        <v>54000</v>
      </c>
      <c r="F2690" s="1" t="s">
        <v>23</v>
      </c>
      <c r="G2690" s="1" t="s">
        <v>35</v>
      </c>
      <c r="H2690" s="1" t="s">
        <v>18</v>
      </c>
      <c r="I2690" s="1">
        <v>17.899999999999999</v>
      </c>
      <c r="J2690" s="1" t="s">
        <v>24</v>
      </c>
      <c r="K2690" s="1" t="s">
        <v>491</v>
      </c>
      <c r="L2690" s="1">
        <v>5</v>
      </c>
      <c r="N2690" s="1">
        <v>17.55</v>
      </c>
      <c r="P2690" s="2">
        <f t="shared" si="178"/>
        <v>136</v>
      </c>
      <c r="R2690" t="str">
        <f t="shared" si="175"/>
        <v/>
      </c>
    </row>
    <row r="2691" spans="1:18" ht="20.399999999999999" x14ac:dyDescent="0.35">
      <c r="A2691" s="1">
        <v>2689</v>
      </c>
      <c r="B2691" s="1" t="s">
        <v>1898</v>
      </c>
      <c r="C2691" s="1" t="s">
        <v>27</v>
      </c>
      <c r="D2691" s="1">
        <v>2012</v>
      </c>
      <c r="E2691" s="1">
        <v>20000</v>
      </c>
      <c r="F2691" s="1" t="s">
        <v>23</v>
      </c>
      <c r="G2691" s="1" t="s">
        <v>35</v>
      </c>
      <c r="H2691" s="1" t="s">
        <v>18</v>
      </c>
      <c r="I2691" s="1">
        <v>18.5</v>
      </c>
      <c r="J2691" s="1" t="s">
        <v>24</v>
      </c>
      <c r="K2691" s="1" t="s">
        <v>1899</v>
      </c>
      <c r="L2691" s="1">
        <v>5</v>
      </c>
      <c r="N2691" s="1">
        <v>12</v>
      </c>
      <c r="P2691" s="2">
        <f t="shared" si="178"/>
        <v>163</v>
      </c>
      <c r="R2691" t="str">
        <f t="shared" si="175"/>
        <v/>
      </c>
    </row>
    <row r="2692" spans="1:18" ht="20.399999999999999" x14ac:dyDescent="0.35">
      <c r="A2692" s="1">
        <v>2690</v>
      </c>
      <c r="B2692" s="1" t="s">
        <v>384</v>
      </c>
      <c r="C2692" s="1" t="s">
        <v>74</v>
      </c>
      <c r="D2692" s="1">
        <v>2009</v>
      </c>
      <c r="E2692" s="1">
        <v>55000</v>
      </c>
      <c r="F2692" s="1" t="s">
        <v>23</v>
      </c>
      <c r="G2692" s="1" t="s">
        <v>35</v>
      </c>
      <c r="H2692" s="1" t="s">
        <v>18</v>
      </c>
      <c r="I2692" s="1">
        <v>11.8</v>
      </c>
      <c r="J2692" s="1" t="s">
        <v>24</v>
      </c>
      <c r="K2692" s="1" t="s">
        <v>385</v>
      </c>
      <c r="L2692" s="1">
        <v>5</v>
      </c>
      <c r="N2692" s="1">
        <v>13.5</v>
      </c>
      <c r="P2692" s="2">
        <f t="shared" si="178"/>
        <v>246.7</v>
      </c>
      <c r="R2692" t="str">
        <f t="shared" si="175"/>
        <v/>
      </c>
    </row>
    <row r="2693" spans="1:18" ht="20.399999999999999" x14ac:dyDescent="0.35">
      <c r="A2693" s="1">
        <v>2691</v>
      </c>
      <c r="B2693" s="1" t="s">
        <v>234</v>
      </c>
      <c r="C2693" s="1" t="s">
        <v>57</v>
      </c>
      <c r="D2693" s="1">
        <v>2014</v>
      </c>
      <c r="E2693" s="1">
        <v>48000</v>
      </c>
      <c r="F2693" s="1" t="s">
        <v>23</v>
      </c>
      <c r="G2693" s="1" t="s">
        <v>35</v>
      </c>
      <c r="H2693" s="1" t="s">
        <v>18</v>
      </c>
      <c r="I2693" s="1">
        <v>22.32</v>
      </c>
      <c r="J2693" s="1" t="s">
        <v>24</v>
      </c>
      <c r="K2693" s="1" t="s">
        <v>235</v>
      </c>
      <c r="L2693" s="1">
        <v>5</v>
      </c>
      <c r="N2693" s="1">
        <v>5.0999999999999996</v>
      </c>
      <c r="P2693" s="2">
        <f t="shared" si="178"/>
        <v>126.32</v>
      </c>
      <c r="R2693" t="str">
        <f t="shared" si="175"/>
        <v/>
      </c>
    </row>
    <row r="2694" spans="1:18" ht="20.399999999999999" x14ac:dyDescent="0.35">
      <c r="A2694" s="1">
        <v>2692</v>
      </c>
      <c r="B2694" s="1" t="s">
        <v>76</v>
      </c>
      <c r="C2694" s="1" t="s">
        <v>57</v>
      </c>
      <c r="D2694" s="1">
        <v>2011</v>
      </c>
      <c r="E2694" s="1">
        <v>70000</v>
      </c>
      <c r="F2694" s="1" t="s">
        <v>23</v>
      </c>
      <c r="G2694" s="1" t="s">
        <v>35</v>
      </c>
      <c r="H2694" s="1" t="s">
        <v>18</v>
      </c>
      <c r="I2694" s="1">
        <v>22.69</v>
      </c>
      <c r="J2694" s="1" t="s">
        <v>24</v>
      </c>
      <c r="K2694" s="1" t="s">
        <v>77</v>
      </c>
      <c r="L2694" s="1">
        <v>5</v>
      </c>
      <c r="M2694" s="1" t="s">
        <v>1900</v>
      </c>
      <c r="N2694" s="1">
        <v>10.3</v>
      </c>
      <c r="P2694" s="2">
        <f t="shared" si="178"/>
        <v>190</v>
      </c>
      <c r="Q2694">
        <f t="shared" si="177"/>
        <v>4381000</v>
      </c>
      <c r="R2694">
        <f t="shared" si="175"/>
        <v>99.995663090618578</v>
      </c>
    </row>
    <row r="2695" spans="1:18" ht="20.399999999999999" x14ac:dyDescent="0.35">
      <c r="A2695" s="1">
        <v>2693</v>
      </c>
      <c r="B2695" s="1" t="s">
        <v>349</v>
      </c>
      <c r="C2695" s="1" t="s">
        <v>61</v>
      </c>
      <c r="D2695" s="1">
        <v>2014</v>
      </c>
      <c r="E2695" s="1">
        <v>62000</v>
      </c>
      <c r="F2695" s="1" t="s">
        <v>23</v>
      </c>
      <c r="G2695" s="1" t="s">
        <v>17</v>
      </c>
      <c r="H2695" s="1" t="s">
        <v>18</v>
      </c>
      <c r="I2695" s="1">
        <v>22.32</v>
      </c>
      <c r="J2695" s="1" t="s">
        <v>24</v>
      </c>
      <c r="K2695" s="1" t="s">
        <v>235</v>
      </c>
      <c r="L2695" s="1">
        <v>5</v>
      </c>
      <c r="N2695" s="1">
        <v>5.7</v>
      </c>
      <c r="P2695" s="2">
        <f t="shared" si="178"/>
        <v>126.32</v>
      </c>
      <c r="R2695" t="str">
        <f t="shared" si="175"/>
        <v/>
      </c>
    </row>
    <row r="2696" spans="1:18" ht="20.399999999999999" x14ac:dyDescent="0.35">
      <c r="A2696" s="1">
        <v>2694</v>
      </c>
      <c r="B2696" s="1" t="s">
        <v>397</v>
      </c>
      <c r="C2696" s="1" t="s">
        <v>53</v>
      </c>
      <c r="D2696" s="1">
        <v>2014</v>
      </c>
      <c r="E2696" s="1">
        <v>41994</v>
      </c>
      <c r="F2696" s="1" t="s">
        <v>28</v>
      </c>
      <c r="G2696" s="1" t="s">
        <v>17</v>
      </c>
      <c r="H2696" s="1" t="s">
        <v>18</v>
      </c>
      <c r="I2696" s="1">
        <v>22.5</v>
      </c>
      <c r="J2696" s="1" t="s">
        <v>24</v>
      </c>
      <c r="K2696" s="1" t="s">
        <v>398</v>
      </c>
      <c r="L2696" s="1">
        <v>5</v>
      </c>
      <c r="M2696" s="1" t="s">
        <v>1901</v>
      </c>
      <c r="N2696" s="1">
        <v>3.41</v>
      </c>
      <c r="P2696" s="2">
        <f t="shared" si="178"/>
        <v>67.040000000000006</v>
      </c>
      <c r="Q2696">
        <f t="shared" si="177"/>
        <v>512000</v>
      </c>
      <c r="R2696">
        <f t="shared" si="175"/>
        <v>99.986906250000004</v>
      </c>
    </row>
    <row r="2697" spans="1:18" ht="20.399999999999999" x14ac:dyDescent="0.35">
      <c r="A2697" s="1">
        <v>2695</v>
      </c>
      <c r="B2697" s="1" t="s">
        <v>411</v>
      </c>
      <c r="C2697" s="1" t="s">
        <v>39</v>
      </c>
      <c r="D2697" s="1">
        <v>2010</v>
      </c>
      <c r="E2697" s="1">
        <v>108882</v>
      </c>
      <c r="F2697" s="1" t="s">
        <v>23</v>
      </c>
      <c r="G2697" s="1" t="s">
        <v>17</v>
      </c>
      <c r="H2697" s="1" t="s">
        <v>36</v>
      </c>
      <c r="I2697" s="1">
        <v>20</v>
      </c>
      <c r="J2697" s="1" t="s">
        <v>24</v>
      </c>
      <c r="K2697" s="1" t="s">
        <v>159</v>
      </c>
      <c r="L2697" s="1">
        <v>5</v>
      </c>
      <c r="N2697" s="1">
        <v>2.4</v>
      </c>
      <c r="P2697" s="2">
        <f t="shared" si="178"/>
        <v>68</v>
      </c>
      <c r="R2697" t="str">
        <f t="shared" si="175"/>
        <v/>
      </c>
    </row>
    <row r="2698" spans="1:18" ht="20.399999999999999" x14ac:dyDescent="0.35">
      <c r="A2698" s="1">
        <v>2696</v>
      </c>
      <c r="B2698" s="1" t="s">
        <v>1902</v>
      </c>
      <c r="C2698" s="1" t="s">
        <v>34</v>
      </c>
      <c r="D2698" s="1">
        <v>2017</v>
      </c>
      <c r="E2698" s="1">
        <v>24806</v>
      </c>
      <c r="F2698" s="1" t="s">
        <v>28</v>
      </c>
      <c r="G2698" s="1" t="s">
        <v>17</v>
      </c>
      <c r="H2698" s="1" t="s">
        <v>18</v>
      </c>
      <c r="I2698" s="1">
        <v>18.149999999999999</v>
      </c>
      <c r="J2698" s="1" t="s">
        <v>24</v>
      </c>
      <c r="K2698" s="1" t="s">
        <v>110</v>
      </c>
      <c r="L2698" s="1">
        <v>6</v>
      </c>
      <c r="N2698" s="1">
        <v>5.6</v>
      </c>
      <c r="P2698" s="2">
        <f t="shared" si="178"/>
        <v>82</v>
      </c>
      <c r="R2698" t="str">
        <f t="shared" si="175"/>
        <v/>
      </c>
    </row>
    <row r="2699" spans="1:18" ht="20.399999999999999" x14ac:dyDescent="0.35">
      <c r="A2699" s="1">
        <v>2697</v>
      </c>
      <c r="B2699" s="1" t="s">
        <v>718</v>
      </c>
      <c r="C2699" s="1" t="s">
        <v>22</v>
      </c>
      <c r="D2699" s="1">
        <v>2006</v>
      </c>
      <c r="E2699" s="1">
        <v>160000</v>
      </c>
      <c r="F2699" s="1" t="s">
        <v>23</v>
      </c>
      <c r="G2699" s="1" t="s">
        <v>17</v>
      </c>
      <c r="H2699" s="1" t="s">
        <v>18</v>
      </c>
      <c r="I2699" s="1">
        <v>17</v>
      </c>
      <c r="J2699" s="1" t="s">
        <v>24</v>
      </c>
      <c r="K2699" s="1" t="s">
        <v>424</v>
      </c>
      <c r="L2699" s="1">
        <v>5</v>
      </c>
      <c r="N2699" s="1">
        <v>1</v>
      </c>
      <c r="P2699" s="2">
        <f t="shared" si="178"/>
        <v>70</v>
      </c>
      <c r="R2699" t="str">
        <f t="shared" si="175"/>
        <v/>
      </c>
    </row>
    <row r="2700" spans="1:18" ht="20.399999999999999" x14ac:dyDescent="0.35">
      <c r="A2700" s="1">
        <v>2698</v>
      </c>
      <c r="B2700" s="1" t="s">
        <v>1903</v>
      </c>
      <c r="C2700" s="1" t="s">
        <v>39</v>
      </c>
      <c r="D2700" s="1">
        <v>2017</v>
      </c>
      <c r="E2700" s="1">
        <v>30000</v>
      </c>
      <c r="F2700" s="1" t="s">
        <v>23</v>
      </c>
      <c r="G2700" s="1" t="s">
        <v>35</v>
      </c>
      <c r="H2700" s="1" t="s">
        <v>18</v>
      </c>
      <c r="I2700" s="1">
        <v>18.489999999999998</v>
      </c>
      <c r="J2700" s="1" t="s">
        <v>24</v>
      </c>
      <c r="K2700" s="1" t="s">
        <v>363</v>
      </c>
      <c r="L2700" s="1">
        <v>7</v>
      </c>
      <c r="N2700" s="1">
        <v>8.1999999999999993</v>
      </c>
      <c r="P2700" s="2">
        <f t="shared" si="178"/>
        <v>100</v>
      </c>
      <c r="R2700" t="str">
        <f t="shared" si="175"/>
        <v/>
      </c>
    </row>
    <row r="2701" spans="1:18" ht="20.399999999999999" x14ac:dyDescent="0.35">
      <c r="A2701" s="1">
        <v>2699</v>
      </c>
      <c r="B2701" s="1" t="s">
        <v>647</v>
      </c>
      <c r="C2701" s="1" t="s">
        <v>74</v>
      </c>
      <c r="D2701" s="1">
        <v>2015</v>
      </c>
      <c r="E2701" s="1">
        <v>51000</v>
      </c>
      <c r="F2701" s="1" t="s">
        <v>23</v>
      </c>
      <c r="G2701" s="1" t="s">
        <v>35</v>
      </c>
      <c r="H2701" s="1" t="s">
        <v>18</v>
      </c>
      <c r="I2701" s="1">
        <v>15.17</v>
      </c>
      <c r="J2701" s="1" t="s">
        <v>24</v>
      </c>
      <c r="K2701" s="1" t="s">
        <v>587</v>
      </c>
      <c r="L2701" s="1">
        <v>5</v>
      </c>
      <c r="M2701" s="1" t="s">
        <v>1471</v>
      </c>
      <c r="N2701" s="1">
        <v>27.5</v>
      </c>
      <c r="P2701" s="2">
        <f t="shared" si="178"/>
        <v>181</v>
      </c>
      <c r="Q2701">
        <f t="shared" ref="Q2701:Q2751" si="179">VALUE(SUBSTITUTE(SUBSTITUTE(TRIM(M2701), CHAR(160), ""), " Lakh", "")) * 100000</f>
        <v>4864000</v>
      </c>
      <c r="R2701">
        <f t="shared" ref="R2701:R2764" si="180">IF(Q2701&lt;&gt;"", ((Q2701 - P2701) / Q2701) * 100, "")</f>
        <v>99.996278782894734</v>
      </c>
    </row>
    <row r="2702" spans="1:18" ht="20.399999999999999" x14ac:dyDescent="0.35">
      <c r="A2702" s="1">
        <v>2700</v>
      </c>
      <c r="B2702" s="1" t="s">
        <v>1714</v>
      </c>
      <c r="C2702" s="1" t="s">
        <v>43</v>
      </c>
      <c r="D2702" s="1">
        <v>2015</v>
      </c>
      <c r="E2702" s="1">
        <v>64876</v>
      </c>
      <c r="F2702" s="1" t="s">
        <v>28</v>
      </c>
      <c r="G2702" s="1" t="s">
        <v>17</v>
      </c>
      <c r="H2702" s="1" t="s">
        <v>18</v>
      </c>
      <c r="I2702" s="1">
        <v>21.5</v>
      </c>
      <c r="J2702" s="1" t="s">
        <v>24</v>
      </c>
      <c r="K2702" s="1" t="s">
        <v>291</v>
      </c>
      <c r="L2702" s="1">
        <v>5</v>
      </c>
      <c r="M2702" s="1" t="s">
        <v>1904</v>
      </c>
      <c r="N2702" s="1">
        <v>3.5</v>
      </c>
      <c r="P2702" s="2">
        <f t="shared" si="178"/>
        <v>81.8</v>
      </c>
      <c r="Q2702">
        <f t="shared" si="179"/>
        <v>571000</v>
      </c>
      <c r="R2702">
        <f t="shared" si="180"/>
        <v>99.985674255691762</v>
      </c>
    </row>
    <row r="2703" spans="1:18" ht="20.399999999999999" x14ac:dyDescent="0.35">
      <c r="A2703" s="1">
        <v>2701</v>
      </c>
      <c r="B2703" s="1" t="s">
        <v>1905</v>
      </c>
      <c r="C2703" s="1" t="s">
        <v>53</v>
      </c>
      <c r="D2703" s="1">
        <v>2016</v>
      </c>
      <c r="E2703" s="1">
        <v>70536</v>
      </c>
      <c r="F2703" s="1" t="s">
        <v>16</v>
      </c>
      <c r="G2703" s="1" t="s">
        <v>17</v>
      </c>
      <c r="H2703" s="1" t="s">
        <v>18</v>
      </c>
      <c r="I2703" s="1">
        <v>31.79</v>
      </c>
      <c r="J2703" s="1" t="s">
        <v>19</v>
      </c>
      <c r="K2703" s="1" t="s">
        <v>1906</v>
      </c>
      <c r="L2703" s="1">
        <v>5</v>
      </c>
      <c r="M2703" s="1" t="s">
        <v>1907</v>
      </c>
      <c r="N2703" s="1">
        <v>4.58</v>
      </c>
      <c r="P2703" s="2">
        <f t="shared" ref="P2703:P2738" si="181">--LEFT(K2703, FIND(" ", K2703) - 1)</f>
        <v>58.33</v>
      </c>
      <c r="Q2703">
        <f t="shared" si="179"/>
        <v>587000</v>
      </c>
      <c r="R2703">
        <f t="shared" si="180"/>
        <v>99.990063032367985</v>
      </c>
    </row>
    <row r="2704" spans="1:18" ht="20.399999999999999" x14ac:dyDescent="0.35">
      <c r="A2704" s="1">
        <v>2702</v>
      </c>
      <c r="B2704" s="1" t="s">
        <v>365</v>
      </c>
      <c r="C2704" s="1" t="s">
        <v>34</v>
      </c>
      <c r="D2704" s="1">
        <v>2017</v>
      </c>
      <c r="E2704" s="1">
        <v>25299</v>
      </c>
      <c r="F2704" s="1" t="s">
        <v>23</v>
      </c>
      <c r="G2704" s="1" t="s">
        <v>17</v>
      </c>
      <c r="H2704" s="1" t="s">
        <v>18</v>
      </c>
      <c r="I2704" s="1">
        <v>24.3</v>
      </c>
      <c r="J2704" s="1" t="s">
        <v>24</v>
      </c>
      <c r="K2704" s="1" t="s">
        <v>80</v>
      </c>
      <c r="L2704" s="1">
        <v>5</v>
      </c>
      <c r="M2704" s="1" t="s">
        <v>838</v>
      </c>
      <c r="N2704" s="1">
        <v>10.34</v>
      </c>
      <c r="P2704" s="2">
        <f t="shared" si="181"/>
        <v>88.5</v>
      </c>
      <c r="Q2704">
        <f t="shared" si="179"/>
        <v>1256000</v>
      </c>
      <c r="R2704">
        <f t="shared" si="180"/>
        <v>99.992953821656045</v>
      </c>
    </row>
    <row r="2705" spans="1:18" ht="20.399999999999999" x14ac:dyDescent="0.35">
      <c r="A2705" s="1">
        <v>2703</v>
      </c>
      <c r="B2705" s="1" t="s">
        <v>1908</v>
      </c>
      <c r="C2705" s="1" t="s">
        <v>15</v>
      </c>
      <c r="D2705" s="1">
        <v>2006</v>
      </c>
      <c r="E2705" s="1">
        <v>89869</v>
      </c>
      <c r="F2705" s="1" t="s">
        <v>23</v>
      </c>
      <c r="G2705" s="1" t="s">
        <v>17</v>
      </c>
      <c r="H2705" s="1" t="s">
        <v>18</v>
      </c>
      <c r="I2705" s="1">
        <v>12.7</v>
      </c>
      <c r="J2705" s="1" t="s">
        <v>24</v>
      </c>
      <c r="K2705" s="1" t="s">
        <v>920</v>
      </c>
      <c r="L2705" s="1">
        <v>8</v>
      </c>
      <c r="N2705" s="1">
        <v>3.25</v>
      </c>
      <c r="P2705" s="2">
        <f t="shared" si="181"/>
        <v>116.6</v>
      </c>
      <c r="R2705" t="str">
        <f t="shared" si="180"/>
        <v/>
      </c>
    </row>
    <row r="2706" spans="1:18" ht="20.399999999999999" x14ac:dyDescent="0.35">
      <c r="A2706" s="1">
        <v>2704</v>
      </c>
      <c r="B2706" s="1" t="s">
        <v>1909</v>
      </c>
      <c r="C2706" s="1" t="s">
        <v>43</v>
      </c>
      <c r="D2706" s="1">
        <v>2007</v>
      </c>
      <c r="E2706" s="1">
        <v>103515</v>
      </c>
      <c r="F2706" s="1" t="s">
        <v>23</v>
      </c>
      <c r="G2706" s="1" t="s">
        <v>17</v>
      </c>
      <c r="H2706" s="1" t="s">
        <v>145</v>
      </c>
      <c r="I2706" s="1">
        <v>12.6</v>
      </c>
      <c r="J2706" s="1" t="s">
        <v>24</v>
      </c>
      <c r="K2706" s="1" t="s">
        <v>331</v>
      </c>
      <c r="L2706" s="1">
        <v>7</v>
      </c>
      <c r="N2706" s="1">
        <v>5</v>
      </c>
      <c r="P2706" s="2">
        <f t="shared" si="181"/>
        <v>112</v>
      </c>
      <c r="R2706" t="str">
        <f t="shared" si="180"/>
        <v/>
      </c>
    </row>
    <row r="2707" spans="1:18" ht="20.399999999999999" x14ac:dyDescent="0.35">
      <c r="A2707" s="1">
        <v>2705</v>
      </c>
      <c r="B2707" s="1" t="s">
        <v>658</v>
      </c>
      <c r="C2707" s="1" t="s">
        <v>39</v>
      </c>
      <c r="D2707" s="1">
        <v>2008</v>
      </c>
      <c r="E2707" s="1">
        <v>68282</v>
      </c>
      <c r="F2707" s="1" t="s">
        <v>28</v>
      </c>
      <c r="G2707" s="1" t="s">
        <v>17</v>
      </c>
      <c r="H2707" s="1" t="s">
        <v>18</v>
      </c>
      <c r="I2707" s="1">
        <v>17.920000000000002</v>
      </c>
      <c r="J2707" s="1" t="s">
        <v>24</v>
      </c>
      <c r="K2707" s="1" t="s">
        <v>630</v>
      </c>
      <c r="L2707" s="1">
        <v>5</v>
      </c>
      <c r="N2707" s="1">
        <v>2.25</v>
      </c>
      <c r="P2707" s="2">
        <f t="shared" si="181"/>
        <v>62.1</v>
      </c>
      <c r="R2707" t="str">
        <f t="shared" si="180"/>
        <v/>
      </c>
    </row>
    <row r="2708" spans="1:18" ht="20.399999999999999" x14ac:dyDescent="0.35">
      <c r="A2708" s="1">
        <v>2706</v>
      </c>
      <c r="B2708" s="1" t="s">
        <v>1910</v>
      </c>
      <c r="C2708" s="1" t="s">
        <v>53</v>
      </c>
      <c r="D2708" s="1">
        <v>2014</v>
      </c>
      <c r="E2708" s="1">
        <v>60033</v>
      </c>
      <c r="F2708" s="1" t="s">
        <v>23</v>
      </c>
      <c r="G2708" s="1" t="s">
        <v>35</v>
      </c>
      <c r="H2708" s="1" t="s">
        <v>18</v>
      </c>
      <c r="I2708" s="1">
        <v>18.18</v>
      </c>
      <c r="J2708" s="1" t="s">
        <v>24</v>
      </c>
      <c r="K2708" s="1" t="s">
        <v>1431</v>
      </c>
      <c r="L2708" s="1">
        <v>4</v>
      </c>
      <c r="N2708" s="1">
        <v>51.52</v>
      </c>
      <c r="P2708" s="2">
        <f t="shared" si="181"/>
        <v>250</v>
      </c>
      <c r="R2708" t="str">
        <f t="shared" si="180"/>
        <v/>
      </c>
    </row>
    <row r="2709" spans="1:18" ht="20.399999999999999" x14ac:dyDescent="0.35">
      <c r="A2709" s="1">
        <v>2707</v>
      </c>
      <c r="B2709" s="1" t="s">
        <v>1521</v>
      </c>
      <c r="C2709" s="1" t="s">
        <v>53</v>
      </c>
      <c r="D2709" s="1">
        <v>2018</v>
      </c>
      <c r="E2709" s="1">
        <v>51921</v>
      </c>
      <c r="F2709" s="1" t="s">
        <v>23</v>
      </c>
      <c r="G2709" s="1" t="s">
        <v>17</v>
      </c>
      <c r="H2709" s="1" t="s">
        <v>18</v>
      </c>
      <c r="I2709" s="1">
        <v>24.3</v>
      </c>
      <c r="J2709" s="1" t="s">
        <v>24</v>
      </c>
      <c r="K2709" s="1" t="s">
        <v>80</v>
      </c>
      <c r="L2709" s="1">
        <v>5</v>
      </c>
      <c r="N2709" s="1">
        <v>8.6199999999999992</v>
      </c>
      <c r="P2709" s="2">
        <f t="shared" si="181"/>
        <v>88.5</v>
      </c>
      <c r="R2709" t="str">
        <f t="shared" si="180"/>
        <v/>
      </c>
    </row>
    <row r="2710" spans="1:18" ht="20.399999999999999" x14ac:dyDescent="0.35">
      <c r="A2710" s="1">
        <v>2708</v>
      </c>
      <c r="B2710" s="1" t="s">
        <v>749</v>
      </c>
      <c r="C2710" s="1" t="s">
        <v>15</v>
      </c>
      <c r="D2710" s="1">
        <v>2017</v>
      </c>
      <c r="E2710" s="1">
        <v>18414</v>
      </c>
      <c r="F2710" s="1" t="s">
        <v>23</v>
      </c>
      <c r="G2710" s="1" t="s">
        <v>17</v>
      </c>
      <c r="H2710" s="1" t="s">
        <v>18</v>
      </c>
      <c r="I2710" s="1">
        <v>23.4</v>
      </c>
      <c r="J2710" s="1" t="s">
        <v>24</v>
      </c>
      <c r="K2710" s="1" t="s">
        <v>51</v>
      </c>
      <c r="L2710" s="1">
        <v>5</v>
      </c>
      <c r="N2710" s="1">
        <v>7.25</v>
      </c>
      <c r="P2710" s="2">
        <f t="shared" si="181"/>
        <v>74</v>
      </c>
      <c r="R2710" t="str">
        <f t="shared" si="180"/>
        <v/>
      </c>
    </row>
    <row r="2711" spans="1:18" ht="20.399999999999999" x14ac:dyDescent="0.35">
      <c r="A2711" s="1">
        <v>2709</v>
      </c>
      <c r="B2711" s="1" t="s">
        <v>1911</v>
      </c>
      <c r="C2711" s="1" t="s">
        <v>53</v>
      </c>
      <c r="D2711" s="1">
        <v>2016</v>
      </c>
      <c r="E2711" s="1">
        <v>40866</v>
      </c>
      <c r="F2711" s="1" t="s">
        <v>28</v>
      </c>
      <c r="G2711" s="1" t="s">
        <v>17</v>
      </c>
      <c r="H2711" s="1" t="s">
        <v>18</v>
      </c>
      <c r="I2711" s="1">
        <v>19.5</v>
      </c>
      <c r="J2711" s="1" t="s">
        <v>24</v>
      </c>
      <c r="K2711" s="1" t="s">
        <v>1912</v>
      </c>
      <c r="L2711" s="1">
        <v>5</v>
      </c>
      <c r="M2711" s="1" t="s">
        <v>1913</v>
      </c>
      <c r="N2711" s="1">
        <v>5.47</v>
      </c>
      <c r="P2711" s="2">
        <f t="shared" si="181"/>
        <v>86.76</v>
      </c>
      <c r="Q2711">
        <f t="shared" si="179"/>
        <v>816000</v>
      </c>
      <c r="R2711">
        <f t="shared" si="180"/>
        <v>99.989367647058828</v>
      </c>
    </row>
    <row r="2712" spans="1:18" ht="20.399999999999999" x14ac:dyDescent="0.35">
      <c r="A2712" s="1">
        <v>2710</v>
      </c>
      <c r="B2712" s="1" t="s">
        <v>748</v>
      </c>
      <c r="C2712" s="1" t="s">
        <v>22</v>
      </c>
      <c r="D2712" s="1">
        <v>2014</v>
      </c>
      <c r="E2712" s="1">
        <v>55001</v>
      </c>
      <c r="F2712" s="1" t="s">
        <v>23</v>
      </c>
      <c r="G2712" s="1" t="s">
        <v>35</v>
      </c>
      <c r="H2712" s="1" t="s">
        <v>18</v>
      </c>
      <c r="I2712" s="1">
        <v>16.36</v>
      </c>
      <c r="J2712" s="1" t="s">
        <v>24</v>
      </c>
      <c r="K2712" s="1" t="s">
        <v>62</v>
      </c>
      <c r="L2712" s="1">
        <v>5</v>
      </c>
      <c r="N2712" s="1">
        <v>31</v>
      </c>
      <c r="P2712" s="2">
        <f t="shared" si="181"/>
        <v>187.7</v>
      </c>
      <c r="R2712" t="str">
        <f t="shared" si="180"/>
        <v/>
      </c>
    </row>
    <row r="2713" spans="1:18" ht="20.399999999999999" x14ac:dyDescent="0.35">
      <c r="A2713" s="1">
        <v>2711</v>
      </c>
      <c r="B2713" s="1" t="s">
        <v>401</v>
      </c>
      <c r="C2713" s="1" t="s">
        <v>53</v>
      </c>
      <c r="D2713" s="1">
        <v>2017</v>
      </c>
      <c r="E2713" s="1">
        <v>20469</v>
      </c>
      <c r="F2713" s="1" t="s">
        <v>28</v>
      </c>
      <c r="G2713" s="1" t="s">
        <v>35</v>
      </c>
      <c r="H2713" s="1" t="s">
        <v>18</v>
      </c>
      <c r="I2713" s="1">
        <v>16.82</v>
      </c>
      <c r="J2713" s="1" t="s">
        <v>24</v>
      </c>
      <c r="K2713" s="1" t="s">
        <v>402</v>
      </c>
      <c r="L2713" s="1">
        <v>4</v>
      </c>
      <c r="M2713" s="1" t="s">
        <v>403</v>
      </c>
      <c r="N2713" s="1">
        <v>35.979999999999997</v>
      </c>
      <c r="P2713" s="2">
        <f t="shared" si="181"/>
        <v>189.08</v>
      </c>
      <c r="Q2713">
        <f t="shared" si="179"/>
        <v>4428000</v>
      </c>
      <c r="R2713">
        <f t="shared" si="180"/>
        <v>99.995729900632341</v>
      </c>
    </row>
    <row r="2714" spans="1:18" ht="20.399999999999999" x14ac:dyDescent="0.35">
      <c r="A2714" s="1">
        <v>2712</v>
      </c>
      <c r="B2714" s="1" t="s">
        <v>621</v>
      </c>
      <c r="C2714" s="1" t="s">
        <v>43</v>
      </c>
      <c r="D2714" s="1">
        <v>2017</v>
      </c>
      <c r="E2714" s="1">
        <v>8500</v>
      </c>
      <c r="F2714" s="1" t="s">
        <v>28</v>
      </c>
      <c r="G2714" s="1" t="s">
        <v>17</v>
      </c>
      <c r="H2714" s="1" t="s">
        <v>18</v>
      </c>
      <c r="I2714" s="1">
        <v>21.1</v>
      </c>
      <c r="J2714" s="1" t="s">
        <v>24</v>
      </c>
      <c r="K2714" s="1" t="s">
        <v>41</v>
      </c>
      <c r="L2714" s="1">
        <v>5</v>
      </c>
      <c r="N2714" s="1">
        <v>3.42</v>
      </c>
      <c r="P2714" s="2">
        <f t="shared" si="181"/>
        <v>55.2</v>
      </c>
      <c r="R2714" t="str">
        <f t="shared" si="180"/>
        <v/>
      </c>
    </row>
    <row r="2715" spans="1:18" ht="20.399999999999999" x14ac:dyDescent="0.35">
      <c r="A2715" s="1">
        <v>2713</v>
      </c>
      <c r="B2715" s="1" t="s">
        <v>966</v>
      </c>
      <c r="C2715" s="1" t="s">
        <v>129</v>
      </c>
      <c r="D2715" s="1">
        <v>2008</v>
      </c>
      <c r="E2715" s="1">
        <v>45000</v>
      </c>
      <c r="F2715" s="1" t="s">
        <v>23</v>
      </c>
      <c r="G2715" s="1" t="s">
        <v>35</v>
      </c>
      <c r="H2715" s="1" t="s">
        <v>36</v>
      </c>
      <c r="I2715" s="1">
        <v>16.77</v>
      </c>
      <c r="J2715" s="1" t="s">
        <v>24</v>
      </c>
      <c r="K2715" s="1" t="s">
        <v>967</v>
      </c>
      <c r="L2715" s="1">
        <v>5</v>
      </c>
      <c r="N2715" s="1">
        <v>11.5</v>
      </c>
      <c r="P2715" s="2">
        <f t="shared" si="181"/>
        <v>241.38</v>
      </c>
      <c r="R2715" t="str">
        <f t="shared" si="180"/>
        <v/>
      </c>
    </row>
    <row r="2716" spans="1:18" ht="20.399999999999999" x14ac:dyDescent="0.35">
      <c r="A2716" s="1">
        <v>2714</v>
      </c>
      <c r="B2716" s="1" t="s">
        <v>1914</v>
      </c>
      <c r="C2716" s="1" t="s">
        <v>22</v>
      </c>
      <c r="D2716" s="1">
        <v>2016</v>
      </c>
      <c r="E2716" s="1">
        <v>6000</v>
      </c>
      <c r="F2716" s="1" t="s">
        <v>28</v>
      </c>
      <c r="G2716" s="1" t="s">
        <v>17</v>
      </c>
      <c r="H2716" s="1" t="s">
        <v>18</v>
      </c>
      <c r="I2716" s="1">
        <v>17.190000000000001</v>
      </c>
      <c r="J2716" s="1" t="s">
        <v>24</v>
      </c>
      <c r="K2716" s="1" t="s">
        <v>327</v>
      </c>
      <c r="L2716" s="1">
        <v>5</v>
      </c>
      <c r="N2716" s="1">
        <v>7.25</v>
      </c>
      <c r="P2716" s="2">
        <f t="shared" si="181"/>
        <v>81.86</v>
      </c>
      <c r="R2716" t="str">
        <f t="shared" si="180"/>
        <v/>
      </c>
    </row>
    <row r="2717" spans="1:18" ht="20.399999999999999" x14ac:dyDescent="0.35">
      <c r="A2717" s="1">
        <v>2715</v>
      </c>
      <c r="B2717" s="1" t="s">
        <v>1915</v>
      </c>
      <c r="C2717" s="1" t="s">
        <v>27</v>
      </c>
      <c r="D2717" s="1">
        <v>2018</v>
      </c>
      <c r="E2717" s="1">
        <v>11000</v>
      </c>
      <c r="F2717" s="1" t="s">
        <v>23</v>
      </c>
      <c r="G2717" s="1" t="s">
        <v>17</v>
      </c>
      <c r="H2717" s="1" t="s">
        <v>18</v>
      </c>
      <c r="I2717" s="1">
        <v>28.4</v>
      </c>
      <c r="J2717" s="1" t="s">
        <v>24</v>
      </c>
      <c r="K2717" s="1" t="s">
        <v>51</v>
      </c>
      <c r="L2717" s="1">
        <v>5</v>
      </c>
      <c r="N2717" s="1">
        <v>8</v>
      </c>
      <c r="P2717" s="2">
        <f t="shared" si="181"/>
        <v>74</v>
      </c>
      <c r="R2717" t="str">
        <f t="shared" si="180"/>
        <v/>
      </c>
    </row>
    <row r="2718" spans="1:18" ht="20.399999999999999" x14ac:dyDescent="0.35">
      <c r="A2718" s="1">
        <v>2716</v>
      </c>
      <c r="B2718" s="1" t="s">
        <v>655</v>
      </c>
      <c r="C2718" s="1" t="s">
        <v>53</v>
      </c>
      <c r="D2718" s="1">
        <v>2015</v>
      </c>
      <c r="E2718" s="1">
        <v>80064</v>
      </c>
      <c r="F2718" s="1" t="s">
        <v>23</v>
      </c>
      <c r="G2718" s="1" t="s">
        <v>17</v>
      </c>
      <c r="H2718" s="1" t="s">
        <v>18</v>
      </c>
      <c r="I2718" s="1">
        <v>22.7</v>
      </c>
      <c r="J2718" s="1" t="s">
        <v>24</v>
      </c>
      <c r="K2718" s="1" t="s">
        <v>210</v>
      </c>
      <c r="L2718" s="1">
        <v>5</v>
      </c>
      <c r="N2718" s="1">
        <v>7.33</v>
      </c>
      <c r="P2718" s="2">
        <f t="shared" si="181"/>
        <v>89.84</v>
      </c>
      <c r="R2718" t="str">
        <f t="shared" si="180"/>
        <v/>
      </c>
    </row>
    <row r="2719" spans="1:18" ht="20.399999999999999" x14ac:dyDescent="0.35">
      <c r="A2719" s="1">
        <v>2717</v>
      </c>
      <c r="B2719" s="1" t="s">
        <v>1916</v>
      </c>
      <c r="C2719" s="1" t="s">
        <v>57</v>
      </c>
      <c r="D2719" s="1">
        <v>2016</v>
      </c>
      <c r="E2719" s="1">
        <v>29930</v>
      </c>
      <c r="F2719" s="1" t="s">
        <v>28</v>
      </c>
      <c r="G2719" s="1" t="s">
        <v>17</v>
      </c>
      <c r="H2719" s="1" t="s">
        <v>18</v>
      </c>
      <c r="I2719" s="1">
        <v>18.899999999999999</v>
      </c>
      <c r="J2719" s="1" t="s">
        <v>24</v>
      </c>
      <c r="K2719" s="1" t="s">
        <v>88</v>
      </c>
      <c r="L2719" s="1">
        <v>5</v>
      </c>
      <c r="N2719" s="1">
        <v>3.35</v>
      </c>
      <c r="P2719" s="2">
        <f t="shared" si="181"/>
        <v>67.099999999999994</v>
      </c>
      <c r="R2719" t="str">
        <f t="shared" si="180"/>
        <v/>
      </c>
    </row>
    <row r="2720" spans="1:18" ht="20.399999999999999" x14ac:dyDescent="0.35">
      <c r="A2720" s="1">
        <v>2718</v>
      </c>
      <c r="B2720" s="1" t="s">
        <v>1512</v>
      </c>
      <c r="C2720" s="1" t="s">
        <v>15</v>
      </c>
      <c r="D2720" s="1">
        <v>2013</v>
      </c>
      <c r="E2720" s="1">
        <v>49105</v>
      </c>
      <c r="F2720" s="1" t="s">
        <v>23</v>
      </c>
      <c r="G2720" s="1" t="s">
        <v>17</v>
      </c>
      <c r="H2720" s="1" t="s">
        <v>18</v>
      </c>
      <c r="I2720" s="1">
        <v>20.34</v>
      </c>
      <c r="J2720" s="1" t="s">
        <v>24</v>
      </c>
      <c r="K2720" s="1" t="s">
        <v>147</v>
      </c>
      <c r="L2720" s="1">
        <v>5</v>
      </c>
      <c r="N2720" s="1">
        <v>4.4000000000000004</v>
      </c>
      <c r="P2720" s="2">
        <f t="shared" si="181"/>
        <v>103.2</v>
      </c>
      <c r="R2720" t="str">
        <f t="shared" si="180"/>
        <v/>
      </c>
    </row>
    <row r="2721" spans="1:18" ht="20.399999999999999" x14ac:dyDescent="0.35">
      <c r="A2721" s="1">
        <v>2719</v>
      </c>
      <c r="B2721" s="1" t="s">
        <v>1917</v>
      </c>
      <c r="C2721" s="1" t="s">
        <v>57</v>
      </c>
      <c r="D2721" s="1">
        <v>2012</v>
      </c>
      <c r="E2721" s="1">
        <v>55000</v>
      </c>
      <c r="F2721" s="1" t="s">
        <v>28</v>
      </c>
      <c r="G2721" s="1" t="s">
        <v>17</v>
      </c>
      <c r="H2721" s="1" t="s">
        <v>18</v>
      </c>
      <c r="I2721" s="1">
        <v>17.600000000000001</v>
      </c>
      <c r="J2721" s="1" t="s">
        <v>24</v>
      </c>
      <c r="K2721" s="1" t="s">
        <v>29</v>
      </c>
      <c r="L2721" s="1">
        <v>5</v>
      </c>
      <c r="N2721" s="1">
        <v>2.99</v>
      </c>
      <c r="P2721" s="2">
        <f t="shared" si="181"/>
        <v>88.7</v>
      </c>
      <c r="R2721" t="str">
        <f t="shared" si="180"/>
        <v/>
      </c>
    </row>
    <row r="2722" spans="1:18" ht="20.399999999999999" x14ac:dyDescent="0.35">
      <c r="A2722" s="1">
        <v>2720</v>
      </c>
      <c r="B2722" s="1" t="s">
        <v>1443</v>
      </c>
      <c r="C2722" s="1" t="s">
        <v>74</v>
      </c>
      <c r="D2722" s="1">
        <v>2015</v>
      </c>
      <c r="E2722" s="1">
        <v>23000</v>
      </c>
      <c r="F2722" s="1" t="s">
        <v>28</v>
      </c>
      <c r="G2722" s="1" t="s">
        <v>17</v>
      </c>
      <c r="H2722" s="1" t="s">
        <v>18</v>
      </c>
      <c r="I2722" s="1">
        <v>18.7</v>
      </c>
      <c r="J2722" s="1" t="s">
        <v>24</v>
      </c>
      <c r="K2722" s="1" t="s">
        <v>29</v>
      </c>
      <c r="L2722" s="1">
        <v>5</v>
      </c>
      <c r="N2722" s="1">
        <v>5.6</v>
      </c>
      <c r="P2722" s="2">
        <f t="shared" si="181"/>
        <v>88.7</v>
      </c>
      <c r="R2722" t="str">
        <f t="shared" si="180"/>
        <v/>
      </c>
    </row>
    <row r="2723" spans="1:18" ht="20.399999999999999" x14ac:dyDescent="0.35">
      <c r="A2723" s="1">
        <v>2721</v>
      </c>
      <c r="B2723" s="1" t="s">
        <v>1918</v>
      </c>
      <c r="C2723" s="1" t="s">
        <v>34</v>
      </c>
      <c r="D2723" s="1">
        <v>2016</v>
      </c>
      <c r="E2723" s="1">
        <v>54727</v>
      </c>
      <c r="F2723" s="1" t="s">
        <v>23</v>
      </c>
      <c r="G2723" s="1" t="s">
        <v>17</v>
      </c>
      <c r="H2723" s="1" t="s">
        <v>18</v>
      </c>
      <c r="I2723" s="1">
        <v>20.14</v>
      </c>
      <c r="J2723" s="1" t="s">
        <v>24</v>
      </c>
      <c r="K2723" s="1" t="s">
        <v>333</v>
      </c>
      <c r="L2723" s="1">
        <v>5</v>
      </c>
      <c r="N2723" s="1">
        <v>6.63</v>
      </c>
      <c r="P2723" s="2">
        <f t="shared" si="181"/>
        <v>88.73</v>
      </c>
      <c r="R2723" t="str">
        <f t="shared" si="180"/>
        <v/>
      </c>
    </row>
    <row r="2724" spans="1:18" ht="20.399999999999999" x14ac:dyDescent="0.35">
      <c r="A2724" s="1">
        <v>2722</v>
      </c>
      <c r="B2724" s="1" t="s">
        <v>952</v>
      </c>
      <c r="C2724" s="1" t="s">
        <v>53</v>
      </c>
      <c r="D2724" s="1">
        <v>2018</v>
      </c>
      <c r="E2724" s="1">
        <v>31426</v>
      </c>
      <c r="F2724" s="1" t="s">
        <v>23</v>
      </c>
      <c r="G2724" s="1" t="s">
        <v>17</v>
      </c>
      <c r="H2724" s="1" t="s">
        <v>18</v>
      </c>
      <c r="I2724" s="1">
        <v>21.66</v>
      </c>
      <c r="J2724" s="1" t="s">
        <v>24</v>
      </c>
      <c r="K2724" s="1" t="s">
        <v>953</v>
      </c>
      <c r="L2724" s="1">
        <v>5</v>
      </c>
      <c r="M2724" s="1" t="s">
        <v>1919</v>
      </c>
      <c r="N2724" s="1">
        <v>7.9</v>
      </c>
      <c r="P2724" s="2">
        <f t="shared" si="181"/>
        <v>108.62</v>
      </c>
      <c r="Q2724">
        <f t="shared" si="179"/>
        <v>972000.00000000012</v>
      </c>
      <c r="R2724">
        <f t="shared" si="180"/>
        <v>99.988825102880668</v>
      </c>
    </row>
    <row r="2725" spans="1:18" ht="20.399999999999999" x14ac:dyDescent="0.35">
      <c r="A2725" s="1">
        <v>2723</v>
      </c>
      <c r="B2725" s="1" t="s">
        <v>1315</v>
      </c>
      <c r="C2725" s="1" t="s">
        <v>53</v>
      </c>
      <c r="D2725" s="1">
        <v>2015</v>
      </c>
      <c r="E2725" s="1">
        <v>53442</v>
      </c>
      <c r="F2725" s="1" t="s">
        <v>28</v>
      </c>
      <c r="G2725" s="1" t="s">
        <v>17</v>
      </c>
      <c r="H2725" s="1" t="s">
        <v>18</v>
      </c>
      <c r="I2725" s="1">
        <v>16.8</v>
      </c>
      <c r="J2725" s="1" t="s">
        <v>24</v>
      </c>
      <c r="K2725" s="1" t="s">
        <v>58</v>
      </c>
      <c r="L2725" s="1">
        <v>5</v>
      </c>
      <c r="N2725" s="1">
        <v>7</v>
      </c>
      <c r="P2725" s="2">
        <f t="shared" si="181"/>
        <v>116.3</v>
      </c>
      <c r="R2725" t="str">
        <f t="shared" si="180"/>
        <v/>
      </c>
    </row>
    <row r="2726" spans="1:18" ht="20.399999999999999" x14ac:dyDescent="0.35">
      <c r="A2726" s="1">
        <v>2724</v>
      </c>
      <c r="B2726" s="1" t="s">
        <v>183</v>
      </c>
      <c r="C2726" s="1" t="s">
        <v>39</v>
      </c>
      <c r="D2726" s="1">
        <v>2014</v>
      </c>
      <c r="E2726" s="1">
        <v>28000</v>
      </c>
      <c r="F2726" s="1" t="s">
        <v>28</v>
      </c>
      <c r="G2726" s="1" t="s">
        <v>35</v>
      </c>
      <c r="H2726" s="1" t="s">
        <v>18</v>
      </c>
      <c r="I2726" s="1">
        <v>16.5</v>
      </c>
      <c r="J2726" s="1" t="s">
        <v>24</v>
      </c>
      <c r="K2726" s="1" t="s">
        <v>184</v>
      </c>
      <c r="L2726" s="1">
        <v>5</v>
      </c>
      <c r="N2726" s="1">
        <v>4.95</v>
      </c>
      <c r="P2726" s="2">
        <f t="shared" si="181"/>
        <v>86.8</v>
      </c>
      <c r="R2726" t="str">
        <f t="shared" si="180"/>
        <v/>
      </c>
    </row>
    <row r="2727" spans="1:18" ht="20.399999999999999" x14ac:dyDescent="0.35">
      <c r="A2727" s="1">
        <v>2725</v>
      </c>
      <c r="B2727" s="1" t="s">
        <v>1920</v>
      </c>
      <c r="C2727" s="1" t="s">
        <v>15</v>
      </c>
      <c r="D2727" s="1">
        <v>2017</v>
      </c>
      <c r="E2727" s="1">
        <v>13412</v>
      </c>
      <c r="F2727" s="1" t="s">
        <v>28</v>
      </c>
      <c r="G2727" s="1" t="s">
        <v>35</v>
      </c>
      <c r="H2727" s="1" t="s">
        <v>18</v>
      </c>
      <c r="I2727" s="1">
        <v>14.3</v>
      </c>
      <c r="J2727" s="1" t="s">
        <v>24</v>
      </c>
      <c r="K2727" s="1" t="s">
        <v>298</v>
      </c>
      <c r="L2727" s="1">
        <v>5</v>
      </c>
      <c r="N2727" s="1">
        <v>9.19</v>
      </c>
      <c r="P2727" s="2">
        <f t="shared" si="181"/>
        <v>103.52</v>
      </c>
      <c r="R2727" t="str">
        <f t="shared" si="180"/>
        <v/>
      </c>
    </row>
    <row r="2728" spans="1:18" ht="20.399999999999999" x14ac:dyDescent="0.35">
      <c r="A2728" s="1">
        <v>2726</v>
      </c>
      <c r="B2728" s="1" t="s">
        <v>1921</v>
      </c>
      <c r="C2728" s="1" t="s">
        <v>39</v>
      </c>
      <c r="D2728" s="1">
        <v>2011</v>
      </c>
      <c r="E2728" s="1">
        <v>70000</v>
      </c>
      <c r="F2728" s="1" t="s">
        <v>23</v>
      </c>
      <c r="G2728" s="1" t="s">
        <v>17</v>
      </c>
      <c r="H2728" s="1" t="s">
        <v>18</v>
      </c>
      <c r="I2728" s="1">
        <v>16.8</v>
      </c>
      <c r="J2728" s="1" t="s">
        <v>24</v>
      </c>
      <c r="K2728" s="1" t="s">
        <v>215</v>
      </c>
      <c r="L2728" s="1">
        <v>5</v>
      </c>
      <c r="N2728" s="1">
        <v>5.0999999999999996</v>
      </c>
      <c r="P2728" s="2">
        <f t="shared" si="181"/>
        <v>110</v>
      </c>
      <c r="R2728" t="str">
        <f t="shared" si="180"/>
        <v/>
      </c>
    </row>
    <row r="2729" spans="1:18" ht="20.399999999999999" x14ac:dyDescent="0.35">
      <c r="A2729" s="1">
        <v>2727</v>
      </c>
      <c r="B2729" s="1" t="s">
        <v>1922</v>
      </c>
      <c r="C2729" s="1" t="s">
        <v>43</v>
      </c>
      <c r="D2729" s="1">
        <v>2015</v>
      </c>
      <c r="E2729" s="1">
        <v>81310</v>
      </c>
      <c r="F2729" s="1" t="s">
        <v>23</v>
      </c>
      <c r="G2729" s="1" t="s">
        <v>17</v>
      </c>
      <c r="H2729" s="1" t="s">
        <v>18</v>
      </c>
      <c r="I2729" s="1">
        <v>21.19</v>
      </c>
      <c r="J2729" s="1" t="s">
        <v>24</v>
      </c>
      <c r="K2729" s="1" t="s">
        <v>32</v>
      </c>
      <c r="L2729" s="1">
        <v>5</v>
      </c>
      <c r="N2729" s="1">
        <v>5.9</v>
      </c>
      <c r="P2729" s="2">
        <f t="shared" si="181"/>
        <v>88.76</v>
      </c>
      <c r="R2729" t="str">
        <f t="shared" si="180"/>
        <v/>
      </c>
    </row>
    <row r="2730" spans="1:18" ht="20.399999999999999" x14ac:dyDescent="0.35">
      <c r="A2730" s="1">
        <v>2728</v>
      </c>
      <c r="B2730" s="1" t="s">
        <v>1923</v>
      </c>
      <c r="C2730" s="1" t="s">
        <v>53</v>
      </c>
      <c r="D2730" s="1">
        <v>2019</v>
      </c>
      <c r="E2730" s="1">
        <v>13574</v>
      </c>
      <c r="F2730" s="1" t="s">
        <v>28</v>
      </c>
      <c r="G2730" s="1" t="s">
        <v>35</v>
      </c>
      <c r="H2730" s="1" t="s">
        <v>18</v>
      </c>
      <c r="I2730" s="1">
        <v>21.4</v>
      </c>
      <c r="J2730" s="1" t="s">
        <v>24</v>
      </c>
      <c r="K2730" s="1" t="s">
        <v>347</v>
      </c>
      <c r="L2730" s="1">
        <v>5</v>
      </c>
      <c r="M2730" s="1" t="s">
        <v>1924</v>
      </c>
      <c r="N2730" s="1">
        <v>9.51</v>
      </c>
      <c r="P2730" s="2">
        <f t="shared" si="181"/>
        <v>83.1</v>
      </c>
      <c r="Q2730">
        <f t="shared" si="179"/>
        <v>1030000.0000000001</v>
      </c>
      <c r="R2730">
        <f t="shared" si="180"/>
        <v>99.991932038834946</v>
      </c>
    </row>
    <row r="2731" spans="1:18" ht="20.399999999999999" x14ac:dyDescent="0.35">
      <c r="A2731" s="1">
        <v>2729</v>
      </c>
      <c r="B2731" s="1" t="s">
        <v>1925</v>
      </c>
      <c r="C2731" s="1" t="s">
        <v>15</v>
      </c>
      <c r="D2731" s="1">
        <v>2008</v>
      </c>
      <c r="E2731" s="1">
        <v>75000</v>
      </c>
      <c r="F2731" s="1" t="s">
        <v>28</v>
      </c>
      <c r="G2731" s="1" t="s">
        <v>17</v>
      </c>
      <c r="H2731" s="1" t="s">
        <v>36</v>
      </c>
      <c r="I2731" s="1">
        <v>11.1</v>
      </c>
      <c r="J2731" s="1" t="s">
        <v>24</v>
      </c>
      <c r="K2731" s="1" t="s">
        <v>1282</v>
      </c>
      <c r="L2731" s="1">
        <v>5</v>
      </c>
      <c r="N2731" s="1">
        <v>3.9</v>
      </c>
      <c r="P2731" s="2">
        <f t="shared" si="181"/>
        <v>158.80000000000001</v>
      </c>
      <c r="R2731" t="str">
        <f t="shared" si="180"/>
        <v/>
      </c>
    </row>
    <row r="2732" spans="1:18" ht="20.399999999999999" x14ac:dyDescent="0.35">
      <c r="A2732" s="1">
        <v>2730</v>
      </c>
      <c r="B2732" s="1" t="s">
        <v>887</v>
      </c>
      <c r="C2732" s="1" t="s">
        <v>34</v>
      </c>
      <c r="D2732" s="1">
        <v>2014</v>
      </c>
      <c r="E2732" s="1">
        <v>58310</v>
      </c>
      <c r="F2732" s="1" t="s">
        <v>28</v>
      </c>
      <c r="G2732" s="1" t="s">
        <v>17</v>
      </c>
      <c r="H2732" s="1" t="s">
        <v>36</v>
      </c>
      <c r="I2732" s="1">
        <v>19.100000000000001</v>
      </c>
      <c r="J2732" s="1" t="s">
        <v>24</v>
      </c>
      <c r="K2732" s="1" t="s">
        <v>733</v>
      </c>
      <c r="L2732" s="1">
        <v>5</v>
      </c>
      <c r="N2732" s="1">
        <v>5.39</v>
      </c>
      <c r="P2732" s="2">
        <f t="shared" si="181"/>
        <v>85.8</v>
      </c>
      <c r="R2732" t="str">
        <f t="shared" si="180"/>
        <v/>
      </c>
    </row>
    <row r="2733" spans="1:18" ht="20.399999999999999" x14ac:dyDescent="0.35">
      <c r="A2733" s="1">
        <v>2731</v>
      </c>
      <c r="B2733" s="1" t="s">
        <v>508</v>
      </c>
      <c r="C2733" s="1" t="s">
        <v>22</v>
      </c>
      <c r="D2733" s="1">
        <v>2009</v>
      </c>
      <c r="E2733" s="1">
        <v>90000</v>
      </c>
      <c r="F2733" s="1" t="s">
        <v>23</v>
      </c>
      <c r="G2733" s="1" t="s">
        <v>17</v>
      </c>
      <c r="H2733" s="1" t="s">
        <v>36</v>
      </c>
      <c r="I2733" s="1">
        <v>19.3</v>
      </c>
      <c r="J2733" s="1" t="s">
        <v>24</v>
      </c>
      <c r="K2733" s="1" t="s">
        <v>114</v>
      </c>
      <c r="L2733" s="1">
        <v>5</v>
      </c>
      <c r="N2733" s="1">
        <v>3</v>
      </c>
      <c r="P2733" s="2">
        <f t="shared" si="181"/>
        <v>73.900000000000006</v>
      </c>
      <c r="R2733" t="str">
        <f t="shared" si="180"/>
        <v/>
      </c>
    </row>
    <row r="2734" spans="1:18" ht="20.399999999999999" x14ac:dyDescent="0.35">
      <c r="A2734" s="1">
        <v>2732</v>
      </c>
      <c r="B2734" s="1" t="s">
        <v>462</v>
      </c>
      <c r="C2734" s="1" t="s">
        <v>43</v>
      </c>
      <c r="D2734" s="1">
        <v>2012</v>
      </c>
      <c r="E2734" s="1">
        <v>83000</v>
      </c>
      <c r="F2734" s="1" t="s">
        <v>23</v>
      </c>
      <c r="G2734" s="1" t="s">
        <v>17</v>
      </c>
      <c r="H2734" s="1" t="s">
        <v>18</v>
      </c>
      <c r="I2734" s="1">
        <v>23.4</v>
      </c>
      <c r="J2734" s="1" t="s">
        <v>24</v>
      </c>
      <c r="K2734" s="1" t="s">
        <v>51</v>
      </c>
      <c r="L2734" s="1">
        <v>5</v>
      </c>
      <c r="N2734" s="1">
        <v>4.3</v>
      </c>
      <c r="P2734" s="2">
        <f t="shared" si="181"/>
        <v>74</v>
      </c>
      <c r="R2734" t="str">
        <f t="shared" si="180"/>
        <v/>
      </c>
    </row>
    <row r="2735" spans="1:18" ht="20.399999999999999" x14ac:dyDescent="0.35">
      <c r="A2735" s="1">
        <v>2733</v>
      </c>
      <c r="B2735" s="1" t="s">
        <v>1429</v>
      </c>
      <c r="C2735" s="1" t="s">
        <v>43</v>
      </c>
      <c r="D2735" s="1">
        <v>2017</v>
      </c>
      <c r="E2735" s="1">
        <v>37282</v>
      </c>
      <c r="F2735" s="1" t="s">
        <v>28</v>
      </c>
      <c r="G2735" s="1" t="s">
        <v>17</v>
      </c>
      <c r="H2735" s="1" t="s">
        <v>18</v>
      </c>
      <c r="I2735" s="1">
        <v>20.85</v>
      </c>
      <c r="J2735" s="1" t="s">
        <v>24</v>
      </c>
      <c r="K2735" s="1" t="s">
        <v>544</v>
      </c>
      <c r="L2735" s="1">
        <v>5</v>
      </c>
      <c r="N2735" s="1">
        <v>6.75</v>
      </c>
      <c r="P2735" s="2">
        <f t="shared" si="181"/>
        <v>83.14</v>
      </c>
      <c r="R2735" t="str">
        <f t="shared" si="180"/>
        <v/>
      </c>
    </row>
    <row r="2736" spans="1:18" ht="20.399999999999999" x14ac:dyDescent="0.35">
      <c r="A2736" s="1">
        <v>2734</v>
      </c>
      <c r="B2736" s="1" t="s">
        <v>144</v>
      </c>
      <c r="C2736" s="1" t="s">
        <v>43</v>
      </c>
      <c r="D2736" s="1">
        <v>2017</v>
      </c>
      <c r="E2736" s="1">
        <v>23000</v>
      </c>
      <c r="F2736" s="1" t="s">
        <v>28</v>
      </c>
      <c r="G2736" s="1" t="s">
        <v>17</v>
      </c>
      <c r="H2736" s="1" t="s">
        <v>18</v>
      </c>
      <c r="I2736" s="1">
        <v>18.899999999999999</v>
      </c>
      <c r="J2736" s="1" t="s">
        <v>24</v>
      </c>
      <c r="K2736" s="1" t="s">
        <v>110</v>
      </c>
      <c r="L2736" s="1">
        <v>5</v>
      </c>
      <c r="N2736" s="1">
        <v>4.5</v>
      </c>
      <c r="P2736" s="2">
        <f t="shared" si="181"/>
        <v>82</v>
      </c>
      <c r="R2736" t="str">
        <f t="shared" si="180"/>
        <v/>
      </c>
    </row>
    <row r="2737" spans="1:18" ht="20.399999999999999" x14ac:dyDescent="0.35">
      <c r="A2737" s="1">
        <v>2735</v>
      </c>
      <c r="B2737" s="1" t="s">
        <v>1926</v>
      </c>
      <c r="C2737" s="1" t="s">
        <v>27</v>
      </c>
      <c r="D2737" s="1">
        <v>2010</v>
      </c>
      <c r="E2737" s="1">
        <v>82000</v>
      </c>
      <c r="F2737" s="1" t="s">
        <v>23</v>
      </c>
      <c r="G2737" s="1" t="s">
        <v>17</v>
      </c>
      <c r="H2737" s="1" t="s">
        <v>18</v>
      </c>
      <c r="I2737" s="1">
        <v>17.8</v>
      </c>
      <c r="J2737" s="1" t="s">
        <v>24</v>
      </c>
      <c r="K2737" s="1" t="s">
        <v>159</v>
      </c>
      <c r="L2737" s="1">
        <v>5</v>
      </c>
      <c r="N2737" s="1">
        <v>2.75</v>
      </c>
      <c r="P2737" s="2">
        <f t="shared" si="181"/>
        <v>68</v>
      </c>
      <c r="R2737" t="str">
        <f t="shared" si="180"/>
        <v/>
      </c>
    </row>
    <row r="2738" spans="1:18" ht="20.399999999999999" x14ac:dyDescent="0.35">
      <c r="A2738" s="1">
        <v>2736</v>
      </c>
      <c r="B2738" s="1" t="s">
        <v>1927</v>
      </c>
      <c r="C2738" s="1" t="s">
        <v>27</v>
      </c>
      <c r="D2738" s="1">
        <v>2016</v>
      </c>
      <c r="E2738" s="1">
        <v>31000</v>
      </c>
      <c r="F2738" s="1" t="s">
        <v>23</v>
      </c>
      <c r="G2738" s="1" t="s">
        <v>17</v>
      </c>
      <c r="H2738" s="1" t="s">
        <v>18</v>
      </c>
      <c r="I2738" s="1">
        <v>23.9</v>
      </c>
      <c r="J2738" s="1" t="s">
        <v>24</v>
      </c>
      <c r="K2738" s="1" t="s">
        <v>25</v>
      </c>
      <c r="L2738" s="1">
        <v>5</v>
      </c>
      <c r="N2738" s="1">
        <v>9</v>
      </c>
      <c r="P2738" s="2">
        <f t="shared" si="181"/>
        <v>126.2</v>
      </c>
      <c r="R2738" t="str">
        <f t="shared" si="180"/>
        <v/>
      </c>
    </row>
    <row r="2739" spans="1:18" ht="20.399999999999999" x14ac:dyDescent="0.35">
      <c r="A2739" s="1">
        <v>2737</v>
      </c>
      <c r="B2739" s="1" t="s">
        <v>1928</v>
      </c>
      <c r="C2739" s="1" t="s">
        <v>43</v>
      </c>
      <c r="D2739" s="1">
        <v>2001</v>
      </c>
      <c r="E2739" s="1">
        <v>200000</v>
      </c>
      <c r="F2739" s="1" t="s">
        <v>28</v>
      </c>
      <c r="G2739" s="1" t="s">
        <v>17</v>
      </c>
      <c r="H2739" s="1" t="s">
        <v>18</v>
      </c>
      <c r="I2739" s="1">
        <v>12</v>
      </c>
      <c r="J2739" s="1" t="s">
        <v>24</v>
      </c>
      <c r="N2739" s="1">
        <v>0.7</v>
      </c>
      <c r="P2739" s="2"/>
      <c r="R2739" t="str">
        <f t="shared" si="180"/>
        <v/>
      </c>
    </row>
    <row r="2740" spans="1:18" ht="20.399999999999999" x14ac:dyDescent="0.35">
      <c r="A2740" s="1">
        <v>2738</v>
      </c>
      <c r="B2740" s="1" t="s">
        <v>411</v>
      </c>
      <c r="C2740" s="1" t="s">
        <v>61</v>
      </c>
      <c r="D2740" s="1">
        <v>2014</v>
      </c>
      <c r="E2740" s="1">
        <v>45001</v>
      </c>
      <c r="F2740" s="1" t="s">
        <v>23</v>
      </c>
      <c r="G2740" s="1" t="s">
        <v>17</v>
      </c>
      <c r="H2740" s="1" t="s">
        <v>36</v>
      </c>
      <c r="I2740" s="1">
        <v>20</v>
      </c>
      <c r="J2740" s="1" t="s">
        <v>24</v>
      </c>
      <c r="K2740" s="1" t="s">
        <v>351</v>
      </c>
      <c r="L2740" s="1">
        <v>5</v>
      </c>
      <c r="N2740" s="1">
        <v>2.5499999999999998</v>
      </c>
      <c r="P2740" s="2">
        <f t="shared" ref="P2740:P2781" si="182">--LEFT(K2740, FIND(" ", K2740) - 1)</f>
        <v>68.05</v>
      </c>
      <c r="R2740" t="str">
        <f t="shared" si="180"/>
        <v/>
      </c>
    </row>
    <row r="2741" spans="1:18" ht="20.399999999999999" x14ac:dyDescent="0.35">
      <c r="A2741" s="1">
        <v>2739</v>
      </c>
      <c r="B2741" s="1" t="s">
        <v>657</v>
      </c>
      <c r="C2741" s="1" t="s">
        <v>34</v>
      </c>
      <c r="D2741" s="1">
        <v>2014</v>
      </c>
      <c r="E2741" s="1">
        <v>50446</v>
      </c>
      <c r="F2741" s="1" t="s">
        <v>23</v>
      </c>
      <c r="G2741" s="1" t="s">
        <v>17</v>
      </c>
      <c r="H2741" s="1" t="s">
        <v>18</v>
      </c>
      <c r="I2741" s="1">
        <v>21.12</v>
      </c>
      <c r="J2741" s="1" t="s">
        <v>24</v>
      </c>
      <c r="K2741" s="1" t="s">
        <v>472</v>
      </c>
      <c r="L2741" s="1">
        <v>5</v>
      </c>
      <c r="N2741" s="1">
        <v>3.54</v>
      </c>
      <c r="P2741" s="2">
        <f t="shared" si="182"/>
        <v>88.8</v>
      </c>
      <c r="R2741" t="str">
        <f t="shared" si="180"/>
        <v/>
      </c>
    </row>
    <row r="2742" spans="1:18" ht="20.399999999999999" x14ac:dyDescent="0.35">
      <c r="A2742" s="1">
        <v>2740</v>
      </c>
      <c r="B2742" s="1" t="s">
        <v>735</v>
      </c>
      <c r="C2742" s="1" t="s">
        <v>129</v>
      </c>
      <c r="D2742" s="1">
        <v>2009</v>
      </c>
      <c r="E2742" s="1">
        <v>89000</v>
      </c>
      <c r="F2742" s="1" t="s">
        <v>28</v>
      </c>
      <c r="G2742" s="1" t="s">
        <v>17</v>
      </c>
      <c r="H2742" s="1" t="s">
        <v>18</v>
      </c>
      <c r="I2742" s="1">
        <v>13.5</v>
      </c>
      <c r="J2742" s="1" t="s">
        <v>24</v>
      </c>
      <c r="K2742" s="1" t="s">
        <v>245</v>
      </c>
      <c r="L2742" s="1">
        <v>5</v>
      </c>
      <c r="N2742" s="1">
        <v>4.25</v>
      </c>
      <c r="P2742" s="2">
        <f t="shared" si="182"/>
        <v>130</v>
      </c>
      <c r="R2742" t="str">
        <f t="shared" si="180"/>
        <v/>
      </c>
    </row>
    <row r="2743" spans="1:18" ht="20.399999999999999" x14ac:dyDescent="0.35">
      <c r="A2743" s="1">
        <v>2741</v>
      </c>
      <c r="B2743" s="1" t="s">
        <v>1929</v>
      </c>
      <c r="C2743" s="1" t="s">
        <v>129</v>
      </c>
      <c r="D2743" s="1">
        <v>2007</v>
      </c>
      <c r="E2743" s="1">
        <v>72000</v>
      </c>
      <c r="F2743" s="1" t="s">
        <v>28</v>
      </c>
      <c r="G2743" s="1" t="s">
        <v>17</v>
      </c>
      <c r="H2743" s="1" t="s">
        <v>36</v>
      </c>
      <c r="I2743" s="1">
        <v>19.7</v>
      </c>
      <c r="J2743" s="1" t="s">
        <v>24</v>
      </c>
      <c r="K2743" s="1" t="s">
        <v>116</v>
      </c>
      <c r="L2743" s="1">
        <v>5</v>
      </c>
      <c r="N2743" s="1">
        <v>1.2</v>
      </c>
      <c r="P2743" s="2">
        <f t="shared" si="182"/>
        <v>46.3</v>
      </c>
      <c r="R2743" t="str">
        <f t="shared" si="180"/>
        <v/>
      </c>
    </row>
    <row r="2744" spans="1:18" ht="20.399999999999999" x14ac:dyDescent="0.35">
      <c r="A2744" s="1">
        <v>2742</v>
      </c>
      <c r="B2744" s="1" t="s">
        <v>339</v>
      </c>
      <c r="C2744" s="1" t="s">
        <v>129</v>
      </c>
      <c r="D2744" s="1">
        <v>2013</v>
      </c>
      <c r="E2744" s="1">
        <v>90000</v>
      </c>
      <c r="F2744" s="1" t="s">
        <v>23</v>
      </c>
      <c r="G2744" s="1" t="s">
        <v>35</v>
      </c>
      <c r="H2744" s="1" t="s">
        <v>18</v>
      </c>
      <c r="I2744" s="1">
        <v>22.48</v>
      </c>
      <c r="J2744" s="1" t="s">
        <v>24</v>
      </c>
      <c r="K2744" s="1" t="s">
        <v>77</v>
      </c>
      <c r="L2744" s="1">
        <v>5</v>
      </c>
      <c r="M2744" s="1" t="s">
        <v>1720</v>
      </c>
      <c r="N2744" s="1">
        <v>19.5</v>
      </c>
      <c r="P2744" s="2">
        <f t="shared" si="182"/>
        <v>190</v>
      </c>
      <c r="Q2744">
        <f t="shared" si="179"/>
        <v>6371000</v>
      </c>
      <c r="R2744">
        <f t="shared" si="180"/>
        <v>99.997017736619057</v>
      </c>
    </row>
    <row r="2745" spans="1:18" ht="20.399999999999999" x14ac:dyDescent="0.35">
      <c r="A2745" s="1">
        <v>2743</v>
      </c>
      <c r="B2745" s="1" t="s">
        <v>211</v>
      </c>
      <c r="C2745" s="1" t="s">
        <v>74</v>
      </c>
      <c r="D2745" s="1">
        <v>2015</v>
      </c>
      <c r="E2745" s="1">
        <v>76000</v>
      </c>
      <c r="F2745" s="1" t="s">
        <v>23</v>
      </c>
      <c r="G2745" s="1" t="s">
        <v>17</v>
      </c>
      <c r="H2745" s="1" t="s">
        <v>36</v>
      </c>
      <c r="I2745" s="1">
        <v>16</v>
      </c>
      <c r="J2745" s="1" t="s">
        <v>24</v>
      </c>
      <c r="K2745" s="1" t="s">
        <v>167</v>
      </c>
      <c r="L2745" s="1">
        <v>7</v>
      </c>
      <c r="N2745" s="1">
        <v>12</v>
      </c>
      <c r="P2745" s="2">
        <f t="shared" si="182"/>
        <v>140</v>
      </c>
      <c r="R2745" t="str">
        <f t="shared" si="180"/>
        <v/>
      </c>
    </row>
    <row r="2746" spans="1:18" ht="20.399999999999999" x14ac:dyDescent="0.35">
      <c r="A2746" s="1">
        <v>2744</v>
      </c>
      <c r="B2746" s="1" t="s">
        <v>198</v>
      </c>
      <c r="C2746" s="1" t="s">
        <v>39</v>
      </c>
      <c r="D2746" s="1">
        <v>2012</v>
      </c>
      <c r="E2746" s="1">
        <v>78401</v>
      </c>
      <c r="F2746" s="1" t="s">
        <v>23</v>
      </c>
      <c r="G2746" s="1" t="s">
        <v>17</v>
      </c>
      <c r="H2746" s="1" t="s">
        <v>18</v>
      </c>
      <c r="I2746" s="1">
        <v>23.2</v>
      </c>
      <c r="J2746" s="1" t="s">
        <v>24</v>
      </c>
      <c r="K2746" s="1" t="s">
        <v>199</v>
      </c>
      <c r="L2746" s="1">
        <v>5</v>
      </c>
      <c r="N2746" s="1">
        <v>3.9</v>
      </c>
      <c r="P2746" s="2">
        <f t="shared" si="182"/>
        <v>73.94</v>
      </c>
      <c r="R2746" t="str">
        <f t="shared" si="180"/>
        <v/>
      </c>
    </row>
    <row r="2747" spans="1:18" ht="20.399999999999999" x14ac:dyDescent="0.35">
      <c r="A2747" s="1">
        <v>2745</v>
      </c>
      <c r="B2747" s="1" t="s">
        <v>107</v>
      </c>
      <c r="C2747" s="1" t="s">
        <v>53</v>
      </c>
      <c r="D2747" s="1">
        <v>2017</v>
      </c>
      <c r="E2747" s="1">
        <v>38426</v>
      </c>
      <c r="F2747" s="1" t="s">
        <v>23</v>
      </c>
      <c r="G2747" s="1" t="s">
        <v>17</v>
      </c>
      <c r="H2747" s="1" t="s">
        <v>18</v>
      </c>
      <c r="I2747" s="1">
        <v>24.3</v>
      </c>
      <c r="J2747" s="1" t="s">
        <v>24</v>
      </c>
      <c r="K2747" s="1" t="s">
        <v>80</v>
      </c>
      <c r="L2747" s="1">
        <v>5</v>
      </c>
      <c r="M2747" s="1" t="s">
        <v>108</v>
      </c>
      <c r="N2747" s="1">
        <v>9.1300000000000008</v>
      </c>
      <c r="P2747" s="2">
        <f t="shared" si="182"/>
        <v>88.5</v>
      </c>
      <c r="Q2747">
        <f t="shared" si="179"/>
        <v>1112000</v>
      </c>
      <c r="R2747">
        <f t="shared" si="180"/>
        <v>99.992041366906477</v>
      </c>
    </row>
    <row r="2748" spans="1:18" ht="20.399999999999999" x14ac:dyDescent="0.35">
      <c r="A2748" s="1">
        <v>2746</v>
      </c>
      <c r="B2748" s="1" t="s">
        <v>1009</v>
      </c>
      <c r="C2748" s="1" t="s">
        <v>22</v>
      </c>
      <c r="D2748" s="1">
        <v>2011</v>
      </c>
      <c r="E2748" s="1">
        <v>45000</v>
      </c>
      <c r="F2748" s="1" t="s">
        <v>28</v>
      </c>
      <c r="G2748" s="1" t="s">
        <v>17</v>
      </c>
      <c r="H2748" s="1" t="s">
        <v>18</v>
      </c>
      <c r="I2748" s="1">
        <v>15.1</v>
      </c>
      <c r="J2748" s="1" t="s">
        <v>24</v>
      </c>
      <c r="K2748" s="1" t="s">
        <v>239</v>
      </c>
      <c r="L2748" s="1">
        <v>7</v>
      </c>
      <c r="M2748" s="1" t="s">
        <v>1930</v>
      </c>
      <c r="N2748" s="1">
        <v>2.25</v>
      </c>
      <c r="P2748" s="2">
        <f t="shared" si="182"/>
        <v>73</v>
      </c>
      <c r="Q2748">
        <f t="shared" si="179"/>
        <v>469000.00000000006</v>
      </c>
      <c r="R2748">
        <f t="shared" si="180"/>
        <v>99.984434968017055</v>
      </c>
    </row>
    <row r="2749" spans="1:18" ht="20.399999999999999" x14ac:dyDescent="0.35">
      <c r="A2749" s="1">
        <v>2747</v>
      </c>
      <c r="B2749" s="1" t="s">
        <v>1888</v>
      </c>
      <c r="C2749" s="1" t="s">
        <v>15</v>
      </c>
      <c r="D2749" s="1">
        <v>2012</v>
      </c>
      <c r="E2749" s="1">
        <v>83000</v>
      </c>
      <c r="F2749" s="1" t="s">
        <v>28</v>
      </c>
      <c r="G2749" s="1" t="s">
        <v>17</v>
      </c>
      <c r="H2749" s="1" t="s">
        <v>18</v>
      </c>
      <c r="I2749" s="1">
        <v>17.5</v>
      </c>
      <c r="J2749" s="1" t="s">
        <v>24</v>
      </c>
      <c r="K2749" s="1" t="s">
        <v>733</v>
      </c>
      <c r="L2749" s="1">
        <v>5</v>
      </c>
      <c r="N2749" s="1">
        <v>3.25</v>
      </c>
      <c r="P2749" s="2">
        <f t="shared" si="182"/>
        <v>85.8</v>
      </c>
      <c r="R2749" t="str">
        <f t="shared" si="180"/>
        <v/>
      </c>
    </row>
    <row r="2750" spans="1:18" ht="20.399999999999999" x14ac:dyDescent="0.35">
      <c r="A2750" s="1">
        <v>2748</v>
      </c>
      <c r="B2750" s="1" t="s">
        <v>683</v>
      </c>
      <c r="C2750" s="1" t="s">
        <v>34</v>
      </c>
      <c r="D2750" s="1">
        <v>2017</v>
      </c>
      <c r="E2750" s="1">
        <v>50170</v>
      </c>
      <c r="F2750" s="1" t="s">
        <v>23</v>
      </c>
      <c r="G2750" s="1" t="s">
        <v>35</v>
      </c>
      <c r="H2750" s="1" t="s">
        <v>18</v>
      </c>
      <c r="I2750" s="1">
        <v>17.010000000000002</v>
      </c>
      <c r="J2750" s="1" t="s">
        <v>24</v>
      </c>
      <c r="K2750" s="1" t="s">
        <v>25</v>
      </c>
      <c r="L2750" s="1">
        <v>5</v>
      </c>
      <c r="N2750" s="1">
        <v>14.79</v>
      </c>
      <c r="P2750" s="2">
        <f t="shared" si="182"/>
        <v>126.2</v>
      </c>
      <c r="R2750" t="str">
        <f t="shared" si="180"/>
        <v/>
      </c>
    </row>
    <row r="2751" spans="1:18" ht="20.399999999999999" x14ac:dyDescent="0.35">
      <c r="A2751" s="1">
        <v>2749</v>
      </c>
      <c r="B2751" s="1" t="s">
        <v>392</v>
      </c>
      <c r="C2751" s="1" t="s">
        <v>15</v>
      </c>
      <c r="D2751" s="1">
        <v>2010</v>
      </c>
      <c r="E2751" s="1">
        <v>37822</v>
      </c>
      <c r="F2751" s="1" t="s">
        <v>28</v>
      </c>
      <c r="G2751" s="1" t="s">
        <v>17</v>
      </c>
      <c r="H2751" s="1" t="s">
        <v>18</v>
      </c>
      <c r="I2751" s="1">
        <v>22.5</v>
      </c>
      <c r="J2751" s="1" t="s">
        <v>24</v>
      </c>
      <c r="K2751" s="1" t="s">
        <v>398</v>
      </c>
      <c r="L2751" s="1">
        <v>5</v>
      </c>
      <c r="M2751" s="1" t="s">
        <v>1891</v>
      </c>
      <c r="N2751" s="1">
        <v>2.35</v>
      </c>
      <c r="P2751" s="2">
        <f t="shared" si="182"/>
        <v>67.040000000000006</v>
      </c>
      <c r="Q2751">
        <f t="shared" si="179"/>
        <v>504000</v>
      </c>
      <c r="R2751">
        <f t="shared" si="180"/>
        <v>99.986698412698416</v>
      </c>
    </row>
    <row r="2752" spans="1:18" ht="20.399999999999999" x14ac:dyDescent="0.35">
      <c r="A2752" s="1">
        <v>2750</v>
      </c>
      <c r="B2752" s="1" t="s">
        <v>1931</v>
      </c>
      <c r="C2752" s="1" t="s">
        <v>57</v>
      </c>
      <c r="D2752" s="1">
        <v>2015</v>
      </c>
      <c r="E2752" s="1">
        <v>33517</v>
      </c>
      <c r="F2752" s="1" t="s">
        <v>23</v>
      </c>
      <c r="G2752" s="1" t="s">
        <v>17</v>
      </c>
      <c r="H2752" s="1" t="s">
        <v>18</v>
      </c>
      <c r="I2752" s="1">
        <v>27.62</v>
      </c>
      <c r="J2752" s="1" t="s">
        <v>24</v>
      </c>
      <c r="K2752" s="1" t="s">
        <v>555</v>
      </c>
      <c r="L2752" s="1">
        <v>5</v>
      </c>
      <c r="N2752" s="1">
        <v>3.1</v>
      </c>
      <c r="P2752" s="2">
        <f t="shared" si="182"/>
        <v>47</v>
      </c>
      <c r="R2752" t="str">
        <f t="shared" si="180"/>
        <v/>
      </c>
    </row>
    <row r="2753" spans="1:18" ht="20.399999999999999" x14ac:dyDescent="0.35">
      <c r="A2753" s="1">
        <v>2751</v>
      </c>
      <c r="B2753" s="1" t="s">
        <v>1657</v>
      </c>
      <c r="C2753" s="1" t="s">
        <v>61</v>
      </c>
      <c r="D2753" s="1">
        <v>2014</v>
      </c>
      <c r="E2753" s="1">
        <v>110000</v>
      </c>
      <c r="F2753" s="1" t="s">
        <v>23</v>
      </c>
      <c r="G2753" s="1" t="s">
        <v>35</v>
      </c>
      <c r="H2753" s="1" t="s">
        <v>18</v>
      </c>
      <c r="I2753" s="1">
        <v>13.01</v>
      </c>
      <c r="J2753" s="1" t="s">
        <v>24</v>
      </c>
      <c r="K2753" s="1" t="s">
        <v>415</v>
      </c>
      <c r="L2753" s="1">
        <v>7</v>
      </c>
      <c r="N2753" s="1">
        <v>12.9</v>
      </c>
      <c r="P2753" s="2">
        <f t="shared" si="182"/>
        <v>194.3</v>
      </c>
      <c r="R2753" t="str">
        <f t="shared" si="180"/>
        <v/>
      </c>
    </row>
    <row r="2754" spans="1:18" ht="20.399999999999999" x14ac:dyDescent="0.35">
      <c r="A2754" s="1">
        <v>2752</v>
      </c>
      <c r="B2754" s="1" t="s">
        <v>1932</v>
      </c>
      <c r="C2754" s="1" t="s">
        <v>57</v>
      </c>
      <c r="D2754" s="1">
        <v>2017</v>
      </c>
      <c r="E2754" s="1">
        <v>60000</v>
      </c>
      <c r="F2754" s="1" t="s">
        <v>28</v>
      </c>
      <c r="G2754" s="1" t="s">
        <v>17</v>
      </c>
      <c r="H2754" s="1" t="s">
        <v>18</v>
      </c>
      <c r="I2754" s="1">
        <v>21.1</v>
      </c>
      <c r="J2754" s="1" t="s">
        <v>24</v>
      </c>
      <c r="K2754" s="1" t="s">
        <v>41</v>
      </c>
      <c r="L2754" s="1">
        <v>5</v>
      </c>
      <c r="N2754" s="1">
        <v>2.5</v>
      </c>
      <c r="P2754" s="2">
        <f t="shared" si="182"/>
        <v>55.2</v>
      </c>
      <c r="R2754" t="str">
        <f t="shared" si="180"/>
        <v/>
      </c>
    </row>
    <row r="2755" spans="1:18" ht="20.399999999999999" x14ac:dyDescent="0.35">
      <c r="A2755" s="1">
        <v>2753</v>
      </c>
      <c r="B2755" s="1" t="s">
        <v>1496</v>
      </c>
      <c r="C2755" s="1" t="s">
        <v>61</v>
      </c>
      <c r="D2755" s="1">
        <v>2013</v>
      </c>
      <c r="E2755" s="1">
        <v>92408</v>
      </c>
      <c r="F2755" s="1" t="s">
        <v>28</v>
      </c>
      <c r="G2755" s="1" t="s">
        <v>17</v>
      </c>
      <c r="H2755" s="1" t="s">
        <v>18</v>
      </c>
      <c r="I2755" s="1">
        <v>18.5</v>
      </c>
      <c r="J2755" s="1" t="s">
        <v>24</v>
      </c>
      <c r="K2755" s="1" t="s">
        <v>221</v>
      </c>
      <c r="L2755" s="1">
        <v>5</v>
      </c>
      <c r="N2755" s="1">
        <v>3.65</v>
      </c>
      <c r="P2755" s="2">
        <f t="shared" si="182"/>
        <v>82.85</v>
      </c>
      <c r="R2755" t="str">
        <f t="shared" si="180"/>
        <v/>
      </c>
    </row>
    <row r="2756" spans="1:18" ht="20.399999999999999" x14ac:dyDescent="0.35">
      <c r="A2756" s="1">
        <v>2754</v>
      </c>
      <c r="B2756" s="1" t="s">
        <v>469</v>
      </c>
      <c r="C2756" s="1" t="s">
        <v>74</v>
      </c>
      <c r="D2756" s="1">
        <v>2014</v>
      </c>
      <c r="E2756" s="1">
        <v>45000</v>
      </c>
      <c r="F2756" s="1" t="s">
        <v>28</v>
      </c>
      <c r="G2756" s="1" t="s">
        <v>17</v>
      </c>
      <c r="H2756" s="1" t="s">
        <v>18</v>
      </c>
      <c r="I2756" s="1">
        <v>17.100000000000001</v>
      </c>
      <c r="J2756" s="1" t="s">
        <v>24</v>
      </c>
      <c r="K2756" s="1" t="s">
        <v>283</v>
      </c>
      <c r="L2756" s="1">
        <v>5</v>
      </c>
      <c r="N2756" s="1">
        <v>7.5</v>
      </c>
      <c r="P2756" s="2">
        <f t="shared" si="182"/>
        <v>121.3</v>
      </c>
      <c r="R2756" t="str">
        <f t="shared" si="180"/>
        <v/>
      </c>
    </row>
    <row r="2757" spans="1:18" ht="20.399999999999999" x14ac:dyDescent="0.35">
      <c r="A2757" s="1">
        <v>2755</v>
      </c>
      <c r="B2757" s="1" t="s">
        <v>1281</v>
      </c>
      <c r="C2757" s="1" t="s">
        <v>53</v>
      </c>
      <c r="D2757" s="1">
        <v>2013</v>
      </c>
      <c r="E2757" s="1">
        <v>33793</v>
      </c>
      <c r="F2757" s="1" t="s">
        <v>28</v>
      </c>
      <c r="G2757" s="1" t="s">
        <v>17</v>
      </c>
      <c r="H2757" s="1" t="s">
        <v>18</v>
      </c>
      <c r="I2757" s="1">
        <v>18.399999999999999</v>
      </c>
      <c r="J2757" s="1" t="s">
        <v>24</v>
      </c>
      <c r="K2757" s="1" t="s">
        <v>184</v>
      </c>
      <c r="L2757" s="1">
        <v>5</v>
      </c>
      <c r="N2757" s="1">
        <v>3.74</v>
      </c>
      <c r="P2757" s="2">
        <f t="shared" si="182"/>
        <v>86.8</v>
      </c>
      <c r="R2757" t="str">
        <f t="shared" si="180"/>
        <v/>
      </c>
    </row>
    <row r="2758" spans="1:18" ht="20.399999999999999" x14ac:dyDescent="0.35">
      <c r="A2758" s="1">
        <v>2756</v>
      </c>
      <c r="B2758" s="1" t="s">
        <v>317</v>
      </c>
      <c r="C2758" s="1" t="s">
        <v>53</v>
      </c>
      <c r="D2758" s="1">
        <v>2017</v>
      </c>
      <c r="E2758" s="1">
        <v>26327</v>
      </c>
      <c r="F2758" s="1" t="s">
        <v>28</v>
      </c>
      <c r="G2758" s="1" t="s">
        <v>17</v>
      </c>
      <c r="H2758" s="1" t="s">
        <v>18</v>
      </c>
      <c r="I2758" s="1">
        <v>20.399999999999999</v>
      </c>
      <c r="J2758" s="1" t="s">
        <v>24</v>
      </c>
      <c r="K2758" s="1" t="s">
        <v>291</v>
      </c>
      <c r="L2758" s="1">
        <v>5</v>
      </c>
      <c r="N2758" s="1">
        <v>5.86</v>
      </c>
      <c r="P2758" s="2">
        <f t="shared" si="182"/>
        <v>81.8</v>
      </c>
      <c r="R2758" t="str">
        <f t="shared" si="180"/>
        <v/>
      </c>
    </row>
    <row r="2759" spans="1:18" ht="20.399999999999999" x14ac:dyDescent="0.35">
      <c r="A2759" s="1">
        <v>2757</v>
      </c>
      <c r="B2759" s="1" t="s">
        <v>396</v>
      </c>
      <c r="C2759" s="1" t="s">
        <v>34</v>
      </c>
      <c r="D2759" s="1">
        <v>2018</v>
      </c>
      <c r="E2759" s="1">
        <v>20604</v>
      </c>
      <c r="F2759" s="1" t="s">
        <v>23</v>
      </c>
      <c r="G2759" s="1" t="s">
        <v>35</v>
      </c>
      <c r="H2759" s="1" t="s">
        <v>18</v>
      </c>
      <c r="I2759" s="1">
        <v>19.27</v>
      </c>
      <c r="J2759" s="1" t="s">
        <v>24</v>
      </c>
      <c r="K2759" s="1" t="s">
        <v>75</v>
      </c>
      <c r="L2759" s="1">
        <v>5</v>
      </c>
      <c r="N2759" s="1">
        <v>39.619999999999997</v>
      </c>
      <c r="P2759" s="2">
        <f t="shared" si="182"/>
        <v>167.62</v>
      </c>
      <c r="R2759" t="str">
        <f t="shared" si="180"/>
        <v/>
      </c>
    </row>
    <row r="2760" spans="1:18" ht="20.399999999999999" x14ac:dyDescent="0.35">
      <c r="A2760" s="1">
        <v>2758</v>
      </c>
      <c r="B2760" s="1" t="s">
        <v>1933</v>
      </c>
      <c r="C2760" s="1" t="s">
        <v>34</v>
      </c>
      <c r="D2760" s="1">
        <v>2018</v>
      </c>
      <c r="E2760" s="1">
        <v>61386</v>
      </c>
      <c r="F2760" s="1" t="s">
        <v>23</v>
      </c>
      <c r="G2760" s="1" t="s">
        <v>17</v>
      </c>
      <c r="H2760" s="1" t="s">
        <v>18</v>
      </c>
      <c r="I2760" s="1">
        <v>25.2</v>
      </c>
      <c r="J2760" s="1" t="s">
        <v>24</v>
      </c>
      <c r="K2760" s="1" t="s">
        <v>51</v>
      </c>
      <c r="L2760" s="1">
        <v>5</v>
      </c>
      <c r="N2760" s="1">
        <v>7.05</v>
      </c>
      <c r="P2760" s="2">
        <f t="shared" si="182"/>
        <v>74</v>
      </c>
      <c r="R2760" t="str">
        <f t="shared" si="180"/>
        <v/>
      </c>
    </row>
    <row r="2761" spans="1:18" ht="20.399999999999999" x14ac:dyDescent="0.35">
      <c r="A2761" s="1">
        <v>2759</v>
      </c>
      <c r="B2761" s="1" t="s">
        <v>1934</v>
      </c>
      <c r="C2761" s="1" t="s">
        <v>61</v>
      </c>
      <c r="D2761" s="1">
        <v>2018</v>
      </c>
      <c r="E2761" s="1">
        <v>11500</v>
      </c>
      <c r="F2761" s="1" t="s">
        <v>23</v>
      </c>
      <c r="G2761" s="1" t="s">
        <v>35</v>
      </c>
      <c r="H2761" s="1" t="s">
        <v>18</v>
      </c>
      <c r="I2761" s="1">
        <v>28.4</v>
      </c>
      <c r="J2761" s="1" t="s">
        <v>24</v>
      </c>
      <c r="K2761" s="1" t="s">
        <v>51</v>
      </c>
      <c r="L2761" s="1">
        <v>5</v>
      </c>
      <c r="N2761" s="1">
        <v>7.5</v>
      </c>
      <c r="P2761" s="2">
        <f t="shared" si="182"/>
        <v>74</v>
      </c>
      <c r="R2761" t="str">
        <f t="shared" si="180"/>
        <v/>
      </c>
    </row>
    <row r="2762" spans="1:18" ht="20.399999999999999" x14ac:dyDescent="0.35">
      <c r="A2762" s="1">
        <v>2760</v>
      </c>
      <c r="B2762" s="1" t="s">
        <v>1327</v>
      </c>
      <c r="C2762" s="1" t="s">
        <v>27</v>
      </c>
      <c r="D2762" s="1">
        <v>2012</v>
      </c>
      <c r="E2762" s="1">
        <v>58000</v>
      </c>
      <c r="F2762" s="1" t="s">
        <v>23</v>
      </c>
      <c r="G2762" s="1" t="s">
        <v>17</v>
      </c>
      <c r="H2762" s="1" t="s">
        <v>18</v>
      </c>
      <c r="I2762" s="1">
        <v>25.44</v>
      </c>
      <c r="J2762" s="1" t="s">
        <v>24</v>
      </c>
      <c r="K2762" s="1" t="s">
        <v>335</v>
      </c>
      <c r="L2762" s="1">
        <v>5</v>
      </c>
      <c r="N2762" s="1">
        <v>2.1</v>
      </c>
      <c r="P2762" s="2">
        <f t="shared" si="182"/>
        <v>57.6</v>
      </c>
      <c r="R2762" t="str">
        <f t="shared" si="180"/>
        <v/>
      </c>
    </row>
    <row r="2763" spans="1:18" ht="20.399999999999999" x14ac:dyDescent="0.35">
      <c r="A2763" s="1">
        <v>2761</v>
      </c>
      <c r="B2763" s="1" t="s">
        <v>336</v>
      </c>
      <c r="C2763" s="1" t="s">
        <v>61</v>
      </c>
      <c r="D2763" s="1">
        <v>2014</v>
      </c>
      <c r="E2763" s="1">
        <v>38000</v>
      </c>
      <c r="F2763" s="1" t="s">
        <v>28</v>
      </c>
      <c r="G2763" s="1" t="s">
        <v>35</v>
      </c>
      <c r="H2763" s="1" t="s">
        <v>18</v>
      </c>
      <c r="I2763" s="1">
        <v>13.7</v>
      </c>
      <c r="J2763" s="1" t="s">
        <v>24</v>
      </c>
      <c r="K2763" s="1" t="s">
        <v>337</v>
      </c>
      <c r="L2763" s="1">
        <v>5</v>
      </c>
      <c r="N2763" s="1">
        <v>11.6</v>
      </c>
      <c r="P2763" s="2">
        <f t="shared" si="182"/>
        <v>157.75</v>
      </c>
      <c r="R2763" t="str">
        <f t="shared" si="180"/>
        <v/>
      </c>
    </row>
    <row r="2764" spans="1:18" ht="20.399999999999999" x14ac:dyDescent="0.35">
      <c r="A2764" s="1">
        <v>2762</v>
      </c>
      <c r="B2764" s="1" t="s">
        <v>73</v>
      </c>
      <c r="C2764" s="1" t="s">
        <v>74</v>
      </c>
      <c r="D2764" s="1">
        <v>2012</v>
      </c>
      <c r="E2764" s="1">
        <v>49000</v>
      </c>
      <c r="F2764" s="1" t="s">
        <v>23</v>
      </c>
      <c r="G2764" s="1" t="s">
        <v>35</v>
      </c>
      <c r="H2764" s="1" t="s">
        <v>36</v>
      </c>
      <c r="I2764" s="1">
        <v>14.84</v>
      </c>
      <c r="J2764" s="1" t="s">
        <v>24</v>
      </c>
      <c r="K2764" s="1" t="s">
        <v>75</v>
      </c>
      <c r="L2764" s="1">
        <v>5</v>
      </c>
      <c r="N2764" s="1">
        <v>19.25</v>
      </c>
      <c r="P2764" s="2">
        <f t="shared" si="182"/>
        <v>167.62</v>
      </c>
      <c r="R2764" t="str">
        <f t="shared" si="180"/>
        <v/>
      </c>
    </row>
    <row r="2765" spans="1:18" ht="20.399999999999999" x14ac:dyDescent="0.35">
      <c r="A2765" s="1">
        <v>2763</v>
      </c>
      <c r="B2765" s="1" t="s">
        <v>1390</v>
      </c>
      <c r="C2765" s="1" t="s">
        <v>34</v>
      </c>
      <c r="D2765" s="1">
        <v>2017</v>
      </c>
      <c r="E2765" s="1">
        <v>72202</v>
      </c>
      <c r="F2765" s="1" t="s">
        <v>23</v>
      </c>
      <c r="G2765" s="1" t="s">
        <v>17</v>
      </c>
      <c r="H2765" s="1" t="s">
        <v>18</v>
      </c>
      <c r="I2765" s="1">
        <v>13.68</v>
      </c>
      <c r="J2765" s="1" t="s">
        <v>24</v>
      </c>
      <c r="K2765" s="1" t="s">
        <v>156</v>
      </c>
      <c r="L2765" s="1">
        <v>8</v>
      </c>
      <c r="M2765" s="1" t="s">
        <v>1391</v>
      </c>
      <c r="N2765" s="1">
        <v>17.920000000000002</v>
      </c>
      <c r="P2765" s="2">
        <f t="shared" si="182"/>
        <v>147.80000000000001</v>
      </c>
      <c r="Q2765">
        <f t="shared" ref="Q2765:Q2814" si="183">VALUE(SUBSTITUTE(SUBSTITUTE(TRIM(M2765), CHAR(160), ""), " Lakh", "")) * 100000</f>
        <v>2401000</v>
      </c>
      <c r="R2765">
        <f t="shared" ref="R2765:R2828" si="184">IF(Q2765&lt;&gt;"", ((Q2765 - P2765) / Q2765) * 100, "")</f>
        <v>99.993844231570179</v>
      </c>
    </row>
    <row r="2766" spans="1:18" ht="20.399999999999999" x14ac:dyDescent="0.35">
      <c r="A2766" s="1">
        <v>2764</v>
      </c>
      <c r="B2766" s="1" t="s">
        <v>453</v>
      </c>
      <c r="C2766" s="1" t="s">
        <v>57</v>
      </c>
      <c r="D2766" s="1">
        <v>2016</v>
      </c>
      <c r="E2766" s="1">
        <v>7000</v>
      </c>
      <c r="F2766" s="1" t="s">
        <v>28</v>
      </c>
      <c r="G2766" s="1" t="s">
        <v>17</v>
      </c>
      <c r="H2766" s="1" t="s">
        <v>18</v>
      </c>
      <c r="I2766" s="1">
        <v>20.36</v>
      </c>
      <c r="J2766" s="1" t="s">
        <v>24</v>
      </c>
      <c r="K2766" s="1" t="s">
        <v>151</v>
      </c>
      <c r="L2766" s="1">
        <v>5</v>
      </c>
      <c r="N2766" s="1">
        <v>3.6</v>
      </c>
      <c r="P2766" s="2">
        <f t="shared" si="182"/>
        <v>78.900000000000006</v>
      </c>
      <c r="R2766" t="str">
        <f t="shared" si="184"/>
        <v/>
      </c>
    </row>
    <row r="2767" spans="1:18" ht="20.399999999999999" x14ac:dyDescent="0.35">
      <c r="A2767" s="1">
        <v>2765</v>
      </c>
      <c r="B2767" s="1" t="s">
        <v>1880</v>
      </c>
      <c r="C2767" s="1" t="s">
        <v>129</v>
      </c>
      <c r="D2767" s="1">
        <v>2014</v>
      </c>
      <c r="E2767" s="1">
        <v>20000</v>
      </c>
      <c r="F2767" s="1" t="s">
        <v>23</v>
      </c>
      <c r="G2767" s="1" t="s">
        <v>17</v>
      </c>
      <c r="H2767" s="1" t="s">
        <v>36</v>
      </c>
      <c r="I2767" s="1">
        <v>25.8</v>
      </c>
      <c r="J2767" s="1" t="s">
        <v>24</v>
      </c>
      <c r="K2767" s="1" t="s">
        <v>69</v>
      </c>
      <c r="L2767" s="1">
        <v>5</v>
      </c>
      <c r="N2767" s="1">
        <v>4.5</v>
      </c>
      <c r="P2767" s="2">
        <f t="shared" si="182"/>
        <v>98.6</v>
      </c>
      <c r="R2767" t="str">
        <f t="shared" si="184"/>
        <v/>
      </c>
    </row>
    <row r="2768" spans="1:18" ht="20.399999999999999" x14ac:dyDescent="0.35">
      <c r="A2768" s="1">
        <v>2766</v>
      </c>
      <c r="B2768" s="1" t="s">
        <v>1788</v>
      </c>
      <c r="C2768" s="1" t="s">
        <v>39</v>
      </c>
      <c r="D2768" s="1">
        <v>2017</v>
      </c>
      <c r="E2768" s="1">
        <v>14061</v>
      </c>
      <c r="F2768" s="1" t="s">
        <v>23</v>
      </c>
      <c r="G2768" s="1" t="s">
        <v>17</v>
      </c>
      <c r="H2768" s="1" t="s">
        <v>18</v>
      </c>
      <c r="I2768" s="1">
        <v>21.9</v>
      </c>
      <c r="J2768" s="1" t="s">
        <v>24</v>
      </c>
      <c r="K2768" s="1" t="s">
        <v>32</v>
      </c>
      <c r="L2768" s="1">
        <v>5</v>
      </c>
      <c r="N2768" s="1">
        <v>7.4</v>
      </c>
      <c r="P2768" s="2">
        <f t="shared" si="182"/>
        <v>88.76</v>
      </c>
      <c r="R2768" t="str">
        <f t="shared" si="184"/>
        <v/>
      </c>
    </row>
    <row r="2769" spans="1:18" ht="20.399999999999999" x14ac:dyDescent="0.35">
      <c r="A2769" s="1">
        <v>2767</v>
      </c>
      <c r="B2769" s="1" t="s">
        <v>441</v>
      </c>
      <c r="C2769" s="1" t="s">
        <v>34</v>
      </c>
      <c r="D2769" s="1">
        <v>2018</v>
      </c>
      <c r="E2769" s="1">
        <v>30706</v>
      </c>
      <c r="F2769" s="1" t="s">
        <v>23</v>
      </c>
      <c r="G2769" s="1" t="s">
        <v>35</v>
      </c>
      <c r="H2769" s="1" t="s">
        <v>18</v>
      </c>
      <c r="I2769" s="1">
        <v>11.57</v>
      </c>
      <c r="J2769" s="1" t="s">
        <v>24</v>
      </c>
      <c r="K2769" s="1" t="s">
        <v>442</v>
      </c>
      <c r="L2769" s="1">
        <v>5</v>
      </c>
      <c r="M2769" s="1" t="s">
        <v>443</v>
      </c>
      <c r="N2769" s="1">
        <v>59.29</v>
      </c>
      <c r="P2769" s="2">
        <f t="shared" si="182"/>
        <v>254.79</v>
      </c>
      <c r="Q2769">
        <f t="shared" si="183"/>
        <v>9513000</v>
      </c>
      <c r="R2769">
        <f t="shared" si="184"/>
        <v>99.997321665089885</v>
      </c>
    </row>
    <row r="2770" spans="1:18" ht="20.399999999999999" x14ac:dyDescent="0.35">
      <c r="A2770" s="1">
        <v>2768</v>
      </c>
      <c r="B2770" s="1" t="s">
        <v>1935</v>
      </c>
      <c r="C2770" s="1" t="s">
        <v>57</v>
      </c>
      <c r="D2770" s="1">
        <v>2011</v>
      </c>
      <c r="E2770" s="1">
        <v>51387</v>
      </c>
      <c r="F2770" s="1" t="s">
        <v>23</v>
      </c>
      <c r="G2770" s="1" t="s">
        <v>17</v>
      </c>
      <c r="H2770" s="1" t="s">
        <v>18</v>
      </c>
      <c r="I2770" s="1">
        <v>12.05</v>
      </c>
      <c r="J2770" s="1" t="s">
        <v>24</v>
      </c>
      <c r="K2770" s="1" t="s">
        <v>266</v>
      </c>
      <c r="L2770" s="1">
        <v>7</v>
      </c>
      <c r="N2770" s="1">
        <v>5.5</v>
      </c>
      <c r="P2770" s="2">
        <f t="shared" si="182"/>
        <v>120</v>
      </c>
      <c r="R2770" t="str">
        <f t="shared" si="184"/>
        <v/>
      </c>
    </row>
    <row r="2771" spans="1:18" ht="20.399999999999999" x14ac:dyDescent="0.35">
      <c r="A2771" s="1">
        <v>2769</v>
      </c>
      <c r="B2771" s="1" t="s">
        <v>1936</v>
      </c>
      <c r="C2771" s="1" t="s">
        <v>74</v>
      </c>
      <c r="D2771" s="1">
        <v>2006</v>
      </c>
      <c r="E2771" s="1">
        <v>44000</v>
      </c>
      <c r="F2771" s="1" t="s">
        <v>28</v>
      </c>
      <c r="G2771" s="1" t="s">
        <v>17</v>
      </c>
      <c r="H2771" s="1" t="s">
        <v>36</v>
      </c>
      <c r="I2771" s="1">
        <v>15.3</v>
      </c>
      <c r="J2771" s="1" t="s">
        <v>24</v>
      </c>
      <c r="K2771" s="1" t="s">
        <v>1873</v>
      </c>
      <c r="L2771" s="1">
        <v>5</v>
      </c>
      <c r="N2771" s="1">
        <v>1.75</v>
      </c>
      <c r="P2771" s="2">
        <f t="shared" si="182"/>
        <v>83</v>
      </c>
      <c r="R2771" t="str">
        <f t="shared" si="184"/>
        <v/>
      </c>
    </row>
    <row r="2772" spans="1:18" ht="20.399999999999999" x14ac:dyDescent="0.35">
      <c r="A2772" s="1">
        <v>2770</v>
      </c>
      <c r="B2772" s="1" t="s">
        <v>346</v>
      </c>
      <c r="C2772" s="1" t="s">
        <v>15</v>
      </c>
      <c r="D2772" s="1">
        <v>2016</v>
      </c>
      <c r="E2772" s="1">
        <v>12208</v>
      </c>
      <c r="F2772" s="1" t="s">
        <v>28</v>
      </c>
      <c r="G2772" s="1" t="s">
        <v>17</v>
      </c>
      <c r="H2772" s="1" t="s">
        <v>18</v>
      </c>
      <c r="I2772" s="1">
        <v>21.4</v>
      </c>
      <c r="J2772" s="1" t="s">
        <v>24</v>
      </c>
      <c r="K2772" s="1" t="s">
        <v>347</v>
      </c>
      <c r="L2772" s="1">
        <v>5</v>
      </c>
      <c r="M2772" s="1" t="s">
        <v>348</v>
      </c>
      <c r="N2772" s="1">
        <v>6.75</v>
      </c>
      <c r="P2772" s="2">
        <f t="shared" si="182"/>
        <v>83.1</v>
      </c>
      <c r="Q2772">
        <f t="shared" si="183"/>
        <v>877999.99999999988</v>
      </c>
      <c r="R2772">
        <f t="shared" si="184"/>
        <v>99.990535307517092</v>
      </c>
    </row>
    <row r="2773" spans="1:18" ht="20.399999999999999" x14ac:dyDescent="0.35">
      <c r="A2773" s="1">
        <v>2771</v>
      </c>
      <c r="B2773" s="1" t="s">
        <v>1297</v>
      </c>
      <c r="C2773" s="1" t="s">
        <v>27</v>
      </c>
      <c r="D2773" s="1">
        <v>2011</v>
      </c>
      <c r="E2773" s="1">
        <v>55000</v>
      </c>
      <c r="F2773" s="1" t="s">
        <v>23</v>
      </c>
      <c r="G2773" s="1" t="s">
        <v>17</v>
      </c>
      <c r="H2773" s="1" t="s">
        <v>18</v>
      </c>
      <c r="I2773" s="1">
        <v>16.52</v>
      </c>
      <c r="J2773" s="1" t="s">
        <v>24</v>
      </c>
      <c r="K2773" s="1" t="s">
        <v>1298</v>
      </c>
      <c r="L2773" s="1">
        <v>5</v>
      </c>
      <c r="N2773" s="1">
        <v>3.95</v>
      </c>
      <c r="P2773" s="2">
        <f t="shared" si="182"/>
        <v>123.7</v>
      </c>
      <c r="R2773" t="str">
        <f t="shared" si="184"/>
        <v/>
      </c>
    </row>
    <row r="2774" spans="1:18" ht="20.399999999999999" x14ac:dyDescent="0.35">
      <c r="A2774" s="1">
        <v>2772</v>
      </c>
      <c r="B2774" s="1" t="s">
        <v>469</v>
      </c>
      <c r="C2774" s="1" t="s">
        <v>15</v>
      </c>
      <c r="D2774" s="1">
        <v>2011</v>
      </c>
      <c r="E2774" s="1">
        <v>61600</v>
      </c>
      <c r="F2774" s="1" t="s">
        <v>28</v>
      </c>
      <c r="G2774" s="1" t="s">
        <v>17</v>
      </c>
      <c r="H2774" s="1" t="s">
        <v>18</v>
      </c>
      <c r="I2774" s="1">
        <v>17.100000000000001</v>
      </c>
      <c r="J2774" s="1" t="s">
        <v>24</v>
      </c>
      <c r="K2774" s="1" t="s">
        <v>283</v>
      </c>
      <c r="L2774" s="1">
        <v>5</v>
      </c>
      <c r="N2774" s="1">
        <v>4.2</v>
      </c>
      <c r="P2774" s="2">
        <f t="shared" si="182"/>
        <v>121.3</v>
      </c>
      <c r="R2774" t="str">
        <f t="shared" si="184"/>
        <v/>
      </c>
    </row>
    <row r="2775" spans="1:18" ht="20.399999999999999" x14ac:dyDescent="0.35">
      <c r="A2775" s="1">
        <v>2773</v>
      </c>
      <c r="B2775" s="1" t="s">
        <v>526</v>
      </c>
      <c r="C2775" s="1" t="s">
        <v>39</v>
      </c>
      <c r="D2775" s="1">
        <v>2016</v>
      </c>
      <c r="E2775" s="1">
        <v>28414</v>
      </c>
      <c r="F2775" s="1" t="s">
        <v>28</v>
      </c>
      <c r="G2775" s="1" t="s">
        <v>17</v>
      </c>
      <c r="H2775" s="1" t="s">
        <v>18</v>
      </c>
      <c r="I2775" s="1">
        <v>17</v>
      </c>
      <c r="J2775" s="1" t="s">
        <v>24</v>
      </c>
      <c r="K2775" s="1" t="s">
        <v>466</v>
      </c>
      <c r="L2775" s="1">
        <v>5</v>
      </c>
      <c r="N2775" s="1">
        <v>8.4</v>
      </c>
      <c r="P2775" s="2">
        <f t="shared" si="182"/>
        <v>118</v>
      </c>
      <c r="R2775" t="str">
        <f t="shared" si="184"/>
        <v/>
      </c>
    </row>
    <row r="2776" spans="1:18" ht="20.399999999999999" x14ac:dyDescent="0.35">
      <c r="A2776" s="1">
        <v>2774</v>
      </c>
      <c r="B2776" s="1" t="s">
        <v>959</v>
      </c>
      <c r="C2776" s="1" t="s">
        <v>15</v>
      </c>
      <c r="D2776" s="1">
        <v>2017</v>
      </c>
      <c r="E2776" s="1">
        <v>27853</v>
      </c>
      <c r="F2776" s="1" t="s">
        <v>28</v>
      </c>
      <c r="G2776" s="1" t="s">
        <v>35</v>
      </c>
      <c r="H2776" s="1" t="s">
        <v>18</v>
      </c>
      <c r="I2776" s="1">
        <v>17.21</v>
      </c>
      <c r="J2776" s="1" t="s">
        <v>24</v>
      </c>
      <c r="K2776" s="1" t="s">
        <v>103</v>
      </c>
      <c r="L2776" s="1">
        <v>5</v>
      </c>
      <c r="M2776" s="1" t="s">
        <v>646</v>
      </c>
      <c r="N2776" s="1">
        <v>8.25</v>
      </c>
      <c r="P2776" s="2">
        <f t="shared" si="182"/>
        <v>103.5</v>
      </c>
      <c r="Q2776">
        <f t="shared" si="183"/>
        <v>1126000</v>
      </c>
      <c r="R2776">
        <f t="shared" si="184"/>
        <v>99.990808170515095</v>
      </c>
    </row>
    <row r="2777" spans="1:18" ht="20.399999999999999" x14ac:dyDescent="0.35">
      <c r="A2777" s="1">
        <v>2775</v>
      </c>
      <c r="B2777" s="1" t="s">
        <v>1937</v>
      </c>
      <c r="C2777" s="1" t="s">
        <v>74</v>
      </c>
      <c r="D2777" s="1">
        <v>2013</v>
      </c>
      <c r="E2777" s="1">
        <v>55116</v>
      </c>
      <c r="F2777" s="1" t="s">
        <v>28</v>
      </c>
      <c r="G2777" s="1" t="s">
        <v>17</v>
      </c>
      <c r="H2777" s="1" t="s">
        <v>18</v>
      </c>
      <c r="I2777" s="1">
        <v>19.399999999999999</v>
      </c>
      <c r="J2777" s="1" t="s">
        <v>24</v>
      </c>
      <c r="K2777" s="1" t="s">
        <v>184</v>
      </c>
      <c r="L2777" s="1">
        <v>5</v>
      </c>
      <c r="N2777" s="1">
        <v>3.31</v>
      </c>
      <c r="P2777" s="2">
        <f t="shared" si="182"/>
        <v>86.8</v>
      </c>
      <c r="R2777" t="str">
        <f t="shared" si="184"/>
        <v/>
      </c>
    </row>
    <row r="2778" spans="1:18" ht="20.399999999999999" x14ac:dyDescent="0.35">
      <c r="A2778" s="1">
        <v>2776</v>
      </c>
      <c r="B2778" s="1" t="s">
        <v>749</v>
      </c>
      <c r="C2778" s="1" t="s">
        <v>129</v>
      </c>
      <c r="D2778" s="1">
        <v>2017</v>
      </c>
      <c r="E2778" s="1">
        <v>26000</v>
      </c>
      <c r="F2778" s="1" t="s">
        <v>23</v>
      </c>
      <c r="G2778" s="1" t="s">
        <v>17</v>
      </c>
      <c r="H2778" s="1" t="s">
        <v>18</v>
      </c>
      <c r="I2778" s="1">
        <v>26.59</v>
      </c>
      <c r="J2778" s="1" t="s">
        <v>24</v>
      </c>
      <c r="K2778" s="1" t="s">
        <v>51</v>
      </c>
      <c r="L2778" s="1">
        <v>5</v>
      </c>
      <c r="N2778" s="1">
        <v>7.5</v>
      </c>
      <c r="P2778" s="2">
        <f t="shared" si="182"/>
        <v>74</v>
      </c>
      <c r="R2778" t="str">
        <f t="shared" si="184"/>
        <v/>
      </c>
    </row>
    <row r="2779" spans="1:18" ht="20.399999999999999" x14ac:dyDescent="0.35">
      <c r="A2779" s="1">
        <v>2777</v>
      </c>
      <c r="B2779" s="1" t="s">
        <v>1658</v>
      </c>
      <c r="C2779" s="1" t="s">
        <v>22</v>
      </c>
      <c r="D2779" s="1">
        <v>2012</v>
      </c>
      <c r="E2779" s="1">
        <v>45496</v>
      </c>
      <c r="F2779" s="1" t="s">
        <v>28</v>
      </c>
      <c r="G2779" s="1" t="s">
        <v>17</v>
      </c>
      <c r="H2779" s="1" t="s">
        <v>18</v>
      </c>
      <c r="I2779" s="1">
        <v>17</v>
      </c>
      <c r="J2779" s="1" t="s">
        <v>24</v>
      </c>
      <c r="K2779" s="1" t="s">
        <v>466</v>
      </c>
      <c r="L2779" s="1">
        <v>5</v>
      </c>
      <c r="N2779" s="1">
        <v>4.75</v>
      </c>
      <c r="P2779" s="2">
        <f t="shared" si="182"/>
        <v>118</v>
      </c>
      <c r="R2779" t="str">
        <f t="shared" si="184"/>
        <v/>
      </c>
    </row>
    <row r="2780" spans="1:18" ht="20.399999999999999" x14ac:dyDescent="0.35">
      <c r="A2780" s="1">
        <v>2778</v>
      </c>
      <c r="B2780" s="1" t="s">
        <v>98</v>
      </c>
      <c r="C2780" s="1" t="s">
        <v>22</v>
      </c>
      <c r="D2780" s="1">
        <v>2013</v>
      </c>
      <c r="E2780" s="1">
        <v>76000</v>
      </c>
      <c r="F2780" s="1" t="s">
        <v>23</v>
      </c>
      <c r="G2780" s="1" t="s">
        <v>35</v>
      </c>
      <c r="H2780" s="1" t="s">
        <v>36</v>
      </c>
      <c r="I2780" s="1">
        <v>11.18</v>
      </c>
      <c r="J2780" s="1" t="s">
        <v>24</v>
      </c>
      <c r="K2780" s="1" t="s">
        <v>99</v>
      </c>
      <c r="L2780" s="1">
        <v>7</v>
      </c>
      <c r="N2780" s="1">
        <v>8.7899999999999991</v>
      </c>
      <c r="P2780" s="2">
        <f t="shared" si="182"/>
        <v>184</v>
      </c>
      <c r="R2780" t="str">
        <f t="shared" si="184"/>
        <v/>
      </c>
    </row>
    <row r="2781" spans="1:18" ht="20.399999999999999" x14ac:dyDescent="0.35">
      <c r="A2781" s="1">
        <v>2779</v>
      </c>
      <c r="B2781" s="1" t="s">
        <v>1938</v>
      </c>
      <c r="C2781" s="1" t="s">
        <v>22</v>
      </c>
      <c r="D2781" s="1">
        <v>2014</v>
      </c>
      <c r="E2781" s="1">
        <v>136000</v>
      </c>
      <c r="F2781" s="1" t="s">
        <v>28</v>
      </c>
      <c r="G2781" s="1" t="s">
        <v>17</v>
      </c>
      <c r="H2781" s="1" t="s">
        <v>18</v>
      </c>
      <c r="I2781" s="1">
        <v>13.1</v>
      </c>
      <c r="J2781" s="1" t="s">
        <v>24</v>
      </c>
      <c r="K2781" s="1" t="s">
        <v>337</v>
      </c>
      <c r="L2781" s="1">
        <v>5</v>
      </c>
      <c r="N2781" s="1">
        <v>9.5</v>
      </c>
      <c r="P2781" s="2">
        <f t="shared" si="182"/>
        <v>157.75</v>
      </c>
      <c r="R2781" t="str">
        <f t="shared" si="184"/>
        <v/>
      </c>
    </row>
    <row r="2782" spans="1:18" ht="20.399999999999999" x14ac:dyDescent="0.35">
      <c r="A2782" s="1">
        <v>2780</v>
      </c>
      <c r="B2782" s="1" t="s">
        <v>1833</v>
      </c>
      <c r="C2782" s="1" t="s">
        <v>22</v>
      </c>
      <c r="D2782" s="1">
        <v>2009</v>
      </c>
      <c r="E2782" s="1">
        <v>100000</v>
      </c>
      <c r="F2782" s="1" t="s">
        <v>28</v>
      </c>
      <c r="G2782" s="1" t="s">
        <v>17</v>
      </c>
      <c r="H2782" s="1" t="s">
        <v>18</v>
      </c>
      <c r="I2782" s="1">
        <v>0</v>
      </c>
      <c r="J2782" s="1" t="s">
        <v>24</v>
      </c>
      <c r="N2782" s="1">
        <v>1.6</v>
      </c>
      <c r="P2782" s="2"/>
      <c r="R2782" t="str">
        <f t="shared" si="184"/>
        <v/>
      </c>
    </row>
    <row r="2783" spans="1:18" ht="20.399999999999999" x14ac:dyDescent="0.35">
      <c r="A2783" s="1">
        <v>2781</v>
      </c>
      <c r="B2783" s="1" t="s">
        <v>115</v>
      </c>
      <c r="C2783" s="1" t="s">
        <v>57</v>
      </c>
      <c r="D2783" s="1">
        <v>2010</v>
      </c>
      <c r="E2783" s="1">
        <v>38127</v>
      </c>
      <c r="F2783" s="1" t="s">
        <v>28</v>
      </c>
      <c r="G2783" s="1" t="s">
        <v>17</v>
      </c>
      <c r="H2783" s="1" t="s">
        <v>18</v>
      </c>
      <c r="I2783" s="1">
        <v>19.7</v>
      </c>
      <c r="J2783" s="1" t="s">
        <v>24</v>
      </c>
      <c r="K2783" s="1" t="s">
        <v>116</v>
      </c>
      <c r="L2783" s="1">
        <v>5</v>
      </c>
      <c r="N2783" s="1">
        <v>1.55</v>
      </c>
      <c r="P2783" s="2">
        <f t="shared" ref="P2783:P2814" si="185">--LEFT(K2783, FIND(" ", K2783) - 1)</f>
        <v>46.3</v>
      </c>
      <c r="R2783" t="str">
        <f t="shared" si="184"/>
        <v/>
      </c>
    </row>
    <row r="2784" spans="1:18" ht="20.399999999999999" x14ac:dyDescent="0.35">
      <c r="A2784" s="1">
        <v>2782</v>
      </c>
      <c r="B2784" s="1" t="s">
        <v>1091</v>
      </c>
      <c r="C2784" s="1" t="s">
        <v>43</v>
      </c>
      <c r="D2784" s="1">
        <v>2014</v>
      </c>
      <c r="E2784" s="1">
        <v>82450</v>
      </c>
      <c r="F2784" s="1" t="s">
        <v>23</v>
      </c>
      <c r="G2784" s="1" t="s">
        <v>17</v>
      </c>
      <c r="H2784" s="1" t="s">
        <v>18</v>
      </c>
      <c r="I2784" s="1">
        <v>23</v>
      </c>
      <c r="J2784" s="1" t="s">
        <v>24</v>
      </c>
      <c r="K2784" s="1" t="s">
        <v>219</v>
      </c>
      <c r="L2784" s="1">
        <v>5</v>
      </c>
      <c r="N2784" s="1">
        <v>5.85</v>
      </c>
      <c r="P2784" s="2">
        <f t="shared" si="185"/>
        <v>90</v>
      </c>
      <c r="R2784" t="str">
        <f t="shared" si="184"/>
        <v/>
      </c>
    </row>
    <row r="2785" spans="1:18" ht="20.399999999999999" x14ac:dyDescent="0.35">
      <c r="A2785" s="1">
        <v>2783</v>
      </c>
      <c r="B2785" s="1" t="s">
        <v>1939</v>
      </c>
      <c r="C2785" s="1" t="s">
        <v>34</v>
      </c>
      <c r="D2785" s="1">
        <v>2014</v>
      </c>
      <c r="E2785" s="1">
        <v>62497</v>
      </c>
      <c r="F2785" s="1" t="s">
        <v>28</v>
      </c>
      <c r="G2785" s="1" t="s">
        <v>17</v>
      </c>
      <c r="H2785" s="1" t="s">
        <v>18</v>
      </c>
      <c r="I2785" s="1">
        <v>15.8</v>
      </c>
      <c r="J2785" s="1" t="s">
        <v>24</v>
      </c>
      <c r="K2785" s="1" t="s">
        <v>215</v>
      </c>
      <c r="L2785" s="1">
        <v>5</v>
      </c>
      <c r="N2785" s="1">
        <v>7.52</v>
      </c>
      <c r="P2785" s="2">
        <f t="shared" si="185"/>
        <v>110</v>
      </c>
      <c r="R2785" t="str">
        <f t="shared" si="184"/>
        <v/>
      </c>
    </row>
    <row r="2786" spans="1:18" ht="20.399999999999999" x14ac:dyDescent="0.35">
      <c r="A2786" s="1">
        <v>2784</v>
      </c>
      <c r="B2786" s="1" t="s">
        <v>42</v>
      </c>
      <c r="C2786" s="1" t="s">
        <v>39</v>
      </c>
      <c r="D2786" s="1">
        <v>2011</v>
      </c>
      <c r="E2786" s="1">
        <v>86732</v>
      </c>
      <c r="F2786" s="1" t="s">
        <v>23</v>
      </c>
      <c r="G2786" s="1" t="s">
        <v>17</v>
      </c>
      <c r="H2786" s="1" t="s">
        <v>18</v>
      </c>
      <c r="I2786" s="1">
        <v>23.08</v>
      </c>
      <c r="J2786" s="1" t="s">
        <v>24</v>
      </c>
      <c r="K2786" s="1" t="s">
        <v>44</v>
      </c>
      <c r="L2786" s="1">
        <v>5</v>
      </c>
      <c r="N2786" s="1">
        <v>3.6</v>
      </c>
      <c r="P2786" s="2">
        <f t="shared" si="185"/>
        <v>63.1</v>
      </c>
      <c r="R2786" t="str">
        <f t="shared" si="184"/>
        <v/>
      </c>
    </row>
    <row r="2787" spans="1:18" ht="20.399999999999999" x14ac:dyDescent="0.35">
      <c r="A2787" s="1">
        <v>2785</v>
      </c>
      <c r="B2787" s="1" t="s">
        <v>1937</v>
      </c>
      <c r="C2787" s="1" t="s">
        <v>53</v>
      </c>
      <c r="D2787" s="1">
        <v>2016</v>
      </c>
      <c r="E2787" s="1">
        <v>27969</v>
      </c>
      <c r="F2787" s="1" t="s">
        <v>28</v>
      </c>
      <c r="G2787" s="1" t="s">
        <v>17</v>
      </c>
      <c r="H2787" s="1" t="s">
        <v>18</v>
      </c>
      <c r="I2787" s="1">
        <v>19.399999999999999</v>
      </c>
      <c r="J2787" s="1" t="s">
        <v>24</v>
      </c>
      <c r="K2787" s="1" t="s">
        <v>184</v>
      </c>
      <c r="L2787" s="1">
        <v>5</v>
      </c>
      <c r="N2787" s="1">
        <v>4.7300000000000004</v>
      </c>
      <c r="P2787" s="2">
        <f t="shared" si="185"/>
        <v>86.8</v>
      </c>
      <c r="R2787" t="str">
        <f t="shared" si="184"/>
        <v/>
      </c>
    </row>
    <row r="2788" spans="1:18" ht="20.399999999999999" x14ac:dyDescent="0.35">
      <c r="A2788" s="1">
        <v>2786</v>
      </c>
      <c r="B2788" s="1" t="s">
        <v>98</v>
      </c>
      <c r="C2788" s="1" t="s">
        <v>61</v>
      </c>
      <c r="D2788" s="1">
        <v>2013</v>
      </c>
      <c r="E2788" s="1">
        <v>66372</v>
      </c>
      <c r="F2788" s="1" t="s">
        <v>23</v>
      </c>
      <c r="G2788" s="1" t="s">
        <v>35</v>
      </c>
      <c r="H2788" s="1" t="s">
        <v>18</v>
      </c>
      <c r="I2788" s="1">
        <v>11.18</v>
      </c>
      <c r="J2788" s="1" t="s">
        <v>24</v>
      </c>
      <c r="K2788" s="1" t="s">
        <v>99</v>
      </c>
      <c r="L2788" s="1">
        <v>7</v>
      </c>
      <c r="N2788" s="1">
        <v>10.5</v>
      </c>
      <c r="P2788" s="2">
        <f t="shared" si="185"/>
        <v>184</v>
      </c>
      <c r="R2788" t="str">
        <f t="shared" si="184"/>
        <v/>
      </c>
    </row>
    <row r="2789" spans="1:18" ht="20.399999999999999" x14ac:dyDescent="0.35">
      <c r="A2789" s="1">
        <v>2787</v>
      </c>
      <c r="B2789" s="1" t="s">
        <v>1940</v>
      </c>
      <c r="C2789" s="1" t="s">
        <v>34</v>
      </c>
      <c r="D2789" s="1">
        <v>2013</v>
      </c>
      <c r="E2789" s="1">
        <v>73525</v>
      </c>
      <c r="F2789" s="1" t="s">
        <v>23</v>
      </c>
      <c r="G2789" s="1" t="s">
        <v>35</v>
      </c>
      <c r="H2789" s="1" t="s">
        <v>18</v>
      </c>
      <c r="I2789" s="1">
        <v>16.46</v>
      </c>
      <c r="J2789" s="1" t="s">
        <v>24</v>
      </c>
      <c r="K2789" s="1" t="s">
        <v>321</v>
      </c>
      <c r="L2789" s="1">
        <v>5</v>
      </c>
      <c r="N2789" s="1">
        <v>34.54</v>
      </c>
      <c r="P2789" s="2">
        <f t="shared" si="185"/>
        <v>258</v>
      </c>
      <c r="R2789" t="str">
        <f t="shared" si="184"/>
        <v/>
      </c>
    </row>
    <row r="2790" spans="1:18" ht="20.399999999999999" x14ac:dyDescent="0.35">
      <c r="A2790" s="1">
        <v>2788</v>
      </c>
      <c r="B2790" s="1" t="s">
        <v>1299</v>
      </c>
      <c r="C2790" s="1" t="s">
        <v>53</v>
      </c>
      <c r="D2790" s="1">
        <v>2018</v>
      </c>
      <c r="E2790" s="1">
        <v>20689</v>
      </c>
      <c r="F2790" s="1" t="s">
        <v>28</v>
      </c>
      <c r="G2790" s="1" t="s">
        <v>17</v>
      </c>
      <c r="H2790" s="1" t="s">
        <v>18</v>
      </c>
      <c r="I2790" s="1">
        <v>18.899999999999999</v>
      </c>
      <c r="J2790" s="1" t="s">
        <v>24</v>
      </c>
      <c r="K2790" s="1" t="s">
        <v>327</v>
      </c>
      <c r="L2790" s="1">
        <v>5</v>
      </c>
      <c r="M2790" s="1" t="s">
        <v>1300</v>
      </c>
      <c r="N2790" s="1">
        <v>6.07</v>
      </c>
      <c r="P2790" s="2">
        <f t="shared" si="185"/>
        <v>81.86</v>
      </c>
      <c r="Q2790">
        <f t="shared" si="183"/>
        <v>668000</v>
      </c>
      <c r="R2790">
        <f t="shared" si="184"/>
        <v>99.987745508982044</v>
      </c>
    </row>
    <row r="2791" spans="1:18" ht="20.399999999999999" x14ac:dyDescent="0.35">
      <c r="A2791" s="1">
        <v>2789</v>
      </c>
      <c r="B2791" s="1" t="s">
        <v>1045</v>
      </c>
      <c r="C2791" s="1" t="s">
        <v>34</v>
      </c>
      <c r="D2791" s="1">
        <v>2018</v>
      </c>
      <c r="E2791" s="1">
        <v>25093</v>
      </c>
      <c r="F2791" s="1" t="s">
        <v>28</v>
      </c>
      <c r="G2791" s="1" t="s">
        <v>17</v>
      </c>
      <c r="H2791" s="1" t="s">
        <v>18</v>
      </c>
      <c r="I2791" s="1">
        <v>21.4</v>
      </c>
      <c r="J2791" s="1" t="s">
        <v>24</v>
      </c>
      <c r="K2791" s="1" t="s">
        <v>347</v>
      </c>
      <c r="L2791" s="1">
        <v>5</v>
      </c>
      <c r="N2791" s="1">
        <v>7.76</v>
      </c>
      <c r="P2791" s="2">
        <f t="shared" si="185"/>
        <v>83.1</v>
      </c>
      <c r="R2791" t="str">
        <f t="shared" si="184"/>
        <v/>
      </c>
    </row>
    <row r="2792" spans="1:18" ht="20.399999999999999" x14ac:dyDescent="0.35">
      <c r="A2792" s="1">
        <v>2790</v>
      </c>
      <c r="B2792" s="1" t="s">
        <v>1462</v>
      </c>
      <c r="C2792" s="1" t="s">
        <v>34</v>
      </c>
      <c r="D2792" s="1">
        <v>2016</v>
      </c>
      <c r="E2792" s="1">
        <v>49176</v>
      </c>
      <c r="F2792" s="1" t="s">
        <v>23</v>
      </c>
      <c r="G2792" s="1" t="s">
        <v>17</v>
      </c>
      <c r="H2792" s="1" t="s">
        <v>18</v>
      </c>
      <c r="I2792" s="1">
        <v>11.68</v>
      </c>
      <c r="J2792" s="1" t="s">
        <v>24</v>
      </c>
      <c r="K2792" s="1" t="s">
        <v>331</v>
      </c>
      <c r="L2792" s="1">
        <v>8</v>
      </c>
      <c r="N2792" s="1">
        <v>7.46</v>
      </c>
      <c r="P2792" s="2">
        <f t="shared" si="185"/>
        <v>112</v>
      </c>
      <c r="R2792" t="str">
        <f t="shared" si="184"/>
        <v/>
      </c>
    </row>
    <row r="2793" spans="1:18" ht="20.399999999999999" x14ac:dyDescent="0.35">
      <c r="A2793" s="1">
        <v>2791</v>
      </c>
      <c r="B2793" s="1" t="s">
        <v>1941</v>
      </c>
      <c r="C2793" s="1" t="s">
        <v>61</v>
      </c>
      <c r="D2793" s="1">
        <v>2012</v>
      </c>
      <c r="E2793" s="1">
        <v>87510</v>
      </c>
      <c r="F2793" s="1" t="s">
        <v>23</v>
      </c>
      <c r="G2793" s="1" t="s">
        <v>17</v>
      </c>
      <c r="H2793" s="1" t="s">
        <v>18</v>
      </c>
      <c r="I2793" s="1">
        <v>21.8</v>
      </c>
      <c r="J2793" s="1" t="s">
        <v>24</v>
      </c>
      <c r="K2793" s="1" t="s">
        <v>169</v>
      </c>
      <c r="L2793" s="1">
        <v>5</v>
      </c>
      <c r="N2793" s="1">
        <v>3.49</v>
      </c>
      <c r="P2793" s="2">
        <f t="shared" si="185"/>
        <v>78</v>
      </c>
      <c r="R2793" t="str">
        <f t="shared" si="184"/>
        <v/>
      </c>
    </row>
    <row r="2794" spans="1:18" ht="20.399999999999999" x14ac:dyDescent="0.35">
      <c r="A2794" s="1">
        <v>2792</v>
      </c>
      <c r="B2794" s="1" t="s">
        <v>83</v>
      </c>
      <c r="C2794" s="1" t="s">
        <v>34</v>
      </c>
      <c r="D2794" s="1">
        <v>2012</v>
      </c>
      <c r="E2794" s="1">
        <v>38214</v>
      </c>
      <c r="F2794" s="1" t="s">
        <v>28</v>
      </c>
      <c r="G2794" s="1" t="s">
        <v>17</v>
      </c>
      <c r="H2794" s="1" t="s">
        <v>36</v>
      </c>
      <c r="I2794" s="1">
        <v>18.5</v>
      </c>
      <c r="J2794" s="1" t="s">
        <v>24</v>
      </c>
      <c r="K2794" s="1" t="s">
        <v>84</v>
      </c>
      <c r="L2794" s="1">
        <v>5</v>
      </c>
      <c r="N2794" s="1">
        <v>4.05</v>
      </c>
      <c r="P2794" s="2">
        <f t="shared" si="185"/>
        <v>80</v>
      </c>
      <c r="R2794" t="str">
        <f t="shared" si="184"/>
        <v/>
      </c>
    </row>
    <row r="2795" spans="1:18" ht="20.399999999999999" x14ac:dyDescent="0.35">
      <c r="A2795" s="1">
        <v>2793</v>
      </c>
      <c r="B2795" s="1" t="s">
        <v>1942</v>
      </c>
      <c r="C2795" s="1" t="s">
        <v>53</v>
      </c>
      <c r="D2795" s="1">
        <v>2013</v>
      </c>
      <c r="E2795" s="1">
        <v>48986</v>
      </c>
      <c r="F2795" s="1" t="s">
        <v>23</v>
      </c>
      <c r="G2795" s="1" t="s">
        <v>17</v>
      </c>
      <c r="H2795" s="1" t="s">
        <v>18</v>
      </c>
      <c r="I2795" s="1">
        <v>10.5</v>
      </c>
      <c r="J2795" s="1" t="s">
        <v>24</v>
      </c>
      <c r="K2795" s="1" t="s">
        <v>773</v>
      </c>
      <c r="L2795" s="1">
        <v>6</v>
      </c>
      <c r="N2795" s="1">
        <v>11.88</v>
      </c>
      <c r="P2795" s="2">
        <f t="shared" si="185"/>
        <v>107.2</v>
      </c>
      <c r="R2795" t="str">
        <f t="shared" si="184"/>
        <v/>
      </c>
    </row>
    <row r="2796" spans="1:18" ht="20.399999999999999" x14ac:dyDescent="0.35">
      <c r="A2796" s="1">
        <v>2794</v>
      </c>
      <c r="B2796" s="1" t="s">
        <v>1283</v>
      </c>
      <c r="C2796" s="1" t="s">
        <v>22</v>
      </c>
      <c r="D2796" s="1">
        <v>2011</v>
      </c>
      <c r="E2796" s="1">
        <v>88000</v>
      </c>
      <c r="F2796" s="1" t="s">
        <v>28</v>
      </c>
      <c r="G2796" s="1" t="s">
        <v>35</v>
      </c>
      <c r="H2796" s="1" t="s">
        <v>18</v>
      </c>
      <c r="I2796" s="1">
        <v>14.53</v>
      </c>
      <c r="J2796" s="1" t="s">
        <v>24</v>
      </c>
      <c r="K2796" s="1" t="s">
        <v>97</v>
      </c>
      <c r="L2796" s="1">
        <v>5</v>
      </c>
      <c r="N2796" s="1">
        <v>6.45</v>
      </c>
      <c r="P2796" s="2">
        <f t="shared" si="185"/>
        <v>138.1</v>
      </c>
      <c r="R2796" t="str">
        <f t="shared" si="184"/>
        <v/>
      </c>
    </row>
    <row r="2797" spans="1:18" ht="20.399999999999999" x14ac:dyDescent="0.35">
      <c r="A2797" s="1">
        <v>2795</v>
      </c>
      <c r="B2797" s="1" t="s">
        <v>1943</v>
      </c>
      <c r="C2797" s="1" t="s">
        <v>22</v>
      </c>
      <c r="D2797" s="1">
        <v>2015</v>
      </c>
      <c r="E2797" s="1">
        <v>69002</v>
      </c>
      <c r="F2797" s="1" t="s">
        <v>23</v>
      </c>
      <c r="G2797" s="1" t="s">
        <v>35</v>
      </c>
      <c r="H2797" s="1" t="s">
        <v>18</v>
      </c>
      <c r="I2797" s="1">
        <v>15.97</v>
      </c>
      <c r="J2797" s="1" t="s">
        <v>24</v>
      </c>
      <c r="K2797" s="1" t="s">
        <v>321</v>
      </c>
      <c r="L2797" s="1">
        <v>5</v>
      </c>
      <c r="N2797" s="1">
        <v>50</v>
      </c>
      <c r="P2797" s="2">
        <f t="shared" si="185"/>
        <v>258</v>
      </c>
      <c r="R2797" t="str">
        <f t="shared" si="184"/>
        <v/>
      </c>
    </row>
    <row r="2798" spans="1:18" ht="20.399999999999999" x14ac:dyDescent="0.35">
      <c r="A2798" s="1">
        <v>2796</v>
      </c>
      <c r="B2798" s="1" t="s">
        <v>1643</v>
      </c>
      <c r="C2798" s="1" t="s">
        <v>22</v>
      </c>
      <c r="D2798" s="1">
        <v>2011</v>
      </c>
      <c r="E2798" s="1">
        <v>43706</v>
      </c>
      <c r="F2798" s="1" t="s">
        <v>28</v>
      </c>
      <c r="G2798" s="1" t="s">
        <v>35</v>
      </c>
      <c r="H2798" s="1" t="s">
        <v>18</v>
      </c>
      <c r="I2798" s="1">
        <v>10.9</v>
      </c>
      <c r="J2798" s="1" t="s">
        <v>24</v>
      </c>
      <c r="K2798" s="1" t="s">
        <v>254</v>
      </c>
      <c r="L2798" s="1">
        <v>5</v>
      </c>
      <c r="N2798" s="1">
        <v>9</v>
      </c>
      <c r="P2798" s="2">
        <f t="shared" si="185"/>
        <v>215</v>
      </c>
      <c r="R2798" t="str">
        <f t="shared" si="184"/>
        <v/>
      </c>
    </row>
    <row r="2799" spans="1:18" ht="20.399999999999999" x14ac:dyDescent="0.35">
      <c r="A2799" s="1">
        <v>2797</v>
      </c>
      <c r="B2799" s="1" t="s">
        <v>683</v>
      </c>
      <c r="C2799" s="1" t="s">
        <v>34</v>
      </c>
      <c r="D2799" s="1">
        <v>2016</v>
      </c>
      <c r="E2799" s="1">
        <v>58671</v>
      </c>
      <c r="F2799" s="1" t="s">
        <v>23</v>
      </c>
      <c r="G2799" s="1" t="s">
        <v>35</v>
      </c>
      <c r="H2799" s="1" t="s">
        <v>18</v>
      </c>
      <c r="I2799" s="1">
        <v>17.010000000000002</v>
      </c>
      <c r="J2799" s="1" t="s">
        <v>24</v>
      </c>
      <c r="K2799" s="1" t="s">
        <v>25</v>
      </c>
      <c r="L2799" s="1">
        <v>5</v>
      </c>
      <c r="N2799" s="1">
        <v>14.25</v>
      </c>
      <c r="P2799" s="2">
        <f t="shared" si="185"/>
        <v>126.2</v>
      </c>
      <c r="R2799" t="str">
        <f t="shared" si="184"/>
        <v/>
      </c>
    </row>
    <row r="2800" spans="1:18" ht="20.399999999999999" x14ac:dyDescent="0.35">
      <c r="A2800" s="1">
        <v>2798</v>
      </c>
      <c r="B2800" s="1" t="s">
        <v>1944</v>
      </c>
      <c r="C2800" s="1" t="s">
        <v>34</v>
      </c>
      <c r="D2800" s="1">
        <v>2017</v>
      </c>
      <c r="E2800" s="1">
        <v>49404</v>
      </c>
      <c r="F2800" s="1" t="s">
        <v>23</v>
      </c>
      <c r="G2800" s="1" t="s">
        <v>17</v>
      </c>
      <c r="H2800" s="1" t="s">
        <v>18</v>
      </c>
      <c r="I2800" s="1">
        <v>18.489999999999998</v>
      </c>
      <c r="J2800" s="1" t="s">
        <v>24</v>
      </c>
      <c r="K2800" s="1" t="s">
        <v>363</v>
      </c>
      <c r="L2800" s="1">
        <v>7</v>
      </c>
      <c r="N2800" s="1">
        <v>7.36</v>
      </c>
      <c r="P2800" s="2">
        <f t="shared" si="185"/>
        <v>100</v>
      </c>
      <c r="R2800" t="str">
        <f t="shared" si="184"/>
        <v/>
      </c>
    </row>
    <row r="2801" spans="1:18" ht="20.399999999999999" x14ac:dyDescent="0.35">
      <c r="A2801" s="1">
        <v>2799</v>
      </c>
      <c r="B2801" s="1" t="s">
        <v>1212</v>
      </c>
      <c r="C2801" s="1" t="s">
        <v>61</v>
      </c>
      <c r="D2801" s="1">
        <v>2010</v>
      </c>
      <c r="E2801" s="1">
        <v>72000</v>
      </c>
      <c r="F2801" s="1" t="s">
        <v>23</v>
      </c>
      <c r="G2801" s="1" t="s">
        <v>17</v>
      </c>
      <c r="H2801" s="1" t="s">
        <v>18</v>
      </c>
      <c r="I2801" s="1">
        <v>12.05</v>
      </c>
      <c r="J2801" s="1" t="s">
        <v>24</v>
      </c>
      <c r="K2801" s="1" t="s">
        <v>266</v>
      </c>
      <c r="L2801" s="1">
        <v>8</v>
      </c>
      <c r="N2801" s="1">
        <v>4.4000000000000004</v>
      </c>
      <c r="P2801" s="2">
        <f t="shared" si="185"/>
        <v>120</v>
      </c>
      <c r="R2801" t="str">
        <f t="shared" si="184"/>
        <v/>
      </c>
    </row>
    <row r="2802" spans="1:18" ht="20.399999999999999" x14ac:dyDescent="0.35">
      <c r="A2802" s="1">
        <v>2800</v>
      </c>
      <c r="B2802" s="1" t="s">
        <v>148</v>
      </c>
      <c r="C2802" s="1" t="s">
        <v>15</v>
      </c>
      <c r="D2802" s="1">
        <v>2016</v>
      </c>
      <c r="E2802" s="1">
        <v>24000</v>
      </c>
      <c r="F2802" s="1" t="s">
        <v>28</v>
      </c>
      <c r="G2802" s="1" t="s">
        <v>17</v>
      </c>
      <c r="H2802" s="1" t="s">
        <v>18</v>
      </c>
      <c r="I2802" s="1">
        <v>25.17</v>
      </c>
      <c r="J2802" s="1" t="s">
        <v>24</v>
      </c>
      <c r="K2802" s="1" t="s">
        <v>149</v>
      </c>
      <c r="L2802" s="1">
        <v>5</v>
      </c>
      <c r="N2802" s="1">
        <v>3.1</v>
      </c>
      <c r="P2802" s="2">
        <f t="shared" si="185"/>
        <v>53.3</v>
      </c>
      <c r="R2802" t="str">
        <f t="shared" si="184"/>
        <v/>
      </c>
    </row>
    <row r="2803" spans="1:18" ht="20.399999999999999" x14ac:dyDescent="0.35">
      <c r="A2803" s="1">
        <v>2801</v>
      </c>
      <c r="B2803" s="1" t="s">
        <v>1945</v>
      </c>
      <c r="C2803" s="1" t="s">
        <v>34</v>
      </c>
      <c r="D2803" s="1">
        <v>2017</v>
      </c>
      <c r="E2803" s="1">
        <v>53285</v>
      </c>
      <c r="F2803" s="1" t="s">
        <v>28</v>
      </c>
      <c r="G2803" s="1" t="s">
        <v>35</v>
      </c>
      <c r="H2803" s="1" t="s">
        <v>18</v>
      </c>
      <c r="I2803" s="1">
        <v>22.5</v>
      </c>
      <c r="J2803" s="1" t="s">
        <v>24</v>
      </c>
      <c r="K2803" s="1" t="s">
        <v>223</v>
      </c>
      <c r="L2803" s="1">
        <v>5</v>
      </c>
      <c r="M2803" s="1" t="s">
        <v>1946</v>
      </c>
      <c r="N2803" s="1">
        <v>4.28</v>
      </c>
      <c r="P2803" s="2">
        <f t="shared" si="185"/>
        <v>67</v>
      </c>
      <c r="Q2803">
        <f t="shared" si="183"/>
        <v>542000</v>
      </c>
      <c r="R2803">
        <f t="shared" si="184"/>
        <v>99.987638376383757</v>
      </c>
    </row>
    <row r="2804" spans="1:18" ht="20.399999999999999" x14ac:dyDescent="0.35">
      <c r="A2804" s="1">
        <v>2802</v>
      </c>
      <c r="B2804" s="1" t="s">
        <v>1170</v>
      </c>
      <c r="C2804" s="1" t="s">
        <v>22</v>
      </c>
      <c r="D2804" s="1">
        <v>2017</v>
      </c>
      <c r="E2804" s="1">
        <v>12000</v>
      </c>
      <c r="F2804" s="1" t="s">
        <v>28</v>
      </c>
      <c r="G2804" s="1" t="s">
        <v>17</v>
      </c>
      <c r="H2804" s="1" t="s">
        <v>18</v>
      </c>
      <c r="I2804" s="1">
        <v>16.100000000000001</v>
      </c>
      <c r="J2804" s="1" t="s">
        <v>24</v>
      </c>
      <c r="K2804" s="1" t="s">
        <v>370</v>
      </c>
      <c r="L2804" s="1">
        <v>5</v>
      </c>
      <c r="N2804" s="1">
        <v>5.5</v>
      </c>
      <c r="P2804" s="2">
        <f t="shared" si="185"/>
        <v>85</v>
      </c>
      <c r="R2804" t="str">
        <f t="shared" si="184"/>
        <v/>
      </c>
    </row>
    <row r="2805" spans="1:18" ht="20.399999999999999" x14ac:dyDescent="0.35">
      <c r="A2805" s="1">
        <v>2803</v>
      </c>
      <c r="B2805" s="1" t="s">
        <v>468</v>
      </c>
      <c r="C2805" s="1" t="s">
        <v>57</v>
      </c>
      <c r="D2805" s="1">
        <v>2012</v>
      </c>
      <c r="E2805" s="1">
        <v>45000</v>
      </c>
      <c r="F2805" s="1" t="s">
        <v>23</v>
      </c>
      <c r="G2805" s="1" t="s">
        <v>35</v>
      </c>
      <c r="H2805" s="1" t="s">
        <v>18</v>
      </c>
      <c r="I2805" s="1">
        <v>17</v>
      </c>
      <c r="J2805" s="1" t="s">
        <v>24</v>
      </c>
      <c r="K2805" s="1" t="s">
        <v>137</v>
      </c>
      <c r="L2805" s="1">
        <v>5</v>
      </c>
      <c r="N2805" s="1">
        <v>6.99</v>
      </c>
      <c r="P2805" s="2">
        <f t="shared" si="185"/>
        <v>105</v>
      </c>
      <c r="R2805" t="str">
        <f t="shared" si="184"/>
        <v/>
      </c>
    </row>
    <row r="2806" spans="1:18" ht="20.399999999999999" x14ac:dyDescent="0.35">
      <c r="A2806" s="1">
        <v>2804</v>
      </c>
      <c r="B2806" s="1" t="s">
        <v>1292</v>
      </c>
      <c r="C2806" s="1" t="s">
        <v>34</v>
      </c>
      <c r="D2806" s="1">
        <v>2018</v>
      </c>
      <c r="E2806" s="1">
        <v>26234</v>
      </c>
      <c r="F2806" s="1" t="s">
        <v>28</v>
      </c>
      <c r="G2806" s="1" t="s">
        <v>17</v>
      </c>
      <c r="H2806" s="1" t="s">
        <v>18</v>
      </c>
      <c r="I2806" s="1">
        <v>24.7</v>
      </c>
      <c r="J2806" s="1" t="s">
        <v>24</v>
      </c>
      <c r="K2806" s="1" t="s">
        <v>464</v>
      </c>
      <c r="L2806" s="1">
        <v>5</v>
      </c>
      <c r="N2806" s="1">
        <v>4.29</v>
      </c>
      <c r="P2806" s="2">
        <f t="shared" si="185"/>
        <v>47.3</v>
      </c>
      <c r="R2806" t="str">
        <f t="shared" si="184"/>
        <v/>
      </c>
    </row>
    <row r="2807" spans="1:18" ht="20.399999999999999" x14ac:dyDescent="0.35">
      <c r="A2807" s="1">
        <v>2805</v>
      </c>
      <c r="B2807" s="1" t="s">
        <v>712</v>
      </c>
      <c r="C2807" s="1" t="s">
        <v>61</v>
      </c>
      <c r="D2807" s="1">
        <v>2014</v>
      </c>
      <c r="E2807" s="1">
        <v>55000</v>
      </c>
      <c r="F2807" s="1" t="s">
        <v>28</v>
      </c>
      <c r="G2807" s="1" t="s">
        <v>17</v>
      </c>
      <c r="H2807" s="1" t="s">
        <v>18</v>
      </c>
      <c r="I2807" s="1">
        <v>18.600000000000001</v>
      </c>
      <c r="J2807" s="1" t="s">
        <v>24</v>
      </c>
      <c r="K2807" s="1" t="s">
        <v>733</v>
      </c>
      <c r="L2807" s="1">
        <v>5</v>
      </c>
      <c r="N2807" s="1">
        <v>4.2</v>
      </c>
      <c r="P2807" s="2">
        <f t="shared" si="185"/>
        <v>85.8</v>
      </c>
      <c r="R2807" t="str">
        <f t="shared" si="184"/>
        <v/>
      </c>
    </row>
    <row r="2808" spans="1:18" ht="20.399999999999999" x14ac:dyDescent="0.35">
      <c r="A2808" s="1">
        <v>2806</v>
      </c>
      <c r="B2808" s="1" t="s">
        <v>218</v>
      </c>
      <c r="C2808" s="1" t="s">
        <v>22</v>
      </c>
      <c r="D2808" s="1">
        <v>2012</v>
      </c>
      <c r="E2808" s="1">
        <v>90000</v>
      </c>
      <c r="F2808" s="1" t="s">
        <v>23</v>
      </c>
      <c r="G2808" s="1" t="s">
        <v>17</v>
      </c>
      <c r="H2808" s="1" t="s">
        <v>18</v>
      </c>
      <c r="I2808" s="1">
        <v>23</v>
      </c>
      <c r="J2808" s="1" t="s">
        <v>24</v>
      </c>
      <c r="K2808" s="1" t="s">
        <v>219</v>
      </c>
      <c r="L2808" s="1">
        <v>5</v>
      </c>
      <c r="N2808" s="1">
        <v>4.1100000000000003</v>
      </c>
      <c r="P2808" s="2">
        <f t="shared" si="185"/>
        <v>90</v>
      </c>
      <c r="R2808" t="str">
        <f t="shared" si="184"/>
        <v/>
      </c>
    </row>
    <row r="2809" spans="1:18" ht="20.399999999999999" x14ac:dyDescent="0.35">
      <c r="A2809" s="1">
        <v>2807</v>
      </c>
      <c r="B2809" s="1" t="s">
        <v>1802</v>
      </c>
      <c r="C2809" s="1" t="s">
        <v>15</v>
      </c>
      <c r="D2809" s="1">
        <v>2015</v>
      </c>
      <c r="E2809" s="1">
        <v>48000</v>
      </c>
      <c r="F2809" s="1" t="s">
        <v>23</v>
      </c>
      <c r="G2809" s="1" t="s">
        <v>35</v>
      </c>
      <c r="H2809" s="1" t="s">
        <v>18</v>
      </c>
      <c r="I2809" s="1">
        <v>15.73</v>
      </c>
      <c r="J2809" s="1" t="s">
        <v>24</v>
      </c>
      <c r="K2809" s="1" t="s">
        <v>139</v>
      </c>
      <c r="L2809" s="1">
        <v>5</v>
      </c>
      <c r="N2809" s="1">
        <v>18.75</v>
      </c>
      <c r="P2809" s="2">
        <f t="shared" si="185"/>
        <v>174.33</v>
      </c>
      <c r="R2809" t="str">
        <f t="shared" si="184"/>
        <v/>
      </c>
    </row>
    <row r="2810" spans="1:18" ht="20.399999999999999" x14ac:dyDescent="0.35">
      <c r="A2810" s="1">
        <v>2808</v>
      </c>
      <c r="B2810" s="1" t="s">
        <v>441</v>
      </c>
      <c r="C2810" s="1" t="s">
        <v>15</v>
      </c>
      <c r="D2810" s="1">
        <v>2017</v>
      </c>
      <c r="E2810" s="1">
        <v>19863</v>
      </c>
      <c r="F2810" s="1" t="s">
        <v>23</v>
      </c>
      <c r="G2810" s="1" t="s">
        <v>35</v>
      </c>
      <c r="H2810" s="1" t="s">
        <v>18</v>
      </c>
      <c r="I2810" s="1">
        <v>11.57</v>
      </c>
      <c r="J2810" s="1" t="s">
        <v>24</v>
      </c>
      <c r="K2810" s="1" t="s">
        <v>442</v>
      </c>
      <c r="L2810" s="1">
        <v>5</v>
      </c>
      <c r="M2810" s="1" t="s">
        <v>1947</v>
      </c>
      <c r="N2810" s="1">
        <v>64.95</v>
      </c>
      <c r="P2810" s="2">
        <f t="shared" si="185"/>
        <v>254.79</v>
      </c>
      <c r="Q2810">
        <f t="shared" si="183"/>
        <v>9123000</v>
      </c>
      <c r="R2810">
        <f t="shared" si="184"/>
        <v>99.997207168694516</v>
      </c>
    </row>
    <row r="2811" spans="1:18" ht="20.399999999999999" x14ac:dyDescent="0.35">
      <c r="A2811" s="1">
        <v>2809</v>
      </c>
      <c r="B2811" s="1" t="s">
        <v>430</v>
      </c>
      <c r="C2811" s="1" t="s">
        <v>15</v>
      </c>
      <c r="D2811" s="1">
        <v>2010</v>
      </c>
      <c r="E2811" s="1">
        <v>55000</v>
      </c>
      <c r="F2811" s="1" t="s">
        <v>28</v>
      </c>
      <c r="G2811" s="1" t="s">
        <v>17</v>
      </c>
      <c r="H2811" s="1" t="s">
        <v>36</v>
      </c>
      <c r="I2811" s="1">
        <v>19.809999999999999</v>
      </c>
      <c r="J2811" s="1" t="s">
        <v>24</v>
      </c>
      <c r="K2811" s="1" t="s">
        <v>351</v>
      </c>
      <c r="L2811" s="1">
        <v>5</v>
      </c>
      <c r="N2811" s="1">
        <v>1.59</v>
      </c>
      <c r="P2811" s="2">
        <f t="shared" si="185"/>
        <v>68.05</v>
      </c>
      <c r="R2811" t="str">
        <f t="shared" si="184"/>
        <v/>
      </c>
    </row>
    <row r="2812" spans="1:18" ht="20.399999999999999" x14ac:dyDescent="0.35">
      <c r="A2812" s="1">
        <v>2810</v>
      </c>
      <c r="B2812" s="1" t="s">
        <v>957</v>
      </c>
      <c r="C2812" s="1" t="s">
        <v>57</v>
      </c>
      <c r="D2812" s="1">
        <v>2016</v>
      </c>
      <c r="E2812" s="1">
        <v>4800</v>
      </c>
      <c r="F2812" s="1" t="s">
        <v>28</v>
      </c>
      <c r="G2812" s="1" t="s">
        <v>17</v>
      </c>
      <c r="H2812" s="1" t="s">
        <v>18</v>
      </c>
      <c r="I2812" s="1">
        <v>20.51</v>
      </c>
      <c r="J2812" s="1" t="s">
        <v>24</v>
      </c>
      <c r="K2812" s="1" t="s">
        <v>398</v>
      </c>
      <c r="L2812" s="1">
        <v>5</v>
      </c>
      <c r="N2812" s="1">
        <v>3.6</v>
      </c>
      <c r="P2812" s="2">
        <f t="shared" si="185"/>
        <v>67.040000000000006</v>
      </c>
      <c r="R2812" t="str">
        <f t="shared" si="184"/>
        <v/>
      </c>
    </row>
    <row r="2813" spans="1:18" ht="20.399999999999999" x14ac:dyDescent="0.35">
      <c r="A2813" s="1">
        <v>2811</v>
      </c>
      <c r="B2813" s="1" t="s">
        <v>421</v>
      </c>
      <c r="C2813" s="1" t="s">
        <v>53</v>
      </c>
      <c r="D2813" s="1">
        <v>2017</v>
      </c>
      <c r="E2813" s="1">
        <v>38607</v>
      </c>
      <c r="F2813" s="1" t="s">
        <v>28</v>
      </c>
      <c r="G2813" s="1" t="s">
        <v>17</v>
      </c>
      <c r="H2813" s="1" t="s">
        <v>36</v>
      </c>
      <c r="I2813" s="1">
        <v>17.8</v>
      </c>
      <c r="J2813" s="1" t="s">
        <v>24</v>
      </c>
      <c r="K2813" s="1" t="s">
        <v>201</v>
      </c>
      <c r="L2813" s="1">
        <v>5</v>
      </c>
      <c r="N2813" s="1">
        <v>7.87</v>
      </c>
      <c r="P2813" s="2">
        <f t="shared" si="185"/>
        <v>117.3</v>
      </c>
      <c r="R2813" t="str">
        <f t="shared" si="184"/>
        <v/>
      </c>
    </row>
    <row r="2814" spans="1:18" ht="20.399999999999999" x14ac:dyDescent="0.35">
      <c r="A2814" s="1">
        <v>2812</v>
      </c>
      <c r="B2814" s="1" t="s">
        <v>1299</v>
      </c>
      <c r="C2814" s="1" t="s">
        <v>15</v>
      </c>
      <c r="D2814" s="1">
        <v>2018</v>
      </c>
      <c r="E2814" s="1">
        <v>3958</v>
      </c>
      <c r="F2814" s="1" t="s">
        <v>28</v>
      </c>
      <c r="G2814" s="1" t="s">
        <v>17</v>
      </c>
      <c r="H2814" s="1" t="s">
        <v>18</v>
      </c>
      <c r="I2814" s="1">
        <v>18.899999999999999</v>
      </c>
      <c r="J2814" s="1" t="s">
        <v>24</v>
      </c>
      <c r="K2814" s="1" t="s">
        <v>327</v>
      </c>
      <c r="L2814" s="1">
        <v>5</v>
      </c>
      <c r="M2814" s="1" t="s">
        <v>1948</v>
      </c>
      <c r="N2814" s="1">
        <v>5.55</v>
      </c>
      <c r="P2814" s="2">
        <f t="shared" si="185"/>
        <v>81.86</v>
      </c>
      <c r="Q2814">
        <f t="shared" si="183"/>
        <v>714000</v>
      </c>
      <c r="R2814">
        <f t="shared" si="184"/>
        <v>99.988535014005606</v>
      </c>
    </row>
    <row r="2815" spans="1:18" ht="20.399999999999999" x14ac:dyDescent="0.35">
      <c r="A2815" s="1">
        <v>2813</v>
      </c>
      <c r="B2815" s="1" t="s">
        <v>982</v>
      </c>
      <c r="C2815" s="1" t="s">
        <v>43</v>
      </c>
      <c r="D2815" s="1">
        <v>2014</v>
      </c>
      <c r="E2815" s="1">
        <v>74000</v>
      </c>
      <c r="F2815" s="1" t="s">
        <v>23</v>
      </c>
      <c r="G2815" s="1" t="s">
        <v>17</v>
      </c>
      <c r="H2815" s="1" t="s">
        <v>36</v>
      </c>
      <c r="I2815" s="1">
        <v>25.1</v>
      </c>
      <c r="J2815" s="1" t="s">
        <v>24</v>
      </c>
      <c r="K2815" s="1" t="s">
        <v>69</v>
      </c>
      <c r="L2815" s="1">
        <v>5</v>
      </c>
      <c r="N2815" s="1">
        <v>6.4</v>
      </c>
      <c r="P2815" s="2">
        <f t="shared" ref="P2815:P2843" si="186">--LEFT(K2815, FIND(" ", K2815) - 1)</f>
        <v>98.6</v>
      </c>
      <c r="R2815" t="str">
        <f t="shared" si="184"/>
        <v/>
      </c>
    </row>
    <row r="2816" spans="1:18" ht="20.399999999999999" x14ac:dyDescent="0.35">
      <c r="A2816" s="1">
        <v>2814</v>
      </c>
      <c r="B2816" s="1" t="s">
        <v>732</v>
      </c>
      <c r="C2816" s="1" t="s">
        <v>15</v>
      </c>
      <c r="D2816" s="1">
        <v>2009</v>
      </c>
      <c r="E2816" s="1">
        <v>54540</v>
      </c>
      <c r="F2816" s="1" t="s">
        <v>28</v>
      </c>
      <c r="G2816" s="1" t="s">
        <v>17</v>
      </c>
      <c r="H2816" s="1" t="s">
        <v>145</v>
      </c>
      <c r="I2816" s="1">
        <v>17.5</v>
      </c>
      <c r="J2816" s="1" t="s">
        <v>24</v>
      </c>
      <c r="K2816" s="1" t="s">
        <v>733</v>
      </c>
      <c r="L2816" s="1">
        <v>5</v>
      </c>
      <c r="N2816" s="1">
        <v>2.65</v>
      </c>
      <c r="P2816" s="2">
        <f t="shared" si="186"/>
        <v>85.8</v>
      </c>
      <c r="R2816" t="str">
        <f t="shared" si="184"/>
        <v/>
      </c>
    </row>
    <row r="2817" spans="1:18" ht="20.399999999999999" x14ac:dyDescent="0.35">
      <c r="A2817" s="1">
        <v>2815</v>
      </c>
      <c r="B2817" s="1" t="s">
        <v>877</v>
      </c>
      <c r="C2817" s="1" t="s">
        <v>61</v>
      </c>
      <c r="D2817" s="1">
        <v>2015</v>
      </c>
      <c r="E2817" s="1">
        <v>58400</v>
      </c>
      <c r="F2817" s="1" t="s">
        <v>28</v>
      </c>
      <c r="G2817" s="1" t="s">
        <v>17</v>
      </c>
      <c r="H2817" s="1" t="s">
        <v>18</v>
      </c>
      <c r="I2817" s="1">
        <v>17.5</v>
      </c>
      <c r="J2817" s="1" t="s">
        <v>24</v>
      </c>
      <c r="K2817" s="1" t="s">
        <v>733</v>
      </c>
      <c r="L2817" s="1">
        <v>5</v>
      </c>
      <c r="N2817" s="1">
        <v>5.5</v>
      </c>
      <c r="P2817" s="2">
        <f t="shared" si="186"/>
        <v>85.8</v>
      </c>
      <c r="R2817" t="str">
        <f t="shared" si="184"/>
        <v/>
      </c>
    </row>
    <row r="2818" spans="1:18" ht="20.399999999999999" x14ac:dyDescent="0.35">
      <c r="A2818" s="1">
        <v>2816</v>
      </c>
      <c r="B2818" s="1" t="s">
        <v>211</v>
      </c>
      <c r="C2818" s="1" t="s">
        <v>53</v>
      </c>
      <c r="D2818" s="1">
        <v>2013</v>
      </c>
      <c r="E2818" s="1">
        <v>73648</v>
      </c>
      <c r="F2818" s="1" t="s">
        <v>23</v>
      </c>
      <c r="G2818" s="1" t="s">
        <v>17</v>
      </c>
      <c r="H2818" s="1" t="s">
        <v>18</v>
      </c>
      <c r="I2818" s="1">
        <v>15.1</v>
      </c>
      <c r="J2818" s="1" t="s">
        <v>24</v>
      </c>
      <c r="K2818" s="1" t="s">
        <v>167</v>
      </c>
      <c r="L2818" s="1">
        <v>7</v>
      </c>
      <c r="N2818" s="1">
        <v>7.31</v>
      </c>
      <c r="P2818" s="2">
        <f t="shared" si="186"/>
        <v>140</v>
      </c>
      <c r="R2818" t="str">
        <f t="shared" si="184"/>
        <v/>
      </c>
    </row>
    <row r="2819" spans="1:18" ht="20.399999999999999" x14ac:dyDescent="0.35">
      <c r="A2819" s="1">
        <v>2817</v>
      </c>
      <c r="B2819" s="1" t="s">
        <v>824</v>
      </c>
      <c r="C2819" s="1" t="s">
        <v>43</v>
      </c>
      <c r="D2819" s="1">
        <v>2016</v>
      </c>
      <c r="E2819" s="1">
        <v>83000</v>
      </c>
      <c r="F2819" s="1" t="s">
        <v>23</v>
      </c>
      <c r="G2819" s="1" t="s">
        <v>17</v>
      </c>
      <c r="H2819" s="1" t="s">
        <v>18</v>
      </c>
      <c r="I2819" s="1">
        <v>28.09</v>
      </c>
      <c r="J2819" s="1" t="s">
        <v>24</v>
      </c>
      <c r="K2819" s="1" t="s">
        <v>80</v>
      </c>
      <c r="L2819" s="1">
        <v>5</v>
      </c>
      <c r="N2819" s="1">
        <v>7.1</v>
      </c>
      <c r="P2819" s="2">
        <f t="shared" si="186"/>
        <v>88.5</v>
      </c>
      <c r="R2819" t="str">
        <f t="shared" si="184"/>
        <v/>
      </c>
    </row>
    <row r="2820" spans="1:18" ht="20.399999999999999" x14ac:dyDescent="0.35">
      <c r="A2820" s="1">
        <v>2818</v>
      </c>
      <c r="B2820" s="1" t="s">
        <v>785</v>
      </c>
      <c r="C2820" s="1" t="s">
        <v>53</v>
      </c>
      <c r="D2820" s="1">
        <v>2016</v>
      </c>
      <c r="E2820" s="1">
        <v>16159</v>
      </c>
      <c r="F2820" s="1" t="s">
        <v>23</v>
      </c>
      <c r="G2820" s="1" t="s">
        <v>17</v>
      </c>
      <c r="H2820" s="1" t="s">
        <v>18</v>
      </c>
      <c r="I2820" s="1">
        <v>22.32</v>
      </c>
      <c r="J2820" s="1" t="s">
        <v>24</v>
      </c>
      <c r="K2820" s="1" t="s">
        <v>235</v>
      </c>
      <c r="L2820" s="1">
        <v>5</v>
      </c>
      <c r="N2820" s="1">
        <v>7.83</v>
      </c>
      <c r="P2820" s="2">
        <f t="shared" si="186"/>
        <v>126.32</v>
      </c>
      <c r="R2820" t="str">
        <f t="shared" si="184"/>
        <v/>
      </c>
    </row>
    <row r="2821" spans="1:18" ht="20.399999999999999" x14ac:dyDescent="0.35">
      <c r="A2821" s="1">
        <v>2819</v>
      </c>
      <c r="B2821" s="1" t="s">
        <v>427</v>
      </c>
      <c r="C2821" s="1" t="s">
        <v>15</v>
      </c>
      <c r="D2821" s="1">
        <v>2005</v>
      </c>
      <c r="E2821" s="1">
        <v>150000</v>
      </c>
      <c r="F2821" s="1" t="s">
        <v>23</v>
      </c>
      <c r="G2821" s="1" t="s">
        <v>17</v>
      </c>
      <c r="H2821" s="1" t="s">
        <v>18</v>
      </c>
      <c r="I2821" s="1">
        <v>13.1</v>
      </c>
      <c r="J2821" s="1" t="s">
        <v>24</v>
      </c>
      <c r="K2821" s="1" t="s">
        <v>110</v>
      </c>
      <c r="L2821" s="1">
        <v>5</v>
      </c>
      <c r="N2821" s="1">
        <v>0.85</v>
      </c>
      <c r="P2821" s="2">
        <f t="shared" si="186"/>
        <v>82</v>
      </c>
      <c r="R2821" t="str">
        <f t="shared" si="184"/>
        <v/>
      </c>
    </row>
    <row r="2822" spans="1:18" ht="20.399999999999999" x14ac:dyDescent="0.35">
      <c r="A2822" s="1">
        <v>2820</v>
      </c>
      <c r="B2822" s="1" t="s">
        <v>312</v>
      </c>
      <c r="C2822" s="1" t="s">
        <v>15</v>
      </c>
      <c r="D2822" s="1">
        <v>2014</v>
      </c>
      <c r="E2822" s="1">
        <v>22100</v>
      </c>
      <c r="F2822" s="1" t="s">
        <v>28</v>
      </c>
      <c r="G2822" s="1" t="s">
        <v>17</v>
      </c>
      <c r="H2822" s="1" t="s">
        <v>18</v>
      </c>
      <c r="I2822" s="1">
        <v>19.399999999999999</v>
      </c>
      <c r="J2822" s="1" t="s">
        <v>24</v>
      </c>
      <c r="K2822" s="1" t="s">
        <v>184</v>
      </c>
      <c r="L2822" s="1">
        <v>5</v>
      </c>
      <c r="N2822" s="1">
        <v>3.55</v>
      </c>
      <c r="P2822" s="2">
        <f t="shared" si="186"/>
        <v>86.8</v>
      </c>
      <c r="R2822" t="str">
        <f t="shared" si="184"/>
        <v/>
      </c>
    </row>
    <row r="2823" spans="1:18" ht="20.399999999999999" x14ac:dyDescent="0.35">
      <c r="A2823" s="1">
        <v>2821</v>
      </c>
      <c r="B2823" s="1" t="s">
        <v>390</v>
      </c>
      <c r="C2823" s="1" t="s">
        <v>34</v>
      </c>
      <c r="D2823" s="1">
        <v>2017</v>
      </c>
      <c r="E2823" s="1">
        <v>35043</v>
      </c>
      <c r="F2823" s="1" t="s">
        <v>28</v>
      </c>
      <c r="G2823" s="1" t="s">
        <v>17</v>
      </c>
      <c r="H2823" s="1" t="s">
        <v>18</v>
      </c>
      <c r="I2823" s="1">
        <v>17.190000000000001</v>
      </c>
      <c r="J2823" s="1" t="s">
        <v>24</v>
      </c>
      <c r="K2823" s="1" t="s">
        <v>327</v>
      </c>
      <c r="L2823" s="1">
        <v>5</v>
      </c>
      <c r="N2823" s="1">
        <v>8.19</v>
      </c>
      <c r="P2823" s="2">
        <f t="shared" si="186"/>
        <v>81.86</v>
      </c>
      <c r="R2823" t="str">
        <f t="shared" si="184"/>
        <v/>
      </c>
    </row>
    <row r="2824" spans="1:18" ht="20.399999999999999" x14ac:dyDescent="0.35">
      <c r="A2824" s="1">
        <v>2822</v>
      </c>
      <c r="B2824" s="1" t="s">
        <v>1079</v>
      </c>
      <c r="C2824" s="1" t="s">
        <v>22</v>
      </c>
      <c r="D2824" s="1">
        <v>2018</v>
      </c>
      <c r="E2824" s="1">
        <v>24000</v>
      </c>
      <c r="F2824" s="1" t="s">
        <v>23</v>
      </c>
      <c r="G2824" s="1" t="s">
        <v>35</v>
      </c>
      <c r="H2824" s="1" t="s">
        <v>18</v>
      </c>
      <c r="I2824" s="1">
        <v>18.88</v>
      </c>
      <c r="J2824" s="1" t="s">
        <v>24</v>
      </c>
      <c r="K2824" s="1" t="s">
        <v>99</v>
      </c>
      <c r="L2824" s="1">
        <v>5</v>
      </c>
      <c r="N2824" s="1">
        <v>28</v>
      </c>
      <c r="P2824" s="2">
        <f t="shared" si="186"/>
        <v>184</v>
      </c>
      <c r="R2824" t="str">
        <f t="shared" si="184"/>
        <v/>
      </c>
    </row>
    <row r="2825" spans="1:18" ht="20.399999999999999" x14ac:dyDescent="0.35">
      <c r="A2825" s="1">
        <v>2823</v>
      </c>
      <c r="B2825" s="1" t="s">
        <v>1436</v>
      </c>
      <c r="C2825" s="1" t="s">
        <v>27</v>
      </c>
      <c r="D2825" s="1">
        <v>2015</v>
      </c>
      <c r="E2825" s="1">
        <v>480000</v>
      </c>
      <c r="F2825" s="1" t="s">
        <v>23</v>
      </c>
      <c r="G2825" s="1" t="s">
        <v>35</v>
      </c>
      <c r="H2825" s="1" t="s">
        <v>18</v>
      </c>
      <c r="I2825" s="1">
        <v>16.96</v>
      </c>
      <c r="J2825" s="1" t="s">
        <v>24</v>
      </c>
      <c r="K2825" s="1" t="s">
        <v>127</v>
      </c>
      <c r="L2825" s="1">
        <v>5</v>
      </c>
      <c r="N2825" s="1">
        <v>13</v>
      </c>
      <c r="P2825" s="2">
        <f t="shared" si="186"/>
        <v>138.03</v>
      </c>
      <c r="R2825" t="str">
        <f t="shared" si="184"/>
        <v/>
      </c>
    </row>
    <row r="2826" spans="1:18" ht="20.399999999999999" x14ac:dyDescent="0.35">
      <c r="A2826" s="1">
        <v>2824</v>
      </c>
      <c r="B2826" s="1" t="s">
        <v>217</v>
      </c>
      <c r="C2826" s="1" t="s">
        <v>27</v>
      </c>
      <c r="D2826" s="1">
        <v>2011</v>
      </c>
      <c r="E2826" s="1">
        <v>70000</v>
      </c>
      <c r="F2826" s="1" t="s">
        <v>28</v>
      </c>
      <c r="G2826" s="1" t="s">
        <v>17</v>
      </c>
      <c r="H2826" s="1" t="s">
        <v>36</v>
      </c>
      <c r="I2826" s="1">
        <v>15.26</v>
      </c>
      <c r="J2826" s="1" t="s">
        <v>24</v>
      </c>
      <c r="K2826" s="1" t="s">
        <v>103</v>
      </c>
      <c r="L2826" s="1">
        <v>5</v>
      </c>
      <c r="N2826" s="1">
        <v>3.29</v>
      </c>
      <c r="P2826" s="2">
        <f t="shared" si="186"/>
        <v>103.5</v>
      </c>
      <c r="R2826" t="str">
        <f t="shared" si="184"/>
        <v/>
      </c>
    </row>
    <row r="2827" spans="1:18" ht="20.399999999999999" x14ac:dyDescent="0.35">
      <c r="A2827" s="1">
        <v>2825</v>
      </c>
      <c r="B2827" s="1" t="s">
        <v>1170</v>
      </c>
      <c r="C2827" s="1" t="s">
        <v>22</v>
      </c>
      <c r="D2827" s="1">
        <v>2015</v>
      </c>
      <c r="E2827" s="1">
        <v>13769</v>
      </c>
      <c r="F2827" s="1" t="s">
        <v>28</v>
      </c>
      <c r="G2827" s="1" t="s">
        <v>17</v>
      </c>
      <c r="H2827" s="1" t="s">
        <v>36</v>
      </c>
      <c r="I2827" s="1">
        <v>16.100000000000001</v>
      </c>
      <c r="J2827" s="1" t="s">
        <v>24</v>
      </c>
      <c r="K2827" s="1" t="s">
        <v>370</v>
      </c>
      <c r="L2827" s="1">
        <v>5</v>
      </c>
      <c r="N2827" s="1">
        <v>4.41</v>
      </c>
      <c r="P2827" s="2">
        <f t="shared" si="186"/>
        <v>85</v>
      </c>
      <c r="R2827" t="str">
        <f t="shared" si="184"/>
        <v/>
      </c>
    </row>
    <row r="2828" spans="1:18" ht="20.399999999999999" x14ac:dyDescent="0.35">
      <c r="A2828" s="1">
        <v>2826</v>
      </c>
      <c r="B2828" s="1" t="s">
        <v>703</v>
      </c>
      <c r="C2828" s="1" t="s">
        <v>57</v>
      </c>
      <c r="D2828" s="1">
        <v>2013</v>
      </c>
      <c r="E2828" s="1">
        <v>58000</v>
      </c>
      <c r="F2828" s="1" t="s">
        <v>23</v>
      </c>
      <c r="G2828" s="1" t="s">
        <v>17</v>
      </c>
      <c r="H2828" s="1" t="s">
        <v>18</v>
      </c>
      <c r="I2828" s="1">
        <v>19.010000000000002</v>
      </c>
      <c r="J2828" s="1" t="s">
        <v>24</v>
      </c>
      <c r="K2828" s="1" t="s">
        <v>95</v>
      </c>
      <c r="L2828" s="1">
        <v>5</v>
      </c>
      <c r="N2828" s="1">
        <v>4.99</v>
      </c>
      <c r="P2828" s="2">
        <f t="shared" si="186"/>
        <v>108.45</v>
      </c>
      <c r="R2828" t="str">
        <f t="shared" si="184"/>
        <v/>
      </c>
    </row>
    <row r="2829" spans="1:18" ht="20.399999999999999" x14ac:dyDescent="0.35">
      <c r="A2829" s="1">
        <v>2827</v>
      </c>
      <c r="B2829" s="1" t="s">
        <v>1949</v>
      </c>
      <c r="C2829" s="1" t="s">
        <v>39</v>
      </c>
      <c r="D2829" s="1">
        <v>2009</v>
      </c>
      <c r="E2829" s="1">
        <v>58000</v>
      </c>
      <c r="F2829" s="1" t="s">
        <v>23</v>
      </c>
      <c r="G2829" s="1" t="s">
        <v>35</v>
      </c>
      <c r="H2829" s="1" t="s">
        <v>18</v>
      </c>
      <c r="I2829" s="1">
        <v>18.559999999999999</v>
      </c>
      <c r="J2829" s="1" t="s">
        <v>24</v>
      </c>
      <c r="K2829" s="1" t="s">
        <v>77</v>
      </c>
      <c r="L2829" s="1">
        <v>5</v>
      </c>
      <c r="M2829" s="1" t="s">
        <v>1950</v>
      </c>
      <c r="N2829" s="1">
        <v>17.98</v>
      </c>
      <c r="P2829" s="2">
        <f t="shared" si="186"/>
        <v>190</v>
      </c>
      <c r="Q2829">
        <f t="shared" ref="Q2829:Q2881" si="187">VALUE(SUBSTITUTE(SUBSTITUTE(TRIM(M2829), CHAR(160), ""), " Lakh", "")) * 100000</f>
        <v>6959000</v>
      </c>
      <c r="R2829">
        <f t="shared" ref="R2829:R2892" si="188">IF(Q2829&lt;&gt;"", ((Q2829 - P2829) / Q2829) * 100, "")</f>
        <v>99.997269722661301</v>
      </c>
    </row>
    <row r="2830" spans="1:18" ht="20.399999999999999" x14ac:dyDescent="0.35">
      <c r="A2830" s="1">
        <v>2828</v>
      </c>
      <c r="B2830" s="1" t="s">
        <v>1156</v>
      </c>
      <c r="C2830" s="1" t="s">
        <v>34</v>
      </c>
      <c r="D2830" s="1">
        <v>2018</v>
      </c>
      <c r="E2830" s="1">
        <v>18705</v>
      </c>
      <c r="F2830" s="1" t="s">
        <v>23</v>
      </c>
      <c r="G2830" s="1" t="s">
        <v>17</v>
      </c>
      <c r="H2830" s="1" t="s">
        <v>18</v>
      </c>
      <c r="I2830" s="1">
        <v>20.5</v>
      </c>
      <c r="J2830" s="1" t="s">
        <v>24</v>
      </c>
      <c r="K2830" s="1" t="s">
        <v>1157</v>
      </c>
      <c r="L2830" s="1">
        <v>5</v>
      </c>
      <c r="N2830" s="1">
        <v>7.71</v>
      </c>
      <c r="P2830" s="2">
        <f t="shared" si="186"/>
        <v>91.72</v>
      </c>
      <c r="R2830" t="str">
        <f t="shared" si="188"/>
        <v/>
      </c>
    </row>
    <row r="2831" spans="1:18" ht="20.399999999999999" x14ac:dyDescent="0.35">
      <c r="A2831" s="1">
        <v>2829</v>
      </c>
      <c r="B2831" s="1" t="s">
        <v>1951</v>
      </c>
      <c r="C2831" s="1" t="s">
        <v>61</v>
      </c>
      <c r="D2831" s="1">
        <v>2013</v>
      </c>
      <c r="E2831" s="1">
        <v>32378</v>
      </c>
      <c r="F2831" s="1" t="s">
        <v>28</v>
      </c>
      <c r="G2831" s="1" t="s">
        <v>17</v>
      </c>
      <c r="H2831" s="1" t="s">
        <v>18</v>
      </c>
      <c r="I2831" s="1">
        <v>20.51</v>
      </c>
      <c r="J2831" s="1" t="s">
        <v>24</v>
      </c>
      <c r="K2831" s="1" t="s">
        <v>398</v>
      </c>
      <c r="L2831" s="1">
        <v>5</v>
      </c>
      <c r="N2831" s="1">
        <v>2.8</v>
      </c>
      <c r="P2831" s="2">
        <f t="shared" si="186"/>
        <v>67.040000000000006</v>
      </c>
      <c r="R2831" t="str">
        <f t="shared" si="188"/>
        <v/>
      </c>
    </row>
    <row r="2832" spans="1:18" ht="20.399999999999999" x14ac:dyDescent="0.35">
      <c r="A2832" s="1">
        <v>2830</v>
      </c>
      <c r="B2832" s="1" t="s">
        <v>1952</v>
      </c>
      <c r="C2832" s="1" t="s">
        <v>57</v>
      </c>
      <c r="D2832" s="1">
        <v>2013</v>
      </c>
      <c r="E2832" s="1">
        <v>45000</v>
      </c>
      <c r="F2832" s="1" t="s">
        <v>23</v>
      </c>
      <c r="G2832" s="1" t="s">
        <v>17</v>
      </c>
      <c r="H2832" s="1" t="s">
        <v>18</v>
      </c>
      <c r="I2832" s="1">
        <v>22.1</v>
      </c>
      <c r="J2832" s="1" t="s">
        <v>24</v>
      </c>
      <c r="K2832" s="1" t="s">
        <v>1953</v>
      </c>
      <c r="L2832" s="1">
        <v>5</v>
      </c>
      <c r="N2832" s="1">
        <v>3</v>
      </c>
      <c r="P2832" s="2">
        <f t="shared" si="186"/>
        <v>76.900000000000006</v>
      </c>
      <c r="R2832" t="str">
        <f t="shared" si="188"/>
        <v/>
      </c>
    </row>
    <row r="2833" spans="1:18" ht="20.399999999999999" x14ac:dyDescent="0.35">
      <c r="A2833" s="1">
        <v>2831</v>
      </c>
      <c r="B2833" s="1" t="s">
        <v>211</v>
      </c>
      <c r="C2833" s="1" t="s">
        <v>34</v>
      </c>
      <c r="D2833" s="1">
        <v>2015</v>
      </c>
      <c r="E2833" s="1">
        <v>36836</v>
      </c>
      <c r="F2833" s="1" t="s">
        <v>23</v>
      </c>
      <c r="G2833" s="1" t="s">
        <v>17</v>
      </c>
      <c r="H2833" s="1" t="s">
        <v>18</v>
      </c>
      <c r="I2833" s="1">
        <v>15.1</v>
      </c>
      <c r="J2833" s="1" t="s">
        <v>24</v>
      </c>
      <c r="K2833" s="1" t="s">
        <v>167</v>
      </c>
      <c r="L2833" s="1">
        <v>7</v>
      </c>
      <c r="N2833" s="1">
        <v>12.49</v>
      </c>
      <c r="P2833" s="2">
        <f t="shared" si="186"/>
        <v>140</v>
      </c>
      <c r="R2833" t="str">
        <f t="shared" si="188"/>
        <v/>
      </c>
    </row>
    <row r="2834" spans="1:18" ht="20.399999999999999" x14ac:dyDescent="0.35">
      <c r="A2834" s="1">
        <v>2832</v>
      </c>
      <c r="B2834" s="1" t="s">
        <v>1954</v>
      </c>
      <c r="C2834" s="1" t="s">
        <v>53</v>
      </c>
      <c r="D2834" s="1">
        <v>2016</v>
      </c>
      <c r="E2834" s="1">
        <v>54199</v>
      </c>
      <c r="F2834" s="1" t="s">
        <v>23</v>
      </c>
      <c r="G2834" s="1" t="s">
        <v>17</v>
      </c>
      <c r="H2834" s="1" t="s">
        <v>18</v>
      </c>
      <c r="I2834" s="1">
        <v>23</v>
      </c>
      <c r="J2834" s="1" t="s">
        <v>24</v>
      </c>
      <c r="K2834" s="1" t="s">
        <v>472</v>
      </c>
      <c r="L2834" s="1">
        <v>5</v>
      </c>
      <c r="N2834" s="1">
        <v>5</v>
      </c>
      <c r="P2834" s="2">
        <f t="shared" si="186"/>
        <v>88.8</v>
      </c>
      <c r="R2834" t="str">
        <f t="shared" si="188"/>
        <v/>
      </c>
    </row>
    <row r="2835" spans="1:18" ht="20.399999999999999" x14ac:dyDescent="0.35">
      <c r="A2835" s="1">
        <v>2833</v>
      </c>
      <c r="B2835" s="1" t="s">
        <v>1955</v>
      </c>
      <c r="C2835" s="1" t="s">
        <v>53</v>
      </c>
      <c r="D2835" s="1">
        <v>2017</v>
      </c>
      <c r="E2835" s="1">
        <v>36935</v>
      </c>
      <c r="F2835" s="1" t="s">
        <v>23</v>
      </c>
      <c r="G2835" s="1" t="s">
        <v>35</v>
      </c>
      <c r="H2835" s="1" t="s">
        <v>18</v>
      </c>
      <c r="I2835" s="1">
        <v>18.559999999999999</v>
      </c>
      <c r="J2835" s="1" t="s">
        <v>24</v>
      </c>
      <c r="K2835" s="1" t="s">
        <v>77</v>
      </c>
      <c r="L2835" s="1">
        <v>5</v>
      </c>
      <c r="N2835" s="1">
        <v>32.64</v>
      </c>
      <c r="P2835" s="2">
        <f t="shared" si="186"/>
        <v>190</v>
      </c>
      <c r="R2835" t="str">
        <f t="shared" si="188"/>
        <v/>
      </c>
    </row>
    <row r="2836" spans="1:18" ht="20.399999999999999" x14ac:dyDescent="0.35">
      <c r="A2836" s="1">
        <v>2834</v>
      </c>
      <c r="B2836" s="1" t="s">
        <v>59</v>
      </c>
      <c r="C2836" s="1" t="s">
        <v>27</v>
      </c>
      <c r="D2836" s="1">
        <v>2015</v>
      </c>
      <c r="E2836" s="1">
        <v>23000</v>
      </c>
      <c r="F2836" s="1" t="s">
        <v>23</v>
      </c>
      <c r="G2836" s="1" t="s">
        <v>17</v>
      </c>
      <c r="H2836" s="1" t="s">
        <v>18</v>
      </c>
      <c r="I2836" s="1">
        <v>25.2</v>
      </c>
      <c r="J2836" s="1" t="s">
        <v>24</v>
      </c>
      <c r="K2836" s="1" t="s">
        <v>51</v>
      </c>
      <c r="L2836" s="1">
        <v>5</v>
      </c>
      <c r="N2836" s="1">
        <v>6.5</v>
      </c>
      <c r="P2836" s="2">
        <f t="shared" si="186"/>
        <v>74</v>
      </c>
      <c r="R2836" t="str">
        <f t="shared" si="188"/>
        <v/>
      </c>
    </row>
    <row r="2837" spans="1:18" ht="20.399999999999999" x14ac:dyDescent="0.35">
      <c r="A2837" s="1">
        <v>2835</v>
      </c>
      <c r="B2837" s="1" t="s">
        <v>814</v>
      </c>
      <c r="C2837" s="1" t="s">
        <v>74</v>
      </c>
      <c r="D2837" s="1">
        <v>2015</v>
      </c>
      <c r="E2837" s="1">
        <v>14000</v>
      </c>
      <c r="F2837" s="1" t="s">
        <v>23</v>
      </c>
      <c r="G2837" s="1" t="s">
        <v>35</v>
      </c>
      <c r="H2837" s="1" t="s">
        <v>18</v>
      </c>
      <c r="I2837" s="1">
        <v>18.12</v>
      </c>
      <c r="J2837" s="1" t="s">
        <v>24</v>
      </c>
      <c r="K2837" s="1" t="s">
        <v>77</v>
      </c>
      <c r="L2837" s="1">
        <v>5</v>
      </c>
      <c r="N2837" s="1">
        <v>35</v>
      </c>
      <c r="P2837" s="2">
        <f t="shared" si="186"/>
        <v>190</v>
      </c>
      <c r="R2837" t="str">
        <f t="shared" si="188"/>
        <v/>
      </c>
    </row>
    <row r="2838" spans="1:18" ht="20.399999999999999" x14ac:dyDescent="0.35">
      <c r="A2838" s="1">
        <v>2836</v>
      </c>
      <c r="B2838" s="1" t="s">
        <v>1080</v>
      </c>
      <c r="C2838" s="1" t="s">
        <v>27</v>
      </c>
      <c r="D2838" s="1">
        <v>2015</v>
      </c>
      <c r="E2838" s="1">
        <v>100073</v>
      </c>
      <c r="F2838" s="1" t="s">
        <v>23</v>
      </c>
      <c r="G2838" s="1" t="s">
        <v>17</v>
      </c>
      <c r="H2838" s="1" t="s">
        <v>36</v>
      </c>
      <c r="I2838" s="1">
        <v>25</v>
      </c>
      <c r="J2838" s="1" t="s">
        <v>24</v>
      </c>
      <c r="K2838" s="1" t="s">
        <v>1017</v>
      </c>
      <c r="L2838" s="1">
        <v>5</v>
      </c>
      <c r="N2838" s="1">
        <v>2</v>
      </c>
      <c r="P2838" s="2">
        <f t="shared" si="186"/>
        <v>69.010000000000005</v>
      </c>
      <c r="R2838" t="str">
        <f t="shared" si="188"/>
        <v/>
      </c>
    </row>
    <row r="2839" spans="1:18" ht="20.399999999999999" x14ac:dyDescent="0.35">
      <c r="A2839" s="1">
        <v>2837</v>
      </c>
      <c r="B2839" s="1" t="s">
        <v>211</v>
      </c>
      <c r="C2839" s="1" t="s">
        <v>53</v>
      </c>
      <c r="D2839" s="1">
        <v>2015</v>
      </c>
      <c r="E2839" s="1">
        <v>59182</v>
      </c>
      <c r="F2839" s="1" t="s">
        <v>23</v>
      </c>
      <c r="G2839" s="1" t="s">
        <v>17</v>
      </c>
      <c r="H2839" s="1" t="s">
        <v>18</v>
      </c>
      <c r="I2839" s="1">
        <v>15.1</v>
      </c>
      <c r="J2839" s="1" t="s">
        <v>24</v>
      </c>
      <c r="K2839" s="1" t="s">
        <v>167</v>
      </c>
      <c r="L2839" s="1">
        <v>7</v>
      </c>
      <c r="N2839" s="1">
        <v>9.4600000000000009</v>
      </c>
      <c r="P2839" s="2">
        <f t="shared" si="186"/>
        <v>140</v>
      </c>
      <c r="R2839" t="str">
        <f t="shared" si="188"/>
        <v/>
      </c>
    </row>
    <row r="2840" spans="1:18" ht="20.399999999999999" x14ac:dyDescent="0.35">
      <c r="A2840" s="1">
        <v>2838</v>
      </c>
      <c r="B2840" s="1" t="s">
        <v>1207</v>
      </c>
      <c r="C2840" s="1" t="s">
        <v>53</v>
      </c>
      <c r="D2840" s="1">
        <v>2016</v>
      </c>
      <c r="E2840" s="1">
        <v>72132</v>
      </c>
      <c r="F2840" s="1" t="s">
        <v>23</v>
      </c>
      <c r="G2840" s="1" t="s">
        <v>35</v>
      </c>
      <c r="H2840" s="1" t="s">
        <v>36</v>
      </c>
      <c r="I2840" s="1">
        <v>12.07</v>
      </c>
      <c r="J2840" s="1" t="s">
        <v>24</v>
      </c>
      <c r="K2840" s="1" t="s">
        <v>226</v>
      </c>
      <c r="L2840" s="1">
        <v>7</v>
      </c>
      <c r="N2840" s="1">
        <v>39</v>
      </c>
      <c r="P2840" s="2">
        <f t="shared" si="186"/>
        <v>241.4</v>
      </c>
      <c r="R2840" t="str">
        <f t="shared" si="188"/>
        <v/>
      </c>
    </row>
    <row r="2841" spans="1:18" ht="20.399999999999999" x14ac:dyDescent="0.35">
      <c r="A2841" s="1">
        <v>2839</v>
      </c>
      <c r="B2841" s="1" t="s">
        <v>476</v>
      </c>
      <c r="C2841" s="1" t="s">
        <v>39</v>
      </c>
      <c r="D2841" s="1">
        <v>2009</v>
      </c>
      <c r="E2841" s="1">
        <v>79000</v>
      </c>
      <c r="F2841" s="1" t="s">
        <v>23</v>
      </c>
      <c r="G2841" s="1" t="s">
        <v>35</v>
      </c>
      <c r="H2841" s="1" t="s">
        <v>18</v>
      </c>
      <c r="I2841" s="1">
        <v>18.48</v>
      </c>
      <c r="J2841" s="1" t="s">
        <v>24</v>
      </c>
      <c r="K2841" s="1" t="s">
        <v>477</v>
      </c>
      <c r="L2841" s="1">
        <v>5</v>
      </c>
      <c r="N2841" s="1">
        <v>15</v>
      </c>
      <c r="P2841" s="2">
        <f t="shared" si="186"/>
        <v>177</v>
      </c>
      <c r="R2841" t="str">
        <f t="shared" si="188"/>
        <v/>
      </c>
    </row>
    <row r="2842" spans="1:18" ht="20.399999999999999" x14ac:dyDescent="0.35">
      <c r="A2842" s="1">
        <v>2840</v>
      </c>
      <c r="B2842" s="1" t="s">
        <v>469</v>
      </c>
      <c r="C2842" s="1" t="s">
        <v>34</v>
      </c>
      <c r="D2842" s="1">
        <v>2013</v>
      </c>
      <c r="E2842" s="1">
        <v>66930</v>
      </c>
      <c r="F2842" s="1" t="s">
        <v>28</v>
      </c>
      <c r="G2842" s="1" t="s">
        <v>17</v>
      </c>
      <c r="H2842" s="1" t="s">
        <v>18</v>
      </c>
      <c r="I2842" s="1">
        <v>17.100000000000001</v>
      </c>
      <c r="J2842" s="1" t="s">
        <v>24</v>
      </c>
      <c r="K2842" s="1" t="s">
        <v>283</v>
      </c>
      <c r="L2842" s="1">
        <v>5</v>
      </c>
      <c r="N2842" s="1">
        <v>6.15</v>
      </c>
      <c r="P2842" s="2">
        <f t="shared" si="186"/>
        <v>121.3</v>
      </c>
      <c r="R2842" t="str">
        <f t="shared" si="188"/>
        <v/>
      </c>
    </row>
    <row r="2843" spans="1:18" ht="20.399999999999999" x14ac:dyDescent="0.35">
      <c r="A2843" s="1">
        <v>2841</v>
      </c>
      <c r="B2843" s="1" t="s">
        <v>1290</v>
      </c>
      <c r="C2843" s="1" t="s">
        <v>22</v>
      </c>
      <c r="D2843" s="1">
        <v>2015</v>
      </c>
      <c r="E2843" s="1">
        <v>100000</v>
      </c>
      <c r="F2843" s="1" t="s">
        <v>23</v>
      </c>
      <c r="G2843" s="1" t="s">
        <v>35</v>
      </c>
      <c r="H2843" s="1" t="s">
        <v>36</v>
      </c>
      <c r="I2843" s="1">
        <v>13.01</v>
      </c>
      <c r="J2843" s="1" t="s">
        <v>24</v>
      </c>
      <c r="K2843" s="1" t="s">
        <v>415</v>
      </c>
      <c r="L2843" s="1">
        <v>7</v>
      </c>
      <c r="N2843" s="1">
        <v>14.5</v>
      </c>
      <c r="P2843" s="2">
        <f t="shared" si="186"/>
        <v>194.3</v>
      </c>
      <c r="R2843" t="str">
        <f t="shared" si="188"/>
        <v/>
      </c>
    </row>
    <row r="2844" spans="1:18" ht="20.399999999999999" x14ac:dyDescent="0.35">
      <c r="A2844" s="1">
        <v>2842</v>
      </c>
      <c r="B2844" s="1" t="s">
        <v>1833</v>
      </c>
      <c r="C2844" s="1" t="s">
        <v>74</v>
      </c>
      <c r="D2844" s="1">
        <v>2012</v>
      </c>
      <c r="E2844" s="1">
        <v>43000</v>
      </c>
      <c r="F2844" s="1" t="s">
        <v>28</v>
      </c>
      <c r="G2844" s="1" t="s">
        <v>17</v>
      </c>
      <c r="H2844" s="1" t="s">
        <v>18</v>
      </c>
      <c r="I2844" s="1">
        <v>0</v>
      </c>
      <c r="J2844" s="1" t="s">
        <v>24</v>
      </c>
      <c r="N2844" s="1">
        <v>3.25</v>
      </c>
      <c r="P2844" s="2"/>
      <c r="R2844" t="str">
        <f t="shared" si="188"/>
        <v/>
      </c>
    </row>
    <row r="2845" spans="1:18" ht="20.399999999999999" x14ac:dyDescent="0.35">
      <c r="A2845" s="1">
        <v>2843</v>
      </c>
      <c r="B2845" s="1" t="s">
        <v>382</v>
      </c>
      <c r="C2845" s="1" t="s">
        <v>53</v>
      </c>
      <c r="D2845" s="1">
        <v>2018</v>
      </c>
      <c r="E2845" s="1">
        <v>27413</v>
      </c>
      <c r="F2845" s="1" t="s">
        <v>28</v>
      </c>
      <c r="G2845" s="1" t="s">
        <v>35</v>
      </c>
      <c r="H2845" s="1" t="s">
        <v>18</v>
      </c>
      <c r="I2845" s="1">
        <v>20.51</v>
      </c>
      <c r="J2845" s="1" t="s">
        <v>24</v>
      </c>
      <c r="K2845" s="1" t="s">
        <v>223</v>
      </c>
      <c r="L2845" s="1">
        <v>5</v>
      </c>
      <c r="N2845" s="1">
        <v>5.18</v>
      </c>
      <c r="P2845" s="2">
        <f t="shared" ref="P2845:P2892" si="189">--LEFT(K2845, FIND(" ", K2845) - 1)</f>
        <v>67</v>
      </c>
      <c r="R2845" t="str">
        <f t="shared" si="188"/>
        <v/>
      </c>
    </row>
    <row r="2846" spans="1:18" ht="20.399999999999999" x14ac:dyDescent="0.35">
      <c r="A2846" s="1">
        <v>2844</v>
      </c>
      <c r="B2846" s="1" t="s">
        <v>1956</v>
      </c>
      <c r="C2846" s="1" t="s">
        <v>22</v>
      </c>
      <c r="D2846" s="1">
        <v>2007</v>
      </c>
      <c r="E2846" s="1">
        <v>90000</v>
      </c>
      <c r="F2846" s="1" t="s">
        <v>28</v>
      </c>
      <c r="G2846" s="1" t="s">
        <v>17</v>
      </c>
      <c r="H2846" s="1" t="s">
        <v>36</v>
      </c>
      <c r="I2846" s="1">
        <v>17.3</v>
      </c>
      <c r="J2846" s="1" t="s">
        <v>24</v>
      </c>
      <c r="K2846" s="1" t="s">
        <v>106</v>
      </c>
      <c r="L2846" s="1">
        <v>5</v>
      </c>
      <c r="N2846" s="1">
        <v>1.24</v>
      </c>
      <c r="P2846" s="2">
        <f t="shared" si="189"/>
        <v>64</v>
      </c>
      <c r="R2846" t="str">
        <f t="shared" si="188"/>
        <v/>
      </c>
    </row>
    <row r="2847" spans="1:18" ht="20.399999999999999" x14ac:dyDescent="0.35">
      <c r="A2847" s="1">
        <v>2845</v>
      </c>
      <c r="B2847" s="1" t="s">
        <v>1496</v>
      </c>
      <c r="C2847" s="1" t="s">
        <v>57</v>
      </c>
      <c r="D2847" s="1">
        <v>2013</v>
      </c>
      <c r="E2847" s="1">
        <v>40300</v>
      </c>
      <c r="F2847" s="1" t="s">
        <v>28</v>
      </c>
      <c r="G2847" s="1" t="s">
        <v>17</v>
      </c>
      <c r="H2847" s="1" t="s">
        <v>18</v>
      </c>
      <c r="I2847" s="1">
        <v>18.5</v>
      </c>
      <c r="J2847" s="1" t="s">
        <v>24</v>
      </c>
      <c r="K2847" s="1" t="s">
        <v>221</v>
      </c>
      <c r="L2847" s="1">
        <v>5</v>
      </c>
      <c r="N2847" s="1">
        <v>2.8</v>
      </c>
      <c r="P2847" s="2">
        <f t="shared" si="189"/>
        <v>82.85</v>
      </c>
      <c r="R2847" t="str">
        <f t="shared" si="188"/>
        <v/>
      </c>
    </row>
    <row r="2848" spans="1:18" ht="20.399999999999999" x14ac:dyDescent="0.35">
      <c r="A2848" s="1">
        <v>2846</v>
      </c>
      <c r="B2848" s="1" t="s">
        <v>336</v>
      </c>
      <c r="C2848" s="1" t="s">
        <v>53</v>
      </c>
      <c r="D2848" s="1">
        <v>2011</v>
      </c>
      <c r="E2848" s="1">
        <v>73783</v>
      </c>
      <c r="F2848" s="1" t="s">
        <v>28</v>
      </c>
      <c r="G2848" s="1" t="s">
        <v>35</v>
      </c>
      <c r="H2848" s="1" t="s">
        <v>36</v>
      </c>
      <c r="I2848" s="1">
        <v>13.7</v>
      </c>
      <c r="J2848" s="1" t="s">
        <v>24</v>
      </c>
      <c r="K2848" s="1" t="s">
        <v>337</v>
      </c>
      <c r="L2848" s="1">
        <v>5</v>
      </c>
      <c r="N2848" s="1">
        <v>5.23</v>
      </c>
      <c r="P2848" s="2">
        <f t="shared" si="189"/>
        <v>157.75</v>
      </c>
      <c r="R2848" t="str">
        <f t="shared" si="188"/>
        <v/>
      </c>
    </row>
    <row r="2849" spans="1:18" ht="20.399999999999999" x14ac:dyDescent="0.35">
      <c r="A2849" s="1">
        <v>2847</v>
      </c>
      <c r="B2849" s="1" t="s">
        <v>1957</v>
      </c>
      <c r="C2849" s="1" t="s">
        <v>22</v>
      </c>
      <c r="D2849" s="1">
        <v>2005</v>
      </c>
      <c r="E2849" s="1">
        <v>86000</v>
      </c>
      <c r="F2849" s="1" t="s">
        <v>28</v>
      </c>
      <c r="G2849" s="1" t="s">
        <v>17</v>
      </c>
      <c r="H2849" s="1" t="s">
        <v>36</v>
      </c>
      <c r="I2849" s="1">
        <v>15.3</v>
      </c>
      <c r="J2849" s="1" t="s">
        <v>24</v>
      </c>
      <c r="K2849" s="1" t="s">
        <v>1873</v>
      </c>
      <c r="L2849" s="1">
        <v>5</v>
      </c>
      <c r="N2849" s="1">
        <v>0.45</v>
      </c>
      <c r="P2849" s="2">
        <f t="shared" si="189"/>
        <v>83</v>
      </c>
      <c r="R2849" t="str">
        <f t="shared" si="188"/>
        <v/>
      </c>
    </row>
    <row r="2850" spans="1:18" ht="20.399999999999999" x14ac:dyDescent="0.35">
      <c r="A2850" s="1">
        <v>2848</v>
      </c>
      <c r="B2850" s="1" t="s">
        <v>262</v>
      </c>
      <c r="C2850" s="1" t="s">
        <v>61</v>
      </c>
      <c r="D2850" s="1">
        <v>2014</v>
      </c>
      <c r="E2850" s="1">
        <v>65694</v>
      </c>
      <c r="F2850" s="1" t="s">
        <v>28</v>
      </c>
      <c r="G2850" s="1" t="s">
        <v>17</v>
      </c>
      <c r="H2850" s="1" t="s">
        <v>18</v>
      </c>
      <c r="I2850" s="1">
        <v>18.899999999999999</v>
      </c>
      <c r="J2850" s="1" t="s">
        <v>24</v>
      </c>
      <c r="K2850" s="1" t="s">
        <v>88</v>
      </c>
      <c r="L2850" s="1">
        <v>5</v>
      </c>
      <c r="N2850" s="1">
        <v>3.25</v>
      </c>
      <c r="P2850" s="2">
        <f t="shared" si="189"/>
        <v>67.099999999999994</v>
      </c>
      <c r="R2850" t="str">
        <f t="shared" si="188"/>
        <v/>
      </c>
    </row>
    <row r="2851" spans="1:18" ht="20.399999999999999" x14ac:dyDescent="0.35">
      <c r="A2851" s="1">
        <v>2849</v>
      </c>
      <c r="B2851" s="1" t="s">
        <v>1958</v>
      </c>
      <c r="C2851" s="1" t="s">
        <v>57</v>
      </c>
      <c r="D2851" s="1">
        <v>2015</v>
      </c>
      <c r="E2851" s="1">
        <v>23000</v>
      </c>
      <c r="F2851" s="1" t="s">
        <v>28</v>
      </c>
      <c r="G2851" s="1" t="s">
        <v>17</v>
      </c>
      <c r="H2851" s="1" t="s">
        <v>18</v>
      </c>
      <c r="I2851" s="1">
        <v>16.8</v>
      </c>
      <c r="J2851" s="1" t="s">
        <v>24</v>
      </c>
      <c r="K2851" s="1" t="s">
        <v>932</v>
      </c>
      <c r="L2851" s="1">
        <v>5</v>
      </c>
      <c r="N2851" s="1">
        <v>1.5</v>
      </c>
      <c r="P2851" s="2">
        <f t="shared" si="189"/>
        <v>34.200000000000003</v>
      </c>
      <c r="R2851" t="str">
        <f t="shared" si="188"/>
        <v/>
      </c>
    </row>
    <row r="2852" spans="1:18" ht="20.399999999999999" x14ac:dyDescent="0.35">
      <c r="A2852" s="1">
        <v>2850</v>
      </c>
      <c r="B2852" s="1" t="s">
        <v>324</v>
      </c>
      <c r="C2852" s="1" t="s">
        <v>15</v>
      </c>
      <c r="D2852" s="1">
        <v>2012</v>
      </c>
      <c r="E2852" s="1">
        <v>51000</v>
      </c>
      <c r="F2852" s="1" t="s">
        <v>28</v>
      </c>
      <c r="G2852" s="1" t="s">
        <v>17</v>
      </c>
      <c r="H2852" s="1" t="s">
        <v>18</v>
      </c>
      <c r="I2852" s="1">
        <v>20.36</v>
      </c>
      <c r="J2852" s="1" t="s">
        <v>24</v>
      </c>
      <c r="K2852" s="1" t="s">
        <v>151</v>
      </c>
      <c r="L2852" s="1">
        <v>5</v>
      </c>
      <c r="N2852" s="1">
        <v>2.85</v>
      </c>
      <c r="P2852" s="2">
        <f t="shared" si="189"/>
        <v>78.900000000000006</v>
      </c>
      <c r="R2852" t="str">
        <f t="shared" si="188"/>
        <v/>
      </c>
    </row>
    <row r="2853" spans="1:18" ht="20.399999999999999" x14ac:dyDescent="0.35">
      <c r="A2853" s="1">
        <v>2851</v>
      </c>
      <c r="B2853" s="1" t="s">
        <v>983</v>
      </c>
      <c r="C2853" s="1" t="s">
        <v>53</v>
      </c>
      <c r="D2853" s="1">
        <v>2018</v>
      </c>
      <c r="E2853" s="1">
        <v>18335</v>
      </c>
      <c r="F2853" s="1" t="s">
        <v>28</v>
      </c>
      <c r="G2853" s="1" t="s">
        <v>17</v>
      </c>
      <c r="H2853" s="1" t="s">
        <v>18</v>
      </c>
      <c r="I2853" s="1">
        <v>21.7</v>
      </c>
      <c r="J2853" s="1" t="s">
        <v>24</v>
      </c>
      <c r="K2853" s="1" t="s">
        <v>223</v>
      </c>
      <c r="L2853" s="1">
        <v>5</v>
      </c>
      <c r="M2853" s="1" t="s">
        <v>1959</v>
      </c>
      <c r="N2853" s="1">
        <v>4.5</v>
      </c>
      <c r="P2853" s="2">
        <f t="shared" si="189"/>
        <v>67</v>
      </c>
      <c r="Q2853">
        <f t="shared" si="187"/>
        <v>461000.00000000006</v>
      </c>
      <c r="R2853">
        <f t="shared" si="188"/>
        <v>99.985466377440346</v>
      </c>
    </row>
    <row r="2854" spans="1:18" ht="20.399999999999999" x14ac:dyDescent="0.35">
      <c r="A2854" s="1">
        <v>2852</v>
      </c>
      <c r="B2854" s="1" t="s">
        <v>1960</v>
      </c>
      <c r="C2854" s="1" t="s">
        <v>74</v>
      </c>
      <c r="D2854" s="1">
        <v>2014</v>
      </c>
      <c r="E2854" s="1">
        <v>36000</v>
      </c>
      <c r="F2854" s="1" t="s">
        <v>23</v>
      </c>
      <c r="G2854" s="1" t="s">
        <v>35</v>
      </c>
      <c r="H2854" s="1" t="s">
        <v>18</v>
      </c>
      <c r="I2854" s="1">
        <v>15</v>
      </c>
      <c r="J2854" s="1" t="s">
        <v>24</v>
      </c>
      <c r="K2854" s="1" t="s">
        <v>259</v>
      </c>
      <c r="L2854" s="1">
        <v>5</v>
      </c>
      <c r="N2854" s="1">
        <v>16.25</v>
      </c>
      <c r="P2854" s="2">
        <f t="shared" si="189"/>
        <v>107.3</v>
      </c>
      <c r="R2854" t="str">
        <f t="shared" si="188"/>
        <v/>
      </c>
    </row>
    <row r="2855" spans="1:18" ht="20.399999999999999" x14ac:dyDescent="0.35">
      <c r="A2855" s="1">
        <v>2853</v>
      </c>
      <c r="B2855" s="1" t="s">
        <v>959</v>
      </c>
      <c r="C2855" s="1" t="s">
        <v>15</v>
      </c>
      <c r="D2855" s="1">
        <v>2017</v>
      </c>
      <c r="E2855" s="1">
        <v>25000</v>
      </c>
      <c r="F2855" s="1" t="s">
        <v>28</v>
      </c>
      <c r="G2855" s="1" t="s">
        <v>35</v>
      </c>
      <c r="H2855" s="1" t="s">
        <v>18</v>
      </c>
      <c r="I2855" s="1">
        <v>17.21</v>
      </c>
      <c r="J2855" s="1" t="s">
        <v>24</v>
      </c>
      <c r="K2855" s="1" t="s">
        <v>103</v>
      </c>
      <c r="L2855" s="1">
        <v>5</v>
      </c>
      <c r="M2855" s="1" t="s">
        <v>646</v>
      </c>
      <c r="N2855" s="1">
        <v>7.75</v>
      </c>
      <c r="P2855" s="2">
        <f t="shared" si="189"/>
        <v>103.5</v>
      </c>
      <c r="Q2855">
        <f t="shared" si="187"/>
        <v>1126000</v>
      </c>
      <c r="R2855">
        <f t="shared" si="188"/>
        <v>99.990808170515095</v>
      </c>
    </row>
    <row r="2856" spans="1:18" ht="20.399999999999999" x14ac:dyDescent="0.35">
      <c r="A2856" s="1">
        <v>2854</v>
      </c>
      <c r="B2856" s="1" t="s">
        <v>1961</v>
      </c>
      <c r="C2856" s="1" t="s">
        <v>74</v>
      </c>
      <c r="D2856" s="1">
        <v>2007</v>
      </c>
      <c r="E2856" s="1">
        <v>81000</v>
      </c>
      <c r="F2856" s="1" t="s">
        <v>23</v>
      </c>
      <c r="G2856" s="1" t="s">
        <v>17</v>
      </c>
      <c r="H2856" s="1" t="s">
        <v>145</v>
      </c>
      <c r="I2856" s="1">
        <v>12.05</v>
      </c>
      <c r="J2856" s="1" t="s">
        <v>24</v>
      </c>
      <c r="K2856" s="1" t="s">
        <v>266</v>
      </c>
      <c r="L2856" s="1">
        <v>8</v>
      </c>
      <c r="N2856" s="1">
        <v>4.3499999999999996</v>
      </c>
      <c r="P2856" s="2">
        <f t="shared" si="189"/>
        <v>120</v>
      </c>
      <c r="R2856" t="str">
        <f t="shared" si="188"/>
        <v/>
      </c>
    </row>
    <row r="2857" spans="1:18" ht="20.399999999999999" x14ac:dyDescent="0.35">
      <c r="A2857" s="1">
        <v>2855</v>
      </c>
      <c r="B2857" s="1" t="s">
        <v>1548</v>
      </c>
      <c r="C2857" s="1" t="s">
        <v>53</v>
      </c>
      <c r="D2857" s="1">
        <v>2019</v>
      </c>
      <c r="E2857" s="1">
        <v>21719</v>
      </c>
      <c r="F2857" s="1" t="s">
        <v>23</v>
      </c>
      <c r="G2857" s="1" t="s">
        <v>35</v>
      </c>
      <c r="H2857" s="1" t="s">
        <v>18</v>
      </c>
      <c r="I2857" s="1">
        <v>12.9</v>
      </c>
      <c r="J2857" s="1" t="s">
        <v>24</v>
      </c>
      <c r="K2857" s="1" t="s">
        <v>1096</v>
      </c>
      <c r="L2857" s="1">
        <v>7</v>
      </c>
      <c r="M2857" s="1" t="s">
        <v>1798</v>
      </c>
      <c r="N2857" s="1">
        <v>33.130000000000003</v>
      </c>
      <c r="P2857" s="2">
        <f t="shared" si="189"/>
        <v>174.5</v>
      </c>
      <c r="Q2857">
        <f t="shared" si="187"/>
        <v>3738000.0000000005</v>
      </c>
      <c r="R2857">
        <f t="shared" si="188"/>
        <v>99.995331728196902</v>
      </c>
    </row>
    <row r="2858" spans="1:18" ht="20.399999999999999" x14ac:dyDescent="0.35">
      <c r="A2858" s="1">
        <v>2856</v>
      </c>
      <c r="B2858" s="1" t="s">
        <v>334</v>
      </c>
      <c r="C2858" s="1" t="s">
        <v>34</v>
      </c>
      <c r="D2858" s="1">
        <v>2013</v>
      </c>
      <c r="E2858" s="1">
        <v>75421</v>
      </c>
      <c r="F2858" s="1" t="s">
        <v>23</v>
      </c>
      <c r="G2858" s="1" t="s">
        <v>17</v>
      </c>
      <c r="H2858" s="1" t="s">
        <v>18</v>
      </c>
      <c r="I2858" s="1">
        <v>25.44</v>
      </c>
      <c r="J2858" s="1" t="s">
        <v>24</v>
      </c>
      <c r="K2858" s="1" t="s">
        <v>1328</v>
      </c>
      <c r="L2858" s="1">
        <v>5</v>
      </c>
      <c r="N2858" s="1">
        <v>3.63</v>
      </c>
      <c r="P2858" s="2">
        <f t="shared" si="189"/>
        <v>56.3</v>
      </c>
      <c r="R2858" t="str">
        <f t="shared" si="188"/>
        <v/>
      </c>
    </row>
    <row r="2859" spans="1:18" ht="20.399999999999999" x14ac:dyDescent="0.35">
      <c r="A2859" s="1">
        <v>2857</v>
      </c>
      <c r="B2859" s="1" t="s">
        <v>1962</v>
      </c>
      <c r="C2859" s="1" t="s">
        <v>61</v>
      </c>
      <c r="D2859" s="1">
        <v>2010</v>
      </c>
      <c r="E2859" s="1">
        <v>80000</v>
      </c>
      <c r="F2859" s="1" t="s">
        <v>23</v>
      </c>
      <c r="G2859" s="1" t="s">
        <v>17</v>
      </c>
      <c r="H2859" s="1" t="s">
        <v>18</v>
      </c>
      <c r="I2859" s="1">
        <v>12.8</v>
      </c>
      <c r="J2859" s="1" t="s">
        <v>24</v>
      </c>
      <c r="K2859" s="1" t="s">
        <v>93</v>
      </c>
      <c r="L2859" s="1">
        <v>8</v>
      </c>
      <c r="N2859" s="1">
        <v>4.75</v>
      </c>
      <c r="P2859" s="2">
        <f t="shared" si="189"/>
        <v>102</v>
      </c>
      <c r="R2859" t="str">
        <f t="shared" si="188"/>
        <v/>
      </c>
    </row>
    <row r="2860" spans="1:18" ht="20.399999999999999" x14ac:dyDescent="0.35">
      <c r="A2860" s="1">
        <v>2858</v>
      </c>
      <c r="B2860" s="1" t="s">
        <v>887</v>
      </c>
      <c r="C2860" s="1" t="s">
        <v>53</v>
      </c>
      <c r="D2860" s="1">
        <v>2018</v>
      </c>
      <c r="E2860" s="1">
        <v>10671</v>
      </c>
      <c r="F2860" s="1" t="s">
        <v>28</v>
      </c>
      <c r="G2860" s="1" t="s">
        <v>17</v>
      </c>
      <c r="H2860" s="1" t="s">
        <v>18</v>
      </c>
      <c r="I2860" s="1">
        <v>20.85</v>
      </c>
      <c r="J2860" s="1" t="s">
        <v>24</v>
      </c>
      <c r="K2860" s="1" t="s">
        <v>544</v>
      </c>
      <c r="L2860" s="1">
        <v>5</v>
      </c>
      <c r="N2860" s="1">
        <v>6.51</v>
      </c>
      <c r="P2860" s="2">
        <f t="shared" si="189"/>
        <v>83.14</v>
      </c>
      <c r="R2860" t="str">
        <f t="shared" si="188"/>
        <v/>
      </c>
    </row>
    <row r="2861" spans="1:18" ht="20.399999999999999" x14ac:dyDescent="0.35">
      <c r="A2861" s="1">
        <v>2859</v>
      </c>
      <c r="B2861" s="1" t="s">
        <v>1489</v>
      </c>
      <c r="C2861" s="1" t="s">
        <v>39</v>
      </c>
      <c r="D2861" s="1">
        <v>2018</v>
      </c>
      <c r="E2861" s="1">
        <v>4126</v>
      </c>
      <c r="F2861" s="1" t="s">
        <v>28</v>
      </c>
      <c r="G2861" s="1" t="s">
        <v>17</v>
      </c>
      <c r="H2861" s="1" t="s">
        <v>18</v>
      </c>
      <c r="I2861" s="1">
        <v>21.7</v>
      </c>
      <c r="J2861" s="1" t="s">
        <v>24</v>
      </c>
      <c r="K2861" s="1" t="s">
        <v>223</v>
      </c>
      <c r="L2861" s="1">
        <v>5</v>
      </c>
      <c r="M2861" s="1" t="s">
        <v>1963</v>
      </c>
      <c r="N2861" s="1">
        <v>4.8</v>
      </c>
      <c r="P2861" s="2">
        <f t="shared" si="189"/>
        <v>67</v>
      </c>
      <c r="Q2861">
        <f t="shared" si="187"/>
        <v>530000</v>
      </c>
      <c r="R2861">
        <f t="shared" si="188"/>
        <v>99.987358490566038</v>
      </c>
    </row>
    <row r="2862" spans="1:18" ht="20.399999999999999" x14ac:dyDescent="0.35">
      <c r="A2862" s="1">
        <v>2860</v>
      </c>
      <c r="B2862" s="1" t="s">
        <v>1964</v>
      </c>
      <c r="C2862" s="1" t="s">
        <v>39</v>
      </c>
      <c r="D2862" s="1">
        <v>2017</v>
      </c>
      <c r="E2862" s="1">
        <v>98500</v>
      </c>
      <c r="F2862" s="1" t="s">
        <v>23</v>
      </c>
      <c r="G2862" s="1" t="s">
        <v>17</v>
      </c>
      <c r="H2862" s="1" t="s">
        <v>18</v>
      </c>
      <c r="I2862" s="1">
        <v>22.95</v>
      </c>
      <c r="J2862" s="1" t="s">
        <v>24</v>
      </c>
      <c r="K2862" s="1" t="s">
        <v>51</v>
      </c>
      <c r="L2862" s="1">
        <v>5</v>
      </c>
      <c r="M2862" s="1" t="s">
        <v>1965</v>
      </c>
      <c r="N2862" s="1">
        <v>6</v>
      </c>
      <c r="P2862" s="2">
        <f t="shared" si="189"/>
        <v>74</v>
      </c>
      <c r="Q2862">
        <f t="shared" si="187"/>
        <v>797000</v>
      </c>
      <c r="R2862">
        <f t="shared" si="188"/>
        <v>99.990715181932245</v>
      </c>
    </row>
    <row r="2863" spans="1:18" ht="20.399999999999999" x14ac:dyDescent="0.35">
      <c r="A2863" s="1">
        <v>2861</v>
      </c>
      <c r="B2863" s="1" t="s">
        <v>868</v>
      </c>
      <c r="C2863" s="1" t="s">
        <v>34</v>
      </c>
      <c r="D2863" s="1">
        <v>2016</v>
      </c>
      <c r="E2863" s="1">
        <v>61578</v>
      </c>
      <c r="F2863" s="1" t="s">
        <v>28</v>
      </c>
      <c r="G2863" s="1" t="s">
        <v>17</v>
      </c>
      <c r="H2863" s="1" t="s">
        <v>18</v>
      </c>
      <c r="I2863" s="1">
        <v>18.899999999999999</v>
      </c>
      <c r="J2863" s="1" t="s">
        <v>24</v>
      </c>
      <c r="K2863" s="1" t="s">
        <v>110</v>
      </c>
      <c r="L2863" s="1">
        <v>5</v>
      </c>
      <c r="N2863" s="1">
        <v>6.4</v>
      </c>
      <c r="P2863" s="2">
        <f t="shared" si="189"/>
        <v>82</v>
      </c>
      <c r="R2863" t="str">
        <f t="shared" si="188"/>
        <v/>
      </c>
    </row>
    <row r="2864" spans="1:18" ht="20.399999999999999" x14ac:dyDescent="0.35">
      <c r="A2864" s="1">
        <v>2862</v>
      </c>
      <c r="B2864" s="1" t="s">
        <v>1512</v>
      </c>
      <c r="C2864" s="1" t="s">
        <v>129</v>
      </c>
      <c r="D2864" s="1">
        <v>2014</v>
      </c>
      <c r="E2864" s="1">
        <v>54000</v>
      </c>
      <c r="F2864" s="1" t="s">
        <v>23</v>
      </c>
      <c r="G2864" s="1" t="s">
        <v>17</v>
      </c>
      <c r="H2864" s="1" t="s">
        <v>18</v>
      </c>
      <c r="I2864" s="1">
        <v>20.34</v>
      </c>
      <c r="J2864" s="1" t="s">
        <v>24</v>
      </c>
      <c r="K2864" s="1" t="s">
        <v>147</v>
      </c>
      <c r="L2864" s="1">
        <v>5</v>
      </c>
      <c r="N2864" s="1">
        <v>4.9000000000000004</v>
      </c>
      <c r="P2864" s="2">
        <f t="shared" si="189"/>
        <v>103.2</v>
      </c>
      <c r="R2864" t="str">
        <f t="shared" si="188"/>
        <v/>
      </c>
    </row>
    <row r="2865" spans="1:18" ht="20.399999999999999" x14ac:dyDescent="0.35">
      <c r="A2865" s="1">
        <v>2863</v>
      </c>
      <c r="B2865" s="1" t="s">
        <v>1007</v>
      </c>
      <c r="C2865" s="1" t="s">
        <v>34</v>
      </c>
      <c r="D2865" s="1">
        <v>2013</v>
      </c>
      <c r="E2865" s="1">
        <v>70998</v>
      </c>
      <c r="F2865" s="1" t="s">
        <v>23</v>
      </c>
      <c r="G2865" s="1" t="s">
        <v>35</v>
      </c>
      <c r="H2865" s="1" t="s">
        <v>18</v>
      </c>
      <c r="I2865" s="1">
        <v>17.68</v>
      </c>
      <c r="J2865" s="1" t="s">
        <v>24</v>
      </c>
      <c r="K2865" s="1" t="s">
        <v>139</v>
      </c>
      <c r="L2865" s="1">
        <v>5</v>
      </c>
      <c r="N2865" s="1">
        <v>20.57</v>
      </c>
      <c r="P2865" s="2">
        <f t="shared" si="189"/>
        <v>174.33</v>
      </c>
      <c r="R2865" t="str">
        <f t="shared" si="188"/>
        <v/>
      </c>
    </row>
    <row r="2866" spans="1:18" ht="20.399999999999999" x14ac:dyDescent="0.35">
      <c r="A2866" s="1">
        <v>2864</v>
      </c>
      <c r="B2866" s="1" t="s">
        <v>1966</v>
      </c>
      <c r="C2866" s="1" t="s">
        <v>57</v>
      </c>
      <c r="D2866" s="1">
        <v>2015</v>
      </c>
      <c r="E2866" s="1">
        <v>40082</v>
      </c>
      <c r="F2866" s="1" t="s">
        <v>23</v>
      </c>
      <c r="G2866" s="1" t="s">
        <v>17</v>
      </c>
      <c r="H2866" s="1" t="s">
        <v>18</v>
      </c>
      <c r="I2866" s="1">
        <v>19.3</v>
      </c>
      <c r="J2866" s="1" t="s">
        <v>24</v>
      </c>
      <c r="K2866" s="1" t="s">
        <v>114</v>
      </c>
      <c r="L2866" s="1">
        <v>5</v>
      </c>
      <c r="N2866" s="1">
        <v>4.76</v>
      </c>
      <c r="P2866" s="2">
        <f t="shared" si="189"/>
        <v>73.900000000000006</v>
      </c>
      <c r="R2866" t="str">
        <f t="shared" si="188"/>
        <v/>
      </c>
    </row>
    <row r="2867" spans="1:18" ht="20.399999999999999" x14ac:dyDescent="0.35">
      <c r="A2867" s="1">
        <v>2865</v>
      </c>
      <c r="B2867" s="1" t="s">
        <v>1967</v>
      </c>
      <c r="C2867" s="1" t="s">
        <v>53</v>
      </c>
      <c r="D2867" s="1">
        <v>2012</v>
      </c>
      <c r="E2867" s="1">
        <v>50619</v>
      </c>
      <c r="F2867" s="1" t="s">
        <v>28</v>
      </c>
      <c r="G2867" s="1" t="s">
        <v>17</v>
      </c>
      <c r="H2867" s="1" t="s">
        <v>18</v>
      </c>
      <c r="I2867" s="1">
        <v>18</v>
      </c>
      <c r="J2867" s="1" t="s">
        <v>24</v>
      </c>
      <c r="K2867" s="1" t="s">
        <v>536</v>
      </c>
      <c r="L2867" s="1">
        <v>5</v>
      </c>
      <c r="N2867" s="1">
        <v>2</v>
      </c>
      <c r="P2867" s="2">
        <f t="shared" si="189"/>
        <v>62</v>
      </c>
      <c r="R2867" t="str">
        <f t="shared" si="188"/>
        <v/>
      </c>
    </row>
    <row r="2868" spans="1:18" ht="20.399999999999999" x14ac:dyDescent="0.35">
      <c r="A2868" s="1">
        <v>2866</v>
      </c>
      <c r="B2868" s="1" t="s">
        <v>76</v>
      </c>
      <c r="C2868" s="1" t="s">
        <v>34</v>
      </c>
      <c r="D2868" s="1">
        <v>2009</v>
      </c>
      <c r="E2868" s="1">
        <v>103905</v>
      </c>
      <c r="F2868" s="1" t="s">
        <v>23</v>
      </c>
      <c r="G2868" s="1" t="s">
        <v>35</v>
      </c>
      <c r="H2868" s="1" t="s">
        <v>18</v>
      </c>
      <c r="I2868" s="1">
        <v>22.69</v>
      </c>
      <c r="J2868" s="1" t="s">
        <v>24</v>
      </c>
      <c r="K2868" s="1" t="s">
        <v>77</v>
      </c>
      <c r="L2868" s="1">
        <v>5</v>
      </c>
      <c r="M2868" s="1" t="s">
        <v>1531</v>
      </c>
      <c r="N2868" s="1">
        <v>9.92</v>
      </c>
      <c r="P2868" s="2">
        <f t="shared" si="189"/>
        <v>190</v>
      </c>
      <c r="Q2868">
        <f t="shared" si="187"/>
        <v>4331000</v>
      </c>
      <c r="R2868">
        <f t="shared" si="188"/>
        <v>99.995613022396682</v>
      </c>
    </row>
    <row r="2869" spans="1:18" ht="20.399999999999999" x14ac:dyDescent="0.35">
      <c r="A2869" s="1">
        <v>2867</v>
      </c>
      <c r="B2869" s="1" t="s">
        <v>621</v>
      </c>
      <c r="C2869" s="1" t="s">
        <v>53</v>
      </c>
      <c r="D2869" s="1">
        <v>2018</v>
      </c>
      <c r="E2869" s="1">
        <v>15334</v>
      </c>
      <c r="F2869" s="1" t="s">
        <v>28</v>
      </c>
      <c r="G2869" s="1" t="s">
        <v>17</v>
      </c>
      <c r="H2869" s="1" t="s">
        <v>18</v>
      </c>
      <c r="I2869" s="1">
        <v>21.1</v>
      </c>
      <c r="J2869" s="1" t="s">
        <v>24</v>
      </c>
      <c r="K2869" s="1" t="s">
        <v>41</v>
      </c>
      <c r="L2869" s="1">
        <v>5</v>
      </c>
      <c r="N2869" s="1">
        <v>3.69</v>
      </c>
      <c r="P2869" s="2">
        <f t="shared" si="189"/>
        <v>55.2</v>
      </c>
      <c r="R2869" t="str">
        <f t="shared" si="188"/>
        <v/>
      </c>
    </row>
    <row r="2870" spans="1:18" ht="20.399999999999999" x14ac:dyDescent="0.35">
      <c r="A2870" s="1">
        <v>2868</v>
      </c>
      <c r="B2870" s="1" t="s">
        <v>749</v>
      </c>
      <c r="C2870" s="1" t="s">
        <v>39</v>
      </c>
      <c r="D2870" s="1">
        <v>2013</v>
      </c>
      <c r="E2870" s="1">
        <v>69000</v>
      </c>
      <c r="F2870" s="1" t="s">
        <v>23</v>
      </c>
      <c r="G2870" s="1" t="s">
        <v>17</v>
      </c>
      <c r="H2870" s="1" t="s">
        <v>18</v>
      </c>
      <c r="I2870" s="1">
        <v>23.4</v>
      </c>
      <c r="J2870" s="1" t="s">
        <v>24</v>
      </c>
      <c r="K2870" s="1" t="s">
        <v>51</v>
      </c>
      <c r="L2870" s="1">
        <v>5</v>
      </c>
      <c r="N2870" s="1">
        <v>5.75</v>
      </c>
      <c r="P2870" s="2">
        <f t="shared" si="189"/>
        <v>74</v>
      </c>
      <c r="R2870" t="str">
        <f t="shared" si="188"/>
        <v/>
      </c>
    </row>
    <row r="2871" spans="1:18" ht="20.399999999999999" x14ac:dyDescent="0.35">
      <c r="A2871" s="1">
        <v>2869</v>
      </c>
      <c r="B2871" s="1" t="s">
        <v>1918</v>
      </c>
      <c r="C2871" s="1" t="s">
        <v>39</v>
      </c>
      <c r="D2871" s="1">
        <v>2014</v>
      </c>
      <c r="E2871" s="1">
        <v>75160</v>
      </c>
      <c r="F2871" s="1" t="s">
        <v>23</v>
      </c>
      <c r="G2871" s="1" t="s">
        <v>17</v>
      </c>
      <c r="H2871" s="1" t="s">
        <v>18</v>
      </c>
      <c r="I2871" s="1">
        <v>20.14</v>
      </c>
      <c r="J2871" s="1" t="s">
        <v>24</v>
      </c>
      <c r="K2871" s="1" t="s">
        <v>80</v>
      </c>
      <c r="L2871" s="1">
        <v>5</v>
      </c>
      <c r="N2871" s="1">
        <v>5.7</v>
      </c>
      <c r="P2871" s="2">
        <f t="shared" si="189"/>
        <v>88.5</v>
      </c>
      <c r="R2871" t="str">
        <f t="shared" si="188"/>
        <v/>
      </c>
    </row>
    <row r="2872" spans="1:18" ht="20.399999999999999" x14ac:dyDescent="0.35">
      <c r="A2872" s="1">
        <v>2870</v>
      </c>
      <c r="B2872" s="1" t="s">
        <v>1499</v>
      </c>
      <c r="C2872" s="1" t="s">
        <v>34</v>
      </c>
      <c r="D2872" s="1">
        <v>2014</v>
      </c>
      <c r="E2872" s="1">
        <v>44753</v>
      </c>
      <c r="F2872" s="1" t="s">
        <v>28</v>
      </c>
      <c r="G2872" s="1" t="s">
        <v>17</v>
      </c>
      <c r="H2872" s="1" t="s">
        <v>18</v>
      </c>
      <c r="I2872" s="1">
        <v>18</v>
      </c>
      <c r="J2872" s="1" t="s">
        <v>24</v>
      </c>
      <c r="K2872" s="1" t="s">
        <v>196</v>
      </c>
      <c r="L2872" s="1">
        <v>5</v>
      </c>
      <c r="N2872" s="1">
        <v>4.9400000000000004</v>
      </c>
      <c r="P2872" s="2">
        <f t="shared" si="189"/>
        <v>86.7</v>
      </c>
      <c r="R2872" t="str">
        <f t="shared" si="188"/>
        <v/>
      </c>
    </row>
    <row r="2873" spans="1:18" ht="20.399999999999999" x14ac:dyDescent="0.35">
      <c r="A2873" s="1">
        <v>2871</v>
      </c>
      <c r="B2873" s="1" t="s">
        <v>85</v>
      </c>
      <c r="C2873" s="1" t="s">
        <v>53</v>
      </c>
      <c r="D2873" s="1">
        <v>2012</v>
      </c>
      <c r="E2873" s="1">
        <v>53024</v>
      </c>
      <c r="F2873" s="1" t="s">
        <v>28</v>
      </c>
      <c r="G2873" s="1" t="s">
        <v>35</v>
      </c>
      <c r="H2873" s="1" t="s">
        <v>18</v>
      </c>
      <c r="I2873" s="1">
        <v>14.4</v>
      </c>
      <c r="J2873" s="1" t="s">
        <v>24</v>
      </c>
      <c r="K2873" s="1" t="s">
        <v>49</v>
      </c>
      <c r="L2873" s="1">
        <v>5</v>
      </c>
      <c r="N2873" s="1">
        <v>4.29</v>
      </c>
      <c r="P2873" s="2">
        <f t="shared" si="189"/>
        <v>103.6</v>
      </c>
      <c r="R2873" t="str">
        <f t="shared" si="188"/>
        <v/>
      </c>
    </row>
    <row r="2874" spans="1:18" ht="20.399999999999999" x14ac:dyDescent="0.35">
      <c r="A2874" s="1">
        <v>2872</v>
      </c>
      <c r="B2874" s="1" t="s">
        <v>1951</v>
      </c>
      <c r="C2874" s="1" t="s">
        <v>57</v>
      </c>
      <c r="D2874" s="1">
        <v>2014</v>
      </c>
      <c r="E2874" s="1">
        <v>23840</v>
      </c>
      <c r="F2874" s="1" t="s">
        <v>28</v>
      </c>
      <c r="G2874" s="1" t="s">
        <v>17</v>
      </c>
      <c r="H2874" s="1" t="s">
        <v>18</v>
      </c>
      <c r="I2874" s="1">
        <v>20.51</v>
      </c>
      <c r="J2874" s="1" t="s">
        <v>24</v>
      </c>
      <c r="K2874" s="1" t="s">
        <v>398</v>
      </c>
      <c r="L2874" s="1">
        <v>5</v>
      </c>
      <c r="N2874" s="1">
        <v>3</v>
      </c>
      <c r="P2874" s="2">
        <f t="shared" si="189"/>
        <v>67.040000000000006</v>
      </c>
      <c r="R2874" t="str">
        <f t="shared" si="188"/>
        <v/>
      </c>
    </row>
    <row r="2875" spans="1:18" ht="20.399999999999999" x14ac:dyDescent="0.35">
      <c r="A2875" s="1">
        <v>2873</v>
      </c>
      <c r="B2875" s="1" t="s">
        <v>743</v>
      </c>
      <c r="C2875" s="1" t="s">
        <v>39</v>
      </c>
      <c r="D2875" s="1">
        <v>2014</v>
      </c>
      <c r="E2875" s="1">
        <v>81298</v>
      </c>
      <c r="F2875" s="1" t="s">
        <v>23</v>
      </c>
      <c r="G2875" s="1" t="s">
        <v>17</v>
      </c>
      <c r="H2875" s="1" t="s">
        <v>18</v>
      </c>
      <c r="I2875" s="1">
        <v>20.14</v>
      </c>
      <c r="J2875" s="1" t="s">
        <v>24</v>
      </c>
      <c r="K2875" s="1" t="s">
        <v>472</v>
      </c>
      <c r="L2875" s="1">
        <v>5</v>
      </c>
      <c r="N2875" s="1">
        <v>6.5</v>
      </c>
      <c r="P2875" s="2">
        <f t="shared" si="189"/>
        <v>88.8</v>
      </c>
      <c r="R2875" t="str">
        <f t="shared" si="188"/>
        <v/>
      </c>
    </row>
    <row r="2876" spans="1:18" ht="20.399999999999999" x14ac:dyDescent="0.35">
      <c r="A2876" s="1">
        <v>2874</v>
      </c>
      <c r="B2876" s="1" t="s">
        <v>519</v>
      </c>
      <c r="C2876" s="1" t="s">
        <v>43</v>
      </c>
      <c r="D2876" s="1">
        <v>2015</v>
      </c>
      <c r="E2876" s="1">
        <v>59000</v>
      </c>
      <c r="F2876" s="1" t="s">
        <v>28</v>
      </c>
      <c r="G2876" s="1" t="s">
        <v>17</v>
      </c>
      <c r="H2876" s="1" t="s">
        <v>36</v>
      </c>
      <c r="I2876" s="1">
        <v>16.47</v>
      </c>
      <c r="J2876" s="1" t="s">
        <v>24</v>
      </c>
      <c r="K2876" s="1" t="s">
        <v>114</v>
      </c>
      <c r="L2876" s="1">
        <v>5</v>
      </c>
      <c r="N2876" s="1">
        <v>4.9000000000000004</v>
      </c>
      <c r="P2876" s="2">
        <f t="shared" si="189"/>
        <v>73.900000000000006</v>
      </c>
      <c r="R2876" t="str">
        <f t="shared" si="188"/>
        <v/>
      </c>
    </row>
    <row r="2877" spans="1:18" ht="20.399999999999999" x14ac:dyDescent="0.35">
      <c r="A2877" s="1">
        <v>2875</v>
      </c>
      <c r="B2877" s="1" t="s">
        <v>212</v>
      </c>
      <c r="C2877" s="1" t="s">
        <v>53</v>
      </c>
      <c r="D2877" s="1">
        <v>2016</v>
      </c>
      <c r="E2877" s="1">
        <v>51806</v>
      </c>
      <c r="F2877" s="1" t="s">
        <v>23</v>
      </c>
      <c r="G2877" s="1" t="s">
        <v>17</v>
      </c>
      <c r="H2877" s="1" t="s">
        <v>18</v>
      </c>
      <c r="I2877" s="1">
        <v>25.8</v>
      </c>
      <c r="J2877" s="1" t="s">
        <v>24</v>
      </c>
      <c r="K2877" s="1" t="s">
        <v>69</v>
      </c>
      <c r="L2877" s="1">
        <v>5</v>
      </c>
      <c r="N2877" s="1">
        <v>5.4</v>
      </c>
      <c r="P2877" s="2">
        <f t="shared" si="189"/>
        <v>98.6</v>
      </c>
      <c r="R2877" t="str">
        <f t="shared" si="188"/>
        <v/>
      </c>
    </row>
    <row r="2878" spans="1:18" ht="20.399999999999999" x14ac:dyDescent="0.35">
      <c r="A2878" s="1">
        <v>2876</v>
      </c>
      <c r="B2878" s="1" t="s">
        <v>1968</v>
      </c>
      <c r="C2878" s="1" t="s">
        <v>61</v>
      </c>
      <c r="D2878" s="1">
        <v>2014</v>
      </c>
      <c r="E2878" s="1">
        <v>56000</v>
      </c>
      <c r="F2878" s="1" t="s">
        <v>23</v>
      </c>
      <c r="G2878" s="1" t="s">
        <v>35</v>
      </c>
      <c r="H2878" s="1" t="s">
        <v>18</v>
      </c>
      <c r="I2878" s="1">
        <v>18.53</v>
      </c>
      <c r="J2878" s="1" t="s">
        <v>24</v>
      </c>
      <c r="K2878" s="1" t="s">
        <v>186</v>
      </c>
      <c r="L2878" s="1">
        <v>5</v>
      </c>
      <c r="M2878" s="1" t="s">
        <v>1969</v>
      </c>
      <c r="N2878" s="1">
        <v>24</v>
      </c>
      <c r="P2878" s="2">
        <f t="shared" si="189"/>
        <v>187.74</v>
      </c>
      <c r="Q2878">
        <f t="shared" si="187"/>
        <v>5938000</v>
      </c>
      <c r="R2878">
        <f t="shared" si="188"/>
        <v>99.996838329403843</v>
      </c>
    </row>
    <row r="2879" spans="1:18" ht="20.399999999999999" x14ac:dyDescent="0.35">
      <c r="A2879" s="1">
        <v>2877</v>
      </c>
      <c r="B2879" s="1" t="s">
        <v>1970</v>
      </c>
      <c r="C2879" s="1" t="s">
        <v>53</v>
      </c>
      <c r="D2879" s="1">
        <v>2019</v>
      </c>
      <c r="E2879" s="1">
        <v>29279</v>
      </c>
      <c r="F2879" s="1" t="s">
        <v>23</v>
      </c>
      <c r="G2879" s="1" t="s">
        <v>17</v>
      </c>
      <c r="H2879" s="1" t="s">
        <v>18</v>
      </c>
      <c r="I2879" s="1">
        <v>24.7</v>
      </c>
      <c r="J2879" s="1" t="s">
        <v>24</v>
      </c>
      <c r="K2879" s="1" t="s">
        <v>165</v>
      </c>
      <c r="L2879" s="1">
        <v>5</v>
      </c>
      <c r="N2879" s="1">
        <v>7.46</v>
      </c>
      <c r="P2879" s="2">
        <f t="shared" si="189"/>
        <v>69</v>
      </c>
      <c r="R2879" t="str">
        <f t="shared" si="188"/>
        <v/>
      </c>
    </row>
    <row r="2880" spans="1:18" ht="20.399999999999999" x14ac:dyDescent="0.35">
      <c r="A2880" s="1">
        <v>2878</v>
      </c>
      <c r="B2880" s="1" t="s">
        <v>781</v>
      </c>
      <c r="C2880" s="1" t="s">
        <v>53</v>
      </c>
      <c r="D2880" s="1">
        <v>2017</v>
      </c>
      <c r="E2880" s="1">
        <v>33550</v>
      </c>
      <c r="F2880" s="1" t="s">
        <v>23</v>
      </c>
      <c r="G2880" s="1" t="s">
        <v>35</v>
      </c>
      <c r="H2880" s="1" t="s">
        <v>18</v>
      </c>
      <c r="I2880" s="1">
        <v>21.5</v>
      </c>
      <c r="J2880" s="1" t="s">
        <v>24</v>
      </c>
      <c r="K2880" s="1" t="s">
        <v>181</v>
      </c>
      <c r="L2880" s="1">
        <v>5</v>
      </c>
      <c r="M2880" s="1" t="s">
        <v>782</v>
      </c>
      <c r="N2880" s="1">
        <v>9.6</v>
      </c>
      <c r="P2880" s="2">
        <f t="shared" si="189"/>
        <v>108.5</v>
      </c>
      <c r="Q2880">
        <f t="shared" si="187"/>
        <v>1586000</v>
      </c>
      <c r="R2880">
        <f t="shared" si="188"/>
        <v>99.993158890290033</v>
      </c>
    </row>
    <row r="2881" spans="1:18" ht="20.399999999999999" x14ac:dyDescent="0.35">
      <c r="A2881" s="1">
        <v>2879</v>
      </c>
      <c r="B2881" s="1" t="s">
        <v>1968</v>
      </c>
      <c r="C2881" s="1" t="s">
        <v>39</v>
      </c>
      <c r="D2881" s="1">
        <v>2014</v>
      </c>
      <c r="E2881" s="1">
        <v>62000</v>
      </c>
      <c r="F2881" s="1" t="s">
        <v>23</v>
      </c>
      <c r="G2881" s="1" t="s">
        <v>35</v>
      </c>
      <c r="H2881" s="1" t="s">
        <v>18</v>
      </c>
      <c r="I2881" s="1">
        <v>18.53</v>
      </c>
      <c r="J2881" s="1" t="s">
        <v>24</v>
      </c>
      <c r="K2881" s="1" t="s">
        <v>186</v>
      </c>
      <c r="L2881" s="1">
        <v>5</v>
      </c>
      <c r="M2881" s="1" t="s">
        <v>1971</v>
      </c>
      <c r="N2881" s="1">
        <v>25</v>
      </c>
      <c r="P2881" s="2">
        <f t="shared" si="189"/>
        <v>187.74</v>
      </c>
      <c r="Q2881">
        <f t="shared" si="187"/>
        <v>6709999.9999999991</v>
      </c>
      <c r="R2881">
        <f t="shared" si="188"/>
        <v>99.997202086438151</v>
      </c>
    </row>
    <row r="2882" spans="1:18" ht="20.399999999999999" x14ac:dyDescent="0.35">
      <c r="A2882" s="1">
        <v>2880</v>
      </c>
      <c r="B2882" s="1" t="s">
        <v>1674</v>
      </c>
      <c r="C2882" s="1" t="s">
        <v>39</v>
      </c>
      <c r="D2882" s="1">
        <v>2014</v>
      </c>
      <c r="E2882" s="1">
        <v>66000</v>
      </c>
      <c r="F2882" s="1" t="s">
        <v>23</v>
      </c>
      <c r="G2882" s="1" t="s">
        <v>17</v>
      </c>
      <c r="H2882" s="1" t="s">
        <v>18</v>
      </c>
      <c r="I2882" s="1">
        <v>19.010000000000002</v>
      </c>
      <c r="J2882" s="1" t="s">
        <v>24</v>
      </c>
      <c r="K2882" s="1" t="s">
        <v>181</v>
      </c>
      <c r="L2882" s="1">
        <v>5</v>
      </c>
      <c r="N2882" s="1">
        <v>6.8</v>
      </c>
      <c r="P2882" s="2">
        <f t="shared" si="189"/>
        <v>108.5</v>
      </c>
      <c r="R2882" t="str">
        <f t="shared" si="188"/>
        <v/>
      </c>
    </row>
    <row r="2883" spans="1:18" ht="20.399999999999999" x14ac:dyDescent="0.35">
      <c r="A2883" s="1">
        <v>2881</v>
      </c>
      <c r="B2883" s="1" t="s">
        <v>1583</v>
      </c>
      <c r="C2883" s="1" t="s">
        <v>34</v>
      </c>
      <c r="D2883" s="1">
        <v>2016</v>
      </c>
      <c r="E2883" s="1">
        <v>46630</v>
      </c>
      <c r="F2883" s="1" t="s">
        <v>23</v>
      </c>
      <c r="G2883" s="1" t="s">
        <v>35</v>
      </c>
      <c r="H2883" s="1" t="s">
        <v>18</v>
      </c>
      <c r="I2883" s="1">
        <v>21.66</v>
      </c>
      <c r="J2883" s="1" t="s">
        <v>24</v>
      </c>
      <c r="K2883" s="1" t="s">
        <v>298</v>
      </c>
      <c r="L2883" s="1">
        <v>5</v>
      </c>
      <c r="N2883" s="1">
        <v>8.59</v>
      </c>
      <c r="P2883" s="2">
        <f t="shared" si="189"/>
        <v>103.52</v>
      </c>
      <c r="R2883" t="str">
        <f t="shared" si="188"/>
        <v/>
      </c>
    </row>
    <row r="2884" spans="1:18" ht="20.399999999999999" x14ac:dyDescent="0.35">
      <c r="A2884" s="1">
        <v>2882</v>
      </c>
      <c r="B2884" s="1" t="s">
        <v>1972</v>
      </c>
      <c r="C2884" s="1" t="s">
        <v>39</v>
      </c>
      <c r="D2884" s="1">
        <v>2016</v>
      </c>
      <c r="E2884" s="1">
        <v>72566</v>
      </c>
      <c r="F2884" s="1" t="s">
        <v>23</v>
      </c>
      <c r="G2884" s="1" t="s">
        <v>17</v>
      </c>
      <c r="H2884" s="1" t="s">
        <v>18</v>
      </c>
      <c r="I2884" s="1">
        <v>25.83</v>
      </c>
      <c r="J2884" s="1" t="s">
        <v>24</v>
      </c>
      <c r="K2884" s="1" t="s">
        <v>405</v>
      </c>
      <c r="L2884" s="1">
        <v>5</v>
      </c>
      <c r="N2884" s="1">
        <v>5.29</v>
      </c>
      <c r="P2884" s="2">
        <f t="shared" si="189"/>
        <v>99</v>
      </c>
      <c r="R2884" t="str">
        <f t="shared" si="188"/>
        <v/>
      </c>
    </row>
    <row r="2885" spans="1:18" ht="20.399999999999999" x14ac:dyDescent="0.35">
      <c r="A2885" s="1">
        <v>2883</v>
      </c>
      <c r="B2885" s="1" t="s">
        <v>1973</v>
      </c>
      <c r="C2885" s="1" t="s">
        <v>22</v>
      </c>
      <c r="D2885" s="1">
        <v>2011</v>
      </c>
      <c r="E2885" s="1">
        <v>51482</v>
      </c>
      <c r="F2885" s="1" t="s">
        <v>23</v>
      </c>
      <c r="G2885" s="1" t="s">
        <v>17</v>
      </c>
      <c r="H2885" s="1" t="s">
        <v>18</v>
      </c>
      <c r="I2885" s="1">
        <v>15.42</v>
      </c>
      <c r="J2885" s="1" t="s">
        <v>24</v>
      </c>
      <c r="K2885" s="1" t="s">
        <v>424</v>
      </c>
      <c r="L2885" s="1">
        <v>8</v>
      </c>
      <c r="N2885" s="1">
        <v>2.5</v>
      </c>
      <c r="P2885" s="2">
        <f t="shared" si="189"/>
        <v>70</v>
      </c>
      <c r="R2885" t="str">
        <f t="shared" si="188"/>
        <v/>
      </c>
    </row>
    <row r="2886" spans="1:18" ht="20.399999999999999" x14ac:dyDescent="0.35">
      <c r="A2886" s="1">
        <v>2884</v>
      </c>
      <c r="B2886" s="1" t="s">
        <v>73</v>
      </c>
      <c r="C2886" s="1" t="s">
        <v>27</v>
      </c>
      <c r="D2886" s="1">
        <v>2011</v>
      </c>
      <c r="E2886" s="1">
        <v>90000</v>
      </c>
      <c r="F2886" s="1" t="s">
        <v>23</v>
      </c>
      <c r="G2886" s="1" t="s">
        <v>35</v>
      </c>
      <c r="H2886" s="1" t="s">
        <v>18</v>
      </c>
      <c r="I2886" s="1">
        <v>14.84</v>
      </c>
      <c r="J2886" s="1" t="s">
        <v>24</v>
      </c>
      <c r="K2886" s="1" t="s">
        <v>75</v>
      </c>
      <c r="L2886" s="1">
        <v>5</v>
      </c>
      <c r="N2886" s="1">
        <v>13.9</v>
      </c>
      <c r="P2886" s="2">
        <f t="shared" si="189"/>
        <v>167.62</v>
      </c>
      <c r="R2886" t="str">
        <f t="shared" si="188"/>
        <v/>
      </c>
    </row>
    <row r="2887" spans="1:18" ht="20.399999999999999" x14ac:dyDescent="0.35">
      <c r="A2887" s="1">
        <v>2885</v>
      </c>
      <c r="B2887" s="1" t="s">
        <v>206</v>
      </c>
      <c r="C2887" s="1" t="s">
        <v>43</v>
      </c>
      <c r="D2887" s="1">
        <v>2014</v>
      </c>
      <c r="E2887" s="1">
        <v>69000</v>
      </c>
      <c r="F2887" s="1" t="s">
        <v>23</v>
      </c>
      <c r="G2887" s="1" t="s">
        <v>17</v>
      </c>
      <c r="H2887" s="1" t="s">
        <v>36</v>
      </c>
      <c r="I2887" s="1">
        <v>13</v>
      </c>
      <c r="J2887" s="1" t="s">
        <v>24</v>
      </c>
      <c r="K2887" s="1" t="s">
        <v>207</v>
      </c>
      <c r="L2887" s="1">
        <v>7</v>
      </c>
      <c r="N2887" s="1">
        <v>20</v>
      </c>
      <c r="P2887" s="2">
        <f t="shared" si="189"/>
        <v>168.5</v>
      </c>
      <c r="R2887" t="str">
        <f t="shared" si="188"/>
        <v/>
      </c>
    </row>
    <row r="2888" spans="1:18" ht="20.399999999999999" x14ac:dyDescent="0.35">
      <c r="A2888" s="1">
        <v>2886</v>
      </c>
      <c r="B2888" s="1" t="s">
        <v>526</v>
      </c>
      <c r="C2888" s="1" t="s">
        <v>61</v>
      </c>
      <c r="D2888" s="1">
        <v>2011</v>
      </c>
      <c r="E2888" s="1">
        <v>90000</v>
      </c>
      <c r="F2888" s="1" t="s">
        <v>28</v>
      </c>
      <c r="G2888" s="1" t="s">
        <v>17</v>
      </c>
      <c r="H2888" s="1" t="s">
        <v>36</v>
      </c>
      <c r="I2888" s="1">
        <v>17</v>
      </c>
      <c r="J2888" s="1" t="s">
        <v>24</v>
      </c>
      <c r="K2888" s="1" t="s">
        <v>466</v>
      </c>
      <c r="L2888" s="1">
        <v>5</v>
      </c>
      <c r="N2888" s="1">
        <v>3.4</v>
      </c>
      <c r="P2888" s="2">
        <f t="shared" si="189"/>
        <v>118</v>
      </c>
      <c r="R2888" t="str">
        <f t="shared" si="188"/>
        <v/>
      </c>
    </row>
    <row r="2889" spans="1:18" ht="20.399999999999999" x14ac:dyDescent="0.35">
      <c r="A2889" s="1">
        <v>2887</v>
      </c>
      <c r="B2889" s="1" t="s">
        <v>367</v>
      </c>
      <c r="C2889" s="1" t="s">
        <v>15</v>
      </c>
      <c r="D2889" s="1">
        <v>2015</v>
      </c>
      <c r="E2889" s="1">
        <v>39000</v>
      </c>
      <c r="F2889" s="1" t="s">
        <v>28</v>
      </c>
      <c r="G2889" s="1" t="s">
        <v>17</v>
      </c>
      <c r="H2889" s="1" t="s">
        <v>18</v>
      </c>
      <c r="I2889" s="1">
        <v>18.600000000000001</v>
      </c>
      <c r="J2889" s="1" t="s">
        <v>24</v>
      </c>
      <c r="K2889" s="1" t="s">
        <v>368</v>
      </c>
      <c r="L2889" s="1">
        <v>5</v>
      </c>
      <c r="N2889" s="1">
        <v>5.5</v>
      </c>
      <c r="P2889" s="2">
        <f t="shared" si="189"/>
        <v>81.83</v>
      </c>
      <c r="R2889" t="str">
        <f t="shared" si="188"/>
        <v/>
      </c>
    </row>
    <row r="2890" spans="1:18" ht="20.399999999999999" x14ac:dyDescent="0.35">
      <c r="A2890" s="1">
        <v>2888</v>
      </c>
      <c r="B2890" s="1" t="s">
        <v>497</v>
      </c>
      <c r="C2890" s="1" t="s">
        <v>39</v>
      </c>
      <c r="D2890" s="1">
        <v>2012</v>
      </c>
      <c r="E2890" s="1">
        <v>110000</v>
      </c>
      <c r="F2890" s="1" t="s">
        <v>23</v>
      </c>
      <c r="G2890" s="1" t="s">
        <v>17</v>
      </c>
      <c r="H2890" s="1" t="s">
        <v>36</v>
      </c>
      <c r="I2890" s="1">
        <v>20.54</v>
      </c>
      <c r="J2890" s="1" t="s">
        <v>24</v>
      </c>
      <c r="K2890" s="1" t="s">
        <v>49</v>
      </c>
      <c r="L2890" s="1">
        <v>5</v>
      </c>
      <c r="N2890" s="1">
        <v>3.65</v>
      </c>
      <c r="P2890" s="2">
        <f t="shared" si="189"/>
        <v>103.6</v>
      </c>
      <c r="R2890" t="str">
        <f t="shared" si="188"/>
        <v/>
      </c>
    </row>
    <row r="2891" spans="1:18" ht="20.399999999999999" x14ac:dyDescent="0.35">
      <c r="A2891" s="1">
        <v>2889</v>
      </c>
      <c r="B2891" s="1" t="s">
        <v>1974</v>
      </c>
      <c r="C2891" s="1" t="s">
        <v>53</v>
      </c>
      <c r="D2891" s="1">
        <v>2011</v>
      </c>
      <c r="E2891" s="1">
        <v>68022</v>
      </c>
      <c r="F2891" s="1" t="s">
        <v>23</v>
      </c>
      <c r="G2891" s="1" t="s">
        <v>17</v>
      </c>
      <c r="H2891" s="1" t="s">
        <v>18</v>
      </c>
      <c r="I2891" s="1">
        <v>13.1</v>
      </c>
      <c r="J2891" s="1" t="s">
        <v>24</v>
      </c>
      <c r="K2891" s="1" t="s">
        <v>524</v>
      </c>
      <c r="L2891" s="1">
        <v>7</v>
      </c>
      <c r="N2891" s="1">
        <v>5.86</v>
      </c>
      <c r="P2891" s="2">
        <f t="shared" si="189"/>
        <v>141</v>
      </c>
      <c r="R2891" t="str">
        <f t="shared" si="188"/>
        <v/>
      </c>
    </row>
    <row r="2892" spans="1:18" ht="20.399999999999999" x14ac:dyDescent="0.35">
      <c r="A2892" s="1">
        <v>2890</v>
      </c>
      <c r="B2892" s="1" t="s">
        <v>1110</v>
      </c>
      <c r="C2892" s="1" t="s">
        <v>34</v>
      </c>
      <c r="D2892" s="1">
        <v>2018</v>
      </c>
      <c r="E2892" s="1">
        <v>27852</v>
      </c>
      <c r="F2892" s="1" t="s">
        <v>28</v>
      </c>
      <c r="G2892" s="1" t="s">
        <v>35</v>
      </c>
      <c r="H2892" s="1" t="s">
        <v>18</v>
      </c>
      <c r="I2892" s="1">
        <v>14.8</v>
      </c>
      <c r="J2892" s="1" t="s">
        <v>24</v>
      </c>
      <c r="K2892" s="1" t="s">
        <v>1111</v>
      </c>
      <c r="L2892" s="1">
        <v>5</v>
      </c>
      <c r="M2892" s="1" t="s">
        <v>1112</v>
      </c>
      <c r="N2892" s="1">
        <v>10.44</v>
      </c>
      <c r="P2892" s="2">
        <f t="shared" si="189"/>
        <v>121.36</v>
      </c>
      <c r="Q2892">
        <f t="shared" ref="Q2892:Q2939" si="190">VALUE(SUBSTITUTE(SUBSTITUTE(TRIM(M2892), CHAR(160), ""), " Lakh", "")) * 100000</f>
        <v>1410000</v>
      </c>
      <c r="R2892">
        <f t="shared" si="188"/>
        <v>99.991392907801412</v>
      </c>
    </row>
    <row r="2893" spans="1:18" ht="20.399999999999999" x14ac:dyDescent="0.35">
      <c r="A2893" s="1">
        <v>2891</v>
      </c>
      <c r="B2893" s="1" t="s">
        <v>59</v>
      </c>
      <c r="C2893" s="1" t="s">
        <v>74</v>
      </c>
      <c r="D2893" s="1">
        <v>2013</v>
      </c>
      <c r="E2893" s="1">
        <v>58291</v>
      </c>
      <c r="F2893" s="1" t="s">
        <v>23</v>
      </c>
      <c r="G2893" s="1" t="s">
        <v>17</v>
      </c>
      <c r="H2893" s="1" t="s">
        <v>18</v>
      </c>
      <c r="I2893" s="1">
        <v>17.8</v>
      </c>
      <c r="J2893" s="1" t="s">
        <v>24</v>
      </c>
      <c r="K2893" s="1" t="s">
        <v>188</v>
      </c>
      <c r="L2893" s="1">
        <v>5</v>
      </c>
      <c r="N2893" s="1">
        <v>5</v>
      </c>
      <c r="P2893" s="2"/>
      <c r="R2893" t="str">
        <f t="shared" ref="R2893:R2956" si="191">IF(Q2893&lt;&gt;"", ((Q2893 - P2893) / Q2893) * 100, "")</f>
        <v/>
      </c>
    </row>
    <row r="2894" spans="1:18" ht="20.399999999999999" x14ac:dyDescent="0.35">
      <c r="A2894" s="1">
        <v>2892</v>
      </c>
      <c r="B2894" s="1" t="s">
        <v>1048</v>
      </c>
      <c r="C2894" s="1" t="s">
        <v>34</v>
      </c>
      <c r="D2894" s="1">
        <v>2011</v>
      </c>
      <c r="E2894" s="1">
        <v>68439</v>
      </c>
      <c r="F2894" s="1" t="s">
        <v>23</v>
      </c>
      <c r="G2894" s="1" t="s">
        <v>17</v>
      </c>
      <c r="H2894" s="1" t="s">
        <v>18</v>
      </c>
      <c r="I2894" s="1">
        <v>23</v>
      </c>
      <c r="J2894" s="1" t="s">
        <v>24</v>
      </c>
      <c r="K2894" s="1" t="s">
        <v>219</v>
      </c>
      <c r="L2894" s="1">
        <v>5</v>
      </c>
      <c r="N2894" s="1">
        <v>3.37</v>
      </c>
      <c r="P2894" s="2">
        <f t="shared" ref="P2894:P2925" si="192">--LEFT(K2894, FIND(" ", K2894) - 1)</f>
        <v>90</v>
      </c>
      <c r="R2894" t="str">
        <f t="shared" si="191"/>
        <v/>
      </c>
    </row>
    <row r="2895" spans="1:18" ht="20.399999999999999" x14ac:dyDescent="0.35">
      <c r="A2895" s="1">
        <v>2893</v>
      </c>
      <c r="B2895" s="1" t="s">
        <v>1334</v>
      </c>
      <c r="C2895" s="1" t="s">
        <v>61</v>
      </c>
      <c r="D2895" s="1">
        <v>2011</v>
      </c>
      <c r="E2895" s="1">
        <v>150000</v>
      </c>
      <c r="F2895" s="1" t="s">
        <v>23</v>
      </c>
      <c r="G2895" s="1" t="s">
        <v>17</v>
      </c>
      <c r="H2895" s="1" t="s">
        <v>18</v>
      </c>
      <c r="I2895" s="1">
        <v>12.99</v>
      </c>
      <c r="J2895" s="1" t="s">
        <v>24</v>
      </c>
      <c r="K2895" s="1" t="s">
        <v>247</v>
      </c>
      <c r="L2895" s="1">
        <v>8</v>
      </c>
      <c r="N2895" s="1">
        <v>6.95</v>
      </c>
      <c r="P2895" s="2">
        <f t="shared" si="192"/>
        <v>100.6</v>
      </c>
      <c r="R2895" t="str">
        <f t="shared" si="191"/>
        <v/>
      </c>
    </row>
    <row r="2896" spans="1:18" ht="20.399999999999999" x14ac:dyDescent="0.35">
      <c r="A2896" s="1">
        <v>2894</v>
      </c>
      <c r="B2896" s="1" t="s">
        <v>1975</v>
      </c>
      <c r="C2896" s="1" t="s">
        <v>15</v>
      </c>
      <c r="D2896" s="1">
        <v>2018</v>
      </c>
      <c r="E2896" s="1">
        <v>14000</v>
      </c>
      <c r="F2896" s="1" t="s">
        <v>23</v>
      </c>
      <c r="G2896" s="1" t="s">
        <v>17</v>
      </c>
      <c r="H2896" s="1" t="s">
        <v>18</v>
      </c>
      <c r="I2896" s="1">
        <v>21.5</v>
      </c>
      <c r="J2896" s="1" t="s">
        <v>24</v>
      </c>
      <c r="K2896" s="1" t="s">
        <v>181</v>
      </c>
      <c r="L2896" s="1">
        <v>5</v>
      </c>
      <c r="M2896" s="1" t="s">
        <v>1976</v>
      </c>
      <c r="N2896" s="1">
        <v>9.9</v>
      </c>
      <c r="P2896" s="2">
        <f t="shared" si="192"/>
        <v>108.5</v>
      </c>
      <c r="Q2896">
        <f t="shared" si="190"/>
        <v>1222000</v>
      </c>
      <c r="R2896">
        <f t="shared" si="191"/>
        <v>99.991121112929619</v>
      </c>
    </row>
    <row r="2897" spans="1:18" ht="20.399999999999999" x14ac:dyDescent="0.35">
      <c r="A2897" s="1">
        <v>2895</v>
      </c>
      <c r="B2897" s="1" t="s">
        <v>158</v>
      </c>
      <c r="C2897" s="1" t="s">
        <v>39</v>
      </c>
      <c r="D2897" s="1">
        <v>2012</v>
      </c>
      <c r="E2897" s="1">
        <v>71558</v>
      </c>
      <c r="F2897" s="1" t="s">
        <v>23</v>
      </c>
      <c r="G2897" s="1" t="s">
        <v>17</v>
      </c>
      <c r="H2897" s="1" t="s">
        <v>18</v>
      </c>
      <c r="I2897" s="1">
        <v>20</v>
      </c>
      <c r="J2897" s="1" t="s">
        <v>24</v>
      </c>
      <c r="K2897" s="1" t="s">
        <v>351</v>
      </c>
      <c r="L2897" s="1">
        <v>5</v>
      </c>
      <c r="N2897" s="1">
        <v>3.3</v>
      </c>
      <c r="P2897" s="2">
        <f t="shared" si="192"/>
        <v>68.05</v>
      </c>
      <c r="R2897" t="str">
        <f t="shared" si="191"/>
        <v/>
      </c>
    </row>
    <row r="2898" spans="1:18" ht="20.399999999999999" x14ac:dyDescent="0.35">
      <c r="A2898" s="1">
        <v>2896</v>
      </c>
      <c r="B2898" s="1" t="s">
        <v>1881</v>
      </c>
      <c r="C2898" s="1" t="s">
        <v>61</v>
      </c>
      <c r="D2898" s="1">
        <v>2013</v>
      </c>
      <c r="E2898" s="1">
        <v>48000</v>
      </c>
      <c r="F2898" s="1" t="s">
        <v>23</v>
      </c>
      <c r="G2898" s="1" t="s">
        <v>35</v>
      </c>
      <c r="H2898" s="1" t="s">
        <v>36</v>
      </c>
      <c r="I2898" s="1">
        <v>17.850000000000001</v>
      </c>
      <c r="J2898" s="1" t="s">
        <v>24</v>
      </c>
      <c r="K2898" s="1" t="s">
        <v>1882</v>
      </c>
      <c r="L2898" s="1">
        <v>4</v>
      </c>
      <c r="N2898" s="1">
        <v>50.5</v>
      </c>
      <c r="P2898" s="2">
        <f t="shared" si="192"/>
        <v>300</v>
      </c>
      <c r="R2898" t="str">
        <f t="shared" si="191"/>
        <v/>
      </c>
    </row>
    <row r="2899" spans="1:18" ht="20.399999999999999" x14ac:dyDescent="0.35">
      <c r="A2899" s="1">
        <v>2897</v>
      </c>
      <c r="B2899" s="1" t="s">
        <v>683</v>
      </c>
      <c r="C2899" s="1" t="s">
        <v>43</v>
      </c>
      <c r="D2899" s="1">
        <v>2015</v>
      </c>
      <c r="E2899" s="1">
        <v>65800</v>
      </c>
      <c r="F2899" s="1" t="s">
        <v>23</v>
      </c>
      <c r="G2899" s="1" t="s">
        <v>35</v>
      </c>
      <c r="H2899" s="1" t="s">
        <v>18</v>
      </c>
      <c r="I2899" s="1">
        <v>17.010000000000002</v>
      </c>
      <c r="J2899" s="1" t="s">
        <v>24</v>
      </c>
      <c r="K2899" s="1" t="s">
        <v>25</v>
      </c>
      <c r="L2899" s="1">
        <v>5</v>
      </c>
      <c r="N2899" s="1">
        <v>12.5</v>
      </c>
      <c r="P2899" s="2">
        <f t="shared" si="192"/>
        <v>126.2</v>
      </c>
      <c r="R2899" t="str">
        <f t="shared" si="191"/>
        <v/>
      </c>
    </row>
    <row r="2900" spans="1:18" ht="20.399999999999999" x14ac:dyDescent="0.35">
      <c r="A2900" s="1">
        <v>2898</v>
      </c>
      <c r="B2900" s="1" t="s">
        <v>166</v>
      </c>
      <c r="C2900" s="1" t="s">
        <v>39</v>
      </c>
      <c r="D2900" s="1">
        <v>2014</v>
      </c>
      <c r="E2900" s="1">
        <v>53000</v>
      </c>
      <c r="F2900" s="1" t="s">
        <v>23</v>
      </c>
      <c r="G2900" s="1" t="s">
        <v>35</v>
      </c>
      <c r="H2900" s="1" t="s">
        <v>18</v>
      </c>
      <c r="I2900" s="1">
        <v>16.55</v>
      </c>
      <c r="J2900" s="1" t="s">
        <v>24</v>
      </c>
      <c r="K2900" s="1" t="s">
        <v>167</v>
      </c>
      <c r="L2900" s="1">
        <v>5</v>
      </c>
      <c r="N2900" s="1">
        <v>20.5</v>
      </c>
      <c r="P2900" s="2">
        <f t="shared" si="192"/>
        <v>140</v>
      </c>
      <c r="R2900" t="str">
        <f t="shared" si="191"/>
        <v/>
      </c>
    </row>
    <row r="2901" spans="1:18" ht="20.399999999999999" x14ac:dyDescent="0.35">
      <c r="A2901" s="1">
        <v>2899</v>
      </c>
      <c r="B2901" s="1" t="s">
        <v>178</v>
      </c>
      <c r="C2901" s="1" t="s">
        <v>57</v>
      </c>
      <c r="D2901" s="1">
        <v>2017</v>
      </c>
      <c r="E2901" s="1">
        <v>14600</v>
      </c>
      <c r="F2901" s="1" t="s">
        <v>23</v>
      </c>
      <c r="G2901" s="1" t="s">
        <v>17</v>
      </c>
      <c r="H2901" s="1" t="s">
        <v>18</v>
      </c>
      <c r="I2901" s="1">
        <v>16</v>
      </c>
      <c r="J2901" s="1" t="s">
        <v>24</v>
      </c>
      <c r="K2901" s="1" t="s">
        <v>167</v>
      </c>
      <c r="L2901" s="1">
        <v>7</v>
      </c>
      <c r="N2901" s="1">
        <v>14.5</v>
      </c>
      <c r="P2901" s="2">
        <f t="shared" si="192"/>
        <v>140</v>
      </c>
      <c r="R2901" t="str">
        <f t="shared" si="191"/>
        <v/>
      </c>
    </row>
    <row r="2902" spans="1:18" ht="20.399999999999999" x14ac:dyDescent="0.35">
      <c r="A2902" s="1">
        <v>2900</v>
      </c>
      <c r="B2902" s="1" t="s">
        <v>1977</v>
      </c>
      <c r="C2902" s="1" t="s">
        <v>43</v>
      </c>
      <c r="D2902" s="1">
        <v>2017</v>
      </c>
      <c r="E2902" s="1">
        <v>34429</v>
      </c>
      <c r="F2902" s="1" t="s">
        <v>23</v>
      </c>
      <c r="G2902" s="1" t="s">
        <v>35</v>
      </c>
      <c r="H2902" s="1" t="s">
        <v>18</v>
      </c>
      <c r="I2902" s="1">
        <v>13.8</v>
      </c>
      <c r="J2902" s="1" t="s">
        <v>24</v>
      </c>
      <c r="K2902" s="1" t="s">
        <v>1978</v>
      </c>
      <c r="L2902" s="1">
        <v>7</v>
      </c>
      <c r="M2902" s="1" t="s">
        <v>1979</v>
      </c>
      <c r="N2902" s="1">
        <v>20</v>
      </c>
      <c r="P2902" s="2">
        <f t="shared" si="192"/>
        <v>174.57</v>
      </c>
      <c r="Q2902">
        <f t="shared" si="190"/>
        <v>3368000</v>
      </c>
      <c r="R2902">
        <f t="shared" si="191"/>
        <v>99.994816805225668</v>
      </c>
    </row>
    <row r="2903" spans="1:18" ht="20.399999999999999" x14ac:dyDescent="0.35">
      <c r="A2903" s="1">
        <v>2901</v>
      </c>
      <c r="B2903" s="1" t="s">
        <v>749</v>
      </c>
      <c r="C2903" s="1" t="s">
        <v>61</v>
      </c>
      <c r="D2903" s="1">
        <v>2014</v>
      </c>
      <c r="E2903" s="1">
        <v>52000</v>
      </c>
      <c r="F2903" s="1" t="s">
        <v>23</v>
      </c>
      <c r="G2903" s="1" t="s">
        <v>17</v>
      </c>
      <c r="H2903" s="1" t="s">
        <v>18</v>
      </c>
      <c r="I2903" s="1">
        <v>23.4</v>
      </c>
      <c r="J2903" s="1" t="s">
        <v>24</v>
      </c>
      <c r="K2903" s="1" t="s">
        <v>51</v>
      </c>
      <c r="L2903" s="1">
        <v>5</v>
      </c>
      <c r="N2903" s="1">
        <v>5.25</v>
      </c>
      <c r="P2903" s="2">
        <f t="shared" si="192"/>
        <v>74</v>
      </c>
      <c r="R2903" t="str">
        <f t="shared" si="191"/>
        <v/>
      </c>
    </row>
    <row r="2904" spans="1:18" ht="20.399999999999999" x14ac:dyDescent="0.35">
      <c r="A2904" s="1">
        <v>2902</v>
      </c>
      <c r="B2904" s="1" t="s">
        <v>840</v>
      </c>
      <c r="C2904" s="1" t="s">
        <v>57</v>
      </c>
      <c r="D2904" s="1">
        <v>2015</v>
      </c>
      <c r="E2904" s="1">
        <v>25470</v>
      </c>
      <c r="F2904" s="1" t="s">
        <v>28</v>
      </c>
      <c r="G2904" s="1" t="s">
        <v>17</v>
      </c>
      <c r="H2904" s="1" t="s">
        <v>18</v>
      </c>
      <c r="I2904" s="1">
        <v>20.73</v>
      </c>
      <c r="J2904" s="1" t="s">
        <v>24</v>
      </c>
      <c r="K2904" s="1" t="s">
        <v>273</v>
      </c>
      <c r="L2904" s="1">
        <v>5</v>
      </c>
      <c r="N2904" s="1">
        <v>5.9</v>
      </c>
      <c r="P2904" s="2">
        <f t="shared" si="192"/>
        <v>91.1</v>
      </c>
      <c r="R2904" t="str">
        <f t="shared" si="191"/>
        <v/>
      </c>
    </row>
    <row r="2905" spans="1:18" ht="20.399999999999999" x14ac:dyDescent="0.35">
      <c r="A2905" s="1">
        <v>2903</v>
      </c>
      <c r="B2905" s="1" t="s">
        <v>621</v>
      </c>
      <c r="C2905" s="1" t="s">
        <v>22</v>
      </c>
      <c r="D2905" s="1">
        <v>2013</v>
      </c>
      <c r="E2905" s="1">
        <v>22000</v>
      </c>
      <c r="F2905" s="1" t="s">
        <v>28</v>
      </c>
      <c r="G2905" s="1" t="s">
        <v>17</v>
      </c>
      <c r="H2905" s="1" t="s">
        <v>18</v>
      </c>
      <c r="I2905" s="1">
        <v>21.1</v>
      </c>
      <c r="J2905" s="1" t="s">
        <v>24</v>
      </c>
      <c r="K2905" s="1" t="s">
        <v>41</v>
      </c>
      <c r="L2905" s="1">
        <v>5</v>
      </c>
      <c r="N2905" s="1">
        <v>2.6</v>
      </c>
      <c r="P2905" s="2">
        <f t="shared" si="192"/>
        <v>55.2</v>
      </c>
      <c r="R2905" t="str">
        <f t="shared" si="191"/>
        <v/>
      </c>
    </row>
    <row r="2906" spans="1:18" ht="20.399999999999999" x14ac:dyDescent="0.35">
      <c r="A2906" s="1">
        <v>2904</v>
      </c>
      <c r="B2906" s="1" t="s">
        <v>710</v>
      </c>
      <c r="C2906" s="1" t="s">
        <v>27</v>
      </c>
      <c r="D2906" s="1">
        <v>2007</v>
      </c>
      <c r="E2906" s="1">
        <v>75000</v>
      </c>
      <c r="F2906" s="1" t="s">
        <v>23</v>
      </c>
      <c r="G2906" s="1" t="s">
        <v>35</v>
      </c>
      <c r="H2906" s="1" t="s">
        <v>18</v>
      </c>
      <c r="I2906" s="1">
        <v>11</v>
      </c>
      <c r="J2906" s="1" t="s">
        <v>24</v>
      </c>
      <c r="K2906" s="1" t="s">
        <v>711</v>
      </c>
      <c r="L2906" s="1">
        <v>5</v>
      </c>
      <c r="N2906" s="1">
        <v>11</v>
      </c>
      <c r="P2906" s="2">
        <f t="shared" si="192"/>
        <v>198.5</v>
      </c>
      <c r="R2906" t="str">
        <f t="shared" si="191"/>
        <v/>
      </c>
    </row>
    <row r="2907" spans="1:18" ht="20.399999999999999" x14ac:dyDescent="0.35">
      <c r="A2907" s="1">
        <v>2905</v>
      </c>
      <c r="B2907" s="1" t="s">
        <v>476</v>
      </c>
      <c r="C2907" s="1" t="s">
        <v>22</v>
      </c>
      <c r="D2907" s="1">
        <v>2011</v>
      </c>
      <c r="E2907" s="1">
        <v>95995</v>
      </c>
      <c r="F2907" s="1" t="s">
        <v>23</v>
      </c>
      <c r="G2907" s="1" t="s">
        <v>35</v>
      </c>
      <c r="H2907" s="1" t="s">
        <v>18</v>
      </c>
      <c r="I2907" s="1">
        <v>18.48</v>
      </c>
      <c r="J2907" s="1" t="s">
        <v>24</v>
      </c>
      <c r="K2907" s="1" t="s">
        <v>477</v>
      </c>
      <c r="L2907" s="1">
        <v>5</v>
      </c>
      <c r="N2907" s="1">
        <v>15.5</v>
      </c>
      <c r="P2907" s="2">
        <f t="shared" si="192"/>
        <v>177</v>
      </c>
      <c r="R2907" t="str">
        <f t="shared" si="191"/>
        <v/>
      </c>
    </row>
    <row r="2908" spans="1:18" ht="20.399999999999999" x14ac:dyDescent="0.35">
      <c r="A2908" s="1">
        <v>2906</v>
      </c>
      <c r="B2908" s="1" t="s">
        <v>1421</v>
      </c>
      <c r="C2908" s="1" t="s">
        <v>43</v>
      </c>
      <c r="D2908" s="1">
        <v>2017</v>
      </c>
      <c r="E2908" s="1">
        <v>26877</v>
      </c>
      <c r="F2908" s="1" t="s">
        <v>23</v>
      </c>
      <c r="G2908" s="1" t="s">
        <v>17</v>
      </c>
      <c r="H2908" s="1" t="s">
        <v>18</v>
      </c>
      <c r="I2908" s="1">
        <v>24</v>
      </c>
      <c r="J2908" s="1" t="s">
        <v>24</v>
      </c>
      <c r="K2908" s="1" t="s">
        <v>893</v>
      </c>
      <c r="L2908" s="1">
        <v>5</v>
      </c>
      <c r="N2908" s="1">
        <v>5.75</v>
      </c>
      <c r="P2908" s="2">
        <f t="shared" si="192"/>
        <v>73.97</v>
      </c>
      <c r="R2908" t="str">
        <f t="shared" si="191"/>
        <v/>
      </c>
    </row>
    <row r="2909" spans="1:18" ht="20.399999999999999" x14ac:dyDescent="0.35">
      <c r="A2909" s="1">
        <v>2907</v>
      </c>
      <c r="B2909" s="1" t="s">
        <v>1786</v>
      </c>
      <c r="C2909" s="1" t="s">
        <v>39</v>
      </c>
      <c r="D2909" s="1">
        <v>2015</v>
      </c>
      <c r="E2909" s="1">
        <v>26000</v>
      </c>
      <c r="F2909" s="1" t="s">
        <v>23</v>
      </c>
      <c r="G2909" s="1" t="s">
        <v>35</v>
      </c>
      <c r="H2909" s="1" t="s">
        <v>18</v>
      </c>
      <c r="I2909" s="1">
        <v>14.47</v>
      </c>
      <c r="J2909" s="1" t="s">
        <v>24</v>
      </c>
      <c r="K2909" s="1" t="s">
        <v>1980</v>
      </c>
      <c r="L2909" s="1">
        <v>5</v>
      </c>
      <c r="N2909" s="1">
        <v>75</v>
      </c>
      <c r="P2909" s="2">
        <f t="shared" si="192"/>
        <v>301.73</v>
      </c>
      <c r="R2909" t="str">
        <f t="shared" si="191"/>
        <v/>
      </c>
    </row>
    <row r="2910" spans="1:18" ht="20.399999999999999" x14ac:dyDescent="0.35">
      <c r="A2910" s="1">
        <v>2908</v>
      </c>
      <c r="B2910" s="1" t="s">
        <v>1981</v>
      </c>
      <c r="C2910" s="1" t="s">
        <v>27</v>
      </c>
      <c r="D2910" s="1">
        <v>2007</v>
      </c>
      <c r="E2910" s="1">
        <v>140000</v>
      </c>
      <c r="F2910" s="1" t="s">
        <v>23</v>
      </c>
      <c r="G2910" s="1" t="s">
        <v>17</v>
      </c>
      <c r="H2910" s="1" t="s">
        <v>36</v>
      </c>
      <c r="I2910" s="1">
        <v>17.8</v>
      </c>
      <c r="J2910" s="1" t="s">
        <v>24</v>
      </c>
      <c r="K2910" s="1" t="s">
        <v>142</v>
      </c>
      <c r="L2910" s="1">
        <v>5</v>
      </c>
      <c r="N2910" s="1">
        <v>2</v>
      </c>
      <c r="P2910" s="2">
        <f t="shared" si="192"/>
        <v>75</v>
      </c>
      <c r="R2910" t="str">
        <f t="shared" si="191"/>
        <v/>
      </c>
    </row>
    <row r="2911" spans="1:18" ht="20.399999999999999" x14ac:dyDescent="0.35">
      <c r="A2911" s="1">
        <v>2909</v>
      </c>
      <c r="B2911" s="1" t="s">
        <v>658</v>
      </c>
      <c r="C2911" s="1" t="s">
        <v>39</v>
      </c>
      <c r="D2911" s="1">
        <v>2008</v>
      </c>
      <c r="E2911" s="1">
        <v>95291</v>
      </c>
      <c r="F2911" s="1" t="s">
        <v>28</v>
      </c>
      <c r="G2911" s="1" t="s">
        <v>17</v>
      </c>
      <c r="H2911" s="1" t="s">
        <v>18</v>
      </c>
      <c r="I2911" s="1">
        <v>17.920000000000002</v>
      </c>
      <c r="J2911" s="1" t="s">
        <v>24</v>
      </c>
      <c r="K2911" s="1" t="s">
        <v>630</v>
      </c>
      <c r="L2911" s="1">
        <v>5</v>
      </c>
      <c r="N2911" s="1">
        <v>2.2999999999999998</v>
      </c>
      <c r="P2911" s="2">
        <f t="shared" si="192"/>
        <v>62.1</v>
      </c>
      <c r="R2911" t="str">
        <f t="shared" si="191"/>
        <v/>
      </c>
    </row>
    <row r="2912" spans="1:18" ht="20.399999999999999" x14ac:dyDescent="0.35">
      <c r="A2912" s="1">
        <v>2910</v>
      </c>
      <c r="B2912" s="1" t="s">
        <v>922</v>
      </c>
      <c r="C2912" s="1" t="s">
        <v>39</v>
      </c>
      <c r="D2912" s="1">
        <v>2009</v>
      </c>
      <c r="E2912" s="1">
        <v>135000</v>
      </c>
      <c r="F2912" s="1" t="s">
        <v>23</v>
      </c>
      <c r="G2912" s="1" t="s">
        <v>17</v>
      </c>
      <c r="H2912" s="1" t="s">
        <v>36</v>
      </c>
      <c r="I2912" s="1">
        <v>12.8</v>
      </c>
      <c r="J2912" s="1" t="s">
        <v>24</v>
      </c>
      <c r="K2912" s="1" t="s">
        <v>93</v>
      </c>
      <c r="L2912" s="1">
        <v>8</v>
      </c>
      <c r="N2912" s="1">
        <v>8.1999999999999993</v>
      </c>
      <c r="P2912" s="2">
        <f t="shared" si="192"/>
        <v>102</v>
      </c>
      <c r="R2912" t="str">
        <f t="shared" si="191"/>
        <v/>
      </c>
    </row>
    <row r="2913" spans="1:18" ht="20.399999999999999" x14ac:dyDescent="0.35">
      <c r="A2913" s="1">
        <v>2911</v>
      </c>
      <c r="B2913" s="1" t="s">
        <v>1496</v>
      </c>
      <c r="C2913" s="1" t="s">
        <v>57</v>
      </c>
      <c r="D2913" s="1">
        <v>2015</v>
      </c>
      <c r="E2913" s="1">
        <v>32000</v>
      </c>
      <c r="F2913" s="1" t="s">
        <v>28</v>
      </c>
      <c r="G2913" s="1" t="s">
        <v>17</v>
      </c>
      <c r="H2913" s="1" t="s">
        <v>18</v>
      </c>
      <c r="I2913" s="1">
        <v>18.600000000000001</v>
      </c>
      <c r="J2913" s="1" t="s">
        <v>24</v>
      </c>
      <c r="K2913" s="1" t="s">
        <v>368</v>
      </c>
      <c r="L2913" s="1">
        <v>5</v>
      </c>
      <c r="N2913" s="1">
        <v>4.8</v>
      </c>
      <c r="P2913" s="2">
        <f t="shared" si="192"/>
        <v>81.83</v>
      </c>
      <c r="R2913" t="str">
        <f t="shared" si="191"/>
        <v/>
      </c>
    </row>
    <row r="2914" spans="1:18" ht="20.399999999999999" x14ac:dyDescent="0.35">
      <c r="A2914" s="1">
        <v>2912</v>
      </c>
      <c r="B2914" s="1" t="s">
        <v>710</v>
      </c>
      <c r="C2914" s="1" t="s">
        <v>15</v>
      </c>
      <c r="D2914" s="1">
        <v>2008</v>
      </c>
      <c r="E2914" s="1">
        <v>68333</v>
      </c>
      <c r="F2914" s="1" t="s">
        <v>23</v>
      </c>
      <c r="G2914" s="1" t="s">
        <v>35</v>
      </c>
      <c r="H2914" s="1" t="s">
        <v>36</v>
      </c>
      <c r="I2914" s="1">
        <v>11</v>
      </c>
      <c r="J2914" s="1" t="s">
        <v>24</v>
      </c>
      <c r="K2914" s="1" t="s">
        <v>711</v>
      </c>
      <c r="L2914" s="1">
        <v>5</v>
      </c>
      <c r="N2914" s="1">
        <v>8.5</v>
      </c>
      <c r="P2914" s="2">
        <f t="shared" si="192"/>
        <v>198.5</v>
      </c>
      <c r="R2914" t="str">
        <f t="shared" si="191"/>
        <v/>
      </c>
    </row>
    <row r="2915" spans="1:18" ht="20.399999999999999" x14ac:dyDescent="0.35">
      <c r="A2915" s="1">
        <v>2913</v>
      </c>
      <c r="B2915" s="1" t="s">
        <v>197</v>
      </c>
      <c r="C2915" s="1" t="s">
        <v>27</v>
      </c>
      <c r="D2915" s="1">
        <v>2011</v>
      </c>
      <c r="E2915" s="1">
        <v>72000</v>
      </c>
      <c r="F2915" s="1" t="s">
        <v>23</v>
      </c>
      <c r="G2915" s="1" t="s">
        <v>17</v>
      </c>
      <c r="H2915" s="1" t="s">
        <v>18</v>
      </c>
      <c r="I2915" s="1">
        <v>20</v>
      </c>
      <c r="J2915" s="1" t="s">
        <v>24</v>
      </c>
      <c r="K2915" s="1" t="s">
        <v>159</v>
      </c>
      <c r="L2915" s="1">
        <v>5</v>
      </c>
      <c r="N2915" s="1">
        <v>2.9</v>
      </c>
      <c r="P2915" s="2">
        <f t="shared" si="192"/>
        <v>68</v>
      </c>
      <c r="R2915" t="str">
        <f t="shared" si="191"/>
        <v/>
      </c>
    </row>
    <row r="2916" spans="1:18" ht="20.399999999999999" x14ac:dyDescent="0.35">
      <c r="A2916" s="1">
        <v>2914</v>
      </c>
      <c r="B2916" s="1" t="s">
        <v>1218</v>
      </c>
      <c r="C2916" s="1" t="s">
        <v>129</v>
      </c>
      <c r="D2916" s="1">
        <v>2012</v>
      </c>
      <c r="E2916" s="1">
        <v>52100</v>
      </c>
      <c r="F2916" s="1" t="s">
        <v>23</v>
      </c>
      <c r="G2916" s="1" t="s">
        <v>17</v>
      </c>
      <c r="H2916" s="1" t="s">
        <v>18</v>
      </c>
      <c r="I2916" s="1">
        <v>21.43</v>
      </c>
      <c r="J2916" s="1" t="s">
        <v>24</v>
      </c>
      <c r="K2916" s="1" t="s">
        <v>1219</v>
      </c>
      <c r="L2916" s="1">
        <v>5</v>
      </c>
      <c r="M2916" s="1" t="s">
        <v>1220</v>
      </c>
      <c r="N2916" s="1">
        <v>6.5</v>
      </c>
      <c r="P2916" s="2">
        <f t="shared" si="192"/>
        <v>86.79</v>
      </c>
      <c r="Q2916">
        <f t="shared" si="190"/>
        <v>1927000</v>
      </c>
      <c r="R2916">
        <f t="shared" si="191"/>
        <v>99.9954961079398</v>
      </c>
    </row>
    <row r="2917" spans="1:18" ht="20.399999999999999" x14ac:dyDescent="0.35">
      <c r="A2917" s="1">
        <v>2915</v>
      </c>
      <c r="B2917" s="1" t="s">
        <v>1299</v>
      </c>
      <c r="C2917" s="1" t="s">
        <v>43</v>
      </c>
      <c r="D2917" s="1">
        <v>2018</v>
      </c>
      <c r="E2917" s="1">
        <v>10000</v>
      </c>
      <c r="F2917" s="1" t="s">
        <v>28</v>
      </c>
      <c r="G2917" s="1" t="s">
        <v>17</v>
      </c>
      <c r="H2917" s="1" t="s">
        <v>18</v>
      </c>
      <c r="I2917" s="1">
        <v>18.899999999999999</v>
      </c>
      <c r="J2917" s="1" t="s">
        <v>24</v>
      </c>
      <c r="K2917" s="1" t="s">
        <v>327</v>
      </c>
      <c r="L2917" s="1">
        <v>5</v>
      </c>
      <c r="M2917" s="1" t="s">
        <v>1982</v>
      </c>
      <c r="N2917" s="1">
        <v>5.85</v>
      </c>
      <c r="P2917" s="2">
        <f t="shared" si="192"/>
        <v>81.86</v>
      </c>
      <c r="Q2917">
        <f t="shared" si="190"/>
        <v>696000</v>
      </c>
      <c r="R2917">
        <f t="shared" si="191"/>
        <v>99.988238505747134</v>
      </c>
    </row>
    <row r="2918" spans="1:18" ht="20.399999999999999" x14ac:dyDescent="0.35">
      <c r="A2918" s="1">
        <v>2916</v>
      </c>
      <c r="B2918" s="1" t="s">
        <v>1030</v>
      </c>
      <c r="C2918" s="1" t="s">
        <v>34</v>
      </c>
      <c r="D2918" s="1">
        <v>2019</v>
      </c>
      <c r="E2918" s="1">
        <v>6261</v>
      </c>
      <c r="F2918" s="1" t="s">
        <v>23</v>
      </c>
      <c r="G2918" s="1" t="s">
        <v>17</v>
      </c>
      <c r="H2918" s="1" t="s">
        <v>18</v>
      </c>
      <c r="I2918" s="1">
        <v>16.3</v>
      </c>
      <c r="J2918" s="1" t="s">
        <v>24</v>
      </c>
      <c r="K2918" s="1" t="s">
        <v>163</v>
      </c>
      <c r="L2918" s="1">
        <v>5</v>
      </c>
      <c r="M2918" s="1" t="s">
        <v>1848</v>
      </c>
      <c r="N2918" s="1">
        <v>23.91</v>
      </c>
      <c r="P2918" s="2">
        <f t="shared" si="192"/>
        <v>170</v>
      </c>
      <c r="Q2918">
        <f t="shared" si="190"/>
        <v>2695000</v>
      </c>
      <c r="R2918">
        <f t="shared" si="191"/>
        <v>99.993692022263446</v>
      </c>
    </row>
    <row r="2919" spans="1:18" ht="20.399999999999999" x14ac:dyDescent="0.35">
      <c r="A2919" s="1">
        <v>2917</v>
      </c>
      <c r="B2919" s="1" t="s">
        <v>1983</v>
      </c>
      <c r="C2919" s="1" t="s">
        <v>34</v>
      </c>
      <c r="D2919" s="1">
        <v>2019</v>
      </c>
      <c r="E2919" s="1">
        <v>3906</v>
      </c>
      <c r="F2919" s="1" t="s">
        <v>28</v>
      </c>
      <c r="G2919" s="1" t="s">
        <v>35</v>
      </c>
      <c r="H2919" s="1" t="s">
        <v>18</v>
      </c>
      <c r="I2919" s="1">
        <v>20.89</v>
      </c>
      <c r="J2919" s="1" t="s">
        <v>24</v>
      </c>
      <c r="K2919" s="1" t="s">
        <v>291</v>
      </c>
      <c r="L2919" s="1">
        <v>5</v>
      </c>
      <c r="M2919" s="1" t="s">
        <v>1984</v>
      </c>
      <c r="N2919" s="1">
        <v>7.36</v>
      </c>
      <c r="P2919" s="2">
        <f t="shared" si="192"/>
        <v>81.8</v>
      </c>
      <c r="Q2919">
        <f t="shared" si="190"/>
        <v>796000</v>
      </c>
      <c r="R2919">
        <f t="shared" si="191"/>
        <v>99.989723618090437</v>
      </c>
    </row>
    <row r="2920" spans="1:18" ht="20.399999999999999" x14ac:dyDescent="0.35">
      <c r="A2920" s="1">
        <v>2918</v>
      </c>
      <c r="B2920" s="1" t="s">
        <v>293</v>
      </c>
      <c r="C2920" s="1" t="s">
        <v>22</v>
      </c>
      <c r="D2920" s="1">
        <v>2014</v>
      </c>
      <c r="E2920" s="1">
        <v>55960</v>
      </c>
      <c r="F2920" s="1" t="s">
        <v>23</v>
      </c>
      <c r="G2920" s="1" t="s">
        <v>17</v>
      </c>
      <c r="H2920" s="1" t="s">
        <v>18</v>
      </c>
      <c r="I2920" s="1">
        <v>11.5</v>
      </c>
      <c r="J2920" s="1" t="s">
        <v>24</v>
      </c>
      <c r="K2920" s="1" t="s">
        <v>294</v>
      </c>
      <c r="L2920" s="1">
        <v>7</v>
      </c>
      <c r="N2920" s="1">
        <v>17.25</v>
      </c>
      <c r="P2920" s="2">
        <f t="shared" si="192"/>
        <v>171</v>
      </c>
      <c r="R2920" t="str">
        <f t="shared" si="191"/>
        <v/>
      </c>
    </row>
    <row r="2921" spans="1:18" ht="20.399999999999999" x14ac:dyDescent="0.35">
      <c r="A2921" s="1">
        <v>2919</v>
      </c>
      <c r="B2921" s="1" t="s">
        <v>474</v>
      </c>
      <c r="C2921" s="1" t="s">
        <v>43</v>
      </c>
      <c r="D2921" s="1">
        <v>2013</v>
      </c>
      <c r="E2921" s="1">
        <v>144000</v>
      </c>
      <c r="F2921" s="1" t="s">
        <v>23</v>
      </c>
      <c r="G2921" s="1" t="s">
        <v>17</v>
      </c>
      <c r="H2921" s="1" t="s">
        <v>18</v>
      </c>
      <c r="I2921" s="1">
        <v>20.54</v>
      </c>
      <c r="J2921" s="1" t="s">
        <v>24</v>
      </c>
      <c r="K2921" s="1" t="s">
        <v>49</v>
      </c>
      <c r="L2921" s="1">
        <v>5</v>
      </c>
      <c r="N2921" s="1">
        <v>7</v>
      </c>
      <c r="P2921" s="2">
        <f t="shared" si="192"/>
        <v>103.6</v>
      </c>
      <c r="R2921" t="str">
        <f t="shared" si="191"/>
        <v/>
      </c>
    </row>
    <row r="2922" spans="1:18" ht="20.399999999999999" x14ac:dyDescent="0.35">
      <c r="A2922" s="1">
        <v>2920</v>
      </c>
      <c r="B2922" s="1" t="s">
        <v>1197</v>
      </c>
      <c r="C2922" s="1" t="s">
        <v>15</v>
      </c>
      <c r="D2922" s="1">
        <v>2017</v>
      </c>
      <c r="E2922" s="1">
        <v>38000</v>
      </c>
      <c r="F2922" s="1" t="s">
        <v>23</v>
      </c>
      <c r="G2922" s="1" t="s">
        <v>17</v>
      </c>
      <c r="H2922" s="1" t="s">
        <v>18</v>
      </c>
      <c r="I2922" s="1">
        <v>13.68</v>
      </c>
      <c r="J2922" s="1" t="s">
        <v>24</v>
      </c>
      <c r="K2922" s="1" t="s">
        <v>156</v>
      </c>
      <c r="L2922" s="1">
        <v>7</v>
      </c>
      <c r="M2922" s="1" t="s">
        <v>1603</v>
      </c>
      <c r="N2922" s="1">
        <v>17.649999999999999</v>
      </c>
      <c r="P2922" s="2">
        <f t="shared" si="192"/>
        <v>147.80000000000001</v>
      </c>
      <c r="Q2922">
        <f t="shared" si="190"/>
        <v>2306000</v>
      </c>
      <c r="R2922">
        <f t="shared" si="191"/>
        <v>99.993590633130964</v>
      </c>
    </row>
    <row r="2923" spans="1:18" ht="20.399999999999999" x14ac:dyDescent="0.35">
      <c r="A2923" s="1">
        <v>2921</v>
      </c>
      <c r="B2923" s="1" t="s">
        <v>1985</v>
      </c>
      <c r="C2923" s="1" t="s">
        <v>43</v>
      </c>
      <c r="D2923" s="1">
        <v>2013</v>
      </c>
      <c r="E2923" s="1">
        <v>51000</v>
      </c>
      <c r="F2923" s="1" t="s">
        <v>23</v>
      </c>
      <c r="G2923" s="1" t="s">
        <v>17</v>
      </c>
      <c r="H2923" s="1" t="s">
        <v>18</v>
      </c>
      <c r="I2923" s="1">
        <v>20</v>
      </c>
      <c r="J2923" s="1" t="s">
        <v>24</v>
      </c>
      <c r="K2923" s="1" t="s">
        <v>1986</v>
      </c>
      <c r="L2923" s="1">
        <v>5</v>
      </c>
      <c r="N2923" s="1">
        <v>2.5</v>
      </c>
      <c r="P2923" s="2">
        <f t="shared" si="192"/>
        <v>68.099999999999994</v>
      </c>
      <c r="R2923" t="str">
        <f t="shared" si="191"/>
        <v/>
      </c>
    </row>
    <row r="2924" spans="1:18" ht="20.399999999999999" x14ac:dyDescent="0.35">
      <c r="A2924" s="1">
        <v>2922</v>
      </c>
      <c r="B2924" s="1" t="s">
        <v>1987</v>
      </c>
      <c r="C2924" s="1" t="s">
        <v>39</v>
      </c>
      <c r="D2924" s="1">
        <v>2015</v>
      </c>
      <c r="E2924" s="1">
        <v>150000</v>
      </c>
      <c r="F2924" s="1" t="s">
        <v>23</v>
      </c>
      <c r="G2924" s="1" t="s">
        <v>17</v>
      </c>
      <c r="H2924" s="1" t="s">
        <v>18</v>
      </c>
      <c r="I2924" s="1">
        <v>23.59</v>
      </c>
      <c r="J2924" s="1" t="s">
        <v>24</v>
      </c>
      <c r="K2924" s="1" t="s">
        <v>552</v>
      </c>
      <c r="L2924" s="1">
        <v>5</v>
      </c>
      <c r="M2924" s="1" t="s">
        <v>1785</v>
      </c>
      <c r="N2924" s="1">
        <v>6</v>
      </c>
      <c r="P2924" s="2">
        <f t="shared" si="192"/>
        <v>67.05</v>
      </c>
      <c r="Q2924">
        <f t="shared" si="190"/>
        <v>958000</v>
      </c>
      <c r="R2924">
        <f t="shared" si="191"/>
        <v>99.993001043841332</v>
      </c>
    </row>
    <row r="2925" spans="1:18" ht="20.399999999999999" x14ac:dyDescent="0.35">
      <c r="A2925" s="1">
        <v>2923</v>
      </c>
      <c r="B2925" s="1" t="s">
        <v>1988</v>
      </c>
      <c r="C2925" s="1" t="s">
        <v>15</v>
      </c>
      <c r="D2925" s="1">
        <v>2018</v>
      </c>
      <c r="E2925" s="1">
        <v>2500</v>
      </c>
      <c r="F2925" s="1" t="s">
        <v>23</v>
      </c>
      <c r="G2925" s="1" t="s">
        <v>17</v>
      </c>
      <c r="H2925" s="1" t="s">
        <v>18</v>
      </c>
      <c r="I2925" s="1">
        <v>18.059999999999999</v>
      </c>
      <c r="J2925" s="1" t="s">
        <v>24</v>
      </c>
      <c r="K2925" s="1" t="s">
        <v>759</v>
      </c>
      <c r="L2925" s="1">
        <v>7</v>
      </c>
      <c r="N2925" s="1">
        <v>8.25</v>
      </c>
      <c r="P2925" s="2">
        <f t="shared" si="192"/>
        <v>63</v>
      </c>
      <c r="R2925" t="str">
        <f t="shared" si="191"/>
        <v/>
      </c>
    </row>
    <row r="2926" spans="1:18" ht="20.399999999999999" x14ac:dyDescent="0.35">
      <c r="A2926" s="1">
        <v>2924</v>
      </c>
      <c r="B2926" s="1" t="s">
        <v>496</v>
      </c>
      <c r="C2926" s="1" t="s">
        <v>53</v>
      </c>
      <c r="D2926" s="1">
        <v>2018</v>
      </c>
      <c r="E2926" s="1">
        <v>41661</v>
      </c>
      <c r="F2926" s="1" t="s">
        <v>23</v>
      </c>
      <c r="G2926" s="1" t="s">
        <v>35</v>
      </c>
      <c r="H2926" s="1" t="s">
        <v>18</v>
      </c>
      <c r="I2926" s="1">
        <v>12.7</v>
      </c>
      <c r="J2926" s="1" t="s">
        <v>24</v>
      </c>
      <c r="K2926" s="1" t="s">
        <v>62</v>
      </c>
      <c r="L2926" s="1">
        <v>5</v>
      </c>
      <c r="N2926" s="1">
        <v>44.83</v>
      </c>
      <c r="P2926" s="2">
        <f t="shared" ref="P2926:P2946" si="193">--LEFT(K2926, FIND(" ", K2926) - 1)</f>
        <v>187.7</v>
      </c>
      <c r="R2926" t="str">
        <f t="shared" si="191"/>
        <v/>
      </c>
    </row>
    <row r="2927" spans="1:18" ht="20.399999999999999" x14ac:dyDescent="0.35">
      <c r="A2927" s="1">
        <v>2925</v>
      </c>
      <c r="B2927" s="1" t="s">
        <v>818</v>
      </c>
      <c r="C2927" s="1" t="s">
        <v>61</v>
      </c>
      <c r="D2927" s="1">
        <v>2011</v>
      </c>
      <c r="E2927" s="1">
        <v>64000</v>
      </c>
      <c r="F2927" s="1" t="s">
        <v>23</v>
      </c>
      <c r="G2927" s="1" t="s">
        <v>35</v>
      </c>
      <c r="H2927" s="1" t="s">
        <v>18</v>
      </c>
      <c r="I2927" s="1">
        <v>16.07</v>
      </c>
      <c r="J2927" s="1" t="s">
        <v>24</v>
      </c>
      <c r="K2927" s="1" t="s">
        <v>587</v>
      </c>
      <c r="L2927" s="1">
        <v>5</v>
      </c>
      <c r="N2927" s="1">
        <v>10.5</v>
      </c>
      <c r="P2927" s="2">
        <f t="shared" si="193"/>
        <v>181</v>
      </c>
      <c r="R2927" t="str">
        <f t="shared" si="191"/>
        <v/>
      </c>
    </row>
    <row r="2928" spans="1:18" ht="20.399999999999999" x14ac:dyDescent="0.35">
      <c r="A2928" s="1">
        <v>2926</v>
      </c>
      <c r="B2928" s="1" t="s">
        <v>898</v>
      </c>
      <c r="C2928" s="1" t="s">
        <v>74</v>
      </c>
      <c r="D2928" s="1">
        <v>2008</v>
      </c>
      <c r="E2928" s="1">
        <v>80000</v>
      </c>
      <c r="F2928" s="1" t="s">
        <v>28</v>
      </c>
      <c r="G2928" s="1" t="s">
        <v>17</v>
      </c>
      <c r="H2928" s="1" t="s">
        <v>36</v>
      </c>
      <c r="I2928" s="1">
        <v>13.2</v>
      </c>
      <c r="J2928" s="1" t="s">
        <v>24</v>
      </c>
      <c r="K2928" s="1" t="s">
        <v>606</v>
      </c>
      <c r="L2928" s="1">
        <v>5</v>
      </c>
      <c r="N2928" s="1">
        <v>1.9</v>
      </c>
      <c r="P2928" s="2">
        <f t="shared" si="193"/>
        <v>94</v>
      </c>
      <c r="R2928" t="str">
        <f t="shared" si="191"/>
        <v/>
      </c>
    </row>
    <row r="2929" spans="1:18" ht="20.399999999999999" x14ac:dyDescent="0.35">
      <c r="A2929" s="1">
        <v>2927</v>
      </c>
      <c r="B2929" s="1" t="s">
        <v>1852</v>
      </c>
      <c r="C2929" s="1" t="s">
        <v>43</v>
      </c>
      <c r="D2929" s="1">
        <v>2016</v>
      </c>
      <c r="E2929" s="1">
        <v>30000</v>
      </c>
      <c r="F2929" s="1" t="s">
        <v>28</v>
      </c>
      <c r="G2929" s="1" t="s">
        <v>35</v>
      </c>
      <c r="H2929" s="1" t="s">
        <v>36</v>
      </c>
      <c r="I2929" s="1">
        <v>23.1</v>
      </c>
      <c r="J2929" s="1" t="s">
        <v>24</v>
      </c>
      <c r="K2929" s="1" t="s">
        <v>398</v>
      </c>
      <c r="L2929" s="1">
        <v>5</v>
      </c>
      <c r="N2929" s="1">
        <v>4.25</v>
      </c>
      <c r="P2929" s="2">
        <f t="shared" si="193"/>
        <v>67.040000000000006</v>
      </c>
      <c r="R2929" t="str">
        <f t="shared" si="191"/>
        <v/>
      </c>
    </row>
    <row r="2930" spans="1:18" ht="20.399999999999999" x14ac:dyDescent="0.35">
      <c r="A2930" s="1">
        <v>2928</v>
      </c>
      <c r="B2930" s="1" t="s">
        <v>748</v>
      </c>
      <c r="C2930" s="1" t="s">
        <v>27</v>
      </c>
      <c r="D2930" s="1">
        <v>2014</v>
      </c>
      <c r="E2930" s="1">
        <v>43000</v>
      </c>
      <c r="F2930" s="1" t="s">
        <v>23</v>
      </c>
      <c r="G2930" s="1" t="s">
        <v>35</v>
      </c>
      <c r="H2930" s="1" t="s">
        <v>36</v>
      </c>
      <c r="I2930" s="1">
        <v>16.36</v>
      </c>
      <c r="J2930" s="1" t="s">
        <v>24</v>
      </c>
      <c r="K2930" s="1" t="s">
        <v>62</v>
      </c>
      <c r="L2930" s="1">
        <v>5</v>
      </c>
      <c r="N2930" s="1">
        <v>26.5</v>
      </c>
      <c r="P2930" s="2">
        <f t="shared" si="193"/>
        <v>187.7</v>
      </c>
      <c r="R2930" t="str">
        <f t="shared" si="191"/>
        <v/>
      </c>
    </row>
    <row r="2931" spans="1:18" ht="20.399999999999999" x14ac:dyDescent="0.35">
      <c r="A2931" s="1">
        <v>2929</v>
      </c>
      <c r="B2931" s="1" t="s">
        <v>100</v>
      </c>
      <c r="C2931" s="1" t="s">
        <v>74</v>
      </c>
      <c r="D2931" s="1">
        <v>2013</v>
      </c>
      <c r="E2931" s="1">
        <v>90000</v>
      </c>
      <c r="F2931" s="1" t="s">
        <v>23</v>
      </c>
      <c r="G2931" s="1" t="s">
        <v>35</v>
      </c>
      <c r="H2931" s="1" t="s">
        <v>36</v>
      </c>
      <c r="I2931" s="1">
        <v>12.4</v>
      </c>
      <c r="J2931" s="1" t="s">
        <v>24</v>
      </c>
      <c r="K2931" s="1" t="s">
        <v>101</v>
      </c>
      <c r="L2931" s="1">
        <v>5</v>
      </c>
      <c r="N2931" s="1">
        <v>22.5</v>
      </c>
      <c r="P2931" s="2">
        <f t="shared" si="193"/>
        <v>179.5</v>
      </c>
      <c r="R2931" t="str">
        <f t="shared" si="191"/>
        <v/>
      </c>
    </row>
    <row r="2932" spans="1:18" ht="20.399999999999999" x14ac:dyDescent="0.35">
      <c r="A2932" s="1">
        <v>2930</v>
      </c>
      <c r="B2932" s="1" t="s">
        <v>42</v>
      </c>
      <c r="C2932" s="1" t="s">
        <v>39</v>
      </c>
      <c r="D2932" s="1">
        <v>2011</v>
      </c>
      <c r="E2932" s="1">
        <v>123880</v>
      </c>
      <c r="F2932" s="1" t="s">
        <v>23</v>
      </c>
      <c r="G2932" s="1" t="s">
        <v>17</v>
      </c>
      <c r="H2932" s="1" t="s">
        <v>18</v>
      </c>
      <c r="I2932" s="1">
        <v>23.08</v>
      </c>
      <c r="J2932" s="1" t="s">
        <v>24</v>
      </c>
      <c r="K2932" s="1" t="s">
        <v>44</v>
      </c>
      <c r="L2932" s="1">
        <v>5</v>
      </c>
      <c r="N2932" s="1">
        <v>3.3</v>
      </c>
      <c r="P2932" s="2">
        <f t="shared" si="193"/>
        <v>63.1</v>
      </c>
      <c r="R2932" t="str">
        <f t="shared" si="191"/>
        <v/>
      </c>
    </row>
    <row r="2933" spans="1:18" ht="20.399999999999999" x14ac:dyDescent="0.35">
      <c r="A2933" s="1">
        <v>2931</v>
      </c>
      <c r="B2933" s="1" t="s">
        <v>580</v>
      </c>
      <c r="C2933" s="1" t="s">
        <v>43</v>
      </c>
      <c r="D2933" s="1">
        <v>2015</v>
      </c>
      <c r="E2933" s="1">
        <v>42000</v>
      </c>
      <c r="F2933" s="1" t="s">
        <v>28</v>
      </c>
      <c r="G2933" s="1" t="s">
        <v>17</v>
      </c>
      <c r="H2933" s="1" t="s">
        <v>36</v>
      </c>
      <c r="I2933" s="1">
        <v>18</v>
      </c>
      <c r="J2933" s="1" t="s">
        <v>24</v>
      </c>
      <c r="K2933" s="1" t="s">
        <v>196</v>
      </c>
      <c r="L2933" s="1">
        <v>5</v>
      </c>
      <c r="N2933" s="1">
        <v>4.3</v>
      </c>
      <c r="P2933" s="2">
        <f t="shared" si="193"/>
        <v>86.7</v>
      </c>
      <c r="R2933" t="str">
        <f t="shared" si="191"/>
        <v/>
      </c>
    </row>
    <row r="2934" spans="1:18" ht="20.399999999999999" x14ac:dyDescent="0.35">
      <c r="A2934" s="1">
        <v>2932</v>
      </c>
      <c r="B2934" s="1" t="s">
        <v>672</v>
      </c>
      <c r="C2934" s="1" t="s">
        <v>27</v>
      </c>
      <c r="D2934" s="1">
        <v>2012</v>
      </c>
      <c r="E2934" s="1">
        <v>79824</v>
      </c>
      <c r="F2934" s="1" t="s">
        <v>23</v>
      </c>
      <c r="G2934" s="1" t="s">
        <v>17</v>
      </c>
      <c r="H2934" s="1" t="s">
        <v>18</v>
      </c>
      <c r="I2934" s="1">
        <v>19.87</v>
      </c>
      <c r="J2934" s="1" t="s">
        <v>24</v>
      </c>
      <c r="K2934" s="1" t="s">
        <v>72</v>
      </c>
      <c r="L2934" s="1">
        <v>5</v>
      </c>
      <c r="N2934" s="1">
        <v>5.25</v>
      </c>
      <c r="P2934" s="2">
        <f t="shared" si="193"/>
        <v>83.8</v>
      </c>
      <c r="R2934" t="str">
        <f t="shared" si="191"/>
        <v/>
      </c>
    </row>
    <row r="2935" spans="1:18" ht="20.399999999999999" x14ac:dyDescent="0.35">
      <c r="A2935" s="1">
        <v>2933</v>
      </c>
      <c r="B2935" s="1" t="s">
        <v>1109</v>
      </c>
      <c r="C2935" s="1" t="s">
        <v>43</v>
      </c>
      <c r="D2935" s="1">
        <v>2015</v>
      </c>
      <c r="E2935" s="1">
        <v>75000</v>
      </c>
      <c r="F2935" s="1" t="s">
        <v>23</v>
      </c>
      <c r="G2935" s="1" t="s">
        <v>17</v>
      </c>
      <c r="H2935" s="1" t="s">
        <v>18</v>
      </c>
      <c r="I2935" s="1">
        <v>12.99</v>
      </c>
      <c r="J2935" s="1" t="s">
        <v>24</v>
      </c>
      <c r="K2935" s="1" t="s">
        <v>247</v>
      </c>
      <c r="L2935" s="1">
        <v>8</v>
      </c>
      <c r="N2935" s="1">
        <v>11.75</v>
      </c>
      <c r="P2935" s="2">
        <f t="shared" si="193"/>
        <v>100.6</v>
      </c>
      <c r="R2935" t="str">
        <f t="shared" si="191"/>
        <v/>
      </c>
    </row>
    <row r="2936" spans="1:18" ht="20.399999999999999" x14ac:dyDescent="0.35">
      <c r="A2936" s="1">
        <v>2934</v>
      </c>
      <c r="B2936" s="1" t="s">
        <v>1499</v>
      </c>
      <c r="C2936" s="1" t="s">
        <v>129</v>
      </c>
      <c r="D2936" s="1">
        <v>2014</v>
      </c>
      <c r="E2936" s="1">
        <v>72411</v>
      </c>
      <c r="F2936" s="1" t="s">
        <v>28</v>
      </c>
      <c r="G2936" s="1" t="s">
        <v>17</v>
      </c>
      <c r="H2936" s="1" t="s">
        <v>18</v>
      </c>
      <c r="I2936" s="1">
        <v>18</v>
      </c>
      <c r="J2936" s="1" t="s">
        <v>24</v>
      </c>
      <c r="K2936" s="1" t="s">
        <v>196</v>
      </c>
      <c r="L2936" s="1">
        <v>5</v>
      </c>
      <c r="N2936" s="1">
        <v>4.25</v>
      </c>
      <c r="P2936" s="2">
        <f t="shared" si="193"/>
        <v>86.7</v>
      </c>
      <c r="R2936" t="str">
        <f t="shared" si="191"/>
        <v/>
      </c>
    </row>
    <row r="2937" spans="1:18" ht="20.399999999999999" x14ac:dyDescent="0.35">
      <c r="A2937" s="1">
        <v>2935</v>
      </c>
      <c r="B2937" s="1" t="s">
        <v>1989</v>
      </c>
      <c r="C2937" s="1" t="s">
        <v>61</v>
      </c>
      <c r="D2937" s="1">
        <v>2012</v>
      </c>
      <c r="E2937" s="1">
        <v>63000</v>
      </c>
      <c r="F2937" s="1" t="s">
        <v>23</v>
      </c>
      <c r="G2937" s="1" t="s">
        <v>35</v>
      </c>
      <c r="H2937" s="1" t="s">
        <v>18</v>
      </c>
      <c r="I2937" s="1">
        <v>14.94</v>
      </c>
      <c r="J2937" s="1" t="s">
        <v>24</v>
      </c>
      <c r="K2937" s="1" t="s">
        <v>574</v>
      </c>
      <c r="L2937" s="1">
        <v>5</v>
      </c>
      <c r="N2937" s="1">
        <v>14.22</v>
      </c>
      <c r="P2937" s="2">
        <f t="shared" si="193"/>
        <v>204</v>
      </c>
      <c r="R2937" t="str">
        <f t="shared" si="191"/>
        <v/>
      </c>
    </row>
    <row r="2938" spans="1:18" ht="20.399999999999999" x14ac:dyDescent="0.35">
      <c r="A2938" s="1">
        <v>2936</v>
      </c>
      <c r="B2938" s="1" t="s">
        <v>955</v>
      </c>
      <c r="C2938" s="1" t="s">
        <v>27</v>
      </c>
      <c r="D2938" s="1">
        <v>2015</v>
      </c>
      <c r="E2938" s="1">
        <v>53713</v>
      </c>
      <c r="F2938" s="1" t="s">
        <v>28</v>
      </c>
      <c r="G2938" s="1" t="s">
        <v>17</v>
      </c>
      <c r="H2938" s="1" t="s">
        <v>18</v>
      </c>
      <c r="I2938" s="1">
        <v>17.71</v>
      </c>
      <c r="J2938" s="1" t="s">
        <v>24</v>
      </c>
      <c r="K2938" s="1" t="s">
        <v>151</v>
      </c>
      <c r="L2938" s="1">
        <v>5</v>
      </c>
      <c r="N2938" s="1">
        <v>4.2</v>
      </c>
      <c r="P2938" s="2">
        <f t="shared" si="193"/>
        <v>78.900000000000006</v>
      </c>
      <c r="R2938" t="str">
        <f t="shared" si="191"/>
        <v/>
      </c>
    </row>
    <row r="2939" spans="1:18" ht="20.399999999999999" x14ac:dyDescent="0.35">
      <c r="A2939" s="1">
        <v>2937</v>
      </c>
      <c r="B2939" s="1" t="s">
        <v>45</v>
      </c>
      <c r="C2939" s="1" t="s">
        <v>61</v>
      </c>
      <c r="D2939" s="1">
        <v>2017</v>
      </c>
      <c r="E2939" s="1">
        <v>18000</v>
      </c>
      <c r="F2939" s="1" t="s">
        <v>23</v>
      </c>
      <c r="G2939" s="1" t="s">
        <v>35</v>
      </c>
      <c r="H2939" s="1" t="s">
        <v>18</v>
      </c>
      <c r="I2939" s="1">
        <v>11.36</v>
      </c>
      <c r="J2939" s="1" t="s">
        <v>24</v>
      </c>
      <c r="K2939" s="1" t="s">
        <v>46</v>
      </c>
      <c r="L2939" s="1">
        <v>8</v>
      </c>
      <c r="M2939" s="1" t="s">
        <v>1990</v>
      </c>
      <c r="N2939" s="1">
        <v>18.25</v>
      </c>
      <c r="P2939" s="2">
        <f t="shared" si="193"/>
        <v>171.5</v>
      </c>
      <c r="Q2939">
        <f t="shared" si="190"/>
        <v>2080000</v>
      </c>
      <c r="R2939">
        <f t="shared" si="191"/>
        <v>99.991754807692317</v>
      </c>
    </row>
    <row r="2940" spans="1:18" ht="20.399999999999999" x14ac:dyDescent="0.35">
      <c r="A2940" s="1">
        <v>2938</v>
      </c>
      <c r="B2940" s="1" t="s">
        <v>1991</v>
      </c>
      <c r="C2940" s="1" t="s">
        <v>74</v>
      </c>
      <c r="D2940" s="1">
        <v>2013</v>
      </c>
      <c r="E2940" s="1">
        <v>51000</v>
      </c>
      <c r="F2940" s="1" t="s">
        <v>23</v>
      </c>
      <c r="G2940" s="1" t="s">
        <v>17</v>
      </c>
      <c r="H2940" s="1" t="s">
        <v>18</v>
      </c>
      <c r="I2940" s="1">
        <v>15.8</v>
      </c>
      <c r="J2940" s="1" t="s">
        <v>24</v>
      </c>
      <c r="K2940" s="1" t="s">
        <v>163</v>
      </c>
      <c r="L2940" s="1">
        <v>5</v>
      </c>
      <c r="N2940" s="1">
        <v>18.5</v>
      </c>
      <c r="P2940" s="2">
        <f t="shared" si="193"/>
        <v>170</v>
      </c>
      <c r="R2940" t="str">
        <f t="shared" si="191"/>
        <v/>
      </c>
    </row>
    <row r="2941" spans="1:18" ht="20.399999999999999" x14ac:dyDescent="0.35">
      <c r="A2941" s="1">
        <v>2939</v>
      </c>
      <c r="B2941" s="1" t="s">
        <v>1178</v>
      </c>
      <c r="C2941" s="1" t="s">
        <v>27</v>
      </c>
      <c r="D2941" s="1">
        <v>2008</v>
      </c>
      <c r="E2941" s="1">
        <v>86700</v>
      </c>
      <c r="F2941" s="1" t="s">
        <v>28</v>
      </c>
      <c r="G2941" s="1" t="s">
        <v>17</v>
      </c>
      <c r="H2941" s="1" t="s">
        <v>36</v>
      </c>
      <c r="I2941" s="1">
        <v>16.100000000000001</v>
      </c>
      <c r="J2941" s="1" t="s">
        <v>24</v>
      </c>
      <c r="K2941" s="1" t="s">
        <v>1179</v>
      </c>
      <c r="L2941" s="1">
        <v>5</v>
      </c>
      <c r="N2941" s="1">
        <v>2.4</v>
      </c>
      <c r="P2941" s="2">
        <f t="shared" si="193"/>
        <v>88.2</v>
      </c>
      <c r="R2941" t="str">
        <f t="shared" si="191"/>
        <v/>
      </c>
    </row>
    <row r="2942" spans="1:18" ht="20.399999999999999" x14ac:dyDescent="0.35">
      <c r="A2942" s="1">
        <v>2940</v>
      </c>
      <c r="B2942" s="1" t="s">
        <v>1305</v>
      </c>
      <c r="C2942" s="1" t="s">
        <v>57</v>
      </c>
      <c r="D2942" s="1">
        <v>2016</v>
      </c>
      <c r="E2942" s="1">
        <v>29000</v>
      </c>
      <c r="F2942" s="1" t="s">
        <v>23</v>
      </c>
      <c r="G2942" s="1" t="s">
        <v>17</v>
      </c>
      <c r="H2942" s="1" t="s">
        <v>18</v>
      </c>
      <c r="I2942" s="1">
        <v>27.39</v>
      </c>
      <c r="J2942" s="1" t="s">
        <v>24</v>
      </c>
      <c r="K2942" s="1" t="s">
        <v>51</v>
      </c>
      <c r="L2942" s="1">
        <v>5</v>
      </c>
      <c r="N2942" s="1">
        <v>6.5</v>
      </c>
      <c r="P2942" s="2">
        <f t="shared" si="193"/>
        <v>74</v>
      </c>
      <c r="R2942" t="str">
        <f t="shared" si="191"/>
        <v/>
      </c>
    </row>
    <row r="2943" spans="1:18" ht="20.399999999999999" x14ac:dyDescent="0.35">
      <c r="A2943" s="1">
        <v>2941</v>
      </c>
      <c r="B2943" s="1" t="s">
        <v>1992</v>
      </c>
      <c r="C2943" s="1" t="s">
        <v>39</v>
      </c>
      <c r="D2943" s="1">
        <v>2014</v>
      </c>
      <c r="E2943" s="1">
        <v>56000</v>
      </c>
      <c r="F2943" s="1" t="s">
        <v>40</v>
      </c>
      <c r="G2943" s="1" t="s">
        <v>17</v>
      </c>
      <c r="H2943" s="1" t="s">
        <v>18</v>
      </c>
      <c r="I2943" s="1">
        <v>13.45</v>
      </c>
      <c r="J2943" s="1" t="s">
        <v>19</v>
      </c>
      <c r="K2943" s="1" t="s">
        <v>630</v>
      </c>
      <c r="L2943" s="1">
        <v>5</v>
      </c>
      <c r="N2943" s="1">
        <v>3.2</v>
      </c>
      <c r="P2943" s="2">
        <f t="shared" si="193"/>
        <v>62.1</v>
      </c>
      <c r="R2943" t="str">
        <f t="shared" si="191"/>
        <v/>
      </c>
    </row>
    <row r="2944" spans="1:18" ht="20.399999999999999" x14ac:dyDescent="0.35">
      <c r="A2944" s="1">
        <v>2942</v>
      </c>
      <c r="B2944" s="1" t="s">
        <v>492</v>
      </c>
      <c r="C2944" s="1" t="s">
        <v>15</v>
      </c>
      <c r="D2944" s="1">
        <v>2015</v>
      </c>
      <c r="E2944" s="1">
        <v>33000</v>
      </c>
      <c r="F2944" s="1" t="s">
        <v>28</v>
      </c>
      <c r="G2944" s="1" t="s">
        <v>35</v>
      </c>
      <c r="H2944" s="1" t="s">
        <v>18</v>
      </c>
      <c r="I2944" s="1">
        <v>23.1</v>
      </c>
      <c r="J2944" s="1" t="s">
        <v>24</v>
      </c>
      <c r="K2944" s="1" t="s">
        <v>398</v>
      </c>
      <c r="L2944" s="1">
        <v>5</v>
      </c>
      <c r="N2944" s="1">
        <v>3.99</v>
      </c>
      <c r="P2944" s="2">
        <f t="shared" si="193"/>
        <v>67.040000000000006</v>
      </c>
      <c r="R2944" t="str">
        <f t="shared" si="191"/>
        <v/>
      </c>
    </row>
    <row r="2945" spans="1:18" ht="20.399999999999999" x14ac:dyDescent="0.35">
      <c r="A2945" s="1">
        <v>2943</v>
      </c>
      <c r="B2945" s="1" t="s">
        <v>318</v>
      </c>
      <c r="C2945" s="1" t="s">
        <v>53</v>
      </c>
      <c r="D2945" s="1">
        <v>2014</v>
      </c>
      <c r="E2945" s="1">
        <v>64394</v>
      </c>
      <c r="F2945" s="1" t="s">
        <v>23</v>
      </c>
      <c r="G2945" s="1" t="s">
        <v>17</v>
      </c>
      <c r="H2945" s="1" t="s">
        <v>18</v>
      </c>
      <c r="I2945" s="1">
        <v>22.7</v>
      </c>
      <c r="J2945" s="1" t="s">
        <v>24</v>
      </c>
      <c r="K2945" s="1" t="s">
        <v>210</v>
      </c>
      <c r="L2945" s="1">
        <v>5</v>
      </c>
      <c r="N2945" s="1">
        <v>5.45</v>
      </c>
      <c r="P2945" s="2">
        <f t="shared" si="193"/>
        <v>89.84</v>
      </c>
      <c r="R2945" t="str">
        <f t="shared" si="191"/>
        <v/>
      </c>
    </row>
    <row r="2946" spans="1:18" ht="20.399999999999999" x14ac:dyDescent="0.35">
      <c r="A2946" s="1">
        <v>2944</v>
      </c>
      <c r="B2946" s="1" t="s">
        <v>1993</v>
      </c>
      <c r="C2946" s="1" t="s">
        <v>39</v>
      </c>
      <c r="D2946" s="1">
        <v>2010</v>
      </c>
      <c r="E2946" s="1">
        <v>76000</v>
      </c>
      <c r="F2946" s="1" t="s">
        <v>23</v>
      </c>
      <c r="G2946" s="1" t="s">
        <v>17</v>
      </c>
      <c r="H2946" s="1" t="s">
        <v>18</v>
      </c>
      <c r="I2946" s="1">
        <v>18.8</v>
      </c>
      <c r="J2946" s="1" t="s">
        <v>24</v>
      </c>
      <c r="K2946" s="1" t="s">
        <v>219</v>
      </c>
      <c r="L2946" s="1">
        <v>5</v>
      </c>
      <c r="N2946" s="1">
        <v>2.7</v>
      </c>
      <c r="P2946" s="2">
        <f t="shared" si="193"/>
        <v>90</v>
      </c>
      <c r="R2946" t="str">
        <f t="shared" si="191"/>
        <v/>
      </c>
    </row>
    <row r="2947" spans="1:18" ht="20.399999999999999" x14ac:dyDescent="0.35">
      <c r="A2947" s="1">
        <v>2945</v>
      </c>
      <c r="B2947" s="1" t="s">
        <v>1994</v>
      </c>
      <c r="C2947" s="1" t="s">
        <v>15</v>
      </c>
      <c r="D2947" s="1">
        <v>2016</v>
      </c>
      <c r="E2947" s="1">
        <v>48719</v>
      </c>
      <c r="F2947" s="1" t="s">
        <v>23</v>
      </c>
      <c r="G2947" s="1" t="s">
        <v>17</v>
      </c>
      <c r="H2947" s="1" t="s">
        <v>18</v>
      </c>
      <c r="I2947" s="1">
        <v>27.3</v>
      </c>
      <c r="J2947" s="1" t="s">
        <v>24</v>
      </c>
      <c r="K2947" s="1" t="s">
        <v>69</v>
      </c>
      <c r="L2947" s="1">
        <v>5</v>
      </c>
      <c r="N2947" s="1">
        <v>6.25</v>
      </c>
      <c r="P2947" s="2">
        <f t="shared" ref="P2947:P3010" si="194">--LEFT(K2947, FIND(" ", K2947) - 1)</f>
        <v>98.6</v>
      </c>
      <c r="R2947" t="str">
        <f t="shared" si="191"/>
        <v/>
      </c>
    </row>
    <row r="2948" spans="1:18" ht="20.399999999999999" x14ac:dyDescent="0.35">
      <c r="A2948" s="1">
        <v>2946</v>
      </c>
      <c r="B2948" s="1" t="s">
        <v>211</v>
      </c>
      <c r="C2948" s="1" t="s">
        <v>34</v>
      </c>
      <c r="D2948" s="1">
        <v>2016</v>
      </c>
      <c r="E2948" s="1">
        <v>59711</v>
      </c>
      <c r="F2948" s="1" t="s">
        <v>23</v>
      </c>
      <c r="G2948" s="1" t="s">
        <v>17</v>
      </c>
      <c r="H2948" s="1" t="s">
        <v>18</v>
      </c>
      <c r="I2948" s="1">
        <v>15.1</v>
      </c>
      <c r="J2948" s="1" t="s">
        <v>24</v>
      </c>
      <c r="K2948" s="1" t="s">
        <v>167</v>
      </c>
      <c r="L2948" s="1">
        <v>7</v>
      </c>
      <c r="N2948" s="1">
        <v>13.28</v>
      </c>
      <c r="P2948" s="2">
        <f t="shared" si="194"/>
        <v>140</v>
      </c>
      <c r="R2948" t="str">
        <f t="shared" si="191"/>
        <v/>
      </c>
    </row>
    <row r="2949" spans="1:18" ht="20.399999999999999" x14ac:dyDescent="0.35">
      <c r="A2949" s="1">
        <v>2947</v>
      </c>
      <c r="B2949" s="1" t="s">
        <v>677</v>
      </c>
      <c r="C2949" s="1" t="s">
        <v>39</v>
      </c>
      <c r="D2949" s="1">
        <v>2012</v>
      </c>
      <c r="E2949" s="1">
        <v>83000</v>
      </c>
      <c r="F2949" s="1" t="s">
        <v>23</v>
      </c>
      <c r="G2949" s="1" t="s">
        <v>17</v>
      </c>
      <c r="H2949" s="1" t="s">
        <v>18</v>
      </c>
      <c r="I2949" s="1">
        <v>23.08</v>
      </c>
      <c r="J2949" s="1" t="s">
        <v>24</v>
      </c>
      <c r="K2949" s="1" t="s">
        <v>44</v>
      </c>
      <c r="L2949" s="1">
        <v>5</v>
      </c>
      <c r="N2949" s="1">
        <v>3.7</v>
      </c>
      <c r="P2949" s="2">
        <f t="shared" si="194"/>
        <v>63.1</v>
      </c>
      <c r="R2949" t="str">
        <f t="shared" si="191"/>
        <v/>
      </c>
    </row>
    <row r="2950" spans="1:18" ht="20.399999999999999" x14ac:dyDescent="0.35">
      <c r="A2950" s="1">
        <v>2948</v>
      </c>
      <c r="B2950" s="1" t="s">
        <v>396</v>
      </c>
      <c r="C2950" s="1" t="s">
        <v>34</v>
      </c>
      <c r="D2950" s="1">
        <v>2018</v>
      </c>
      <c r="E2950" s="1">
        <v>10714</v>
      </c>
      <c r="F2950" s="1" t="s">
        <v>23</v>
      </c>
      <c r="G2950" s="1" t="s">
        <v>35</v>
      </c>
      <c r="H2950" s="1" t="s">
        <v>18</v>
      </c>
      <c r="I2950" s="1">
        <v>19.27</v>
      </c>
      <c r="J2950" s="1" t="s">
        <v>24</v>
      </c>
      <c r="K2950" s="1" t="s">
        <v>75</v>
      </c>
      <c r="L2950" s="1">
        <v>5</v>
      </c>
      <c r="N2950" s="1">
        <v>39.51</v>
      </c>
      <c r="P2950" s="2">
        <f t="shared" si="194"/>
        <v>167.62</v>
      </c>
      <c r="R2950" t="str">
        <f t="shared" si="191"/>
        <v/>
      </c>
    </row>
    <row r="2951" spans="1:18" ht="20.399999999999999" x14ac:dyDescent="0.35">
      <c r="A2951" s="1">
        <v>2949</v>
      </c>
      <c r="B2951" s="1" t="s">
        <v>1995</v>
      </c>
      <c r="C2951" s="1" t="s">
        <v>39</v>
      </c>
      <c r="D2951" s="1">
        <v>2010</v>
      </c>
      <c r="E2951" s="1">
        <v>127510</v>
      </c>
      <c r="F2951" s="1" t="s">
        <v>23</v>
      </c>
      <c r="G2951" s="1" t="s">
        <v>17</v>
      </c>
      <c r="H2951" s="1" t="s">
        <v>36</v>
      </c>
      <c r="I2951" s="1">
        <v>19</v>
      </c>
      <c r="J2951" s="1" t="s">
        <v>24</v>
      </c>
      <c r="K2951" s="1" t="s">
        <v>219</v>
      </c>
      <c r="L2951" s="1">
        <v>5</v>
      </c>
      <c r="N2951" s="1">
        <v>1.4</v>
      </c>
      <c r="P2951" s="2">
        <f t="shared" si="194"/>
        <v>90</v>
      </c>
      <c r="R2951" t="str">
        <f t="shared" si="191"/>
        <v/>
      </c>
    </row>
    <row r="2952" spans="1:18" ht="20.399999999999999" x14ac:dyDescent="0.35">
      <c r="A2952" s="1">
        <v>2950</v>
      </c>
      <c r="B2952" s="1" t="s">
        <v>143</v>
      </c>
      <c r="C2952" s="1" t="s">
        <v>57</v>
      </c>
      <c r="D2952" s="1">
        <v>2014</v>
      </c>
      <c r="E2952" s="1">
        <v>35010</v>
      </c>
      <c r="F2952" s="1" t="s">
        <v>23</v>
      </c>
      <c r="G2952" s="1" t="s">
        <v>17</v>
      </c>
      <c r="H2952" s="1" t="s">
        <v>18</v>
      </c>
      <c r="I2952" s="1">
        <v>22.9</v>
      </c>
      <c r="J2952" s="1" t="s">
        <v>24</v>
      </c>
      <c r="K2952" s="1" t="s">
        <v>51</v>
      </c>
      <c r="L2952" s="1">
        <v>5</v>
      </c>
      <c r="N2952" s="1">
        <v>3.5</v>
      </c>
      <c r="P2952" s="2">
        <f t="shared" si="194"/>
        <v>74</v>
      </c>
      <c r="R2952" t="str">
        <f t="shared" si="191"/>
        <v/>
      </c>
    </row>
    <row r="2953" spans="1:18" ht="20.399999999999999" x14ac:dyDescent="0.35">
      <c r="A2953" s="1">
        <v>2951</v>
      </c>
      <c r="B2953" s="1" t="s">
        <v>1685</v>
      </c>
      <c r="C2953" s="1" t="s">
        <v>43</v>
      </c>
      <c r="D2953" s="1">
        <v>2012</v>
      </c>
      <c r="E2953" s="1">
        <v>75451</v>
      </c>
      <c r="F2953" s="1" t="s">
        <v>28</v>
      </c>
      <c r="G2953" s="1" t="s">
        <v>17</v>
      </c>
      <c r="H2953" s="1" t="s">
        <v>18</v>
      </c>
      <c r="I2953" s="1">
        <v>17.5</v>
      </c>
      <c r="J2953" s="1" t="s">
        <v>24</v>
      </c>
      <c r="K2953" s="1" t="s">
        <v>733</v>
      </c>
      <c r="L2953" s="1">
        <v>5</v>
      </c>
      <c r="N2953" s="1">
        <v>3.78</v>
      </c>
      <c r="P2953" s="2">
        <f t="shared" si="194"/>
        <v>85.8</v>
      </c>
      <c r="R2953" t="str">
        <f t="shared" si="191"/>
        <v/>
      </c>
    </row>
    <row r="2954" spans="1:18" ht="20.399999999999999" x14ac:dyDescent="0.35">
      <c r="A2954" s="1">
        <v>2952</v>
      </c>
      <c r="B2954" s="1" t="s">
        <v>1996</v>
      </c>
      <c r="C2954" s="1" t="s">
        <v>22</v>
      </c>
      <c r="D2954" s="1">
        <v>2015</v>
      </c>
      <c r="E2954" s="1">
        <v>83000</v>
      </c>
      <c r="F2954" s="1" t="s">
        <v>23</v>
      </c>
      <c r="G2954" s="1" t="s">
        <v>17</v>
      </c>
      <c r="H2954" s="1" t="s">
        <v>18</v>
      </c>
      <c r="I2954" s="1">
        <v>19.09</v>
      </c>
      <c r="J2954" s="1" t="s">
        <v>24</v>
      </c>
      <c r="K2954" s="1" t="s">
        <v>1017</v>
      </c>
      <c r="L2954" s="1">
        <v>5</v>
      </c>
      <c r="N2954" s="1">
        <v>2.7</v>
      </c>
      <c r="P2954" s="2">
        <f t="shared" si="194"/>
        <v>69.010000000000005</v>
      </c>
      <c r="R2954" t="str">
        <f t="shared" si="191"/>
        <v/>
      </c>
    </row>
    <row r="2955" spans="1:18" ht="20.399999999999999" x14ac:dyDescent="0.35">
      <c r="A2955" s="1">
        <v>2953</v>
      </c>
      <c r="B2955" s="1" t="s">
        <v>68</v>
      </c>
      <c r="C2955" s="1" t="s">
        <v>57</v>
      </c>
      <c r="D2955" s="1">
        <v>2013</v>
      </c>
      <c r="E2955" s="1">
        <v>38755</v>
      </c>
      <c r="F2955" s="1" t="s">
        <v>23</v>
      </c>
      <c r="G2955" s="1" t="s">
        <v>17</v>
      </c>
      <c r="H2955" s="1" t="s">
        <v>18</v>
      </c>
      <c r="I2955" s="1">
        <v>25.8</v>
      </c>
      <c r="J2955" s="1" t="s">
        <v>24</v>
      </c>
      <c r="K2955" s="1" t="s">
        <v>69</v>
      </c>
      <c r="L2955" s="1">
        <v>5</v>
      </c>
      <c r="N2955" s="1">
        <v>3.2</v>
      </c>
      <c r="P2955" s="2">
        <f t="shared" si="194"/>
        <v>98.6</v>
      </c>
      <c r="R2955" t="str">
        <f t="shared" si="191"/>
        <v/>
      </c>
    </row>
    <row r="2956" spans="1:18" ht="20.399999999999999" x14ac:dyDescent="0.35">
      <c r="A2956" s="1">
        <v>2954</v>
      </c>
      <c r="B2956" s="1" t="s">
        <v>436</v>
      </c>
      <c r="C2956" s="1" t="s">
        <v>61</v>
      </c>
      <c r="D2956" s="1">
        <v>2016</v>
      </c>
      <c r="E2956" s="1">
        <v>30000</v>
      </c>
      <c r="F2956" s="1" t="s">
        <v>28</v>
      </c>
      <c r="G2956" s="1" t="s">
        <v>17</v>
      </c>
      <c r="H2956" s="1" t="s">
        <v>18</v>
      </c>
      <c r="I2956" s="1">
        <v>20.399999999999999</v>
      </c>
      <c r="J2956" s="1" t="s">
        <v>24</v>
      </c>
      <c r="K2956" s="1" t="s">
        <v>291</v>
      </c>
      <c r="L2956" s="1">
        <v>5</v>
      </c>
      <c r="N2956" s="1">
        <v>5</v>
      </c>
      <c r="P2956" s="2">
        <f t="shared" si="194"/>
        <v>81.8</v>
      </c>
      <c r="R2956" t="str">
        <f t="shared" si="191"/>
        <v/>
      </c>
    </row>
    <row r="2957" spans="1:18" ht="20.399999999999999" x14ac:dyDescent="0.35">
      <c r="A2957" s="1">
        <v>2955</v>
      </c>
      <c r="B2957" s="1" t="s">
        <v>354</v>
      </c>
      <c r="C2957" s="1" t="s">
        <v>27</v>
      </c>
      <c r="D2957" s="1">
        <v>2012</v>
      </c>
      <c r="E2957" s="1">
        <v>40000</v>
      </c>
      <c r="F2957" s="1" t="s">
        <v>23</v>
      </c>
      <c r="G2957" s="1" t="s">
        <v>17</v>
      </c>
      <c r="H2957" s="1" t="s">
        <v>18</v>
      </c>
      <c r="I2957" s="1">
        <v>20.77</v>
      </c>
      <c r="J2957" s="1" t="s">
        <v>24</v>
      </c>
      <c r="K2957" s="1" t="s">
        <v>472</v>
      </c>
      <c r="L2957" s="1">
        <v>7</v>
      </c>
      <c r="N2957" s="1">
        <v>7</v>
      </c>
      <c r="P2957" s="2">
        <f t="shared" si="194"/>
        <v>88.8</v>
      </c>
      <c r="R2957" t="str">
        <f t="shared" ref="R2957:R3020" si="195">IF(Q2957&lt;&gt;"", ((Q2957 - P2957) / Q2957) * 100, "")</f>
        <v/>
      </c>
    </row>
    <row r="2958" spans="1:18" ht="20.399999999999999" x14ac:dyDescent="0.35">
      <c r="A2958" s="1">
        <v>2956</v>
      </c>
      <c r="B2958" s="1" t="s">
        <v>1997</v>
      </c>
      <c r="C2958" s="1" t="s">
        <v>57</v>
      </c>
      <c r="D2958" s="1">
        <v>2014</v>
      </c>
      <c r="E2958" s="1">
        <v>19500</v>
      </c>
      <c r="F2958" s="1" t="s">
        <v>28</v>
      </c>
      <c r="G2958" s="1" t="s">
        <v>17</v>
      </c>
      <c r="H2958" s="1" t="s">
        <v>36</v>
      </c>
      <c r="I2958" s="1">
        <v>18.899999999999999</v>
      </c>
      <c r="J2958" s="1" t="s">
        <v>24</v>
      </c>
      <c r="K2958" s="1" t="s">
        <v>110</v>
      </c>
      <c r="L2958" s="1">
        <v>5</v>
      </c>
      <c r="N2958" s="1">
        <v>2.85</v>
      </c>
      <c r="P2958" s="2">
        <f t="shared" si="194"/>
        <v>82</v>
      </c>
      <c r="R2958" t="str">
        <f t="shared" si="195"/>
        <v/>
      </c>
    </row>
    <row r="2959" spans="1:18" ht="20.399999999999999" x14ac:dyDescent="0.35">
      <c r="A2959" s="1">
        <v>2957</v>
      </c>
      <c r="B2959" s="1" t="s">
        <v>1998</v>
      </c>
      <c r="C2959" s="1" t="s">
        <v>129</v>
      </c>
      <c r="D2959" s="1">
        <v>2016</v>
      </c>
      <c r="E2959" s="1">
        <v>41000</v>
      </c>
      <c r="F2959" s="1" t="s">
        <v>28</v>
      </c>
      <c r="G2959" s="1" t="s">
        <v>17</v>
      </c>
      <c r="H2959" s="1" t="s">
        <v>18</v>
      </c>
      <c r="I2959" s="1">
        <v>19.690000000000001</v>
      </c>
      <c r="J2959" s="1" t="s">
        <v>24</v>
      </c>
      <c r="K2959" s="1" t="s">
        <v>398</v>
      </c>
      <c r="L2959" s="1">
        <v>5</v>
      </c>
      <c r="M2959" s="1" t="s">
        <v>1999</v>
      </c>
      <c r="N2959" s="1">
        <v>4.25</v>
      </c>
      <c r="P2959" s="2">
        <f t="shared" si="194"/>
        <v>67.040000000000006</v>
      </c>
      <c r="Q2959">
        <f t="shared" ref="Q2959:Q3014" si="196">VALUE(SUBSTITUTE(SUBSTITUTE(TRIM(M2959), CHAR(160), ""), " Lakh", "")) * 100000</f>
        <v>678000</v>
      </c>
      <c r="R2959">
        <f t="shared" si="195"/>
        <v>99.990112094395272</v>
      </c>
    </row>
    <row r="2960" spans="1:18" ht="20.399999999999999" x14ac:dyDescent="0.35">
      <c r="A2960" s="1">
        <v>2958</v>
      </c>
      <c r="B2960" s="1" t="s">
        <v>1108</v>
      </c>
      <c r="C2960" s="1" t="s">
        <v>74</v>
      </c>
      <c r="D2960" s="1">
        <v>2014</v>
      </c>
      <c r="E2960" s="1">
        <v>30000</v>
      </c>
      <c r="F2960" s="1" t="s">
        <v>28</v>
      </c>
      <c r="G2960" s="1" t="s">
        <v>17</v>
      </c>
      <c r="H2960" s="1" t="s">
        <v>36</v>
      </c>
      <c r="I2960" s="1">
        <v>18.899999999999999</v>
      </c>
      <c r="J2960" s="1" t="s">
        <v>24</v>
      </c>
      <c r="K2960" s="1" t="s">
        <v>110</v>
      </c>
      <c r="L2960" s="1">
        <v>5</v>
      </c>
      <c r="N2960" s="1">
        <v>4.9000000000000004</v>
      </c>
      <c r="P2960" s="2">
        <f t="shared" si="194"/>
        <v>82</v>
      </c>
      <c r="R2960" t="str">
        <f t="shared" si="195"/>
        <v/>
      </c>
    </row>
    <row r="2961" spans="1:18" ht="20.399999999999999" x14ac:dyDescent="0.35">
      <c r="A2961" s="1">
        <v>2959</v>
      </c>
      <c r="B2961" s="1" t="s">
        <v>2000</v>
      </c>
      <c r="C2961" s="1" t="s">
        <v>39</v>
      </c>
      <c r="D2961" s="1">
        <v>2017</v>
      </c>
      <c r="E2961" s="1">
        <v>37000</v>
      </c>
      <c r="F2961" s="1" t="s">
        <v>23</v>
      </c>
      <c r="G2961" s="1" t="s">
        <v>17</v>
      </c>
      <c r="H2961" s="1" t="s">
        <v>18</v>
      </c>
      <c r="I2961" s="1">
        <v>17.100000000000001</v>
      </c>
      <c r="J2961" s="1" t="s">
        <v>24</v>
      </c>
      <c r="K2961" s="1" t="s">
        <v>163</v>
      </c>
      <c r="L2961" s="1">
        <v>5</v>
      </c>
      <c r="M2961" s="1" t="s">
        <v>2001</v>
      </c>
      <c r="N2961" s="1">
        <v>16.899999999999999</v>
      </c>
      <c r="P2961" s="2">
        <f t="shared" si="194"/>
        <v>170</v>
      </c>
      <c r="Q2961">
        <f t="shared" si="196"/>
        <v>1991000</v>
      </c>
      <c r="R2961">
        <f t="shared" si="195"/>
        <v>99.991461577096942</v>
      </c>
    </row>
    <row r="2962" spans="1:18" ht="20.399999999999999" x14ac:dyDescent="0.35">
      <c r="A2962" s="1">
        <v>2960</v>
      </c>
      <c r="B2962" s="1" t="s">
        <v>409</v>
      </c>
      <c r="C2962" s="1" t="s">
        <v>61</v>
      </c>
      <c r="D2962" s="1">
        <v>2014</v>
      </c>
      <c r="E2962" s="1">
        <v>62000</v>
      </c>
      <c r="F2962" s="1" t="s">
        <v>23</v>
      </c>
      <c r="G2962" s="1" t="s">
        <v>17</v>
      </c>
      <c r="H2962" s="1" t="s">
        <v>36</v>
      </c>
      <c r="I2962" s="1">
        <v>22.07</v>
      </c>
      <c r="J2962" s="1" t="s">
        <v>24</v>
      </c>
      <c r="K2962" s="1" t="s">
        <v>114</v>
      </c>
      <c r="L2962" s="1">
        <v>5</v>
      </c>
      <c r="N2962" s="1">
        <v>4.25</v>
      </c>
      <c r="P2962" s="2">
        <f t="shared" si="194"/>
        <v>73.900000000000006</v>
      </c>
      <c r="R2962" t="str">
        <f t="shared" si="195"/>
        <v/>
      </c>
    </row>
    <row r="2963" spans="1:18" ht="20.399999999999999" x14ac:dyDescent="0.35">
      <c r="A2963" s="1">
        <v>2961</v>
      </c>
      <c r="B2963" s="1" t="s">
        <v>1683</v>
      </c>
      <c r="C2963" s="1" t="s">
        <v>22</v>
      </c>
      <c r="D2963" s="1">
        <v>2015</v>
      </c>
      <c r="E2963" s="1">
        <v>42023</v>
      </c>
      <c r="F2963" s="1" t="s">
        <v>28</v>
      </c>
      <c r="G2963" s="1" t="s">
        <v>35</v>
      </c>
      <c r="H2963" s="1" t="s">
        <v>18</v>
      </c>
      <c r="I2963" s="1">
        <v>15.5</v>
      </c>
      <c r="J2963" s="1" t="s">
        <v>24</v>
      </c>
      <c r="K2963" s="1" t="s">
        <v>196</v>
      </c>
      <c r="L2963" s="1">
        <v>5</v>
      </c>
      <c r="N2963" s="1">
        <v>4.34</v>
      </c>
      <c r="P2963" s="2">
        <f t="shared" si="194"/>
        <v>86.7</v>
      </c>
      <c r="R2963" t="str">
        <f t="shared" si="195"/>
        <v/>
      </c>
    </row>
    <row r="2964" spans="1:18" ht="20.399999999999999" x14ac:dyDescent="0.35">
      <c r="A2964" s="1">
        <v>2962</v>
      </c>
      <c r="B2964" s="1" t="s">
        <v>2002</v>
      </c>
      <c r="C2964" s="1" t="s">
        <v>57</v>
      </c>
      <c r="D2964" s="1">
        <v>2012</v>
      </c>
      <c r="E2964" s="1">
        <v>51001</v>
      </c>
      <c r="F2964" s="1" t="s">
        <v>23</v>
      </c>
      <c r="G2964" s="1" t="s">
        <v>35</v>
      </c>
      <c r="H2964" s="1" t="s">
        <v>18</v>
      </c>
      <c r="I2964" s="1">
        <v>16.09</v>
      </c>
      <c r="J2964" s="1" t="s">
        <v>24</v>
      </c>
      <c r="K2964" s="1" t="s">
        <v>99</v>
      </c>
      <c r="L2964" s="1">
        <v>5</v>
      </c>
      <c r="N2964" s="1">
        <v>17</v>
      </c>
      <c r="P2964" s="2">
        <f t="shared" si="194"/>
        <v>184</v>
      </c>
      <c r="R2964" t="str">
        <f t="shared" si="195"/>
        <v/>
      </c>
    </row>
    <row r="2965" spans="1:18" ht="20.399999999999999" x14ac:dyDescent="0.35">
      <c r="A2965" s="1">
        <v>2963</v>
      </c>
      <c r="B2965" s="1" t="s">
        <v>242</v>
      </c>
      <c r="C2965" s="1" t="s">
        <v>53</v>
      </c>
      <c r="D2965" s="1">
        <v>2017</v>
      </c>
      <c r="E2965" s="1">
        <v>55389</v>
      </c>
      <c r="F2965" s="1" t="s">
        <v>23</v>
      </c>
      <c r="G2965" s="1" t="s">
        <v>35</v>
      </c>
      <c r="H2965" s="1" t="s">
        <v>18</v>
      </c>
      <c r="I2965" s="1">
        <v>18.88</v>
      </c>
      <c r="J2965" s="1" t="s">
        <v>24</v>
      </c>
      <c r="K2965" s="1" t="s">
        <v>99</v>
      </c>
      <c r="L2965" s="1">
        <v>5</v>
      </c>
      <c r="N2965" s="1">
        <v>28.45</v>
      </c>
      <c r="P2965" s="2">
        <f t="shared" si="194"/>
        <v>184</v>
      </c>
      <c r="R2965" t="str">
        <f t="shared" si="195"/>
        <v/>
      </c>
    </row>
    <row r="2966" spans="1:18" ht="20.399999999999999" x14ac:dyDescent="0.35">
      <c r="A2966" s="1">
        <v>2964</v>
      </c>
      <c r="B2966" s="1" t="s">
        <v>2003</v>
      </c>
      <c r="C2966" s="1" t="s">
        <v>53</v>
      </c>
      <c r="D2966" s="1">
        <v>2014</v>
      </c>
      <c r="E2966" s="1">
        <v>46728</v>
      </c>
      <c r="F2966" s="1" t="s">
        <v>28</v>
      </c>
      <c r="G2966" s="1" t="s">
        <v>35</v>
      </c>
      <c r="H2966" s="1" t="s">
        <v>18</v>
      </c>
      <c r="I2966" s="1">
        <v>15.6</v>
      </c>
      <c r="J2966" s="1" t="s">
        <v>24</v>
      </c>
      <c r="K2966" s="1" t="s">
        <v>58</v>
      </c>
      <c r="L2966" s="1">
        <v>5</v>
      </c>
      <c r="N2966" s="1">
        <v>6.15</v>
      </c>
      <c r="P2966" s="2">
        <f t="shared" si="194"/>
        <v>116.3</v>
      </c>
      <c r="R2966" t="str">
        <f t="shared" si="195"/>
        <v/>
      </c>
    </row>
    <row r="2967" spans="1:18" ht="20.399999999999999" x14ac:dyDescent="0.35">
      <c r="A2967" s="1">
        <v>2965</v>
      </c>
      <c r="B2967" s="1" t="s">
        <v>2004</v>
      </c>
      <c r="C2967" s="1" t="s">
        <v>53</v>
      </c>
      <c r="D2967" s="1">
        <v>2014</v>
      </c>
      <c r="E2967" s="1">
        <v>58995</v>
      </c>
      <c r="F2967" s="1" t="s">
        <v>23</v>
      </c>
      <c r="G2967" s="1" t="s">
        <v>17</v>
      </c>
      <c r="H2967" s="1" t="s">
        <v>18</v>
      </c>
      <c r="I2967" s="1">
        <v>12.83</v>
      </c>
      <c r="J2967" s="1" t="s">
        <v>24</v>
      </c>
      <c r="K2967" s="1" t="s">
        <v>2005</v>
      </c>
      <c r="L2967" s="1">
        <v>7</v>
      </c>
      <c r="N2967" s="1">
        <v>9.25</v>
      </c>
      <c r="P2967" s="2">
        <f t="shared" si="194"/>
        <v>162</v>
      </c>
      <c r="R2967" t="str">
        <f t="shared" si="195"/>
        <v/>
      </c>
    </row>
    <row r="2968" spans="1:18" ht="20.399999999999999" x14ac:dyDescent="0.35">
      <c r="A2968" s="1">
        <v>2966</v>
      </c>
      <c r="B2968" s="1" t="s">
        <v>1114</v>
      </c>
      <c r="C2968" s="1" t="s">
        <v>61</v>
      </c>
      <c r="D2968" s="1">
        <v>2015</v>
      </c>
      <c r="E2968" s="1">
        <v>37857</v>
      </c>
      <c r="F2968" s="1" t="s">
        <v>23</v>
      </c>
      <c r="G2968" s="1" t="s">
        <v>17</v>
      </c>
      <c r="H2968" s="1" t="s">
        <v>18</v>
      </c>
      <c r="I2968" s="1">
        <v>26.59</v>
      </c>
      <c r="J2968" s="1" t="s">
        <v>24</v>
      </c>
      <c r="K2968" s="1" t="s">
        <v>51</v>
      </c>
      <c r="L2968" s="1">
        <v>5</v>
      </c>
      <c r="N2968" s="1">
        <v>4.8499999999999996</v>
      </c>
      <c r="P2968" s="2">
        <f t="shared" si="194"/>
        <v>74</v>
      </c>
      <c r="R2968" t="str">
        <f t="shared" si="195"/>
        <v/>
      </c>
    </row>
    <row r="2969" spans="1:18" ht="20.399999999999999" x14ac:dyDescent="0.35">
      <c r="A2969" s="1">
        <v>2967</v>
      </c>
      <c r="B2969" s="1" t="s">
        <v>59</v>
      </c>
      <c r="C2969" s="1" t="s">
        <v>43</v>
      </c>
      <c r="D2969" s="1">
        <v>2014</v>
      </c>
      <c r="E2969" s="1">
        <v>71000</v>
      </c>
      <c r="F2969" s="1" t="s">
        <v>23</v>
      </c>
      <c r="G2969" s="1" t="s">
        <v>17</v>
      </c>
      <c r="H2969" s="1" t="s">
        <v>18</v>
      </c>
      <c r="I2969" s="1">
        <v>25.2</v>
      </c>
      <c r="J2969" s="1" t="s">
        <v>24</v>
      </c>
      <c r="K2969" s="1" t="s">
        <v>51</v>
      </c>
      <c r="L2969" s="1">
        <v>5</v>
      </c>
      <c r="N2969" s="1">
        <v>4.8</v>
      </c>
      <c r="P2969" s="2">
        <f t="shared" si="194"/>
        <v>74</v>
      </c>
      <c r="R2969" t="str">
        <f t="shared" si="195"/>
        <v/>
      </c>
    </row>
    <row r="2970" spans="1:18" ht="20.399999999999999" x14ac:dyDescent="0.35">
      <c r="A2970" s="1">
        <v>2968</v>
      </c>
      <c r="B2970" s="1" t="s">
        <v>1281</v>
      </c>
      <c r="C2970" s="1" t="s">
        <v>22</v>
      </c>
      <c r="D2970" s="1">
        <v>2012</v>
      </c>
      <c r="E2970" s="1">
        <v>49024</v>
      </c>
      <c r="F2970" s="1" t="s">
        <v>28</v>
      </c>
      <c r="G2970" s="1" t="s">
        <v>17</v>
      </c>
      <c r="H2970" s="1" t="s">
        <v>18</v>
      </c>
      <c r="I2970" s="1">
        <v>18.399999999999999</v>
      </c>
      <c r="J2970" s="1" t="s">
        <v>24</v>
      </c>
      <c r="K2970" s="1" t="s">
        <v>184</v>
      </c>
      <c r="L2970" s="1">
        <v>5</v>
      </c>
      <c r="N2970" s="1">
        <v>2.2999999999999998</v>
      </c>
      <c r="P2970" s="2">
        <f t="shared" si="194"/>
        <v>86.8</v>
      </c>
      <c r="R2970" t="str">
        <f t="shared" si="195"/>
        <v/>
      </c>
    </row>
    <row r="2971" spans="1:18" ht="20.399999999999999" x14ac:dyDescent="0.35">
      <c r="A2971" s="1">
        <v>2969</v>
      </c>
      <c r="B2971" s="1" t="s">
        <v>144</v>
      </c>
      <c r="C2971" s="1" t="s">
        <v>15</v>
      </c>
      <c r="D2971" s="1">
        <v>2016</v>
      </c>
      <c r="E2971" s="1">
        <v>10770</v>
      </c>
      <c r="F2971" s="1" t="s">
        <v>28</v>
      </c>
      <c r="G2971" s="1" t="s">
        <v>17</v>
      </c>
      <c r="H2971" s="1" t="s">
        <v>18</v>
      </c>
      <c r="I2971" s="1">
        <v>18.899999999999999</v>
      </c>
      <c r="J2971" s="1" t="s">
        <v>24</v>
      </c>
      <c r="K2971" s="1" t="s">
        <v>110</v>
      </c>
      <c r="L2971" s="1">
        <v>5</v>
      </c>
      <c r="N2971" s="1">
        <v>4.75</v>
      </c>
      <c r="P2971" s="2">
        <f t="shared" si="194"/>
        <v>82</v>
      </c>
      <c r="R2971" t="str">
        <f t="shared" si="195"/>
        <v/>
      </c>
    </row>
    <row r="2972" spans="1:18" ht="20.399999999999999" x14ac:dyDescent="0.35">
      <c r="A2972" s="1">
        <v>2970</v>
      </c>
      <c r="B2972" s="1" t="s">
        <v>2006</v>
      </c>
      <c r="C2972" s="1" t="s">
        <v>22</v>
      </c>
      <c r="D2972" s="1">
        <v>2017</v>
      </c>
      <c r="E2972" s="1">
        <v>72000</v>
      </c>
      <c r="F2972" s="1" t="s">
        <v>23</v>
      </c>
      <c r="G2972" s="1" t="s">
        <v>17</v>
      </c>
      <c r="H2972" s="1" t="s">
        <v>18</v>
      </c>
      <c r="I2972" s="1">
        <v>22.95</v>
      </c>
      <c r="J2972" s="1" t="s">
        <v>24</v>
      </c>
      <c r="K2972" s="1" t="s">
        <v>51</v>
      </c>
      <c r="L2972" s="1">
        <v>5</v>
      </c>
      <c r="M2972" s="1" t="s">
        <v>2007</v>
      </c>
      <c r="N2972" s="1">
        <v>5</v>
      </c>
      <c r="P2972" s="2">
        <f t="shared" si="194"/>
        <v>74</v>
      </c>
      <c r="Q2972">
        <f t="shared" si="196"/>
        <v>893000</v>
      </c>
      <c r="R2972">
        <f t="shared" si="195"/>
        <v>99.991713325867863</v>
      </c>
    </row>
    <row r="2973" spans="1:18" ht="20.399999999999999" x14ac:dyDescent="0.35">
      <c r="A2973" s="1">
        <v>2971</v>
      </c>
      <c r="B2973" s="1" t="s">
        <v>621</v>
      </c>
      <c r="C2973" s="1" t="s">
        <v>43</v>
      </c>
      <c r="D2973" s="1">
        <v>2015</v>
      </c>
      <c r="E2973" s="1">
        <v>91000</v>
      </c>
      <c r="F2973" s="1" t="s">
        <v>28</v>
      </c>
      <c r="G2973" s="1" t="s">
        <v>17</v>
      </c>
      <c r="H2973" s="1" t="s">
        <v>18</v>
      </c>
      <c r="I2973" s="1">
        <v>21.1</v>
      </c>
      <c r="J2973" s="1" t="s">
        <v>24</v>
      </c>
      <c r="K2973" s="1" t="s">
        <v>41</v>
      </c>
      <c r="L2973" s="1">
        <v>5</v>
      </c>
      <c r="N2973" s="1">
        <v>2.5</v>
      </c>
      <c r="P2973" s="2">
        <f t="shared" si="194"/>
        <v>55.2</v>
      </c>
      <c r="R2973" t="str">
        <f t="shared" si="195"/>
        <v/>
      </c>
    </row>
    <row r="2974" spans="1:18" ht="20.399999999999999" x14ac:dyDescent="0.35">
      <c r="A2974" s="1">
        <v>2972</v>
      </c>
      <c r="B2974" s="1" t="s">
        <v>763</v>
      </c>
      <c r="C2974" s="1" t="s">
        <v>15</v>
      </c>
      <c r="D2974" s="1">
        <v>2017</v>
      </c>
      <c r="E2974" s="1">
        <v>14000</v>
      </c>
      <c r="F2974" s="1" t="s">
        <v>28</v>
      </c>
      <c r="G2974" s="1" t="s">
        <v>17</v>
      </c>
      <c r="H2974" s="1" t="s">
        <v>18</v>
      </c>
      <c r="I2974" s="1">
        <v>18.600000000000001</v>
      </c>
      <c r="J2974" s="1" t="s">
        <v>24</v>
      </c>
      <c r="K2974" s="1" t="s">
        <v>368</v>
      </c>
      <c r="L2974" s="1">
        <v>5</v>
      </c>
      <c r="N2974" s="1">
        <v>5.95</v>
      </c>
      <c r="P2974" s="2">
        <f t="shared" si="194"/>
        <v>81.83</v>
      </c>
      <c r="R2974" t="str">
        <f t="shared" si="195"/>
        <v/>
      </c>
    </row>
    <row r="2975" spans="1:18" ht="20.399999999999999" x14ac:dyDescent="0.35">
      <c r="A2975" s="1">
        <v>2973</v>
      </c>
      <c r="B2975" s="1" t="s">
        <v>2008</v>
      </c>
      <c r="C2975" s="1" t="s">
        <v>61</v>
      </c>
      <c r="D2975" s="1">
        <v>2014</v>
      </c>
      <c r="E2975" s="1">
        <v>48000</v>
      </c>
      <c r="F2975" s="1" t="s">
        <v>23</v>
      </c>
      <c r="G2975" s="1" t="s">
        <v>35</v>
      </c>
      <c r="H2975" s="1" t="s">
        <v>36</v>
      </c>
      <c r="I2975" s="1">
        <v>9</v>
      </c>
      <c r="J2975" s="1" t="s">
        <v>24</v>
      </c>
      <c r="K2975" s="1" t="s">
        <v>587</v>
      </c>
      <c r="L2975" s="1">
        <v>5</v>
      </c>
      <c r="N2975" s="1">
        <v>16</v>
      </c>
      <c r="P2975" s="2">
        <f t="shared" si="194"/>
        <v>181</v>
      </c>
      <c r="R2975" t="str">
        <f t="shared" si="195"/>
        <v/>
      </c>
    </row>
    <row r="2976" spans="1:18" ht="20.399999999999999" x14ac:dyDescent="0.35">
      <c r="A2976" s="1">
        <v>2974</v>
      </c>
      <c r="B2976" s="1" t="s">
        <v>209</v>
      </c>
      <c r="C2976" s="1" t="s">
        <v>61</v>
      </c>
      <c r="D2976" s="1">
        <v>2014</v>
      </c>
      <c r="E2976" s="1">
        <v>75136</v>
      </c>
      <c r="F2976" s="1" t="s">
        <v>23</v>
      </c>
      <c r="G2976" s="1" t="s">
        <v>17</v>
      </c>
      <c r="H2976" s="1" t="s">
        <v>18</v>
      </c>
      <c r="I2976" s="1">
        <v>22.7</v>
      </c>
      <c r="J2976" s="1" t="s">
        <v>24</v>
      </c>
      <c r="K2976" s="1" t="s">
        <v>210</v>
      </c>
      <c r="L2976" s="1">
        <v>5</v>
      </c>
      <c r="N2976" s="1">
        <v>6.15</v>
      </c>
      <c r="P2976" s="2">
        <f t="shared" si="194"/>
        <v>89.84</v>
      </c>
      <c r="R2976" t="str">
        <f t="shared" si="195"/>
        <v/>
      </c>
    </row>
    <row r="2977" spans="1:18" ht="20.399999999999999" x14ac:dyDescent="0.35">
      <c r="A2977" s="1">
        <v>2975</v>
      </c>
      <c r="B2977" s="1" t="s">
        <v>1363</v>
      </c>
      <c r="C2977" s="1" t="s">
        <v>39</v>
      </c>
      <c r="D2977" s="1">
        <v>2014</v>
      </c>
      <c r="E2977" s="1">
        <v>32500</v>
      </c>
      <c r="F2977" s="1" t="s">
        <v>28</v>
      </c>
      <c r="G2977" s="1" t="s">
        <v>17</v>
      </c>
      <c r="H2977" s="1" t="s">
        <v>36</v>
      </c>
      <c r="I2977" s="1">
        <v>21.1</v>
      </c>
      <c r="J2977" s="1" t="s">
        <v>24</v>
      </c>
      <c r="K2977" s="1" t="s">
        <v>276</v>
      </c>
      <c r="L2977" s="1">
        <v>5</v>
      </c>
      <c r="N2977" s="1">
        <v>4.05</v>
      </c>
      <c r="P2977" s="2">
        <f t="shared" si="194"/>
        <v>85.8</v>
      </c>
      <c r="R2977" t="str">
        <f t="shared" si="195"/>
        <v/>
      </c>
    </row>
    <row r="2978" spans="1:18" ht="20.399999999999999" x14ac:dyDescent="0.35">
      <c r="A2978" s="1">
        <v>2976</v>
      </c>
      <c r="B2978" s="1" t="s">
        <v>1573</v>
      </c>
      <c r="C2978" s="1" t="s">
        <v>39</v>
      </c>
      <c r="D2978" s="1">
        <v>2010</v>
      </c>
      <c r="E2978" s="1">
        <v>94500</v>
      </c>
      <c r="F2978" s="1" t="s">
        <v>23</v>
      </c>
      <c r="G2978" s="1" t="s">
        <v>17</v>
      </c>
      <c r="H2978" s="1" t="s">
        <v>36</v>
      </c>
      <c r="I2978" s="1">
        <v>21.9</v>
      </c>
      <c r="J2978" s="1" t="s">
        <v>24</v>
      </c>
      <c r="K2978" s="1" t="s">
        <v>219</v>
      </c>
      <c r="L2978" s="1">
        <v>5</v>
      </c>
      <c r="N2978" s="1">
        <v>3.1</v>
      </c>
      <c r="P2978" s="2">
        <f t="shared" si="194"/>
        <v>90</v>
      </c>
      <c r="R2978" t="str">
        <f t="shared" si="195"/>
        <v/>
      </c>
    </row>
    <row r="2979" spans="1:18" ht="20.399999999999999" x14ac:dyDescent="0.35">
      <c r="A2979" s="1">
        <v>2977</v>
      </c>
      <c r="B2979" s="1" t="s">
        <v>988</v>
      </c>
      <c r="C2979" s="1" t="s">
        <v>39</v>
      </c>
      <c r="D2979" s="1">
        <v>2013</v>
      </c>
      <c r="E2979" s="1">
        <v>34900</v>
      </c>
      <c r="F2979" s="1" t="s">
        <v>28</v>
      </c>
      <c r="G2979" s="1" t="s">
        <v>17</v>
      </c>
      <c r="H2979" s="1" t="s">
        <v>18</v>
      </c>
      <c r="I2979" s="1">
        <v>22</v>
      </c>
      <c r="J2979" s="1" t="s">
        <v>24</v>
      </c>
      <c r="K2979" s="1" t="s">
        <v>291</v>
      </c>
      <c r="L2979" s="1">
        <v>5</v>
      </c>
      <c r="M2979" s="1" t="s">
        <v>1965</v>
      </c>
      <c r="N2979" s="1">
        <v>5.49</v>
      </c>
      <c r="P2979" s="2">
        <f t="shared" si="194"/>
        <v>81.8</v>
      </c>
      <c r="Q2979">
        <f t="shared" si="196"/>
        <v>797000</v>
      </c>
      <c r="R2979">
        <f t="shared" si="195"/>
        <v>99.989736511919688</v>
      </c>
    </row>
    <row r="2980" spans="1:18" ht="20.399999999999999" x14ac:dyDescent="0.35">
      <c r="A2980" s="1">
        <v>2978</v>
      </c>
      <c r="B2980" s="1" t="s">
        <v>2009</v>
      </c>
      <c r="C2980" s="1" t="s">
        <v>34</v>
      </c>
      <c r="D2980" s="1">
        <v>2010</v>
      </c>
      <c r="E2980" s="1">
        <v>42400</v>
      </c>
      <c r="F2980" s="1" t="s">
        <v>28</v>
      </c>
      <c r="G2980" s="1" t="s">
        <v>35</v>
      </c>
      <c r="H2980" s="1" t="s">
        <v>145</v>
      </c>
      <c r="I2980" s="1">
        <v>8</v>
      </c>
      <c r="J2980" s="1" t="s">
        <v>24</v>
      </c>
      <c r="K2980" s="1" t="s">
        <v>2010</v>
      </c>
      <c r="L2980" s="1">
        <v>4</v>
      </c>
      <c r="N2980" s="1">
        <v>42.91</v>
      </c>
      <c r="P2980" s="2">
        <f t="shared" si="194"/>
        <v>394.3</v>
      </c>
      <c r="R2980" t="str">
        <f t="shared" si="195"/>
        <v/>
      </c>
    </row>
    <row r="2981" spans="1:18" ht="20.399999999999999" x14ac:dyDescent="0.35">
      <c r="A2981" s="1">
        <v>2979</v>
      </c>
      <c r="B2981" s="1" t="s">
        <v>1149</v>
      </c>
      <c r="C2981" s="1" t="s">
        <v>43</v>
      </c>
      <c r="D2981" s="1">
        <v>2015</v>
      </c>
      <c r="E2981" s="1">
        <v>50000</v>
      </c>
      <c r="F2981" s="1" t="s">
        <v>23</v>
      </c>
      <c r="G2981" s="1" t="s">
        <v>17</v>
      </c>
      <c r="H2981" s="1" t="s">
        <v>18</v>
      </c>
      <c r="I2981" s="1">
        <v>17.8</v>
      </c>
      <c r="J2981" s="1" t="s">
        <v>24</v>
      </c>
      <c r="K2981" s="1" t="s">
        <v>142</v>
      </c>
      <c r="L2981" s="1">
        <v>5</v>
      </c>
      <c r="N2981" s="1">
        <v>5.7</v>
      </c>
      <c r="P2981" s="2">
        <f t="shared" si="194"/>
        <v>75</v>
      </c>
      <c r="R2981" t="str">
        <f t="shared" si="195"/>
        <v/>
      </c>
    </row>
    <row r="2982" spans="1:18" ht="20.399999999999999" x14ac:dyDescent="0.35">
      <c r="A2982" s="1">
        <v>2980</v>
      </c>
      <c r="B2982" s="1" t="s">
        <v>312</v>
      </c>
      <c r="C2982" s="1" t="s">
        <v>57</v>
      </c>
      <c r="D2982" s="1">
        <v>2014</v>
      </c>
      <c r="E2982" s="1">
        <v>35000</v>
      </c>
      <c r="F2982" s="1" t="s">
        <v>28</v>
      </c>
      <c r="G2982" s="1" t="s">
        <v>17</v>
      </c>
      <c r="H2982" s="1" t="s">
        <v>18</v>
      </c>
      <c r="I2982" s="1">
        <v>19.399999999999999</v>
      </c>
      <c r="J2982" s="1" t="s">
        <v>24</v>
      </c>
      <c r="K2982" s="1" t="s">
        <v>184</v>
      </c>
      <c r="L2982" s="1">
        <v>5</v>
      </c>
      <c r="N2982" s="1">
        <v>2.85</v>
      </c>
      <c r="P2982" s="2">
        <f t="shared" si="194"/>
        <v>86.8</v>
      </c>
      <c r="R2982" t="str">
        <f t="shared" si="195"/>
        <v/>
      </c>
    </row>
    <row r="2983" spans="1:18" ht="20.399999999999999" x14ac:dyDescent="0.35">
      <c r="A2983" s="1">
        <v>2981</v>
      </c>
      <c r="B2983" s="1" t="s">
        <v>694</v>
      </c>
      <c r="C2983" s="1" t="s">
        <v>74</v>
      </c>
      <c r="D2983" s="1">
        <v>2012</v>
      </c>
      <c r="E2983" s="1">
        <v>37000</v>
      </c>
      <c r="F2983" s="1" t="s">
        <v>28</v>
      </c>
      <c r="G2983" s="1" t="s">
        <v>17</v>
      </c>
      <c r="H2983" s="1" t="s">
        <v>36</v>
      </c>
      <c r="I2983" s="1">
        <v>18.600000000000001</v>
      </c>
      <c r="J2983" s="1" t="s">
        <v>24</v>
      </c>
      <c r="K2983" s="1" t="s">
        <v>695</v>
      </c>
      <c r="L2983" s="1">
        <v>5</v>
      </c>
      <c r="N2983" s="1">
        <v>2.35</v>
      </c>
      <c r="P2983" s="2">
        <f t="shared" si="194"/>
        <v>79.400000000000006</v>
      </c>
      <c r="R2983" t="str">
        <f t="shared" si="195"/>
        <v/>
      </c>
    </row>
    <row r="2984" spans="1:18" ht="20.399999999999999" x14ac:dyDescent="0.35">
      <c r="A2984" s="1">
        <v>2982</v>
      </c>
      <c r="B2984" s="1" t="s">
        <v>634</v>
      </c>
      <c r="C2984" s="1" t="s">
        <v>34</v>
      </c>
      <c r="D2984" s="1">
        <v>2018</v>
      </c>
      <c r="E2984" s="1">
        <v>32807</v>
      </c>
      <c r="F2984" s="1" t="s">
        <v>28</v>
      </c>
      <c r="G2984" s="1" t="s">
        <v>35</v>
      </c>
      <c r="H2984" s="1" t="s">
        <v>18</v>
      </c>
      <c r="I2984" s="1">
        <v>13</v>
      </c>
      <c r="J2984" s="1" t="s">
        <v>24</v>
      </c>
      <c r="K2984" s="1" t="s">
        <v>283</v>
      </c>
      <c r="L2984" s="1">
        <v>5</v>
      </c>
      <c r="N2984" s="1">
        <v>14.76</v>
      </c>
      <c r="P2984" s="2">
        <f t="shared" si="194"/>
        <v>121.3</v>
      </c>
      <c r="R2984" t="str">
        <f t="shared" si="195"/>
        <v/>
      </c>
    </row>
    <row r="2985" spans="1:18" ht="20.399999999999999" x14ac:dyDescent="0.35">
      <c r="A2985" s="1">
        <v>2983</v>
      </c>
      <c r="B2985" s="1" t="s">
        <v>510</v>
      </c>
      <c r="C2985" s="1" t="s">
        <v>22</v>
      </c>
      <c r="D2985" s="1">
        <v>2008</v>
      </c>
      <c r="E2985" s="1">
        <v>119000</v>
      </c>
      <c r="F2985" s="1" t="s">
        <v>28</v>
      </c>
      <c r="G2985" s="1" t="s">
        <v>17</v>
      </c>
      <c r="H2985" s="1" t="s">
        <v>36</v>
      </c>
      <c r="I2985" s="1">
        <v>17.7</v>
      </c>
      <c r="J2985" s="1" t="s">
        <v>24</v>
      </c>
      <c r="K2985" s="1" t="s">
        <v>169</v>
      </c>
      <c r="L2985" s="1">
        <v>5</v>
      </c>
      <c r="N2985" s="1">
        <v>2.25</v>
      </c>
      <c r="P2985" s="2">
        <f t="shared" si="194"/>
        <v>78</v>
      </c>
      <c r="R2985" t="str">
        <f t="shared" si="195"/>
        <v/>
      </c>
    </row>
    <row r="2986" spans="1:18" ht="20.399999999999999" x14ac:dyDescent="0.35">
      <c r="A2986" s="1">
        <v>2984</v>
      </c>
      <c r="B2986" s="1" t="s">
        <v>865</v>
      </c>
      <c r="C2986" s="1" t="s">
        <v>15</v>
      </c>
      <c r="D2986" s="1">
        <v>2016</v>
      </c>
      <c r="E2986" s="1">
        <v>12000</v>
      </c>
      <c r="F2986" s="1" t="s">
        <v>28</v>
      </c>
      <c r="G2986" s="1" t="s">
        <v>17</v>
      </c>
      <c r="H2986" s="1" t="s">
        <v>18</v>
      </c>
      <c r="I2986" s="1">
        <v>18.5</v>
      </c>
      <c r="J2986" s="1" t="s">
        <v>24</v>
      </c>
      <c r="K2986" s="1" t="s">
        <v>276</v>
      </c>
      <c r="L2986" s="1">
        <v>5</v>
      </c>
      <c r="N2986" s="1">
        <v>3.65</v>
      </c>
      <c r="P2986" s="2">
        <f t="shared" si="194"/>
        <v>85.8</v>
      </c>
      <c r="R2986" t="str">
        <f t="shared" si="195"/>
        <v/>
      </c>
    </row>
    <row r="2987" spans="1:18" ht="20.399999999999999" x14ac:dyDescent="0.35">
      <c r="A2987" s="1">
        <v>2985</v>
      </c>
      <c r="B2987" s="1" t="s">
        <v>2011</v>
      </c>
      <c r="C2987" s="1" t="s">
        <v>61</v>
      </c>
      <c r="D2987" s="1">
        <v>2016</v>
      </c>
      <c r="E2987" s="1">
        <v>46727</v>
      </c>
      <c r="F2987" s="1" t="s">
        <v>23</v>
      </c>
      <c r="G2987" s="1" t="s">
        <v>17</v>
      </c>
      <c r="H2987" s="1" t="s">
        <v>18</v>
      </c>
      <c r="I2987" s="1">
        <v>22.77</v>
      </c>
      <c r="J2987" s="1" t="s">
        <v>24</v>
      </c>
      <c r="K2987" s="1" t="s">
        <v>860</v>
      </c>
      <c r="L2987" s="1">
        <v>5</v>
      </c>
      <c r="N2987" s="1">
        <v>7.25</v>
      </c>
      <c r="P2987" s="2">
        <f t="shared" si="194"/>
        <v>98.59</v>
      </c>
      <c r="R2987" t="str">
        <f t="shared" si="195"/>
        <v/>
      </c>
    </row>
    <row r="2988" spans="1:18" ht="20.399999999999999" x14ac:dyDescent="0.35">
      <c r="A2988" s="1">
        <v>2986</v>
      </c>
      <c r="B2988" s="1" t="s">
        <v>76</v>
      </c>
      <c r="C2988" s="1" t="s">
        <v>39</v>
      </c>
      <c r="D2988" s="1">
        <v>2010</v>
      </c>
      <c r="E2988" s="1">
        <v>73336</v>
      </c>
      <c r="F2988" s="1" t="s">
        <v>23</v>
      </c>
      <c r="G2988" s="1" t="s">
        <v>35</v>
      </c>
      <c r="H2988" s="1" t="s">
        <v>18</v>
      </c>
      <c r="I2988" s="1">
        <v>13.2</v>
      </c>
      <c r="J2988" s="1" t="s">
        <v>24</v>
      </c>
      <c r="K2988" s="1" t="s">
        <v>163</v>
      </c>
      <c r="L2988" s="1">
        <v>5</v>
      </c>
      <c r="N2988" s="1">
        <v>10.69</v>
      </c>
      <c r="P2988" s="2">
        <f t="shared" si="194"/>
        <v>170</v>
      </c>
      <c r="R2988" t="str">
        <f t="shared" si="195"/>
        <v/>
      </c>
    </row>
    <row r="2989" spans="1:18" ht="20.399999999999999" x14ac:dyDescent="0.35">
      <c r="A2989" s="1">
        <v>2987</v>
      </c>
      <c r="B2989" s="1" t="s">
        <v>596</v>
      </c>
      <c r="C2989" s="1" t="s">
        <v>15</v>
      </c>
      <c r="D2989" s="1">
        <v>2014</v>
      </c>
      <c r="E2989" s="1">
        <v>9000</v>
      </c>
      <c r="F2989" s="1" t="s">
        <v>28</v>
      </c>
      <c r="G2989" s="1" t="s">
        <v>17</v>
      </c>
      <c r="H2989" s="1" t="s">
        <v>36</v>
      </c>
      <c r="I2989" s="1">
        <v>17.010000000000002</v>
      </c>
      <c r="J2989" s="1" t="s">
        <v>24</v>
      </c>
      <c r="K2989" s="1" t="s">
        <v>283</v>
      </c>
      <c r="L2989" s="1">
        <v>5</v>
      </c>
      <c r="N2989" s="1">
        <v>5.5</v>
      </c>
      <c r="P2989" s="2">
        <f t="shared" si="194"/>
        <v>121.3</v>
      </c>
      <c r="R2989" t="str">
        <f t="shared" si="195"/>
        <v/>
      </c>
    </row>
    <row r="2990" spans="1:18" ht="20.399999999999999" x14ac:dyDescent="0.35">
      <c r="A2990" s="1">
        <v>2988</v>
      </c>
      <c r="B2990" s="1" t="s">
        <v>1962</v>
      </c>
      <c r="C2990" s="1" t="s">
        <v>27</v>
      </c>
      <c r="D2990" s="1">
        <v>2005</v>
      </c>
      <c r="E2990" s="1">
        <v>240000</v>
      </c>
      <c r="F2990" s="1" t="s">
        <v>23</v>
      </c>
      <c r="G2990" s="1" t="s">
        <v>17</v>
      </c>
      <c r="H2990" s="1" t="s">
        <v>92</v>
      </c>
      <c r="I2990" s="1">
        <v>12.8</v>
      </c>
      <c r="J2990" s="1" t="s">
        <v>24</v>
      </c>
      <c r="K2990" s="1" t="s">
        <v>93</v>
      </c>
      <c r="L2990" s="1">
        <v>8</v>
      </c>
      <c r="N2990" s="1">
        <v>5.0999999999999996</v>
      </c>
      <c r="P2990" s="2">
        <f t="shared" si="194"/>
        <v>102</v>
      </c>
      <c r="R2990" t="str">
        <f t="shared" si="195"/>
        <v/>
      </c>
    </row>
    <row r="2991" spans="1:18" ht="20.399999999999999" x14ac:dyDescent="0.35">
      <c r="A2991" s="1">
        <v>2989</v>
      </c>
      <c r="B2991" s="1" t="s">
        <v>392</v>
      </c>
      <c r="C2991" s="1" t="s">
        <v>15</v>
      </c>
      <c r="D2991" s="1">
        <v>2014</v>
      </c>
      <c r="E2991" s="1">
        <v>25422</v>
      </c>
      <c r="F2991" s="1" t="s">
        <v>28</v>
      </c>
      <c r="G2991" s="1" t="s">
        <v>17</v>
      </c>
      <c r="H2991" s="1" t="s">
        <v>18</v>
      </c>
      <c r="I2991" s="1">
        <v>22.5</v>
      </c>
      <c r="J2991" s="1" t="s">
        <v>24</v>
      </c>
      <c r="K2991" s="1" t="s">
        <v>398</v>
      </c>
      <c r="L2991" s="1">
        <v>5</v>
      </c>
      <c r="M2991" s="1" t="s">
        <v>1891</v>
      </c>
      <c r="N2991" s="1">
        <v>3.25</v>
      </c>
      <c r="P2991" s="2">
        <f t="shared" si="194"/>
        <v>67.040000000000006</v>
      </c>
      <c r="Q2991">
        <f t="shared" si="196"/>
        <v>504000</v>
      </c>
      <c r="R2991">
        <f t="shared" si="195"/>
        <v>99.986698412698416</v>
      </c>
    </row>
    <row r="2992" spans="1:18" ht="20.399999999999999" x14ac:dyDescent="0.35">
      <c r="A2992" s="1">
        <v>2990</v>
      </c>
      <c r="B2992" s="1" t="s">
        <v>31</v>
      </c>
      <c r="C2992" s="1" t="s">
        <v>15</v>
      </c>
      <c r="D2992" s="1">
        <v>2018</v>
      </c>
      <c r="E2992" s="1">
        <v>14000</v>
      </c>
      <c r="F2992" s="1" t="s">
        <v>23</v>
      </c>
      <c r="G2992" s="1" t="s">
        <v>17</v>
      </c>
      <c r="H2992" s="1" t="s">
        <v>18</v>
      </c>
      <c r="I2992" s="1">
        <v>25.47</v>
      </c>
      <c r="J2992" s="1" t="s">
        <v>24</v>
      </c>
      <c r="K2992" s="1" t="s">
        <v>355</v>
      </c>
      <c r="L2992" s="1">
        <v>7</v>
      </c>
      <c r="M2992" s="1" t="s">
        <v>2012</v>
      </c>
      <c r="N2992" s="1">
        <v>9.25</v>
      </c>
      <c r="P2992" s="2">
        <f t="shared" si="194"/>
        <v>88.5</v>
      </c>
      <c r="Q2992">
        <f t="shared" si="196"/>
        <v>1166000</v>
      </c>
      <c r="R2992">
        <f t="shared" si="195"/>
        <v>99.992409948542033</v>
      </c>
    </row>
    <row r="2993" spans="1:18" ht="20.399999999999999" x14ac:dyDescent="0.35">
      <c r="A2993" s="1">
        <v>2991</v>
      </c>
      <c r="B2993" s="1" t="s">
        <v>285</v>
      </c>
      <c r="C2993" s="1" t="s">
        <v>39</v>
      </c>
      <c r="D2993" s="1">
        <v>2008</v>
      </c>
      <c r="E2993" s="1">
        <v>66000</v>
      </c>
      <c r="F2993" s="1" t="s">
        <v>28</v>
      </c>
      <c r="G2993" s="1" t="s">
        <v>17</v>
      </c>
      <c r="H2993" s="1" t="s">
        <v>18</v>
      </c>
      <c r="I2993" s="1">
        <v>19.7</v>
      </c>
      <c r="J2993" s="1" t="s">
        <v>24</v>
      </c>
      <c r="K2993" s="1" t="s">
        <v>116</v>
      </c>
      <c r="L2993" s="1">
        <v>5</v>
      </c>
      <c r="N2993" s="1">
        <v>1.7</v>
      </c>
      <c r="P2993" s="2">
        <f t="shared" si="194"/>
        <v>46.3</v>
      </c>
      <c r="R2993" t="str">
        <f t="shared" si="195"/>
        <v/>
      </c>
    </row>
    <row r="2994" spans="1:18" ht="20.399999999999999" x14ac:dyDescent="0.35">
      <c r="A2994" s="1">
        <v>2992</v>
      </c>
      <c r="B2994" s="1" t="s">
        <v>447</v>
      </c>
      <c r="C2994" s="1" t="s">
        <v>53</v>
      </c>
      <c r="D2994" s="1">
        <v>2010</v>
      </c>
      <c r="E2994" s="1">
        <v>55324</v>
      </c>
      <c r="F2994" s="1" t="s">
        <v>28</v>
      </c>
      <c r="G2994" s="1" t="s">
        <v>17</v>
      </c>
      <c r="H2994" s="1" t="s">
        <v>18</v>
      </c>
      <c r="I2994" s="1">
        <v>19</v>
      </c>
      <c r="J2994" s="1" t="s">
        <v>24</v>
      </c>
      <c r="K2994" s="1" t="s">
        <v>448</v>
      </c>
      <c r="L2994" s="1">
        <v>5</v>
      </c>
      <c r="N2994" s="1">
        <v>2.87</v>
      </c>
      <c r="P2994" s="2">
        <f t="shared" si="194"/>
        <v>66.099999999999994</v>
      </c>
      <c r="R2994" t="str">
        <f t="shared" si="195"/>
        <v/>
      </c>
    </row>
    <row r="2995" spans="1:18" ht="20.399999999999999" x14ac:dyDescent="0.35">
      <c r="A2995" s="1">
        <v>2993</v>
      </c>
      <c r="B2995" s="1" t="s">
        <v>556</v>
      </c>
      <c r="C2995" s="1" t="s">
        <v>74</v>
      </c>
      <c r="D2995" s="1">
        <v>2009</v>
      </c>
      <c r="E2995" s="1">
        <v>90000</v>
      </c>
      <c r="F2995" s="1" t="s">
        <v>23</v>
      </c>
      <c r="G2995" s="1" t="s">
        <v>35</v>
      </c>
      <c r="H2995" s="1" t="s">
        <v>18</v>
      </c>
      <c r="I2995" s="1">
        <v>11</v>
      </c>
      <c r="J2995" s="1" t="s">
        <v>24</v>
      </c>
      <c r="K2995" s="1" t="s">
        <v>557</v>
      </c>
      <c r="L2995" s="1">
        <v>5</v>
      </c>
      <c r="N2995" s="1">
        <v>17.75</v>
      </c>
      <c r="P2995" s="2">
        <f t="shared" si="194"/>
        <v>235</v>
      </c>
      <c r="R2995" t="str">
        <f t="shared" si="195"/>
        <v/>
      </c>
    </row>
    <row r="2996" spans="1:18" ht="20.399999999999999" x14ac:dyDescent="0.35">
      <c r="A2996" s="1">
        <v>2994</v>
      </c>
      <c r="B2996" s="1" t="s">
        <v>2013</v>
      </c>
      <c r="C2996" s="1" t="s">
        <v>57</v>
      </c>
      <c r="D2996" s="1">
        <v>2017</v>
      </c>
      <c r="E2996" s="1">
        <v>43000</v>
      </c>
      <c r="F2996" s="1" t="s">
        <v>28</v>
      </c>
      <c r="G2996" s="1" t="s">
        <v>17</v>
      </c>
      <c r="H2996" s="1" t="s">
        <v>18</v>
      </c>
      <c r="I2996" s="1">
        <v>18.149999999999999</v>
      </c>
      <c r="J2996" s="1" t="s">
        <v>24</v>
      </c>
      <c r="K2996" s="1" t="s">
        <v>110</v>
      </c>
      <c r="L2996" s="1">
        <v>5</v>
      </c>
      <c r="M2996" s="1" t="s">
        <v>2014</v>
      </c>
      <c r="N2996" s="1">
        <v>4.5</v>
      </c>
      <c r="P2996" s="2">
        <f t="shared" si="194"/>
        <v>82</v>
      </c>
      <c r="Q2996">
        <f t="shared" si="196"/>
        <v>735000</v>
      </c>
      <c r="R2996">
        <f t="shared" si="195"/>
        <v>99.988843537414965</v>
      </c>
    </row>
    <row r="2997" spans="1:18" ht="20.399999999999999" x14ac:dyDescent="0.35">
      <c r="A2997" s="1">
        <v>2995</v>
      </c>
      <c r="B2997" s="1" t="s">
        <v>1152</v>
      </c>
      <c r="C2997" s="1" t="s">
        <v>74</v>
      </c>
      <c r="D2997" s="1">
        <v>2008</v>
      </c>
      <c r="E2997" s="1">
        <v>58483</v>
      </c>
      <c r="F2997" s="1" t="s">
        <v>28</v>
      </c>
      <c r="G2997" s="1" t="s">
        <v>35</v>
      </c>
      <c r="H2997" s="1" t="s">
        <v>36</v>
      </c>
      <c r="I2997" s="1">
        <v>19.2</v>
      </c>
      <c r="J2997" s="1" t="s">
        <v>24</v>
      </c>
      <c r="K2997" s="1" t="s">
        <v>84</v>
      </c>
      <c r="L2997" s="1">
        <v>5</v>
      </c>
      <c r="N2997" s="1">
        <v>2.95</v>
      </c>
      <c r="P2997" s="2">
        <f t="shared" si="194"/>
        <v>80</v>
      </c>
      <c r="R2997" t="str">
        <f t="shared" si="195"/>
        <v/>
      </c>
    </row>
    <row r="2998" spans="1:18" ht="20.399999999999999" x14ac:dyDescent="0.35">
      <c r="A2998" s="1">
        <v>2996</v>
      </c>
      <c r="B2998" s="1" t="s">
        <v>637</v>
      </c>
      <c r="C2998" s="1" t="s">
        <v>22</v>
      </c>
      <c r="D2998" s="1">
        <v>2007</v>
      </c>
      <c r="E2998" s="1">
        <v>93000</v>
      </c>
      <c r="F2998" s="1" t="s">
        <v>28</v>
      </c>
      <c r="G2998" s="1" t="s">
        <v>35</v>
      </c>
      <c r="H2998" s="1" t="s">
        <v>36</v>
      </c>
      <c r="I2998" s="1">
        <v>12.9</v>
      </c>
      <c r="J2998" s="1" t="s">
        <v>24</v>
      </c>
      <c r="K2998" s="1" t="s">
        <v>245</v>
      </c>
      <c r="L2998" s="1">
        <v>5</v>
      </c>
      <c r="N2998" s="1">
        <v>2.6</v>
      </c>
      <c r="P2998" s="2">
        <f t="shared" si="194"/>
        <v>130</v>
      </c>
      <c r="R2998" t="str">
        <f t="shared" si="195"/>
        <v/>
      </c>
    </row>
    <row r="2999" spans="1:18" ht="20.399999999999999" x14ac:dyDescent="0.35">
      <c r="A2999" s="1">
        <v>2997</v>
      </c>
      <c r="B2999" s="1" t="s">
        <v>204</v>
      </c>
      <c r="C2999" s="1" t="s">
        <v>39</v>
      </c>
      <c r="D2999" s="1">
        <v>2010</v>
      </c>
      <c r="E2999" s="1">
        <v>50000</v>
      </c>
      <c r="F2999" s="1" t="s">
        <v>28</v>
      </c>
      <c r="G2999" s="1" t="s">
        <v>17</v>
      </c>
      <c r="H2999" s="1" t="s">
        <v>18</v>
      </c>
      <c r="I2999" s="1">
        <v>20.36</v>
      </c>
      <c r="J2999" s="1" t="s">
        <v>24</v>
      </c>
      <c r="K2999" s="1" t="s">
        <v>151</v>
      </c>
      <c r="L2999" s="1">
        <v>5</v>
      </c>
      <c r="N2999" s="1">
        <v>3</v>
      </c>
      <c r="P2999" s="2">
        <f t="shared" si="194"/>
        <v>78.900000000000006</v>
      </c>
      <c r="R2999" t="str">
        <f t="shared" si="195"/>
        <v/>
      </c>
    </row>
    <row r="3000" spans="1:18" ht="20.399999999999999" x14ac:dyDescent="0.35">
      <c r="A3000" s="1">
        <v>2998</v>
      </c>
      <c r="B3000" s="1" t="s">
        <v>844</v>
      </c>
      <c r="C3000" s="1" t="s">
        <v>129</v>
      </c>
      <c r="D3000" s="1">
        <v>2014</v>
      </c>
      <c r="E3000" s="1">
        <v>78616</v>
      </c>
      <c r="F3000" s="1" t="s">
        <v>23</v>
      </c>
      <c r="G3000" s="1" t="s">
        <v>35</v>
      </c>
      <c r="H3000" s="1" t="s">
        <v>36</v>
      </c>
      <c r="I3000" s="1">
        <v>14.84</v>
      </c>
      <c r="J3000" s="1" t="s">
        <v>24</v>
      </c>
      <c r="K3000" s="1" t="s">
        <v>163</v>
      </c>
      <c r="L3000" s="1">
        <v>5</v>
      </c>
      <c r="N3000" s="1">
        <v>15.5</v>
      </c>
      <c r="P3000" s="2">
        <f t="shared" si="194"/>
        <v>170</v>
      </c>
      <c r="R3000" t="str">
        <f t="shared" si="195"/>
        <v/>
      </c>
    </row>
    <row r="3001" spans="1:18" ht="20.399999999999999" x14ac:dyDescent="0.35">
      <c r="A3001" s="1">
        <v>2999</v>
      </c>
      <c r="B3001" s="1" t="s">
        <v>704</v>
      </c>
      <c r="C3001" s="1" t="s">
        <v>22</v>
      </c>
      <c r="D3001" s="1">
        <v>2011</v>
      </c>
      <c r="E3001" s="1">
        <v>37000</v>
      </c>
      <c r="F3001" s="1" t="s">
        <v>28</v>
      </c>
      <c r="G3001" s="1" t="s">
        <v>17</v>
      </c>
      <c r="H3001" s="1" t="s">
        <v>18</v>
      </c>
      <c r="I3001" s="1">
        <v>17.600000000000001</v>
      </c>
      <c r="J3001" s="1" t="s">
        <v>24</v>
      </c>
      <c r="K3001" s="1" t="s">
        <v>333</v>
      </c>
      <c r="L3001" s="1">
        <v>5</v>
      </c>
      <c r="N3001" s="1">
        <v>2.8</v>
      </c>
      <c r="P3001" s="2">
        <f t="shared" si="194"/>
        <v>88.73</v>
      </c>
      <c r="R3001" t="str">
        <f t="shared" si="195"/>
        <v/>
      </c>
    </row>
    <row r="3002" spans="1:18" ht="20.399999999999999" x14ac:dyDescent="0.35">
      <c r="A3002" s="1">
        <v>3000</v>
      </c>
      <c r="B3002" s="1" t="s">
        <v>2015</v>
      </c>
      <c r="C3002" s="1" t="s">
        <v>57</v>
      </c>
      <c r="D3002" s="1">
        <v>2010</v>
      </c>
      <c r="E3002" s="1">
        <v>54801</v>
      </c>
      <c r="F3002" s="1" t="s">
        <v>28</v>
      </c>
      <c r="G3002" s="1" t="s">
        <v>17</v>
      </c>
      <c r="H3002" s="1" t="s">
        <v>18</v>
      </c>
      <c r="I3002" s="1">
        <v>17</v>
      </c>
      <c r="J3002" s="1" t="s">
        <v>24</v>
      </c>
      <c r="K3002" s="1" t="s">
        <v>466</v>
      </c>
      <c r="L3002" s="1">
        <v>5</v>
      </c>
      <c r="N3002" s="1">
        <v>2.5</v>
      </c>
      <c r="P3002" s="2">
        <f t="shared" si="194"/>
        <v>118</v>
      </c>
      <c r="R3002" t="str">
        <f t="shared" si="195"/>
        <v/>
      </c>
    </row>
    <row r="3003" spans="1:18" ht="20.399999999999999" x14ac:dyDescent="0.35">
      <c r="A3003" s="1">
        <v>3001</v>
      </c>
      <c r="B3003" s="1" t="s">
        <v>749</v>
      </c>
      <c r="C3003" s="1" t="s">
        <v>74</v>
      </c>
      <c r="D3003" s="1">
        <v>2014</v>
      </c>
      <c r="E3003" s="1">
        <v>29000</v>
      </c>
      <c r="F3003" s="1" t="s">
        <v>23</v>
      </c>
      <c r="G3003" s="1" t="s">
        <v>17</v>
      </c>
      <c r="H3003" s="1" t="s">
        <v>18</v>
      </c>
      <c r="I3003" s="1">
        <v>23.4</v>
      </c>
      <c r="J3003" s="1" t="s">
        <v>24</v>
      </c>
      <c r="K3003" s="1" t="s">
        <v>51</v>
      </c>
      <c r="L3003" s="1">
        <v>5</v>
      </c>
      <c r="N3003" s="1">
        <v>5.75</v>
      </c>
      <c r="P3003" s="2">
        <f t="shared" si="194"/>
        <v>74</v>
      </c>
      <c r="R3003" t="str">
        <f t="shared" si="195"/>
        <v/>
      </c>
    </row>
    <row r="3004" spans="1:18" ht="20.399999999999999" x14ac:dyDescent="0.35">
      <c r="A3004" s="1">
        <v>3002</v>
      </c>
      <c r="B3004" s="1" t="s">
        <v>712</v>
      </c>
      <c r="C3004" s="1" t="s">
        <v>22</v>
      </c>
      <c r="D3004" s="1">
        <v>2010</v>
      </c>
      <c r="E3004" s="1">
        <v>68000</v>
      </c>
      <c r="F3004" s="1" t="s">
        <v>28</v>
      </c>
      <c r="G3004" s="1" t="s">
        <v>17</v>
      </c>
      <c r="H3004" s="1" t="s">
        <v>18</v>
      </c>
      <c r="I3004" s="1">
        <v>22</v>
      </c>
      <c r="J3004" s="1" t="s">
        <v>24</v>
      </c>
      <c r="K3004" s="1" t="s">
        <v>291</v>
      </c>
      <c r="L3004" s="1">
        <v>5</v>
      </c>
      <c r="M3004" s="1" t="s">
        <v>2016</v>
      </c>
      <c r="N3004" s="1">
        <v>2.8</v>
      </c>
      <c r="P3004" s="2">
        <f t="shared" si="194"/>
        <v>81.8</v>
      </c>
      <c r="Q3004">
        <f t="shared" si="196"/>
        <v>699000</v>
      </c>
      <c r="R3004">
        <f t="shared" si="195"/>
        <v>99.988297567954206</v>
      </c>
    </row>
    <row r="3005" spans="1:18" ht="20.399999999999999" x14ac:dyDescent="0.35">
      <c r="A3005" s="1">
        <v>3003</v>
      </c>
      <c r="B3005" s="1" t="s">
        <v>2017</v>
      </c>
      <c r="C3005" s="1" t="s">
        <v>57</v>
      </c>
      <c r="D3005" s="1">
        <v>2014</v>
      </c>
      <c r="E3005" s="1">
        <v>58000</v>
      </c>
      <c r="F3005" s="1" t="s">
        <v>28</v>
      </c>
      <c r="G3005" s="1" t="s">
        <v>17</v>
      </c>
      <c r="H3005" s="1" t="s">
        <v>18</v>
      </c>
      <c r="I3005" s="1">
        <v>17.010000000000002</v>
      </c>
      <c r="J3005" s="1" t="s">
        <v>24</v>
      </c>
      <c r="K3005" s="1" t="s">
        <v>283</v>
      </c>
      <c r="L3005" s="1">
        <v>5</v>
      </c>
      <c r="N3005" s="1">
        <v>4.59</v>
      </c>
      <c r="P3005" s="2">
        <f t="shared" si="194"/>
        <v>121.3</v>
      </c>
      <c r="R3005" t="str">
        <f t="shared" si="195"/>
        <v/>
      </c>
    </row>
    <row r="3006" spans="1:18" ht="20.399999999999999" x14ac:dyDescent="0.35">
      <c r="A3006" s="1">
        <v>3004</v>
      </c>
      <c r="B3006" s="1" t="s">
        <v>198</v>
      </c>
      <c r="C3006" s="1" t="s">
        <v>22</v>
      </c>
      <c r="D3006" s="1">
        <v>2012</v>
      </c>
      <c r="E3006" s="1">
        <v>64290</v>
      </c>
      <c r="F3006" s="1" t="s">
        <v>23</v>
      </c>
      <c r="G3006" s="1" t="s">
        <v>17</v>
      </c>
      <c r="H3006" s="1" t="s">
        <v>18</v>
      </c>
      <c r="I3006" s="1">
        <v>23.2</v>
      </c>
      <c r="J3006" s="1" t="s">
        <v>24</v>
      </c>
      <c r="K3006" s="1" t="s">
        <v>199</v>
      </c>
      <c r="L3006" s="1">
        <v>5</v>
      </c>
      <c r="N3006" s="1">
        <v>3.65</v>
      </c>
      <c r="P3006" s="2">
        <f t="shared" si="194"/>
        <v>73.94</v>
      </c>
      <c r="R3006" t="str">
        <f t="shared" si="195"/>
        <v/>
      </c>
    </row>
    <row r="3007" spans="1:18" ht="20.399999999999999" x14ac:dyDescent="0.35">
      <c r="A3007" s="1">
        <v>3005</v>
      </c>
      <c r="B3007" s="1" t="s">
        <v>206</v>
      </c>
      <c r="C3007" s="1" t="s">
        <v>15</v>
      </c>
      <c r="D3007" s="1">
        <v>2015</v>
      </c>
      <c r="E3007" s="1">
        <v>31000</v>
      </c>
      <c r="F3007" s="1" t="s">
        <v>23</v>
      </c>
      <c r="G3007" s="1" t="s">
        <v>17</v>
      </c>
      <c r="H3007" s="1" t="s">
        <v>18</v>
      </c>
      <c r="I3007" s="1">
        <v>13</v>
      </c>
      <c r="J3007" s="1" t="s">
        <v>24</v>
      </c>
      <c r="K3007" s="1" t="s">
        <v>207</v>
      </c>
      <c r="L3007" s="1">
        <v>7</v>
      </c>
      <c r="N3007" s="1">
        <v>19.850000000000001</v>
      </c>
      <c r="P3007" s="2">
        <f t="shared" si="194"/>
        <v>168.5</v>
      </c>
      <c r="R3007" t="str">
        <f t="shared" si="195"/>
        <v/>
      </c>
    </row>
    <row r="3008" spans="1:18" ht="20.399999999999999" x14ac:dyDescent="0.35">
      <c r="A3008" s="1">
        <v>3006</v>
      </c>
      <c r="B3008" s="1" t="s">
        <v>750</v>
      </c>
      <c r="C3008" s="1" t="s">
        <v>22</v>
      </c>
      <c r="D3008" s="1">
        <v>2018</v>
      </c>
      <c r="E3008" s="1">
        <v>16039</v>
      </c>
      <c r="F3008" s="1" t="s">
        <v>23</v>
      </c>
      <c r="G3008" s="1" t="s">
        <v>17</v>
      </c>
      <c r="H3008" s="1" t="s">
        <v>18</v>
      </c>
      <c r="I3008" s="1">
        <v>17.100000000000001</v>
      </c>
      <c r="J3008" s="1" t="s">
        <v>24</v>
      </c>
      <c r="K3008" s="1" t="s">
        <v>163</v>
      </c>
      <c r="L3008" s="1">
        <v>5</v>
      </c>
      <c r="M3008" s="1" t="s">
        <v>2018</v>
      </c>
      <c r="N3008" s="1">
        <v>18.5</v>
      </c>
      <c r="P3008" s="2">
        <f t="shared" si="194"/>
        <v>170</v>
      </c>
      <c r="Q3008">
        <f t="shared" si="196"/>
        <v>2389000</v>
      </c>
      <c r="R3008">
        <f t="shared" si="195"/>
        <v>99.992884051904568</v>
      </c>
    </row>
    <row r="3009" spans="1:18" ht="20.399999999999999" x14ac:dyDescent="0.35">
      <c r="A3009" s="1">
        <v>3007</v>
      </c>
      <c r="B3009" s="1" t="s">
        <v>367</v>
      </c>
      <c r="C3009" s="1" t="s">
        <v>39</v>
      </c>
      <c r="D3009" s="1">
        <v>2017</v>
      </c>
      <c r="E3009" s="1">
        <v>19860</v>
      </c>
      <c r="F3009" s="1" t="s">
        <v>28</v>
      </c>
      <c r="G3009" s="1" t="s">
        <v>17</v>
      </c>
      <c r="H3009" s="1" t="s">
        <v>18</v>
      </c>
      <c r="I3009" s="1">
        <v>18.600000000000001</v>
      </c>
      <c r="J3009" s="1" t="s">
        <v>24</v>
      </c>
      <c r="K3009" s="1" t="s">
        <v>368</v>
      </c>
      <c r="L3009" s="1">
        <v>5</v>
      </c>
      <c r="N3009" s="1">
        <v>6.95</v>
      </c>
      <c r="P3009" s="2">
        <f t="shared" si="194"/>
        <v>81.83</v>
      </c>
      <c r="R3009" t="str">
        <f t="shared" si="195"/>
        <v/>
      </c>
    </row>
    <row r="3010" spans="1:18" ht="20.399999999999999" x14ac:dyDescent="0.35">
      <c r="A3010" s="1">
        <v>3008</v>
      </c>
      <c r="B3010" s="1" t="s">
        <v>14</v>
      </c>
      <c r="C3010" s="1" t="s">
        <v>61</v>
      </c>
      <c r="D3010" s="1">
        <v>2014</v>
      </c>
      <c r="E3010" s="1">
        <v>48500</v>
      </c>
      <c r="F3010" s="1" t="s">
        <v>16</v>
      </c>
      <c r="G3010" s="1" t="s">
        <v>17</v>
      </c>
      <c r="H3010" s="1" t="s">
        <v>36</v>
      </c>
      <c r="I3010" s="1">
        <v>26.6</v>
      </c>
      <c r="J3010" s="1" t="s">
        <v>19</v>
      </c>
      <c r="K3010" s="1" t="s">
        <v>20</v>
      </c>
      <c r="L3010" s="1">
        <v>5</v>
      </c>
      <c r="N3010" s="1">
        <v>2.85</v>
      </c>
      <c r="P3010" s="2">
        <f t="shared" si="194"/>
        <v>58.16</v>
      </c>
      <c r="R3010" t="str">
        <f t="shared" si="195"/>
        <v/>
      </c>
    </row>
    <row r="3011" spans="1:18" ht="20.399999999999999" x14ac:dyDescent="0.35">
      <c r="A3011" s="1">
        <v>3009</v>
      </c>
      <c r="B3011" s="1" t="s">
        <v>2019</v>
      </c>
      <c r="C3011" s="1" t="s">
        <v>43</v>
      </c>
      <c r="D3011" s="1">
        <v>2012</v>
      </c>
      <c r="E3011" s="1">
        <v>75391</v>
      </c>
      <c r="F3011" s="1" t="s">
        <v>23</v>
      </c>
      <c r="G3011" s="1" t="s">
        <v>17</v>
      </c>
      <c r="H3011" s="1" t="s">
        <v>18</v>
      </c>
      <c r="I3011" s="1">
        <v>13.93</v>
      </c>
      <c r="J3011" s="1" t="s">
        <v>24</v>
      </c>
      <c r="K3011" s="1" t="s">
        <v>1120</v>
      </c>
      <c r="L3011" s="1">
        <v>7</v>
      </c>
      <c r="N3011" s="1">
        <v>3.75</v>
      </c>
      <c r="P3011" s="2">
        <f t="shared" ref="P3011:P3034" si="197">--LEFT(K3011, FIND(" ", K3011) - 1)</f>
        <v>138</v>
      </c>
      <c r="R3011" t="str">
        <f t="shared" si="195"/>
        <v/>
      </c>
    </row>
    <row r="3012" spans="1:18" ht="20.399999999999999" x14ac:dyDescent="0.35">
      <c r="A3012" s="1">
        <v>3010</v>
      </c>
      <c r="B3012" s="1" t="s">
        <v>720</v>
      </c>
      <c r="C3012" s="1" t="s">
        <v>43</v>
      </c>
      <c r="D3012" s="1">
        <v>2008</v>
      </c>
      <c r="E3012" s="1">
        <v>78000</v>
      </c>
      <c r="F3012" s="1" t="s">
        <v>23</v>
      </c>
      <c r="G3012" s="1" t="s">
        <v>17</v>
      </c>
      <c r="H3012" s="1" t="s">
        <v>36</v>
      </c>
      <c r="I3012" s="1">
        <v>19.3</v>
      </c>
      <c r="J3012" s="1" t="s">
        <v>24</v>
      </c>
      <c r="K3012" s="1" t="s">
        <v>114</v>
      </c>
      <c r="L3012" s="1">
        <v>5</v>
      </c>
      <c r="N3012" s="1">
        <v>2.2999999999999998</v>
      </c>
      <c r="P3012" s="2">
        <f t="shared" si="197"/>
        <v>73.900000000000006</v>
      </c>
      <c r="R3012" t="str">
        <f t="shared" si="195"/>
        <v/>
      </c>
    </row>
    <row r="3013" spans="1:18" ht="20.399999999999999" x14ac:dyDescent="0.35">
      <c r="A3013" s="1">
        <v>3011</v>
      </c>
      <c r="B3013" s="1" t="s">
        <v>2020</v>
      </c>
      <c r="C3013" s="1" t="s">
        <v>57</v>
      </c>
      <c r="D3013" s="1">
        <v>2016</v>
      </c>
      <c r="E3013" s="1">
        <v>78000</v>
      </c>
      <c r="F3013" s="1" t="s">
        <v>23</v>
      </c>
      <c r="G3013" s="1" t="s">
        <v>17</v>
      </c>
      <c r="H3013" s="1" t="s">
        <v>18</v>
      </c>
      <c r="I3013" s="1">
        <v>25</v>
      </c>
      <c r="J3013" s="1" t="s">
        <v>24</v>
      </c>
      <c r="K3013" s="1" t="s">
        <v>1017</v>
      </c>
      <c r="L3013" s="1">
        <v>5</v>
      </c>
      <c r="N3013" s="1">
        <v>2.2999999999999998</v>
      </c>
      <c r="P3013" s="2">
        <f t="shared" si="197"/>
        <v>69.010000000000005</v>
      </c>
      <c r="R3013" t="str">
        <f t="shared" si="195"/>
        <v/>
      </c>
    </row>
    <row r="3014" spans="1:18" ht="20.399999999999999" x14ac:dyDescent="0.35">
      <c r="A3014" s="1">
        <v>3012</v>
      </c>
      <c r="B3014" s="1" t="s">
        <v>140</v>
      </c>
      <c r="C3014" s="1" t="s">
        <v>39</v>
      </c>
      <c r="D3014" s="1">
        <v>2016</v>
      </c>
      <c r="E3014" s="1">
        <v>52000</v>
      </c>
      <c r="F3014" s="1" t="s">
        <v>23</v>
      </c>
      <c r="G3014" s="1" t="s">
        <v>17</v>
      </c>
      <c r="H3014" s="1" t="s">
        <v>18</v>
      </c>
      <c r="I3014" s="1">
        <v>28.4</v>
      </c>
      <c r="J3014" s="1" t="s">
        <v>24</v>
      </c>
      <c r="K3014" s="1" t="s">
        <v>51</v>
      </c>
      <c r="L3014" s="1">
        <v>5</v>
      </c>
      <c r="M3014" s="1" t="s">
        <v>2021</v>
      </c>
      <c r="N3014" s="1">
        <v>5.95</v>
      </c>
      <c r="P3014" s="2">
        <f t="shared" si="197"/>
        <v>74</v>
      </c>
      <c r="Q3014">
        <f t="shared" si="196"/>
        <v>727000</v>
      </c>
      <c r="R3014">
        <f t="shared" si="195"/>
        <v>99.989821182943601</v>
      </c>
    </row>
    <row r="3015" spans="1:18" ht="20.399999999999999" x14ac:dyDescent="0.35">
      <c r="A3015" s="1">
        <v>3013</v>
      </c>
      <c r="B3015" s="1" t="s">
        <v>492</v>
      </c>
      <c r="C3015" s="1" t="s">
        <v>57</v>
      </c>
      <c r="D3015" s="1">
        <v>2016</v>
      </c>
      <c r="E3015" s="1">
        <v>30000</v>
      </c>
      <c r="F3015" s="1" t="s">
        <v>28</v>
      </c>
      <c r="G3015" s="1" t="s">
        <v>35</v>
      </c>
      <c r="H3015" s="1" t="s">
        <v>18</v>
      </c>
      <c r="I3015" s="1">
        <v>23.1</v>
      </c>
      <c r="J3015" s="1" t="s">
        <v>24</v>
      </c>
      <c r="K3015" s="1" t="s">
        <v>398</v>
      </c>
      <c r="L3015" s="1">
        <v>5</v>
      </c>
      <c r="N3015" s="1">
        <v>3.49</v>
      </c>
      <c r="P3015" s="2">
        <f t="shared" si="197"/>
        <v>67.040000000000006</v>
      </c>
      <c r="R3015" t="str">
        <f t="shared" si="195"/>
        <v/>
      </c>
    </row>
    <row r="3016" spans="1:18" ht="20.399999999999999" x14ac:dyDescent="0.35">
      <c r="A3016" s="1">
        <v>3014</v>
      </c>
      <c r="B3016" s="1" t="s">
        <v>786</v>
      </c>
      <c r="C3016" s="1" t="s">
        <v>34</v>
      </c>
      <c r="D3016" s="1">
        <v>2016</v>
      </c>
      <c r="E3016" s="1">
        <v>19254</v>
      </c>
      <c r="F3016" s="1" t="s">
        <v>23</v>
      </c>
      <c r="G3016" s="1" t="s">
        <v>35</v>
      </c>
      <c r="H3016" s="1" t="s">
        <v>18</v>
      </c>
      <c r="I3016" s="1">
        <v>14.69</v>
      </c>
      <c r="J3016" s="1" t="s">
        <v>24</v>
      </c>
      <c r="K3016" s="1" t="s">
        <v>321</v>
      </c>
      <c r="L3016" s="1">
        <v>5</v>
      </c>
      <c r="N3016" s="1">
        <v>47.7</v>
      </c>
      <c r="P3016" s="2">
        <f t="shared" si="197"/>
        <v>258</v>
      </c>
      <c r="R3016" t="str">
        <f t="shared" si="195"/>
        <v/>
      </c>
    </row>
    <row r="3017" spans="1:18" ht="20.399999999999999" x14ac:dyDescent="0.35">
      <c r="A3017" s="1">
        <v>3015</v>
      </c>
      <c r="B3017" s="1" t="s">
        <v>849</v>
      </c>
      <c r="C3017" s="1" t="s">
        <v>34</v>
      </c>
      <c r="D3017" s="1">
        <v>2015</v>
      </c>
      <c r="E3017" s="1">
        <v>29651</v>
      </c>
      <c r="F3017" s="1" t="s">
        <v>28</v>
      </c>
      <c r="G3017" s="1" t="s">
        <v>17</v>
      </c>
      <c r="H3017" s="1" t="s">
        <v>18</v>
      </c>
      <c r="I3017" s="1">
        <v>16.47</v>
      </c>
      <c r="J3017" s="1" t="s">
        <v>24</v>
      </c>
      <c r="K3017" s="1" t="s">
        <v>51</v>
      </c>
      <c r="L3017" s="1">
        <v>5</v>
      </c>
      <c r="N3017" s="1">
        <v>6.43</v>
      </c>
      <c r="P3017" s="2">
        <f t="shared" si="197"/>
        <v>74</v>
      </c>
      <c r="R3017" t="str">
        <f t="shared" si="195"/>
        <v/>
      </c>
    </row>
    <row r="3018" spans="1:18" ht="20.399999999999999" x14ac:dyDescent="0.35">
      <c r="A3018" s="1">
        <v>3016</v>
      </c>
      <c r="B3018" s="1" t="s">
        <v>1736</v>
      </c>
      <c r="C3018" s="1" t="s">
        <v>74</v>
      </c>
      <c r="D3018" s="1">
        <v>2011</v>
      </c>
      <c r="E3018" s="1">
        <v>80000</v>
      </c>
      <c r="F3018" s="1" t="s">
        <v>23</v>
      </c>
      <c r="G3018" s="1" t="s">
        <v>17</v>
      </c>
      <c r="H3018" s="1" t="s">
        <v>18</v>
      </c>
      <c r="I3018" s="1">
        <v>13.93</v>
      </c>
      <c r="J3018" s="1" t="s">
        <v>24</v>
      </c>
      <c r="K3018" s="1" t="s">
        <v>127</v>
      </c>
      <c r="L3018" s="1">
        <v>7</v>
      </c>
      <c r="N3018" s="1">
        <v>4.5</v>
      </c>
      <c r="P3018" s="2">
        <f t="shared" si="197"/>
        <v>138.03</v>
      </c>
      <c r="R3018" t="str">
        <f t="shared" si="195"/>
        <v/>
      </c>
    </row>
    <row r="3019" spans="1:18" ht="20.399999999999999" x14ac:dyDescent="0.35">
      <c r="A3019" s="1">
        <v>3017</v>
      </c>
      <c r="B3019" s="1" t="s">
        <v>2022</v>
      </c>
      <c r="C3019" s="1" t="s">
        <v>57</v>
      </c>
      <c r="D3019" s="1">
        <v>2018</v>
      </c>
      <c r="E3019" s="1">
        <v>2971</v>
      </c>
      <c r="F3019" s="1" t="s">
        <v>28</v>
      </c>
      <c r="G3019" s="1" t="s">
        <v>35</v>
      </c>
      <c r="H3019" s="1" t="s">
        <v>18</v>
      </c>
      <c r="I3019" s="1">
        <v>13.6</v>
      </c>
      <c r="J3019" s="1" t="s">
        <v>24</v>
      </c>
      <c r="K3019" s="1" t="s">
        <v>587</v>
      </c>
      <c r="L3019" s="1">
        <v>4</v>
      </c>
      <c r="N3019" s="1">
        <v>39.75</v>
      </c>
      <c r="P3019" s="2">
        <f t="shared" si="197"/>
        <v>181</v>
      </c>
      <c r="R3019" t="str">
        <f t="shared" si="195"/>
        <v/>
      </c>
    </row>
    <row r="3020" spans="1:18" ht="20.399999999999999" x14ac:dyDescent="0.35">
      <c r="A3020" s="1">
        <v>3018</v>
      </c>
      <c r="B3020" s="1" t="s">
        <v>1503</v>
      </c>
      <c r="C3020" s="1" t="s">
        <v>57</v>
      </c>
      <c r="D3020" s="1">
        <v>2015</v>
      </c>
      <c r="E3020" s="1">
        <v>21400</v>
      </c>
      <c r="F3020" s="1" t="s">
        <v>28</v>
      </c>
      <c r="G3020" s="1" t="s">
        <v>17</v>
      </c>
      <c r="H3020" s="1" t="s">
        <v>18</v>
      </c>
      <c r="I3020" s="1">
        <v>15.6</v>
      </c>
      <c r="J3020" s="1" t="s">
        <v>24</v>
      </c>
      <c r="K3020" s="1" t="s">
        <v>424</v>
      </c>
      <c r="L3020" s="1">
        <v>5</v>
      </c>
      <c r="N3020" s="1">
        <v>4</v>
      </c>
      <c r="P3020" s="2">
        <f t="shared" si="197"/>
        <v>70</v>
      </c>
      <c r="R3020" t="str">
        <f t="shared" si="195"/>
        <v/>
      </c>
    </row>
    <row r="3021" spans="1:18" ht="20.399999999999999" x14ac:dyDescent="0.35">
      <c r="A3021" s="1">
        <v>3019</v>
      </c>
      <c r="B3021" s="1" t="s">
        <v>315</v>
      </c>
      <c r="C3021" s="1" t="s">
        <v>129</v>
      </c>
      <c r="D3021" s="1">
        <v>2015</v>
      </c>
      <c r="E3021" s="1">
        <v>77000</v>
      </c>
      <c r="F3021" s="1" t="s">
        <v>23</v>
      </c>
      <c r="G3021" s="1" t="s">
        <v>17</v>
      </c>
      <c r="H3021" s="1" t="s">
        <v>18</v>
      </c>
      <c r="I3021" s="1">
        <v>26</v>
      </c>
      <c r="J3021" s="1" t="s">
        <v>24</v>
      </c>
      <c r="K3021" s="1" t="s">
        <v>69</v>
      </c>
      <c r="L3021" s="1">
        <v>5</v>
      </c>
      <c r="N3021" s="1">
        <v>6.98</v>
      </c>
      <c r="P3021" s="2">
        <f t="shared" si="197"/>
        <v>98.6</v>
      </c>
      <c r="R3021" t="str">
        <f t="shared" ref="R3021:R3084" si="198">IF(Q3021&lt;&gt;"", ((Q3021 - P3021) / Q3021) * 100, "")</f>
        <v/>
      </c>
    </row>
    <row r="3022" spans="1:18" ht="20.399999999999999" x14ac:dyDescent="0.35">
      <c r="A3022" s="1">
        <v>3020</v>
      </c>
      <c r="B3022" s="1" t="s">
        <v>1909</v>
      </c>
      <c r="C3022" s="1" t="s">
        <v>61</v>
      </c>
      <c r="D3022" s="1">
        <v>2006</v>
      </c>
      <c r="E3022" s="1">
        <v>80000</v>
      </c>
      <c r="F3022" s="1" t="s">
        <v>23</v>
      </c>
      <c r="G3022" s="1" t="s">
        <v>17</v>
      </c>
      <c r="H3022" s="1" t="s">
        <v>36</v>
      </c>
      <c r="I3022" s="1">
        <v>12.6</v>
      </c>
      <c r="J3022" s="1" t="s">
        <v>24</v>
      </c>
      <c r="K3022" s="1" t="s">
        <v>331</v>
      </c>
      <c r="L3022" s="1">
        <v>7</v>
      </c>
      <c r="N3022" s="1">
        <v>1.75</v>
      </c>
      <c r="P3022" s="2">
        <f t="shared" si="197"/>
        <v>112</v>
      </c>
      <c r="R3022" t="str">
        <f t="shared" si="198"/>
        <v/>
      </c>
    </row>
    <row r="3023" spans="1:18" ht="20.399999999999999" x14ac:dyDescent="0.35">
      <c r="A3023" s="1">
        <v>3021</v>
      </c>
      <c r="B3023" s="1" t="s">
        <v>2023</v>
      </c>
      <c r="C3023" s="1" t="s">
        <v>61</v>
      </c>
      <c r="D3023" s="1">
        <v>2013</v>
      </c>
      <c r="E3023" s="1">
        <v>81755</v>
      </c>
      <c r="F3023" s="1" t="s">
        <v>23</v>
      </c>
      <c r="G3023" s="1" t="s">
        <v>17</v>
      </c>
      <c r="H3023" s="1" t="s">
        <v>18</v>
      </c>
      <c r="I3023" s="1">
        <v>20</v>
      </c>
      <c r="J3023" s="1" t="s">
        <v>24</v>
      </c>
      <c r="K3023" s="1" t="s">
        <v>181</v>
      </c>
      <c r="L3023" s="1">
        <v>5</v>
      </c>
      <c r="N3023" s="1">
        <v>4.75</v>
      </c>
      <c r="P3023" s="2">
        <f t="shared" si="197"/>
        <v>108.5</v>
      </c>
      <c r="R3023" t="str">
        <f t="shared" si="198"/>
        <v/>
      </c>
    </row>
    <row r="3024" spans="1:18" ht="20.399999999999999" x14ac:dyDescent="0.35">
      <c r="A3024" s="1">
        <v>3022</v>
      </c>
      <c r="B3024" s="1" t="s">
        <v>293</v>
      </c>
      <c r="C3024" s="1" t="s">
        <v>39</v>
      </c>
      <c r="D3024" s="1">
        <v>2016</v>
      </c>
      <c r="E3024" s="1">
        <v>99593</v>
      </c>
      <c r="F3024" s="1" t="s">
        <v>23</v>
      </c>
      <c r="G3024" s="1" t="s">
        <v>17</v>
      </c>
      <c r="H3024" s="1" t="s">
        <v>18</v>
      </c>
      <c r="I3024" s="1">
        <v>11.5</v>
      </c>
      <c r="J3024" s="1" t="s">
        <v>24</v>
      </c>
      <c r="K3024" s="1" t="s">
        <v>294</v>
      </c>
      <c r="L3024" s="1">
        <v>7</v>
      </c>
      <c r="N3024" s="1">
        <v>23.5</v>
      </c>
      <c r="P3024" s="2">
        <f t="shared" si="197"/>
        <v>171</v>
      </c>
      <c r="R3024" t="str">
        <f t="shared" si="198"/>
        <v/>
      </c>
    </row>
    <row r="3025" spans="1:18" ht="20.399999999999999" x14ac:dyDescent="0.35">
      <c r="A3025" s="1">
        <v>3023</v>
      </c>
      <c r="B3025" s="1" t="s">
        <v>349</v>
      </c>
      <c r="C3025" s="1" t="s">
        <v>39</v>
      </c>
      <c r="D3025" s="1">
        <v>2014</v>
      </c>
      <c r="E3025" s="1">
        <v>39791</v>
      </c>
      <c r="F3025" s="1" t="s">
        <v>23</v>
      </c>
      <c r="G3025" s="1" t="s">
        <v>17</v>
      </c>
      <c r="H3025" s="1" t="s">
        <v>18</v>
      </c>
      <c r="I3025" s="1">
        <v>22.32</v>
      </c>
      <c r="J3025" s="1" t="s">
        <v>24</v>
      </c>
      <c r="K3025" s="1" t="s">
        <v>235</v>
      </c>
      <c r="L3025" s="1">
        <v>5</v>
      </c>
      <c r="N3025" s="1">
        <v>7.49</v>
      </c>
      <c r="P3025" s="2">
        <f t="shared" si="197"/>
        <v>126.32</v>
      </c>
      <c r="R3025" t="str">
        <f t="shared" si="198"/>
        <v/>
      </c>
    </row>
    <row r="3026" spans="1:18" ht="20.399999999999999" x14ac:dyDescent="0.35">
      <c r="A3026" s="1">
        <v>3024</v>
      </c>
      <c r="B3026" s="1" t="s">
        <v>734</v>
      </c>
      <c r="C3026" s="1" t="s">
        <v>39</v>
      </c>
      <c r="D3026" s="1">
        <v>2015</v>
      </c>
      <c r="E3026" s="1">
        <v>113000</v>
      </c>
      <c r="F3026" s="1" t="s">
        <v>23</v>
      </c>
      <c r="G3026" s="1" t="s">
        <v>17</v>
      </c>
      <c r="H3026" s="1" t="s">
        <v>18</v>
      </c>
      <c r="I3026" s="1">
        <v>15.1</v>
      </c>
      <c r="J3026" s="1" t="s">
        <v>24</v>
      </c>
      <c r="K3026" s="1" t="s">
        <v>167</v>
      </c>
      <c r="L3026" s="1">
        <v>7</v>
      </c>
      <c r="N3026" s="1">
        <v>10.85</v>
      </c>
      <c r="P3026" s="2">
        <f t="shared" si="197"/>
        <v>140</v>
      </c>
      <c r="R3026" t="str">
        <f t="shared" si="198"/>
        <v/>
      </c>
    </row>
    <row r="3027" spans="1:18" ht="20.399999999999999" x14ac:dyDescent="0.35">
      <c r="A3027" s="1">
        <v>3025</v>
      </c>
      <c r="B3027" s="1" t="s">
        <v>148</v>
      </c>
      <c r="C3027" s="1" t="s">
        <v>15</v>
      </c>
      <c r="D3027" s="1">
        <v>2017</v>
      </c>
      <c r="E3027" s="1">
        <v>24000</v>
      </c>
      <c r="F3027" s="1" t="s">
        <v>28</v>
      </c>
      <c r="G3027" s="1" t="s">
        <v>17</v>
      </c>
      <c r="H3027" s="1" t="s">
        <v>18</v>
      </c>
      <c r="I3027" s="1">
        <v>25.17</v>
      </c>
      <c r="J3027" s="1" t="s">
        <v>24</v>
      </c>
      <c r="K3027" s="1" t="s">
        <v>149</v>
      </c>
      <c r="L3027" s="1">
        <v>5</v>
      </c>
      <c r="N3027" s="1">
        <v>3.5</v>
      </c>
      <c r="P3027" s="2">
        <f t="shared" si="197"/>
        <v>53.3</v>
      </c>
      <c r="R3027" t="str">
        <f t="shared" si="198"/>
        <v/>
      </c>
    </row>
    <row r="3028" spans="1:18" ht="20.399999999999999" x14ac:dyDescent="0.35">
      <c r="A3028" s="1">
        <v>3026</v>
      </c>
      <c r="B3028" s="1" t="s">
        <v>220</v>
      </c>
      <c r="C3028" s="1" t="s">
        <v>74</v>
      </c>
      <c r="D3028" s="1">
        <v>2015</v>
      </c>
      <c r="E3028" s="1">
        <v>39000</v>
      </c>
      <c r="F3028" s="1" t="s">
        <v>28</v>
      </c>
      <c r="G3028" s="1" t="s">
        <v>17</v>
      </c>
      <c r="H3028" s="1" t="s">
        <v>36</v>
      </c>
      <c r="I3028" s="1">
        <v>18.600000000000001</v>
      </c>
      <c r="J3028" s="1" t="s">
        <v>24</v>
      </c>
      <c r="K3028" s="1" t="s">
        <v>368</v>
      </c>
      <c r="L3028" s="1">
        <v>5</v>
      </c>
      <c r="N3028" s="1">
        <v>6.3</v>
      </c>
      <c r="P3028" s="2">
        <f t="shared" si="197"/>
        <v>81.83</v>
      </c>
      <c r="R3028" t="str">
        <f t="shared" si="198"/>
        <v/>
      </c>
    </row>
    <row r="3029" spans="1:18" ht="20.399999999999999" x14ac:dyDescent="0.35">
      <c r="A3029" s="1">
        <v>3027</v>
      </c>
      <c r="B3029" s="1" t="s">
        <v>2003</v>
      </c>
      <c r="C3029" s="1" t="s">
        <v>74</v>
      </c>
      <c r="D3029" s="1">
        <v>2012</v>
      </c>
      <c r="E3029" s="1">
        <v>37000</v>
      </c>
      <c r="F3029" s="1" t="s">
        <v>28</v>
      </c>
      <c r="G3029" s="1" t="s">
        <v>35</v>
      </c>
      <c r="H3029" s="1" t="s">
        <v>18</v>
      </c>
      <c r="I3029" s="1">
        <v>15.6</v>
      </c>
      <c r="J3029" s="1" t="s">
        <v>24</v>
      </c>
      <c r="K3029" s="1" t="s">
        <v>58</v>
      </c>
      <c r="L3029" s="1">
        <v>5</v>
      </c>
      <c r="N3029" s="1">
        <v>6.75</v>
      </c>
      <c r="P3029" s="2">
        <f t="shared" si="197"/>
        <v>116.3</v>
      </c>
      <c r="R3029" t="str">
        <f t="shared" si="198"/>
        <v/>
      </c>
    </row>
    <row r="3030" spans="1:18" ht="20.399999999999999" x14ac:dyDescent="0.35">
      <c r="A3030" s="1">
        <v>3028</v>
      </c>
      <c r="B3030" s="1" t="s">
        <v>941</v>
      </c>
      <c r="C3030" s="1" t="s">
        <v>34</v>
      </c>
      <c r="D3030" s="1">
        <v>2017</v>
      </c>
      <c r="E3030" s="1">
        <v>61108</v>
      </c>
      <c r="F3030" s="1" t="s">
        <v>23</v>
      </c>
      <c r="G3030" s="1" t="s">
        <v>35</v>
      </c>
      <c r="H3030" s="1" t="s">
        <v>18</v>
      </c>
      <c r="I3030" s="1">
        <v>10.91</v>
      </c>
      <c r="J3030" s="1" t="s">
        <v>24</v>
      </c>
      <c r="K3030" s="1" t="s">
        <v>942</v>
      </c>
      <c r="L3030" s="1">
        <v>7</v>
      </c>
      <c r="N3030" s="1">
        <v>28.88</v>
      </c>
      <c r="P3030" s="2">
        <f t="shared" si="197"/>
        <v>197</v>
      </c>
      <c r="R3030" t="str">
        <f t="shared" si="198"/>
        <v/>
      </c>
    </row>
    <row r="3031" spans="1:18" ht="20.399999999999999" x14ac:dyDescent="0.35">
      <c r="A3031" s="1">
        <v>3029</v>
      </c>
      <c r="B3031" s="1" t="s">
        <v>336</v>
      </c>
      <c r="C3031" s="1" t="s">
        <v>53</v>
      </c>
      <c r="D3031" s="1">
        <v>2016</v>
      </c>
      <c r="E3031" s="1">
        <v>61648</v>
      </c>
      <c r="F3031" s="1" t="s">
        <v>28</v>
      </c>
      <c r="G3031" s="1" t="s">
        <v>35</v>
      </c>
      <c r="H3031" s="1" t="s">
        <v>18</v>
      </c>
      <c r="I3031" s="1">
        <v>13.7</v>
      </c>
      <c r="J3031" s="1" t="s">
        <v>24</v>
      </c>
      <c r="K3031" s="1" t="s">
        <v>337</v>
      </c>
      <c r="L3031" s="1">
        <v>5</v>
      </c>
      <c r="N3031" s="1">
        <v>14.23</v>
      </c>
      <c r="P3031" s="2">
        <f t="shared" si="197"/>
        <v>157.75</v>
      </c>
      <c r="R3031" t="str">
        <f t="shared" si="198"/>
        <v/>
      </c>
    </row>
    <row r="3032" spans="1:18" ht="20.399999999999999" x14ac:dyDescent="0.35">
      <c r="A3032" s="1">
        <v>3030</v>
      </c>
      <c r="B3032" s="1" t="s">
        <v>1584</v>
      </c>
      <c r="C3032" s="1" t="s">
        <v>15</v>
      </c>
      <c r="D3032" s="1">
        <v>2012</v>
      </c>
      <c r="E3032" s="1">
        <v>37000</v>
      </c>
      <c r="F3032" s="1" t="s">
        <v>23</v>
      </c>
      <c r="G3032" s="1" t="s">
        <v>35</v>
      </c>
      <c r="H3032" s="1" t="s">
        <v>145</v>
      </c>
      <c r="I3032" s="1">
        <v>22.69</v>
      </c>
      <c r="J3032" s="1" t="s">
        <v>24</v>
      </c>
      <c r="K3032" s="1" t="s">
        <v>77</v>
      </c>
      <c r="L3032" s="1">
        <v>5</v>
      </c>
      <c r="N3032" s="1">
        <v>15</v>
      </c>
      <c r="P3032" s="2">
        <f t="shared" si="197"/>
        <v>190</v>
      </c>
      <c r="R3032" t="str">
        <f t="shared" si="198"/>
        <v/>
      </c>
    </row>
    <row r="3033" spans="1:18" ht="20.399999999999999" x14ac:dyDescent="0.35">
      <c r="A3033" s="1">
        <v>3031</v>
      </c>
      <c r="B3033" s="1" t="s">
        <v>1417</v>
      </c>
      <c r="C3033" s="1" t="s">
        <v>15</v>
      </c>
      <c r="D3033" s="1">
        <v>2013</v>
      </c>
      <c r="E3033" s="1">
        <v>53000</v>
      </c>
      <c r="F3033" s="1" t="s">
        <v>16</v>
      </c>
      <c r="G3033" s="1" t="s">
        <v>17</v>
      </c>
      <c r="H3033" s="1" t="s">
        <v>18</v>
      </c>
      <c r="I3033" s="1">
        <v>22.8</v>
      </c>
      <c r="J3033" s="1" t="s">
        <v>19</v>
      </c>
      <c r="K3033" s="1" t="s">
        <v>2024</v>
      </c>
      <c r="L3033" s="1">
        <v>7</v>
      </c>
      <c r="N3033" s="1">
        <v>5.8</v>
      </c>
      <c r="P3033" s="2">
        <f t="shared" si="197"/>
        <v>80.900000000000006</v>
      </c>
      <c r="R3033" t="str">
        <f t="shared" si="198"/>
        <v/>
      </c>
    </row>
    <row r="3034" spans="1:18" ht="20.399999999999999" x14ac:dyDescent="0.35">
      <c r="A3034" s="1">
        <v>3032</v>
      </c>
      <c r="B3034" s="1" t="s">
        <v>585</v>
      </c>
      <c r="C3034" s="1" t="s">
        <v>43</v>
      </c>
      <c r="D3034" s="1">
        <v>2013</v>
      </c>
      <c r="E3034" s="1">
        <v>65000</v>
      </c>
      <c r="F3034" s="1" t="s">
        <v>23</v>
      </c>
      <c r="G3034" s="1" t="s">
        <v>17</v>
      </c>
      <c r="H3034" s="1" t="s">
        <v>18</v>
      </c>
      <c r="I3034" s="1">
        <v>23.2</v>
      </c>
      <c r="J3034" s="1" t="s">
        <v>24</v>
      </c>
      <c r="K3034" s="1" t="s">
        <v>199</v>
      </c>
      <c r="L3034" s="1">
        <v>5</v>
      </c>
      <c r="N3034" s="1">
        <v>3.75</v>
      </c>
      <c r="P3034" s="2">
        <f t="shared" si="197"/>
        <v>73.94</v>
      </c>
      <c r="R3034" t="str">
        <f t="shared" si="198"/>
        <v/>
      </c>
    </row>
    <row r="3035" spans="1:18" ht="20.399999999999999" x14ac:dyDescent="0.35">
      <c r="A3035" s="1">
        <v>3033</v>
      </c>
      <c r="B3035" s="1" t="s">
        <v>822</v>
      </c>
      <c r="C3035" s="1" t="s">
        <v>43</v>
      </c>
      <c r="D3035" s="1">
        <v>2005</v>
      </c>
      <c r="E3035" s="1">
        <v>120000</v>
      </c>
      <c r="F3035" s="1" t="s">
        <v>28</v>
      </c>
      <c r="G3035" s="1" t="s">
        <v>17</v>
      </c>
      <c r="H3035" s="1" t="s">
        <v>18</v>
      </c>
      <c r="I3035" s="1">
        <v>0</v>
      </c>
      <c r="J3035" s="1" t="s">
        <v>24</v>
      </c>
      <c r="K3035" s="1" t="s">
        <v>188</v>
      </c>
      <c r="L3035" s="1">
        <v>5</v>
      </c>
      <c r="N3035" s="1">
        <v>1.1499999999999999</v>
      </c>
      <c r="P3035" s="2"/>
      <c r="R3035" t="str">
        <f t="shared" si="198"/>
        <v/>
      </c>
    </row>
    <row r="3036" spans="1:18" ht="20.399999999999999" x14ac:dyDescent="0.35">
      <c r="A3036" s="1">
        <v>3034</v>
      </c>
      <c r="B3036" s="1" t="s">
        <v>293</v>
      </c>
      <c r="C3036" s="1" t="s">
        <v>43</v>
      </c>
      <c r="D3036" s="1">
        <v>2011</v>
      </c>
      <c r="E3036" s="1">
        <v>148009</v>
      </c>
      <c r="F3036" s="1" t="s">
        <v>23</v>
      </c>
      <c r="G3036" s="1" t="s">
        <v>17</v>
      </c>
      <c r="H3036" s="1" t="s">
        <v>36</v>
      </c>
      <c r="I3036" s="1">
        <v>11.5</v>
      </c>
      <c r="J3036" s="1" t="s">
        <v>24</v>
      </c>
      <c r="K3036" s="1" t="s">
        <v>294</v>
      </c>
      <c r="L3036" s="1">
        <v>7</v>
      </c>
      <c r="N3036" s="1">
        <v>12.75</v>
      </c>
      <c r="P3036" s="2">
        <f t="shared" ref="P3036:P3062" si="199">--LEFT(K3036, FIND(" ", K3036) - 1)</f>
        <v>171</v>
      </c>
      <c r="R3036" t="str">
        <f t="shared" si="198"/>
        <v/>
      </c>
    </row>
    <row r="3037" spans="1:18" ht="20.399999999999999" x14ac:dyDescent="0.35">
      <c r="A3037" s="1">
        <v>3035</v>
      </c>
      <c r="B3037" s="1" t="s">
        <v>1255</v>
      </c>
      <c r="C3037" s="1" t="s">
        <v>15</v>
      </c>
      <c r="D3037" s="1">
        <v>2009</v>
      </c>
      <c r="E3037" s="1">
        <v>53001</v>
      </c>
      <c r="F3037" s="1" t="s">
        <v>28</v>
      </c>
      <c r="G3037" s="1" t="s">
        <v>17</v>
      </c>
      <c r="H3037" s="1" t="s">
        <v>18</v>
      </c>
      <c r="I3037" s="1">
        <v>16.100000000000001</v>
      </c>
      <c r="J3037" s="1" t="s">
        <v>24</v>
      </c>
      <c r="K3037" s="1" t="s">
        <v>1179</v>
      </c>
      <c r="L3037" s="1">
        <v>5</v>
      </c>
      <c r="N3037" s="1">
        <v>1.95</v>
      </c>
      <c r="P3037" s="2">
        <f t="shared" si="199"/>
        <v>88.2</v>
      </c>
      <c r="R3037" t="str">
        <f t="shared" si="198"/>
        <v/>
      </c>
    </row>
    <row r="3038" spans="1:18" ht="20.399999999999999" x14ac:dyDescent="0.35">
      <c r="A3038" s="1">
        <v>3036</v>
      </c>
      <c r="B3038" s="1" t="s">
        <v>2025</v>
      </c>
      <c r="C3038" s="1" t="s">
        <v>15</v>
      </c>
      <c r="D3038" s="1">
        <v>2018</v>
      </c>
      <c r="E3038" s="1">
        <v>22345</v>
      </c>
      <c r="F3038" s="1" t="s">
        <v>28</v>
      </c>
      <c r="G3038" s="1" t="s">
        <v>17</v>
      </c>
      <c r="H3038" s="1" t="s">
        <v>18</v>
      </c>
      <c r="I3038" s="1">
        <v>20.3</v>
      </c>
      <c r="J3038" s="1" t="s">
        <v>24</v>
      </c>
      <c r="K3038" s="1" t="s">
        <v>1143</v>
      </c>
      <c r="L3038" s="1">
        <v>5</v>
      </c>
      <c r="N3038" s="1">
        <v>4.95</v>
      </c>
      <c r="P3038" s="2">
        <f t="shared" si="199"/>
        <v>84</v>
      </c>
      <c r="R3038" t="str">
        <f t="shared" si="198"/>
        <v/>
      </c>
    </row>
    <row r="3039" spans="1:18" ht="20.399999999999999" x14ac:dyDescent="0.35">
      <c r="A3039" s="1">
        <v>3037</v>
      </c>
      <c r="B3039" s="1" t="s">
        <v>721</v>
      </c>
      <c r="C3039" s="1" t="s">
        <v>61</v>
      </c>
      <c r="D3039" s="1">
        <v>2015</v>
      </c>
      <c r="E3039" s="1">
        <v>50000</v>
      </c>
      <c r="F3039" s="1" t="s">
        <v>28</v>
      </c>
      <c r="G3039" s="1" t="s">
        <v>35</v>
      </c>
      <c r="H3039" s="1" t="s">
        <v>18</v>
      </c>
      <c r="I3039" s="1">
        <v>18</v>
      </c>
      <c r="J3039" s="1" t="s">
        <v>24</v>
      </c>
      <c r="K3039" s="1" t="s">
        <v>201</v>
      </c>
      <c r="L3039" s="1">
        <v>5</v>
      </c>
      <c r="N3039" s="1">
        <v>8.25</v>
      </c>
      <c r="P3039" s="2">
        <f t="shared" si="199"/>
        <v>117.3</v>
      </c>
      <c r="R3039" t="str">
        <f t="shared" si="198"/>
        <v/>
      </c>
    </row>
    <row r="3040" spans="1:18" ht="20.399999999999999" x14ac:dyDescent="0.35">
      <c r="A3040" s="1">
        <v>3038</v>
      </c>
      <c r="B3040" s="1" t="s">
        <v>76</v>
      </c>
      <c r="C3040" s="1" t="s">
        <v>39</v>
      </c>
      <c r="D3040" s="1">
        <v>2013</v>
      </c>
      <c r="E3040" s="1">
        <v>48183</v>
      </c>
      <c r="F3040" s="1" t="s">
        <v>23</v>
      </c>
      <c r="G3040" s="1" t="s">
        <v>35</v>
      </c>
      <c r="H3040" s="1" t="s">
        <v>18</v>
      </c>
      <c r="I3040" s="1">
        <v>13.2</v>
      </c>
      <c r="J3040" s="1" t="s">
        <v>24</v>
      </c>
      <c r="K3040" s="1" t="s">
        <v>163</v>
      </c>
      <c r="L3040" s="1">
        <v>5</v>
      </c>
      <c r="N3040" s="1">
        <v>20.99</v>
      </c>
      <c r="P3040" s="2">
        <f t="shared" si="199"/>
        <v>170</v>
      </c>
      <c r="R3040" t="str">
        <f t="shared" si="198"/>
        <v/>
      </c>
    </row>
    <row r="3041" spans="1:18" ht="20.399999999999999" x14ac:dyDescent="0.35">
      <c r="A3041" s="1">
        <v>3039</v>
      </c>
      <c r="B3041" s="1" t="s">
        <v>2026</v>
      </c>
      <c r="C3041" s="1" t="s">
        <v>39</v>
      </c>
      <c r="D3041" s="1">
        <v>2010</v>
      </c>
      <c r="E3041" s="1">
        <v>93000</v>
      </c>
      <c r="F3041" s="1" t="s">
        <v>23</v>
      </c>
      <c r="G3041" s="1" t="s">
        <v>35</v>
      </c>
      <c r="H3041" s="1" t="s">
        <v>36</v>
      </c>
      <c r="I3041" s="1">
        <v>14.21</v>
      </c>
      <c r="J3041" s="1" t="s">
        <v>24</v>
      </c>
      <c r="K3041" s="1" t="s">
        <v>572</v>
      </c>
      <c r="L3041" s="1">
        <v>5</v>
      </c>
      <c r="N3041" s="1">
        <v>17.5</v>
      </c>
      <c r="P3041" s="2">
        <f t="shared" si="199"/>
        <v>203</v>
      </c>
      <c r="R3041" t="str">
        <f t="shared" si="198"/>
        <v/>
      </c>
    </row>
    <row r="3042" spans="1:18" ht="20.399999999999999" x14ac:dyDescent="0.35">
      <c r="A3042" s="1">
        <v>3040</v>
      </c>
      <c r="B3042" s="1" t="s">
        <v>143</v>
      </c>
      <c r="C3042" s="1" t="s">
        <v>53</v>
      </c>
      <c r="D3042" s="1">
        <v>2015</v>
      </c>
      <c r="E3042" s="1">
        <v>53500</v>
      </c>
      <c r="F3042" s="1" t="s">
        <v>23</v>
      </c>
      <c r="G3042" s="1" t="s">
        <v>17</v>
      </c>
      <c r="H3042" s="1" t="s">
        <v>18</v>
      </c>
      <c r="I3042" s="1">
        <v>28.4</v>
      </c>
      <c r="J3042" s="1" t="s">
        <v>24</v>
      </c>
      <c r="K3042" s="1" t="s">
        <v>51</v>
      </c>
      <c r="L3042" s="1">
        <v>5</v>
      </c>
      <c r="M3042" s="1" t="s">
        <v>1730</v>
      </c>
      <c r="N3042" s="1">
        <v>5.36</v>
      </c>
      <c r="P3042" s="2">
        <f t="shared" si="199"/>
        <v>74</v>
      </c>
      <c r="Q3042">
        <f t="shared" ref="Q3042:Q3080" si="200">VALUE(SUBSTITUTE(SUBSTITUTE(TRIM(M3042), CHAR(160), ""), " Lakh", "")) * 100000</f>
        <v>788000</v>
      </c>
      <c r="R3042">
        <f t="shared" si="198"/>
        <v>99.990609137055841</v>
      </c>
    </row>
    <row r="3043" spans="1:18" ht="20.399999999999999" x14ac:dyDescent="0.35">
      <c r="A3043" s="1">
        <v>3041</v>
      </c>
      <c r="B3043" s="1" t="s">
        <v>685</v>
      </c>
      <c r="C3043" s="1" t="s">
        <v>61</v>
      </c>
      <c r="D3043" s="1">
        <v>2014</v>
      </c>
      <c r="E3043" s="1">
        <v>17585</v>
      </c>
      <c r="F3043" s="1" t="s">
        <v>28</v>
      </c>
      <c r="G3043" s="1" t="s">
        <v>17</v>
      </c>
      <c r="H3043" s="1" t="s">
        <v>18</v>
      </c>
      <c r="I3043" s="1">
        <v>16.02</v>
      </c>
      <c r="J3043" s="1" t="s">
        <v>24</v>
      </c>
      <c r="K3043" s="1" t="s">
        <v>505</v>
      </c>
      <c r="L3043" s="1">
        <v>7</v>
      </c>
      <c r="N3043" s="1">
        <v>6.35</v>
      </c>
      <c r="P3043" s="2">
        <f t="shared" si="199"/>
        <v>93.7</v>
      </c>
      <c r="R3043" t="str">
        <f t="shared" si="198"/>
        <v/>
      </c>
    </row>
    <row r="3044" spans="1:18" ht="20.399999999999999" x14ac:dyDescent="0.35">
      <c r="A3044" s="1">
        <v>3042</v>
      </c>
      <c r="B3044" s="1" t="s">
        <v>873</v>
      </c>
      <c r="C3044" s="1" t="s">
        <v>57</v>
      </c>
      <c r="D3044" s="1">
        <v>2011</v>
      </c>
      <c r="E3044" s="1">
        <v>36226</v>
      </c>
      <c r="F3044" s="1" t="s">
        <v>28</v>
      </c>
      <c r="G3044" s="1" t="s">
        <v>17</v>
      </c>
      <c r="H3044" s="1" t="s">
        <v>18</v>
      </c>
      <c r="I3044" s="1">
        <v>17.010000000000002</v>
      </c>
      <c r="J3044" s="1" t="s">
        <v>24</v>
      </c>
      <c r="K3044" s="1" t="s">
        <v>283</v>
      </c>
      <c r="L3044" s="1">
        <v>5</v>
      </c>
      <c r="N3044" s="1">
        <v>2.95</v>
      </c>
      <c r="P3044" s="2">
        <f t="shared" si="199"/>
        <v>121.3</v>
      </c>
      <c r="R3044" t="str">
        <f t="shared" si="198"/>
        <v/>
      </c>
    </row>
    <row r="3045" spans="1:18" ht="20.399999999999999" x14ac:dyDescent="0.35">
      <c r="A3045" s="1">
        <v>3043</v>
      </c>
      <c r="B3045" s="1" t="s">
        <v>2027</v>
      </c>
      <c r="C3045" s="1" t="s">
        <v>34</v>
      </c>
      <c r="D3045" s="1">
        <v>2019</v>
      </c>
      <c r="E3045" s="1">
        <v>25899</v>
      </c>
      <c r="F3045" s="1" t="s">
        <v>23</v>
      </c>
      <c r="G3045" s="1" t="s">
        <v>35</v>
      </c>
      <c r="H3045" s="1" t="s">
        <v>18</v>
      </c>
      <c r="I3045" s="1">
        <v>12.63</v>
      </c>
      <c r="J3045" s="1" t="s">
        <v>24</v>
      </c>
      <c r="K3045" s="1" t="s">
        <v>2028</v>
      </c>
      <c r="L3045" s="1">
        <v>5</v>
      </c>
      <c r="N3045" s="1">
        <v>55.7</v>
      </c>
      <c r="P3045" s="2">
        <f t="shared" si="199"/>
        <v>147.5</v>
      </c>
      <c r="R3045" t="str">
        <f t="shared" si="198"/>
        <v/>
      </c>
    </row>
    <row r="3046" spans="1:18" ht="20.399999999999999" x14ac:dyDescent="0.35">
      <c r="A3046" s="1">
        <v>3044</v>
      </c>
      <c r="B3046" s="1" t="s">
        <v>1070</v>
      </c>
      <c r="C3046" s="1" t="s">
        <v>57</v>
      </c>
      <c r="D3046" s="1">
        <v>2009</v>
      </c>
      <c r="E3046" s="1">
        <v>60170</v>
      </c>
      <c r="F3046" s="1" t="s">
        <v>28</v>
      </c>
      <c r="G3046" s="1" t="s">
        <v>17</v>
      </c>
      <c r="H3046" s="1" t="s">
        <v>18</v>
      </c>
      <c r="I3046" s="1">
        <v>0</v>
      </c>
      <c r="J3046" s="1" t="s">
        <v>24</v>
      </c>
      <c r="K3046" s="1" t="s">
        <v>536</v>
      </c>
      <c r="L3046" s="1">
        <v>5</v>
      </c>
      <c r="N3046" s="1">
        <v>1.1499999999999999</v>
      </c>
      <c r="P3046" s="2">
        <f t="shared" si="199"/>
        <v>62</v>
      </c>
      <c r="R3046" t="str">
        <f t="shared" si="198"/>
        <v/>
      </c>
    </row>
    <row r="3047" spans="1:18" ht="20.399999999999999" x14ac:dyDescent="0.35">
      <c r="A3047" s="1">
        <v>3045</v>
      </c>
      <c r="B3047" s="1" t="s">
        <v>322</v>
      </c>
      <c r="C3047" s="1" t="s">
        <v>39</v>
      </c>
      <c r="D3047" s="1">
        <v>2017</v>
      </c>
      <c r="E3047" s="1">
        <v>11200</v>
      </c>
      <c r="F3047" s="1" t="s">
        <v>23</v>
      </c>
      <c r="G3047" s="1" t="s">
        <v>35</v>
      </c>
      <c r="H3047" s="1" t="s">
        <v>18</v>
      </c>
      <c r="I3047" s="1">
        <v>19.27</v>
      </c>
      <c r="J3047" s="1" t="s">
        <v>24</v>
      </c>
      <c r="K3047" s="1" t="s">
        <v>75</v>
      </c>
      <c r="L3047" s="1">
        <v>5</v>
      </c>
      <c r="N3047" s="1">
        <v>37.5</v>
      </c>
      <c r="P3047" s="2">
        <f t="shared" si="199"/>
        <v>167.62</v>
      </c>
      <c r="R3047" t="str">
        <f t="shared" si="198"/>
        <v/>
      </c>
    </row>
    <row r="3048" spans="1:18" ht="20.399999999999999" x14ac:dyDescent="0.35">
      <c r="A3048" s="1">
        <v>3046</v>
      </c>
      <c r="B3048" s="1" t="s">
        <v>324</v>
      </c>
      <c r="C3048" s="1" t="s">
        <v>53</v>
      </c>
      <c r="D3048" s="1">
        <v>2017</v>
      </c>
      <c r="E3048" s="1">
        <v>49045</v>
      </c>
      <c r="F3048" s="1" t="s">
        <v>28</v>
      </c>
      <c r="G3048" s="1" t="s">
        <v>17</v>
      </c>
      <c r="H3048" s="1" t="s">
        <v>18</v>
      </c>
      <c r="I3048" s="1">
        <v>20.36</v>
      </c>
      <c r="J3048" s="1" t="s">
        <v>24</v>
      </c>
      <c r="K3048" s="1" t="s">
        <v>151</v>
      </c>
      <c r="L3048" s="1">
        <v>5</v>
      </c>
      <c r="N3048" s="1">
        <v>4.07</v>
      </c>
      <c r="P3048" s="2">
        <f t="shared" si="199"/>
        <v>78.900000000000006</v>
      </c>
      <c r="R3048" t="str">
        <f t="shared" si="198"/>
        <v/>
      </c>
    </row>
    <row r="3049" spans="1:18" ht="20.399999999999999" x14ac:dyDescent="0.35">
      <c r="A3049" s="1">
        <v>3047</v>
      </c>
      <c r="B3049" s="1" t="s">
        <v>409</v>
      </c>
      <c r="C3049" s="1" t="s">
        <v>57</v>
      </c>
      <c r="D3049" s="1">
        <v>2012</v>
      </c>
      <c r="E3049" s="1">
        <v>45000</v>
      </c>
      <c r="F3049" s="1" t="s">
        <v>23</v>
      </c>
      <c r="G3049" s="1" t="s">
        <v>17</v>
      </c>
      <c r="H3049" s="1" t="s">
        <v>18</v>
      </c>
      <c r="I3049" s="1">
        <v>22.07</v>
      </c>
      <c r="J3049" s="1" t="s">
        <v>24</v>
      </c>
      <c r="K3049" s="1" t="s">
        <v>114</v>
      </c>
      <c r="L3049" s="1">
        <v>5</v>
      </c>
      <c r="N3049" s="1">
        <v>2.99</v>
      </c>
      <c r="P3049" s="2">
        <f t="shared" si="199"/>
        <v>73.900000000000006</v>
      </c>
      <c r="R3049" t="str">
        <f t="shared" si="198"/>
        <v/>
      </c>
    </row>
    <row r="3050" spans="1:18" ht="20.399999999999999" x14ac:dyDescent="0.35">
      <c r="A3050" s="1">
        <v>3048</v>
      </c>
      <c r="B3050" s="1" t="s">
        <v>1521</v>
      </c>
      <c r="C3050" s="1" t="s">
        <v>61</v>
      </c>
      <c r="D3050" s="1">
        <v>2017</v>
      </c>
      <c r="E3050" s="1">
        <v>40000</v>
      </c>
      <c r="F3050" s="1" t="s">
        <v>23</v>
      </c>
      <c r="G3050" s="1" t="s">
        <v>17</v>
      </c>
      <c r="H3050" s="1" t="s">
        <v>18</v>
      </c>
      <c r="I3050" s="1">
        <v>24.3</v>
      </c>
      <c r="J3050" s="1" t="s">
        <v>24</v>
      </c>
      <c r="K3050" s="1" t="s">
        <v>80</v>
      </c>
      <c r="L3050" s="1">
        <v>5</v>
      </c>
      <c r="N3050" s="1">
        <v>7.9</v>
      </c>
      <c r="P3050" s="2">
        <f t="shared" si="199"/>
        <v>88.5</v>
      </c>
      <c r="R3050" t="str">
        <f t="shared" si="198"/>
        <v/>
      </c>
    </row>
    <row r="3051" spans="1:18" ht="20.399999999999999" x14ac:dyDescent="0.35">
      <c r="A3051" s="1">
        <v>3049</v>
      </c>
      <c r="B3051" s="1" t="s">
        <v>361</v>
      </c>
      <c r="C3051" s="1" t="s">
        <v>15</v>
      </c>
      <c r="D3051" s="1">
        <v>2016</v>
      </c>
      <c r="E3051" s="1">
        <v>36600</v>
      </c>
      <c r="F3051" s="1" t="s">
        <v>23</v>
      </c>
      <c r="G3051" s="1" t="s">
        <v>17</v>
      </c>
      <c r="H3051" s="1" t="s">
        <v>18</v>
      </c>
      <c r="I3051" s="1">
        <v>19.87</v>
      </c>
      <c r="J3051" s="1" t="s">
        <v>24</v>
      </c>
      <c r="K3051" s="1" t="s">
        <v>72</v>
      </c>
      <c r="L3051" s="1">
        <v>5</v>
      </c>
      <c r="N3051" s="1">
        <v>7.49</v>
      </c>
      <c r="P3051" s="2">
        <f t="shared" si="199"/>
        <v>83.8</v>
      </c>
      <c r="R3051" t="str">
        <f t="shared" si="198"/>
        <v/>
      </c>
    </row>
    <row r="3052" spans="1:18" ht="20.399999999999999" x14ac:dyDescent="0.35">
      <c r="A3052" s="1">
        <v>3050</v>
      </c>
      <c r="B3052" s="1" t="s">
        <v>527</v>
      </c>
      <c r="C3052" s="1" t="s">
        <v>43</v>
      </c>
      <c r="D3052" s="1">
        <v>2009</v>
      </c>
      <c r="E3052" s="1">
        <v>117000</v>
      </c>
      <c r="F3052" s="1" t="s">
        <v>23</v>
      </c>
      <c r="G3052" s="1" t="s">
        <v>17</v>
      </c>
      <c r="H3052" s="1" t="s">
        <v>18</v>
      </c>
      <c r="I3052" s="1">
        <v>18</v>
      </c>
      <c r="J3052" s="1" t="s">
        <v>24</v>
      </c>
      <c r="K3052" s="1" t="s">
        <v>142</v>
      </c>
      <c r="L3052" s="1">
        <v>5</v>
      </c>
      <c r="N3052" s="1">
        <v>1.1000000000000001</v>
      </c>
      <c r="P3052" s="2">
        <f t="shared" si="199"/>
        <v>75</v>
      </c>
      <c r="R3052" t="str">
        <f t="shared" si="198"/>
        <v/>
      </c>
    </row>
    <row r="3053" spans="1:18" ht="20.399999999999999" x14ac:dyDescent="0.35">
      <c r="A3053" s="1">
        <v>3051</v>
      </c>
      <c r="B3053" s="1" t="s">
        <v>1094</v>
      </c>
      <c r="C3053" s="1" t="s">
        <v>61</v>
      </c>
      <c r="D3053" s="1">
        <v>2016</v>
      </c>
      <c r="E3053" s="1">
        <v>16000</v>
      </c>
      <c r="F3053" s="1" t="s">
        <v>23</v>
      </c>
      <c r="G3053" s="1" t="s">
        <v>35</v>
      </c>
      <c r="H3053" s="1" t="s">
        <v>18</v>
      </c>
      <c r="I3053" s="1">
        <v>11.3</v>
      </c>
      <c r="J3053" s="1" t="s">
        <v>24</v>
      </c>
      <c r="K3053" s="1" t="s">
        <v>112</v>
      </c>
      <c r="L3053" s="1">
        <v>7</v>
      </c>
      <c r="N3053" s="1">
        <v>56</v>
      </c>
      <c r="P3053" s="2">
        <f t="shared" si="199"/>
        <v>254.8</v>
      </c>
      <c r="R3053" t="str">
        <f t="shared" si="198"/>
        <v/>
      </c>
    </row>
    <row r="3054" spans="1:18" ht="20.399999999999999" x14ac:dyDescent="0.35">
      <c r="A3054" s="1">
        <v>3052</v>
      </c>
      <c r="B3054" s="1" t="s">
        <v>980</v>
      </c>
      <c r="C3054" s="1" t="s">
        <v>15</v>
      </c>
      <c r="D3054" s="1">
        <v>2016</v>
      </c>
      <c r="E3054" s="1">
        <v>50000</v>
      </c>
      <c r="F3054" s="1" t="s">
        <v>23</v>
      </c>
      <c r="G3054" s="1" t="s">
        <v>17</v>
      </c>
      <c r="H3054" s="1" t="s">
        <v>18</v>
      </c>
      <c r="I3054" s="1">
        <v>25.4</v>
      </c>
      <c r="J3054" s="1" t="s">
        <v>24</v>
      </c>
      <c r="K3054" s="1" t="s">
        <v>893</v>
      </c>
      <c r="L3054" s="1">
        <v>5</v>
      </c>
      <c r="M3054" s="1" t="s">
        <v>2029</v>
      </c>
      <c r="N3054" s="1">
        <v>3.5</v>
      </c>
      <c r="P3054" s="2">
        <f t="shared" si="199"/>
        <v>73.97</v>
      </c>
      <c r="Q3054">
        <f t="shared" si="200"/>
        <v>884000</v>
      </c>
      <c r="R3054">
        <f t="shared" si="198"/>
        <v>99.991632352941181</v>
      </c>
    </row>
    <row r="3055" spans="1:18" ht="20.399999999999999" x14ac:dyDescent="0.35">
      <c r="A3055" s="1">
        <v>3053</v>
      </c>
      <c r="B3055" s="1" t="s">
        <v>2030</v>
      </c>
      <c r="C3055" s="1" t="s">
        <v>39</v>
      </c>
      <c r="D3055" s="1">
        <v>2008</v>
      </c>
      <c r="E3055" s="1">
        <v>150000</v>
      </c>
      <c r="F3055" s="1" t="s">
        <v>23</v>
      </c>
      <c r="G3055" s="1" t="s">
        <v>17</v>
      </c>
      <c r="H3055" s="1" t="s">
        <v>18</v>
      </c>
      <c r="I3055" s="1">
        <v>18.100000000000001</v>
      </c>
      <c r="J3055" s="1" t="s">
        <v>24</v>
      </c>
      <c r="K3055" s="1" t="s">
        <v>215</v>
      </c>
      <c r="L3055" s="1">
        <v>5</v>
      </c>
      <c r="N3055" s="1">
        <v>3</v>
      </c>
      <c r="P3055" s="2">
        <f t="shared" si="199"/>
        <v>110</v>
      </c>
      <c r="R3055" t="str">
        <f t="shared" si="198"/>
        <v/>
      </c>
    </row>
    <row r="3056" spans="1:18" ht="20.399999999999999" x14ac:dyDescent="0.35">
      <c r="A3056" s="1">
        <v>3054</v>
      </c>
      <c r="B3056" s="1" t="s">
        <v>596</v>
      </c>
      <c r="C3056" s="1" t="s">
        <v>15</v>
      </c>
      <c r="D3056" s="1">
        <v>2014</v>
      </c>
      <c r="E3056" s="1">
        <v>11000</v>
      </c>
      <c r="F3056" s="1" t="s">
        <v>28</v>
      </c>
      <c r="G3056" s="1" t="s">
        <v>17</v>
      </c>
      <c r="H3056" s="1" t="s">
        <v>18</v>
      </c>
      <c r="I3056" s="1">
        <v>17.010000000000002</v>
      </c>
      <c r="J3056" s="1" t="s">
        <v>24</v>
      </c>
      <c r="K3056" s="1" t="s">
        <v>283</v>
      </c>
      <c r="L3056" s="1">
        <v>5</v>
      </c>
      <c r="N3056" s="1">
        <v>6.1</v>
      </c>
      <c r="P3056" s="2">
        <f t="shared" si="199"/>
        <v>121.3</v>
      </c>
      <c r="R3056" t="str">
        <f t="shared" si="198"/>
        <v/>
      </c>
    </row>
    <row r="3057" spans="1:18" ht="20.399999999999999" x14ac:dyDescent="0.35">
      <c r="A3057" s="1">
        <v>3055</v>
      </c>
      <c r="B3057" s="1" t="s">
        <v>1311</v>
      </c>
      <c r="C3057" s="1" t="s">
        <v>74</v>
      </c>
      <c r="D3057" s="1">
        <v>2010</v>
      </c>
      <c r="E3057" s="1">
        <v>102016</v>
      </c>
      <c r="F3057" s="1" t="s">
        <v>28</v>
      </c>
      <c r="G3057" s="1" t="s">
        <v>17</v>
      </c>
      <c r="H3057" s="1" t="s">
        <v>18</v>
      </c>
      <c r="I3057" s="1">
        <v>15.6</v>
      </c>
      <c r="J3057" s="1" t="s">
        <v>24</v>
      </c>
      <c r="K3057" s="1" t="s">
        <v>424</v>
      </c>
      <c r="L3057" s="1">
        <v>5</v>
      </c>
      <c r="N3057" s="1">
        <v>2.25</v>
      </c>
      <c r="P3057" s="2">
        <f t="shared" si="199"/>
        <v>70</v>
      </c>
      <c r="R3057" t="str">
        <f t="shared" si="198"/>
        <v/>
      </c>
    </row>
    <row r="3058" spans="1:18" ht="20.399999999999999" x14ac:dyDescent="0.35">
      <c r="A3058" s="1">
        <v>3056</v>
      </c>
      <c r="B3058" s="1" t="s">
        <v>1933</v>
      </c>
      <c r="C3058" s="1" t="s">
        <v>27</v>
      </c>
      <c r="D3058" s="1">
        <v>2016</v>
      </c>
      <c r="E3058" s="1">
        <v>38000</v>
      </c>
      <c r="F3058" s="1" t="s">
        <v>23</v>
      </c>
      <c r="G3058" s="1" t="s">
        <v>17</v>
      </c>
      <c r="H3058" s="1" t="s">
        <v>18</v>
      </c>
      <c r="I3058" s="1">
        <v>25.2</v>
      </c>
      <c r="J3058" s="1" t="s">
        <v>24</v>
      </c>
      <c r="K3058" s="1" t="s">
        <v>51</v>
      </c>
      <c r="L3058" s="1">
        <v>5</v>
      </c>
      <c r="N3058" s="1">
        <v>5.95</v>
      </c>
      <c r="P3058" s="2">
        <f t="shared" si="199"/>
        <v>74</v>
      </c>
      <c r="R3058" t="str">
        <f t="shared" si="198"/>
        <v/>
      </c>
    </row>
    <row r="3059" spans="1:18" ht="20.399999999999999" x14ac:dyDescent="0.35">
      <c r="A3059" s="1">
        <v>3057</v>
      </c>
      <c r="B3059" s="1" t="s">
        <v>1799</v>
      </c>
      <c r="C3059" s="1" t="s">
        <v>39</v>
      </c>
      <c r="D3059" s="1">
        <v>2013</v>
      </c>
      <c r="E3059" s="1">
        <v>71491</v>
      </c>
      <c r="F3059" s="1" t="s">
        <v>23</v>
      </c>
      <c r="G3059" s="1" t="s">
        <v>17</v>
      </c>
      <c r="H3059" s="1" t="s">
        <v>18</v>
      </c>
      <c r="I3059" s="1">
        <v>23.08</v>
      </c>
      <c r="J3059" s="1" t="s">
        <v>24</v>
      </c>
      <c r="K3059" s="1" t="s">
        <v>1800</v>
      </c>
      <c r="L3059" s="1">
        <v>5</v>
      </c>
      <c r="N3059" s="1">
        <v>4.95</v>
      </c>
      <c r="P3059" s="2">
        <f t="shared" si="199"/>
        <v>63.12</v>
      </c>
      <c r="R3059" t="str">
        <f t="shared" si="198"/>
        <v/>
      </c>
    </row>
    <row r="3060" spans="1:18" ht="20.399999999999999" x14ac:dyDescent="0.35">
      <c r="A3060" s="1">
        <v>3058</v>
      </c>
      <c r="B3060" s="1" t="s">
        <v>849</v>
      </c>
      <c r="C3060" s="1" t="s">
        <v>74</v>
      </c>
      <c r="D3060" s="1">
        <v>2015</v>
      </c>
      <c r="E3060" s="1">
        <v>46354</v>
      </c>
      <c r="F3060" s="1" t="s">
        <v>28</v>
      </c>
      <c r="G3060" s="1" t="s">
        <v>17</v>
      </c>
      <c r="H3060" s="1" t="s">
        <v>36</v>
      </c>
      <c r="I3060" s="1">
        <v>16.47</v>
      </c>
      <c r="J3060" s="1" t="s">
        <v>24</v>
      </c>
      <c r="K3060" s="1" t="s">
        <v>51</v>
      </c>
      <c r="L3060" s="1">
        <v>5</v>
      </c>
      <c r="N3060" s="1">
        <v>5.49</v>
      </c>
      <c r="P3060" s="2">
        <f t="shared" si="199"/>
        <v>74</v>
      </c>
      <c r="R3060" t="str">
        <f t="shared" si="198"/>
        <v/>
      </c>
    </row>
    <row r="3061" spans="1:18" ht="20.399999999999999" x14ac:dyDescent="0.35">
      <c r="A3061" s="1">
        <v>3059</v>
      </c>
      <c r="B3061" s="1" t="s">
        <v>242</v>
      </c>
      <c r="C3061" s="1" t="s">
        <v>61</v>
      </c>
      <c r="D3061" s="1">
        <v>2019</v>
      </c>
      <c r="E3061" s="1">
        <v>87000</v>
      </c>
      <c r="F3061" s="1" t="s">
        <v>23</v>
      </c>
      <c r="G3061" s="1" t="s">
        <v>35</v>
      </c>
      <c r="H3061" s="1" t="s">
        <v>18</v>
      </c>
      <c r="I3061" s="1">
        <v>22.69</v>
      </c>
      <c r="J3061" s="1" t="s">
        <v>24</v>
      </c>
      <c r="K3061" s="1" t="s">
        <v>77</v>
      </c>
      <c r="L3061" s="1">
        <v>5</v>
      </c>
      <c r="M3061" s="1" t="s">
        <v>1271</v>
      </c>
      <c r="N3061" s="1">
        <v>6.67</v>
      </c>
      <c r="P3061" s="2">
        <f t="shared" si="199"/>
        <v>190</v>
      </c>
      <c r="Q3061">
        <f t="shared" si="200"/>
        <v>5246000</v>
      </c>
      <c r="R3061">
        <f t="shared" si="198"/>
        <v>99.996378192908892</v>
      </c>
    </row>
    <row r="3062" spans="1:18" ht="20.399999999999999" x14ac:dyDescent="0.35">
      <c r="A3062" s="1">
        <v>3060</v>
      </c>
      <c r="B3062" s="1" t="s">
        <v>2031</v>
      </c>
      <c r="C3062" s="1" t="s">
        <v>129</v>
      </c>
      <c r="D3062" s="1">
        <v>2015</v>
      </c>
      <c r="E3062" s="1">
        <v>20765</v>
      </c>
      <c r="F3062" s="1" t="s">
        <v>28</v>
      </c>
      <c r="G3062" s="1" t="s">
        <v>17</v>
      </c>
      <c r="H3062" s="1" t="s">
        <v>18</v>
      </c>
      <c r="I3062" s="1">
        <v>15</v>
      </c>
      <c r="J3062" s="1" t="s">
        <v>24</v>
      </c>
      <c r="K3062" s="1" t="s">
        <v>298</v>
      </c>
      <c r="L3062" s="1">
        <v>5</v>
      </c>
      <c r="N3062" s="1">
        <v>6.25</v>
      </c>
      <c r="P3062" s="2">
        <f t="shared" si="199"/>
        <v>103.52</v>
      </c>
      <c r="R3062" t="str">
        <f t="shared" si="198"/>
        <v/>
      </c>
    </row>
    <row r="3063" spans="1:18" ht="20.399999999999999" x14ac:dyDescent="0.35">
      <c r="A3063" s="1">
        <v>3061</v>
      </c>
      <c r="B3063" s="1" t="s">
        <v>2032</v>
      </c>
      <c r="C3063" s="1" t="s">
        <v>129</v>
      </c>
      <c r="D3063" s="1">
        <v>2005</v>
      </c>
      <c r="E3063" s="1">
        <v>58000</v>
      </c>
      <c r="F3063" s="1" t="s">
        <v>28</v>
      </c>
      <c r="G3063" s="1" t="s">
        <v>17</v>
      </c>
      <c r="H3063" s="1" t="s">
        <v>36</v>
      </c>
      <c r="I3063" s="1">
        <v>0</v>
      </c>
      <c r="J3063" s="1" t="s">
        <v>24</v>
      </c>
      <c r="K3063" s="1" t="s">
        <v>188</v>
      </c>
      <c r="L3063" s="1">
        <v>5</v>
      </c>
      <c r="N3063" s="1">
        <v>1.51</v>
      </c>
      <c r="P3063" s="2"/>
      <c r="R3063" t="str">
        <f t="shared" si="198"/>
        <v/>
      </c>
    </row>
    <row r="3064" spans="1:18" ht="20.399999999999999" x14ac:dyDescent="0.35">
      <c r="A3064" s="1">
        <v>3062</v>
      </c>
      <c r="B3064" s="1" t="s">
        <v>561</v>
      </c>
      <c r="C3064" s="1" t="s">
        <v>34</v>
      </c>
      <c r="D3064" s="1">
        <v>2014</v>
      </c>
      <c r="E3064" s="1">
        <v>51076</v>
      </c>
      <c r="F3064" s="1" t="s">
        <v>23</v>
      </c>
      <c r="G3064" s="1" t="s">
        <v>35</v>
      </c>
      <c r="H3064" s="1" t="s">
        <v>18</v>
      </c>
      <c r="I3064" s="1">
        <v>12.07</v>
      </c>
      <c r="J3064" s="1" t="s">
        <v>24</v>
      </c>
      <c r="K3064" s="1" t="s">
        <v>226</v>
      </c>
      <c r="L3064" s="1">
        <v>7</v>
      </c>
      <c r="N3064" s="1">
        <v>34.880000000000003</v>
      </c>
      <c r="P3064" s="2">
        <f t="shared" ref="P3064:P3105" si="201">--LEFT(K3064, FIND(" ", K3064) - 1)</f>
        <v>241.4</v>
      </c>
      <c r="R3064" t="str">
        <f t="shared" si="198"/>
        <v/>
      </c>
    </row>
    <row r="3065" spans="1:18" ht="20.399999999999999" x14ac:dyDescent="0.35">
      <c r="A3065" s="1">
        <v>3063</v>
      </c>
      <c r="B3065" s="1" t="s">
        <v>2033</v>
      </c>
      <c r="C3065" s="1" t="s">
        <v>43</v>
      </c>
      <c r="D3065" s="1">
        <v>2016</v>
      </c>
      <c r="E3065" s="1">
        <v>84085</v>
      </c>
      <c r="F3065" s="1" t="s">
        <v>23</v>
      </c>
      <c r="G3065" s="1" t="s">
        <v>17</v>
      </c>
      <c r="H3065" s="1" t="s">
        <v>18</v>
      </c>
      <c r="I3065" s="1">
        <v>26.21</v>
      </c>
      <c r="J3065" s="1" t="s">
        <v>24</v>
      </c>
      <c r="K3065" s="1" t="s">
        <v>80</v>
      </c>
      <c r="L3065" s="1">
        <v>5</v>
      </c>
      <c r="N3065" s="1">
        <v>6.9</v>
      </c>
      <c r="P3065" s="2">
        <f t="shared" si="201"/>
        <v>88.5</v>
      </c>
      <c r="R3065" t="str">
        <f t="shared" si="198"/>
        <v/>
      </c>
    </row>
    <row r="3066" spans="1:18" ht="20.399999999999999" x14ac:dyDescent="0.35">
      <c r="A3066" s="1">
        <v>3064</v>
      </c>
      <c r="B3066" s="1" t="s">
        <v>982</v>
      </c>
      <c r="C3066" s="1" t="s">
        <v>57</v>
      </c>
      <c r="D3066" s="1">
        <v>2014</v>
      </c>
      <c r="E3066" s="1">
        <v>55000</v>
      </c>
      <c r="F3066" s="1" t="s">
        <v>23</v>
      </c>
      <c r="G3066" s="1" t="s">
        <v>17</v>
      </c>
      <c r="H3066" s="1" t="s">
        <v>18</v>
      </c>
      <c r="I3066" s="1">
        <v>25.1</v>
      </c>
      <c r="J3066" s="1" t="s">
        <v>24</v>
      </c>
      <c r="K3066" s="1" t="s">
        <v>69</v>
      </c>
      <c r="L3066" s="1">
        <v>5</v>
      </c>
      <c r="N3066" s="1">
        <v>5.99</v>
      </c>
      <c r="P3066" s="2">
        <f t="shared" si="201"/>
        <v>98.6</v>
      </c>
      <c r="R3066" t="str">
        <f t="shared" si="198"/>
        <v/>
      </c>
    </row>
    <row r="3067" spans="1:18" ht="20.399999999999999" x14ac:dyDescent="0.35">
      <c r="A3067" s="1">
        <v>3065</v>
      </c>
      <c r="B3067" s="1" t="s">
        <v>2034</v>
      </c>
      <c r="C3067" s="1" t="s">
        <v>15</v>
      </c>
      <c r="D3067" s="1">
        <v>2010</v>
      </c>
      <c r="E3067" s="1">
        <v>73000</v>
      </c>
      <c r="F3067" s="1" t="s">
        <v>28</v>
      </c>
      <c r="G3067" s="1" t="s">
        <v>35</v>
      </c>
      <c r="H3067" s="1" t="s">
        <v>18</v>
      </c>
      <c r="I3067" s="1">
        <v>10.93</v>
      </c>
      <c r="J3067" s="1" t="s">
        <v>24</v>
      </c>
      <c r="K3067" s="1" t="s">
        <v>2035</v>
      </c>
      <c r="L3067" s="1">
        <v>5</v>
      </c>
      <c r="N3067" s="1">
        <v>10.4</v>
      </c>
      <c r="P3067" s="2">
        <f t="shared" si="201"/>
        <v>272</v>
      </c>
      <c r="R3067" t="str">
        <f t="shared" si="198"/>
        <v/>
      </c>
    </row>
    <row r="3068" spans="1:18" ht="20.399999999999999" x14ac:dyDescent="0.35">
      <c r="A3068" s="1">
        <v>3066</v>
      </c>
      <c r="B3068" s="1" t="s">
        <v>2036</v>
      </c>
      <c r="C3068" s="1" t="s">
        <v>22</v>
      </c>
      <c r="D3068" s="1">
        <v>2012</v>
      </c>
      <c r="E3068" s="1">
        <v>50001</v>
      </c>
      <c r="F3068" s="1" t="s">
        <v>23</v>
      </c>
      <c r="G3068" s="1" t="s">
        <v>35</v>
      </c>
      <c r="H3068" s="1" t="s">
        <v>18</v>
      </c>
      <c r="I3068" s="1">
        <v>14.57</v>
      </c>
      <c r="J3068" s="1" t="s">
        <v>24</v>
      </c>
      <c r="K3068" s="1" t="s">
        <v>967</v>
      </c>
      <c r="L3068" s="1">
        <v>5</v>
      </c>
      <c r="N3068" s="1">
        <v>29</v>
      </c>
      <c r="P3068" s="2">
        <f t="shared" si="201"/>
        <v>241.38</v>
      </c>
      <c r="R3068" t="str">
        <f t="shared" si="198"/>
        <v/>
      </c>
    </row>
    <row r="3069" spans="1:18" ht="20.399999999999999" x14ac:dyDescent="0.35">
      <c r="A3069" s="1">
        <v>3067</v>
      </c>
      <c r="B3069" s="1" t="s">
        <v>960</v>
      </c>
      <c r="C3069" s="1" t="s">
        <v>34</v>
      </c>
      <c r="D3069" s="1">
        <v>2016</v>
      </c>
      <c r="E3069" s="1">
        <v>93166</v>
      </c>
      <c r="F3069" s="1" t="s">
        <v>23</v>
      </c>
      <c r="G3069" s="1" t="s">
        <v>17</v>
      </c>
      <c r="H3069" s="1" t="s">
        <v>36</v>
      </c>
      <c r="I3069" s="1">
        <v>14.02</v>
      </c>
      <c r="J3069" s="1" t="s">
        <v>24</v>
      </c>
      <c r="K3069" s="1" t="s">
        <v>961</v>
      </c>
      <c r="L3069" s="1">
        <v>7</v>
      </c>
      <c r="M3069" s="1" t="s">
        <v>962</v>
      </c>
      <c r="N3069" s="1">
        <v>5.85</v>
      </c>
      <c r="P3069" s="2">
        <f t="shared" si="201"/>
        <v>118.3</v>
      </c>
      <c r="Q3069">
        <f t="shared" si="200"/>
        <v>1167000</v>
      </c>
      <c r="R3069">
        <f t="shared" si="198"/>
        <v>99.98986289631533</v>
      </c>
    </row>
    <row r="3070" spans="1:18" ht="20.399999999999999" x14ac:dyDescent="0.35">
      <c r="A3070" s="1">
        <v>3068</v>
      </c>
      <c r="B3070" s="1" t="s">
        <v>2037</v>
      </c>
      <c r="C3070" s="1" t="s">
        <v>53</v>
      </c>
      <c r="D3070" s="1">
        <v>2006</v>
      </c>
      <c r="E3070" s="1">
        <v>99583</v>
      </c>
      <c r="F3070" s="1" t="s">
        <v>28</v>
      </c>
      <c r="G3070" s="1" t="s">
        <v>35</v>
      </c>
      <c r="H3070" s="1" t="s">
        <v>145</v>
      </c>
      <c r="I3070" s="1">
        <v>12</v>
      </c>
      <c r="J3070" s="1" t="s">
        <v>24</v>
      </c>
      <c r="K3070" s="1" t="s">
        <v>363</v>
      </c>
      <c r="L3070" s="1">
        <v>5</v>
      </c>
      <c r="N3070" s="1">
        <v>2.21</v>
      </c>
      <c r="P3070" s="2">
        <f t="shared" si="201"/>
        <v>100</v>
      </c>
      <c r="R3070" t="str">
        <f t="shared" si="198"/>
        <v/>
      </c>
    </row>
    <row r="3071" spans="1:18" ht="20.399999999999999" x14ac:dyDescent="0.35">
      <c r="A3071" s="1">
        <v>3069</v>
      </c>
      <c r="B3071" s="1" t="s">
        <v>690</v>
      </c>
      <c r="C3071" s="1" t="s">
        <v>15</v>
      </c>
      <c r="D3071" s="1">
        <v>2010</v>
      </c>
      <c r="E3071" s="1">
        <v>72000</v>
      </c>
      <c r="F3071" s="1" t="s">
        <v>28</v>
      </c>
      <c r="G3071" s="1" t="s">
        <v>17</v>
      </c>
      <c r="H3071" s="1" t="s">
        <v>18</v>
      </c>
      <c r="I3071" s="1">
        <v>15.5</v>
      </c>
      <c r="J3071" s="1" t="s">
        <v>24</v>
      </c>
      <c r="K3071" s="1" t="s">
        <v>691</v>
      </c>
      <c r="L3071" s="1">
        <v>5</v>
      </c>
      <c r="N3071" s="1">
        <v>2.4</v>
      </c>
      <c r="P3071" s="2">
        <f t="shared" si="201"/>
        <v>103.3</v>
      </c>
      <c r="R3071" t="str">
        <f t="shared" si="198"/>
        <v/>
      </c>
    </row>
    <row r="3072" spans="1:18" ht="20.399999999999999" x14ac:dyDescent="0.35">
      <c r="A3072" s="1">
        <v>3070</v>
      </c>
      <c r="B3072" s="1" t="s">
        <v>96</v>
      </c>
      <c r="C3072" s="1" t="s">
        <v>22</v>
      </c>
      <c r="D3072" s="1">
        <v>2009</v>
      </c>
      <c r="E3072" s="1">
        <v>70000</v>
      </c>
      <c r="F3072" s="1" t="s">
        <v>28</v>
      </c>
      <c r="G3072" s="1" t="s">
        <v>17</v>
      </c>
      <c r="H3072" s="1" t="s">
        <v>145</v>
      </c>
      <c r="I3072" s="1">
        <v>14.53</v>
      </c>
      <c r="J3072" s="1" t="s">
        <v>24</v>
      </c>
      <c r="K3072" s="1" t="s">
        <v>97</v>
      </c>
      <c r="L3072" s="1">
        <v>5</v>
      </c>
      <c r="N3072" s="1">
        <v>3</v>
      </c>
      <c r="P3072" s="2">
        <f t="shared" si="201"/>
        <v>138.1</v>
      </c>
      <c r="R3072" t="str">
        <f t="shared" si="198"/>
        <v/>
      </c>
    </row>
    <row r="3073" spans="1:18" ht="20.399999999999999" x14ac:dyDescent="0.35">
      <c r="A3073" s="1">
        <v>3071</v>
      </c>
      <c r="B3073" s="1" t="s">
        <v>85</v>
      </c>
      <c r="C3073" s="1" t="s">
        <v>22</v>
      </c>
      <c r="D3073" s="1">
        <v>2012</v>
      </c>
      <c r="E3073" s="1">
        <v>61000</v>
      </c>
      <c r="F3073" s="1" t="s">
        <v>28</v>
      </c>
      <c r="G3073" s="1" t="s">
        <v>35</v>
      </c>
      <c r="H3073" s="1" t="s">
        <v>36</v>
      </c>
      <c r="I3073" s="1">
        <v>14.4</v>
      </c>
      <c r="J3073" s="1" t="s">
        <v>24</v>
      </c>
      <c r="K3073" s="1" t="s">
        <v>49</v>
      </c>
      <c r="L3073" s="1">
        <v>5</v>
      </c>
      <c r="N3073" s="1">
        <v>3.75</v>
      </c>
      <c r="P3073" s="2">
        <f t="shared" si="201"/>
        <v>103.6</v>
      </c>
      <c r="R3073" t="str">
        <f t="shared" si="198"/>
        <v/>
      </c>
    </row>
    <row r="3074" spans="1:18" ht="20.399999999999999" x14ac:dyDescent="0.35">
      <c r="A3074" s="1">
        <v>3072</v>
      </c>
      <c r="B3074" s="1" t="s">
        <v>621</v>
      </c>
      <c r="C3074" s="1" t="s">
        <v>22</v>
      </c>
      <c r="D3074" s="1">
        <v>2015</v>
      </c>
      <c r="E3074" s="1">
        <v>66510</v>
      </c>
      <c r="F3074" s="1" t="s">
        <v>28</v>
      </c>
      <c r="G3074" s="1" t="s">
        <v>17</v>
      </c>
      <c r="H3074" s="1" t="s">
        <v>18</v>
      </c>
      <c r="I3074" s="1">
        <v>21.1</v>
      </c>
      <c r="J3074" s="1" t="s">
        <v>24</v>
      </c>
      <c r="K3074" s="1" t="s">
        <v>41</v>
      </c>
      <c r="L3074" s="1">
        <v>5</v>
      </c>
      <c r="N3074" s="1">
        <v>2.95</v>
      </c>
      <c r="P3074" s="2">
        <f t="shared" si="201"/>
        <v>55.2</v>
      </c>
      <c r="R3074" t="str">
        <f t="shared" si="198"/>
        <v/>
      </c>
    </row>
    <row r="3075" spans="1:18" ht="20.399999999999999" x14ac:dyDescent="0.35">
      <c r="A3075" s="1">
        <v>3073</v>
      </c>
      <c r="B3075" s="1" t="s">
        <v>2038</v>
      </c>
      <c r="C3075" s="1" t="s">
        <v>39</v>
      </c>
      <c r="D3075" s="1">
        <v>2011</v>
      </c>
      <c r="E3075" s="1">
        <v>84062</v>
      </c>
      <c r="F3075" s="1" t="s">
        <v>23</v>
      </c>
      <c r="G3075" s="1" t="s">
        <v>17</v>
      </c>
      <c r="H3075" s="1" t="s">
        <v>18</v>
      </c>
      <c r="I3075" s="1">
        <v>20</v>
      </c>
      <c r="J3075" s="1" t="s">
        <v>24</v>
      </c>
      <c r="K3075" s="1" t="s">
        <v>181</v>
      </c>
      <c r="L3075" s="1">
        <v>5</v>
      </c>
      <c r="N3075" s="1">
        <v>5.8</v>
      </c>
      <c r="P3075" s="2">
        <f t="shared" si="201"/>
        <v>108.5</v>
      </c>
      <c r="R3075" t="str">
        <f t="shared" si="198"/>
        <v/>
      </c>
    </row>
    <row r="3076" spans="1:18" ht="20.399999999999999" x14ac:dyDescent="0.35">
      <c r="A3076" s="1">
        <v>3074</v>
      </c>
      <c r="B3076" s="1" t="s">
        <v>143</v>
      </c>
      <c r="C3076" s="1" t="s">
        <v>39</v>
      </c>
      <c r="D3076" s="1">
        <v>2012</v>
      </c>
      <c r="E3076" s="1">
        <v>80799</v>
      </c>
      <c r="F3076" s="1" t="s">
        <v>23</v>
      </c>
      <c r="G3076" s="1" t="s">
        <v>17</v>
      </c>
      <c r="H3076" s="1" t="s">
        <v>18</v>
      </c>
      <c r="I3076" s="1">
        <v>22.9</v>
      </c>
      <c r="J3076" s="1" t="s">
        <v>24</v>
      </c>
      <c r="K3076" s="1" t="s">
        <v>51</v>
      </c>
      <c r="L3076" s="1">
        <v>5</v>
      </c>
      <c r="N3076" s="1">
        <v>4.9000000000000004</v>
      </c>
      <c r="P3076" s="2">
        <f t="shared" si="201"/>
        <v>74</v>
      </c>
      <c r="R3076" t="str">
        <f t="shared" si="198"/>
        <v/>
      </c>
    </row>
    <row r="3077" spans="1:18" ht="20.399999999999999" x14ac:dyDescent="0.35">
      <c r="A3077" s="1">
        <v>3075</v>
      </c>
      <c r="B3077" s="1" t="s">
        <v>1215</v>
      </c>
      <c r="C3077" s="1" t="s">
        <v>57</v>
      </c>
      <c r="D3077" s="1">
        <v>2018</v>
      </c>
      <c r="E3077" s="1">
        <v>5000</v>
      </c>
      <c r="F3077" s="1" t="s">
        <v>28</v>
      </c>
      <c r="G3077" s="1" t="s">
        <v>35</v>
      </c>
      <c r="H3077" s="1" t="s">
        <v>18</v>
      </c>
      <c r="I3077" s="1">
        <v>14.28</v>
      </c>
      <c r="J3077" s="1" t="s">
        <v>24</v>
      </c>
      <c r="K3077" s="1" t="s">
        <v>127</v>
      </c>
      <c r="L3077" s="1">
        <v>5</v>
      </c>
      <c r="M3077" s="1" t="s">
        <v>2039</v>
      </c>
      <c r="N3077" s="1">
        <v>16.95</v>
      </c>
      <c r="P3077" s="2">
        <f t="shared" si="201"/>
        <v>138.03</v>
      </c>
      <c r="Q3077">
        <f t="shared" si="200"/>
        <v>2237000</v>
      </c>
      <c r="R3077">
        <f t="shared" si="198"/>
        <v>99.993829682610652</v>
      </c>
    </row>
    <row r="3078" spans="1:18" ht="20.399999999999999" x14ac:dyDescent="0.35">
      <c r="A3078" s="1">
        <v>3076</v>
      </c>
      <c r="B3078" s="1" t="s">
        <v>1109</v>
      </c>
      <c r="C3078" s="1" t="s">
        <v>39</v>
      </c>
      <c r="D3078" s="1">
        <v>2013</v>
      </c>
      <c r="E3078" s="1">
        <v>92000</v>
      </c>
      <c r="F3078" s="1" t="s">
        <v>23</v>
      </c>
      <c r="G3078" s="1" t="s">
        <v>17</v>
      </c>
      <c r="H3078" s="1" t="s">
        <v>18</v>
      </c>
      <c r="I3078" s="1">
        <v>12.99</v>
      </c>
      <c r="J3078" s="1" t="s">
        <v>24</v>
      </c>
      <c r="K3078" s="1" t="s">
        <v>363</v>
      </c>
      <c r="L3078" s="1">
        <v>8</v>
      </c>
      <c r="N3078" s="1">
        <v>12.5</v>
      </c>
      <c r="P3078" s="2">
        <f t="shared" si="201"/>
        <v>100</v>
      </c>
      <c r="R3078" t="str">
        <f t="shared" si="198"/>
        <v/>
      </c>
    </row>
    <row r="3079" spans="1:18" ht="20.399999999999999" x14ac:dyDescent="0.35">
      <c r="A3079" s="1">
        <v>3077</v>
      </c>
      <c r="B3079" s="1" t="s">
        <v>2040</v>
      </c>
      <c r="C3079" s="1" t="s">
        <v>39</v>
      </c>
      <c r="D3079" s="1">
        <v>2017</v>
      </c>
      <c r="E3079" s="1">
        <v>53000</v>
      </c>
      <c r="F3079" s="1" t="s">
        <v>23</v>
      </c>
      <c r="G3079" s="1" t="s">
        <v>17</v>
      </c>
      <c r="H3079" s="1" t="s">
        <v>18</v>
      </c>
      <c r="I3079" s="1">
        <v>27.28</v>
      </c>
      <c r="J3079" s="1" t="s">
        <v>24</v>
      </c>
      <c r="K3079" s="1" t="s">
        <v>165</v>
      </c>
      <c r="L3079" s="1">
        <v>5</v>
      </c>
      <c r="N3079" s="1">
        <v>5</v>
      </c>
      <c r="P3079" s="2">
        <f t="shared" si="201"/>
        <v>69</v>
      </c>
      <c r="R3079" t="str">
        <f t="shared" si="198"/>
        <v/>
      </c>
    </row>
    <row r="3080" spans="1:18" ht="20.399999999999999" x14ac:dyDescent="0.35">
      <c r="A3080" s="1">
        <v>3078</v>
      </c>
      <c r="B3080" s="1" t="s">
        <v>2041</v>
      </c>
      <c r="C3080" s="1" t="s">
        <v>15</v>
      </c>
      <c r="D3080" s="1">
        <v>2015</v>
      </c>
      <c r="E3080" s="1">
        <v>39822</v>
      </c>
      <c r="F3080" s="1" t="s">
        <v>28</v>
      </c>
      <c r="G3080" s="1" t="s">
        <v>17</v>
      </c>
      <c r="H3080" s="1" t="s">
        <v>18</v>
      </c>
      <c r="I3080" s="1">
        <v>15.41</v>
      </c>
      <c r="J3080" s="1" t="s">
        <v>24</v>
      </c>
      <c r="K3080" s="1" t="s">
        <v>298</v>
      </c>
      <c r="L3080" s="1">
        <v>5</v>
      </c>
      <c r="M3080" s="1" t="s">
        <v>2042</v>
      </c>
      <c r="N3080" s="1">
        <v>4.68</v>
      </c>
      <c r="P3080" s="2">
        <f t="shared" si="201"/>
        <v>103.52</v>
      </c>
      <c r="Q3080">
        <f t="shared" si="200"/>
        <v>1202000</v>
      </c>
      <c r="R3080">
        <f t="shared" si="198"/>
        <v>99.991387687188009</v>
      </c>
    </row>
    <row r="3081" spans="1:18" ht="20.399999999999999" x14ac:dyDescent="0.35">
      <c r="A3081" s="1">
        <v>3079</v>
      </c>
      <c r="B3081" s="1" t="s">
        <v>941</v>
      </c>
      <c r="C3081" s="1" t="s">
        <v>15</v>
      </c>
      <c r="D3081" s="1">
        <v>2016</v>
      </c>
      <c r="E3081" s="1">
        <v>29000</v>
      </c>
      <c r="F3081" s="1" t="s">
        <v>23</v>
      </c>
      <c r="G3081" s="1" t="s">
        <v>35</v>
      </c>
      <c r="H3081" s="1" t="s">
        <v>18</v>
      </c>
      <c r="I3081" s="1">
        <v>10.91</v>
      </c>
      <c r="J3081" s="1" t="s">
        <v>24</v>
      </c>
      <c r="K3081" s="1" t="s">
        <v>942</v>
      </c>
      <c r="L3081" s="1">
        <v>7</v>
      </c>
      <c r="N3081" s="1">
        <v>29.8</v>
      </c>
      <c r="P3081" s="2">
        <f t="shared" si="201"/>
        <v>197</v>
      </c>
      <c r="R3081" t="str">
        <f t="shared" si="198"/>
        <v/>
      </c>
    </row>
    <row r="3082" spans="1:18" ht="20.399999999999999" x14ac:dyDescent="0.35">
      <c r="A3082" s="1">
        <v>3080</v>
      </c>
      <c r="B3082" s="1" t="s">
        <v>2043</v>
      </c>
      <c r="C3082" s="1" t="s">
        <v>53</v>
      </c>
      <c r="D3082" s="1">
        <v>2017</v>
      </c>
      <c r="E3082" s="1">
        <v>24214</v>
      </c>
      <c r="F3082" s="1" t="s">
        <v>28</v>
      </c>
      <c r="G3082" s="1" t="s">
        <v>17</v>
      </c>
      <c r="H3082" s="1" t="s">
        <v>36</v>
      </c>
      <c r="I3082" s="1">
        <v>25.17</v>
      </c>
      <c r="J3082" s="1" t="s">
        <v>24</v>
      </c>
      <c r="K3082" s="1" t="s">
        <v>149</v>
      </c>
      <c r="L3082" s="1">
        <v>5</v>
      </c>
      <c r="M3082" s="1" t="s">
        <v>2044</v>
      </c>
      <c r="N3082" s="1">
        <v>3.46</v>
      </c>
      <c r="P3082" s="2">
        <f t="shared" si="201"/>
        <v>53.3</v>
      </c>
      <c r="Q3082">
        <f t="shared" ref="Q3082:Q3144" si="202">VALUE(SUBSTITUTE(SUBSTITUTE(TRIM(M3082), CHAR(160), ""), " Lakh", "")) * 100000</f>
        <v>395000</v>
      </c>
      <c r="R3082">
        <f t="shared" si="198"/>
        <v>99.986506329113922</v>
      </c>
    </row>
    <row r="3083" spans="1:18" ht="20.399999999999999" x14ac:dyDescent="0.35">
      <c r="A3083" s="1">
        <v>3081</v>
      </c>
      <c r="B3083" s="1" t="s">
        <v>1455</v>
      </c>
      <c r="C3083" s="1" t="s">
        <v>22</v>
      </c>
      <c r="D3083" s="1">
        <v>2012</v>
      </c>
      <c r="E3083" s="1">
        <v>75000</v>
      </c>
      <c r="F3083" s="1" t="s">
        <v>23</v>
      </c>
      <c r="G3083" s="1" t="s">
        <v>17</v>
      </c>
      <c r="H3083" s="1" t="s">
        <v>18</v>
      </c>
      <c r="I3083" s="1">
        <v>23</v>
      </c>
      <c r="J3083" s="1" t="s">
        <v>24</v>
      </c>
      <c r="K3083" s="1" t="s">
        <v>219</v>
      </c>
      <c r="L3083" s="1">
        <v>5</v>
      </c>
      <c r="N3083" s="1">
        <v>4</v>
      </c>
      <c r="P3083" s="2">
        <f t="shared" si="201"/>
        <v>90</v>
      </c>
      <c r="R3083" t="str">
        <f t="shared" si="198"/>
        <v/>
      </c>
    </row>
    <row r="3084" spans="1:18" ht="20.399999999999999" x14ac:dyDescent="0.35">
      <c r="A3084" s="1">
        <v>3082</v>
      </c>
      <c r="B3084" s="1" t="s">
        <v>359</v>
      </c>
      <c r="C3084" s="1" t="s">
        <v>27</v>
      </c>
      <c r="D3084" s="1">
        <v>2012</v>
      </c>
      <c r="E3084" s="1">
        <v>77216</v>
      </c>
      <c r="F3084" s="1" t="s">
        <v>23</v>
      </c>
      <c r="G3084" s="1" t="s">
        <v>17</v>
      </c>
      <c r="H3084" s="1" t="s">
        <v>36</v>
      </c>
      <c r="I3084" s="1">
        <v>17.5</v>
      </c>
      <c r="J3084" s="1" t="s">
        <v>24</v>
      </c>
      <c r="K3084" s="1" t="s">
        <v>360</v>
      </c>
      <c r="L3084" s="1">
        <v>5</v>
      </c>
      <c r="N3084" s="1">
        <v>4.5</v>
      </c>
      <c r="P3084" s="2">
        <f t="shared" si="201"/>
        <v>106</v>
      </c>
      <c r="R3084" t="str">
        <f t="shared" si="198"/>
        <v/>
      </c>
    </row>
    <row r="3085" spans="1:18" ht="20.399999999999999" x14ac:dyDescent="0.35">
      <c r="A3085" s="1">
        <v>3083</v>
      </c>
      <c r="B3085" s="1" t="s">
        <v>1148</v>
      </c>
      <c r="C3085" s="1" t="s">
        <v>53</v>
      </c>
      <c r="D3085" s="1">
        <v>2013</v>
      </c>
      <c r="E3085" s="1">
        <v>74290</v>
      </c>
      <c r="F3085" s="1" t="s">
        <v>23</v>
      </c>
      <c r="G3085" s="1" t="s">
        <v>17</v>
      </c>
      <c r="H3085" s="1" t="s">
        <v>18</v>
      </c>
      <c r="I3085" s="1">
        <v>21.43</v>
      </c>
      <c r="J3085" s="1" t="s">
        <v>24</v>
      </c>
      <c r="K3085" s="1" t="s">
        <v>566</v>
      </c>
      <c r="L3085" s="1">
        <v>5</v>
      </c>
      <c r="N3085" s="1">
        <v>5.87</v>
      </c>
      <c r="P3085" s="2">
        <f t="shared" si="201"/>
        <v>87.2</v>
      </c>
      <c r="R3085" t="str">
        <f t="shared" ref="R3085:R3148" si="203">IF(Q3085&lt;&gt;"", ((Q3085 - P3085) / Q3085) * 100, "")</f>
        <v/>
      </c>
    </row>
    <row r="3086" spans="1:18" ht="20.399999999999999" x14ac:dyDescent="0.35">
      <c r="A3086" s="1">
        <v>3084</v>
      </c>
      <c r="B3086" s="1" t="s">
        <v>2045</v>
      </c>
      <c r="C3086" s="1" t="s">
        <v>61</v>
      </c>
      <c r="D3086" s="1">
        <v>2015</v>
      </c>
      <c r="E3086" s="1">
        <v>61000</v>
      </c>
      <c r="F3086" s="1" t="s">
        <v>23</v>
      </c>
      <c r="G3086" s="1" t="s">
        <v>17</v>
      </c>
      <c r="H3086" s="1" t="s">
        <v>18</v>
      </c>
      <c r="I3086" s="1">
        <v>15.4</v>
      </c>
      <c r="J3086" s="1" t="s">
        <v>24</v>
      </c>
      <c r="K3086" s="1" t="s">
        <v>266</v>
      </c>
      <c r="L3086" s="1">
        <v>8</v>
      </c>
      <c r="N3086" s="1">
        <v>9.5</v>
      </c>
      <c r="P3086" s="2">
        <f t="shared" si="201"/>
        <v>120</v>
      </c>
      <c r="R3086" t="str">
        <f t="shared" si="203"/>
        <v/>
      </c>
    </row>
    <row r="3087" spans="1:18" ht="20.399999999999999" x14ac:dyDescent="0.35">
      <c r="A3087" s="1">
        <v>3085</v>
      </c>
      <c r="B3087" s="1" t="s">
        <v>1349</v>
      </c>
      <c r="C3087" s="1" t="s">
        <v>27</v>
      </c>
      <c r="D3087" s="1">
        <v>2013</v>
      </c>
      <c r="E3087" s="1">
        <v>44000</v>
      </c>
      <c r="F3087" s="1" t="s">
        <v>23</v>
      </c>
      <c r="G3087" s="1" t="s">
        <v>35</v>
      </c>
      <c r="H3087" s="1" t="s">
        <v>18</v>
      </c>
      <c r="I3087" s="1">
        <v>14.16</v>
      </c>
      <c r="J3087" s="1" t="s">
        <v>24</v>
      </c>
      <c r="K3087" s="1" t="s">
        <v>640</v>
      </c>
      <c r="L3087" s="1">
        <v>5</v>
      </c>
      <c r="N3087" s="1">
        <v>32.5</v>
      </c>
      <c r="P3087" s="2">
        <f t="shared" si="201"/>
        <v>174.3</v>
      </c>
      <c r="R3087" t="str">
        <f t="shared" si="203"/>
        <v/>
      </c>
    </row>
    <row r="3088" spans="1:18" ht="20.399999999999999" x14ac:dyDescent="0.35">
      <c r="A3088" s="1">
        <v>3086</v>
      </c>
      <c r="B3088" s="1" t="s">
        <v>2046</v>
      </c>
      <c r="C3088" s="1" t="s">
        <v>34</v>
      </c>
      <c r="D3088" s="1">
        <v>2014</v>
      </c>
      <c r="E3088" s="1">
        <v>74041</v>
      </c>
      <c r="F3088" s="1" t="s">
        <v>23</v>
      </c>
      <c r="G3088" s="1" t="s">
        <v>17</v>
      </c>
      <c r="H3088" s="1" t="s">
        <v>18</v>
      </c>
      <c r="I3088" s="1">
        <v>18.2</v>
      </c>
      <c r="J3088" s="1" t="s">
        <v>24</v>
      </c>
      <c r="K3088" s="1" t="s">
        <v>724</v>
      </c>
      <c r="L3088" s="1">
        <v>8</v>
      </c>
      <c r="N3088" s="1">
        <v>3.88</v>
      </c>
      <c r="P3088" s="2">
        <f t="shared" si="201"/>
        <v>73.8</v>
      </c>
      <c r="R3088" t="str">
        <f t="shared" si="203"/>
        <v/>
      </c>
    </row>
    <row r="3089" spans="1:18" ht="20.399999999999999" x14ac:dyDescent="0.35">
      <c r="A3089" s="1">
        <v>3087</v>
      </c>
      <c r="B3089" s="1" t="s">
        <v>76</v>
      </c>
      <c r="C3089" s="1" t="s">
        <v>34</v>
      </c>
      <c r="D3089" s="1">
        <v>2013</v>
      </c>
      <c r="E3089" s="1">
        <v>85846</v>
      </c>
      <c r="F3089" s="1" t="s">
        <v>23</v>
      </c>
      <c r="G3089" s="1" t="s">
        <v>35</v>
      </c>
      <c r="H3089" s="1" t="s">
        <v>18</v>
      </c>
      <c r="I3089" s="1">
        <v>22.69</v>
      </c>
      <c r="J3089" s="1" t="s">
        <v>24</v>
      </c>
      <c r="K3089" s="1" t="s">
        <v>77</v>
      </c>
      <c r="L3089" s="1">
        <v>5</v>
      </c>
      <c r="M3089" s="1" t="s">
        <v>2047</v>
      </c>
      <c r="N3089" s="1">
        <v>13.08</v>
      </c>
      <c r="P3089" s="2">
        <f t="shared" si="201"/>
        <v>190</v>
      </c>
      <c r="Q3089">
        <f t="shared" si="202"/>
        <v>4879000</v>
      </c>
      <c r="R3089">
        <f t="shared" si="203"/>
        <v>99.996105759376917</v>
      </c>
    </row>
    <row r="3090" spans="1:18" ht="20.399999999999999" x14ac:dyDescent="0.35">
      <c r="A3090" s="1">
        <v>3088</v>
      </c>
      <c r="B3090" s="1" t="s">
        <v>995</v>
      </c>
      <c r="C3090" s="1" t="s">
        <v>61</v>
      </c>
      <c r="D3090" s="1">
        <v>2012</v>
      </c>
      <c r="E3090" s="1">
        <v>52000</v>
      </c>
      <c r="F3090" s="1" t="s">
        <v>23</v>
      </c>
      <c r="G3090" s="1" t="s">
        <v>17</v>
      </c>
      <c r="H3090" s="1" t="s">
        <v>18</v>
      </c>
      <c r="I3090" s="1">
        <v>21.64</v>
      </c>
      <c r="J3090" s="1" t="s">
        <v>24</v>
      </c>
      <c r="K3090" s="1" t="s">
        <v>996</v>
      </c>
      <c r="L3090" s="1">
        <v>5</v>
      </c>
      <c r="N3090" s="1">
        <v>3.5</v>
      </c>
      <c r="P3090" s="2">
        <f t="shared" si="201"/>
        <v>84.8</v>
      </c>
      <c r="R3090" t="str">
        <f t="shared" si="203"/>
        <v/>
      </c>
    </row>
    <row r="3091" spans="1:18" ht="20.399999999999999" x14ac:dyDescent="0.35">
      <c r="A3091" s="1">
        <v>3089</v>
      </c>
      <c r="B3091" s="1" t="s">
        <v>796</v>
      </c>
      <c r="C3091" s="1" t="s">
        <v>15</v>
      </c>
      <c r="D3091" s="1">
        <v>2010</v>
      </c>
      <c r="E3091" s="1">
        <v>47000</v>
      </c>
      <c r="F3091" s="1" t="s">
        <v>28</v>
      </c>
      <c r="G3091" s="1" t="s">
        <v>17</v>
      </c>
      <c r="H3091" s="1" t="s">
        <v>36</v>
      </c>
      <c r="I3091" s="1">
        <v>12.8</v>
      </c>
      <c r="J3091" s="1" t="s">
        <v>24</v>
      </c>
      <c r="K3091" s="1" t="s">
        <v>507</v>
      </c>
      <c r="L3091" s="1">
        <v>5</v>
      </c>
      <c r="N3091" s="1">
        <v>3.5</v>
      </c>
      <c r="P3091" s="2">
        <f t="shared" si="201"/>
        <v>177.6</v>
      </c>
      <c r="R3091" t="str">
        <f t="shared" si="203"/>
        <v/>
      </c>
    </row>
    <row r="3092" spans="1:18" ht="20.399999999999999" x14ac:dyDescent="0.35">
      <c r="A3092" s="1">
        <v>3090</v>
      </c>
      <c r="B3092" s="1" t="s">
        <v>1921</v>
      </c>
      <c r="C3092" s="1" t="s">
        <v>74</v>
      </c>
      <c r="D3092" s="1">
        <v>2010</v>
      </c>
      <c r="E3092" s="1">
        <v>72010</v>
      </c>
      <c r="F3092" s="1" t="s">
        <v>23</v>
      </c>
      <c r="G3092" s="1" t="s">
        <v>17</v>
      </c>
      <c r="H3092" s="1" t="s">
        <v>18</v>
      </c>
      <c r="I3092" s="1">
        <v>16.8</v>
      </c>
      <c r="J3092" s="1" t="s">
        <v>24</v>
      </c>
      <c r="K3092" s="1" t="s">
        <v>215</v>
      </c>
      <c r="L3092" s="1">
        <v>5</v>
      </c>
      <c r="N3092" s="1">
        <v>4.45</v>
      </c>
      <c r="P3092" s="2">
        <f t="shared" si="201"/>
        <v>110</v>
      </c>
      <c r="R3092" t="str">
        <f t="shared" si="203"/>
        <v/>
      </c>
    </row>
    <row r="3093" spans="1:18" ht="20.399999999999999" x14ac:dyDescent="0.35">
      <c r="A3093" s="1">
        <v>3091</v>
      </c>
      <c r="B3093" s="1" t="s">
        <v>1081</v>
      </c>
      <c r="C3093" s="1" t="s">
        <v>43</v>
      </c>
      <c r="D3093" s="1">
        <v>2015</v>
      </c>
      <c r="E3093" s="1">
        <v>15000</v>
      </c>
      <c r="F3093" s="1" t="s">
        <v>28</v>
      </c>
      <c r="G3093" s="1" t="s">
        <v>17</v>
      </c>
      <c r="H3093" s="1" t="s">
        <v>18</v>
      </c>
      <c r="I3093" s="1">
        <v>16.8</v>
      </c>
      <c r="J3093" s="1" t="s">
        <v>24</v>
      </c>
      <c r="K3093" s="1" t="s">
        <v>932</v>
      </c>
      <c r="L3093" s="1">
        <v>8</v>
      </c>
      <c r="N3093" s="1">
        <v>2.35</v>
      </c>
      <c r="P3093" s="2">
        <f t="shared" si="201"/>
        <v>34.200000000000003</v>
      </c>
      <c r="R3093" t="str">
        <f t="shared" si="203"/>
        <v/>
      </c>
    </row>
    <row r="3094" spans="1:18" ht="20.399999999999999" x14ac:dyDescent="0.35">
      <c r="A3094" s="1">
        <v>3092</v>
      </c>
      <c r="B3094" s="1" t="s">
        <v>1415</v>
      </c>
      <c r="C3094" s="1" t="s">
        <v>57</v>
      </c>
      <c r="D3094" s="1">
        <v>2015</v>
      </c>
      <c r="E3094" s="1">
        <v>480000</v>
      </c>
      <c r="F3094" s="1" t="s">
        <v>28</v>
      </c>
      <c r="G3094" s="1" t="s">
        <v>17</v>
      </c>
      <c r="H3094" s="1" t="s">
        <v>18</v>
      </c>
      <c r="I3094" s="1">
        <v>17.399999999999999</v>
      </c>
      <c r="J3094" s="1" t="s">
        <v>24</v>
      </c>
      <c r="K3094" s="1" t="s">
        <v>201</v>
      </c>
      <c r="L3094" s="1">
        <v>5</v>
      </c>
      <c r="N3094" s="1">
        <v>5</v>
      </c>
      <c r="P3094" s="2">
        <f t="shared" si="201"/>
        <v>117.3</v>
      </c>
      <c r="R3094" t="str">
        <f t="shared" si="203"/>
        <v/>
      </c>
    </row>
    <row r="3095" spans="1:18" ht="20.399999999999999" x14ac:dyDescent="0.35">
      <c r="A3095" s="1">
        <v>3093</v>
      </c>
      <c r="B3095" s="1" t="s">
        <v>2048</v>
      </c>
      <c r="C3095" s="1" t="s">
        <v>57</v>
      </c>
      <c r="D3095" s="1">
        <v>2012</v>
      </c>
      <c r="E3095" s="1">
        <v>24720</v>
      </c>
      <c r="F3095" s="1" t="s">
        <v>23</v>
      </c>
      <c r="G3095" s="1" t="s">
        <v>35</v>
      </c>
      <c r="H3095" s="1" t="s">
        <v>36</v>
      </c>
      <c r="I3095" s="1">
        <v>0</v>
      </c>
      <c r="J3095" s="1" t="s">
        <v>24</v>
      </c>
      <c r="K3095" s="1" t="s">
        <v>226</v>
      </c>
      <c r="L3095" s="1">
        <v>5</v>
      </c>
      <c r="N3095" s="1">
        <v>28</v>
      </c>
      <c r="P3095" s="2">
        <f t="shared" si="201"/>
        <v>241.4</v>
      </c>
      <c r="R3095" t="str">
        <f t="shared" si="203"/>
        <v/>
      </c>
    </row>
    <row r="3096" spans="1:18" ht="20.399999999999999" x14ac:dyDescent="0.35">
      <c r="A3096" s="1">
        <v>3094</v>
      </c>
      <c r="B3096" s="1" t="s">
        <v>2049</v>
      </c>
      <c r="C3096" s="1" t="s">
        <v>27</v>
      </c>
      <c r="D3096" s="1">
        <v>2007</v>
      </c>
      <c r="E3096" s="1">
        <v>75000</v>
      </c>
      <c r="F3096" s="1" t="s">
        <v>28</v>
      </c>
      <c r="G3096" s="1" t="s">
        <v>17</v>
      </c>
      <c r="H3096" s="1" t="s">
        <v>36</v>
      </c>
      <c r="I3096" s="1">
        <v>16.600000000000001</v>
      </c>
      <c r="J3096" s="1" t="s">
        <v>24</v>
      </c>
      <c r="K3096" s="1" t="s">
        <v>159</v>
      </c>
      <c r="L3096" s="1">
        <v>5</v>
      </c>
      <c r="N3096" s="1">
        <v>2</v>
      </c>
      <c r="P3096" s="2">
        <f t="shared" si="201"/>
        <v>68</v>
      </c>
      <c r="R3096" t="str">
        <f t="shared" si="203"/>
        <v/>
      </c>
    </row>
    <row r="3097" spans="1:18" ht="20.399999999999999" x14ac:dyDescent="0.35">
      <c r="A3097" s="1">
        <v>3095</v>
      </c>
      <c r="B3097" s="1" t="s">
        <v>956</v>
      </c>
      <c r="C3097" s="1" t="s">
        <v>15</v>
      </c>
      <c r="D3097" s="1">
        <v>2015</v>
      </c>
      <c r="E3097" s="1">
        <v>57000</v>
      </c>
      <c r="F3097" s="1" t="s">
        <v>23</v>
      </c>
      <c r="G3097" s="1" t="s">
        <v>17</v>
      </c>
      <c r="H3097" s="1" t="s">
        <v>18</v>
      </c>
      <c r="I3097" s="1">
        <v>22.54</v>
      </c>
      <c r="J3097" s="1" t="s">
        <v>24</v>
      </c>
      <c r="K3097" s="1" t="s">
        <v>333</v>
      </c>
      <c r="L3097" s="1">
        <v>5</v>
      </c>
      <c r="N3097" s="1">
        <v>6.35</v>
      </c>
      <c r="P3097" s="2">
        <f t="shared" si="201"/>
        <v>88.73</v>
      </c>
      <c r="R3097" t="str">
        <f t="shared" si="203"/>
        <v/>
      </c>
    </row>
    <row r="3098" spans="1:18" ht="20.399999999999999" x14ac:dyDescent="0.35">
      <c r="A3098" s="1">
        <v>3096</v>
      </c>
      <c r="B3098" s="1" t="s">
        <v>344</v>
      </c>
      <c r="C3098" s="1" t="s">
        <v>53</v>
      </c>
      <c r="D3098" s="1">
        <v>2015</v>
      </c>
      <c r="E3098" s="1">
        <v>41057</v>
      </c>
      <c r="F3098" s="1" t="s">
        <v>23</v>
      </c>
      <c r="G3098" s="1" t="s">
        <v>35</v>
      </c>
      <c r="H3098" s="1" t="s">
        <v>18</v>
      </c>
      <c r="I3098" s="1">
        <v>13</v>
      </c>
      <c r="J3098" s="1" t="s">
        <v>24</v>
      </c>
      <c r="K3098" s="1" t="s">
        <v>345</v>
      </c>
      <c r="L3098" s="1">
        <v>5</v>
      </c>
      <c r="N3098" s="1">
        <v>24.63</v>
      </c>
      <c r="P3098" s="2">
        <f t="shared" si="201"/>
        <v>201.1</v>
      </c>
      <c r="R3098" t="str">
        <f t="shared" si="203"/>
        <v/>
      </c>
    </row>
    <row r="3099" spans="1:18" ht="20.399999999999999" x14ac:dyDescent="0.35">
      <c r="A3099" s="1">
        <v>3097</v>
      </c>
      <c r="B3099" s="1" t="s">
        <v>14</v>
      </c>
      <c r="C3099" s="1" t="s">
        <v>22</v>
      </c>
      <c r="D3099" s="1">
        <v>2012</v>
      </c>
      <c r="E3099" s="1">
        <v>92000</v>
      </c>
      <c r="F3099" s="1" t="s">
        <v>16</v>
      </c>
      <c r="G3099" s="1" t="s">
        <v>17</v>
      </c>
      <c r="H3099" s="1" t="s">
        <v>36</v>
      </c>
      <c r="I3099" s="1">
        <v>26.2</v>
      </c>
      <c r="J3099" s="1" t="s">
        <v>19</v>
      </c>
      <c r="K3099" s="1" t="s">
        <v>1027</v>
      </c>
      <c r="L3099" s="1">
        <v>5</v>
      </c>
      <c r="N3099" s="1">
        <v>3</v>
      </c>
      <c r="P3099" s="2">
        <f t="shared" si="201"/>
        <v>58.2</v>
      </c>
      <c r="R3099" t="str">
        <f t="shared" si="203"/>
        <v/>
      </c>
    </row>
    <row r="3100" spans="1:18" ht="20.399999999999999" x14ac:dyDescent="0.35">
      <c r="A3100" s="1">
        <v>3098</v>
      </c>
      <c r="B3100" s="1" t="s">
        <v>2050</v>
      </c>
      <c r="C3100" s="1" t="s">
        <v>27</v>
      </c>
      <c r="D3100" s="1">
        <v>2016</v>
      </c>
      <c r="E3100" s="1">
        <v>20000</v>
      </c>
      <c r="F3100" s="1" t="s">
        <v>23</v>
      </c>
      <c r="G3100" s="1" t="s">
        <v>17</v>
      </c>
      <c r="H3100" s="1" t="s">
        <v>18</v>
      </c>
      <c r="I3100" s="1">
        <v>22.77</v>
      </c>
      <c r="J3100" s="1" t="s">
        <v>24</v>
      </c>
      <c r="K3100" s="1" t="s">
        <v>860</v>
      </c>
      <c r="L3100" s="1">
        <v>5</v>
      </c>
      <c r="N3100" s="1">
        <v>7.9</v>
      </c>
      <c r="P3100" s="2">
        <f t="shared" si="201"/>
        <v>98.59</v>
      </c>
      <c r="R3100" t="str">
        <f t="shared" si="203"/>
        <v/>
      </c>
    </row>
    <row r="3101" spans="1:18" ht="20.399999999999999" x14ac:dyDescent="0.35">
      <c r="A3101" s="1">
        <v>3099</v>
      </c>
      <c r="B3101" s="1" t="s">
        <v>83</v>
      </c>
      <c r="C3101" s="1" t="s">
        <v>15</v>
      </c>
      <c r="D3101" s="1">
        <v>2011</v>
      </c>
      <c r="E3101" s="1">
        <v>52359</v>
      </c>
      <c r="F3101" s="1" t="s">
        <v>28</v>
      </c>
      <c r="G3101" s="1" t="s">
        <v>17</v>
      </c>
      <c r="H3101" s="1" t="s">
        <v>18</v>
      </c>
      <c r="I3101" s="1">
        <v>18.5</v>
      </c>
      <c r="J3101" s="1" t="s">
        <v>24</v>
      </c>
      <c r="K3101" s="1" t="s">
        <v>84</v>
      </c>
      <c r="L3101" s="1">
        <v>5</v>
      </c>
      <c r="N3101" s="1">
        <v>3.25</v>
      </c>
      <c r="P3101" s="2">
        <f t="shared" si="201"/>
        <v>80</v>
      </c>
      <c r="R3101" t="str">
        <f t="shared" si="203"/>
        <v/>
      </c>
    </row>
    <row r="3102" spans="1:18" ht="20.399999999999999" x14ac:dyDescent="0.35">
      <c r="A3102" s="1">
        <v>3100</v>
      </c>
      <c r="B3102" s="1" t="s">
        <v>421</v>
      </c>
      <c r="C3102" s="1" t="s">
        <v>61</v>
      </c>
      <c r="D3102" s="1">
        <v>2016</v>
      </c>
      <c r="E3102" s="1">
        <v>17000</v>
      </c>
      <c r="F3102" s="1" t="s">
        <v>28</v>
      </c>
      <c r="G3102" s="1" t="s">
        <v>17</v>
      </c>
      <c r="H3102" s="1" t="s">
        <v>36</v>
      </c>
      <c r="I3102" s="1">
        <v>17.8</v>
      </c>
      <c r="J3102" s="1" t="s">
        <v>24</v>
      </c>
      <c r="K3102" s="1" t="s">
        <v>201</v>
      </c>
      <c r="L3102" s="1">
        <v>5</v>
      </c>
      <c r="N3102" s="1">
        <v>8.25</v>
      </c>
      <c r="P3102" s="2">
        <f t="shared" si="201"/>
        <v>117.3</v>
      </c>
      <c r="R3102" t="str">
        <f t="shared" si="203"/>
        <v/>
      </c>
    </row>
    <row r="3103" spans="1:18" ht="20.399999999999999" x14ac:dyDescent="0.35">
      <c r="A3103" s="1">
        <v>3101</v>
      </c>
      <c r="B3103" s="1" t="s">
        <v>42</v>
      </c>
      <c r="C3103" s="1" t="s">
        <v>57</v>
      </c>
      <c r="D3103" s="1">
        <v>2011</v>
      </c>
      <c r="E3103" s="1">
        <v>39002</v>
      </c>
      <c r="F3103" s="1" t="s">
        <v>23</v>
      </c>
      <c r="G3103" s="1" t="s">
        <v>17</v>
      </c>
      <c r="H3103" s="1" t="s">
        <v>18</v>
      </c>
      <c r="I3103" s="1">
        <v>23.08</v>
      </c>
      <c r="J3103" s="1" t="s">
        <v>24</v>
      </c>
      <c r="K3103" s="1" t="s">
        <v>44</v>
      </c>
      <c r="L3103" s="1">
        <v>5</v>
      </c>
      <c r="N3103" s="1">
        <v>2.85</v>
      </c>
      <c r="P3103" s="2">
        <f t="shared" si="201"/>
        <v>63.1</v>
      </c>
      <c r="R3103" t="str">
        <f t="shared" si="203"/>
        <v/>
      </c>
    </row>
    <row r="3104" spans="1:18" ht="20.399999999999999" x14ac:dyDescent="0.35">
      <c r="A3104" s="1">
        <v>3102</v>
      </c>
      <c r="B3104" s="1" t="s">
        <v>411</v>
      </c>
      <c r="C3104" s="1" t="s">
        <v>22</v>
      </c>
      <c r="D3104" s="1">
        <v>2010</v>
      </c>
      <c r="E3104" s="1">
        <v>129986</v>
      </c>
      <c r="F3104" s="1" t="s">
        <v>23</v>
      </c>
      <c r="G3104" s="1" t="s">
        <v>17</v>
      </c>
      <c r="H3104" s="1" t="s">
        <v>36</v>
      </c>
      <c r="I3104" s="1">
        <v>20</v>
      </c>
      <c r="J3104" s="1" t="s">
        <v>24</v>
      </c>
      <c r="K3104" s="1" t="s">
        <v>159</v>
      </c>
      <c r="L3104" s="1">
        <v>5</v>
      </c>
      <c r="N3104" s="1">
        <v>3.2</v>
      </c>
      <c r="P3104" s="2">
        <f t="shared" si="201"/>
        <v>68</v>
      </c>
      <c r="R3104" t="str">
        <f t="shared" si="203"/>
        <v/>
      </c>
    </row>
    <row r="3105" spans="1:18" ht="20.399999999999999" x14ac:dyDescent="0.35">
      <c r="A3105" s="1">
        <v>3103</v>
      </c>
      <c r="B3105" s="1" t="s">
        <v>1301</v>
      </c>
      <c r="C3105" s="1" t="s">
        <v>57</v>
      </c>
      <c r="D3105" s="1">
        <v>2013</v>
      </c>
      <c r="E3105" s="1">
        <v>45000</v>
      </c>
      <c r="F3105" s="1" t="s">
        <v>28</v>
      </c>
      <c r="G3105" s="1" t="s">
        <v>17</v>
      </c>
      <c r="H3105" s="1" t="s">
        <v>18</v>
      </c>
      <c r="I3105" s="1">
        <v>18.440000000000001</v>
      </c>
      <c r="J3105" s="1" t="s">
        <v>24</v>
      </c>
      <c r="K3105" s="1" t="s">
        <v>142</v>
      </c>
      <c r="L3105" s="1">
        <v>5</v>
      </c>
      <c r="N3105" s="1">
        <v>1.75</v>
      </c>
      <c r="P3105" s="2">
        <f t="shared" si="201"/>
        <v>75</v>
      </c>
      <c r="R3105" t="str">
        <f t="shared" si="203"/>
        <v/>
      </c>
    </row>
    <row r="3106" spans="1:18" ht="20.399999999999999" x14ac:dyDescent="0.35">
      <c r="A3106" s="1">
        <v>3104</v>
      </c>
      <c r="B3106" s="1" t="s">
        <v>59</v>
      </c>
      <c r="C3106" s="1" t="s">
        <v>57</v>
      </c>
      <c r="D3106" s="1">
        <v>2013</v>
      </c>
      <c r="E3106" s="1">
        <v>41300</v>
      </c>
      <c r="F3106" s="1" t="s">
        <v>23</v>
      </c>
      <c r="G3106" s="1" t="s">
        <v>17</v>
      </c>
      <c r="H3106" s="1" t="s">
        <v>18</v>
      </c>
      <c r="I3106" s="1">
        <v>17.8</v>
      </c>
      <c r="J3106" s="1" t="s">
        <v>24</v>
      </c>
      <c r="K3106" s="1" t="s">
        <v>188</v>
      </c>
      <c r="L3106" s="1">
        <v>5</v>
      </c>
      <c r="N3106" s="1">
        <v>3.38</v>
      </c>
      <c r="P3106" s="2"/>
      <c r="R3106" t="str">
        <f t="shared" si="203"/>
        <v/>
      </c>
    </row>
    <row r="3107" spans="1:18" ht="20.399999999999999" x14ac:dyDescent="0.35">
      <c r="A3107" s="1">
        <v>3105</v>
      </c>
      <c r="B3107" s="1" t="s">
        <v>796</v>
      </c>
      <c r="C3107" s="1" t="s">
        <v>129</v>
      </c>
      <c r="D3107" s="1">
        <v>2009</v>
      </c>
      <c r="E3107" s="1">
        <v>82002</v>
      </c>
      <c r="F3107" s="1" t="s">
        <v>28</v>
      </c>
      <c r="G3107" s="1" t="s">
        <v>17</v>
      </c>
      <c r="H3107" s="1" t="s">
        <v>36</v>
      </c>
      <c r="I3107" s="1">
        <v>12.8</v>
      </c>
      <c r="J3107" s="1" t="s">
        <v>24</v>
      </c>
      <c r="K3107" s="1" t="s">
        <v>507</v>
      </c>
      <c r="L3107" s="1">
        <v>5</v>
      </c>
      <c r="N3107" s="1">
        <v>5.75</v>
      </c>
      <c r="P3107" s="2">
        <f t="shared" ref="P3107:P3138" si="204">--LEFT(K3107, FIND(" ", K3107) - 1)</f>
        <v>177.6</v>
      </c>
      <c r="R3107" t="str">
        <f t="shared" si="203"/>
        <v/>
      </c>
    </row>
    <row r="3108" spans="1:18" ht="20.399999999999999" x14ac:dyDescent="0.35">
      <c r="A3108" s="1">
        <v>3106</v>
      </c>
      <c r="B3108" s="1" t="s">
        <v>336</v>
      </c>
      <c r="C3108" s="1" t="s">
        <v>15</v>
      </c>
      <c r="D3108" s="1">
        <v>2010</v>
      </c>
      <c r="E3108" s="1">
        <v>67000</v>
      </c>
      <c r="F3108" s="1" t="s">
        <v>28</v>
      </c>
      <c r="G3108" s="1" t="s">
        <v>35</v>
      </c>
      <c r="H3108" s="1" t="s">
        <v>18</v>
      </c>
      <c r="I3108" s="1">
        <v>13.7</v>
      </c>
      <c r="J3108" s="1" t="s">
        <v>24</v>
      </c>
      <c r="K3108" s="1" t="s">
        <v>337</v>
      </c>
      <c r="L3108" s="1">
        <v>5</v>
      </c>
      <c r="N3108" s="1">
        <v>4.7</v>
      </c>
      <c r="P3108" s="2">
        <f t="shared" si="204"/>
        <v>157.75</v>
      </c>
      <c r="R3108" t="str">
        <f t="shared" si="203"/>
        <v/>
      </c>
    </row>
    <row r="3109" spans="1:18" ht="20.399999999999999" x14ac:dyDescent="0.35">
      <c r="A3109" s="1">
        <v>3107</v>
      </c>
      <c r="B3109" s="1" t="s">
        <v>498</v>
      </c>
      <c r="C3109" s="1" t="s">
        <v>39</v>
      </c>
      <c r="D3109" s="1">
        <v>2017</v>
      </c>
      <c r="E3109" s="1">
        <v>21260</v>
      </c>
      <c r="F3109" s="1" t="s">
        <v>28</v>
      </c>
      <c r="G3109" s="1" t="s">
        <v>17</v>
      </c>
      <c r="H3109" s="1" t="s">
        <v>18</v>
      </c>
      <c r="I3109" s="1">
        <v>14</v>
      </c>
      <c r="J3109" s="1" t="s">
        <v>24</v>
      </c>
      <c r="K3109" s="1" t="s">
        <v>229</v>
      </c>
      <c r="L3109" s="1">
        <v>5</v>
      </c>
      <c r="N3109" s="1">
        <v>2.9</v>
      </c>
      <c r="P3109" s="2">
        <f t="shared" si="204"/>
        <v>35</v>
      </c>
      <c r="R3109" t="str">
        <f t="shared" si="203"/>
        <v/>
      </c>
    </row>
    <row r="3110" spans="1:18" ht="20.399999999999999" x14ac:dyDescent="0.35">
      <c r="A3110" s="1">
        <v>3108</v>
      </c>
      <c r="B3110" s="1" t="s">
        <v>471</v>
      </c>
      <c r="C3110" s="1" t="s">
        <v>129</v>
      </c>
      <c r="D3110" s="1">
        <v>2012</v>
      </c>
      <c r="E3110" s="1">
        <v>55362</v>
      </c>
      <c r="F3110" s="1" t="s">
        <v>23</v>
      </c>
      <c r="G3110" s="1" t="s">
        <v>17</v>
      </c>
      <c r="H3110" s="1" t="s">
        <v>18</v>
      </c>
      <c r="I3110" s="1">
        <v>21.9</v>
      </c>
      <c r="J3110" s="1" t="s">
        <v>24</v>
      </c>
      <c r="K3110" s="1" t="s">
        <v>472</v>
      </c>
      <c r="L3110" s="1">
        <v>5</v>
      </c>
      <c r="N3110" s="1">
        <v>4.25</v>
      </c>
      <c r="P3110" s="2">
        <f t="shared" si="204"/>
        <v>88.8</v>
      </c>
      <c r="R3110" t="str">
        <f t="shared" si="203"/>
        <v/>
      </c>
    </row>
    <row r="3111" spans="1:18" ht="20.399999999999999" x14ac:dyDescent="0.35">
      <c r="A3111" s="1">
        <v>3109</v>
      </c>
      <c r="B3111" s="1" t="s">
        <v>683</v>
      </c>
      <c r="C3111" s="1" t="s">
        <v>27</v>
      </c>
      <c r="D3111" s="1">
        <v>2017</v>
      </c>
      <c r="E3111" s="1">
        <v>13000</v>
      </c>
      <c r="F3111" s="1" t="s">
        <v>23</v>
      </c>
      <c r="G3111" s="1" t="s">
        <v>35</v>
      </c>
      <c r="H3111" s="1" t="s">
        <v>18</v>
      </c>
      <c r="I3111" s="1">
        <v>17.010000000000002</v>
      </c>
      <c r="J3111" s="1" t="s">
        <v>24</v>
      </c>
      <c r="K3111" s="1" t="s">
        <v>25</v>
      </c>
      <c r="L3111" s="1">
        <v>5</v>
      </c>
      <c r="N3111" s="1">
        <v>14.5</v>
      </c>
      <c r="P3111" s="2">
        <f t="shared" si="204"/>
        <v>126.2</v>
      </c>
      <c r="R3111" t="str">
        <f t="shared" si="203"/>
        <v/>
      </c>
    </row>
    <row r="3112" spans="1:18" ht="20.399999999999999" x14ac:dyDescent="0.35">
      <c r="A3112" s="1">
        <v>3110</v>
      </c>
      <c r="B3112" s="1" t="s">
        <v>59</v>
      </c>
      <c r="C3112" s="1" t="s">
        <v>53</v>
      </c>
      <c r="D3112" s="1">
        <v>2016</v>
      </c>
      <c r="E3112" s="1">
        <v>45725</v>
      </c>
      <c r="F3112" s="1" t="s">
        <v>23</v>
      </c>
      <c r="G3112" s="1" t="s">
        <v>17</v>
      </c>
      <c r="H3112" s="1" t="s">
        <v>18</v>
      </c>
      <c r="I3112" s="1">
        <v>25.2</v>
      </c>
      <c r="J3112" s="1" t="s">
        <v>24</v>
      </c>
      <c r="K3112" s="1" t="s">
        <v>51</v>
      </c>
      <c r="L3112" s="1">
        <v>5</v>
      </c>
      <c r="N3112" s="1">
        <v>5.34</v>
      </c>
      <c r="P3112" s="2">
        <f t="shared" si="204"/>
        <v>74</v>
      </c>
      <c r="R3112" t="str">
        <f t="shared" si="203"/>
        <v/>
      </c>
    </row>
    <row r="3113" spans="1:18" ht="20.399999999999999" x14ac:dyDescent="0.35">
      <c r="A3113" s="1">
        <v>3111</v>
      </c>
      <c r="B3113" s="1" t="s">
        <v>2051</v>
      </c>
      <c r="C3113" s="1" t="s">
        <v>43</v>
      </c>
      <c r="D3113" s="1">
        <v>2014</v>
      </c>
      <c r="E3113" s="1">
        <v>105000</v>
      </c>
      <c r="F3113" s="1" t="s">
        <v>23</v>
      </c>
      <c r="G3113" s="1" t="s">
        <v>17</v>
      </c>
      <c r="H3113" s="1" t="s">
        <v>18</v>
      </c>
      <c r="I3113" s="1">
        <v>25.2</v>
      </c>
      <c r="J3113" s="1" t="s">
        <v>24</v>
      </c>
      <c r="K3113" s="1" t="s">
        <v>51</v>
      </c>
      <c r="L3113" s="1">
        <v>5</v>
      </c>
      <c r="N3113" s="1">
        <v>3.85</v>
      </c>
      <c r="P3113" s="2">
        <f t="shared" si="204"/>
        <v>74</v>
      </c>
      <c r="R3113" t="str">
        <f t="shared" si="203"/>
        <v/>
      </c>
    </row>
    <row r="3114" spans="1:18" ht="20.399999999999999" x14ac:dyDescent="0.35">
      <c r="A3114" s="1">
        <v>3112</v>
      </c>
      <c r="B3114" s="1" t="s">
        <v>1359</v>
      </c>
      <c r="C3114" s="1" t="s">
        <v>39</v>
      </c>
      <c r="D3114" s="1">
        <v>2009</v>
      </c>
      <c r="E3114" s="1">
        <v>156056</v>
      </c>
      <c r="F3114" s="1" t="s">
        <v>23</v>
      </c>
      <c r="G3114" s="1" t="s">
        <v>17</v>
      </c>
      <c r="H3114" s="1" t="s">
        <v>18</v>
      </c>
      <c r="I3114" s="1">
        <v>12.8</v>
      </c>
      <c r="J3114" s="1" t="s">
        <v>24</v>
      </c>
      <c r="K3114" s="1" t="s">
        <v>93</v>
      </c>
      <c r="L3114" s="1">
        <v>8</v>
      </c>
      <c r="N3114" s="1">
        <v>8.5</v>
      </c>
      <c r="P3114" s="2">
        <f t="shared" si="204"/>
        <v>102</v>
      </c>
      <c r="R3114" t="str">
        <f t="shared" si="203"/>
        <v/>
      </c>
    </row>
    <row r="3115" spans="1:18" ht="20.399999999999999" x14ac:dyDescent="0.35">
      <c r="A3115" s="1">
        <v>3113</v>
      </c>
      <c r="B3115" s="1" t="s">
        <v>570</v>
      </c>
      <c r="C3115" s="1" t="s">
        <v>15</v>
      </c>
      <c r="D3115" s="1">
        <v>2016</v>
      </c>
      <c r="E3115" s="1">
        <v>135000</v>
      </c>
      <c r="F3115" s="1" t="s">
        <v>23</v>
      </c>
      <c r="G3115" s="1" t="s">
        <v>17</v>
      </c>
      <c r="H3115" s="1" t="s">
        <v>18</v>
      </c>
      <c r="I3115" s="1">
        <v>24.4</v>
      </c>
      <c r="J3115" s="1" t="s">
        <v>24</v>
      </c>
      <c r="K3115" s="1" t="s">
        <v>135</v>
      </c>
      <c r="L3115" s="1">
        <v>5</v>
      </c>
      <c r="N3115" s="1">
        <v>4.2</v>
      </c>
      <c r="P3115" s="2">
        <f t="shared" si="204"/>
        <v>71</v>
      </c>
      <c r="R3115" t="str">
        <f t="shared" si="203"/>
        <v/>
      </c>
    </row>
    <row r="3116" spans="1:18" ht="20.399999999999999" x14ac:dyDescent="0.35">
      <c r="A3116" s="1">
        <v>3114</v>
      </c>
      <c r="B3116" s="1" t="s">
        <v>2052</v>
      </c>
      <c r="C3116" s="1" t="s">
        <v>61</v>
      </c>
      <c r="D3116" s="1">
        <v>2016</v>
      </c>
      <c r="E3116" s="1">
        <v>67000</v>
      </c>
      <c r="F3116" s="1" t="s">
        <v>23</v>
      </c>
      <c r="G3116" s="1" t="s">
        <v>17</v>
      </c>
      <c r="H3116" s="1" t="s">
        <v>18</v>
      </c>
      <c r="I3116" s="1">
        <v>20.77</v>
      </c>
      <c r="J3116" s="1" t="s">
        <v>24</v>
      </c>
      <c r="K3116" s="1" t="s">
        <v>29</v>
      </c>
      <c r="L3116" s="1">
        <v>7</v>
      </c>
      <c r="N3116" s="1">
        <v>6.75</v>
      </c>
      <c r="P3116" s="2">
        <f t="shared" si="204"/>
        <v>88.7</v>
      </c>
      <c r="R3116" t="str">
        <f t="shared" si="203"/>
        <v/>
      </c>
    </row>
    <row r="3117" spans="1:18" ht="20.399999999999999" x14ac:dyDescent="0.35">
      <c r="A3117" s="1">
        <v>3115</v>
      </c>
      <c r="B3117" s="1" t="s">
        <v>869</v>
      </c>
      <c r="C3117" s="1" t="s">
        <v>43</v>
      </c>
      <c r="D3117" s="1">
        <v>2016</v>
      </c>
      <c r="E3117" s="1">
        <v>90000</v>
      </c>
      <c r="F3117" s="1" t="s">
        <v>23</v>
      </c>
      <c r="G3117" s="1" t="s">
        <v>35</v>
      </c>
      <c r="H3117" s="1" t="s">
        <v>18</v>
      </c>
      <c r="I3117" s="1">
        <v>10.91</v>
      </c>
      <c r="J3117" s="1" t="s">
        <v>24</v>
      </c>
      <c r="K3117" s="1" t="s">
        <v>870</v>
      </c>
      <c r="L3117" s="1">
        <v>7</v>
      </c>
      <c r="N3117" s="1">
        <v>26</v>
      </c>
      <c r="P3117" s="2">
        <f t="shared" si="204"/>
        <v>197.2</v>
      </c>
      <c r="R3117" t="str">
        <f t="shared" si="203"/>
        <v/>
      </c>
    </row>
    <row r="3118" spans="1:18" ht="20.399999999999999" x14ac:dyDescent="0.35">
      <c r="A3118" s="1">
        <v>3116</v>
      </c>
      <c r="B3118" s="1" t="s">
        <v>1895</v>
      </c>
      <c r="C3118" s="1" t="s">
        <v>34</v>
      </c>
      <c r="D3118" s="1">
        <v>2019</v>
      </c>
      <c r="E3118" s="1">
        <v>32251</v>
      </c>
      <c r="F3118" s="1" t="s">
        <v>23</v>
      </c>
      <c r="G3118" s="1" t="s">
        <v>17</v>
      </c>
      <c r="H3118" s="1" t="s">
        <v>18</v>
      </c>
      <c r="I3118" s="1">
        <v>22.54</v>
      </c>
      <c r="J3118" s="1" t="s">
        <v>24</v>
      </c>
      <c r="K3118" s="1" t="s">
        <v>333</v>
      </c>
      <c r="L3118" s="1">
        <v>5</v>
      </c>
      <c r="N3118" s="1">
        <v>8.61</v>
      </c>
      <c r="P3118" s="2">
        <f t="shared" si="204"/>
        <v>88.73</v>
      </c>
      <c r="R3118" t="str">
        <f t="shared" si="203"/>
        <v/>
      </c>
    </row>
    <row r="3119" spans="1:18" ht="20.399999999999999" x14ac:dyDescent="0.35">
      <c r="A3119" s="1">
        <v>3117</v>
      </c>
      <c r="B3119" s="1" t="s">
        <v>2053</v>
      </c>
      <c r="C3119" s="1" t="s">
        <v>15</v>
      </c>
      <c r="D3119" s="1">
        <v>2009</v>
      </c>
      <c r="E3119" s="1">
        <v>47000</v>
      </c>
      <c r="F3119" s="1" t="s">
        <v>28</v>
      </c>
      <c r="G3119" s="1" t="s">
        <v>17</v>
      </c>
      <c r="H3119" s="1" t="s">
        <v>18</v>
      </c>
      <c r="I3119" s="1">
        <v>19</v>
      </c>
      <c r="J3119" s="1" t="s">
        <v>24</v>
      </c>
      <c r="K3119" s="1" t="s">
        <v>88</v>
      </c>
      <c r="L3119" s="1">
        <v>5</v>
      </c>
      <c r="N3119" s="1">
        <v>1.46</v>
      </c>
      <c r="P3119" s="2">
        <f t="shared" si="204"/>
        <v>67.099999999999994</v>
      </c>
      <c r="R3119" t="str">
        <f t="shared" si="203"/>
        <v/>
      </c>
    </row>
    <row r="3120" spans="1:18" ht="20.399999999999999" x14ac:dyDescent="0.35">
      <c r="A3120" s="1">
        <v>3118</v>
      </c>
      <c r="B3120" s="1" t="s">
        <v>198</v>
      </c>
      <c r="C3120" s="1" t="s">
        <v>15</v>
      </c>
      <c r="D3120" s="1">
        <v>2011</v>
      </c>
      <c r="E3120" s="1">
        <v>75308</v>
      </c>
      <c r="F3120" s="1" t="s">
        <v>23</v>
      </c>
      <c r="G3120" s="1" t="s">
        <v>17</v>
      </c>
      <c r="H3120" s="1" t="s">
        <v>36</v>
      </c>
      <c r="I3120" s="1">
        <v>21.1</v>
      </c>
      <c r="J3120" s="1" t="s">
        <v>24</v>
      </c>
      <c r="K3120" s="1" t="s">
        <v>114</v>
      </c>
      <c r="L3120" s="1">
        <v>5</v>
      </c>
      <c r="N3120" s="1">
        <v>2.8</v>
      </c>
      <c r="P3120" s="2">
        <f t="shared" si="204"/>
        <v>73.900000000000006</v>
      </c>
      <c r="R3120" t="str">
        <f t="shared" si="203"/>
        <v/>
      </c>
    </row>
    <row r="3121" spans="1:18" ht="20.399999999999999" x14ac:dyDescent="0.35">
      <c r="A3121" s="1">
        <v>3119</v>
      </c>
      <c r="B3121" s="1" t="s">
        <v>2054</v>
      </c>
      <c r="C3121" s="1" t="s">
        <v>53</v>
      </c>
      <c r="D3121" s="1">
        <v>2018</v>
      </c>
      <c r="E3121" s="1">
        <v>44202</v>
      </c>
      <c r="F3121" s="1" t="s">
        <v>16</v>
      </c>
      <c r="G3121" s="1" t="s">
        <v>17</v>
      </c>
      <c r="H3121" s="1" t="s">
        <v>18</v>
      </c>
      <c r="I3121" s="1">
        <v>32.26</v>
      </c>
      <c r="J3121" s="1" t="s">
        <v>19</v>
      </c>
      <c r="K3121" s="1" t="s">
        <v>1027</v>
      </c>
      <c r="L3121" s="1">
        <v>4</v>
      </c>
      <c r="M3121" s="1" t="s">
        <v>2055</v>
      </c>
      <c r="N3121" s="1">
        <v>4</v>
      </c>
      <c r="P3121" s="2">
        <f t="shared" si="204"/>
        <v>58.2</v>
      </c>
      <c r="Q3121">
        <f t="shared" si="202"/>
        <v>466000</v>
      </c>
      <c r="R3121">
        <f t="shared" si="203"/>
        <v>99.987510729613732</v>
      </c>
    </row>
    <row r="3122" spans="1:18" ht="20.399999999999999" x14ac:dyDescent="0.35">
      <c r="A3122" s="1">
        <v>3120</v>
      </c>
      <c r="B3122" s="1" t="s">
        <v>465</v>
      </c>
      <c r="C3122" s="1" t="s">
        <v>15</v>
      </c>
      <c r="D3122" s="1">
        <v>2014</v>
      </c>
      <c r="E3122" s="1">
        <v>58000</v>
      </c>
      <c r="F3122" s="1" t="s">
        <v>28</v>
      </c>
      <c r="G3122" s="1" t="s">
        <v>17</v>
      </c>
      <c r="H3122" s="1" t="s">
        <v>18</v>
      </c>
      <c r="I3122" s="1">
        <v>17</v>
      </c>
      <c r="J3122" s="1" t="s">
        <v>24</v>
      </c>
      <c r="K3122" s="1" t="s">
        <v>466</v>
      </c>
      <c r="L3122" s="1">
        <v>5</v>
      </c>
      <c r="N3122" s="1">
        <v>5.47</v>
      </c>
      <c r="P3122" s="2">
        <f t="shared" si="204"/>
        <v>118</v>
      </c>
      <c r="R3122" t="str">
        <f t="shared" si="203"/>
        <v/>
      </c>
    </row>
    <row r="3123" spans="1:18" ht="20.399999999999999" x14ac:dyDescent="0.35">
      <c r="A3123" s="1">
        <v>3121</v>
      </c>
      <c r="B3123" s="1" t="s">
        <v>877</v>
      </c>
      <c r="C3123" s="1" t="s">
        <v>15</v>
      </c>
      <c r="D3123" s="1">
        <v>2009</v>
      </c>
      <c r="E3123" s="1">
        <v>60000</v>
      </c>
      <c r="F3123" s="1" t="s">
        <v>28</v>
      </c>
      <c r="G3123" s="1" t="s">
        <v>17</v>
      </c>
      <c r="H3123" s="1" t="s">
        <v>18</v>
      </c>
      <c r="I3123" s="1">
        <v>17.5</v>
      </c>
      <c r="J3123" s="1" t="s">
        <v>24</v>
      </c>
      <c r="K3123" s="1" t="s">
        <v>733</v>
      </c>
      <c r="L3123" s="1">
        <v>5</v>
      </c>
      <c r="N3123" s="1">
        <v>2.4500000000000002</v>
      </c>
      <c r="P3123" s="2">
        <f t="shared" si="204"/>
        <v>85.8</v>
      </c>
      <c r="R3123" t="str">
        <f t="shared" si="203"/>
        <v/>
      </c>
    </row>
    <row r="3124" spans="1:18" ht="20.399999999999999" x14ac:dyDescent="0.35">
      <c r="A3124" s="1">
        <v>3122</v>
      </c>
      <c r="B3124" s="1" t="s">
        <v>764</v>
      </c>
      <c r="C3124" s="1" t="s">
        <v>39</v>
      </c>
      <c r="D3124" s="1">
        <v>2014</v>
      </c>
      <c r="E3124" s="1">
        <v>45000</v>
      </c>
      <c r="F3124" s="1" t="s">
        <v>23</v>
      </c>
      <c r="G3124" s="1" t="s">
        <v>35</v>
      </c>
      <c r="H3124" s="1" t="s">
        <v>18</v>
      </c>
      <c r="I3124" s="1">
        <v>17.05</v>
      </c>
      <c r="J3124" s="1" t="s">
        <v>24</v>
      </c>
      <c r="K3124" s="1" t="s">
        <v>99</v>
      </c>
      <c r="L3124" s="1">
        <v>5</v>
      </c>
      <c r="N3124" s="1">
        <v>21.5</v>
      </c>
      <c r="P3124" s="2">
        <f t="shared" si="204"/>
        <v>184</v>
      </c>
      <c r="R3124" t="str">
        <f t="shared" si="203"/>
        <v/>
      </c>
    </row>
    <row r="3125" spans="1:18" ht="20.399999999999999" x14ac:dyDescent="0.35">
      <c r="A3125" s="1">
        <v>3123</v>
      </c>
      <c r="B3125" s="1" t="s">
        <v>2056</v>
      </c>
      <c r="C3125" s="1" t="s">
        <v>15</v>
      </c>
      <c r="D3125" s="1">
        <v>2010</v>
      </c>
      <c r="E3125" s="1">
        <v>41195</v>
      </c>
      <c r="F3125" s="1" t="s">
        <v>28</v>
      </c>
      <c r="G3125" s="1" t="s">
        <v>17</v>
      </c>
      <c r="H3125" s="1" t="s">
        <v>18</v>
      </c>
      <c r="I3125" s="1">
        <v>15</v>
      </c>
      <c r="J3125" s="1" t="s">
        <v>24</v>
      </c>
      <c r="K3125" s="1" t="s">
        <v>219</v>
      </c>
      <c r="L3125" s="1">
        <v>5</v>
      </c>
      <c r="N3125" s="1">
        <v>1.38</v>
      </c>
      <c r="P3125" s="2">
        <f t="shared" si="204"/>
        <v>90</v>
      </c>
      <c r="R3125" t="str">
        <f t="shared" si="203"/>
        <v/>
      </c>
    </row>
    <row r="3126" spans="1:18" ht="20.399999999999999" x14ac:dyDescent="0.35">
      <c r="A3126" s="1">
        <v>3124</v>
      </c>
      <c r="B3126" s="1" t="s">
        <v>783</v>
      </c>
      <c r="C3126" s="1" t="s">
        <v>27</v>
      </c>
      <c r="D3126" s="1">
        <v>2016</v>
      </c>
      <c r="E3126" s="1">
        <v>89000</v>
      </c>
      <c r="F3126" s="1" t="s">
        <v>23</v>
      </c>
      <c r="G3126" s="1" t="s">
        <v>17</v>
      </c>
      <c r="H3126" s="1" t="s">
        <v>18</v>
      </c>
      <c r="I3126" s="1">
        <v>16</v>
      </c>
      <c r="J3126" s="1" t="s">
        <v>24</v>
      </c>
      <c r="K3126" s="1" t="s">
        <v>167</v>
      </c>
      <c r="L3126" s="1">
        <v>7</v>
      </c>
      <c r="N3126" s="1">
        <v>13.5</v>
      </c>
      <c r="P3126" s="2">
        <f t="shared" si="204"/>
        <v>140</v>
      </c>
      <c r="R3126" t="str">
        <f t="shared" si="203"/>
        <v/>
      </c>
    </row>
    <row r="3127" spans="1:18" ht="20.399999999999999" x14ac:dyDescent="0.35">
      <c r="A3127" s="1">
        <v>3125</v>
      </c>
      <c r="B3127" s="1" t="s">
        <v>518</v>
      </c>
      <c r="C3127" s="1" t="s">
        <v>74</v>
      </c>
      <c r="D3127" s="1">
        <v>2009</v>
      </c>
      <c r="E3127" s="1">
        <v>60510</v>
      </c>
      <c r="F3127" s="1" t="s">
        <v>28</v>
      </c>
      <c r="G3127" s="1" t="s">
        <v>35</v>
      </c>
      <c r="H3127" s="1" t="s">
        <v>36</v>
      </c>
      <c r="I3127" s="1">
        <v>16.95</v>
      </c>
      <c r="J3127" s="1" t="s">
        <v>24</v>
      </c>
      <c r="K3127" s="1" t="s">
        <v>151</v>
      </c>
      <c r="L3127" s="1">
        <v>5</v>
      </c>
      <c r="N3127" s="1">
        <v>3.1</v>
      </c>
      <c r="P3127" s="2">
        <f t="shared" si="204"/>
        <v>78.900000000000006</v>
      </c>
      <c r="R3127" t="str">
        <f t="shared" si="203"/>
        <v/>
      </c>
    </row>
    <row r="3128" spans="1:18" ht="20.399999999999999" x14ac:dyDescent="0.35">
      <c r="A3128" s="1">
        <v>3126</v>
      </c>
      <c r="B3128" s="1" t="s">
        <v>1232</v>
      </c>
      <c r="C3128" s="1" t="s">
        <v>15</v>
      </c>
      <c r="D3128" s="1">
        <v>2016</v>
      </c>
      <c r="E3128" s="1">
        <v>8500</v>
      </c>
      <c r="F3128" s="1" t="s">
        <v>28</v>
      </c>
      <c r="G3128" s="1" t="s">
        <v>17</v>
      </c>
      <c r="H3128" s="1" t="s">
        <v>18</v>
      </c>
      <c r="I3128" s="1">
        <v>21.4</v>
      </c>
      <c r="J3128" s="1" t="s">
        <v>24</v>
      </c>
      <c r="K3128" s="1" t="s">
        <v>347</v>
      </c>
      <c r="L3128" s="1">
        <v>5</v>
      </c>
      <c r="N3128" s="1">
        <v>5.49</v>
      </c>
      <c r="P3128" s="2">
        <f t="shared" si="204"/>
        <v>83.1</v>
      </c>
      <c r="R3128" t="str">
        <f t="shared" si="203"/>
        <v/>
      </c>
    </row>
    <row r="3129" spans="1:18" ht="20.399999999999999" x14ac:dyDescent="0.35">
      <c r="A3129" s="1">
        <v>3127</v>
      </c>
      <c r="B3129" s="1" t="s">
        <v>365</v>
      </c>
      <c r="C3129" s="1" t="s">
        <v>53</v>
      </c>
      <c r="D3129" s="1">
        <v>2017</v>
      </c>
      <c r="E3129" s="1">
        <v>35981</v>
      </c>
      <c r="F3129" s="1" t="s">
        <v>23</v>
      </c>
      <c r="G3129" s="1" t="s">
        <v>17</v>
      </c>
      <c r="H3129" s="1" t="s">
        <v>18</v>
      </c>
      <c r="I3129" s="1">
        <v>24.3</v>
      </c>
      <c r="J3129" s="1" t="s">
        <v>24</v>
      </c>
      <c r="K3129" s="1" t="s">
        <v>80</v>
      </c>
      <c r="L3129" s="1">
        <v>5</v>
      </c>
      <c r="M3129" s="1" t="s">
        <v>2057</v>
      </c>
      <c r="N3129" s="1">
        <v>9.51</v>
      </c>
      <c r="P3129" s="2">
        <f t="shared" si="204"/>
        <v>88.5</v>
      </c>
      <c r="Q3129">
        <f t="shared" si="202"/>
        <v>1129000</v>
      </c>
      <c r="R3129">
        <f t="shared" si="203"/>
        <v>99.99216120460585</v>
      </c>
    </row>
    <row r="3130" spans="1:18" ht="20.399999999999999" x14ac:dyDescent="0.35">
      <c r="A3130" s="1">
        <v>3128</v>
      </c>
      <c r="B3130" s="1" t="s">
        <v>1311</v>
      </c>
      <c r="C3130" s="1" t="s">
        <v>15</v>
      </c>
      <c r="D3130" s="1">
        <v>2012</v>
      </c>
      <c r="E3130" s="1">
        <v>23152</v>
      </c>
      <c r="F3130" s="1" t="s">
        <v>28</v>
      </c>
      <c r="G3130" s="1" t="s">
        <v>17</v>
      </c>
      <c r="H3130" s="1" t="s">
        <v>18</v>
      </c>
      <c r="I3130" s="1">
        <v>15.6</v>
      </c>
      <c r="J3130" s="1" t="s">
        <v>24</v>
      </c>
      <c r="K3130" s="1" t="s">
        <v>1600</v>
      </c>
      <c r="L3130" s="1">
        <v>5</v>
      </c>
      <c r="N3130" s="1">
        <v>2.39</v>
      </c>
      <c r="P3130" s="2">
        <f t="shared" si="204"/>
        <v>70.02</v>
      </c>
      <c r="R3130" t="str">
        <f t="shared" si="203"/>
        <v/>
      </c>
    </row>
    <row r="3131" spans="1:18" ht="20.399999999999999" x14ac:dyDescent="0.35">
      <c r="A3131" s="1">
        <v>3129</v>
      </c>
      <c r="B3131" s="1" t="s">
        <v>1276</v>
      </c>
      <c r="C3131" s="1" t="s">
        <v>61</v>
      </c>
      <c r="D3131" s="1">
        <v>2014</v>
      </c>
      <c r="E3131" s="1">
        <v>74663</v>
      </c>
      <c r="F3131" s="1" t="s">
        <v>16</v>
      </c>
      <c r="G3131" s="1" t="s">
        <v>17</v>
      </c>
      <c r="H3131" s="1" t="s">
        <v>18</v>
      </c>
      <c r="I3131" s="1">
        <v>33.54</v>
      </c>
      <c r="J3131" s="1" t="s">
        <v>19</v>
      </c>
      <c r="K3131" s="1" t="s">
        <v>398</v>
      </c>
      <c r="L3131" s="1">
        <v>5</v>
      </c>
      <c r="M3131" s="1" t="s">
        <v>2058</v>
      </c>
      <c r="N3131" s="1">
        <v>3.25</v>
      </c>
      <c r="P3131" s="2">
        <f t="shared" si="204"/>
        <v>67.040000000000006</v>
      </c>
      <c r="Q3131">
        <f t="shared" si="202"/>
        <v>535000</v>
      </c>
      <c r="R3131">
        <f t="shared" si="203"/>
        <v>99.987469158878497</v>
      </c>
    </row>
    <row r="3132" spans="1:18" ht="20.399999999999999" x14ac:dyDescent="0.35">
      <c r="A3132" s="1">
        <v>3130</v>
      </c>
      <c r="B3132" s="1" t="s">
        <v>2059</v>
      </c>
      <c r="C3132" s="1" t="s">
        <v>15</v>
      </c>
      <c r="D3132" s="1">
        <v>2014</v>
      </c>
      <c r="E3132" s="1">
        <v>61529</v>
      </c>
      <c r="F3132" s="1" t="s">
        <v>28</v>
      </c>
      <c r="G3132" s="1" t="s">
        <v>35</v>
      </c>
      <c r="H3132" s="1" t="s">
        <v>18</v>
      </c>
      <c r="I3132" s="1">
        <v>18.190000000000001</v>
      </c>
      <c r="J3132" s="1" t="s">
        <v>24</v>
      </c>
      <c r="K3132" s="1" t="s">
        <v>103</v>
      </c>
      <c r="L3132" s="1">
        <v>5</v>
      </c>
      <c r="N3132" s="1">
        <v>5.65</v>
      </c>
      <c r="P3132" s="2">
        <f t="shared" si="204"/>
        <v>103.5</v>
      </c>
      <c r="R3132" t="str">
        <f t="shared" si="203"/>
        <v/>
      </c>
    </row>
    <row r="3133" spans="1:18" ht="20.399999999999999" x14ac:dyDescent="0.35">
      <c r="A3133" s="1">
        <v>3131</v>
      </c>
      <c r="B3133" s="1" t="s">
        <v>2060</v>
      </c>
      <c r="C3133" s="1" t="s">
        <v>129</v>
      </c>
      <c r="D3133" s="1">
        <v>2010</v>
      </c>
      <c r="E3133" s="1">
        <v>91596</v>
      </c>
      <c r="F3133" s="1" t="s">
        <v>23</v>
      </c>
      <c r="G3133" s="1" t="s">
        <v>17</v>
      </c>
      <c r="H3133" s="1" t="s">
        <v>18</v>
      </c>
      <c r="I3133" s="1">
        <v>14.95</v>
      </c>
      <c r="J3133" s="1" t="s">
        <v>24</v>
      </c>
      <c r="K3133" s="1" t="s">
        <v>505</v>
      </c>
      <c r="L3133" s="1">
        <v>7</v>
      </c>
      <c r="N3133" s="1">
        <v>1.85</v>
      </c>
      <c r="P3133" s="2">
        <f t="shared" si="204"/>
        <v>93.7</v>
      </c>
      <c r="R3133" t="str">
        <f t="shared" si="203"/>
        <v/>
      </c>
    </row>
    <row r="3134" spans="1:18" ht="20.399999999999999" x14ac:dyDescent="0.35">
      <c r="A3134" s="1">
        <v>3132</v>
      </c>
      <c r="B3134" s="1" t="s">
        <v>2061</v>
      </c>
      <c r="C3134" s="1" t="s">
        <v>53</v>
      </c>
      <c r="D3134" s="1">
        <v>2019</v>
      </c>
      <c r="E3134" s="1">
        <v>14298</v>
      </c>
      <c r="F3134" s="1" t="s">
        <v>28</v>
      </c>
      <c r="G3134" s="1" t="s">
        <v>35</v>
      </c>
      <c r="H3134" s="1" t="s">
        <v>18</v>
      </c>
      <c r="I3134" s="1">
        <v>13.33</v>
      </c>
      <c r="J3134" s="1" t="s">
        <v>24</v>
      </c>
      <c r="K3134" s="1" t="s">
        <v>2062</v>
      </c>
      <c r="L3134" s="1">
        <v>5</v>
      </c>
      <c r="M3134" s="1" t="s">
        <v>2063</v>
      </c>
      <c r="N3134" s="1">
        <v>2.02</v>
      </c>
      <c r="P3134" s="2">
        <f t="shared" si="204"/>
        <v>340</v>
      </c>
      <c r="R3134" t="str">
        <f t="shared" si="203"/>
        <v/>
      </c>
    </row>
    <row r="3135" spans="1:18" ht="20.399999999999999" x14ac:dyDescent="0.35">
      <c r="A3135" s="1">
        <v>3133</v>
      </c>
      <c r="B3135" s="1" t="s">
        <v>508</v>
      </c>
      <c r="C3135" s="1" t="s">
        <v>39</v>
      </c>
      <c r="D3135" s="1">
        <v>2013</v>
      </c>
      <c r="E3135" s="1">
        <v>83327</v>
      </c>
      <c r="F3135" s="1" t="s">
        <v>23</v>
      </c>
      <c r="G3135" s="1" t="s">
        <v>17</v>
      </c>
      <c r="H3135" s="1" t="s">
        <v>18</v>
      </c>
      <c r="I3135" s="1">
        <v>19.3</v>
      </c>
      <c r="J3135" s="1" t="s">
        <v>24</v>
      </c>
      <c r="K3135" s="1" t="s">
        <v>114</v>
      </c>
      <c r="L3135" s="1">
        <v>5</v>
      </c>
      <c r="N3135" s="1">
        <v>5.8</v>
      </c>
      <c r="P3135" s="2">
        <f t="shared" si="204"/>
        <v>73.900000000000006</v>
      </c>
      <c r="R3135" t="str">
        <f t="shared" si="203"/>
        <v/>
      </c>
    </row>
    <row r="3136" spans="1:18" ht="20.399999999999999" x14ac:dyDescent="0.35">
      <c r="A3136" s="1">
        <v>3134</v>
      </c>
      <c r="B3136" s="1" t="s">
        <v>2064</v>
      </c>
      <c r="C3136" s="1" t="s">
        <v>39</v>
      </c>
      <c r="D3136" s="1">
        <v>2017</v>
      </c>
      <c r="E3136" s="1">
        <v>22857</v>
      </c>
      <c r="F3136" s="1" t="s">
        <v>28</v>
      </c>
      <c r="G3136" s="1" t="s">
        <v>17</v>
      </c>
      <c r="H3136" s="1" t="s">
        <v>18</v>
      </c>
      <c r="I3136" s="1">
        <v>16.2</v>
      </c>
      <c r="J3136" s="1" t="s">
        <v>24</v>
      </c>
      <c r="K3136" s="1" t="s">
        <v>51</v>
      </c>
      <c r="L3136" s="1">
        <v>5</v>
      </c>
      <c r="N3136" s="1">
        <v>6.9</v>
      </c>
      <c r="P3136" s="2">
        <f t="shared" si="204"/>
        <v>74</v>
      </c>
      <c r="R3136" t="str">
        <f t="shared" si="203"/>
        <v/>
      </c>
    </row>
    <row r="3137" spans="1:18" ht="20.399999999999999" x14ac:dyDescent="0.35">
      <c r="A3137" s="1">
        <v>3135</v>
      </c>
      <c r="B3137" s="1" t="s">
        <v>873</v>
      </c>
      <c r="C3137" s="1" t="s">
        <v>27</v>
      </c>
      <c r="D3137" s="1">
        <v>2013</v>
      </c>
      <c r="E3137" s="1">
        <v>34620</v>
      </c>
      <c r="F3137" s="1" t="s">
        <v>28</v>
      </c>
      <c r="G3137" s="1" t="s">
        <v>17</v>
      </c>
      <c r="H3137" s="1" t="s">
        <v>36</v>
      </c>
      <c r="I3137" s="1">
        <v>17.010000000000002</v>
      </c>
      <c r="J3137" s="1" t="s">
        <v>24</v>
      </c>
      <c r="K3137" s="1" t="s">
        <v>283</v>
      </c>
      <c r="L3137" s="1">
        <v>5</v>
      </c>
      <c r="N3137" s="1">
        <v>5.35</v>
      </c>
      <c r="P3137" s="2">
        <f t="shared" si="204"/>
        <v>121.3</v>
      </c>
      <c r="R3137" t="str">
        <f t="shared" si="203"/>
        <v/>
      </c>
    </row>
    <row r="3138" spans="1:18" ht="20.399999999999999" x14ac:dyDescent="0.35">
      <c r="A3138" s="1">
        <v>3136</v>
      </c>
      <c r="B3138" s="1" t="s">
        <v>1118</v>
      </c>
      <c r="C3138" s="1" t="s">
        <v>74</v>
      </c>
      <c r="D3138" s="1">
        <v>2010</v>
      </c>
      <c r="E3138" s="1">
        <v>56000</v>
      </c>
      <c r="F3138" s="1" t="s">
        <v>28</v>
      </c>
      <c r="G3138" s="1" t="s">
        <v>17</v>
      </c>
      <c r="H3138" s="1" t="s">
        <v>18</v>
      </c>
      <c r="I3138" s="1">
        <v>19.809999999999999</v>
      </c>
      <c r="J3138" s="1" t="s">
        <v>24</v>
      </c>
      <c r="K3138" s="1" t="s">
        <v>351</v>
      </c>
      <c r="L3138" s="1">
        <v>5</v>
      </c>
      <c r="N3138" s="1">
        <v>2.85</v>
      </c>
      <c r="P3138" s="2">
        <f t="shared" si="204"/>
        <v>68.05</v>
      </c>
      <c r="R3138" t="str">
        <f t="shared" si="203"/>
        <v/>
      </c>
    </row>
    <row r="3139" spans="1:18" ht="20.399999999999999" x14ac:dyDescent="0.35">
      <c r="A3139" s="1">
        <v>3137</v>
      </c>
      <c r="B3139" s="1" t="s">
        <v>1681</v>
      </c>
      <c r="C3139" s="1" t="s">
        <v>27</v>
      </c>
      <c r="D3139" s="1">
        <v>2014</v>
      </c>
      <c r="E3139" s="1">
        <v>81000</v>
      </c>
      <c r="F3139" s="1" t="s">
        <v>23</v>
      </c>
      <c r="G3139" s="1" t="s">
        <v>35</v>
      </c>
      <c r="H3139" s="1" t="s">
        <v>18</v>
      </c>
      <c r="I3139" s="1">
        <v>13</v>
      </c>
      <c r="J3139" s="1" t="s">
        <v>24</v>
      </c>
      <c r="K3139" s="1" t="s">
        <v>574</v>
      </c>
      <c r="L3139" s="1">
        <v>5</v>
      </c>
      <c r="N3139" s="1">
        <v>22.75</v>
      </c>
      <c r="P3139" s="2">
        <f t="shared" ref="P3139:P3170" si="205">--LEFT(K3139, FIND(" ", K3139) - 1)</f>
        <v>204</v>
      </c>
      <c r="R3139" t="str">
        <f t="shared" si="203"/>
        <v/>
      </c>
    </row>
    <row r="3140" spans="1:18" ht="20.399999999999999" x14ac:dyDescent="0.35">
      <c r="A3140" s="1">
        <v>3138</v>
      </c>
      <c r="B3140" s="1" t="s">
        <v>2065</v>
      </c>
      <c r="C3140" s="1" t="s">
        <v>43</v>
      </c>
      <c r="D3140" s="1">
        <v>1998</v>
      </c>
      <c r="E3140" s="1">
        <v>95150</v>
      </c>
      <c r="F3140" s="1" t="s">
        <v>28</v>
      </c>
      <c r="G3140" s="1" t="s">
        <v>17</v>
      </c>
      <c r="H3140" s="1" t="s">
        <v>145</v>
      </c>
      <c r="I3140" s="1">
        <v>17.3</v>
      </c>
      <c r="J3140" s="1" t="s">
        <v>24</v>
      </c>
      <c r="K3140" s="1" t="s">
        <v>456</v>
      </c>
      <c r="L3140" s="1">
        <v>5</v>
      </c>
      <c r="N3140" s="1">
        <v>0.45</v>
      </c>
      <c r="P3140" s="2">
        <f t="shared" si="205"/>
        <v>60</v>
      </c>
      <c r="R3140" t="str">
        <f t="shared" si="203"/>
        <v/>
      </c>
    </row>
    <row r="3141" spans="1:18" ht="20.399999999999999" x14ac:dyDescent="0.35">
      <c r="A3141" s="1">
        <v>3139</v>
      </c>
      <c r="B3141" s="1" t="s">
        <v>453</v>
      </c>
      <c r="C3141" s="1" t="s">
        <v>34</v>
      </c>
      <c r="D3141" s="1">
        <v>2013</v>
      </c>
      <c r="E3141" s="1">
        <v>32776</v>
      </c>
      <c r="F3141" s="1" t="s">
        <v>28</v>
      </c>
      <c r="G3141" s="1" t="s">
        <v>17</v>
      </c>
      <c r="H3141" s="1" t="s">
        <v>18</v>
      </c>
      <c r="I3141" s="1">
        <v>20.36</v>
      </c>
      <c r="J3141" s="1" t="s">
        <v>24</v>
      </c>
      <c r="K3141" s="1" t="s">
        <v>151</v>
      </c>
      <c r="L3141" s="1">
        <v>5</v>
      </c>
      <c r="N3141" s="1">
        <v>4.6399999999999997</v>
      </c>
      <c r="P3141" s="2">
        <f t="shared" si="205"/>
        <v>78.900000000000006</v>
      </c>
      <c r="R3141" t="str">
        <f t="shared" si="203"/>
        <v/>
      </c>
    </row>
    <row r="3142" spans="1:18" ht="20.399999999999999" x14ac:dyDescent="0.35">
      <c r="A3142" s="1">
        <v>3140</v>
      </c>
      <c r="B3142" s="1" t="s">
        <v>68</v>
      </c>
      <c r="C3142" s="1" t="s">
        <v>34</v>
      </c>
      <c r="D3142" s="1">
        <v>2016</v>
      </c>
      <c r="E3142" s="1">
        <v>51587</v>
      </c>
      <c r="F3142" s="1" t="s">
        <v>23</v>
      </c>
      <c r="G3142" s="1" t="s">
        <v>17</v>
      </c>
      <c r="H3142" s="1" t="s">
        <v>18</v>
      </c>
      <c r="I3142" s="1">
        <v>25.8</v>
      </c>
      <c r="J3142" s="1" t="s">
        <v>24</v>
      </c>
      <c r="K3142" s="1" t="s">
        <v>69</v>
      </c>
      <c r="L3142" s="1">
        <v>5</v>
      </c>
      <c r="N3142" s="1">
        <v>5.27</v>
      </c>
      <c r="P3142" s="2">
        <f t="shared" si="205"/>
        <v>98.6</v>
      </c>
      <c r="R3142" t="str">
        <f t="shared" si="203"/>
        <v/>
      </c>
    </row>
    <row r="3143" spans="1:18" ht="20.399999999999999" x14ac:dyDescent="0.35">
      <c r="A3143" s="1">
        <v>3141</v>
      </c>
      <c r="B3143" s="1" t="s">
        <v>2066</v>
      </c>
      <c r="C3143" s="1" t="s">
        <v>43</v>
      </c>
      <c r="D3143" s="1">
        <v>2016</v>
      </c>
      <c r="E3143" s="1">
        <v>36000</v>
      </c>
      <c r="F3143" s="1" t="s">
        <v>23</v>
      </c>
      <c r="G3143" s="1" t="s">
        <v>17</v>
      </c>
      <c r="H3143" s="1" t="s">
        <v>18</v>
      </c>
      <c r="I3143" s="1">
        <v>14.1</v>
      </c>
      <c r="J3143" s="1" t="s">
        <v>24</v>
      </c>
      <c r="K3143" s="1" t="s">
        <v>930</v>
      </c>
      <c r="L3143" s="1">
        <v>7</v>
      </c>
      <c r="N3143" s="1">
        <v>10</v>
      </c>
      <c r="P3143" s="2">
        <f t="shared" si="205"/>
        <v>148</v>
      </c>
      <c r="R3143" t="str">
        <f t="shared" si="203"/>
        <v/>
      </c>
    </row>
    <row r="3144" spans="1:18" ht="20.399999999999999" x14ac:dyDescent="0.35">
      <c r="A3144" s="1">
        <v>3142</v>
      </c>
      <c r="B3144" s="1" t="s">
        <v>2067</v>
      </c>
      <c r="C3144" s="1" t="s">
        <v>15</v>
      </c>
      <c r="D3144" s="1">
        <v>2015</v>
      </c>
      <c r="E3144" s="1">
        <v>22000</v>
      </c>
      <c r="F3144" s="1" t="s">
        <v>28</v>
      </c>
      <c r="G3144" s="1" t="s">
        <v>17</v>
      </c>
      <c r="H3144" s="1" t="s">
        <v>18</v>
      </c>
      <c r="I3144" s="1">
        <v>18.5</v>
      </c>
      <c r="J3144" s="1" t="s">
        <v>24</v>
      </c>
      <c r="K3144" s="1" t="s">
        <v>184</v>
      </c>
      <c r="L3144" s="1">
        <v>5</v>
      </c>
      <c r="M3144" s="1" t="s">
        <v>2068</v>
      </c>
      <c r="N3144" s="1">
        <v>3.95</v>
      </c>
      <c r="P3144" s="2">
        <f t="shared" si="205"/>
        <v>86.8</v>
      </c>
      <c r="Q3144">
        <f t="shared" si="202"/>
        <v>623000</v>
      </c>
      <c r="R3144">
        <f t="shared" si="203"/>
        <v>99.986067415730332</v>
      </c>
    </row>
    <row r="3145" spans="1:18" ht="20.399999999999999" x14ac:dyDescent="0.35">
      <c r="A3145" s="1">
        <v>3143</v>
      </c>
      <c r="B3145" s="1" t="s">
        <v>855</v>
      </c>
      <c r="C3145" s="1" t="s">
        <v>53</v>
      </c>
      <c r="D3145" s="1">
        <v>2010</v>
      </c>
      <c r="E3145" s="1">
        <v>30754</v>
      </c>
      <c r="F3145" s="1" t="s">
        <v>28</v>
      </c>
      <c r="G3145" s="1" t="s">
        <v>17</v>
      </c>
      <c r="H3145" s="1" t="s">
        <v>18</v>
      </c>
      <c r="I3145" s="1">
        <v>17</v>
      </c>
      <c r="J3145" s="1" t="s">
        <v>24</v>
      </c>
      <c r="K3145" s="1" t="s">
        <v>84</v>
      </c>
      <c r="L3145" s="1">
        <v>5</v>
      </c>
      <c r="N3145" s="1">
        <v>3.38</v>
      </c>
      <c r="P3145" s="2">
        <f t="shared" si="205"/>
        <v>80</v>
      </c>
      <c r="R3145" t="str">
        <f t="shared" si="203"/>
        <v/>
      </c>
    </row>
    <row r="3146" spans="1:18" ht="20.399999999999999" x14ac:dyDescent="0.35">
      <c r="A3146" s="1">
        <v>3144</v>
      </c>
      <c r="B3146" s="1" t="s">
        <v>2069</v>
      </c>
      <c r="C3146" s="1" t="s">
        <v>34</v>
      </c>
      <c r="D3146" s="1">
        <v>2018</v>
      </c>
      <c r="E3146" s="1">
        <v>37109</v>
      </c>
      <c r="F3146" s="1" t="s">
        <v>28</v>
      </c>
      <c r="G3146" s="1" t="s">
        <v>17</v>
      </c>
      <c r="H3146" s="1" t="s">
        <v>18</v>
      </c>
      <c r="I3146" s="1">
        <v>14.69</v>
      </c>
      <c r="J3146" s="1" t="s">
        <v>24</v>
      </c>
      <c r="K3146" s="1" t="s">
        <v>2070</v>
      </c>
      <c r="L3146" s="1">
        <v>5</v>
      </c>
      <c r="N3146" s="1">
        <v>16.8</v>
      </c>
      <c r="P3146" s="2">
        <f t="shared" si="205"/>
        <v>120.33</v>
      </c>
      <c r="R3146" t="str">
        <f t="shared" si="203"/>
        <v/>
      </c>
    </row>
    <row r="3147" spans="1:18" ht="20.399999999999999" x14ac:dyDescent="0.35">
      <c r="A3147" s="1">
        <v>3145</v>
      </c>
      <c r="B3147" s="1" t="s">
        <v>2071</v>
      </c>
      <c r="C3147" s="1" t="s">
        <v>57</v>
      </c>
      <c r="D3147" s="1">
        <v>2010</v>
      </c>
      <c r="E3147" s="1">
        <v>45000</v>
      </c>
      <c r="F3147" s="1" t="s">
        <v>28</v>
      </c>
      <c r="G3147" s="1" t="s">
        <v>17</v>
      </c>
      <c r="H3147" s="1" t="s">
        <v>18</v>
      </c>
      <c r="I3147" s="1">
        <v>16.7</v>
      </c>
      <c r="J3147" s="1" t="s">
        <v>24</v>
      </c>
      <c r="K3147" s="1" t="s">
        <v>472</v>
      </c>
      <c r="L3147" s="1">
        <v>5</v>
      </c>
      <c r="N3147" s="1">
        <v>1.99</v>
      </c>
      <c r="P3147" s="2">
        <f t="shared" si="205"/>
        <v>88.8</v>
      </c>
      <c r="R3147" t="str">
        <f t="shared" si="203"/>
        <v/>
      </c>
    </row>
    <row r="3148" spans="1:18" ht="20.399999999999999" x14ac:dyDescent="0.35">
      <c r="A3148" s="1">
        <v>3146</v>
      </c>
      <c r="B3148" s="1" t="s">
        <v>144</v>
      </c>
      <c r="C3148" s="1" t="s">
        <v>34</v>
      </c>
      <c r="D3148" s="1">
        <v>2017</v>
      </c>
      <c r="E3148" s="1">
        <v>33284</v>
      </c>
      <c r="F3148" s="1" t="s">
        <v>28</v>
      </c>
      <c r="G3148" s="1" t="s">
        <v>17</v>
      </c>
      <c r="H3148" s="1" t="s">
        <v>18</v>
      </c>
      <c r="I3148" s="1">
        <v>18.899999999999999</v>
      </c>
      <c r="J3148" s="1" t="s">
        <v>24</v>
      </c>
      <c r="K3148" s="1" t="s">
        <v>110</v>
      </c>
      <c r="L3148" s="1">
        <v>5</v>
      </c>
      <c r="N3148" s="1">
        <v>5.84</v>
      </c>
      <c r="P3148" s="2">
        <f t="shared" si="205"/>
        <v>82</v>
      </c>
      <c r="R3148" t="str">
        <f t="shared" si="203"/>
        <v/>
      </c>
    </row>
    <row r="3149" spans="1:18" ht="20.399999999999999" x14ac:dyDescent="0.35">
      <c r="A3149" s="1">
        <v>3147</v>
      </c>
      <c r="B3149" s="1" t="s">
        <v>598</v>
      </c>
      <c r="C3149" s="1" t="s">
        <v>34</v>
      </c>
      <c r="D3149" s="1">
        <v>2016</v>
      </c>
      <c r="E3149" s="1">
        <v>55115</v>
      </c>
      <c r="F3149" s="1" t="s">
        <v>23</v>
      </c>
      <c r="G3149" s="1" t="s">
        <v>35</v>
      </c>
      <c r="H3149" s="1" t="s">
        <v>18</v>
      </c>
      <c r="I3149" s="1">
        <v>14.74</v>
      </c>
      <c r="J3149" s="1" t="s">
        <v>24</v>
      </c>
      <c r="K3149" s="1" t="s">
        <v>233</v>
      </c>
      <c r="L3149" s="1">
        <v>5</v>
      </c>
      <c r="N3149" s="1">
        <v>36.15</v>
      </c>
      <c r="P3149" s="2">
        <f t="shared" si="205"/>
        <v>270.89999999999998</v>
      </c>
      <c r="R3149" t="str">
        <f t="shared" ref="R3149:R3212" si="206">IF(Q3149&lt;&gt;"", ((Q3149 - P3149) / Q3149) * 100, "")</f>
        <v/>
      </c>
    </row>
    <row r="3150" spans="1:18" ht="20.399999999999999" x14ac:dyDescent="0.35">
      <c r="A3150" s="1">
        <v>3148</v>
      </c>
      <c r="B3150" s="1" t="s">
        <v>748</v>
      </c>
      <c r="C3150" s="1" t="s">
        <v>57</v>
      </c>
      <c r="D3150" s="1">
        <v>2014</v>
      </c>
      <c r="E3150" s="1">
        <v>18000</v>
      </c>
      <c r="F3150" s="1" t="s">
        <v>23</v>
      </c>
      <c r="G3150" s="1" t="s">
        <v>35</v>
      </c>
      <c r="H3150" s="1" t="s">
        <v>18</v>
      </c>
      <c r="I3150" s="1">
        <v>16.36</v>
      </c>
      <c r="J3150" s="1" t="s">
        <v>24</v>
      </c>
      <c r="K3150" s="1" t="s">
        <v>62</v>
      </c>
      <c r="L3150" s="1">
        <v>5</v>
      </c>
      <c r="N3150" s="1">
        <v>25.7</v>
      </c>
      <c r="P3150" s="2">
        <f t="shared" si="205"/>
        <v>187.7</v>
      </c>
      <c r="R3150" t="str">
        <f t="shared" si="206"/>
        <v/>
      </c>
    </row>
    <row r="3151" spans="1:18" ht="20.399999999999999" x14ac:dyDescent="0.35">
      <c r="A3151" s="1">
        <v>3149</v>
      </c>
      <c r="B3151" s="1" t="s">
        <v>211</v>
      </c>
      <c r="C3151" s="1" t="s">
        <v>34</v>
      </c>
      <c r="D3151" s="1">
        <v>2013</v>
      </c>
      <c r="E3151" s="1">
        <v>130790</v>
      </c>
      <c r="F3151" s="1" t="s">
        <v>23</v>
      </c>
      <c r="G3151" s="1" t="s">
        <v>17</v>
      </c>
      <c r="H3151" s="1" t="s">
        <v>18</v>
      </c>
      <c r="I3151" s="1">
        <v>16</v>
      </c>
      <c r="J3151" s="1" t="s">
        <v>24</v>
      </c>
      <c r="K3151" s="1" t="s">
        <v>167</v>
      </c>
      <c r="L3151" s="1">
        <v>7</v>
      </c>
      <c r="N3151" s="1">
        <v>9.24</v>
      </c>
      <c r="P3151" s="2">
        <f t="shared" si="205"/>
        <v>140</v>
      </c>
      <c r="R3151" t="str">
        <f t="shared" si="206"/>
        <v/>
      </c>
    </row>
    <row r="3152" spans="1:18" ht="20.399999999999999" x14ac:dyDescent="0.35">
      <c r="A3152" s="1">
        <v>3150</v>
      </c>
      <c r="B3152" s="1" t="s">
        <v>2072</v>
      </c>
      <c r="C3152" s="1" t="s">
        <v>61</v>
      </c>
      <c r="D3152" s="1">
        <v>2015</v>
      </c>
      <c r="E3152" s="1">
        <v>16607</v>
      </c>
      <c r="F3152" s="1" t="s">
        <v>23</v>
      </c>
      <c r="G3152" s="1" t="s">
        <v>17</v>
      </c>
      <c r="H3152" s="1" t="s">
        <v>18</v>
      </c>
      <c r="I3152" s="1">
        <v>22.7</v>
      </c>
      <c r="J3152" s="1" t="s">
        <v>24</v>
      </c>
      <c r="K3152" s="1" t="s">
        <v>466</v>
      </c>
      <c r="L3152" s="1">
        <v>5</v>
      </c>
      <c r="N3152" s="1">
        <v>7.65</v>
      </c>
      <c r="P3152" s="2">
        <f t="shared" si="205"/>
        <v>118</v>
      </c>
      <c r="R3152" t="str">
        <f t="shared" si="206"/>
        <v/>
      </c>
    </row>
    <row r="3153" spans="1:18" ht="20.399999999999999" x14ac:dyDescent="0.35">
      <c r="A3153" s="1">
        <v>3151</v>
      </c>
      <c r="B3153" s="1" t="s">
        <v>138</v>
      </c>
      <c r="C3153" s="1" t="s">
        <v>34</v>
      </c>
      <c r="D3153" s="1">
        <v>2015</v>
      </c>
      <c r="E3153" s="1">
        <v>32205</v>
      </c>
      <c r="F3153" s="1" t="s">
        <v>23</v>
      </c>
      <c r="G3153" s="1" t="s">
        <v>35</v>
      </c>
      <c r="H3153" s="1" t="s">
        <v>18</v>
      </c>
      <c r="I3153" s="1">
        <v>17.11</v>
      </c>
      <c r="J3153" s="1" t="s">
        <v>24</v>
      </c>
      <c r="K3153" s="1" t="s">
        <v>139</v>
      </c>
      <c r="L3153" s="1">
        <v>5</v>
      </c>
      <c r="N3153" s="1">
        <v>25.31</v>
      </c>
      <c r="P3153" s="2">
        <f t="shared" si="205"/>
        <v>174.33</v>
      </c>
      <c r="R3153" t="str">
        <f t="shared" si="206"/>
        <v/>
      </c>
    </row>
    <row r="3154" spans="1:18" ht="20.399999999999999" x14ac:dyDescent="0.35">
      <c r="A3154" s="1">
        <v>3152</v>
      </c>
      <c r="B3154" s="1" t="s">
        <v>703</v>
      </c>
      <c r="C3154" s="1" t="s">
        <v>61</v>
      </c>
      <c r="D3154" s="1">
        <v>2013</v>
      </c>
      <c r="E3154" s="1">
        <v>67000</v>
      </c>
      <c r="F3154" s="1" t="s">
        <v>23</v>
      </c>
      <c r="G3154" s="1" t="s">
        <v>17</v>
      </c>
      <c r="H3154" s="1" t="s">
        <v>18</v>
      </c>
      <c r="I3154" s="1">
        <v>19.010000000000002</v>
      </c>
      <c r="J3154" s="1" t="s">
        <v>24</v>
      </c>
      <c r="K3154" s="1" t="s">
        <v>95</v>
      </c>
      <c r="L3154" s="1">
        <v>5</v>
      </c>
      <c r="N3154" s="1">
        <v>4.75</v>
      </c>
      <c r="P3154" s="2">
        <f t="shared" si="205"/>
        <v>108.45</v>
      </c>
      <c r="R3154" t="str">
        <f t="shared" si="206"/>
        <v/>
      </c>
    </row>
    <row r="3155" spans="1:18" ht="20.399999999999999" x14ac:dyDescent="0.35">
      <c r="A3155" s="1">
        <v>3153</v>
      </c>
      <c r="B3155" s="1" t="s">
        <v>887</v>
      </c>
      <c r="C3155" s="1" t="s">
        <v>34</v>
      </c>
      <c r="D3155" s="1">
        <v>2014</v>
      </c>
      <c r="E3155" s="1">
        <v>57676</v>
      </c>
      <c r="F3155" s="1" t="s">
        <v>28</v>
      </c>
      <c r="G3155" s="1" t="s">
        <v>17</v>
      </c>
      <c r="H3155" s="1" t="s">
        <v>18</v>
      </c>
      <c r="I3155" s="1">
        <v>19.100000000000001</v>
      </c>
      <c r="J3155" s="1" t="s">
        <v>24</v>
      </c>
      <c r="K3155" s="1" t="s">
        <v>733</v>
      </c>
      <c r="L3155" s="1">
        <v>5</v>
      </c>
      <c r="N3155" s="1">
        <v>6.69</v>
      </c>
      <c r="P3155" s="2">
        <f t="shared" si="205"/>
        <v>85.8</v>
      </c>
      <c r="R3155" t="str">
        <f t="shared" si="206"/>
        <v/>
      </c>
    </row>
    <row r="3156" spans="1:18" ht="20.399999999999999" x14ac:dyDescent="0.35">
      <c r="A3156" s="1">
        <v>3154</v>
      </c>
      <c r="B3156" s="1" t="s">
        <v>485</v>
      </c>
      <c r="C3156" s="1" t="s">
        <v>15</v>
      </c>
      <c r="D3156" s="1">
        <v>2012</v>
      </c>
      <c r="E3156" s="1">
        <v>41000</v>
      </c>
      <c r="F3156" s="1" t="s">
        <v>28</v>
      </c>
      <c r="G3156" s="1" t="s">
        <v>17</v>
      </c>
      <c r="H3156" s="1" t="s">
        <v>18</v>
      </c>
      <c r="I3156" s="1">
        <v>16.47</v>
      </c>
      <c r="J3156" s="1" t="s">
        <v>24</v>
      </c>
      <c r="K3156" s="1" t="s">
        <v>114</v>
      </c>
      <c r="L3156" s="1">
        <v>5</v>
      </c>
      <c r="N3156" s="1">
        <v>3.1</v>
      </c>
      <c r="P3156" s="2">
        <f t="shared" si="205"/>
        <v>73.900000000000006</v>
      </c>
      <c r="R3156" t="str">
        <f t="shared" si="206"/>
        <v/>
      </c>
    </row>
    <row r="3157" spans="1:18" ht="20.399999999999999" x14ac:dyDescent="0.35">
      <c r="A3157" s="1">
        <v>3155</v>
      </c>
      <c r="B3157" s="1" t="s">
        <v>778</v>
      </c>
      <c r="C3157" s="1" t="s">
        <v>43</v>
      </c>
      <c r="D3157" s="1">
        <v>2012</v>
      </c>
      <c r="E3157" s="1">
        <v>65000</v>
      </c>
      <c r="F3157" s="1" t="s">
        <v>28</v>
      </c>
      <c r="G3157" s="1" t="s">
        <v>17</v>
      </c>
      <c r="H3157" s="1" t="s">
        <v>18</v>
      </c>
      <c r="I3157" s="1">
        <v>19.7</v>
      </c>
      <c r="J3157" s="1" t="s">
        <v>24</v>
      </c>
      <c r="K3157" s="1" t="s">
        <v>229</v>
      </c>
      <c r="L3157" s="1">
        <v>8</v>
      </c>
      <c r="N3157" s="1">
        <v>1.55</v>
      </c>
      <c r="P3157" s="2">
        <f t="shared" si="205"/>
        <v>35</v>
      </c>
      <c r="R3157" t="str">
        <f t="shared" si="206"/>
        <v/>
      </c>
    </row>
    <row r="3158" spans="1:18" ht="20.399999999999999" x14ac:dyDescent="0.35">
      <c r="A3158" s="1">
        <v>3156</v>
      </c>
      <c r="B3158" s="1" t="s">
        <v>1312</v>
      </c>
      <c r="C3158" s="1" t="s">
        <v>34</v>
      </c>
      <c r="D3158" s="1">
        <v>2019</v>
      </c>
      <c r="E3158" s="1">
        <v>12153</v>
      </c>
      <c r="F3158" s="1" t="s">
        <v>28</v>
      </c>
      <c r="G3158" s="1" t="s">
        <v>35</v>
      </c>
      <c r="H3158" s="1" t="s">
        <v>18</v>
      </c>
      <c r="I3158" s="1">
        <v>18.899999999999999</v>
      </c>
      <c r="J3158" s="1" t="s">
        <v>24</v>
      </c>
      <c r="K3158" s="1" t="s">
        <v>327</v>
      </c>
      <c r="L3158" s="1">
        <v>5</v>
      </c>
      <c r="M3158" s="1" t="s">
        <v>1313</v>
      </c>
      <c r="N3158" s="1">
        <v>6.84</v>
      </c>
      <c r="P3158" s="2">
        <f t="shared" si="205"/>
        <v>81.86</v>
      </c>
      <c r="Q3158">
        <f t="shared" ref="Q3158:Q3205" si="207">VALUE(SUBSTITUTE(SUBSTITUTE(TRIM(M3158), CHAR(160), ""), " Lakh", "")) * 100000</f>
        <v>798000</v>
      </c>
      <c r="R3158">
        <f t="shared" si="206"/>
        <v>99.989741854636591</v>
      </c>
    </row>
    <row r="3159" spans="1:18" ht="20.399999999999999" x14ac:dyDescent="0.35">
      <c r="A3159" s="1">
        <v>3157</v>
      </c>
      <c r="B3159" s="1" t="s">
        <v>241</v>
      </c>
      <c r="C3159" s="1" t="s">
        <v>39</v>
      </c>
      <c r="D3159" s="1">
        <v>2014</v>
      </c>
      <c r="E3159" s="1">
        <v>16810</v>
      </c>
      <c r="F3159" s="1" t="s">
        <v>28</v>
      </c>
      <c r="G3159" s="1" t="s">
        <v>17</v>
      </c>
      <c r="H3159" s="1" t="s">
        <v>18</v>
      </c>
      <c r="I3159" s="1">
        <v>25.4</v>
      </c>
      <c r="J3159" s="1" t="s">
        <v>24</v>
      </c>
      <c r="K3159" s="1" t="s">
        <v>118</v>
      </c>
      <c r="L3159" s="1">
        <v>4</v>
      </c>
      <c r="N3159" s="1">
        <v>1.6</v>
      </c>
      <c r="P3159" s="2">
        <f t="shared" si="205"/>
        <v>37.5</v>
      </c>
      <c r="R3159" t="str">
        <f t="shared" si="206"/>
        <v/>
      </c>
    </row>
    <row r="3160" spans="1:18" ht="20.399999999999999" x14ac:dyDescent="0.35">
      <c r="A3160" s="1">
        <v>3158</v>
      </c>
      <c r="B3160" s="1" t="s">
        <v>2073</v>
      </c>
      <c r="C3160" s="1" t="s">
        <v>53</v>
      </c>
      <c r="D3160" s="1">
        <v>2017</v>
      </c>
      <c r="E3160" s="1">
        <v>61221</v>
      </c>
      <c r="F3160" s="1" t="s">
        <v>28</v>
      </c>
      <c r="G3160" s="1" t="s">
        <v>35</v>
      </c>
      <c r="H3160" s="1" t="s">
        <v>18</v>
      </c>
      <c r="I3160" s="1">
        <v>17.84</v>
      </c>
      <c r="J3160" s="1" t="s">
        <v>24</v>
      </c>
      <c r="K3160" s="1" t="s">
        <v>867</v>
      </c>
      <c r="L3160" s="1">
        <v>5</v>
      </c>
      <c r="M3160" s="1" t="s">
        <v>2074</v>
      </c>
      <c r="N3160" s="1">
        <v>21.73</v>
      </c>
      <c r="P3160" s="2">
        <f t="shared" si="205"/>
        <v>147.51</v>
      </c>
      <c r="Q3160">
        <f t="shared" si="207"/>
        <v>4716000</v>
      </c>
      <c r="R3160">
        <f t="shared" si="206"/>
        <v>99.99687213740458</v>
      </c>
    </row>
    <row r="3161" spans="1:18" ht="20.399999999999999" x14ac:dyDescent="0.35">
      <c r="A3161" s="1">
        <v>3159</v>
      </c>
      <c r="B3161" s="1" t="s">
        <v>849</v>
      </c>
      <c r="C3161" s="1" t="s">
        <v>15</v>
      </c>
      <c r="D3161" s="1">
        <v>2015</v>
      </c>
      <c r="E3161" s="1">
        <v>22000</v>
      </c>
      <c r="F3161" s="1" t="s">
        <v>28</v>
      </c>
      <c r="G3161" s="1" t="s">
        <v>17</v>
      </c>
      <c r="H3161" s="1" t="s">
        <v>18</v>
      </c>
      <c r="I3161" s="1">
        <v>16.47</v>
      </c>
      <c r="J3161" s="1" t="s">
        <v>24</v>
      </c>
      <c r="K3161" s="1" t="s">
        <v>51</v>
      </c>
      <c r="L3161" s="1">
        <v>5</v>
      </c>
      <c r="N3161" s="1">
        <v>4.75</v>
      </c>
      <c r="P3161" s="2">
        <f t="shared" si="205"/>
        <v>74</v>
      </c>
      <c r="R3161" t="str">
        <f t="shared" si="206"/>
        <v/>
      </c>
    </row>
    <row r="3162" spans="1:18" ht="20.399999999999999" x14ac:dyDescent="0.35">
      <c r="A3162" s="1">
        <v>3160</v>
      </c>
      <c r="B3162" s="1" t="s">
        <v>463</v>
      </c>
      <c r="C3162" s="1" t="s">
        <v>27</v>
      </c>
      <c r="D3162" s="1">
        <v>2015</v>
      </c>
      <c r="E3162" s="1">
        <v>63714</v>
      </c>
      <c r="F3162" s="1" t="s">
        <v>28</v>
      </c>
      <c r="G3162" s="1" t="s">
        <v>17</v>
      </c>
      <c r="H3162" s="1" t="s">
        <v>18</v>
      </c>
      <c r="I3162" s="1">
        <v>22.74</v>
      </c>
      <c r="J3162" s="1" t="s">
        <v>24</v>
      </c>
      <c r="K3162" s="1" t="s">
        <v>464</v>
      </c>
      <c r="L3162" s="1">
        <v>5</v>
      </c>
      <c r="N3162" s="1">
        <v>2.4500000000000002</v>
      </c>
      <c r="P3162" s="2">
        <f t="shared" si="205"/>
        <v>47.3</v>
      </c>
      <c r="R3162" t="str">
        <f t="shared" si="206"/>
        <v/>
      </c>
    </row>
    <row r="3163" spans="1:18" ht="20.399999999999999" x14ac:dyDescent="0.35">
      <c r="A3163" s="1">
        <v>3161</v>
      </c>
      <c r="B3163" s="1" t="s">
        <v>802</v>
      </c>
      <c r="C3163" s="1" t="s">
        <v>53</v>
      </c>
      <c r="D3163" s="1">
        <v>2019</v>
      </c>
      <c r="E3163" s="1">
        <v>14857</v>
      </c>
      <c r="F3163" s="1" t="s">
        <v>23</v>
      </c>
      <c r="G3163" s="1" t="s">
        <v>35</v>
      </c>
      <c r="H3163" s="1" t="s">
        <v>18</v>
      </c>
      <c r="I3163" s="1">
        <v>20.7</v>
      </c>
      <c r="J3163" s="1" t="s">
        <v>24</v>
      </c>
      <c r="K3163" s="1" t="s">
        <v>803</v>
      </c>
      <c r="L3163" s="1">
        <v>5</v>
      </c>
      <c r="M3163" s="1" t="s">
        <v>2075</v>
      </c>
      <c r="N3163" s="1">
        <v>31.55</v>
      </c>
      <c r="P3163" s="2">
        <f t="shared" si="205"/>
        <v>113.98</v>
      </c>
      <c r="Q3163">
        <f t="shared" si="207"/>
        <v>4198000</v>
      </c>
      <c r="R3163">
        <f t="shared" si="206"/>
        <v>99.997284897570253</v>
      </c>
    </row>
    <row r="3164" spans="1:18" ht="20.399999999999999" x14ac:dyDescent="0.35">
      <c r="A3164" s="1">
        <v>3162</v>
      </c>
      <c r="B3164" s="1" t="s">
        <v>33</v>
      </c>
      <c r="C3164" s="1" t="s">
        <v>61</v>
      </c>
      <c r="D3164" s="1">
        <v>2012</v>
      </c>
      <c r="E3164" s="1">
        <v>69000</v>
      </c>
      <c r="F3164" s="1" t="s">
        <v>23</v>
      </c>
      <c r="G3164" s="1" t="s">
        <v>35</v>
      </c>
      <c r="H3164" s="1" t="s">
        <v>36</v>
      </c>
      <c r="I3164" s="1">
        <v>15.2</v>
      </c>
      <c r="J3164" s="1" t="s">
        <v>24</v>
      </c>
      <c r="K3164" s="1" t="s">
        <v>37</v>
      </c>
      <c r="L3164" s="1">
        <v>5</v>
      </c>
      <c r="N3164" s="1">
        <v>10.25</v>
      </c>
      <c r="P3164" s="2">
        <f t="shared" si="205"/>
        <v>140.80000000000001</v>
      </c>
      <c r="R3164" t="str">
        <f t="shared" si="206"/>
        <v/>
      </c>
    </row>
    <row r="3165" spans="1:18" ht="20.399999999999999" x14ac:dyDescent="0.35">
      <c r="A3165" s="1">
        <v>3163</v>
      </c>
      <c r="B3165" s="1" t="s">
        <v>2076</v>
      </c>
      <c r="C3165" s="1" t="s">
        <v>34</v>
      </c>
      <c r="D3165" s="1">
        <v>2019</v>
      </c>
      <c r="E3165" s="1">
        <v>14648</v>
      </c>
      <c r="F3165" s="1" t="s">
        <v>23</v>
      </c>
      <c r="G3165" s="1" t="s">
        <v>17</v>
      </c>
      <c r="H3165" s="1" t="s">
        <v>18</v>
      </c>
      <c r="I3165" s="1">
        <v>12.62</v>
      </c>
      <c r="J3165" s="1" t="s">
        <v>24</v>
      </c>
      <c r="K3165" s="1" t="s">
        <v>1056</v>
      </c>
      <c r="L3165" s="1">
        <v>7</v>
      </c>
      <c r="M3165" s="1" t="s">
        <v>2077</v>
      </c>
      <c r="N3165" s="1">
        <v>27.36</v>
      </c>
      <c r="P3165" s="2">
        <f t="shared" si="205"/>
        <v>158</v>
      </c>
      <c r="Q3165">
        <f t="shared" si="207"/>
        <v>3529000</v>
      </c>
      <c r="R3165">
        <f t="shared" si="206"/>
        <v>99.995522810994615</v>
      </c>
    </row>
    <row r="3166" spans="1:18" ht="20.399999999999999" x14ac:dyDescent="0.35">
      <c r="A3166" s="1">
        <v>3164</v>
      </c>
      <c r="B3166" s="1" t="s">
        <v>1723</v>
      </c>
      <c r="C3166" s="1" t="s">
        <v>39</v>
      </c>
      <c r="D3166" s="1">
        <v>2013</v>
      </c>
      <c r="E3166" s="1">
        <v>100000</v>
      </c>
      <c r="F3166" s="1" t="s">
        <v>28</v>
      </c>
      <c r="G3166" s="1" t="s">
        <v>17</v>
      </c>
      <c r="H3166" s="1" t="s">
        <v>36</v>
      </c>
      <c r="I3166" s="1">
        <v>15.8</v>
      </c>
      <c r="J3166" s="1" t="s">
        <v>24</v>
      </c>
      <c r="K3166" s="1" t="s">
        <v>215</v>
      </c>
      <c r="L3166" s="1">
        <v>5</v>
      </c>
      <c r="N3166" s="1">
        <v>6.5</v>
      </c>
      <c r="P3166" s="2">
        <f t="shared" si="205"/>
        <v>110</v>
      </c>
      <c r="R3166" t="str">
        <f t="shared" si="206"/>
        <v/>
      </c>
    </row>
    <row r="3167" spans="1:18" ht="20.399999999999999" x14ac:dyDescent="0.35">
      <c r="A3167" s="1">
        <v>3165</v>
      </c>
      <c r="B3167" s="1" t="s">
        <v>437</v>
      </c>
      <c r="C3167" s="1" t="s">
        <v>43</v>
      </c>
      <c r="D3167" s="1">
        <v>2016</v>
      </c>
      <c r="E3167" s="1">
        <v>22000</v>
      </c>
      <c r="F3167" s="1" t="s">
        <v>28</v>
      </c>
      <c r="G3167" s="1" t="s">
        <v>17</v>
      </c>
      <c r="H3167" s="1" t="s">
        <v>18</v>
      </c>
      <c r="I3167" s="1">
        <v>18.899999999999999</v>
      </c>
      <c r="J3167" s="1" t="s">
        <v>24</v>
      </c>
      <c r="K3167" s="1" t="s">
        <v>110</v>
      </c>
      <c r="L3167" s="1">
        <v>5</v>
      </c>
      <c r="N3167" s="1">
        <v>4.25</v>
      </c>
      <c r="P3167" s="2">
        <f t="shared" si="205"/>
        <v>82</v>
      </c>
      <c r="R3167" t="str">
        <f t="shared" si="206"/>
        <v/>
      </c>
    </row>
    <row r="3168" spans="1:18" ht="20.399999999999999" x14ac:dyDescent="0.35">
      <c r="A3168" s="1">
        <v>3166</v>
      </c>
      <c r="B3168" s="1" t="s">
        <v>2078</v>
      </c>
      <c r="C3168" s="1" t="s">
        <v>15</v>
      </c>
      <c r="D3168" s="1">
        <v>2014</v>
      </c>
      <c r="E3168" s="1">
        <v>10000</v>
      </c>
      <c r="F3168" s="1" t="s">
        <v>28</v>
      </c>
      <c r="G3168" s="1" t="s">
        <v>17</v>
      </c>
      <c r="H3168" s="1" t="s">
        <v>18</v>
      </c>
      <c r="I3168" s="1">
        <v>18.2</v>
      </c>
      <c r="J3168" s="1" t="s">
        <v>24</v>
      </c>
      <c r="K3168" s="1" t="s">
        <v>2079</v>
      </c>
      <c r="L3168" s="1">
        <v>5</v>
      </c>
      <c r="N3168" s="1">
        <v>5.5</v>
      </c>
      <c r="P3168" s="2">
        <f t="shared" si="205"/>
        <v>82.4</v>
      </c>
      <c r="R3168" t="str">
        <f t="shared" si="206"/>
        <v/>
      </c>
    </row>
    <row r="3169" spans="1:18" ht="20.399999999999999" x14ac:dyDescent="0.35">
      <c r="A3169" s="1">
        <v>3167</v>
      </c>
      <c r="B3169" s="1" t="s">
        <v>2080</v>
      </c>
      <c r="C3169" s="1" t="s">
        <v>57</v>
      </c>
      <c r="D3169" s="1">
        <v>2015</v>
      </c>
      <c r="E3169" s="1">
        <v>107000</v>
      </c>
      <c r="F3169" s="1" t="s">
        <v>28</v>
      </c>
      <c r="G3169" s="1" t="s">
        <v>17</v>
      </c>
      <c r="H3169" s="1" t="s">
        <v>18</v>
      </c>
      <c r="I3169" s="1">
        <v>20.85</v>
      </c>
      <c r="J3169" s="1" t="s">
        <v>24</v>
      </c>
      <c r="K3169" s="1" t="s">
        <v>544</v>
      </c>
      <c r="L3169" s="1">
        <v>5</v>
      </c>
      <c r="N3169" s="1">
        <v>4</v>
      </c>
      <c r="P3169" s="2">
        <f t="shared" si="205"/>
        <v>83.14</v>
      </c>
      <c r="R3169" t="str">
        <f t="shared" si="206"/>
        <v/>
      </c>
    </row>
    <row r="3170" spans="1:18" ht="20.399999999999999" x14ac:dyDescent="0.35">
      <c r="A3170" s="1">
        <v>3168</v>
      </c>
      <c r="B3170" s="1" t="s">
        <v>1320</v>
      </c>
      <c r="C3170" s="1" t="s">
        <v>53</v>
      </c>
      <c r="D3170" s="1">
        <v>2017</v>
      </c>
      <c r="E3170" s="1">
        <v>48198</v>
      </c>
      <c r="F3170" s="1" t="s">
        <v>28</v>
      </c>
      <c r="G3170" s="1" t="s">
        <v>17</v>
      </c>
      <c r="H3170" s="1" t="s">
        <v>18</v>
      </c>
      <c r="I3170" s="1">
        <v>17.57</v>
      </c>
      <c r="J3170" s="1" t="s">
        <v>24</v>
      </c>
      <c r="K3170" s="1" t="s">
        <v>29</v>
      </c>
      <c r="L3170" s="1">
        <v>5</v>
      </c>
      <c r="M3170" s="1" t="s">
        <v>1321</v>
      </c>
      <c r="N3170" s="1">
        <v>4.6500000000000004</v>
      </c>
      <c r="P3170" s="2">
        <f t="shared" si="205"/>
        <v>88.7</v>
      </c>
      <c r="Q3170">
        <f t="shared" si="207"/>
        <v>763000</v>
      </c>
      <c r="R3170">
        <f t="shared" si="206"/>
        <v>99.988374836173008</v>
      </c>
    </row>
    <row r="3171" spans="1:18" ht="20.399999999999999" x14ac:dyDescent="0.35">
      <c r="A3171" s="1">
        <v>3169</v>
      </c>
      <c r="B3171" s="1" t="s">
        <v>289</v>
      </c>
      <c r="C3171" s="1" t="s">
        <v>61</v>
      </c>
      <c r="D3171" s="1">
        <v>2015</v>
      </c>
      <c r="E3171" s="1">
        <v>15000</v>
      </c>
      <c r="F3171" s="1" t="s">
        <v>23</v>
      </c>
      <c r="G3171" s="1" t="s">
        <v>35</v>
      </c>
      <c r="H3171" s="1" t="s">
        <v>18</v>
      </c>
      <c r="I3171" s="1">
        <v>19.27</v>
      </c>
      <c r="J3171" s="1" t="s">
        <v>24</v>
      </c>
      <c r="K3171" s="1" t="s">
        <v>163</v>
      </c>
      <c r="L3171" s="1">
        <v>5</v>
      </c>
      <c r="N3171" s="1">
        <v>28.5</v>
      </c>
      <c r="P3171" s="2">
        <f t="shared" ref="P3171:P3190" si="208">--LEFT(K3171, FIND(" ", K3171) - 1)</f>
        <v>170</v>
      </c>
      <c r="R3171" t="str">
        <f t="shared" si="206"/>
        <v/>
      </c>
    </row>
    <row r="3172" spans="1:18" ht="20.399999999999999" x14ac:dyDescent="0.35">
      <c r="A3172" s="1">
        <v>3170</v>
      </c>
      <c r="B3172" s="1" t="s">
        <v>910</v>
      </c>
      <c r="C3172" s="1" t="s">
        <v>34</v>
      </c>
      <c r="D3172" s="1">
        <v>2014</v>
      </c>
      <c r="E3172" s="1">
        <v>80073</v>
      </c>
      <c r="F3172" s="1" t="s">
        <v>23</v>
      </c>
      <c r="G3172" s="1" t="s">
        <v>17</v>
      </c>
      <c r="H3172" s="1" t="s">
        <v>18</v>
      </c>
      <c r="I3172" s="1">
        <v>17.3</v>
      </c>
      <c r="J3172" s="1" t="s">
        <v>24</v>
      </c>
      <c r="K3172" s="1" t="s">
        <v>132</v>
      </c>
      <c r="L3172" s="1">
        <v>5</v>
      </c>
      <c r="N3172" s="1">
        <v>7.11</v>
      </c>
      <c r="P3172" s="2">
        <f t="shared" si="208"/>
        <v>163.69999999999999</v>
      </c>
      <c r="R3172" t="str">
        <f t="shared" si="206"/>
        <v/>
      </c>
    </row>
    <row r="3173" spans="1:18" ht="20.399999999999999" x14ac:dyDescent="0.35">
      <c r="A3173" s="1">
        <v>3171</v>
      </c>
      <c r="B3173" s="1" t="s">
        <v>198</v>
      </c>
      <c r="C3173" s="1" t="s">
        <v>39</v>
      </c>
      <c r="D3173" s="1">
        <v>2013</v>
      </c>
      <c r="E3173" s="1">
        <v>85388</v>
      </c>
      <c r="F3173" s="1" t="s">
        <v>23</v>
      </c>
      <c r="G3173" s="1" t="s">
        <v>17</v>
      </c>
      <c r="H3173" s="1" t="s">
        <v>18</v>
      </c>
      <c r="I3173" s="1">
        <v>21.1</v>
      </c>
      <c r="J3173" s="1" t="s">
        <v>24</v>
      </c>
      <c r="K3173" s="1" t="s">
        <v>114</v>
      </c>
      <c r="L3173" s="1">
        <v>5</v>
      </c>
      <c r="N3173" s="1">
        <v>3.9</v>
      </c>
      <c r="P3173" s="2">
        <f t="shared" si="208"/>
        <v>73.900000000000006</v>
      </c>
      <c r="R3173" t="str">
        <f t="shared" si="206"/>
        <v/>
      </c>
    </row>
    <row r="3174" spans="1:18" ht="20.399999999999999" x14ac:dyDescent="0.35">
      <c r="A3174" s="1">
        <v>3172</v>
      </c>
      <c r="B3174" s="1" t="s">
        <v>1874</v>
      </c>
      <c r="C3174" s="1" t="s">
        <v>43</v>
      </c>
      <c r="D3174" s="1">
        <v>2017</v>
      </c>
      <c r="E3174" s="1">
        <v>14700</v>
      </c>
      <c r="F3174" s="1" t="s">
        <v>28</v>
      </c>
      <c r="G3174" s="1" t="s">
        <v>17</v>
      </c>
      <c r="H3174" s="1" t="s">
        <v>18</v>
      </c>
      <c r="I3174" s="1">
        <v>18.899999999999999</v>
      </c>
      <c r="J3174" s="1" t="s">
        <v>24</v>
      </c>
      <c r="K3174" s="1" t="s">
        <v>327</v>
      </c>
      <c r="L3174" s="1">
        <v>5</v>
      </c>
      <c r="N3174" s="1">
        <v>5.6</v>
      </c>
      <c r="P3174" s="2">
        <f t="shared" si="208"/>
        <v>81.86</v>
      </c>
      <c r="R3174" t="str">
        <f t="shared" si="206"/>
        <v/>
      </c>
    </row>
    <row r="3175" spans="1:18" ht="20.399999999999999" x14ac:dyDescent="0.35">
      <c r="A3175" s="1">
        <v>3173</v>
      </c>
      <c r="B3175" s="1" t="s">
        <v>2081</v>
      </c>
      <c r="C3175" s="1" t="s">
        <v>22</v>
      </c>
      <c r="D3175" s="1">
        <v>2012</v>
      </c>
      <c r="E3175" s="1">
        <v>150000</v>
      </c>
      <c r="F3175" s="1" t="s">
        <v>23</v>
      </c>
      <c r="G3175" s="1" t="s">
        <v>17</v>
      </c>
      <c r="H3175" s="1" t="s">
        <v>145</v>
      </c>
      <c r="I3175" s="1">
        <v>28.4</v>
      </c>
      <c r="J3175" s="1" t="s">
        <v>24</v>
      </c>
      <c r="K3175" s="1" t="s">
        <v>1043</v>
      </c>
      <c r="L3175" s="1">
        <v>5</v>
      </c>
      <c r="M3175" s="1" t="s">
        <v>2082</v>
      </c>
      <c r="N3175" s="1">
        <v>2.25</v>
      </c>
      <c r="P3175" s="2">
        <f t="shared" si="208"/>
        <v>73.75</v>
      </c>
      <c r="Q3175">
        <f t="shared" si="207"/>
        <v>791000</v>
      </c>
      <c r="R3175">
        <f t="shared" si="206"/>
        <v>99.990676359039185</v>
      </c>
    </row>
    <row r="3176" spans="1:18" ht="20.399999999999999" x14ac:dyDescent="0.35">
      <c r="A3176" s="1">
        <v>3174</v>
      </c>
      <c r="B3176" s="1" t="s">
        <v>349</v>
      </c>
      <c r="C3176" s="1" t="s">
        <v>57</v>
      </c>
      <c r="D3176" s="1">
        <v>2011</v>
      </c>
      <c r="E3176" s="1">
        <v>34994</v>
      </c>
      <c r="F3176" s="1" t="s">
        <v>23</v>
      </c>
      <c r="G3176" s="1" t="s">
        <v>17</v>
      </c>
      <c r="H3176" s="1" t="s">
        <v>18</v>
      </c>
      <c r="I3176" s="1">
        <v>22.32</v>
      </c>
      <c r="J3176" s="1" t="s">
        <v>24</v>
      </c>
      <c r="K3176" s="1" t="s">
        <v>235</v>
      </c>
      <c r="L3176" s="1">
        <v>5</v>
      </c>
      <c r="N3176" s="1">
        <v>3.9</v>
      </c>
      <c r="P3176" s="2">
        <f t="shared" si="208"/>
        <v>126.32</v>
      </c>
      <c r="R3176" t="str">
        <f t="shared" si="206"/>
        <v/>
      </c>
    </row>
    <row r="3177" spans="1:18" ht="20.399999999999999" x14ac:dyDescent="0.35">
      <c r="A3177" s="1">
        <v>3175</v>
      </c>
      <c r="B3177" s="1" t="s">
        <v>598</v>
      </c>
      <c r="C3177" s="1" t="s">
        <v>34</v>
      </c>
      <c r="D3177" s="1">
        <v>2014</v>
      </c>
      <c r="E3177" s="1">
        <v>82536</v>
      </c>
      <c r="F3177" s="1" t="s">
        <v>23</v>
      </c>
      <c r="G3177" s="1" t="s">
        <v>35</v>
      </c>
      <c r="H3177" s="1" t="s">
        <v>18</v>
      </c>
      <c r="I3177" s="1">
        <v>14.74</v>
      </c>
      <c r="J3177" s="1" t="s">
        <v>24</v>
      </c>
      <c r="K3177" s="1" t="s">
        <v>233</v>
      </c>
      <c r="L3177" s="1">
        <v>5</v>
      </c>
      <c r="N3177" s="1">
        <v>28.63</v>
      </c>
      <c r="P3177" s="2">
        <f t="shared" si="208"/>
        <v>270.89999999999998</v>
      </c>
      <c r="R3177" t="str">
        <f t="shared" si="206"/>
        <v/>
      </c>
    </row>
    <row r="3178" spans="1:18" ht="20.399999999999999" x14ac:dyDescent="0.35">
      <c r="A3178" s="1">
        <v>3176</v>
      </c>
      <c r="B3178" s="1" t="s">
        <v>336</v>
      </c>
      <c r="C3178" s="1" t="s">
        <v>61</v>
      </c>
      <c r="D3178" s="1">
        <v>2013</v>
      </c>
      <c r="E3178" s="1">
        <v>82000</v>
      </c>
      <c r="F3178" s="1" t="s">
        <v>28</v>
      </c>
      <c r="G3178" s="1" t="s">
        <v>35</v>
      </c>
      <c r="H3178" s="1" t="s">
        <v>18</v>
      </c>
      <c r="I3178" s="1">
        <v>13.7</v>
      </c>
      <c r="J3178" s="1" t="s">
        <v>24</v>
      </c>
      <c r="K3178" s="1" t="s">
        <v>337</v>
      </c>
      <c r="L3178" s="1">
        <v>5</v>
      </c>
      <c r="N3178" s="1">
        <v>7.25</v>
      </c>
      <c r="P3178" s="2">
        <f t="shared" si="208"/>
        <v>157.75</v>
      </c>
      <c r="R3178" t="str">
        <f t="shared" si="206"/>
        <v/>
      </c>
    </row>
    <row r="3179" spans="1:18" ht="20.399999999999999" x14ac:dyDescent="0.35">
      <c r="A3179" s="1">
        <v>3177</v>
      </c>
      <c r="B3179" s="1" t="s">
        <v>392</v>
      </c>
      <c r="C3179" s="1" t="s">
        <v>22</v>
      </c>
      <c r="D3179" s="1">
        <v>2006</v>
      </c>
      <c r="E3179" s="1">
        <v>52000</v>
      </c>
      <c r="F3179" s="1" t="s">
        <v>28</v>
      </c>
      <c r="G3179" s="1" t="s">
        <v>17</v>
      </c>
      <c r="H3179" s="1" t="s">
        <v>36</v>
      </c>
      <c r="I3179" s="1">
        <v>18.899999999999999</v>
      </c>
      <c r="J3179" s="1" t="s">
        <v>24</v>
      </c>
      <c r="K3179" s="1" t="s">
        <v>88</v>
      </c>
      <c r="L3179" s="1">
        <v>5</v>
      </c>
      <c r="N3179" s="1">
        <v>2</v>
      </c>
      <c r="P3179" s="2">
        <f t="shared" si="208"/>
        <v>67.099999999999994</v>
      </c>
      <c r="R3179" t="str">
        <f t="shared" si="206"/>
        <v/>
      </c>
    </row>
    <row r="3180" spans="1:18" ht="20.399999999999999" x14ac:dyDescent="0.35">
      <c r="A3180" s="1">
        <v>3178</v>
      </c>
      <c r="B3180" s="1" t="s">
        <v>1028</v>
      </c>
      <c r="C3180" s="1" t="s">
        <v>15</v>
      </c>
      <c r="D3180" s="1">
        <v>2011</v>
      </c>
      <c r="E3180" s="1">
        <v>20000</v>
      </c>
      <c r="F3180" s="1" t="s">
        <v>28</v>
      </c>
      <c r="G3180" s="1" t="s">
        <v>17</v>
      </c>
      <c r="H3180" s="1" t="s">
        <v>18</v>
      </c>
      <c r="I3180" s="1">
        <v>16.47</v>
      </c>
      <c r="J3180" s="1" t="s">
        <v>24</v>
      </c>
      <c r="K3180" s="1" t="s">
        <v>114</v>
      </c>
      <c r="L3180" s="1">
        <v>5</v>
      </c>
      <c r="N3180" s="1">
        <v>3.5</v>
      </c>
      <c r="P3180" s="2">
        <f t="shared" si="208"/>
        <v>73.900000000000006</v>
      </c>
      <c r="R3180" t="str">
        <f t="shared" si="206"/>
        <v/>
      </c>
    </row>
    <row r="3181" spans="1:18" ht="20.399999999999999" x14ac:dyDescent="0.35">
      <c r="A3181" s="1">
        <v>3179</v>
      </c>
      <c r="B3181" s="1" t="s">
        <v>1202</v>
      </c>
      <c r="C3181" s="1" t="s">
        <v>39</v>
      </c>
      <c r="D3181" s="1">
        <v>2011</v>
      </c>
      <c r="E3181" s="1">
        <v>55000</v>
      </c>
      <c r="F3181" s="1" t="s">
        <v>28</v>
      </c>
      <c r="G3181" s="1" t="s">
        <v>17</v>
      </c>
      <c r="H3181" s="1" t="s">
        <v>18</v>
      </c>
      <c r="I3181" s="1">
        <v>14.8</v>
      </c>
      <c r="J3181" s="1" t="s">
        <v>24</v>
      </c>
      <c r="K3181" s="1" t="s">
        <v>1059</v>
      </c>
      <c r="L3181" s="1">
        <v>5</v>
      </c>
      <c r="N3181" s="1">
        <v>5</v>
      </c>
      <c r="P3181" s="2">
        <f t="shared" si="208"/>
        <v>130.19999999999999</v>
      </c>
      <c r="R3181" t="str">
        <f t="shared" si="206"/>
        <v/>
      </c>
    </row>
    <row r="3182" spans="1:18" ht="20.399999999999999" x14ac:dyDescent="0.35">
      <c r="A3182" s="1">
        <v>3180</v>
      </c>
      <c r="B3182" s="1" t="s">
        <v>2083</v>
      </c>
      <c r="C3182" s="1" t="s">
        <v>129</v>
      </c>
      <c r="D3182" s="1">
        <v>2015</v>
      </c>
      <c r="E3182" s="1">
        <v>47001</v>
      </c>
      <c r="F3182" s="1" t="s">
        <v>16</v>
      </c>
      <c r="G3182" s="1" t="s">
        <v>17</v>
      </c>
      <c r="H3182" s="1" t="s">
        <v>18</v>
      </c>
      <c r="I3182" s="1">
        <v>20</v>
      </c>
      <c r="J3182" s="1" t="s">
        <v>19</v>
      </c>
      <c r="K3182" s="1" t="s">
        <v>759</v>
      </c>
      <c r="L3182" s="1">
        <v>5</v>
      </c>
      <c r="M3182" s="1" t="s">
        <v>2084</v>
      </c>
      <c r="N3182" s="1">
        <v>3.72</v>
      </c>
      <c r="P3182" s="2">
        <f t="shared" si="208"/>
        <v>63</v>
      </c>
      <c r="Q3182">
        <f t="shared" si="207"/>
        <v>536000</v>
      </c>
      <c r="R3182">
        <f t="shared" si="206"/>
        <v>99.988246268656724</v>
      </c>
    </row>
    <row r="3183" spans="1:18" ht="20.399999999999999" x14ac:dyDescent="0.35">
      <c r="A3183" s="1">
        <v>3181</v>
      </c>
      <c r="B3183" s="1" t="s">
        <v>397</v>
      </c>
      <c r="C3183" s="1" t="s">
        <v>27</v>
      </c>
      <c r="D3183" s="1">
        <v>2014</v>
      </c>
      <c r="E3183" s="1">
        <v>52000</v>
      </c>
      <c r="F3183" s="1" t="s">
        <v>28</v>
      </c>
      <c r="G3183" s="1" t="s">
        <v>17</v>
      </c>
      <c r="H3183" s="1" t="s">
        <v>18</v>
      </c>
      <c r="I3183" s="1">
        <v>22.5</v>
      </c>
      <c r="J3183" s="1" t="s">
        <v>24</v>
      </c>
      <c r="K3183" s="1" t="s">
        <v>398</v>
      </c>
      <c r="L3183" s="1">
        <v>5</v>
      </c>
      <c r="M3183" s="1" t="s">
        <v>2085</v>
      </c>
      <c r="N3183" s="1">
        <v>3.45</v>
      </c>
      <c r="P3183" s="2">
        <f t="shared" si="208"/>
        <v>67.040000000000006</v>
      </c>
      <c r="Q3183">
        <f t="shared" si="207"/>
        <v>551000</v>
      </c>
      <c r="R3183">
        <f t="shared" si="206"/>
        <v>99.987833030852997</v>
      </c>
    </row>
    <row r="3184" spans="1:18" ht="20.399999999999999" x14ac:dyDescent="0.35">
      <c r="A3184" s="1">
        <v>3182</v>
      </c>
      <c r="B3184" s="1" t="s">
        <v>749</v>
      </c>
      <c r="C3184" s="1" t="s">
        <v>57</v>
      </c>
      <c r="D3184" s="1">
        <v>2013</v>
      </c>
      <c r="E3184" s="1">
        <v>43284</v>
      </c>
      <c r="F3184" s="1" t="s">
        <v>23</v>
      </c>
      <c r="G3184" s="1" t="s">
        <v>17</v>
      </c>
      <c r="H3184" s="1" t="s">
        <v>18</v>
      </c>
      <c r="I3184" s="1">
        <v>23.4</v>
      </c>
      <c r="J3184" s="1" t="s">
        <v>24</v>
      </c>
      <c r="K3184" s="1" t="s">
        <v>51</v>
      </c>
      <c r="L3184" s="1">
        <v>5</v>
      </c>
      <c r="N3184" s="1">
        <v>4.5</v>
      </c>
      <c r="P3184" s="2">
        <f t="shared" si="208"/>
        <v>74</v>
      </c>
      <c r="R3184" t="str">
        <f t="shared" si="206"/>
        <v/>
      </c>
    </row>
    <row r="3185" spans="1:18" ht="20.399999999999999" x14ac:dyDescent="0.35">
      <c r="A3185" s="1">
        <v>3183</v>
      </c>
      <c r="B3185" s="1" t="s">
        <v>634</v>
      </c>
      <c r="C3185" s="1" t="s">
        <v>34</v>
      </c>
      <c r="D3185" s="1">
        <v>2018</v>
      </c>
      <c r="E3185" s="1">
        <v>23875</v>
      </c>
      <c r="F3185" s="1" t="s">
        <v>28</v>
      </c>
      <c r="G3185" s="1" t="s">
        <v>35</v>
      </c>
      <c r="H3185" s="1" t="s">
        <v>18</v>
      </c>
      <c r="I3185" s="1">
        <v>13</v>
      </c>
      <c r="J3185" s="1" t="s">
        <v>24</v>
      </c>
      <c r="K3185" s="1" t="s">
        <v>283</v>
      </c>
      <c r="L3185" s="1">
        <v>5</v>
      </c>
      <c r="N3185" s="1">
        <v>14.36</v>
      </c>
      <c r="P3185" s="2">
        <f t="shared" si="208"/>
        <v>121.3</v>
      </c>
      <c r="R3185" t="str">
        <f t="shared" si="206"/>
        <v/>
      </c>
    </row>
    <row r="3186" spans="1:18" ht="20.399999999999999" x14ac:dyDescent="0.35">
      <c r="A3186" s="1">
        <v>3184</v>
      </c>
      <c r="B3186" s="1" t="s">
        <v>868</v>
      </c>
      <c r="C3186" s="1" t="s">
        <v>74</v>
      </c>
      <c r="D3186" s="1">
        <v>2016</v>
      </c>
      <c r="E3186" s="1">
        <v>51866</v>
      </c>
      <c r="F3186" s="1" t="s">
        <v>28</v>
      </c>
      <c r="G3186" s="1" t="s">
        <v>17</v>
      </c>
      <c r="H3186" s="1" t="s">
        <v>18</v>
      </c>
      <c r="I3186" s="1">
        <v>18.899999999999999</v>
      </c>
      <c r="J3186" s="1" t="s">
        <v>24</v>
      </c>
      <c r="K3186" s="1" t="s">
        <v>110</v>
      </c>
      <c r="L3186" s="1">
        <v>5</v>
      </c>
      <c r="N3186" s="1">
        <v>5.5</v>
      </c>
      <c r="P3186" s="2">
        <f t="shared" si="208"/>
        <v>82</v>
      </c>
      <c r="R3186" t="str">
        <f t="shared" si="206"/>
        <v/>
      </c>
    </row>
    <row r="3187" spans="1:18" ht="20.399999999999999" x14ac:dyDescent="0.35">
      <c r="A3187" s="1">
        <v>3185</v>
      </c>
      <c r="B3187" s="1" t="s">
        <v>677</v>
      </c>
      <c r="C3187" s="1" t="s">
        <v>15</v>
      </c>
      <c r="D3187" s="1">
        <v>2013</v>
      </c>
      <c r="E3187" s="1">
        <v>69000</v>
      </c>
      <c r="F3187" s="1" t="s">
        <v>23</v>
      </c>
      <c r="G3187" s="1" t="s">
        <v>17</v>
      </c>
      <c r="H3187" s="1" t="s">
        <v>18</v>
      </c>
      <c r="I3187" s="1">
        <v>23.08</v>
      </c>
      <c r="J3187" s="1" t="s">
        <v>24</v>
      </c>
      <c r="K3187" s="1" t="s">
        <v>44</v>
      </c>
      <c r="L3187" s="1">
        <v>5</v>
      </c>
      <c r="N3187" s="1">
        <v>3</v>
      </c>
      <c r="P3187" s="2">
        <f t="shared" si="208"/>
        <v>63.1</v>
      </c>
      <c r="R3187" t="str">
        <f t="shared" si="206"/>
        <v/>
      </c>
    </row>
    <row r="3188" spans="1:18" ht="20.399999999999999" x14ac:dyDescent="0.35">
      <c r="A3188" s="1">
        <v>3186</v>
      </c>
      <c r="B3188" s="1" t="s">
        <v>326</v>
      </c>
      <c r="C3188" s="1" t="s">
        <v>34</v>
      </c>
      <c r="D3188" s="1">
        <v>2017</v>
      </c>
      <c r="E3188" s="1">
        <v>62788</v>
      </c>
      <c r="F3188" s="1" t="s">
        <v>28</v>
      </c>
      <c r="G3188" s="1" t="s">
        <v>17</v>
      </c>
      <c r="H3188" s="1" t="s">
        <v>18</v>
      </c>
      <c r="I3188" s="1">
        <v>18.899999999999999</v>
      </c>
      <c r="J3188" s="1" t="s">
        <v>24</v>
      </c>
      <c r="K3188" s="1" t="s">
        <v>327</v>
      </c>
      <c r="L3188" s="1">
        <v>5</v>
      </c>
      <c r="M3188" s="1" t="s">
        <v>1502</v>
      </c>
      <c r="N3188" s="1">
        <v>6.08</v>
      </c>
      <c r="P3188" s="2">
        <f t="shared" si="208"/>
        <v>81.86</v>
      </c>
      <c r="Q3188">
        <f t="shared" si="207"/>
        <v>810000</v>
      </c>
      <c r="R3188">
        <f t="shared" si="206"/>
        <v>99.989893827160486</v>
      </c>
    </row>
    <row r="3189" spans="1:18" ht="20.399999999999999" x14ac:dyDescent="0.35">
      <c r="A3189" s="1">
        <v>3187</v>
      </c>
      <c r="B3189" s="1" t="s">
        <v>474</v>
      </c>
      <c r="C3189" s="1" t="s">
        <v>27</v>
      </c>
      <c r="D3189" s="1">
        <v>2013</v>
      </c>
      <c r="E3189" s="1">
        <v>150000</v>
      </c>
      <c r="F3189" s="1" t="s">
        <v>23</v>
      </c>
      <c r="G3189" s="1" t="s">
        <v>17</v>
      </c>
      <c r="H3189" s="1" t="s">
        <v>18</v>
      </c>
      <c r="I3189" s="1">
        <v>20.54</v>
      </c>
      <c r="J3189" s="1" t="s">
        <v>24</v>
      </c>
      <c r="K3189" s="1" t="s">
        <v>49</v>
      </c>
      <c r="L3189" s="1">
        <v>5</v>
      </c>
      <c r="N3189" s="1">
        <v>5</v>
      </c>
      <c r="P3189" s="2">
        <f t="shared" si="208"/>
        <v>103.6</v>
      </c>
      <c r="R3189" t="str">
        <f t="shared" si="206"/>
        <v/>
      </c>
    </row>
    <row r="3190" spans="1:18" ht="20.399999999999999" x14ac:dyDescent="0.35">
      <c r="A3190" s="1">
        <v>3188</v>
      </c>
      <c r="B3190" s="1" t="s">
        <v>766</v>
      </c>
      <c r="C3190" s="1" t="s">
        <v>53</v>
      </c>
      <c r="D3190" s="1">
        <v>2015</v>
      </c>
      <c r="E3190" s="1">
        <v>47566</v>
      </c>
      <c r="F3190" s="1" t="s">
        <v>23</v>
      </c>
      <c r="G3190" s="1" t="s">
        <v>35</v>
      </c>
      <c r="H3190" s="1" t="s">
        <v>18</v>
      </c>
      <c r="I3190" s="1">
        <v>12.55</v>
      </c>
      <c r="J3190" s="1" t="s">
        <v>24</v>
      </c>
      <c r="K3190" s="1" t="s">
        <v>207</v>
      </c>
      <c r="L3190" s="1">
        <v>7</v>
      </c>
      <c r="N3190" s="1">
        <v>20.25</v>
      </c>
      <c r="P3190" s="2">
        <f t="shared" si="208"/>
        <v>168.5</v>
      </c>
      <c r="R3190" t="str">
        <f t="shared" si="206"/>
        <v/>
      </c>
    </row>
    <row r="3191" spans="1:18" ht="20.399999999999999" x14ac:dyDescent="0.35">
      <c r="A3191" s="1">
        <v>3189</v>
      </c>
      <c r="B3191" s="1" t="s">
        <v>2086</v>
      </c>
      <c r="C3191" s="1" t="s">
        <v>27</v>
      </c>
      <c r="D3191" s="1">
        <v>2002</v>
      </c>
      <c r="E3191" s="1">
        <v>67000</v>
      </c>
      <c r="F3191" s="1" t="s">
        <v>28</v>
      </c>
      <c r="G3191" s="1" t="s">
        <v>17</v>
      </c>
      <c r="H3191" s="1" t="s">
        <v>145</v>
      </c>
      <c r="I3191" s="1">
        <v>0</v>
      </c>
      <c r="J3191" s="1" t="s">
        <v>24</v>
      </c>
      <c r="K3191" s="1" t="s">
        <v>188</v>
      </c>
      <c r="L3191" s="1">
        <v>5</v>
      </c>
      <c r="N3191" s="1">
        <v>1.2</v>
      </c>
      <c r="P3191" s="2"/>
      <c r="R3191" t="str">
        <f t="shared" si="206"/>
        <v/>
      </c>
    </row>
    <row r="3192" spans="1:18" ht="20.399999999999999" x14ac:dyDescent="0.35">
      <c r="A3192" s="1">
        <v>3190</v>
      </c>
      <c r="B3192" s="1" t="s">
        <v>412</v>
      </c>
      <c r="C3192" s="1" t="s">
        <v>22</v>
      </c>
      <c r="D3192" s="1">
        <v>2018</v>
      </c>
      <c r="E3192" s="1">
        <v>20300</v>
      </c>
      <c r="F3192" s="1" t="s">
        <v>23</v>
      </c>
      <c r="G3192" s="1" t="s">
        <v>35</v>
      </c>
      <c r="H3192" s="1" t="s">
        <v>18</v>
      </c>
      <c r="I3192" s="1">
        <v>11.36</v>
      </c>
      <c r="J3192" s="1" t="s">
        <v>24</v>
      </c>
      <c r="K3192" s="1" t="s">
        <v>46</v>
      </c>
      <c r="L3192" s="1">
        <v>7</v>
      </c>
      <c r="M3192" s="1" t="s">
        <v>2087</v>
      </c>
      <c r="N3192" s="1">
        <v>18</v>
      </c>
      <c r="P3192" s="2">
        <f t="shared" ref="P3192:P3223" si="209">--LEFT(K3192, FIND(" ", K3192) - 1)</f>
        <v>171.5</v>
      </c>
      <c r="Q3192">
        <f t="shared" si="207"/>
        <v>2097000</v>
      </c>
      <c r="R3192">
        <f t="shared" si="206"/>
        <v>99.99182164997616</v>
      </c>
    </row>
    <row r="3193" spans="1:18" ht="20.399999999999999" x14ac:dyDescent="0.35">
      <c r="A3193" s="1">
        <v>3191</v>
      </c>
      <c r="B3193" s="1" t="s">
        <v>925</v>
      </c>
      <c r="C3193" s="1" t="s">
        <v>22</v>
      </c>
      <c r="D3193" s="1">
        <v>2015</v>
      </c>
      <c r="E3193" s="1">
        <v>48300</v>
      </c>
      <c r="F3193" s="1" t="s">
        <v>23</v>
      </c>
      <c r="G3193" s="1" t="s">
        <v>35</v>
      </c>
      <c r="H3193" s="1" t="s">
        <v>18</v>
      </c>
      <c r="I3193" s="1">
        <v>20</v>
      </c>
      <c r="J3193" s="1" t="s">
        <v>24</v>
      </c>
      <c r="K3193" s="1" t="s">
        <v>259</v>
      </c>
      <c r="L3193" s="1">
        <v>5</v>
      </c>
      <c r="N3193" s="1">
        <v>17.5</v>
      </c>
      <c r="P3193" s="2">
        <f t="shared" si="209"/>
        <v>107.3</v>
      </c>
      <c r="R3193" t="str">
        <f t="shared" si="206"/>
        <v/>
      </c>
    </row>
    <row r="3194" spans="1:18" ht="20.399999999999999" x14ac:dyDescent="0.35">
      <c r="A3194" s="1">
        <v>3192</v>
      </c>
      <c r="B3194" s="1" t="s">
        <v>633</v>
      </c>
      <c r="C3194" s="1" t="s">
        <v>22</v>
      </c>
      <c r="D3194" s="1">
        <v>2013</v>
      </c>
      <c r="E3194" s="1">
        <v>30000</v>
      </c>
      <c r="F3194" s="1" t="s">
        <v>28</v>
      </c>
      <c r="G3194" s="1" t="s">
        <v>17</v>
      </c>
      <c r="H3194" s="1" t="s">
        <v>18</v>
      </c>
      <c r="I3194" s="1">
        <v>21.1</v>
      </c>
      <c r="J3194" s="1" t="s">
        <v>24</v>
      </c>
      <c r="K3194" s="1" t="s">
        <v>41</v>
      </c>
      <c r="L3194" s="1">
        <v>5</v>
      </c>
      <c r="N3194" s="1">
        <v>2.1</v>
      </c>
      <c r="P3194" s="2">
        <f t="shared" si="209"/>
        <v>55.2</v>
      </c>
      <c r="R3194" t="str">
        <f t="shared" si="206"/>
        <v/>
      </c>
    </row>
    <row r="3195" spans="1:18" ht="20.399999999999999" x14ac:dyDescent="0.35">
      <c r="A3195" s="1">
        <v>3193</v>
      </c>
      <c r="B3195" s="1" t="s">
        <v>1039</v>
      </c>
      <c r="C3195" s="1" t="s">
        <v>74</v>
      </c>
      <c r="D3195" s="1">
        <v>2012</v>
      </c>
      <c r="E3195" s="1">
        <v>36000</v>
      </c>
      <c r="F3195" s="1" t="s">
        <v>23</v>
      </c>
      <c r="G3195" s="1" t="s">
        <v>17</v>
      </c>
      <c r="H3195" s="1" t="s">
        <v>36</v>
      </c>
      <c r="I3195" s="1">
        <v>22.7</v>
      </c>
      <c r="J3195" s="1" t="s">
        <v>24</v>
      </c>
      <c r="K3195" s="1" t="s">
        <v>1040</v>
      </c>
      <c r="L3195" s="1">
        <v>5</v>
      </c>
      <c r="N3195" s="1">
        <v>7.5</v>
      </c>
      <c r="P3195" s="2">
        <f t="shared" si="209"/>
        <v>126.24</v>
      </c>
      <c r="R3195" t="str">
        <f t="shared" si="206"/>
        <v/>
      </c>
    </row>
    <row r="3196" spans="1:18" ht="20.399999999999999" x14ac:dyDescent="0.35">
      <c r="A3196" s="1">
        <v>3194</v>
      </c>
      <c r="B3196" s="1" t="s">
        <v>1399</v>
      </c>
      <c r="C3196" s="1" t="s">
        <v>53</v>
      </c>
      <c r="D3196" s="1">
        <v>2015</v>
      </c>
      <c r="E3196" s="1">
        <v>27641</v>
      </c>
      <c r="F3196" s="1" t="s">
        <v>23</v>
      </c>
      <c r="G3196" s="1" t="s">
        <v>35</v>
      </c>
      <c r="H3196" s="1" t="s">
        <v>36</v>
      </c>
      <c r="I3196" s="1">
        <v>20.7</v>
      </c>
      <c r="J3196" s="1" t="s">
        <v>24</v>
      </c>
      <c r="K3196" s="1" t="s">
        <v>803</v>
      </c>
      <c r="L3196" s="1">
        <v>4</v>
      </c>
      <c r="M3196" s="1" t="s">
        <v>2088</v>
      </c>
      <c r="N3196" s="1">
        <v>24.77</v>
      </c>
      <c r="P3196" s="2">
        <f t="shared" si="209"/>
        <v>113.98</v>
      </c>
      <c r="Q3196">
        <f t="shared" si="207"/>
        <v>3489000</v>
      </c>
      <c r="R3196">
        <f t="shared" si="206"/>
        <v>99.99673316136429</v>
      </c>
    </row>
    <row r="3197" spans="1:18" ht="20.399999999999999" x14ac:dyDescent="0.35">
      <c r="A3197" s="1">
        <v>3195</v>
      </c>
      <c r="B3197" s="1" t="s">
        <v>449</v>
      </c>
      <c r="C3197" s="1" t="s">
        <v>74</v>
      </c>
      <c r="D3197" s="1">
        <v>2015</v>
      </c>
      <c r="E3197" s="1">
        <v>60000</v>
      </c>
      <c r="F3197" s="1" t="s">
        <v>23</v>
      </c>
      <c r="G3197" s="1" t="s">
        <v>17</v>
      </c>
      <c r="H3197" s="1" t="s">
        <v>18</v>
      </c>
      <c r="I3197" s="1">
        <v>19.64</v>
      </c>
      <c r="J3197" s="1" t="s">
        <v>24</v>
      </c>
      <c r="K3197" s="1" t="s">
        <v>95</v>
      </c>
      <c r="L3197" s="1">
        <v>5</v>
      </c>
      <c r="N3197" s="1">
        <v>8.65</v>
      </c>
      <c r="P3197" s="2">
        <f t="shared" si="209"/>
        <v>108.45</v>
      </c>
      <c r="R3197" t="str">
        <f t="shared" si="206"/>
        <v/>
      </c>
    </row>
    <row r="3198" spans="1:18" ht="20.399999999999999" x14ac:dyDescent="0.35">
      <c r="A3198" s="1">
        <v>3196</v>
      </c>
      <c r="B3198" s="1" t="s">
        <v>941</v>
      </c>
      <c r="C3198" s="1" t="s">
        <v>27</v>
      </c>
      <c r="D3198" s="1">
        <v>2019</v>
      </c>
      <c r="E3198" s="1">
        <v>9000</v>
      </c>
      <c r="F3198" s="1" t="s">
        <v>23</v>
      </c>
      <c r="G3198" s="1" t="s">
        <v>35</v>
      </c>
      <c r="H3198" s="1" t="s">
        <v>18</v>
      </c>
      <c r="I3198" s="1">
        <v>10.91</v>
      </c>
      <c r="J3198" s="1" t="s">
        <v>24</v>
      </c>
      <c r="K3198" s="1" t="s">
        <v>942</v>
      </c>
      <c r="L3198" s="1">
        <v>7</v>
      </c>
      <c r="N3198" s="1">
        <v>35.5</v>
      </c>
      <c r="P3198" s="2">
        <f t="shared" si="209"/>
        <v>197</v>
      </c>
      <c r="R3198" t="str">
        <f t="shared" si="206"/>
        <v/>
      </c>
    </row>
    <row r="3199" spans="1:18" ht="20.399999999999999" x14ac:dyDescent="0.35">
      <c r="A3199" s="1">
        <v>3197</v>
      </c>
      <c r="B3199" s="1" t="s">
        <v>2089</v>
      </c>
      <c r="C3199" s="1" t="s">
        <v>61</v>
      </c>
      <c r="D3199" s="1">
        <v>2014</v>
      </c>
      <c r="E3199" s="1">
        <v>60750</v>
      </c>
      <c r="F3199" s="1" t="s">
        <v>28</v>
      </c>
      <c r="G3199" s="1" t="s">
        <v>17</v>
      </c>
      <c r="H3199" s="1" t="s">
        <v>18</v>
      </c>
      <c r="I3199" s="1">
        <v>14.28</v>
      </c>
      <c r="J3199" s="1" t="s">
        <v>24</v>
      </c>
      <c r="K3199" s="1" t="s">
        <v>127</v>
      </c>
      <c r="L3199" s="1">
        <v>5</v>
      </c>
      <c r="N3199" s="1">
        <v>10.5</v>
      </c>
      <c r="P3199" s="2">
        <f t="shared" si="209"/>
        <v>138.03</v>
      </c>
      <c r="R3199" t="str">
        <f t="shared" si="206"/>
        <v/>
      </c>
    </row>
    <row r="3200" spans="1:18" ht="20.399999999999999" x14ac:dyDescent="0.35">
      <c r="A3200" s="1">
        <v>3198</v>
      </c>
      <c r="B3200" s="1" t="s">
        <v>2090</v>
      </c>
      <c r="C3200" s="1" t="s">
        <v>61</v>
      </c>
      <c r="D3200" s="1">
        <v>2018</v>
      </c>
      <c r="E3200" s="1">
        <v>9000</v>
      </c>
      <c r="F3200" s="1" t="s">
        <v>23</v>
      </c>
      <c r="G3200" s="1" t="s">
        <v>17</v>
      </c>
      <c r="H3200" s="1" t="s">
        <v>18</v>
      </c>
      <c r="I3200" s="1">
        <v>14</v>
      </c>
      <c r="J3200" s="1" t="s">
        <v>24</v>
      </c>
      <c r="K3200" s="1" t="s">
        <v>937</v>
      </c>
      <c r="L3200" s="1">
        <v>7</v>
      </c>
      <c r="M3200" s="1" t="s">
        <v>2091</v>
      </c>
      <c r="N3200" s="1">
        <v>13</v>
      </c>
      <c r="P3200" s="2">
        <f t="shared" si="209"/>
        <v>155</v>
      </c>
      <c r="Q3200">
        <f t="shared" si="207"/>
        <v>1639999.9999999998</v>
      </c>
      <c r="R3200">
        <f t="shared" si="206"/>
        <v>99.990548780487813</v>
      </c>
    </row>
    <row r="3201" spans="1:18" ht="20.399999999999999" x14ac:dyDescent="0.35">
      <c r="A3201" s="1">
        <v>3199</v>
      </c>
      <c r="B3201" s="1" t="s">
        <v>2092</v>
      </c>
      <c r="C3201" s="1" t="s">
        <v>57</v>
      </c>
      <c r="D3201" s="1">
        <v>2012</v>
      </c>
      <c r="E3201" s="1">
        <v>41100</v>
      </c>
      <c r="F3201" s="1" t="s">
        <v>23</v>
      </c>
      <c r="G3201" s="1" t="s">
        <v>35</v>
      </c>
      <c r="H3201" s="1" t="s">
        <v>18</v>
      </c>
      <c r="I3201" s="1">
        <v>16.77</v>
      </c>
      <c r="J3201" s="1" t="s">
        <v>24</v>
      </c>
      <c r="K3201" s="1" t="s">
        <v>1613</v>
      </c>
      <c r="L3201" s="1">
        <v>5</v>
      </c>
      <c r="M3201" s="1" t="s">
        <v>2093</v>
      </c>
      <c r="N3201" s="1">
        <v>26.5</v>
      </c>
      <c r="P3201" s="2">
        <f t="shared" si="209"/>
        <v>261.49</v>
      </c>
      <c r="R3201" t="str">
        <f t="shared" si="206"/>
        <v/>
      </c>
    </row>
    <row r="3202" spans="1:18" ht="20.399999999999999" x14ac:dyDescent="0.35">
      <c r="A3202" s="1">
        <v>3200</v>
      </c>
      <c r="B3202" s="1" t="s">
        <v>1956</v>
      </c>
      <c r="C3202" s="1" t="s">
        <v>129</v>
      </c>
      <c r="D3202" s="1">
        <v>2004</v>
      </c>
      <c r="E3202" s="1">
        <v>60000</v>
      </c>
      <c r="F3202" s="1" t="s">
        <v>28</v>
      </c>
      <c r="G3202" s="1" t="s">
        <v>17</v>
      </c>
      <c r="H3202" s="1" t="s">
        <v>36</v>
      </c>
      <c r="I3202" s="1">
        <v>17.3</v>
      </c>
      <c r="J3202" s="1" t="s">
        <v>24</v>
      </c>
      <c r="K3202" s="1" t="s">
        <v>106</v>
      </c>
      <c r="L3202" s="1">
        <v>5</v>
      </c>
      <c r="N3202" s="1">
        <v>1.4</v>
      </c>
      <c r="P3202" s="2">
        <f t="shared" si="209"/>
        <v>64</v>
      </c>
      <c r="R3202" t="str">
        <f t="shared" si="206"/>
        <v/>
      </c>
    </row>
    <row r="3203" spans="1:18" ht="20.399999999999999" x14ac:dyDescent="0.35">
      <c r="A3203" s="1">
        <v>3201</v>
      </c>
      <c r="B3203" s="1" t="s">
        <v>1415</v>
      </c>
      <c r="C3203" s="1" t="s">
        <v>53</v>
      </c>
      <c r="D3203" s="1">
        <v>2017</v>
      </c>
      <c r="E3203" s="1">
        <v>38424</v>
      </c>
      <c r="F3203" s="1" t="s">
        <v>28</v>
      </c>
      <c r="G3203" s="1" t="s">
        <v>17</v>
      </c>
      <c r="H3203" s="1" t="s">
        <v>18</v>
      </c>
      <c r="I3203" s="1">
        <v>17.8</v>
      </c>
      <c r="J3203" s="1" t="s">
        <v>24</v>
      </c>
      <c r="K3203" s="1" t="s">
        <v>201</v>
      </c>
      <c r="L3203" s="1">
        <v>5</v>
      </c>
      <c r="N3203" s="1">
        <v>7.51</v>
      </c>
      <c r="P3203" s="2">
        <f t="shared" si="209"/>
        <v>117.3</v>
      </c>
      <c r="R3203" t="str">
        <f t="shared" si="206"/>
        <v/>
      </c>
    </row>
    <row r="3204" spans="1:18" ht="20.399999999999999" x14ac:dyDescent="0.35">
      <c r="A3204" s="1">
        <v>3202</v>
      </c>
      <c r="B3204" s="1" t="s">
        <v>143</v>
      </c>
      <c r="C3204" s="1" t="s">
        <v>61</v>
      </c>
      <c r="D3204" s="1">
        <v>2014</v>
      </c>
      <c r="E3204" s="1">
        <v>50000</v>
      </c>
      <c r="F3204" s="1" t="s">
        <v>23</v>
      </c>
      <c r="G3204" s="1" t="s">
        <v>17</v>
      </c>
      <c r="H3204" s="1" t="s">
        <v>18</v>
      </c>
      <c r="I3204" s="1">
        <v>22.9</v>
      </c>
      <c r="J3204" s="1" t="s">
        <v>24</v>
      </c>
      <c r="K3204" s="1" t="s">
        <v>51</v>
      </c>
      <c r="L3204" s="1">
        <v>5</v>
      </c>
      <c r="N3204" s="1">
        <v>4.3</v>
      </c>
      <c r="P3204" s="2">
        <f t="shared" si="209"/>
        <v>74</v>
      </c>
      <c r="R3204" t="str">
        <f t="shared" si="206"/>
        <v/>
      </c>
    </row>
    <row r="3205" spans="1:18" ht="20.399999999999999" x14ac:dyDescent="0.35">
      <c r="A3205" s="1">
        <v>3203</v>
      </c>
      <c r="B3205" s="1" t="s">
        <v>908</v>
      </c>
      <c r="C3205" s="1" t="s">
        <v>15</v>
      </c>
      <c r="D3205" s="1">
        <v>2015</v>
      </c>
      <c r="E3205" s="1">
        <v>19000</v>
      </c>
      <c r="F3205" s="1" t="s">
        <v>28</v>
      </c>
      <c r="G3205" s="1" t="s">
        <v>35</v>
      </c>
      <c r="H3205" s="1" t="s">
        <v>18</v>
      </c>
      <c r="I3205" s="1">
        <v>18</v>
      </c>
      <c r="J3205" s="1" t="s">
        <v>24</v>
      </c>
      <c r="K3205" s="1" t="s">
        <v>201</v>
      </c>
      <c r="L3205" s="1">
        <v>5</v>
      </c>
      <c r="M3205" s="1" t="s">
        <v>1015</v>
      </c>
      <c r="N3205" s="1">
        <v>8.9499999999999993</v>
      </c>
      <c r="P3205" s="2">
        <f t="shared" si="209"/>
        <v>117.3</v>
      </c>
      <c r="Q3205">
        <f t="shared" si="207"/>
        <v>1529000</v>
      </c>
      <c r="R3205">
        <f t="shared" si="206"/>
        <v>99.992328319162851</v>
      </c>
    </row>
    <row r="3206" spans="1:18" ht="20.399999999999999" x14ac:dyDescent="0.35">
      <c r="A3206" s="1">
        <v>3204</v>
      </c>
      <c r="B3206" s="1" t="s">
        <v>31</v>
      </c>
      <c r="C3206" s="1" t="s">
        <v>53</v>
      </c>
      <c r="D3206" s="1">
        <v>2015</v>
      </c>
      <c r="E3206" s="1">
        <v>58734</v>
      </c>
      <c r="F3206" s="1" t="s">
        <v>23</v>
      </c>
      <c r="G3206" s="1" t="s">
        <v>17</v>
      </c>
      <c r="H3206" s="1" t="s">
        <v>18</v>
      </c>
      <c r="I3206" s="1">
        <v>20.77</v>
      </c>
      <c r="J3206" s="1" t="s">
        <v>24</v>
      </c>
      <c r="K3206" s="1" t="s">
        <v>32</v>
      </c>
      <c r="L3206" s="1">
        <v>7</v>
      </c>
      <c r="N3206" s="1">
        <v>6.91</v>
      </c>
      <c r="P3206" s="2">
        <f t="shared" si="209"/>
        <v>88.76</v>
      </c>
      <c r="R3206" t="str">
        <f t="shared" si="206"/>
        <v/>
      </c>
    </row>
    <row r="3207" spans="1:18" ht="20.399999999999999" x14ac:dyDescent="0.35">
      <c r="A3207" s="1">
        <v>3205</v>
      </c>
      <c r="B3207" s="1" t="s">
        <v>703</v>
      </c>
      <c r="C3207" s="1" t="s">
        <v>34</v>
      </c>
      <c r="D3207" s="1">
        <v>2016</v>
      </c>
      <c r="E3207" s="1">
        <v>65257</v>
      </c>
      <c r="F3207" s="1" t="s">
        <v>23</v>
      </c>
      <c r="G3207" s="1" t="s">
        <v>17</v>
      </c>
      <c r="H3207" s="1" t="s">
        <v>18</v>
      </c>
      <c r="I3207" s="1">
        <v>19.010000000000002</v>
      </c>
      <c r="J3207" s="1" t="s">
        <v>24</v>
      </c>
      <c r="K3207" s="1" t="s">
        <v>95</v>
      </c>
      <c r="L3207" s="1">
        <v>5</v>
      </c>
      <c r="N3207" s="1">
        <v>9.75</v>
      </c>
      <c r="P3207" s="2">
        <f t="shared" si="209"/>
        <v>108.45</v>
      </c>
      <c r="R3207" t="str">
        <f t="shared" si="206"/>
        <v/>
      </c>
    </row>
    <row r="3208" spans="1:18" ht="20.399999999999999" x14ac:dyDescent="0.35">
      <c r="A3208" s="1">
        <v>3206</v>
      </c>
      <c r="B3208" s="1" t="s">
        <v>508</v>
      </c>
      <c r="C3208" s="1" t="s">
        <v>43</v>
      </c>
      <c r="D3208" s="1">
        <v>2010</v>
      </c>
      <c r="E3208" s="1">
        <v>130000</v>
      </c>
      <c r="F3208" s="1" t="s">
        <v>23</v>
      </c>
      <c r="G3208" s="1" t="s">
        <v>17</v>
      </c>
      <c r="H3208" s="1" t="s">
        <v>36</v>
      </c>
      <c r="I3208" s="1">
        <v>19.3</v>
      </c>
      <c r="J3208" s="1" t="s">
        <v>24</v>
      </c>
      <c r="K3208" s="1" t="s">
        <v>114</v>
      </c>
      <c r="L3208" s="1">
        <v>5</v>
      </c>
      <c r="N3208" s="1">
        <v>4</v>
      </c>
      <c r="P3208" s="2">
        <f t="shared" si="209"/>
        <v>73.900000000000006</v>
      </c>
      <c r="R3208" t="str">
        <f t="shared" si="206"/>
        <v/>
      </c>
    </row>
    <row r="3209" spans="1:18" ht="20.399999999999999" x14ac:dyDescent="0.35">
      <c r="A3209" s="1">
        <v>3207</v>
      </c>
      <c r="B3209" s="1" t="s">
        <v>198</v>
      </c>
      <c r="C3209" s="1" t="s">
        <v>39</v>
      </c>
      <c r="D3209" s="1">
        <v>2011</v>
      </c>
      <c r="E3209" s="1">
        <v>79000</v>
      </c>
      <c r="F3209" s="1" t="s">
        <v>23</v>
      </c>
      <c r="G3209" s="1" t="s">
        <v>17</v>
      </c>
      <c r="H3209" s="1" t="s">
        <v>18</v>
      </c>
      <c r="I3209" s="1">
        <v>23.2</v>
      </c>
      <c r="J3209" s="1" t="s">
        <v>24</v>
      </c>
      <c r="K3209" s="1" t="s">
        <v>199</v>
      </c>
      <c r="L3209" s="1">
        <v>5</v>
      </c>
      <c r="N3209" s="1">
        <v>3.65</v>
      </c>
      <c r="P3209" s="2">
        <f t="shared" si="209"/>
        <v>73.94</v>
      </c>
      <c r="R3209" t="str">
        <f t="shared" si="206"/>
        <v/>
      </c>
    </row>
    <row r="3210" spans="1:18" ht="20.399999999999999" x14ac:dyDescent="0.35">
      <c r="A3210" s="1">
        <v>3208</v>
      </c>
      <c r="B3210" s="1" t="s">
        <v>178</v>
      </c>
      <c r="C3210" s="1" t="s">
        <v>27</v>
      </c>
      <c r="D3210" s="1">
        <v>2013</v>
      </c>
      <c r="E3210" s="1">
        <v>78000</v>
      </c>
      <c r="F3210" s="1" t="s">
        <v>23</v>
      </c>
      <c r="G3210" s="1" t="s">
        <v>17</v>
      </c>
      <c r="H3210" s="1" t="s">
        <v>18</v>
      </c>
      <c r="I3210" s="1">
        <v>15.1</v>
      </c>
      <c r="J3210" s="1" t="s">
        <v>24</v>
      </c>
      <c r="K3210" s="1" t="s">
        <v>167</v>
      </c>
      <c r="L3210" s="1">
        <v>7</v>
      </c>
      <c r="N3210" s="1">
        <v>10.75</v>
      </c>
      <c r="P3210" s="2">
        <f t="shared" si="209"/>
        <v>140</v>
      </c>
      <c r="R3210" t="str">
        <f t="shared" si="206"/>
        <v/>
      </c>
    </row>
    <row r="3211" spans="1:18" ht="20.399999999999999" x14ac:dyDescent="0.35">
      <c r="A3211" s="1">
        <v>3209</v>
      </c>
      <c r="B3211" s="1" t="s">
        <v>312</v>
      </c>
      <c r="C3211" s="1" t="s">
        <v>53</v>
      </c>
      <c r="D3211" s="1">
        <v>2015</v>
      </c>
      <c r="E3211" s="1">
        <v>49133</v>
      </c>
      <c r="F3211" s="1" t="s">
        <v>28</v>
      </c>
      <c r="G3211" s="1" t="s">
        <v>17</v>
      </c>
      <c r="H3211" s="1" t="s">
        <v>18</v>
      </c>
      <c r="I3211" s="1">
        <v>19.399999999999999</v>
      </c>
      <c r="J3211" s="1" t="s">
        <v>24</v>
      </c>
      <c r="K3211" s="1" t="s">
        <v>184</v>
      </c>
      <c r="L3211" s="1">
        <v>5</v>
      </c>
      <c r="N3211" s="1">
        <v>4.51</v>
      </c>
      <c r="P3211" s="2">
        <f t="shared" si="209"/>
        <v>86.8</v>
      </c>
      <c r="R3211" t="str">
        <f t="shared" si="206"/>
        <v/>
      </c>
    </row>
    <row r="3212" spans="1:18" ht="20.399999999999999" x14ac:dyDescent="0.35">
      <c r="A3212" s="1">
        <v>3210</v>
      </c>
      <c r="B3212" s="1" t="s">
        <v>875</v>
      </c>
      <c r="C3212" s="1" t="s">
        <v>34</v>
      </c>
      <c r="D3212" s="1">
        <v>2016</v>
      </c>
      <c r="E3212" s="1">
        <v>22769</v>
      </c>
      <c r="F3212" s="1" t="s">
        <v>23</v>
      </c>
      <c r="G3212" s="1" t="s">
        <v>35</v>
      </c>
      <c r="H3212" s="1" t="s">
        <v>18</v>
      </c>
      <c r="I3212" s="1">
        <v>0</v>
      </c>
      <c r="J3212" s="1" t="s">
        <v>24</v>
      </c>
      <c r="K3212" s="1" t="s">
        <v>876</v>
      </c>
      <c r="L3212" s="1">
        <v>5</v>
      </c>
      <c r="N3212" s="1">
        <v>49.22</v>
      </c>
      <c r="P3212" s="2">
        <f t="shared" si="209"/>
        <v>165</v>
      </c>
      <c r="R3212" t="str">
        <f t="shared" si="206"/>
        <v/>
      </c>
    </row>
    <row r="3213" spans="1:18" ht="20.399999999999999" x14ac:dyDescent="0.35">
      <c r="A3213" s="1">
        <v>3211</v>
      </c>
      <c r="B3213" s="1" t="s">
        <v>530</v>
      </c>
      <c r="C3213" s="1" t="s">
        <v>34</v>
      </c>
      <c r="D3213" s="1">
        <v>2014</v>
      </c>
      <c r="E3213" s="1">
        <v>54448</v>
      </c>
      <c r="F3213" s="1" t="s">
        <v>23</v>
      </c>
      <c r="G3213" s="1" t="s">
        <v>17</v>
      </c>
      <c r="H3213" s="1" t="s">
        <v>18</v>
      </c>
      <c r="I3213" s="1">
        <v>21.02</v>
      </c>
      <c r="J3213" s="1" t="s">
        <v>24</v>
      </c>
      <c r="K3213" s="1" t="s">
        <v>472</v>
      </c>
      <c r="L3213" s="1">
        <v>5</v>
      </c>
      <c r="N3213" s="1">
        <v>3.7</v>
      </c>
      <c r="P3213" s="2">
        <f t="shared" si="209"/>
        <v>88.8</v>
      </c>
      <c r="R3213" t="str">
        <f t="shared" ref="R3213:R3276" si="210">IF(Q3213&lt;&gt;"", ((Q3213 - P3213) / Q3213) * 100, "")</f>
        <v/>
      </c>
    </row>
    <row r="3214" spans="1:18" ht="20.399999999999999" x14ac:dyDescent="0.35">
      <c r="A3214" s="1">
        <v>3212</v>
      </c>
      <c r="B3214" s="1" t="s">
        <v>91</v>
      </c>
      <c r="C3214" s="1" t="s">
        <v>39</v>
      </c>
      <c r="D3214" s="1">
        <v>2014</v>
      </c>
      <c r="E3214" s="1">
        <v>158793</v>
      </c>
      <c r="F3214" s="1" t="s">
        <v>23</v>
      </c>
      <c r="G3214" s="1" t="s">
        <v>17</v>
      </c>
      <c r="H3214" s="1" t="s">
        <v>18</v>
      </c>
      <c r="I3214" s="1">
        <v>12.8</v>
      </c>
      <c r="J3214" s="1" t="s">
        <v>24</v>
      </c>
      <c r="K3214" s="1" t="s">
        <v>93</v>
      </c>
      <c r="L3214" s="1">
        <v>7</v>
      </c>
      <c r="N3214" s="1">
        <v>12.99</v>
      </c>
      <c r="P3214" s="2">
        <f t="shared" si="209"/>
        <v>102</v>
      </c>
      <c r="R3214" t="str">
        <f t="shared" si="210"/>
        <v/>
      </c>
    </row>
    <row r="3215" spans="1:18" ht="20.399999999999999" x14ac:dyDescent="0.35">
      <c r="A3215" s="1">
        <v>3213</v>
      </c>
      <c r="B3215" s="1" t="s">
        <v>712</v>
      </c>
      <c r="C3215" s="1" t="s">
        <v>61</v>
      </c>
      <c r="D3215" s="1">
        <v>2015</v>
      </c>
      <c r="E3215" s="1">
        <v>62088</v>
      </c>
      <c r="F3215" s="1" t="s">
        <v>28</v>
      </c>
      <c r="G3215" s="1" t="s">
        <v>17</v>
      </c>
      <c r="H3215" s="1" t="s">
        <v>18</v>
      </c>
      <c r="I3215" s="1">
        <v>18.600000000000001</v>
      </c>
      <c r="J3215" s="1" t="s">
        <v>24</v>
      </c>
      <c r="K3215" s="1" t="s">
        <v>733</v>
      </c>
      <c r="L3215" s="1">
        <v>5</v>
      </c>
      <c r="N3215" s="1">
        <v>4.1500000000000004</v>
      </c>
      <c r="P3215" s="2">
        <f t="shared" si="209"/>
        <v>85.8</v>
      </c>
      <c r="R3215" t="str">
        <f t="shared" si="210"/>
        <v/>
      </c>
    </row>
    <row r="3216" spans="1:18" ht="20.399999999999999" x14ac:dyDescent="0.35">
      <c r="A3216" s="1">
        <v>3214</v>
      </c>
      <c r="B3216" s="1" t="s">
        <v>2017</v>
      </c>
      <c r="C3216" s="1" t="s">
        <v>57</v>
      </c>
      <c r="D3216" s="1">
        <v>2012</v>
      </c>
      <c r="E3216" s="1">
        <v>14800</v>
      </c>
      <c r="F3216" s="1" t="s">
        <v>28</v>
      </c>
      <c r="G3216" s="1" t="s">
        <v>17</v>
      </c>
      <c r="H3216" s="1" t="s">
        <v>18</v>
      </c>
      <c r="I3216" s="1">
        <v>17.010000000000002</v>
      </c>
      <c r="J3216" s="1" t="s">
        <v>24</v>
      </c>
      <c r="K3216" s="1" t="s">
        <v>283</v>
      </c>
      <c r="L3216" s="1">
        <v>5</v>
      </c>
      <c r="N3216" s="1">
        <v>4.4000000000000004</v>
      </c>
      <c r="P3216" s="2">
        <f t="shared" si="209"/>
        <v>121.3</v>
      </c>
      <c r="R3216" t="str">
        <f t="shared" si="210"/>
        <v/>
      </c>
    </row>
    <row r="3217" spans="1:18" ht="20.399999999999999" x14ac:dyDescent="0.35">
      <c r="A3217" s="1">
        <v>3215</v>
      </c>
      <c r="B3217" s="1" t="s">
        <v>698</v>
      </c>
      <c r="C3217" s="1" t="s">
        <v>57</v>
      </c>
      <c r="D3217" s="1">
        <v>2015</v>
      </c>
      <c r="E3217" s="1">
        <v>26000</v>
      </c>
      <c r="F3217" s="1" t="s">
        <v>28</v>
      </c>
      <c r="G3217" s="1" t="s">
        <v>17</v>
      </c>
      <c r="H3217" s="1" t="s">
        <v>18</v>
      </c>
      <c r="I3217" s="1">
        <v>17.3</v>
      </c>
      <c r="J3217" s="1" t="s">
        <v>24</v>
      </c>
      <c r="K3217" s="1" t="s">
        <v>201</v>
      </c>
      <c r="L3217" s="1">
        <v>7</v>
      </c>
      <c r="N3217" s="1">
        <v>4.25</v>
      </c>
      <c r="P3217" s="2">
        <f t="shared" si="209"/>
        <v>117.3</v>
      </c>
      <c r="R3217" t="str">
        <f t="shared" si="210"/>
        <v/>
      </c>
    </row>
    <row r="3218" spans="1:18" ht="20.399999999999999" x14ac:dyDescent="0.35">
      <c r="A3218" s="1">
        <v>3216</v>
      </c>
      <c r="B3218" s="1" t="s">
        <v>580</v>
      </c>
      <c r="C3218" s="1" t="s">
        <v>15</v>
      </c>
      <c r="D3218" s="1">
        <v>2017</v>
      </c>
      <c r="E3218" s="1">
        <v>32005</v>
      </c>
      <c r="F3218" s="1" t="s">
        <v>28</v>
      </c>
      <c r="G3218" s="1" t="s">
        <v>17</v>
      </c>
      <c r="H3218" s="1" t="s">
        <v>18</v>
      </c>
      <c r="I3218" s="1">
        <v>18</v>
      </c>
      <c r="J3218" s="1" t="s">
        <v>24</v>
      </c>
      <c r="K3218" s="1" t="s">
        <v>196</v>
      </c>
      <c r="L3218" s="1">
        <v>5</v>
      </c>
      <c r="N3218" s="1">
        <v>4.25</v>
      </c>
      <c r="P3218" s="2">
        <f t="shared" si="209"/>
        <v>86.7</v>
      </c>
      <c r="R3218" t="str">
        <f t="shared" si="210"/>
        <v/>
      </c>
    </row>
    <row r="3219" spans="1:18" ht="20.399999999999999" x14ac:dyDescent="0.35">
      <c r="A3219" s="1">
        <v>3217</v>
      </c>
      <c r="B3219" s="1" t="s">
        <v>908</v>
      </c>
      <c r="C3219" s="1" t="s">
        <v>43</v>
      </c>
      <c r="D3219" s="1">
        <v>2017</v>
      </c>
      <c r="E3219" s="1">
        <v>35000</v>
      </c>
      <c r="F3219" s="1" t="s">
        <v>28</v>
      </c>
      <c r="G3219" s="1" t="s">
        <v>35</v>
      </c>
      <c r="H3219" s="1" t="s">
        <v>18</v>
      </c>
      <c r="I3219" s="1">
        <v>18</v>
      </c>
      <c r="J3219" s="1" t="s">
        <v>24</v>
      </c>
      <c r="K3219" s="1" t="s">
        <v>201</v>
      </c>
      <c r="L3219" s="1">
        <v>5</v>
      </c>
      <c r="M3219" s="1" t="s">
        <v>2094</v>
      </c>
      <c r="N3219" s="1">
        <v>7.7</v>
      </c>
      <c r="P3219" s="2">
        <f t="shared" si="209"/>
        <v>117.3</v>
      </c>
      <c r="Q3219">
        <f t="shared" ref="Q3219:Q3270" si="211">VALUE(SUBSTITUTE(SUBSTITUTE(TRIM(M3219), CHAR(160), ""), " Lakh", "")) * 100000</f>
        <v>1467000</v>
      </c>
      <c r="R3219">
        <f t="shared" si="210"/>
        <v>99.992004089979545</v>
      </c>
    </row>
    <row r="3220" spans="1:18" ht="20.399999999999999" x14ac:dyDescent="0.35">
      <c r="A3220" s="1">
        <v>3218</v>
      </c>
      <c r="B3220" s="1" t="s">
        <v>353</v>
      </c>
      <c r="C3220" s="1" t="s">
        <v>22</v>
      </c>
      <c r="D3220" s="1">
        <v>2015</v>
      </c>
      <c r="E3220" s="1">
        <v>52000</v>
      </c>
      <c r="F3220" s="1" t="s">
        <v>23</v>
      </c>
      <c r="G3220" s="1" t="s">
        <v>35</v>
      </c>
      <c r="H3220" s="1" t="s">
        <v>18</v>
      </c>
      <c r="I3220" s="1">
        <v>12.7</v>
      </c>
      <c r="J3220" s="1" t="s">
        <v>24</v>
      </c>
      <c r="K3220" s="1" t="s">
        <v>62</v>
      </c>
      <c r="L3220" s="1">
        <v>5</v>
      </c>
      <c r="N3220" s="1">
        <v>39.75</v>
      </c>
      <c r="P3220" s="2">
        <f t="shared" si="209"/>
        <v>187.7</v>
      </c>
      <c r="R3220" t="str">
        <f t="shared" si="210"/>
        <v/>
      </c>
    </row>
    <row r="3221" spans="1:18" ht="20.399999999999999" x14ac:dyDescent="0.35">
      <c r="A3221" s="1">
        <v>3219</v>
      </c>
      <c r="B3221" s="1" t="s">
        <v>416</v>
      </c>
      <c r="C3221" s="1" t="s">
        <v>15</v>
      </c>
      <c r="D3221" s="1">
        <v>2017</v>
      </c>
      <c r="E3221" s="1">
        <v>11000</v>
      </c>
      <c r="F3221" s="1" t="s">
        <v>28</v>
      </c>
      <c r="G3221" s="1" t="s">
        <v>17</v>
      </c>
      <c r="H3221" s="1" t="s">
        <v>18</v>
      </c>
      <c r="I3221" s="1">
        <v>17.399999999999999</v>
      </c>
      <c r="J3221" s="1" t="s">
        <v>24</v>
      </c>
      <c r="K3221" s="1" t="s">
        <v>201</v>
      </c>
      <c r="L3221" s="1">
        <v>5</v>
      </c>
      <c r="M3221" s="1" t="s">
        <v>2095</v>
      </c>
      <c r="N3221" s="1">
        <v>8.5</v>
      </c>
      <c r="P3221" s="2">
        <f t="shared" si="209"/>
        <v>117.3</v>
      </c>
      <c r="Q3221">
        <f t="shared" si="211"/>
        <v>1257000</v>
      </c>
      <c r="R3221">
        <f t="shared" si="210"/>
        <v>99.990668257756553</v>
      </c>
    </row>
    <row r="3222" spans="1:18" ht="20.399999999999999" x14ac:dyDescent="0.35">
      <c r="A3222" s="1">
        <v>3220</v>
      </c>
      <c r="B3222" s="1" t="s">
        <v>2096</v>
      </c>
      <c r="C3222" s="1" t="s">
        <v>43</v>
      </c>
      <c r="D3222" s="1">
        <v>2008</v>
      </c>
      <c r="E3222" s="1">
        <v>62000</v>
      </c>
      <c r="F3222" s="1" t="s">
        <v>28</v>
      </c>
      <c r="G3222" s="1" t="s">
        <v>35</v>
      </c>
      <c r="H3222" s="1" t="s">
        <v>18</v>
      </c>
      <c r="I3222" s="1">
        <v>9.5</v>
      </c>
      <c r="J3222" s="1" t="s">
        <v>24</v>
      </c>
      <c r="K3222" s="1" t="s">
        <v>2097</v>
      </c>
      <c r="L3222" s="1">
        <v>5</v>
      </c>
      <c r="N3222" s="1">
        <v>7</v>
      </c>
      <c r="P3222" s="2">
        <f t="shared" si="209"/>
        <v>231.1</v>
      </c>
      <c r="R3222" t="str">
        <f t="shared" si="210"/>
        <v/>
      </c>
    </row>
    <row r="3223" spans="1:18" ht="20.399999999999999" x14ac:dyDescent="0.35">
      <c r="A3223" s="1">
        <v>3221</v>
      </c>
      <c r="B3223" s="1" t="s">
        <v>848</v>
      </c>
      <c r="C3223" s="1" t="s">
        <v>27</v>
      </c>
      <c r="D3223" s="1">
        <v>2002</v>
      </c>
      <c r="E3223" s="1">
        <v>65134</v>
      </c>
      <c r="F3223" s="1" t="s">
        <v>28</v>
      </c>
      <c r="G3223" s="1" t="s">
        <v>17</v>
      </c>
      <c r="H3223" s="1" t="s">
        <v>145</v>
      </c>
      <c r="I3223" s="1">
        <v>13.8</v>
      </c>
      <c r="J3223" s="1" t="s">
        <v>24</v>
      </c>
      <c r="K3223" s="1" t="s">
        <v>424</v>
      </c>
      <c r="L3223" s="1">
        <v>5</v>
      </c>
      <c r="N3223" s="1">
        <v>0.8</v>
      </c>
      <c r="P3223" s="2">
        <f t="shared" si="209"/>
        <v>70</v>
      </c>
      <c r="R3223" t="str">
        <f t="shared" si="210"/>
        <v/>
      </c>
    </row>
    <row r="3224" spans="1:18" ht="20.399999999999999" x14ac:dyDescent="0.35">
      <c r="A3224" s="1">
        <v>3222</v>
      </c>
      <c r="B3224" s="1" t="s">
        <v>206</v>
      </c>
      <c r="C3224" s="1" t="s">
        <v>61</v>
      </c>
      <c r="D3224" s="1">
        <v>2013</v>
      </c>
      <c r="E3224" s="1">
        <v>71000</v>
      </c>
      <c r="F3224" s="1" t="s">
        <v>23</v>
      </c>
      <c r="G3224" s="1" t="s">
        <v>17</v>
      </c>
      <c r="H3224" s="1" t="s">
        <v>18</v>
      </c>
      <c r="I3224" s="1">
        <v>13</v>
      </c>
      <c r="J3224" s="1" t="s">
        <v>24</v>
      </c>
      <c r="K3224" s="1" t="s">
        <v>207</v>
      </c>
      <c r="L3224" s="1">
        <v>7</v>
      </c>
      <c r="N3224" s="1">
        <v>15.25</v>
      </c>
      <c r="P3224" s="2">
        <f t="shared" ref="P3224:P3248" si="212">--LEFT(K3224, FIND(" ", K3224) - 1)</f>
        <v>168.5</v>
      </c>
      <c r="R3224" t="str">
        <f t="shared" si="210"/>
        <v/>
      </c>
    </row>
    <row r="3225" spans="1:18" ht="20.399999999999999" x14ac:dyDescent="0.35">
      <c r="A3225" s="1">
        <v>3223</v>
      </c>
      <c r="B3225" s="1" t="s">
        <v>447</v>
      </c>
      <c r="C3225" s="1" t="s">
        <v>39</v>
      </c>
      <c r="D3225" s="1">
        <v>2008</v>
      </c>
      <c r="E3225" s="1">
        <v>51366</v>
      </c>
      <c r="F3225" s="1" t="s">
        <v>28</v>
      </c>
      <c r="G3225" s="1" t="s">
        <v>17</v>
      </c>
      <c r="H3225" s="1" t="s">
        <v>18</v>
      </c>
      <c r="I3225" s="1">
        <v>19</v>
      </c>
      <c r="J3225" s="1" t="s">
        <v>24</v>
      </c>
      <c r="K3225" s="1" t="s">
        <v>448</v>
      </c>
      <c r="L3225" s="1">
        <v>5</v>
      </c>
      <c r="N3225" s="1">
        <v>2.25</v>
      </c>
      <c r="P3225" s="2">
        <f t="shared" si="212"/>
        <v>66.099999999999994</v>
      </c>
      <c r="R3225" t="str">
        <f t="shared" si="210"/>
        <v/>
      </c>
    </row>
    <row r="3226" spans="1:18" ht="20.399999999999999" x14ac:dyDescent="0.35">
      <c r="A3226" s="1">
        <v>3224</v>
      </c>
      <c r="B3226" s="1" t="s">
        <v>1568</v>
      </c>
      <c r="C3226" s="1" t="s">
        <v>57</v>
      </c>
      <c r="D3226" s="1">
        <v>2016</v>
      </c>
      <c r="E3226" s="1">
        <v>46300</v>
      </c>
      <c r="F3226" s="1" t="s">
        <v>23</v>
      </c>
      <c r="G3226" s="1" t="s">
        <v>17</v>
      </c>
      <c r="H3226" s="1" t="s">
        <v>18</v>
      </c>
      <c r="I3226" s="1">
        <v>14.07</v>
      </c>
      <c r="J3226" s="1" t="s">
        <v>24</v>
      </c>
      <c r="K3226" s="1" t="s">
        <v>347</v>
      </c>
      <c r="L3226" s="1">
        <v>7</v>
      </c>
      <c r="N3226" s="1">
        <v>4.8499999999999996</v>
      </c>
      <c r="P3226" s="2">
        <f t="shared" si="212"/>
        <v>83.1</v>
      </c>
      <c r="R3226" t="str">
        <f t="shared" si="210"/>
        <v/>
      </c>
    </row>
    <row r="3227" spans="1:18" ht="20.399999999999999" x14ac:dyDescent="0.35">
      <c r="A3227" s="1">
        <v>3225</v>
      </c>
      <c r="B3227" s="1" t="s">
        <v>2003</v>
      </c>
      <c r="C3227" s="1" t="s">
        <v>34</v>
      </c>
      <c r="D3227" s="1">
        <v>2012</v>
      </c>
      <c r="E3227" s="1">
        <v>60908</v>
      </c>
      <c r="F3227" s="1" t="s">
        <v>28</v>
      </c>
      <c r="G3227" s="1" t="s">
        <v>35</v>
      </c>
      <c r="H3227" s="1" t="s">
        <v>36</v>
      </c>
      <c r="I3227" s="1">
        <v>15.6</v>
      </c>
      <c r="J3227" s="1" t="s">
        <v>24</v>
      </c>
      <c r="K3227" s="1" t="s">
        <v>58</v>
      </c>
      <c r="L3227" s="1">
        <v>5</v>
      </c>
      <c r="N3227" s="1">
        <v>6.42</v>
      </c>
      <c r="P3227" s="2">
        <f t="shared" si="212"/>
        <v>116.3</v>
      </c>
      <c r="R3227" t="str">
        <f t="shared" si="210"/>
        <v/>
      </c>
    </row>
    <row r="3228" spans="1:18" ht="20.399999999999999" x14ac:dyDescent="0.35">
      <c r="A3228" s="1">
        <v>3226</v>
      </c>
      <c r="B3228" s="1" t="s">
        <v>2098</v>
      </c>
      <c r="C3228" s="1" t="s">
        <v>27</v>
      </c>
      <c r="D3228" s="1">
        <v>2012</v>
      </c>
      <c r="E3228" s="1">
        <v>93450</v>
      </c>
      <c r="F3228" s="1" t="s">
        <v>23</v>
      </c>
      <c r="G3228" s="1" t="s">
        <v>17</v>
      </c>
      <c r="H3228" s="1" t="s">
        <v>36</v>
      </c>
      <c r="I3228" s="1">
        <v>23.19</v>
      </c>
      <c r="J3228" s="1" t="s">
        <v>24</v>
      </c>
      <c r="K3228" s="1" t="s">
        <v>1800</v>
      </c>
      <c r="L3228" s="1">
        <v>5</v>
      </c>
      <c r="M3228" s="1" t="s">
        <v>2099</v>
      </c>
      <c r="N3228" s="1">
        <v>2.5</v>
      </c>
      <c r="P3228" s="2">
        <f t="shared" si="212"/>
        <v>63.12</v>
      </c>
      <c r="Q3228">
        <f t="shared" si="211"/>
        <v>948000</v>
      </c>
      <c r="R3228">
        <f t="shared" si="210"/>
        <v>99.993341772151894</v>
      </c>
    </row>
    <row r="3229" spans="1:18" ht="20.399999999999999" x14ac:dyDescent="0.35">
      <c r="A3229" s="1">
        <v>3227</v>
      </c>
      <c r="B3229" s="1" t="s">
        <v>1629</v>
      </c>
      <c r="C3229" s="1" t="s">
        <v>39</v>
      </c>
      <c r="D3229" s="1">
        <v>2011</v>
      </c>
      <c r="E3229" s="1">
        <v>104000</v>
      </c>
      <c r="F3229" s="1" t="s">
        <v>23</v>
      </c>
      <c r="G3229" s="1" t="s">
        <v>35</v>
      </c>
      <c r="H3229" s="1" t="s">
        <v>18</v>
      </c>
      <c r="I3229" s="1">
        <v>19.079999999999998</v>
      </c>
      <c r="J3229" s="1" t="s">
        <v>24</v>
      </c>
      <c r="K3229" s="1" t="s">
        <v>235</v>
      </c>
      <c r="L3229" s="1">
        <v>5</v>
      </c>
      <c r="N3229" s="1">
        <v>5.75</v>
      </c>
      <c r="P3229" s="2">
        <f t="shared" si="212"/>
        <v>126.32</v>
      </c>
      <c r="R3229" t="str">
        <f t="shared" si="210"/>
        <v/>
      </c>
    </row>
    <row r="3230" spans="1:18" ht="20.399999999999999" x14ac:dyDescent="0.35">
      <c r="A3230" s="1">
        <v>3228</v>
      </c>
      <c r="B3230" s="1" t="s">
        <v>2100</v>
      </c>
      <c r="C3230" s="1" t="s">
        <v>22</v>
      </c>
      <c r="D3230" s="1">
        <v>2003</v>
      </c>
      <c r="E3230" s="1">
        <v>52000</v>
      </c>
      <c r="F3230" s="1" t="s">
        <v>28</v>
      </c>
      <c r="G3230" s="1" t="s">
        <v>17</v>
      </c>
      <c r="H3230" s="1" t="s">
        <v>18</v>
      </c>
      <c r="I3230" s="1">
        <v>16.100000000000001</v>
      </c>
      <c r="J3230" s="1" t="s">
        <v>24</v>
      </c>
      <c r="K3230" s="1" t="s">
        <v>564</v>
      </c>
      <c r="L3230" s="1">
        <v>4</v>
      </c>
      <c r="N3230" s="1">
        <v>0.5</v>
      </c>
      <c r="P3230" s="2">
        <f t="shared" si="212"/>
        <v>37</v>
      </c>
      <c r="R3230" t="str">
        <f t="shared" si="210"/>
        <v/>
      </c>
    </row>
    <row r="3231" spans="1:18" ht="20.399999999999999" x14ac:dyDescent="0.35">
      <c r="A3231" s="1">
        <v>3229</v>
      </c>
      <c r="B3231" s="1" t="s">
        <v>178</v>
      </c>
      <c r="C3231" s="1" t="s">
        <v>34</v>
      </c>
      <c r="D3231" s="1">
        <v>2015</v>
      </c>
      <c r="E3231" s="1">
        <v>42999</v>
      </c>
      <c r="F3231" s="1" t="s">
        <v>23</v>
      </c>
      <c r="G3231" s="1" t="s">
        <v>17</v>
      </c>
      <c r="H3231" s="1" t="s">
        <v>18</v>
      </c>
      <c r="I3231" s="1">
        <v>15.1</v>
      </c>
      <c r="J3231" s="1" t="s">
        <v>24</v>
      </c>
      <c r="K3231" s="1" t="s">
        <v>167</v>
      </c>
      <c r="L3231" s="1">
        <v>7</v>
      </c>
      <c r="N3231" s="1">
        <v>11.52</v>
      </c>
      <c r="P3231" s="2">
        <f t="shared" si="212"/>
        <v>140</v>
      </c>
      <c r="R3231" t="str">
        <f t="shared" si="210"/>
        <v/>
      </c>
    </row>
    <row r="3232" spans="1:18" ht="20.399999999999999" x14ac:dyDescent="0.35">
      <c r="A3232" s="1">
        <v>3230</v>
      </c>
      <c r="B3232" s="1" t="s">
        <v>1687</v>
      </c>
      <c r="C3232" s="1" t="s">
        <v>61</v>
      </c>
      <c r="D3232" s="1">
        <v>2014</v>
      </c>
      <c r="E3232" s="1">
        <v>90000</v>
      </c>
      <c r="F3232" s="1" t="s">
        <v>23</v>
      </c>
      <c r="G3232" s="1" t="s">
        <v>17</v>
      </c>
      <c r="H3232" s="1" t="s">
        <v>18</v>
      </c>
      <c r="I3232" s="1">
        <v>21.5</v>
      </c>
      <c r="J3232" s="1" t="s">
        <v>24</v>
      </c>
      <c r="K3232" s="1" t="s">
        <v>472</v>
      </c>
      <c r="L3232" s="1">
        <v>5</v>
      </c>
      <c r="N3232" s="1">
        <v>4.5</v>
      </c>
      <c r="P3232" s="2">
        <f t="shared" si="212"/>
        <v>88.8</v>
      </c>
      <c r="R3232" t="str">
        <f t="shared" si="210"/>
        <v/>
      </c>
    </row>
    <row r="3233" spans="1:18" ht="20.399999999999999" x14ac:dyDescent="0.35">
      <c r="A3233" s="1">
        <v>3231</v>
      </c>
      <c r="B3233" s="1" t="s">
        <v>473</v>
      </c>
      <c r="C3233" s="1" t="s">
        <v>74</v>
      </c>
      <c r="D3233" s="1">
        <v>2013</v>
      </c>
      <c r="E3233" s="1">
        <v>72000</v>
      </c>
      <c r="F3233" s="1" t="s">
        <v>28</v>
      </c>
      <c r="G3233" s="1" t="s">
        <v>35</v>
      </c>
      <c r="H3233" s="1" t="s">
        <v>18</v>
      </c>
      <c r="I3233" s="1">
        <v>15</v>
      </c>
      <c r="J3233" s="1" t="s">
        <v>24</v>
      </c>
      <c r="K3233" s="1" t="s">
        <v>69</v>
      </c>
      <c r="L3233" s="1">
        <v>5</v>
      </c>
      <c r="N3233" s="1">
        <v>4.75</v>
      </c>
      <c r="P3233" s="2">
        <f t="shared" si="212"/>
        <v>98.6</v>
      </c>
      <c r="R3233" t="str">
        <f t="shared" si="210"/>
        <v/>
      </c>
    </row>
    <row r="3234" spans="1:18" ht="20.399999999999999" x14ac:dyDescent="0.35">
      <c r="A3234" s="1">
        <v>3232</v>
      </c>
      <c r="B3234" s="1" t="s">
        <v>446</v>
      </c>
      <c r="C3234" s="1" t="s">
        <v>34</v>
      </c>
      <c r="D3234" s="1">
        <v>2019</v>
      </c>
      <c r="E3234" s="1">
        <v>54321</v>
      </c>
      <c r="F3234" s="1" t="s">
        <v>23</v>
      </c>
      <c r="G3234" s="1" t="s">
        <v>17</v>
      </c>
      <c r="H3234" s="1" t="s">
        <v>18</v>
      </c>
      <c r="I3234" s="1">
        <v>19.670000000000002</v>
      </c>
      <c r="J3234" s="1" t="s">
        <v>24</v>
      </c>
      <c r="K3234" s="1" t="s">
        <v>25</v>
      </c>
      <c r="L3234" s="1">
        <v>5</v>
      </c>
      <c r="N3234" s="1">
        <v>13.54</v>
      </c>
      <c r="P3234" s="2">
        <f t="shared" si="212"/>
        <v>126.2</v>
      </c>
      <c r="R3234" t="str">
        <f t="shared" si="210"/>
        <v/>
      </c>
    </row>
    <row r="3235" spans="1:18" ht="20.399999999999999" x14ac:dyDescent="0.35">
      <c r="A3235" s="1">
        <v>3233</v>
      </c>
      <c r="B3235" s="1" t="s">
        <v>344</v>
      </c>
      <c r="C3235" s="1" t="s">
        <v>53</v>
      </c>
      <c r="D3235" s="1">
        <v>2015</v>
      </c>
      <c r="E3235" s="1">
        <v>59630</v>
      </c>
      <c r="F3235" s="1" t="s">
        <v>23</v>
      </c>
      <c r="G3235" s="1" t="s">
        <v>35</v>
      </c>
      <c r="H3235" s="1" t="s">
        <v>18</v>
      </c>
      <c r="I3235" s="1">
        <v>13</v>
      </c>
      <c r="J3235" s="1" t="s">
        <v>24</v>
      </c>
      <c r="K3235" s="1" t="s">
        <v>345</v>
      </c>
      <c r="L3235" s="1">
        <v>5</v>
      </c>
      <c r="N3235" s="1">
        <v>23.41</v>
      </c>
      <c r="P3235" s="2">
        <f t="shared" si="212"/>
        <v>201.1</v>
      </c>
      <c r="R3235" t="str">
        <f t="shared" si="210"/>
        <v/>
      </c>
    </row>
    <row r="3236" spans="1:18" ht="20.399999999999999" x14ac:dyDescent="0.35">
      <c r="A3236" s="1">
        <v>3234</v>
      </c>
      <c r="B3236" s="1" t="s">
        <v>766</v>
      </c>
      <c r="C3236" s="1" t="s">
        <v>39</v>
      </c>
      <c r="D3236" s="1">
        <v>2013</v>
      </c>
      <c r="E3236" s="1">
        <v>116000</v>
      </c>
      <c r="F3236" s="1" t="s">
        <v>23</v>
      </c>
      <c r="G3236" s="1" t="s">
        <v>35</v>
      </c>
      <c r="H3236" s="1" t="s">
        <v>36</v>
      </c>
      <c r="I3236" s="1">
        <v>12.55</v>
      </c>
      <c r="J3236" s="1" t="s">
        <v>24</v>
      </c>
      <c r="K3236" s="1" t="s">
        <v>207</v>
      </c>
      <c r="L3236" s="1">
        <v>7</v>
      </c>
      <c r="N3236" s="1">
        <v>19.25</v>
      </c>
      <c r="P3236" s="2">
        <f t="shared" si="212"/>
        <v>168.5</v>
      </c>
      <c r="R3236" t="str">
        <f t="shared" si="210"/>
        <v/>
      </c>
    </row>
    <row r="3237" spans="1:18" ht="20.399999999999999" x14ac:dyDescent="0.35">
      <c r="A3237" s="1">
        <v>3235</v>
      </c>
      <c r="B3237" s="1" t="s">
        <v>2008</v>
      </c>
      <c r="C3237" s="1" t="s">
        <v>129</v>
      </c>
      <c r="D3237" s="1">
        <v>2015</v>
      </c>
      <c r="E3237" s="1">
        <v>34000</v>
      </c>
      <c r="F3237" s="1" t="s">
        <v>23</v>
      </c>
      <c r="G3237" s="1" t="s">
        <v>35</v>
      </c>
      <c r="H3237" s="1" t="s">
        <v>18</v>
      </c>
      <c r="I3237" s="1">
        <v>9</v>
      </c>
      <c r="J3237" s="1" t="s">
        <v>24</v>
      </c>
      <c r="K3237" s="1" t="s">
        <v>587</v>
      </c>
      <c r="L3237" s="1">
        <v>5</v>
      </c>
      <c r="N3237" s="1">
        <v>20</v>
      </c>
      <c r="P3237" s="2">
        <f t="shared" si="212"/>
        <v>181</v>
      </c>
      <c r="R3237" t="str">
        <f t="shared" si="210"/>
        <v/>
      </c>
    </row>
    <row r="3238" spans="1:18" ht="20.399999999999999" x14ac:dyDescent="0.35">
      <c r="A3238" s="1">
        <v>3236</v>
      </c>
      <c r="B3238" s="1" t="s">
        <v>571</v>
      </c>
      <c r="C3238" s="1" t="s">
        <v>61</v>
      </c>
      <c r="D3238" s="1">
        <v>2011</v>
      </c>
      <c r="E3238" s="1">
        <v>70000</v>
      </c>
      <c r="F3238" s="1" t="s">
        <v>23</v>
      </c>
      <c r="G3238" s="1" t="s">
        <v>35</v>
      </c>
      <c r="H3238" s="1" t="s">
        <v>18</v>
      </c>
      <c r="I3238" s="1">
        <v>14.21</v>
      </c>
      <c r="J3238" s="1" t="s">
        <v>24</v>
      </c>
      <c r="K3238" s="1" t="s">
        <v>572</v>
      </c>
      <c r="L3238" s="1">
        <v>5</v>
      </c>
      <c r="N3238" s="1">
        <v>13</v>
      </c>
      <c r="P3238" s="2">
        <f t="shared" si="212"/>
        <v>203</v>
      </c>
      <c r="R3238" t="str">
        <f t="shared" si="210"/>
        <v/>
      </c>
    </row>
    <row r="3239" spans="1:18" ht="20.399999999999999" x14ac:dyDescent="0.35">
      <c r="A3239" s="1">
        <v>3237</v>
      </c>
      <c r="B3239" s="1" t="s">
        <v>2101</v>
      </c>
      <c r="C3239" s="1" t="s">
        <v>27</v>
      </c>
      <c r="D3239" s="1">
        <v>2010</v>
      </c>
      <c r="E3239" s="1">
        <v>80000</v>
      </c>
      <c r="F3239" s="1" t="s">
        <v>28</v>
      </c>
      <c r="G3239" s="1" t="s">
        <v>17</v>
      </c>
      <c r="H3239" s="1" t="s">
        <v>18</v>
      </c>
      <c r="I3239" s="1">
        <v>10.199999999999999</v>
      </c>
      <c r="J3239" s="1" t="s">
        <v>24</v>
      </c>
      <c r="K3239" s="1" t="s">
        <v>1257</v>
      </c>
      <c r="L3239" s="1">
        <v>5</v>
      </c>
      <c r="N3239" s="1">
        <v>3.99</v>
      </c>
      <c r="P3239" s="2">
        <f t="shared" si="212"/>
        <v>180</v>
      </c>
      <c r="R3239" t="str">
        <f t="shared" si="210"/>
        <v/>
      </c>
    </row>
    <row r="3240" spans="1:18" ht="20.399999999999999" x14ac:dyDescent="0.35">
      <c r="A3240" s="1">
        <v>3238</v>
      </c>
      <c r="B3240" s="1" t="s">
        <v>68</v>
      </c>
      <c r="C3240" s="1" t="s">
        <v>22</v>
      </c>
      <c r="D3240" s="1">
        <v>2015</v>
      </c>
      <c r="E3240" s="1">
        <v>110000</v>
      </c>
      <c r="F3240" s="1" t="s">
        <v>23</v>
      </c>
      <c r="G3240" s="1" t="s">
        <v>17</v>
      </c>
      <c r="H3240" s="1" t="s">
        <v>18</v>
      </c>
      <c r="I3240" s="1">
        <v>25.8</v>
      </c>
      <c r="J3240" s="1" t="s">
        <v>24</v>
      </c>
      <c r="K3240" s="1" t="s">
        <v>69</v>
      </c>
      <c r="L3240" s="1">
        <v>5</v>
      </c>
      <c r="N3240" s="1">
        <v>4.6500000000000004</v>
      </c>
      <c r="P3240" s="2">
        <f t="shared" si="212"/>
        <v>98.6</v>
      </c>
      <c r="R3240" t="str">
        <f t="shared" si="210"/>
        <v/>
      </c>
    </row>
    <row r="3241" spans="1:18" ht="20.399999999999999" x14ac:dyDescent="0.35">
      <c r="A3241" s="1">
        <v>3239</v>
      </c>
      <c r="B3241" s="1" t="s">
        <v>2102</v>
      </c>
      <c r="C3241" s="1" t="s">
        <v>129</v>
      </c>
      <c r="D3241" s="1">
        <v>2013</v>
      </c>
      <c r="E3241" s="1">
        <v>56454</v>
      </c>
      <c r="F3241" s="1" t="s">
        <v>23</v>
      </c>
      <c r="G3241" s="1" t="s">
        <v>17</v>
      </c>
      <c r="H3241" s="1" t="s">
        <v>18</v>
      </c>
      <c r="I3241" s="1">
        <v>28.4</v>
      </c>
      <c r="J3241" s="1" t="s">
        <v>24</v>
      </c>
      <c r="K3241" s="1" t="s">
        <v>1043</v>
      </c>
      <c r="L3241" s="1">
        <v>5</v>
      </c>
      <c r="M3241" s="1" t="s">
        <v>2103</v>
      </c>
      <c r="N3241" s="1">
        <v>4.6500000000000004</v>
      </c>
      <c r="P3241" s="2">
        <f t="shared" si="212"/>
        <v>73.75</v>
      </c>
      <c r="Q3241">
        <f t="shared" si="211"/>
        <v>894999.99999999988</v>
      </c>
      <c r="R3241">
        <f t="shared" si="210"/>
        <v>99.991759776536313</v>
      </c>
    </row>
    <row r="3242" spans="1:18" ht="20.399999999999999" x14ac:dyDescent="0.35">
      <c r="A3242" s="1">
        <v>3240</v>
      </c>
      <c r="B3242" s="1" t="s">
        <v>1145</v>
      </c>
      <c r="C3242" s="1" t="s">
        <v>57</v>
      </c>
      <c r="D3242" s="1">
        <v>2013</v>
      </c>
      <c r="E3242" s="1">
        <v>60000</v>
      </c>
      <c r="F3242" s="1" t="s">
        <v>28</v>
      </c>
      <c r="G3242" s="1" t="s">
        <v>17</v>
      </c>
      <c r="H3242" s="1" t="s">
        <v>18</v>
      </c>
      <c r="I3242" s="1">
        <v>18.600000000000001</v>
      </c>
      <c r="J3242" s="1" t="s">
        <v>24</v>
      </c>
      <c r="K3242" s="1" t="s">
        <v>733</v>
      </c>
      <c r="L3242" s="1">
        <v>5</v>
      </c>
      <c r="N3242" s="1">
        <v>3.15</v>
      </c>
      <c r="P3242" s="2">
        <f t="shared" si="212"/>
        <v>85.8</v>
      </c>
      <c r="R3242" t="str">
        <f t="shared" si="210"/>
        <v/>
      </c>
    </row>
    <row r="3243" spans="1:18" ht="20.399999999999999" x14ac:dyDescent="0.35">
      <c r="A3243" s="1">
        <v>3241</v>
      </c>
      <c r="B3243" s="1" t="s">
        <v>2104</v>
      </c>
      <c r="C3243" s="1" t="s">
        <v>61</v>
      </c>
      <c r="D3243" s="1">
        <v>2013</v>
      </c>
      <c r="E3243" s="1">
        <v>56000</v>
      </c>
      <c r="F3243" s="1" t="s">
        <v>28</v>
      </c>
      <c r="G3243" s="1" t="s">
        <v>35</v>
      </c>
      <c r="H3243" s="1" t="s">
        <v>18</v>
      </c>
      <c r="I3243" s="1">
        <v>14.53</v>
      </c>
      <c r="J3243" s="1" t="s">
        <v>24</v>
      </c>
      <c r="K3243" s="1" t="s">
        <v>97</v>
      </c>
      <c r="L3243" s="1">
        <v>5</v>
      </c>
      <c r="N3243" s="1">
        <v>8.25</v>
      </c>
      <c r="P3243" s="2">
        <f t="shared" si="212"/>
        <v>138.1</v>
      </c>
      <c r="R3243" t="str">
        <f t="shared" si="210"/>
        <v/>
      </c>
    </row>
    <row r="3244" spans="1:18" ht="20.399999999999999" x14ac:dyDescent="0.35">
      <c r="A3244" s="1">
        <v>3242</v>
      </c>
      <c r="B3244" s="1" t="s">
        <v>2105</v>
      </c>
      <c r="C3244" s="1" t="s">
        <v>74</v>
      </c>
      <c r="D3244" s="1">
        <v>2012</v>
      </c>
      <c r="E3244" s="1">
        <v>63000</v>
      </c>
      <c r="F3244" s="1" t="s">
        <v>23</v>
      </c>
      <c r="G3244" s="1" t="s">
        <v>35</v>
      </c>
      <c r="H3244" s="1" t="s">
        <v>36</v>
      </c>
      <c r="I3244" s="1">
        <v>11.49</v>
      </c>
      <c r="J3244" s="1" t="s">
        <v>24</v>
      </c>
      <c r="K3244" s="1" t="s">
        <v>2106</v>
      </c>
      <c r="L3244" s="1">
        <v>5</v>
      </c>
      <c r="N3244" s="1">
        <v>65</v>
      </c>
      <c r="P3244" s="2">
        <f t="shared" si="212"/>
        <v>335.3</v>
      </c>
      <c r="R3244" t="str">
        <f t="shared" si="210"/>
        <v/>
      </c>
    </row>
    <row r="3245" spans="1:18" ht="20.399999999999999" x14ac:dyDescent="0.35">
      <c r="A3245" s="1">
        <v>3243</v>
      </c>
      <c r="B3245" s="1" t="s">
        <v>143</v>
      </c>
      <c r="C3245" s="1" t="s">
        <v>27</v>
      </c>
      <c r="D3245" s="1">
        <v>2012</v>
      </c>
      <c r="E3245" s="1">
        <v>63000</v>
      </c>
      <c r="F3245" s="1" t="s">
        <v>23</v>
      </c>
      <c r="G3245" s="1" t="s">
        <v>17</v>
      </c>
      <c r="H3245" s="1" t="s">
        <v>18</v>
      </c>
      <c r="I3245" s="1">
        <v>22.9</v>
      </c>
      <c r="J3245" s="1" t="s">
        <v>24</v>
      </c>
      <c r="K3245" s="1" t="s">
        <v>51</v>
      </c>
      <c r="L3245" s="1">
        <v>5</v>
      </c>
      <c r="N3245" s="1">
        <v>4.5</v>
      </c>
      <c r="P3245" s="2">
        <f t="shared" si="212"/>
        <v>74</v>
      </c>
      <c r="R3245" t="str">
        <f t="shared" si="210"/>
        <v/>
      </c>
    </row>
    <row r="3246" spans="1:18" ht="20.399999999999999" x14ac:dyDescent="0.35">
      <c r="A3246" s="1">
        <v>3244</v>
      </c>
      <c r="B3246" s="1" t="s">
        <v>2107</v>
      </c>
      <c r="C3246" s="1" t="s">
        <v>57</v>
      </c>
      <c r="D3246" s="1">
        <v>2017</v>
      </c>
      <c r="E3246" s="1">
        <v>15050</v>
      </c>
      <c r="F3246" s="1" t="s">
        <v>23</v>
      </c>
      <c r="G3246" s="1" t="s">
        <v>17</v>
      </c>
      <c r="H3246" s="1" t="s">
        <v>18</v>
      </c>
      <c r="I3246" s="1">
        <v>16.3</v>
      </c>
      <c r="J3246" s="1" t="s">
        <v>24</v>
      </c>
      <c r="K3246" s="1" t="s">
        <v>163</v>
      </c>
      <c r="L3246" s="1">
        <v>5</v>
      </c>
      <c r="M3246" s="1" t="s">
        <v>2108</v>
      </c>
      <c r="N3246" s="1">
        <v>17.5</v>
      </c>
      <c r="P3246" s="2">
        <f t="shared" si="212"/>
        <v>170</v>
      </c>
      <c r="Q3246">
        <f t="shared" si="211"/>
        <v>2319000</v>
      </c>
      <c r="R3246">
        <f t="shared" si="210"/>
        <v>99.99266925398878</v>
      </c>
    </row>
    <row r="3247" spans="1:18" ht="20.399999999999999" x14ac:dyDescent="0.35">
      <c r="A3247" s="1">
        <v>3245</v>
      </c>
      <c r="B3247" s="1" t="s">
        <v>436</v>
      </c>
      <c r="C3247" s="1" t="s">
        <v>15</v>
      </c>
      <c r="D3247" s="1">
        <v>2016</v>
      </c>
      <c r="E3247" s="1">
        <v>29401</v>
      </c>
      <c r="F3247" s="1" t="s">
        <v>28</v>
      </c>
      <c r="G3247" s="1" t="s">
        <v>17</v>
      </c>
      <c r="H3247" s="1" t="s">
        <v>18</v>
      </c>
      <c r="I3247" s="1">
        <v>20.399999999999999</v>
      </c>
      <c r="J3247" s="1" t="s">
        <v>24</v>
      </c>
      <c r="K3247" s="1" t="s">
        <v>291</v>
      </c>
      <c r="L3247" s="1">
        <v>5</v>
      </c>
      <c r="N3247" s="1">
        <v>4.3099999999999996</v>
      </c>
      <c r="P3247" s="2">
        <f t="shared" si="212"/>
        <v>81.8</v>
      </c>
      <c r="R3247" t="str">
        <f t="shared" si="210"/>
        <v/>
      </c>
    </row>
    <row r="3248" spans="1:18" ht="20.399999999999999" x14ac:dyDescent="0.35">
      <c r="A3248" s="1">
        <v>3246</v>
      </c>
      <c r="B3248" s="1" t="s">
        <v>1443</v>
      </c>
      <c r="C3248" s="1" t="s">
        <v>53</v>
      </c>
      <c r="D3248" s="1">
        <v>2016</v>
      </c>
      <c r="E3248" s="1">
        <v>25238</v>
      </c>
      <c r="F3248" s="1" t="s">
        <v>28</v>
      </c>
      <c r="G3248" s="1" t="s">
        <v>17</v>
      </c>
      <c r="H3248" s="1" t="s">
        <v>18</v>
      </c>
      <c r="I3248" s="1">
        <v>18.7</v>
      </c>
      <c r="J3248" s="1" t="s">
        <v>24</v>
      </c>
      <c r="K3248" s="1" t="s">
        <v>29</v>
      </c>
      <c r="L3248" s="1">
        <v>5</v>
      </c>
      <c r="N3248" s="1">
        <v>6.2</v>
      </c>
      <c r="P3248" s="2">
        <f t="shared" si="212"/>
        <v>88.7</v>
      </c>
      <c r="R3248" t="str">
        <f t="shared" si="210"/>
        <v/>
      </c>
    </row>
    <row r="3249" spans="1:18" ht="20.399999999999999" x14ac:dyDescent="0.35">
      <c r="A3249" s="1">
        <v>3247</v>
      </c>
      <c r="B3249" s="1" t="s">
        <v>551</v>
      </c>
      <c r="C3249" s="1" t="s">
        <v>27</v>
      </c>
      <c r="D3249" s="1">
        <v>2011</v>
      </c>
      <c r="E3249" s="1">
        <v>79000</v>
      </c>
      <c r="F3249" s="1" t="s">
        <v>23</v>
      </c>
      <c r="G3249" s="1" t="s">
        <v>17</v>
      </c>
      <c r="H3249" s="1" t="s">
        <v>18</v>
      </c>
      <c r="I3249" s="1">
        <v>23.59</v>
      </c>
      <c r="J3249" s="1" t="s">
        <v>24</v>
      </c>
      <c r="K3249" s="1" t="s">
        <v>188</v>
      </c>
      <c r="L3249" s="1">
        <v>5</v>
      </c>
      <c r="N3249" s="1">
        <v>4.67</v>
      </c>
      <c r="P3249" s="2"/>
      <c r="R3249" t="str">
        <f t="shared" si="210"/>
        <v/>
      </c>
    </row>
    <row r="3250" spans="1:18" ht="20.399999999999999" x14ac:dyDescent="0.35">
      <c r="A3250" s="1">
        <v>3248</v>
      </c>
      <c r="B3250" s="1" t="s">
        <v>485</v>
      </c>
      <c r="C3250" s="1" t="s">
        <v>53</v>
      </c>
      <c r="D3250" s="1">
        <v>2011</v>
      </c>
      <c r="E3250" s="1">
        <v>58752</v>
      </c>
      <c r="F3250" s="1" t="s">
        <v>28</v>
      </c>
      <c r="G3250" s="1" t="s">
        <v>17</v>
      </c>
      <c r="H3250" s="1" t="s">
        <v>18</v>
      </c>
      <c r="I3250" s="1">
        <v>16.47</v>
      </c>
      <c r="J3250" s="1" t="s">
        <v>24</v>
      </c>
      <c r="K3250" s="1" t="s">
        <v>114</v>
      </c>
      <c r="L3250" s="1">
        <v>5</v>
      </c>
      <c r="N3250" s="1">
        <v>3.32</v>
      </c>
      <c r="P3250" s="2">
        <f t="shared" ref="P3250:P3273" si="213">--LEFT(K3250, FIND(" ", K3250) - 1)</f>
        <v>73.900000000000006</v>
      </c>
      <c r="R3250" t="str">
        <f t="shared" si="210"/>
        <v/>
      </c>
    </row>
    <row r="3251" spans="1:18" ht="20.399999999999999" x14ac:dyDescent="0.35">
      <c r="A3251" s="1">
        <v>3249</v>
      </c>
      <c r="B3251" s="1" t="s">
        <v>1376</v>
      </c>
      <c r="C3251" s="1" t="s">
        <v>61</v>
      </c>
      <c r="D3251" s="1">
        <v>2011</v>
      </c>
      <c r="E3251" s="1">
        <v>62000</v>
      </c>
      <c r="F3251" s="1" t="s">
        <v>28</v>
      </c>
      <c r="G3251" s="1" t="s">
        <v>35</v>
      </c>
      <c r="H3251" s="1" t="s">
        <v>18</v>
      </c>
      <c r="I3251" s="1">
        <v>12.9</v>
      </c>
      <c r="J3251" s="1" t="s">
        <v>24</v>
      </c>
      <c r="K3251" s="1" t="s">
        <v>245</v>
      </c>
      <c r="L3251" s="1">
        <v>5</v>
      </c>
      <c r="N3251" s="1">
        <v>3.75</v>
      </c>
      <c r="P3251" s="2">
        <f t="shared" si="213"/>
        <v>130</v>
      </c>
      <c r="R3251" t="str">
        <f t="shared" si="210"/>
        <v/>
      </c>
    </row>
    <row r="3252" spans="1:18" ht="20.399999999999999" x14ac:dyDescent="0.35">
      <c r="A3252" s="1">
        <v>3250</v>
      </c>
      <c r="B3252" s="1" t="s">
        <v>2109</v>
      </c>
      <c r="C3252" s="1" t="s">
        <v>74</v>
      </c>
      <c r="D3252" s="1">
        <v>2013</v>
      </c>
      <c r="E3252" s="1">
        <v>132000</v>
      </c>
      <c r="F3252" s="1" t="s">
        <v>28</v>
      </c>
      <c r="G3252" s="1" t="s">
        <v>17</v>
      </c>
      <c r="H3252" s="1" t="s">
        <v>18</v>
      </c>
      <c r="I3252" s="1">
        <v>16.78</v>
      </c>
      <c r="J3252" s="1" t="s">
        <v>24</v>
      </c>
      <c r="K3252" s="1" t="s">
        <v>333</v>
      </c>
      <c r="L3252" s="1">
        <v>5</v>
      </c>
      <c r="N3252" s="1">
        <v>4.7</v>
      </c>
      <c r="P3252" s="2">
        <f t="shared" si="213"/>
        <v>88.73</v>
      </c>
      <c r="R3252" t="str">
        <f t="shared" si="210"/>
        <v/>
      </c>
    </row>
    <row r="3253" spans="1:18" ht="20.399999999999999" x14ac:dyDescent="0.35">
      <c r="A3253" s="1">
        <v>3251</v>
      </c>
      <c r="B3253" s="1" t="s">
        <v>596</v>
      </c>
      <c r="C3253" s="1" t="s">
        <v>27</v>
      </c>
      <c r="D3253" s="1">
        <v>2016</v>
      </c>
      <c r="E3253" s="1">
        <v>51000</v>
      </c>
      <c r="F3253" s="1" t="s">
        <v>28</v>
      </c>
      <c r="G3253" s="1" t="s">
        <v>17</v>
      </c>
      <c r="H3253" s="1" t="s">
        <v>18</v>
      </c>
      <c r="I3253" s="1">
        <v>17.010000000000002</v>
      </c>
      <c r="J3253" s="1" t="s">
        <v>24</v>
      </c>
      <c r="K3253" s="1" t="s">
        <v>283</v>
      </c>
      <c r="L3253" s="1">
        <v>5</v>
      </c>
      <c r="N3253" s="1">
        <v>6.5</v>
      </c>
      <c r="P3253" s="2">
        <f t="shared" si="213"/>
        <v>121.3</v>
      </c>
      <c r="R3253" t="str">
        <f t="shared" si="210"/>
        <v/>
      </c>
    </row>
    <row r="3254" spans="1:18" ht="20.399999999999999" x14ac:dyDescent="0.35">
      <c r="A3254" s="1">
        <v>3252</v>
      </c>
      <c r="B3254" s="1" t="s">
        <v>1962</v>
      </c>
      <c r="C3254" s="1" t="s">
        <v>39</v>
      </c>
      <c r="D3254" s="1">
        <v>2009</v>
      </c>
      <c r="E3254" s="1">
        <v>185200</v>
      </c>
      <c r="F3254" s="1" t="s">
        <v>23</v>
      </c>
      <c r="G3254" s="1" t="s">
        <v>17</v>
      </c>
      <c r="H3254" s="1" t="s">
        <v>18</v>
      </c>
      <c r="I3254" s="1">
        <v>12.8</v>
      </c>
      <c r="J3254" s="1" t="s">
        <v>24</v>
      </c>
      <c r="K3254" s="1" t="s">
        <v>93</v>
      </c>
      <c r="L3254" s="1">
        <v>8</v>
      </c>
      <c r="N3254" s="1">
        <v>7.25</v>
      </c>
      <c r="P3254" s="2">
        <f t="shared" si="213"/>
        <v>102</v>
      </c>
      <c r="R3254" t="str">
        <f t="shared" si="210"/>
        <v/>
      </c>
    </row>
    <row r="3255" spans="1:18" ht="20.399999999999999" x14ac:dyDescent="0.35">
      <c r="A3255" s="1">
        <v>3253</v>
      </c>
      <c r="B3255" s="1" t="s">
        <v>1177</v>
      </c>
      <c r="C3255" s="1" t="s">
        <v>34</v>
      </c>
      <c r="D3255" s="1">
        <v>2016</v>
      </c>
      <c r="E3255" s="1">
        <v>61717</v>
      </c>
      <c r="F3255" s="1" t="s">
        <v>23</v>
      </c>
      <c r="G3255" s="1" t="s">
        <v>17</v>
      </c>
      <c r="H3255" s="1" t="s">
        <v>18</v>
      </c>
      <c r="I3255" s="1">
        <v>22.7</v>
      </c>
      <c r="J3255" s="1" t="s">
        <v>24</v>
      </c>
      <c r="K3255" s="1" t="s">
        <v>466</v>
      </c>
      <c r="L3255" s="1">
        <v>5</v>
      </c>
      <c r="N3255" s="1">
        <v>8.94</v>
      </c>
      <c r="P3255" s="2">
        <f t="shared" si="213"/>
        <v>118</v>
      </c>
      <c r="R3255" t="str">
        <f t="shared" si="210"/>
        <v/>
      </c>
    </row>
    <row r="3256" spans="1:18" ht="20.399999999999999" x14ac:dyDescent="0.35">
      <c r="A3256" s="1">
        <v>3254</v>
      </c>
      <c r="B3256" s="1" t="s">
        <v>2110</v>
      </c>
      <c r="C3256" s="1" t="s">
        <v>57</v>
      </c>
      <c r="D3256" s="1">
        <v>2018</v>
      </c>
      <c r="E3256" s="1">
        <v>8896</v>
      </c>
      <c r="F3256" s="1" t="s">
        <v>28</v>
      </c>
      <c r="G3256" s="1" t="s">
        <v>17</v>
      </c>
      <c r="H3256" s="1" t="s">
        <v>18</v>
      </c>
      <c r="I3256" s="1">
        <v>19</v>
      </c>
      <c r="J3256" s="1" t="s">
        <v>24</v>
      </c>
      <c r="K3256" s="1" t="s">
        <v>1650</v>
      </c>
      <c r="L3256" s="1">
        <v>5</v>
      </c>
      <c r="M3256" s="1" t="s">
        <v>2111</v>
      </c>
      <c r="N3256" s="1">
        <v>7.34</v>
      </c>
      <c r="P3256" s="2">
        <f t="shared" si="213"/>
        <v>94.68</v>
      </c>
      <c r="Q3256">
        <f t="shared" si="211"/>
        <v>824000</v>
      </c>
      <c r="R3256">
        <f t="shared" si="210"/>
        <v>99.988509708737865</v>
      </c>
    </row>
    <row r="3257" spans="1:18" ht="20.399999999999999" x14ac:dyDescent="0.35">
      <c r="A3257" s="1">
        <v>3255</v>
      </c>
      <c r="B3257" s="1" t="s">
        <v>1654</v>
      </c>
      <c r="C3257" s="1" t="s">
        <v>61</v>
      </c>
      <c r="D3257" s="1">
        <v>2016</v>
      </c>
      <c r="E3257" s="1">
        <v>17000</v>
      </c>
      <c r="F3257" s="1" t="s">
        <v>28</v>
      </c>
      <c r="G3257" s="1" t="s">
        <v>17</v>
      </c>
      <c r="H3257" s="1" t="s">
        <v>18</v>
      </c>
      <c r="I3257" s="1">
        <v>21.4</v>
      </c>
      <c r="J3257" s="1" t="s">
        <v>24</v>
      </c>
      <c r="K3257" s="1" t="s">
        <v>347</v>
      </c>
      <c r="L3257" s="1">
        <v>5</v>
      </c>
      <c r="N3257" s="1">
        <v>6.9</v>
      </c>
      <c r="P3257" s="2">
        <f t="shared" si="213"/>
        <v>83.1</v>
      </c>
      <c r="R3257" t="str">
        <f t="shared" si="210"/>
        <v/>
      </c>
    </row>
    <row r="3258" spans="1:18" ht="20.399999999999999" x14ac:dyDescent="0.35">
      <c r="A3258" s="1">
        <v>3256</v>
      </c>
      <c r="B3258" s="1" t="s">
        <v>26</v>
      </c>
      <c r="C3258" s="1" t="s">
        <v>15</v>
      </c>
      <c r="D3258" s="1">
        <v>2016</v>
      </c>
      <c r="E3258" s="1">
        <v>31378</v>
      </c>
      <c r="F3258" s="1" t="s">
        <v>28</v>
      </c>
      <c r="G3258" s="1" t="s">
        <v>17</v>
      </c>
      <c r="H3258" s="1" t="s">
        <v>18</v>
      </c>
      <c r="I3258" s="1">
        <v>18.2</v>
      </c>
      <c r="J3258" s="1" t="s">
        <v>24</v>
      </c>
      <c r="K3258" s="1" t="s">
        <v>29</v>
      </c>
      <c r="L3258" s="1">
        <v>5</v>
      </c>
      <c r="M3258" s="1" t="s">
        <v>2112</v>
      </c>
      <c r="N3258" s="1">
        <v>5.9</v>
      </c>
      <c r="P3258" s="2">
        <f t="shared" si="213"/>
        <v>88.7</v>
      </c>
      <c r="Q3258">
        <f t="shared" si="211"/>
        <v>871000.00000000012</v>
      </c>
      <c r="R3258">
        <f t="shared" si="210"/>
        <v>99.989816303099886</v>
      </c>
    </row>
    <row r="3259" spans="1:18" ht="20.399999999999999" x14ac:dyDescent="0.35">
      <c r="A3259" s="1">
        <v>3257</v>
      </c>
      <c r="B3259" s="1" t="s">
        <v>968</v>
      </c>
      <c r="C3259" s="1" t="s">
        <v>22</v>
      </c>
      <c r="D3259" s="1">
        <v>2013</v>
      </c>
      <c r="E3259" s="1">
        <v>114000</v>
      </c>
      <c r="F3259" s="1" t="s">
        <v>23</v>
      </c>
      <c r="G3259" s="1" t="s">
        <v>35</v>
      </c>
      <c r="H3259" s="1" t="s">
        <v>18</v>
      </c>
      <c r="I3259" s="1">
        <v>22.32</v>
      </c>
      <c r="J3259" s="1" t="s">
        <v>24</v>
      </c>
      <c r="K3259" s="1" t="s">
        <v>817</v>
      </c>
      <c r="L3259" s="1">
        <v>5</v>
      </c>
      <c r="N3259" s="1">
        <v>6.75</v>
      </c>
      <c r="P3259" s="2">
        <f t="shared" si="213"/>
        <v>126.3</v>
      </c>
      <c r="R3259" t="str">
        <f t="shared" si="210"/>
        <v/>
      </c>
    </row>
    <row r="3260" spans="1:18" ht="20.399999999999999" x14ac:dyDescent="0.35">
      <c r="A3260" s="1">
        <v>3258</v>
      </c>
      <c r="B3260" s="1" t="s">
        <v>391</v>
      </c>
      <c r="C3260" s="1" t="s">
        <v>129</v>
      </c>
      <c r="D3260" s="1">
        <v>2014</v>
      </c>
      <c r="E3260" s="1">
        <v>81000</v>
      </c>
      <c r="F3260" s="1" t="s">
        <v>23</v>
      </c>
      <c r="G3260" s="1" t="s">
        <v>17</v>
      </c>
      <c r="H3260" s="1" t="s">
        <v>18</v>
      </c>
      <c r="I3260" s="1">
        <v>25.8</v>
      </c>
      <c r="J3260" s="1" t="s">
        <v>24</v>
      </c>
      <c r="K3260" s="1" t="s">
        <v>69</v>
      </c>
      <c r="L3260" s="1">
        <v>5</v>
      </c>
      <c r="N3260" s="1">
        <v>4.0999999999999996</v>
      </c>
      <c r="P3260" s="2">
        <f t="shared" si="213"/>
        <v>98.6</v>
      </c>
      <c r="R3260" t="str">
        <f t="shared" si="210"/>
        <v/>
      </c>
    </row>
    <row r="3261" spans="1:18" ht="20.399999999999999" x14ac:dyDescent="0.35">
      <c r="A3261" s="1">
        <v>3259</v>
      </c>
      <c r="B3261" s="1" t="s">
        <v>2113</v>
      </c>
      <c r="C3261" s="1" t="s">
        <v>15</v>
      </c>
      <c r="D3261" s="1">
        <v>2017</v>
      </c>
      <c r="E3261" s="1">
        <v>31000</v>
      </c>
      <c r="F3261" s="1" t="s">
        <v>23</v>
      </c>
      <c r="G3261" s="1" t="s">
        <v>35</v>
      </c>
      <c r="H3261" s="1" t="s">
        <v>18</v>
      </c>
      <c r="I3261" s="1">
        <v>18.510000000000002</v>
      </c>
      <c r="J3261" s="1" t="s">
        <v>24</v>
      </c>
      <c r="K3261" s="1" t="s">
        <v>867</v>
      </c>
      <c r="L3261" s="1">
        <v>5</v>
      </c>
      <c r="M3261" s="1" t="s">
        <v>2114</v>
      </c>
      <c r="N3261" s="1">
        <v>27</v>
      </c>
      <c r="P3261" s="2">
        <f t="shared" si="213"/>
        <v>147.51</v>
      </c>
      <c r="Q3261">
        <f t="shared" si="211"/>
        <v>4475000</v>
      </c>
      <c r="R3261">
        <f t="shared" si="210"/>
        <v>99.996703687150841</v>
      </c>
    </row>
    <row r="3262" spans="1:18" ht="20.399999999999999" x14ac:dyDescent="0.35">
      <c r="A3262" s="1">
        <v>3260</v>
      </c>
      <c r="B3262" s="1" t="s">
        <v>2115</v>
      </c>
      <c r="C3262" s="1" t="s">
        <v>15</v>
      </c>
      <c r="D3262" s="1">
        <v>2014</v>
      </c>
      <c r="E3262" s="1">
        <v>35000</v>
      </c>
      <c r="F3262" s="1" t="s">
        <v>28</v>
      </c>
      <c r="G3262" s="1" t="s">
        <v>17</v>
      </c>
      <c r="H3262" s="1" t="s">
        <v>18</v>
      </c>
      <c r="I3262" s="1">
        <v>15</v>
      </c>
      <c r="J3262" s="1" t="s">
        <v>24</v>
      </c>
      <c r="K3262" s="1" t="s">
        <v>298</v>
      </c>
      <c r="L3262" s="1">
        <v>5</v>
      </c>
      <c r="N3262" s="1">
        <v>4.5</v>
      </c>
      <c r="P3262" s="2">
        <f t="shared" si="213"/>
        <v>103.52</v>
      </c>
      <c r="R3262" t="str">
        <f t="shared" si="210"/>
        <v/>
      </c>
    </row>
    <row r="3263" spans="1:18" ht="20.399999999999999" x14ac:dyDescent="0.35">
      <c r="A3263" s="1">
        <v>3261</v>
      </c>
      <c r="B3263" s="1" t="s">
        <v>138</v>
      </c>
      <c r="C3263" s="1" t="s">
        <v>57</v>
      </c>
      <c r="D3263" s="1">
        <v>2013</v>
      </c>
      <c r="E3263" s="1">
        <v>60001</v>
      </c>
      <c r="F3263" s="1" t="s">
        <v>23</v>
      </c>
      <c r="G3263" s="1" t="s">
        <v>35</v>
      </c>
      <c r="H3263" s="1" t="s">
        <v>18</v>
      </c>
      <c r="I3263" s="1">
        <v>17.11</v>
      </c>
      <c r="J3263" s="1" t="s">
        <v>24</v>
      </c>
      <c r="K3263" s="1" t="s">
        <v>139</v>
      </c>
      <c r="L3263" s="1">
        <v>5</v>
      </c>
      <c r="N3263" s="1">
        <v>14.5</v>
      </c>
      <c r="P3263" s="2">
        <f t="shared" si="213"/>
        <v>174.33</v>
      </c>
      <c r="R3263" t="str">
        <f t="shared" si="210"/>
        <v/>
      </c>
    </row>
    <row r="3264" spans="1:18" ht="20.399999999999999" x14ac:dyDescent="0.35">
      <c r="A3264" s="1">
        <v>3262</v>
      </c>
      <c r="B3264" s="1" t="s">
        <v>749</v>
      </c>
      <c r="C3264" s="1" t="s">
        <v>43</v>
      </c>
      <c r="D3264" s="1">
        <v>2014</v>
      </c>
      <c r="E3264" s="1">
        <v>75074</v>
      </c>
      <c r="F3264" s="1" t="s">
        <v>23</v>
      </c>
      <c r="G3264" s="1" t="s">
        <v>17</v>
      </c>
      <c r="H3264" s="1" t="s">
        <v>18</v>
      </c>
      <c r="I3264" s="1">
        <v>23.4</v>
      </c>
      <c r="J3264" s="1" t="s">
        <v>24</v>
      </c>
      <c r="K3264" s="1" t="s">
        <v>51</v>
      </c>
      <c r="L3264" s="1">
        <v>5</v>
      </c>
      <c r="N3264" s="1">
        <v>5.25</v>
      </c>
      <c r="P3264" s="2">
        <f t="shared" si="213"/>
        <v>74</v>
      </c>
      <c r="R3264" t="str">
        <f t="shared" si="210"/>
        <v/>
      </c>
    </row>
    <row r="3265" spans="1:18" ht="20.399999999999999" x14ac:dyDescent="0.35">
      <c r="A3265" s="1">
        <v>3263</v>
      </c>
      <c r="B3265" s="1" t="s">
        <v>50</v>
      </c>
      <c r="C3265" s="1" t="s">
        <v>57</v>
      </c>
      <c r="D3265" s="1">
        <v>2012</v>
      </c>
      <c r="E3265" s="1">
        <v>80000</v>
      </c>
      <c r="F3265" s="1" t="s">
        <v>23</v>
      </c>
      <c r="G3265" s="1" t="s">
        <v>17</v>
      </c>
      <c r="H3265" s="1" t="s">
        <v>36</v>
      </c>
      <c r="I3265" s="1">
        <v>22.3</v>
      </c>
      <c r="J3265" s="1" t="s">
        <v>24</v>
      </c>
      <c r="K3265" s="1" t="s">
        <v>51</v>
      </c>
      <c r="L3265" s="1">
        <v>5</v>
      </c>
      <c r="N3265" s="1">
        <v>1.2</v>
      </c>
      <c r="P3265" s="2">
        <f t="shared" si="213"/>
        <v>74</v>
      </c>
      <c r="R3265" t="str">
        <f t="shared" si="210"/>
        <v/>
      </c>
    </row>
    <row r="3266" spans="1:18" ht="20.399999999999999" x14ac:dyDescent="0.35">
      <c r="A3266" s="1">
        <v>3264</v>
      </c>
      <c r="B3266" s="1" t="s">
        <v>1109</v>
      </c>
      <c r="C3266" s="1" t="s">
        <v>43</v>
      </c>
      <c r="D3266" s="1">
        <v>2006</v>
      </c>
      <c r="E3266" s="1">
        <v>147350</v>
      </c>
      <c r="F3266" s="1" t="s">
        <v>23</v>
      </c>
      <c r="G3266" s="1" t="s">
        <v>17</v>
      </c>
      <c r="H3266" s="1" t="s">
        <v>36</v>
      </c>
      <c r="I3266" s="1">
        <v>12.99</v>
      </c>
      <c r="J3266" s="1" t="s">
        <v>24</v>
      </c>
      <c r="K3266" s="1" t="s">
        <v>247</v>
      </c>
      <c r="L3266" s="1">
        <v>8</v>
      </c>
      <c r="N3266" s="1">
        <v>4.95</v>
      </c>
      <c r="P3266" s="2">
        <f t="shared" si="213"/>
        <v>100.6</v>
      </c>
      <c r="R3266" t="str">
        <f t="shared" si="210"/>
        <v/>
      </c>
    </row>
    <row r="3267" spans="1:18" ht="20.399999999999999" x14ac:dyDescent="0.35">
      <c r="A3267" s="1">
        <v>3265</v>
      </c>
      <c r="B3267" s="1" t="s">
        <v>2116</v>
      </c>
      <c r="C3267" s="1" t="s">
        <v>39</v>
      </c>
      <c r="D3267" s="1">
        <v>2013</v>
      </c>
      <c r="E3267" s="1">
        <v>60000</v>
      </c>
      <c r="F3267" s="1" t="s">
        <v>23</v>
      </c>
      <c r="G3267" s="1" t="s">
        <v>17</v>
      </c>
      <c r="H3267" s="1" t="s">
        <v>18</v>
      </c>
      <c r="I3267" s="1">
        <v>19.64</v>
      </c>
      <c r="J3267" s="1" t="s">
        <v>24</v>
      </c>
      <c r="K3267" s="1" t="s">
        <v>95</v>
      </c>
      <c r="L3267" s="1">
        <v>5</v>
      </c>
      <c r="N3267" s="1">
        <v>7.5</v>
      </c>
      <c r="P3267" s="2">
        <f t="shared" si="213"/>
        <v>108.45</v>
      </c>
      <c r="R3267" t="str">
        <f t="shared" si="210"/>
        <v/>
      </c>
    </row>
    <row r="3268" spans="1:18" ht="20.399999999999999" x14ac:dyDescent="0.35">
      <c r="A3268" s="1">
        <v>3266</v>
      </c>
      <c r="B3268" s="1" t="s">
        <v>2117</v>
      </c>
      <c r="C3268" s="1" t="s">
        <v>57</v>
      </c>
      <c r="D3268" s="1">
        <v>2015</v>
      </c>
      <c r="E3268" s="1">
        <v>7501</v>
      </c>
      <c r="F3268" s="1" t="s">
        <v>28</v>
      </c>
      <c r="G3268" s="1" t="s">
        <v>35</v>
      </c>
      <c r="H3268" s="1" t="s">
        <v>18</v>
      </c>
      <c r="I3268" s="1">
        <v>10</v>
      </c>
      <c r="J3268" s="1" t="s">
        <v>24</v>
      </c>
      <c r="K3268" s="1" t="s">
        <v>2118</v>
      </c>
      <c r="L3268" s="1">
        <v>4</v>
      </c>
      <c r="M3268" s="1" t="s">
        <v>2119</v>
      </c>
      <c r="N3268" s="1">
        <v>48</v>
      </c>
      <c r="P3268" s="2">
        <f t="shared" si="213"/>
        <v>333</v>
      </c>
      <c r="Q3268">
        <f t="shared" si="211"/>
        <v>8757000</v>
      </c>
      <c r="R3268">
        <f t="shared" si="210"/>
        <v>99.996197327852002</v>
      </c>
    </row>
    <row r="3269" spans="1:18" ht="20.399999999999999" x14ac:dyDescent="0.35">
      <c r="A3269" s="1">
        <v>3267</v>
      </c>
      <c r="B3269" s="1" t="s">
        <v>68</v>
      </c>
      <c r="C3269" s="1" t="s">
        <v>61</v>
      </c>
      <c r="D3269" s="1">
        <v>2015</v>
      </c>
      <c r="E3269" s="1">
        <v>58000</v>
      </c>
      <c r="F3269" s="1" t="s">
        <v>23</v>
      </c>
      <c r="G3269" s="1" t="s">
        <v>17</v>
      </c>
      <c r="H3269" s="1" t="s">
        <v>18</v>
      </c>
      <c r="I3269" s="1">
        <v>25.8</v>
      </c>
      <c r="J3269" s="1" t="s">
        <v>24</v>
      </c>
      <c r="K3269" s="1" t="s">
        <v>69</v>
      </c>
      <c r="L3269" s="1">
        <v>5</v>
      </c>
      <c r="N3269" s="1">
        <v>4.45</v>
      </c>
      <c r="P3269" s="2">
        <f t="shared" si="213"/>
        <v>98.6</v>
      </c>
      <c r="R3269" t="str">
        <f t="shared" si="210"/>
        <v/>
      </c>
    </row>
    <row r="3270" spans="1:18" ht="20.399999999999999" x14ac:dyDescent="0.35">
      <c r="A3270" s="1">
        <v>3268</v>
      </c>
      <c r="B3270" s="1" t="s">
        <v>441</v>
      </c>
      <c r="C3270" s="1" t="s">
        <v>34</v>
      </c>
      <c r="D3270" s="1">
        <v>2018</v>
      </c>
      <c r="E3270" s="1">
        <v>29277</v>
      </c>
      <c r="F3270" s="1" t="s">
        <v>23</v>
      </c>
      <c r="G3270" s="1" t="s">
        <v>35</v>
      </c>
      <c r="H3270" s="1" t="s">
        <v>18</v>
      </c>
      <c r="I3270" s="1">
        <v>11.57</v>
      </c>
      <c r="J3270" s="1" t="s">
        <v>24</v>
      </c>
      <c r="K3270" s="1" t="s">
        <v>442</v>
      </c>
      <c r="L3270" s="1">
        <v>5</v>
      </c>
      <c r="M3270" s="1" t="s">
        <v>443</v>
      </c>
      <c r="N3270" s="1">
        <v>59.65</v>
      </c>
      <c r="P3270" s="2">
        <f t="shared" si="213"/>
        <v>254.79</v>
      </c>
      <c r="Q3270">
        <f t="shared" si="211"/>
        <v>9513000</v>
      </c>
      <c r="R3270">
        <f t="shared" si="210"/>
        <v>99.997321665089885</v>
      </c>
    </row>
    <row r="3271" spans="1:18" ht="20.399999999999999" x14ac:dyDescent="0.35">
      <c r="A3271" s="1">
        <v>3269</v>
      </c>
      <c r="B3271" s="1" t="s">
        <v>198</v>
      </c>
      <c r="C3271" s="1" t="s">
        <v>53</v>
      </c>
      <c r="D3271" s="1">
        <v>2015</v>
      </c>
      <c r="E3271" s="1">
        <v>57034</v>
      </c>
      <c r="F3271" s="1" t="s">
        <v>23</v>
      </c>
      <c r="G3271" s="1" t="s">
        <v>17</v>
      </c>
      <c r="H3271" s="1" t="s">
        <v>18</v>
      </c>
      <c r="I3271" s="1">
        <v>23.2</v>
      </c>
      <c r="J3271" s="1" t="s">
        <v>24</v>
      </c>
      <c r="K3271" s="1" t="s">
        <v>199</v>
      </c>
      <c r="L3271" s="1">
        <v>5</v>
      </c>
      <c r="N3271" s="1">
        <v>4.38</v>
      </c>
      <c r="P3271" s="2">
        <f t="shared" si="213"/>
        <v>73.94</v>
      </c>
      <c r="R3271" t="str">
        <f t="shared" si="210"/>
        <v/>
      </c>
    </row>
    <row r="3272" spans="1:18" ht="20.399999999999999" x14ac:dyDescent="0.35">
      <c r="A3272" s="1">
        <v>3270</v>
      </c>
      <c r="B3272" s="1" t="s">
        <v>824</v>
      </c>
      <c r="C3272" s="1" t="s">
        <v>53</v>
      </c>
      <c r="D3272" s="1">
        <v>2016</v>
      </c>
      <c r="E3272" s="1">
        <v>40810</v>
      </c>
      <c r="F3272" s="1" t="s">
        <v>23</v>
      </c>
      <c r="G3272" s="1" t="s">
        <v>17</v>
      </c>
      <c r="H3272" s="1" t="s">
        <v>18</v>
      </c>
      <c r="I3272" s="1">
        <v>28.09</v>
      </c>
      <c r="J3272" s="1" t="s">
        <v>24</v>
      </c>
      <c r="K3272" s="1" t="s">
        <v>80</v>
      </c>
      <c r="L3272" s="1">
        <v>5</v>
      </c>
      <c r="N3272" s="1">
        <v>7.9</v>
      </c>
      <c r="P3272" s="2">
        <f t="shared" si="213"/>
        <v>88.5</v>
      </c>
      <c r="R3272" t="str">
        <f t="shared" si="210"/>
        <v/>
      </c>
    </row>
    <row r="3273" spans="1:18" ht="20.399999999999999" x14ac:dyDescent="0.35">
      <c r="A3273" s="1">
        <v>3271</v>
      </c>
      <c r="B3273" s="1" t="s">
        <v>1070</v>
      </c>
      <c r="C3273" s="1" t="s">
        <v>74</v>
      </c>
      <c r="D3273" s="1">
        <v>2008</v>
      </c>
      <c r="E3273" s="1">
        <v>35268</v>
      </c>
      <c r="F3273" s="1" t="s">
        <v>28</v>
      </c>
      <c r="G3273" s="1" t="s">
        <v>17</v>
      </c>
      <c r="H3273" s="1" t="s">
        <v>36</v>
      </c>
      <c r="I3273" s="1">
        <v>0</v>
      </c>
      <c r="J3273" s="1" t="s">
        <v>24</v>
      </c>
      <c r="K3273" s="1" t="s">
        <v>536</v>
      </c>
      <c r="L3273" s="1">
        <v>5</v>
      </c>
      <c r="N3273" s="1">
        <v>1.88</v>
      </c>
      <c r="P3273" s="2">
        <f t="shared" si="213"/>
        <v>62</v>
      </c>
      <c r="R3273" t="str">
        <f t="shared" si="210"/>
        <v/>
      </c>
    </row>
    <row r="3274" spans="1:18" ht="20.399999999999999" x14ac:dyDescent="0.35">
      <c r="A3274" s="1">
        <v>3272</v>
      </c>
      <c r="B3274" s="1" t="s">
        <v>1827</v>
      </c>
      <c r="C3274" s="1" t="s">
        <v>15</v>
      </c>
      <c r="D3274" s="1">
        <v>2008</v>
      </c>
      <c r="E3274" s="1">
        <v>81000</v>
      </c>
      <c r="F3274" s="1" t="s">
        <v>23</v>
      </c>
      <c r="G3274" s="1" t="s">
        <v>35</v>
      </c>
      <c r="H3274" s="1" t="s">
        <v>36</v>
      </c>
      <c r="I3274" s="1">
        <v>18.48</v>
      </c>
      <c r="J3274" s="1" t="s">
        <v>24</v>
      </c>
      <c r="N3274" s="1">
        <v>10.5</v>
      </c>
      <c r="P3274" s="2"/>
      <c r="R3274" t="str">
        <f t="shared" si="210"/>
        <v/>
      </c>
    </row>
    <row r="3275" spans="1:18" ht="20.399999999999999" x14ac:dyDescent="0.35">
      <c r="A3275" s="1">
        <v>3273</v>
      </c>
      <c r="B3275" s="1" t="s">
        <v>2120</v>
      </c>
      <c r="C3275" s="1" t="s">
        <v>34</v>
      </c>
      <c r="D3275" s="1">
        <v>2018</v>
      </c>
      <c r="E3275" s="1">
        <v>34630</v>
      </c>
      <c r="F3275" s="1" t="s">
        <v>28</v>
      </c>
      <c r="G3275" s="1" t="s">
        <v>35</v>
      </c>
      <c r="H3275" s="1" t="s">
        <v>18</v>
      </c>
      <c r="I3275" s="1">
        <v>21.4</v>
      </c>
      <c r="J3275" s="1" t="s">
        <v>24</v>
      </c>
      <c r="K3275" s="1" t="s">
        <v>347</v>
      </c>
      <c r="L3275" s="1">
        <v>5</v>
      </c>
      <c r="M3275" s="1" t="s">
        <v>2121</v>
      </c>
      <c r="N3275" s="1">
        <v>7.29</v>
      </c>
      <c r="P3275" s="2">
        <f t="shared" ref="P3275:P3291" si="214">--LEFT(K3275, FIND(" ", K3275) - 1)</f>
        <v>83.1</v>
      </c>
      <c r="Q3275">
        <f t="shared" ref="Q3275:Q3336" si="215">VALUE(SUBSTITUTE(SUBSTITUTE(TRIM(M3275), CHAR(160), ""), " Lakh", "")) * 100000</f>
        <v>857000</v>
      </c>
      <c r="R3275">
        <f t="shared" si="210"/>
        <v>99.990303383897313</v>
      </c>
    </row>
    <row r="3276" spans="1:18" ht="20.399999999999999" x14ac:dyDescent="0.35">
      <c r="A3276" s="1">
        <v>3274</v>
      </c>
      <c r="B3276" s="1" t="s">
        <v>2122</v>
      </c>
      <c r="C3276" s="1" t="s">
        <v>39</v>
      </c>
      <c r="D3276" s="1">
        <v>2012</v>
      </c>
      <c r="E3276" s="1">
        <v>45122</v>
      </c>
      <c r="F3276" s="1" t="s">
        <v>23</v>
      </c>
      <c r="G3276" s="1" t="s">
        <v>17</v>
      </c>
      <c r="H3276" s="1" t="s">
        <v>18</v>
      </c>
      <c r="I3276" s="1">
        <v>23.5</v>
      </c>
      <c r="J3276" s="1" t="s">
        <v>24</v>
      </c>
      <c r="K3276" s="1" t="s">
        <v>29</v>
      </c>
      <c r="L3276" s="1">
        <v>5</v>
      </c>
      <c r="N3276" s="1">
        <v>6</v>
      </c>
      <c r="P3276" s="2">
        <f t="shared" si="214"/>
        <v>88.7</v>
      </c>
      <c r="R3276" t="str">
        <f t="shared" si="210"/>
        <v/>
      </c>
    </row>
    <row r="3277" spans="1:18" ht="20.399999999999999" x14ac:dyDescent="0.35">
      <c r="A3277" s="1">
        <v>3275</v>
      </c>
      <c r="B3277" s="1" t="s">
        <v>211</v>
      </c>
      <c r="C3277" s="1" t="s">
        <v>27</v>
      </c>
      <c r="D3277" s="1">
        <v>2011</v>
      </c>
      <c r="E3277" s="1">
        <v>126000</v>
      </c>
      <c r="F3277" s="1" t="s">
        <v>23</v>
      </c>
      <c r="G3277" s="1" t="s">
        <v>17</v>
      </c>
      <c r="H3277" s="1" t="s">
        <v>145</v>
      </c>
      <c r="I3277" s="1">
        <v>16</v>
      </c>
      <c r="J3277" s="1" t="s">
        <v>24</v>
      </c>
      <c r="K3277" s="1" t="s">
        <v>167</v>
      </c>
      <c r="L3277" s="1">
        <v>7</v>
      </c>
      <c r="N3277" s="1">
        <v>6.7</v>
      </c>
      <c r="P3277" s="2">
        <f t="shared" si="214"/>
        <v>140</v>
      </c>
      <c r="R3277" t="str">
        <f t="shared" ref="R3277:R3340" si="216">IF(Q3277&lt;&gt;"", ((Q3277 - P3277) / Q3277) * 100, "")</f>
        <v/>
      </c>
    </row>
    <row r="3278" spans="1:18" ht="20.399999999999999" x14ac:dyDescent="0.35">
      <c r="A3278" s="1">
        <v>3276</v>
      </c>
      <c r="B3278" s="1" t="s">
        <v>115</v>
      </c>
      <c r="C3278" s="1" t="s">
        <v>43</v>
      </c>
      <c r="D3278" s="1">
        <v>2009</v>
      </c>
      <c r="E3278" s="1">
        <v>63000</v>
      </c>
      <c r="F3278" s="1" t="s">
        <v>28</v>
      </c>
      <c r="G3278" s="1" t="s">
        <v>17</v>
      </c>
      <c r="H3278" s="1" t="s">
        <v>18</v>
      </c>
      <c r="I3278" s="1">
        <v>19.7</v>
      </c>
      <c r="J3278" s="1" t="s">
        <v>24</v>
      </c>
      <c r="K3278" s="1" t="s">
        <v>116</v>
      </c>
      <c r="L3278" s="1">
        <v>5</v>
      </c>
      <c r="N3278" s="1">
        <v>1.5</v>
      </c>
      <c r="P3278" s="2">
        <f t="shared" si="214"/>
        <v>46.3</v>
      </c>
      <c r="R3278" t="str">
        <f t="shared" si="216"/>
        <v/>
      </c>
    </row>
    <row r="3279" spans="1:18" ht="20.399999999999999" x14ac:dyDescent="0.35">
      <c r="A3279" s="1">
        <v>3277</v>
      </c>
      <c r="B3279" s="1" t="s">
        <v>1399</v>
      </c>
      <c r="C3279" s="1" t="s">
        <v>53</v>
      </c>
      <c r="D3279" s="1">
        <v>2016</v>
      </c>
      <c r="E3279" s="1">
        <v>32298</v>
      </c>
      <c r="F3279" s="1" t="s">
        <v>23</v>
      </c>
      <c r="G3279" s="1" t="s">
        <v>35</v>
      </c>
      <c r="H3279" s="1" t="s">
        <v>18</v>
      </c>
      <c r="I3279" s="1">
        <v>20.7</v>
      </c>
      <c r="J3279" s="1" t="s">
        <v>24</v>
      </c>
      <c r="K3279" s="1" t="s">
        <v>803</v>
      </c>
      <c r="L3279" s="1">
        <v>4</v>
      </c>
      <c r="M3279" s="1" t="s">
        <v>1400</v>
      </c>
      <c r="N3279" s="1">
        <v>23.8</v>
      </c>
      <c r="P3279" s="2">
        <f t="shared" si="214"/>
        <v>113.98</v>
      </c>
      <c r="Q3279">
        <f t="shared" si="215"/>
        <v>3500000</v>
      </c>
      <c r="R3279">
        <f t="shared" si="216"/>
        <v>99.996743428571435</v>
      </c>
    </row>
    <row r="3280" spans="1:18" ht="20.399999999999999" x14ac:dyDescent="0.35">
      <c r="A3280" s="1">
        <v>3278</v>
      </c>
      <c r="B3280" s="1" t="s">
        <v>178</v>
      </c>
      <c r="C3280" s="1" t="s">
        <v>53</v>
      </c>
      <c r="D3280" s="1">
        <v>2014</v>
      </c>
      <c r="E3280" s="1">
        <v>63288</v>
      </c>
      <c r="F3280" s="1" t="s">
        <v>23</v>
      </c>
      <c r="G3280" s="1" t="s">
        <v>17</v>
      </c>
      <c r="H3280" s="1" t="s">
        <v>18</v>
      </c>
      <c r="I3280" s="1">
        <v>15.1</v>
      </c>
      <c r="J3280" s="1" t="s">
        <v>24</v>
      </c>
      <c r="K3280" s="1" t="s">
        <v>167</v>
      </c>
      <c r="L3280" s="1">
        <v>7</v>
      </c>
      <c r="N3280" s="1">
        <v>7.77</v>
      </c>
      <c r="P3280" s="2">
        <f t="shared" si="214"/>
        <v>140</v>
      </c>
      <c r="R3280" t="str">
        <f t="shared" si="216"/>
        <v/>
      </c>
    </row>
    <row r="3281" spans="1:18" ht="20.399999999999999" x14ac:dyDescent="0.35">
      <c r="A3281" s="1">
        <v>3279</v>
      </c>
      <c r="B3281" s="1" t="s">
        <v>658</v>
      </c>
      <c r="C3281" s="1" t="s">
        <v>34</v>
      </c>
      <c r="D3281" s="1">
        <v>2012</v>
      </c>
      <c r="E3281" s="1">
        <v>43337</v>
      </c>
      <c r="F3281" s="1" t="s">
        <v>28</v>
      </c>
      <c r="G3281" s="1" t="s">
        <v>17</v>
      </c>
      <c r="H3281" s="1" t="s">
        <v>18</v>
      </c>
      <c r="I3281" s="1">
        <v>17.920000000000002</v>
      </c>
      <c r="J3281" s="1" t="s">
        <v>24</v>
      </c>
      <c r="K3281" s="1" t="s">
        <v>630</v>
      </c>
      <c r="L3281" s="1">
        <v>5</v>
      </c>
      <c r="N3281" s="1">
        <v>3.32</v>
      </c>
      <c r="P3281" s="2">
        <f t="shared" si="214"/>
        <v>62.1</v>
      </c>
      <c r="R3281" t="str">
        <f t="shared" si="216"/>
        <v/>
      </c>
    </row>
    <row r="3282" spans="1:18" ht="20.399999999999999" x14ac:dyDescent="0.35">
      <c r="A3282" s="1">
        <v>3280</v>
      </c>
      <c r="B3282" s="1" t="s">
        <v>143</v>
      </c>
      <c r="C3282" s="1" t="s">
        <v>53</v>
      </c>
      <c r="D3282" s="1">
        <v>2015</v>
      </c>
      <c r="E3282" s="1">
        <v>46561</v>
      </c>
      <c r="F3282" s="1" t="s">
        <v>23</v>
      </c>
      <c r="G3282" s="1" t="s">
        <v>17</v>
      </c>
      <c r="H3282" s="1" t="s">
        <v>18</v>
      </c>
      <c r="I3282" s="1">
        <v>22.9</v>
      </c>
      <c r="J3282" s="1" t="s">
        <v>24</v>
      </c>
      <c r="K3282" s="1" t="s">
        <v>51</v>
      </c>
      <c r="L3282" s="1">
        <v>5</v>
      </c>
      <c r="N3282" s="1">
        <v>4.9400000000000004</v>
      </c>
      <c r="P3282" s="2">
        <f t="shared" si="214"/>
        <v>74</v>
      </c>
      <c r="R3282" t="str">
        <f t="shared" si="216"/>
        <v/>
      </c>
    </row>
    <row r="3283" spans="1:18" ht="20.399999999999999" x14ac:dyDescent="0.35">
      <c r="A3283" s="1">
        <v>3281</v>
      </c>
      <c r="B3283" s="1" t="s">
        <v>925</v>
      </c>
      <c r="C3283" s="1" t="s">
        <v>61</v>
      </c>
      <c r="D3283" s="1">
        <v>2013</v>
      </c>
      <c r="E3283" s="1">
        <v>34000</v>
      </c>
      <c r="F3283" s="1" t="s">
        <v>23</v>
      </c>
      <c r="G3283" s="1" t="s">
        <v>35</v>
      </c>
      <c r="H3283" s="1" t="s">
        <v>36</v>
      </c>
      <c r="I3283" s="1">
        <v>20</v>
      </c>
      <c r="J3283" s="1" t="s">
        <v>24</v>
      </c>
      <c r="K3283" s="1" t="s">
        <v>259</v>
      </c>
      <c r="L3283" s="1">
        <v>5</v>
      </c>
      <c r="N3283" s="1">
        <v>11</v>
      </c>
      <c r="P3283" s="2">
        <f t="shared" si="214"/>
        <v>107.3</v>
      </c>
      <c r="R3283" t="str">
        <f t="shared" si="216"/>
        <v/>
      </c>
    </row>
    <row r="3284" spans="1:18" ht="20.399999999999999" x14ac:dyDescent="0.35">
      <c r="A3284" s="1">
        <v>3282</v>
      </c>
      <c r="B3284" s="1" t="s">
        <v>148</v>
      </c>
      <c r="C3284" s="1" t="s">
        <v>39</v>
      </c>
      <c r="D3284" s="1">
        <v>2016</v>
      </c>
      <c r="E3284" s="1">
        <v>48000</v>
      </c>
      <c r="F3284" s="1" t="s">
        <v>28</v>
      </c>
      <c r="G3284" s="1" t="s">
        <v>17</v>
      </c>
      <c r="H3284" s="1" t="s">
        <v>18</v>
      </c>
      <c r="I3284" s="1">
        <v>25.17</v>
      </c>
      <c r="J3284" s="1" t="s">
        <v>24</v>
      </c>
      <c r="K3284" s="1" t="s">
        <v>149</v>
      </c>
      <c r="L3284" s="1">
        <v>5</v>
      </c>
      <c r="N3284" s="1">
        <v>3.4</v>
      </c>
      <c r="P3284" s="2">
        <f t="shared" si="214"/>
        <v>53.3</v>
      </c>
      <c r="R3284" t="str">
        <f t="shared" si="216"/>
        <v/>
      </c>
    </row>
    <row r="3285" spans="1:18" ht="20.399999999999999" x14ac:dyDescent="0.35">
      <c r="A3285" s="1">
        <v>3283</v>
      </c>
      <c r="B3285" s="1" t="s">
        <v>143</v>
      </c>
      <c r="C3285" s="1" t="s">
        <v>53</v>
      </c>
      <c r="D3285" s="1">
        <v>2013</v>
      </c>
      <c r="E3285" s="1">
        <v>56263</v>
      </c>
      <c r="F3285" s="1" t="s">
        <v>23</v>
      </c>
      <c r="G3285" s="1" t="s">
        <v>17</v>
      </c>
      <c r="H3285" s="1" t="s">
        <v>18</v>
      </c>
      <c r="I3285" s="1">
        <v>22.9</v>
      </c>
      <c r="J3285" s="1" t="s">
        <v>24</v>
      </c>
      <c r="K3285" s="1" t="s">
        <v>51</v>
      </c>
      <c r="L3285" s="1">
        <v>5</v>
      </c>
      <c r="N3285" s="1">
        <v>4.17</v>
      </c>
      <c r="P3285" s="2">
        <f t="shared" si="214"/>
        <v>74</v>
      </c>
      <c r="R3285" t="str">
        <f t="shared" si="216"/>
        <v/>
      </c>
    </row>
    <row r="3286" spans="1:18" ht="20.399999999999999" x14ac:dyDescent="0.35">
      <c r="A3286" s="1">
        <v>3284</v>
      </c>
      <c r="B3286" s="1" t="s">
        <v>2065</v>
      </c>
      <c r="C3286" s="1" t="s">
        <v>39</v>
      </c>
      <c r="D3286" s="1">
        <v>2005</v>
      </c>
      <c r="E3286" s="1">
        <v>84060</v>
      </c>
      <c r="F3286" s="1" t="s">
        <v>28</v>
      </c>
      <c r="G3286" s="1" t="s">
        <v>17</v>
      </c>
      <c r="H3286" s="1" t="s">
        <v>36</v>
      </c>
      <c r="I3286" s="1">
        <v>17.3</v>
      </c>
      <c r="J3286" s="1" t="s">
        <v>24</v>
      </c>
      <c r="K3286" s="1" t="s">
        <v>456</v>
      </c>
      <c r="L3286" s="1">
        <v>5</v>
      </c>
      <c r="N3286" s="1">
        <v>1.25</v>
      </c>
      <c r="P3286" s="2">
        <f t="shared" si="214"/>
        <v>60</v>
      </c>
      <c r="R3286" t="str">
        <f t="shared" si="216"/>
        <v/>
      </c>
    </row>
    <row r="3287" spans="1:18" ht="20.399999999999999" x14ac:dyDescent="0.35">
      <c r="A3287" s="1">
        <v>3285</v>
      </c>
      <c r="B3287" s="1" t="s">
        <v>2123</v>
      </c>
      <c r="C3287" s="1" t="s">
        <v>15</v>
      </c>
      <c r="D3287" s="1">
        <v>2016</v>
      </c>
      <c r="E3287" s="1">
        <v>9000</v>
      </c>
      <c r="F3287" s="1" t="s">
        <v>28</v>
      </c>
      <c r="G3287" s="1" t="s">
        <v>35</v>
      </c>
      <c r="H3287" s="1" t="s">
        <v>18</v>
      </c>
      <c r="I3287" s="1">
        <v>18.899999999999999</v>
      </c>
      <c r="J3287" s="1" t="s">
        <v>24</v>
      </c>
      <c r="K3287" s="1" t="s">
        <v>110</v>
      </c>
      <c r="L3287" s="1">
        <v>5</v>
      </c>
      <c r="N3287" s="1">
        <v>5.45</v>
      </c>
      <c r="P3287" s="2">
        <f t="shared" si="214"/>
        <v>82</v>
      </c>
      <c r="R3287" t="str">
        <f t="shared" si="216"/>
        <v/>
      </c>
    </row>
    <row r="3288" spans="1:18" ht="20.399999999999999" x14ac:dyDescent="0.35">
      <c r="A3288" s="1">
        <v>3286</v>
      </c>
      <c r="B3288" s="1" t="s">
        <v>2124</v>
      </c>
      <c r="C3288" s="1" t="s">
        <v>43</v>
      </c>
      <c r="D3288" s="1">
        <v>2012</v>
      </c>
      <c r="E3288" s="1">
        <v>79000</v>
      </c>
      <c r="F3288" s="1" t="s">
        <v>23</v>
      </c>
      <c r="G3288" s="1" t="s">
        <v>17</v>
      </c>
      <c r="H3288" s="1" t="s">
        <v>18</v>
      </c>
      <c r="I3288" s="1">
        <v>21.12</v>
      </c>
      <c r="J3288" s="1" t="s">
        <v>24</v>
      </c>
      <c r="K3288" s="1" t="s">
        <v>472</v>
      </c>
      <c r="L3288" s="1">
        <v>5</v>
      </c>
      <c r="N3288" s="1">
        <v>2.59</v>
      </c>
      <c r="P3288" s="2">
        <f t="shared" si="214"/>
        <v>88.8</v>
      </c>
      <c r="R3288" t="str">
        <f t="shared" si="216"/>
        <v/>
      </c>
    </row>
    <row r="3289" spans="1:18" ht="20.399999999999999" x14ac:dyDescent="0.35">
      <c r="A3289" s="1">
        <v>3287</v>
      </c>
      <c r="B3289" s="1" t="s">
        <v>1664</v>
      </c>
      <c r="C3289" s="1" t="s">
        <v>22</v>
      </c>
      <c r="D3289" s="1">
        <v>2015</v>
      </c>
      <c r="E3289" s="1">
        <v>87900</v>
      </c>
      <c r="F3289" s="1" t="s">
        <v>23</v>
      </c>
      <c r="G3289" s="1" t="s">
        <v>17</v>
      </c>
      <c r="H3289" s="1" t="s">
        <v>18</v>
      </c>
      <c r="I3289" s="1">
        <v>16</v>
      </c>
      <c r="J3289" s="1" t="s">
        <v>24</v>
      </c>
      <c r="K3289" s="1" t="s">
        <v>167</v>
      </c>
      <c r="L3289" s="1">
        <v>7</v>
      </c>
      <c r="N3289" s="1">
        <v>12.01</v>
      </c>
      <c r="P3289" s="2">
        <f t="shared" si="214"/>
        <v>140</v>
      </c>
      <c r="R3289" t="str">
        <f t="shared" si="216"/>
        <v/>
      </c>
    </row>
    <row r="3290" spans="1:18" ht="20.399999999999999" x14ac:dyDescent="0.35">
      <c r="A3290" s="1">
        <v>3288</v>
      </c>
      <c r="B3290" s="1" t="s">
        <v>1888</v>
      </c>
      <c r="C3290" s="1" t="s">
        <v>61</v>
      </c>
      <c r="D3290" s="1">
        <v>2010</v>
      </c>
      <c r="E3290" s="1">
        <v>72425</v>
      </c>
      <c r="F3290" s="1" t="s">
        <v>28</v>
      </c>
      <c r="G3290" s="1" t="s">
        <v>17</v>
      </c>
      <c r="H3290" s="1" t="s">
        <v>36</v>
      </c>
      <c r="I3290" s="1">
        <v>17.5</v>
      </c>
      <c r="J3290" s="1" t="s">
        <v>24</v>
      </c>
      <c r="K3290" s="1" t="s">
        <v>733</v>
      </c>
      <c r="L3290" s="1">
        <v>5</v>
      </c>
      <c r="N3290" s="1">
        <v>2.4500000000000002</v>
      </c>
      <c r="P3290" s="2">
        <f t="shared" si="214"/>
        <v>85.8</v>
      </c>
      <c r="R3290" t="str">
        <f t="shared" si="216"/>
        <v/>
      </c>
    </row>
    <row r="3291" spans="1:18" ht="20.399999999999999" x14ac:dyDescent="0.35">
      <c r="A3291" s="1">
        <v>3289</v>
      </c>
      <c r="B3291" s="1" t="s">
        <v>647</v>
      </c>
      <c r="C3291" s="1" t="s">
        <v>74</v>
      </c>
      <c r="D3291" s="1">
        <v>2015</v>
      </c>
      <c r="E3291" s="1">
        <v>38000</v>
      </c>
      <c r="F3291" s="1" t="s">
        <v>23</v>
      </c>
      <c r="G3291" s="1" t="s">
        <v>35</v>
      </c>
      <c r="H3291" s="1" t="s">
        <v>18</v>
      </c>
      <c r="I3291" s="1">
        <v>15.73</v>
      </c>
      <c r="J3291" s="1" t="s">
        <v>24</v>
      </c>
      <c r="K3291" s="1" t="s">
        <v>139</v>
      </c>
      <c r="L3291" s="1">
        <v>5</v>
      </c>
      <c r="N3291" s="1">
        <v>29</v>
      </c>
      <c r="P3291" s="2">
        <f t="shared" si="214"/>
        <v>174.33</v>
      </c>
      <c r="R3291" t="str">
        <f t="shared" si="216"/>
        <v/>
      </c>
    </row>
    <row r="3292" spans="1:18" ht="20.399999999999999" x14ac:dyDescent="0.35">
      <c r="A3292" s="1">
        <v>3290</v>
      </c>
      <c r="B3292" s="1" t="s">
        <v>187</v>
      </c>
      <c r="C3292" s="1" t="s">
        <v>39</v>
      </c>
      <c r="D3292" s="1">
        <v>2008</v>
      </c>
      <c r="E3292" s="1">
        <v>83000</v>
      </c>
      <c r="F3292" s="1" t="s">
        <v>23</v>
      </c>
      <c r="G3292" s="1" t="s">
        <v>17</v>
      </c>
      <c r="H3292" s="1" t="s">
        <v>36</v>
      </c>
      <c r="I3292" s="1">
        <v>17.8</v>
      </c>
      <c r="J3292" s="1" t="s">
        <v>24</v>
      </c>
      <c r="K3292" s="1" t="s">
        <v>188</v>
      </c>
      <c r="L3292" s="1">
        <v>5</v>
      </c>
      <c r="N3292" s="1">
        <v>2.4</v>
      </c>
      <c r="P3292" s="2"/>
      <c r="R3292" t="str">
        <f t="shared" si="216"/>
        <v/>
      </c>
    </row>
    <row r="3293" spans="1:18" ht="20.399999999999999" x14ac:dyDescent="0.35">
      <c r="A3293" s="1">
        <v>3291</v>
      </c>
      <c r="B3293" s="1" t="s">
        <v>844</v>
      </c>
      <c r="C3293" s="1" t="s">
        <v>39</v>
      </c>
      <c r="D3293" s="1">
        <v>2010</v>
      </c>
      <c r="E3293" s="1">
        <v>107000</v>
      </c>
      <c r="F3293" s="1" t="s">
        <v>23</v>
      </c>
      <c r="G3293" s="1" t="s">
        <v>35</v>
      </c>
      <c r="H3293" s="1" t="s">
        <v>18</v>
      </c>
      <c r="I3293" s="1">
        <v>14.84</v>
      </c>
      <c r="J3293" s="1" t="s">
        <v>24</v>
      </c>
      <c r="K3293" s="1" t="s">
        <v>163</v>
      </c>
      <c r="L3293" s="1">
        <v>5</v>
      </c>
      <c r="N3293" s="1">
        <v>11.99</v>
      </c>
      <c r="P3293" s="2">
        <f t="shared" ref="P3293:P3330" si="217">--LEFT(K3293, FIND(" ", K3293) - 1)</f>
        <v>170</v>
      </c>
      <c r="R3293" t="str">
        <f t="shared" si="216"/>
        <v/>
      </c>
    </row>
    <row r="3294" spans="1:18" ht="20.399999999999999" x14ac:dyDescent="0.35">
      <c r="A3294" s="1">
        <v>3292</v>
      </c>
      <c r="B3294" s="1" t="s">
        <v>721</v>
      </c>
      <c r="C3294" s="1" t="s">
        <v>61</v>
      </c>
      <c r="D3294" s="1">
        <v>2015</v>
      </c>
      <c r="E3294" s="1">
        <v>51000</v>
      </c>
      <c r="F3294" s="1" t="s">
        <v>28</v>
      </c>
      <c r="G3294" s="1" t="s">
        <v>35</v>
      </c>
      <c r="H3294" s="1" t="s">
        <v>18</v>
      </c>
      <c r="I3294" s="1">
        <v>18</v>
      </c>
      <c r="J3294" s="1" t="s">
        <v>24</v>
      </c>
      <c r="K3294" s="1" t="s">
        <v>201</v>
      </c>
      <c r="L3294" s="1">
        <v>5</v>
      </c>
      <c r="N3294" s="1">
        <v>7.9</v>
      </c>
      <c r="P3294" s="2">
        <f t="shared" si="217"/>
        <v>117.3</v>
      </c>
      <c r="R3294" t="str">
        <f t="shared" si="216"/>
        <v/>
      </c>
    </row>
    <row r="3295" spans="1:18" ht="20.399999999999999" x14ac:dyDescent="0.35">
      <c r="A3295" s="1">
        <v>3293</v>
      </c>
      <c r="B3295" s="1" t="s">
        <v>2125</v>
      </c>
      <c r="C3295" s="1" t="s">
        <v>22</v>
      </c>
      <c r="D3295" s="1">
        <v>2010</v>
      </c>
      <c r="E3295" s="1">
        <v>140000</v>
      </c>
      <c r="F3295" s="1" t="s">
        <v>23</v>
      </c>
      <c r="G3295" s="1" t="s">
        <v>17</v>
      </c>
      <c r="H3295" s="1" t="s">
        <v>145</v>
      </c>
      <c r="I3295" s="1">
        <v>12.8</v>
      </c>
      <c r="J3295" s="1" t="s">
        <v>24</v>
      </c>
      <c r="K3295" s="1" t="s">
        <v>93</v>
      </c>
      <c r="L3295" s="1">
        <v>7</v>
      </c>
      <c r="N3295" s="1">
        <v>6.25</v>
      </c>
      <c r="P3295" s="2">
        <f t="shared" si="217"/>
        <v>102</v>
      </c>
      <c r="R3295" t="str">
        <f t="shared" si="216"/>
        <v/>
      </c>
    </row>
    <row r="3296" spans="1:18" ht="20.399999999999999" x14ac:dyDescent="0.35">
      <c r="A3296" s="1">
        <v>3294</v>
      </c>
      <c r="B3296" s="1" t="s">
        <v>408</v>
      </c>
      <c r="C3296" s="1" t="s">
        <v>22</v>
      </c>
      <c r="D3296" s="1">
        <v>2011</v>
      </c>
      <c r="E3296" s="1">
        <v>48000</v>
      </c>
      <c r="F3296" s="1" t="s">
        <v>28</v>
      </c>
      <c r="G3296" s="1" t="s">
        <v>17</v>
      </c>
      <c r="H3296" s="1" t="s">
        <v>36</v>
      </c>
      <c r="I3296" s="1">
        <v>18.600000000000001</v>
      </c>
      <c r="J3296" s="1" t="s">
        <v>24</v>
      </c>
      <c r="K3296" s="1" t="s">
        <v>695</v>
      </c>
      <c r="L3296" s="1">
        <v>5</v>
      </c>
      <c r="N3296" s="1">
        <v>1.8</v>
      </c>
      <c r="P3296" s="2">
        <f t="shared" si="217"/>
        <v>79.400000000000006</v>
      </c>
      <c r="R3296" t="str">
        <f t="shared" si="216"/>
        <v/>
      </c>
    </row>
    <row r="3297" spans="1:18" ht="20.399999999999999" x14ac:dyDescent="0.35">
      <c r="A3297" s="1">
        <v>3295</v>
      </c>
      <c r="B3297" s="1" t="s">
        <v>14</v>
      </c>
      <c r="C3297" s="1" t="s">
        <v>61</v>
      </c>
      <c r="D3297" s="1">
        <v>2013</v>
      </c>
      <c r="E3297" s="1">
        <v>62000</v>
      </c>
      <c r="F3297" s="1" t="s">
        <v>16</v>
      </c>
      <c r="G3297" s="1" t="s">
        <v>17</v>
      </c>
      <c r="H3297" s="1" t="s">
        <v>18</v>
      </c>
      <c r="I3297" s="1">
        <v>26.6</v>
      </c>
      <c r="J3297" s="1" t="s">
        <v>19</v>
      </c>
      <c r="K3297" s="1" t="s">
        <v>20</v>
      </c>
      <c r="L3297" s="1">
        <v>5</v>
      </c>
      <c r="N3297" s="1">
        <v>2.8</v>
      </c>
      <c r="P3297" s="2">
        <f t="shared" si="217"/>
        <v>58.16</v>
      </c>
      <c r="R3297" t="str">
        <f t="shared" si="216"/>
        <v/>
      </c>
    </row>
    <row r="3298" spans="1:18" ht="20.399999999999999" x14ac:dyDescent="0.35">
      <c r="A3298" s="1">
        <v>3296</v>
      </c>
      <c r="B3298" s="1" t="s">
        <v>1546</v>
      </c>
      <c r="C3298" s="1" t="s">
        <v>15</v>
      </c>
      <c r="D3298" s="1">
        <v>2015</v>
      </c>
      <c r="E3298" s="1">
        <v>31000</v>
      </c>
      <c r="F3298" s="1" t="s">
        <v>28</v>
      </c>
      <c r="G3298" s="1" t="s">
        <v>17</v>
      </c>
      <c r="H3298" s="1" t="s">
        <v>18</v>
      </c>
      <c r="I3298" s="1">
        <v>18.7</v>
      </c>
      <c r="J3298" s="1" t="s">
        <v>24</v>
      </c>
      <c r="K3298" s="1" t="s">
        <v>29</v>
      </c>
      <c r="L3298" s="1">
        <v>5</v>
      </c>
      <c r="N3298" s="1">
        <v>4.9000000000000004</v>
      </c>
      <c r="P3298" s="2">
        <f t="shared" si="217"/>
        <v>88.7</v>
      </c>
      <c r="R3298" t="str">
        <f t="shared" si="216"/>
        <v/>
      </c>
    </row>
    <row r="3299" spans="1:18" ht="20.399999999999999" x14ac:dyDescent="0.35">
      <c r="A3299" s="1">
        <v>3297</v>
      </c>
      <c r="B3299" s="1" t="s">
        <v>2126</v>
      </c>
      <c r="C3299" s="1" t="s">
        <v>43</v>
      </c>
      <c r="D3299" s="1">
        <v>2010</v>
      </c>
      <c r="E3299" s="1">
        <v>75055</v>
      </c>
      <c r="F3299" s="1" t="s">
        <v>28</v>
      </c>
      <c r="G3299" s="1" t="s">
        <v>17</v>
      </c>
      <c r="H3299" s="1" t="s">
        <v>18</v>
      </c>
      <c r="I3299" s="1">
        <v>18.059999999999999</v>
      </c>
      <c r="J3299" s="1" t="s">
        <v>24</v>
      </c>
      <c r="K3299" s="1" t="s">
        <v>142</v>
      </c>
      <c r="L3299" s="1">
        <v>5</v>
      </c>
      <c r="N3299" s="1">
        <v>2.25</v>
      </c>
      <c r="P3299" s="2">
        <f t="shared" si="217"/>
        <v>75</v>
      </c>
      <c r="R3299" t="str">
        <f t="shared" si="216"/>
        <v/>
      </c>
    </row>
    <row r="3300" spans="1:18" ht="20.399999999999999" x14ac:dyDescent="0.35">
      <c r="A3300" s="1">
        <v>3298</v>
      </c>
      <c r="B3300" s="1" t="s">
        <v>1663</v>
      </c>
      <c r="C3300" s="1" t="s">
        <v>34</v>
      </c>
      <c r="D3300" s="1">
        <v>2017</v>
      </c>
      <c r="E3300" s="1">
        <v>51210</v>
      </c>
      <c r="F3300" s="1" t="s">
        <v>28</v>
      </c>
      <c r="G3300" s="1" t="s">
        <v>35</v>
      </c>
      <c r="H3300" s="1" t="s">
        <v>18</v>
      </c>
      <c r="I3300" s="1">
        <v>19.12</v>
      </c>
      <c r="J3300" s="1" t="s">
        <v>24</v>
      </c>
      <c r="K3300" s="1" t="s">
        <v>273</v>
      </c>
      <c r="L3300" s="1">
        <v>5</v>
      </c>
      <c r="N3300" s="1">
        <v>8.89</v>
      </c>
      <c r="P3300" s="2">
        <f t="shared" si="217"/>
        <v>91.1</v>
      </c>
      <c r="R3300" t="str">
        <f t="shared" si="216"/>
        <v/>
      </c>
    </row>
    <row r="3301" spans="1:18" ht="20.399999999999999" x14ac:dyDescent="0.35">
      <c r="A3301" s="1">
        <v>3299</v>
      </c>
      <c r="B3301" s="1" t="s">
        <v>766</v>
      </c>
      <c r="C3301" s="1" t="s">
        <v>15</v>
      </c>
      <c r="D3301" s="1">
        <v>2012</v>
      </c>
      <c r="E3301" s="1">
        <v>87000</v>
      </c>
      <c r="F3301" s="1" t="s">
        <v>23</v>
      </c>
      <c r="G3301" s="1" t="s">
        <v>35</v>
      </c>
      <c r="H3301" s="1" t="s">
        <v>18</v>
      </c>
      <c r="I3301" s="1">
        <v>12.55</v>
      </c>
      <c r="J3301" s="1" t="s">
        <v>24</v>
      </c>
      <c r="K3301" s="1" t="s">
        <v>207</v>
      </c>
      <c r="L3301" s="1">
        <v>7</v>
      </c>
      <c r="N3301" s="1">
        <v>15</v>
      </c>
      <c r="P3301" s="2">
        <f t="shared" si="217"/>
        <v>168.5</v>
      </c>
      <c r="R3301" t="str">
        <f t="shared" si="216"/>
        <v/>
      </c>
    </row>
    <row r="3302" spans="1:18" ht="20.399999999999999" x14ac:dyDescent="0.35">
      <c r="A3302" s="1">
        <v>3300</v>
      </c>
      <c r="B3302" s="1" t="s">
        <v>2127</v>
      </c>
      <c r="C3302" s="1" t="s">
        <v>57</v>
      </c>
      <c r="D3302" s="1">
        <v>2018</v>
      </c>
      <c r="E3302" s="1">
        <v>17000</v>
      </c>
      <c r="F3302" s="1" t="s">
        <v>23</v>
      </c>
      <c r="G3302" s="1" t="s">
        <v>17</v>
      </c>
      <c r="H3302" s="1" t="s">
        <v>18</v>
      </c>
      <c r="I3302" s="1">
        <v>26.1</v>
      </c>
      <c r="J3302" s="1" t="s">
        <v>24</v>
      </c>
      <c r="K3302" s="1" t="s">
        <v>405</v>
      </c>
      <c r="L3302" s="1">
        <v>5</v>
      </c>
      <c r="M3302" s="1" t="s">
        <v>2128</v>
      </c>
      <c r="N3302" s="1">
        <v>5.65</v>
      </c>
      <c r="P3302" s="2">
        <f t="shared" si="217"/>
        <v>99</v>
      </c>
      <c r="Q3302">
        <f t="shared" si="215"/>
        <v>756000</v>
      </c>
      <c r="R3302">
        <f t="shared" si="216"/>
        <v>99.986904761904754</v>
      </c>
    </row>
    <row r="3303" spans="1:18" ht="20.399999999999999" x14ac:dyDescent="0.35">
      <c r="A3303" s="1">
        <v>3301</v>
      </c>
      <c r="B3303" s="1" t="s">
        <v>354</v>
      </c>
      <c r="C3303" s="1" t="s">
        <v>43</v>
      </c>
      <c r="D3303" s="1">
        <v>2014</v>
      </c>
      <c r="E3303" s="1">
        <v>57000</v>
      </c>
      <c r="F3303" s="1" t="s">
        <v>23</v>
      </c>
      <c r="G3303" s="1" t="s">
        <v>17</v>
      </c>
      <c r="H3303" s="1" t="s">
        <v>18</v>
      </c>
      <c r="I3303" s="1">
        <v>20.77</v>
      </c>
      <c r="J3303" s="1" t="s">
        <v>24</v>
      </c>
      <c r="K3303" s="1" t="s">
        <v>472</v>
      </c>
      <c r="L3303" s="1">
        <v>7</v>
      </c>
      <c r="N3303" s="1">
        <v>7</v>
      </c>
      <c r="P3303" s="2">
        <f t="shared" si="217"/>
        <v>88.8</v>
      </c>
      <c r="R3303" t="str">
        <f t="shared" si="216"/>
        <v/>
      </c>
    </row>
    <row r="3304" spans="1:18" ht="20.399999999999999" x14ac:dyDescent="0.35">
      <c r="A3304" s="1">
        <v>3302</v>
      </c>
      <c r="B3304" s="1" t="s">
        <v>463</v>
      </c>
      <c r="C3304" s="1" t="s">
        <v>39</v>
      </c>
      <c r="D3304" s="1">
        <v>2016</v>
      </c>
      <c r="E3304" s="1">
        <v>9370</v>
      </c>
      <c r="F3304" s="1" t="s">
        <v>28</v>
      </c>
      <c r="G3304" s="1" t="s">
        <v>17</v>
      </c>
      <c r="H3304" s="1" t="s">
        <v>18</v>
      </c>
      <c r="I3304" s="1">
        <v>22.74</v>
      </c>
      <c r="J3304" s="1" t="s">
        <v>24</v>
      </c>
      <c r="K3304" s="1" t="s">
        <v>464</v>
      </c>
      <c r="L3304" s="1">
        <v>5</v>
      </c>
      <c r="N3304" s="1">
        <v>2.95</v>
      </c>
      <c r="P3304" s="2">
        <f t="shared" si="217"/>
        <v>47.3</v>
      </c>
      <c r="R3304" t="str">
        <f t="shared" si="216"/>
        <v/>
      </c>
    </row>
    <row r="3305" spans="1:18" ht="20.399999999999999" x14ac:dyDescent="0.35">
      <c r="A3305" s="1">
        <v>3303</v>
      </c>
      <c r="B3305" s="1" t="s">
        <v>323</v>
      </c>
      <c r="C3305" s="1" t="s">
        <v>27</v>
      </c>
      <c r="D3305" s="1">
        <v>2013</v>
      </c>
      <c r="E3305" s="1">
        <v>53226</v>
      </c>
      <c r="F3305" s="1" t="s">
        <v>28</v>
      </c>
      <c r="G3305" s="1" t="s">
        <v>17</v>
      </c>
      <c r="H3305" s="1" t="s">
        <v>18</v>
      </c>
      <c r="I3305" s="1">
        <v>19.399999999999999</v>
      </c>
      <c r="J3305" s="1" t="s">
        <v>24</v>
      </c>
      <c r="K3305" s="1" t="s">
        <v>184</v>
      </c>
      <c r="L3305" s="1">
        <v>5</v>
      </c>
      <c r="N3305" s="1">
        <v>3.3</v>
      </c>
      <c r="P3305" s="2">
        <f t="shared" si="217"/>
        <v>86.8</v>
      </c>
      <c r="R3305" t="str">
        <f t="shared" si="216"/>
        <v/>
      </c>
    </row>
    <row r="3306" spans="1:18" ht="20.399999999999999" x14ac:dyDescent="0.35">
      <c r="A3306" s="1">
        <v>3304</v>
      </c>
      <c r="B3306" s="1" t="s">
        <v>2129</v>
      </c>
      <c r="C3306" s="1" t="s">
        <v>39</v>
      </c>
      <c r="D3306" s="1">
        <v>2010</v>
      </c>
      <c r="E3306" s="1">
        <v>120000</v>
      </c>
      <c r="F3306" s="1" t="s">
        <v>23</v>
      </c>
      <c r="G3306" s="1" t="s">
        <v>17</v>
      </c>
      <c r="H3306" s="1" t="s">
        <v>36</v>
      </c>
      <c r="I3306" s="1">
        <v>16.2</v>
      </c>
      <c r="J3306" s="1" t="s">
        <v>24</v>
      </c>
      <c r="K3306" s="1" t="s">
        <v>215</v>
      </c>
      <c r="L3306" s="1">
        <v>5</v>
      </c>
      <c r="N3306" s="1">
        <v>3.5</v>
      </c>
      <c r="P3306" s="2">
        <f t="shared" si="217"/>
        <v>110</v>
      </c>
      <c r="R3306" t="str">
        <f t="shared" si="216"/>
        <v/>
      </c>
    </row>
    <row r="3307" spans="1:18" ht="20.399999999999999" x14ac:dyDescent="0.35">
      <c r="A3307" s="1">
        <v>3305</v>
      </c>
      <c r="B3307" s="1" t="s">
        <v>357</v>
      </c>
      <c r="C3307" s="1" t="s">
        <v>43</v>
      </c>
      <c r="D3307" s="1">
        <v>2007</v>
      </c>
      <c r="E3307" s="1">
        <v>75055</v>
      </c>
      <c r="F3307" s="1" t="s">
        <v>28</v>
      </c>
      <c r="G3307" s="1" t="s">
        <v>17</v>
      </c>
      <c r="H3307" s="1" t="s">
        <v>18</v>
      </c>
      <c r="I3307" s="1">
        <v>12.8</v>
      </c>
      <c r="J3307" s="1" t="s">
        <v>24</v>
      </c>
      <c r="K3307" s="1" t="s">
        <v>363</v>
      </c>
      <c r="L3307" s="1">
        <v>5</v>
      </c>
      <c r="N3307" s="1">
        <v>2.2999999999999998</v>
      </c>
      <c r="P3307" s="2">
        <f t="shared" si="217"/>
        <v>100</v>
      </c>
      <c r="R3307" t="str">
        <f t="shared" si="216"/>
        <v/>
      </c>
    </row>
    <row r="3308" spans="1:18" ht="20.399999999999999" x14ac:dyDescent="0.35">
      <c r="A3308" s="1">
        <v>3306</v>
      </c>
      <c r="B3308" s="1" t="s">
        <v>446</v>
      </c>
      <c r="C3308" s="1" t="s">
        <v>34</v>
      </c>
      <c r="D3308" s="1">
        <v>2017</v>
      </c>
      <c r="E3308" s="1">
        <v>37247</v>
      </c>
      <c r="F3308" s="1" t="s">
        <v>23</v>
      </c>
      <c r="G3308" s="1" t="s">
        <v>17</v>
      </c>
      <c r="H3308" s="1" t="s">
        <v>18</v>
      </c>
      <c r="I3308" s="1">
        <v>19.670000000000002</v>
      </c>
      <c r="J3308" s="1" t="s">
        <v>24</v>
      </c>
      <c r="K3308" s="1" t="s">
        <v>25</v>
      </c>
      <c r="L3308" s="1">
        <v>5</v>
      </c>
      <c r="N3308" s="1">
        <v>13.69</v>
      </c>
      <c r="P3308" s="2">
        <f t="shared" si="217"/>
        <v>126.2</v>
      </c>
      <c r="R3308" t="str">
        <f t="shared" si="216"/>
        <v/>
      </c>
    </row>
    <row r="3309" spans="1:18" ht="20.399999999999999" x14ac:dyDescent="0.35">
      <c r="A3309" s="1">
        <v>3307</v>
      </c>
      <c r="B3309" s="1" t="s">
        <v>737</v>
      </c>
      <c r="C3309" s="1" t="s">
        <v>61</v>
      </c>
      <c r="D3309" s="1">
        <v>2013</v>
      </c>
      <c r="E3309" s="1">
        <v>64000</v>
      </c>
      <c r="F3309" s="1" t="s">
        <v>23</v>
      </c>
      <c r="G3309" s="1" t="s">
        <v>17</v>
      </c>
      <c r="H3309" s="1" t="s">
        <v>18</v>
      </c>
      <c r="I3309" s="1">
        <v>23.59</v>
      </c>
      <c r="J3309" s="1" t="s">
        <v>24</v>
      </c>
      <c r="K3309" s="1" t="s">
        <v>311</v>
      </c>
      <c r="L3309" s="1">
        <v>5</v>
      </c>
      <c r="N3309" s="1">
        <v>3.1</v>
      </c>
      <c r="P3309" s="2">
        <f t="shared" si="217"/>
        <v>67.06</v>
      </c>
      <c r="R3309" t="str">
        <f t="shared" si="216"/>
        <v/>
      </c>
    </row>
    <row r="3310" spans="1:18" ht="20.399999999999999" x14ac:dyDescent="0.35">
      <c r="A3310" s="1">
        <v>3308</v>
      </c>
      <c r="B3310" s="1" t="s">
        <v>2130</v>
      </c>
      <c r="C3310" s="1" t="s">
        <v>15</v>
      </c>
      <c r="D3310" s="1">
        <v>2014</v>
      </c>
      <c r="E3310" s="1">
        <v>12000</v>
      </c>
      <c r="F3310" s="1" t="s">
        <v>28</v>
      </c>
      <c r="G3310" s="1" t="s">
        <v>17</v>
      </c>
      <c r="H3310" s="1" t="s">
        <v>18</v>
      </c>
      <c r="I3310" s="1">
        <v>13.44</v>
      </c>
      <c r="J3310" s="1" t="s">
        <v>24</v>
      </c>
      <c r="K3310" s="1" t="s">
        <v>2131</v>
      </c>
      <c r="L3310" s="1">
        <v>5</v>
      </c>
      <c r="N3310" s="1">
        <v>12.75</v>
      </c>
      <c r="P3310" s="2">
        <f t="shared" si="217"/>
        <v>198.25</v>
      </c>
      <c r="R3310" t="str">
        <f t="shared" si="216"/>
        <v/>
      </c>
    </row>
    <row r="3311" spans="1:18" ht="20.399999999999999" x14ac:dyDescent="0.35">
      <c r="A3311" s="1">
        <v>3309</v>
      </c>
      <c r="B3311" s="1" t="s">
        <v>21</v>
      </c>
      <c r="C3311" s="1" t="s">
        <v>22</v>
      </c>
      <c r="D3311" s="1">
        <v>2017</v>
      </c>
      <c r="E3311" s="1">
        <v>40158</v>
      </c>
      <c r="F3311" s="1" t="s">
        <v>23</v>
      </c>
      <c r="G3311" s="1" t="s">
        <v>17</v>
      </c>
      <c r="H3311" s="1" t="s">
        <v>18</v>
      </c>
      <c r="I3311" s="1">
        <v>19.670000000000002</v>
      </c>
      <c r="J3311" s="1" t="s">
        <v>24</v>
      </c>
      <c r="K3311" s="1" t="s">
        <v>25</v>
      </c>
      <c r="L3311" s="1">
        <v>5</v>
      </c>
      <c r="N3311" s="1">
        <v>13.75</v>
      </c>
      <c r="P3311" s="2">
        <f t="shared" si="217"/>
        <v>126.2</v>
      </c>
      <c r="R3311" t="str">
        <f t="shared" si="216"/>
        <v/>
      </c>
    </row>
    <row r="3312" spans="1:18" ht="20.399999999999999" x14ac:dyDescent="0.35">
      <c r="A3312" s="1">
        <v>3310</v>
      </c>
      <c r="B3312" s="1" t="s">
        <v>1443</v>
      </c>
      <c r="C3312" s="1" t="s">
        <v>27</v>
      </c>
      <c r="D3312" s="1">
        <v>2017</v>
      </c>
      <c r="E3312" s="1">
        <v>11000</v>
      </c>
      <c r="F3312" s="1" t="s">
        <v>28</v>
      </c>
      <c r="G3312" s="1" t="s">
        <v>17</v>
      </c>
      <c r="H3312" s="1" t="s">
        <v>18</v>
      </c>
      <c r="I3312" s="1">
        <v>18.7</v>
      </c>
      <c r="J3312" s="1" t="s">
        <v>24</v>
      </c>
      <c r="K3312" s="1" t="s">
        <v>29</v>
      </c>
      <c r="L3312" s="1">
        <v>5</v>
      </c>
      <c r="N3312" s="1">
        <v>6.75</v>
      </c>
      <c r="P3312" s="2">
        <f t="shared" si="217"/>
        <v>88.7</v>
      </c>
      <c r="R3312" t="str">
        <f t="shared" si="216"/>
        <v/>
      </c>
    </row>
    <row r="3313" spans="1:18" ht="20.399999999999999" x14ac:dyDescent="0.35">
      <c r="A3313" s="1">
        <v>3311</v>
      </c>
      <c r="B3313" s="1" t="s">
        <v>48</v>
      </c>
      <c r="C3313" s="1" t="s">
        <v>27</v>
      </c>
      <c r="D3313" s="1">
        <v>2014</v>
      </c>
      <c r="E3313" s="1">
        <v>70010</v>
      </c>
      <c r="F3313" s="1" t="s">
        <v>23</v>
      </c>
      <c r="G3313" s="1" t="s">
        <v>17</v>
      </c>
      <c r="H3313" s="1" t="s">
        <v>18</v>
      </c>
      <c r="I3313" s="1">
        <v>20.54</v>
      </c>
      <c r="J3313" s="1" t="s">
        <v>24</v>
      </c>
      <c r="K3313" s="1" t="s">
        <v>49</v>
      </c>
      <c r="L3313" s="1">
        <v>5</v>
      </c>
      <c r="N3313" s="1">
        <v>5.25</v>
      </c>
      <c r="P3313" s="2">
        <f t="shared" si="217"/>
        <v>103.6</v>
      </c>
      <c r="R3313" t="str">
        <f t="shared" si="216"/>
        <v/>
      </c>
    </row>
    <row r="3314" spans="1:18" ht="20.399999999999999" x14ac:dyDescent="0.35">
      <c r="A3314" s="1">
        <v>3312</v>
      </c>
      <c r="B3314" s="1" t="s">
        <v>734</v>
      </c>
      <c r="C3314" s="1" t="s">
        <v>15</v>
      </c>
      <c r="D3314" s="1">
        <v>2015</v>
      </c>
      <c r="E3314" s="1">
        <v>82000</v>
      </c>
      <c r="F3314" s="1" t="s">
        <v>23</v>
      </c>
      <c r="G3314" s="1" t="s">
        <v>17</v>
      </c>
      <c r="H3314" s="1" t="s">
        <v>18</v>
      </c>
      <c r="I3314" s="1">
        <v>16</v>
      </c>
      <c r="J3314" s="1" t="s">
        <v>24</v>
      </c>
      <c r="K3314" s="1" t="s">
        <v>167</v>
      </c>
      <c r="L3314" s="1">
        <v>7</v>
      </c>
      <c r="N3314" s="1">
        <v>8.75</v>
      </c>
      <c r="P3314" s="2">
        <f t="shared" si="217"/>
        <v>140</v>
      </c>
      <c r="R3314" t="str">
        <f t="shared" si="216"/>
        <v/>
      </c>
    </row>
    <row r="3315" spans="1:18" ht="20.399999999999999" x14ac:dyDescent="0.35">
      <c r="A3315" s="1">
        <v>3313</v>
      </c>
      <c r="B3315" s="1" t="s">
        <v>1944</v>
      </c>
      <c r="C3315" s="1" t="s">
        <v>53</v>
      </c>
      <c r="D3315" s="1">
        <v>2017</v>
      </c>
      <c r="E3315" s="1">
        <v>57259</v>
      </c>
      <c r="F3315" s="1" t="s">
        <v>23</v>
      </c>
      <c r="G3315" s="1" t="s">
        <v>17</v>
      </c>
      <c r="H3315" s="1" t="s">
        <v>18</v>
      </c>
      <c r="I3315" s="1">
        <v>18.489999999999998</v>
      </c>
      <c r="J3315" s="1" t="s">
        <v>24</v>
      </c>
      <c r="K3315" s="1" t="s">
        <v>363</v>
      </c>
      <c r="L3315" s="1">
        <v>7</v>
      </c>
      <c r="N3315" s="1">
        <v>8.8699999999999992</v>
      </c>
      <c r="P3315" s="2">
        <f t="shared" si="217"/>
        <v>100</v>
      </c>
      <c r="R3315" t="str">
        <f t="shared" si="216"/>
        <v/>
      </c>
    </row>
    <row r="3316" spans="1:18" ht="20.399999999999999" x14ac:dyDescent="0.35">
      <c r="A3316" s="1">
        <v>3314</v>
      </c>
      <c r="B3316" s="1" t="s">
        <v>1814</v>
      </c>
      <c r="C3316" s="1" t="s">
        <v>74</v>
      </c>
      <c r="D3316" s="1">
        <v>2010</v>
      </c>
      <c r="E3316" s="1">
        <v>84000</v>
      </c>
      <c r="F3316" s="1" t="s">
        <v>28</v>
      </c>
      <c r="G3316" s="1" t="s">
        <v>35</v>
      </c>
      <c r="H3316" s="1" t="s">
        <v>36</v>
      </c>
      <c r="I3316" s="1">
        <v>11.1</v>
      </c>
      <c r="J3316" s="1" t="s">
        <v>24</v>
      </c>
      <c r="K3316" s="1" t="s">
        <v>1370</v>
      </c>
      <c r="L3316" s="1">
        <v>5</v>
      </c>
      <c r="N3316" s="1">
        <v>6.5</v>
      </c>
      <c r="P3316" s="2">
        <f t="shared" si="217"/>
        <v>142</v>
      </c>
      <c r="R3316" t="str">
        <f t="shared" si="216"/>
        <v/>
      </c>
    </row>
    <row r="3317" spans="1:18" ht="20.399999999999999" x14ac:dyDescent="0.35">
      <c r="A3317" s="1">
        <v>3315</v>
      </c>
      <c r="B3317" s="1" t="s">
        <v>31</v>
      </c>
      <c r="C3317" s="1" t="s">
        <v>22</v>
      </c>
      <c r="D3317" s="1">
        <v>2012</v>
      </c>
      <c r="E3317" s="1">
        <v>168000</v>
      </c>
      <c r="F3317" s="1" t="s">
        <v>23</v>
      </c>
      <c r="G3317" s="1" t="s">
        <v>17</v>
      </c>
      <c r="H3317" s="1" t="s">
        <v>18</v>
      </c>
      <c r="I3317" s="1">
        <v>20.77</v>
      </c>
      <c r="J3317" s="1" t="s">
        <v>24</v>
      </c>
      <c r="K3317" s="1" t="s">
        <v>32</v>
      </c>
      <c r="L3317" s="1">
        <v>7</v>
      </c>
      <c r="N3317" s="1">
        <v>4.5</v>
      </c>
      <c r="P3317" s="2">
        <f t="shared" si="217"/>
        <v>88.76</v>
      </c>
      <c r="R3317" t="str">
        <f t="shared" si="216"/>
        <v/>
      </c>
    </row>
    <row r="3318" spans="1:18" ht="20.399999999999999" x14ac:dyDescent="0.35">
      <c r="A3318" s="1">
        <v>3316</v>
      </c>
      <c r="B3318" s="1" t="s">
        <v>2004</v>
      </c>
      <c r="C3318" s="1" t="s">
        <v>39</v>
      </c>
      <c r="D3318" s="1">
        <v>2012</v>
      </c>
      <c r="E3318" s="1">
        <v>73670</v>
      </c>
      <c r="F3318" s="1" t="s">
        <v>23</v>
      </c>
      <c r="G3318" s="1" t="s">
        <v>17</v>
      </c>
      <c r="H3318" s="1" t="s">
        <v>18</v>
      </c>
      <c r="I3318" s="1">
        <v>12.83</v>
      </c>
      <c r="J3318" s="1" t="s">
        <v>24</v>
      </c>
      <c r="K3318" s="1" t="s">
        <v>2005</v>
      </c>
      <c r="L3318" s="1">
        <v>7</v>
      </c>
      <c r="N3318" s="1">
        <v>12.5</v>
      </c>
      <c r="P3318" s="2">
        <f t="shared" si="217"/>
        <v>162</v>
      </c>
      <c r="R3318" t="str">
        <f t="shared" si="216"/>
        <v/>
      </c>
    </row>
    <row r="3319" spans="1:18" ht="20.399999999999999" x14ac:dyDescent="0.35">
      <c r="A3319" s="1">
        <v>3317</v>
      </c>
      <c r="B3319" s="1" t="s">
        <v>766</v>
      </c>
      <c r="C3319" s="1" t="s">
        <v>61</v>
      </c>
      <c r="D3319" s="1">
        <v>2014</v>
      </c>
      <c r="E3319" s="1">
        <v>89540</v>
      </c>
      <c r="F3319" s="1" t="s">
        <v>23</v>
      </c>
      <c r="G3319" s="1" t="s">
        <v>35</v>
      </c>
      <c r="H3319" s="1" t="s">
        <v>18</v>
      </c>
      <c r="I3319" s="1">
        <v>12.55</v>
      </c>
      <c r="J3319" s="1" t="s">
        <v>24</v>
      </c>
      <c r="K3319" s="1" t="s">
        <v>207</v>
      </c>
      <c r="L3319" s="1">
        <v>7</v>
      </c>
      <c r="N3319" s="1">
        <v>16.8</v>
      </c>
      <c r="P3319" s="2">
        <f t="shared" si="217"/>
        <v>168.5</v>
      </c>
      <c r="R3319" t="str">
        <f t="shared" si="216"/>
        <v/>
      </c>
    </row>
    <row r="3320" spans="1:18" ht="20.399999999999999" x14ac:dyDescent="0.35">
      <c r="A3320" s="1">
        <v>3318</v>
      </c>
      <c r="B3320" s="1" t="s">
        <v>354</v>
      </c>
      <c r="C3320" s="1" t="s">
        <v>39</v>
      </c>
      <c r="D3320" s="1">
        <v>2016</v>
      </c>
      <c r="E3320" s="1">
        <v>85423</v>
      </c>
      <c r="F3320" s="1" t="s">
        <v>23</v>
      </c>
      <c r="G3320" s="1" t="s">
        <v>17</v>
      </c>
      <c r="H3320" s="1" t="s">
        <v>18</v>
      </c>
      <c r="I3320" s="1">
        <v>20.77</v>
      </c>
      <c r="J3320" s="1" t="s">
        <v>24</v>
      </c>
      <c r="K3320" s="1" t="s">
        <v>472</v>
      </c>
      <c r="L3320" s="1">
        <v>7</v>
      </c>
      <c r="N3320" s="1">
        <v>8.75</v>
      </c>
      <c r="P3320" s="2">
        <f t="shared" si="217"/>
        <v>88.8</v>
      </c>
      <c r="R3320" t="str">
        <f t="shared" si="216"/>
        <v/>
      </c>
    </row>
    <row r="3321" spans="1:18" ht="20.399999999999999" x14ac:dyDescent="0.35">
      <c r="A3321" s="1">
        <v>3319</v>
      </c>
      <c r="B3321" s="1" t="s">
        <v>1411</v>
      </c>
      <c r="C3321" s="1" t="s">
        <v>22</v>
      </c>
      <c r="D3321" s="1">
        <v>2013</v>
      </c>
      <c r="E3321" s="1">
        <v>48823</v>
      </c>
      <c r="F3321" s="1" t="s">
        <v>23</v>
      </c>
      <c r="G3321" s="1" t="s">
        <v>35</v>
      </c>
      <c r="H3321" s="1" t="s">
        <v>18</v>
      </c>
      <c r="I3321" s="1">
        <v>19.5</v>
      </c>
      <c r="J3321" s="1" t="s">
        <v>24</v>
      </c>
      <c r="K3321" s="1" t="s">
        <v>1040</v>
      </c>
      <c r="L3321" s="1">
        <v>5</v>
      </c>
      <c r="N3321" s="1">
        <v>8.5</v>
      </c>
      <c r="P3321" s="2">
        <f t="shared" si="217"/>
        <v>126.24</v>
      </c>
      <c r="R3321" t="str">
        <f t="shared" si="216"/>
        <v/>
      </c>
    </row>
    <row r="3322" spans="1:18" ht="20.399999999999999" x14ac:dyDescent="0.35">
      <c r="A3322" s="1">
        <v>3320</v>
      </c>
      <c r="B3322" s="1" t="s">
        <v>324</v>
      </c>
      <c r="C3322" s="1" t="s">
        <v>57</v>
      </c>
      <c r="D3322" s="1">
        <v>2011</v>
      </c>
      <c r="E3322" s="1">
        <v>35082</v>
      </c>
      <c r="F3322" s="1" t="s">
        <v>28</v>
      </c>
      <c r="G3322" s="1" t="s">
        <v>17</v>
      </c>
      <c r="H3322" s="1" t="s">
        <v>18</v>
      </c>
      <c r="I3322" s="1">
        <v>20.36</v>
      </c>
      <c r="J3322" s="1" t="s">
        <v>24</v>
      </c>
      <c r="K3322" s="1" t="s">
        <v>151</v>
      </c>
      <c r="L3322" s="1">
        <v>5</v>
      </c>
      <c r="N3322" s="1">
        <v>2.21</v>
      </c>
      <c r="P3322" s="2">
        <f t="shared" si="217"/>
        <v>78.900000000000006</v>
      </c>
      <c r="R3322" t="str">
        <f t="shared" si="216"/>
        <v/>
      </c>
    </row>
    <row r="3323" spans="1:18" ht="20.399999999999999" x14ac:dyDescent="0.35">
      <c r="A3323" s="1">
        <v>3321</v>
      </c>
      <c r="B3323" s="1" t="s">
        <v>1686</v>
      </c>
      <c r="C3323" s="1" t="s">
        <v>43</v>
      </c>
      <c r="D3323" s="1">
        <v>2012</v>
      </c>
      <c r="E3323" s="1">
        <v>126000</v>
      </c>
      <c r="F3323" s="1" t="s">
        <v>28</v>
      </c>
      <c r="G3323" s="1" t="s">
        <v>17</v>
      </c>
      <c r="H3323" s="1" t="s">
        <v>18</v>
      </c>
      <c r="I3323" s="1">
        <v>16.8</v>
      </c>
      <c r="J3323" s="1" t="s">
        <v>24</v>
      </c>
      <c r="K3323" s="1" t="s">
        <v>932</v>
      </c>
      <c r="L3323" s="1">
        <v>5</v>
      </c>
      <c r="N3323" s="1">
        <v>1.6</v>
      </c>
      <c r="P3323" s="2">
        <f t="shared" si="217"/>
        <v>34.200000000000003</v>
      </c>
      <c r="R3323" t="str">
        <f t="shared" si="216"/>
        <v/>
      </c>
    </row>
    <row r="3324" spans="1:18" ht="20.399999999999999" x14ac:dyDescent="0.35">
      <c r="A3324" s="1">
        <v>3322</v>
      </c>
      <c r="B3324" s="1" t="s">
        <v>1839</v>
      </c>
      <c r="C3324" s="1" t="s">
        <v>61</v>
      </c>
      <c r="D3324" s="1">
        <v>2016</v>
      </c>
      <c r="E3324" s="1">
        <v>19000</v>
      </c>
      <c r="F3324" s="1" t="s">
        <v>28</v>
      </c>
      <c r="G3324" s="1" t="s">
        <v>35</v>
      </c>
      <c r="H3324" s="1" t="s">
        <v>18</v>
      </c>
      <c r="I3324" s="1">
        <v>15.5</v>
      </c>
      <c r="J3324" s="1" t="s">
        <v>24</v>
      </c>
      <c r="K3324" s="1" t="s">
        <v>196</v>
      </c>
      <c r="L3324" s="1">
        <v>5</v>
      </c>
      <c r="N3324" s="1">
        <v>6.25</v>
      </c>
      <c r="P3324" s="2">
        <f t="shared" si="217"/>
        <v>86.7</v>
      </c>
      <c r="R3324" t="str">
        <f t="shared" si="216"/>
        <v/>
      </c>
    </row>
    <row r="3325" spans="1:18" ht="20.399999999999999" x14ac:dyDescent="0.35">
      <c r="A3325" s="1">
        <v>3323</v>
      </c>
      <c r="B3325" s="1" t="s">
        <v>1376</v>
      </c>
      <c r="C3325" s="1" t="s">
        <v>15</v>
      </c>
      <c r="D3325" s="1">
        <v>2007</v>
      </c>
      <c r="E3325" s="1">
        <v>69000</v>
      </c>
      <c r="F3325" s="1" t="s">
        <v>28</v>
      </c>
      <c r="G3325" s="1" t="s">
        <v>35</v>
      </c>
      <c r="H3325" s="1" t="s">
        <v>36</v>
      </c>
      <c r="I3325" s="1">
        <v>12.9</v>
      </c>
      <c r="J3325" s="1" t="s">
        <v>24</v>
      </c>
      <c r="K3325" s="1" t="s">
        <v>245</v>
      </c>
      <c r="L3325" s="1">
        <v>5</v>
      </c>
      <c r="N3325" s="1">
        <v>2.25</v>
      </c>
      <c r="P3325" s="2">
        <f t="shared" si="217"/>
        <v>130</v>
      </c>
      <c r="R3325" t="str">
        <f t="shared" si="216"/>
        <v/>
      </c>
    </row>
    <row r="3326" spans="1:18" ht="20.399999999999999" x14ac:dyDescent="0.35">
      <c r="A3326" s="1">
        <v>3324</v>
      </c>
      <c r="B3326" s="1" t="s">
        <v>1052</v>
      </c>
      <c r="C3326" s="1" t="s">
        <v>53</v>
      </c>
      <c r="D3326" s="1">
        <v>2019</v>
      </c>
      <c r="E3326" s="1">
        <v>29836</v>
      </c>
      <c r="F3326" s="1" t="s">
        <v>23</v>
      </c>
      <c r="G3326" s="1" t="s">
        <v>35</v>
      </c>
      <c r="H3326" s="1" t="s">
        <v>18</v>
      </c>
      <c r="I3326" s="1">
        <v>17.899999999999999</v>
      </c>
      <c r="J3326" s="1" t="s">
        <v>24</v>
      </c>
      <c r="K3326" s="1" t="s">
        <v>491</v>
      </c>
      <c r="L3326" s="1">
        <v>5</v>
      </c>
      <c r="M3326" s="1" t="s">
        <v>2132</v>
      </c>
      <c r="N3326" s="1">
        <v>25.75</v>
      </c>
      <c r="P3326" s="2">
        <f t="shared" si="217"/>
        <v>136</v>
      </c>
      <c r="Q3326">
        <f t="shared" si="215"/>
        <v>4307000</v>
      </c>
      <c r="R3326">
        <f t="shared" si="216"/>
        <v>99.996842349663339</v>
      </c>
    </row>
    <row r="3327" spans="1:18" ht="20.399999999999999" x14ac:dyDescent="0.35">
      <c r="A3327" s="1">
        <v>3325</v>
      </c>
      <c r="B3327" s="1" t="s">
        <v>2133</v>
      </c>
      <c r="C3327" s="1" t="s">
        <v>129</v>
      </c>
      <c r="D3327" s="1">
        <v>2010</v>
      </c>
      <c r="E3327" s="1">
        <v>48002</v>
      </c>
      <c r="F3327" s="1" t="s">
        <v>28</v>
      </c>
      <c r="G3327" s="1" t="s">
        <v>17</v>
      </c>
      <c r="H3327" s="1" t="s">
        <v>36</v>
      </c>
      <c r="I3327" s="1">
        <v>13.14</v>
      </c>
      <c r="J3327" s="1" t="s">
        <v>24</v>
      </c>
      <c r="K3327" s="1" t="s">
        <v>1287</v>
      </c>
      <c r="L3327" s="1">
        <v>5</v>
      </c>
      <c r="N3327" s="1">
        <v>6.75</v>
      </c>
      <c r="P3327" s="2">
        <f t="shared" si="217"/>
        <v>157.80000000000001</v>
      </c>
      <c r="R3327" t="str">
        <f t="shared" si="216"/>
        <v/>
      </c>
    </row>
    <row r="3328" spans="1:18" ht="20.399999999999999" x14ac:dyDescent="0.35">
      <c r="A3328" s="1">
        <v>3326</v>
      </c>
      <c r="B3328" s="1" t="s">
        <v>824</v>
      </c>
      <c r="C3328" s="1" t="s">
        <v>129</v>
      </c>
      <c r="D3328" s="1">
        <v>2015</v>
      </c>
      <c r="E3328" s="1">
        <v>52324</v>
      </c>
      <c r="F3328" s="1" t="s">
        <v>23</v>
      </c>
      <c r="G3328" s="1" t="s">
        <v>17</v>
      </c>
      <c r="H3328" s="1" t="s">
        <v>18</v>
      </c>
      <c r="I3328" s="1">
        <v>28.09</v>
      </c>
      <c r="J3328" s="1" t="s">
        <v>24</v>
      </c>
      <c r="K3328" s="1" t="s">
        <v>80</v>
      </c>
      <c r="L3328" s="1">
        <v>5</v>
      </c>
      <c r="N3328" s="1">
        <v>6.25</v>
      </c>
      <c r="P3328" s="2">
        <f t="shared" si="217"/>
        <v>88.5</v>
      </c>
      <c r="R3328" t="str">
        <f t="shared" si="216"/>
        <v/>
      </c>
    </row>
    <row r="3329" spans="1:18" ht="20.399999999999999" x14ac:dyDescent="0.35">
      <c r="A3329" s="1">
        <v>3327</v>
      </c>
      <c r="B3329" s="1" t="s">
        <v>209</v>
      </c>
      <c r="C3329" s="1" t="s">
        <v>61</v>
      </c>
      <c r="D3329" s="1">
        <v>2013</v>
      </c>
      <c r="E3329" s="1">
        <v>65000</v>
      </c>
      <c r="F3329" s="1" t="s">
        <v>23</v>
      </c>
      <c r="G3329" s="1" t="s">
        <v>17</v>
      </c>
      <c r="H3329" s="1" t="s">
        <v>18</v>
      </c>
      <c r="I3329" s="1">
        <v>22.7</v>
      </c>
      <c r="J3329" s="1" t="s">
        <v>24</v>
      </c>
      <c r="K3329" s="1" t="s">
        <v>210</v>
      </c>
      <c r="L3329" s="1">
        <v>5</v>
      </c>
      <c r="N3329" s="1">
        <v>5.0999999999999996</v>
      </c>
      <c r="P3329" s="2">
        <f t="shared" si="217"/>
        <v>89.84</v>
      </c>
      <c r="R3329" t="str">
        <f t="shared" si="216"/>
        <v/>
      </c>
    </row>
    <row r="3330" spans="1:18" ht="20.399999999999999" x14ac:dyDescent="0.35">
      <c r="A3330" s="1">
        <v>3328</v>
      </c>
      <c r="B3330" s="1" t="s">
        <v>2134</v>
      </c>
      <c r="C3330" s="1" t="s">
        <v>15</v>
      </c>
      <c r="D3330" s="1">
        <v>2009</v>
      </c>
      <c r="E3330" s="1">
        <v>66000</v>
      </c>
      <c r="F3330" s="1" t="s">
        <v>23</v>
      </c>
      <c r="G3330" s="1" t="s">
        <v>35</v>
      </c>
      <c r="H3330" s="1" t="s">
        <v>36</v>
      </c>
      <c r="I3330" s="1">
        <v>8.6999999999999993</v>
      </c>
      <c r="J3330" s="1" t="s">
        <v>24</v>
      </c>
      <c r="K3330" s="1" t="s">
        <v>2135</v>
      </c>
      <c r="L3330" s="1">
        <v>5</v>
      </c>
      <c r="N3330" s="1">
        <v>10.75</v>
      </c>
      <c r="P3330" s="2">
        <f t="shared" si="217"/>
        <v>224.34</v>
      </c>
      <c r="R3330" t="str">
        <f t="shared" si="216"/>
        <v/>
      </c>
    </row>
    <row r="3331" spans="1:18" ht="20.399999999999999" x14ac:dyDescent="0.35">
      <c r="A3331" s="1">
        <v>3329</v>
      </c>
      <c r="B3331" s="1" t="s">
        <v>834</v>
      </c>
      <c r="C3331" s="1" t="s">
        <v>39</v>
      </c>
      <c r="D3331" s="1">
        <v>2016</v>
      </c>
      <c r="E3331" s="1">
        <v>75700</v>
      </c>
      <c r="F3331" s="1" t="s">
        <v>23</v>
      </c>
      <c r="G3331" s="1" t="s">
        <v>17</v>
      </c>
      <c r="H3331" s="1" t="s">
        <v>18</v>
      </c>
      <c r="I3331" s="1">
        <v>24</v>
      </c>
      <c r="J3331" s="1" t="s">
        <v>24</v>
      </c>
      <c r="K3331" s="1" t="s">
        <v>424</v>
      </c>
      <c r="L3331" s="1">
        <v>5</v>
      </c>
      <c r="N3331" s="1">
        <v>5.7</v>
      </c>
      <c r="P3331" s="2">
        <f t="shared" ref="P3331:P3394" si="218">--LEFT(K3331, FIND(" ", K3331) - 1)</f>
        <v>70</v>
      </c>
      <c r="R3331" t="str">
        <f t="shared" si="216"/>
        <v/>
      </c>
    </row>
    <row r="3332" spans="1:18" ht="20.399999999999999" x14ac:dyDescent="0.35">
      <c r="A3332" s="1">
        <v>3330</v>
      </c>
      <c r="B3332" s="1" t="s">
        <v>2136</v>
      </c>
      <c r="C3332" s="1" t="s">
        <v>74</v>
      </c>
      <c r="D3332" s="1">
        <v>2013</v>
      </c>
      <c r="E3332" s="1">
        <v>43000</v>
      </c>
      <c r="F3332" s="1" t="s">
        <v>23</v>
      </c>
      <c r="G3332" s="1" t="s">
        <v>17</v>
      </c>
      <c r="H3332" s="1" t="s">
        <v>18</v>
      </c>
      <c r="I3332" s="1">
        <v>20.5</v>
      </c>
      <c r="J3332" s="1" t="s">
        <v>24</v>
      </c>
      <c r="K3332" s="1" t="s">
        <v>137</v>
      </c>
      <c r="L3332" s="1">
        <v>5</v>
      </c>
      <c r="N3332" s="1">
        <v>5.95</v>
      </c>
      <c r="P3332" s="2">
        <f t="shared" si="218"/>
        <v>105</v>
      </c>
      <c r="R3332" t="str">
        <f t="shared" si="216"/>
        <v/>
      </c>
    </row>
    <row r="3333" spans="1:18" ht="20.399999999999999" x14ac:dyDescent="0.35">
      <c r="A3333" s="1">
        <v>3331</v>
      </c>
      <c r="B3333" s="1" t="s">
        <v>334</v>
      </c>
      <c r="C3333" s="1" t="s">
        <v>53</v>
      </c>
      <c r="D3333" s="1">
        <v>2012</v>
      </c>
      <c r="E3333" s="1">
        <v>42706</v>
      </c>
      <c r="F3333" s="1" t="s">
        <v>23</v>
      </c>
      <c r="G3333" s="1" t="s">
        <v>17</v>
      </c>
      <c r="H3333" s="1" t="s">
        <v>18</v>
      </c>
      <c r="I3333" s="1">
        <v>25.44</v>
      </c>
      <c r="J3333" s="1" t="s">
        <v>24</v>
      </c>
      <c r="K3333" s="1" t="s">
        <v>1328</v>
      </c>
      <c r="L3333" s="1">
        <v>5</v>
      </c>
      <c r="N3333" s="1">
        <v>2.4</v>
      </c>
      <c r="P3333" s="2">
        <f t="shared" si="218"/>
        <v>56.3</v>
      </c>
      <c r="R3333" t="str">
        <f t="shared" si="216"/>
        <v/>
      </c>
    </row>
    <row r="3334" spans="1:18" ht="20.399999999999999" x14ac:dyDescent="0.35">
      <c r="A3334" s="1">
        <v>3332</v>
      </c>
      <c r="B3334" s="1" t="s">
        <v>2137</v>
      </c>
      <c r="C3334" s="1" t="s">
        <v>15</v>
      </c>
      <c r="D3334" s="1">
        <v>2013</v>
      </c>
      <c r="E3334" s="1">
        <v>35000</v>
      </c>
      <c r="F3334" s="1" t="s">
        <v>23</v>
      </c>
      <c r="G3334" s="1" t="s">
        <v>17</v>
      </c>
      <c r="H3334" s="1" t="s">
        <v>18</v>
      </c>
      <c r="I3334" s="1">
        <v>17.21</v>
      </c>
      <c r="J3334" s="1" t="s">
        <v>24</v>
      </c>
      <c r="K3334" s="1" t="s">
        <v>363</v>
      </c>
      <c r="L3334" s="1">
        <v>7</v>
      </c>
      <c r="N3334" s="1">
        <v>3.49</v>
      </c>
      <c r="P3334" s="2">
        <f t="shared" si="218"/>
        <v>100</v>
      </c>
      <c r="R3334" t="str">
        <f t="shared" si="216"/>
        <v/>
      </c>
    </row>
    <row r="3335" spans="1:18" ht="20.399999999999999" x14ac:dyDescent="0.35">
      <c r="A3335" s="1">
        <v>3333</v>
      </c>
      <c r="B3335" s="1" t="s">
        <v>2138</v>
      </c>
      <c r="C3335" s="1" t="s">
        <v>39</v>
      </c>
      <c r="D3335" s="1">
        <v>2011</v>
      </c>
      <c r="E3335" s="1">
        <v>54348</v>
      </c>
      <c r="F3335" s="1" t="s">
        <v>28</v>
      </c>
      <c r="G3335" s="1" t="s">
        <v>35</v>
      </c>
      <c r="H3335" s="1" t="s">
        <v>18</v>
      </c>
      <c r="I3335" s="1">
        <v>19.2</v>
      </c>
      <c r="J3335" s="1" t="s">
        <v>24</v>
      </c>
      <c r="K3335" s="1" t="s">
        <v>84</v>
      </c>
      <c r="L3335" s="1">
        <v>5</v>
      </c>
      <c r="N3335" s="1">
        <v>4</v>
      </c>
      <c r="P3335" s="2">
        <f t="shared" si="218"/>
        <v>80</v>
      </c>
      <c r="R3335" t="str">
        <f t="shared" si="216"/>
        <v/>
      </c>
    </row>
    <row r="3336" spans="1:18" ht="20.399999999999999" x14ac:dyDescent="0.35">
      <c r="A3336" s="1">
        <v>3334</v>
      </c>
      <c r="B3336" s="1" t="s">
        <v>2139</v>
      </c>
      <c r="C3336" s="1" t="s">
        <v>61</v>
      </c>
      <c r="D3336" s="1">
        <v>2013</v>
      </c>
      <c r="E3336" s="1">
        <v>84000</v>
      </c>
      <c r="F3336" s="1" t="s">
        <v>23</v>
      </c>
      <c r="G3336" s="1" t="s">
        <v>17</v>
      </c>
      <c r="H3336" s="1" t="s">
        <v>18</v>
      </c>
      <c r="I3336" s="1">
        <v>23.59</v>
      </c>
      <c r="J3336" s="1" t="s">
        <v>24</v>
      </c>
      <c r="K3336" s="1" t="s">
        <v>398</v>
      </c>
      <c r="L3336" s="1">
        <v>5</v>
      </c>
      <c r="M3336" s="1" t="s">
        <v>2140</v>
      </c>
      <c r="N3336" s="1">
        <v>3.85</v>
      </c>
      <c r="P3336" s="2">
        <f t="shared" si="218"/>
        <v>67.040000000000006</v>
      </c>
      <c r="Q3336">
        <f t="shared" si="215"/>
        <v>783000</v>
      </c>
      <c r="R3336">
        <f t="shared" si="216"/>
        <v>99.9914380587484</v>
      </c>
    </row>
    <row r="3337" spans="1:18" ht="20.399999999999999" x14ac:dyDescent="0.35">
      <c r="A3337" s="1">
        <v>3335</v>
      </c>
      <c r="B3337" s="1" t="s">
        <v>1283</v>
      </c>
      <c r="C3337" s="1" t="s">
        <v>15</v>
      </c>
      <c r="D3337" s="1">
        <v>2010</v>
      </c>
      <c r="E3337" s="1">
        <v>63298</v>
      </c>
      <c r="F3337" s="1" t="s">
        <v>28</v>
      </c>
      <c r="G3337" s="1" t="s">
        <v>35</v>
      </c>
      <c r="H3337" s="1" t="s">
        <v>18</v>
      </c>
      <c r="I3337" s="1">
        <v>14.53</v>
      </c>
      <c r="J3337" s="1" t="s">
        <v>24</v>
      </c>
      <c r="K3337" s="1" t="s">
        <v>97</v>
      </c>
      <c r="L3337" s="1">
        <v>5</v>
      </c>
      <c r="N3337" s="1">
        <v>3.95</v>
      </c>
      <c r="P3337" s="2">
        <f t="shared" si="218"/>
        <v>138.1</v>
      </c>
      <c r="R3337" t="str">
        <f t="shared" si="216"/>
        <v/>
      </c>
    </row>
    <row r="3338" spans="1:18" ht="20.399999999999999" x14ac:dyDescent="0.35">
      <c r="A3338" s="1">
        <v>3336</v>
      </c>
      <c r="B3338" s="1" t="s">
        <v>324</v>
      </c>
      <c r="C3338" s="1" t="s">
        <v>43</v>
      </c>
      <c r="D3338" s="1">
        <v>2013</v>
      </c>
      <c r="E3338" s="1">
        <v>75049</v>
      </c>
      <c r="F3338" s="1" t="s">
        <v>28</v>
      </c>
      <c r="G3338" s="1" t="s">
        <v>17</v>
      </c>
      <c r="H3338" s="1" t="s">
        <v>36</v>
      </c>
      <c r="I3338" s="1">
        <v>20.36</v>
      </c>
      <c r="J3338" s="1" t="s">
        <v>24</v>
      </c>
      <c r="K3338" s="1" t="s">
        <v>151</v>
      </c>
      <c r="L3338" s="1">
        <v>5</v>
      </c>
      <c r="N3338" s="1">
        <v>3</v>
      </c>
      <c r="P3338" s="2">
        <f t="shared" si="218"/>
        <v>78.900000000000006</v>
      </c>
      <c r="R3338" t="str">
        <f t="shared" si="216"/>
        <v/>
      </c>
    </row>
    <row r="3339" spans="1:18" ht="20.399999999999999" x14ac:dyDescent="0.35">
      <c r="A3339" s="1">
        <v>3337</v>
      </c>
      <c r="B3339" s="1" t="s">
        <v>2141</v>
      </c>
      <c r="C3339" s="1" t="s">
        <v>53</v>
      </c>
      <c r="D3339" s="1">
        <v>2018</v>
      </c>
      <c r="E3339" s="1">
        <v>24237</v>
      </c>
      <c r="F3339" s="1" t="s">
        <v>28</v>
      </c>
      <c r="G3339" s="1" t="s">
        <v>17</v>
      </c>
      <c r="H3339" s="1" t="s">
        <v>18</v>
      </c>
      <c r="I3339" s="1">
        <v>18.16</v>
      </c>
      <c r="J3339" s="1" t="s">
        <v>24</v>
      </c>
      <c r="K3339" s="1" t="s">
        <v>184</v>
      </c>
      <c r="L3339" s="1">
        <v>5</v>
      </c>
      <c r="N3339" s="1">
        <v>6.7</v>
      </c>
      <c r="P3339" s="2">
        <f t="shared" si="218"/>
        <v>86.8</v>
      </c>
      <c r="R3339" t="str">
        <f t="shared" si="216"/>
        <v/>
      </c>
    </row>
    <row r="3340" spans="1:18" ht="20.399999999999999" x14ac:dyDescent="0.35">
      <c r="A3340" s="1">
        <v>3338</v>
      </c>
      <c r="B3340" s="1" t="s">
        <v>1497</v>
      </c>
      <c r="C3340" s="1" t="s">
        <v>34</v>
      </c>
      <c r="D3340" s="1">
        <v>2016</v>
      </c>
      <c r="E3340" s="1">
        <v>22767</v>
      </c>
      <c r="F3340" s="1" t="s">
        <v>28</v>
      </c>
      <c r="G3340" s="1" t="s">
        <v>17</v>
      </c>
      <c r="H3340" s="1" t="s">
        <v>18</v>
      </c>
      <c r="I3340" s="1">
        <v>18.5</v>
      </c>
      <c r="J3340" s="1" t="s">
        <v>24</v>
      </c>
      <c r="K3340" s="1" t="s">
        <v>276</v>
      </c>
      <c r="L3340" s="1">
        <v>5</v>
      </c>
      <c r="N3340" s="1">
        <v>6.14</v>
      </c>
      <c r="P3340" s="2">
        <f t="shared" si="218"/>
        <v>85.8</v>
      </c>
      <c r="R3340" t="str">
        <f t="shared" si="216"/>
        <v/>
      </c>
    </row>
    <row r="3341" spans="1:18" ht="20.399999999999999" x14ac:dyDescent="0.35">
      <c r="A3341" s="1">
        <v>3339</v>
      </c>
      <c r="B3341" s="1" t="s">
        <v>473</v>
      </c>
      <c r="C3341" s="1" t="s">
        <v>74</v>
      </c>
      <c r="D3341" s="1">
        <v>2012</v>
      </c>
      <c r="E3341" s="1">
        <v>58000</v>
      </c>
      <c r="F3341" s="1" t="s">
        <v>28</v>
      </c>
      <c r="G3341" s="1" t="s">
        <v>35</v>
      </c>
      <c r="H3341" s="1" t="s">
        <v>36</v>
      </c>
      <c r="I3341" s="1">
        <v>15</v>
      </c>
      <c r="J3341" s="1" t="s">
        <v>24</v>
      </c>
      <c r="K3341" s="1" t="s">
        <v>69</v>
      </c>
      <c r="L3341" s="1">
        <v>5</v>
      </c>
      <c r="N3341" s="1">
        <v>4.4000000000000004</v>
      </c>
      <c r="P3341" s="2">
        <f t="shared" si="218"/>
        <v>98.6</v>
      </c>
      <c r="R3341" t="str">
        <f t="shared" ref="R3341:R3404" si="219">IF(Q3341&lt;&gt;"", ((Q3341 - P3341) / Q3341) * 100, "")</f>
        <v/>
      </c>
    </row>
    <row r="3342" spans="1:18" ht="20.399999999999999" x14ac:dyDescent="0.35">
      <c r="A3342" s="1">
        <v>3340</v>
      </c>
      <c r="B3342" s="1" t="s">
        <v>1114</v>
      </c>
      <c r="C3342" s="1" t="s">
        <v>22</v>
      </c>
      <c r="D3342" s="1">
        <v>2017</v>
      </c>
      <c r="E3342" s="1">
        <v>57000</v>
      </c>
      <c r="F3342" s="1" t="s">
        <v>23</v>
      </c>
      <c r="G3342" s="1" t="s">
        <v>17</v>
      </c>
      <c r="H3342" s="1" t="s">
        <v>18</v>
      </c>
      <c r="I3342" s="1">
        <v>26.59</v>
      </c>
      <c r="J3342" s="1" t="s">
        <v>24</v>
      </c>
      <c r="K3342" s="1" t="s">
        <v>51</v>
      </c>
      <c r="L3342" s="1">
        <v>5</v>
      </c>
      <c r="N3342" s="1">
        <v>4.25</v>
      </c>
      <c r="P3342" s="2">
        <f t="shared" si="218"/>
        <v>74</v>
      </c>
      <c r="R3342" t="str">
        <f t="shared" si="219"/>
        <v/>
      </c>
    </row>
    <row r="3343" spans="1:18" ht="20.399999999999999" x14ac:dyDescent="0.35">
      <c r="A3343" s="1">
        <v>3341</v>
      </c>
      <c r="B3343" s="1" t="s">
        <v>2142</v>
      </c>
      <c r="C3343" s="1" t="s">
        <v>53</v>
      </c>
      <c r="D3343" s="1">
        <v>2010</v>
      </c>
      <c r="E3343" s="1">
        <v>50161</v>
      </c>
      <c r="F3343" s="1" t="s">
        <v>28</v>
      </c>
      <c r="G3343" s="1" t="s">
        <v>35</v>
      </c>
      <c r="H3343" s="1" t="s">
        <v>18</v>
      </c>
      <c r="I3343" s="1">
        <v>8.77</v>
      </c>
      <c r="J3343" s="1" t="s">
        <v>24</v>
      </c>
      <c r="K3343" s="1" t="s">
        <v>2143</v>
      </c>
      <c r="L3343" s="1">
        <v>5</v>
      </c>
      <c r="N3343" s="1">
        <v>25.93</v>
      </c>
      <c r="P3343" s="2">
        <f t="shared" si="218"/>
        <v>402</v>
      </c>
      <c r="R3343" t="str">
        <f t="shared" si="219"/>
        <v/>
      </c>
    </row>
    <row r="3344" spans="1:18" ht="20.399999999999999" x14ac:dyDescent="0.35">
      <c r="A3344" s="1">
        <v>3342</v>
      </c>
      <c r="B3344" s="1" t="s">
        <v>2072</v>
      </c>
      <c r="C3344" s="1" t="s">
        <v>57</v>
      </c>
      <c r="D3344" s="1">
        <v>2016</v>
      </c>
      <c r="E3344" s="1">
        <v>45000</v>
      </c>
      <c r="F3344" s="1" t="s">
        <v>23</v>
      </c>
      <c r="G3344" s="1" t="s">
        <v>17</v>
      </c>
      <c r="H3344" s="1" t="s">
        <v>18</v>
      </c>
      <c r="I3344" s="1">
        <v>22.7</v>
      </c>
      <c r="J3344" s="1" t="s">
        <v>24</v>
      </c>
      <c r="K3344" s="1" t="s">
        <v>466</v>
      </c>
      <c r="L3344" s="1">
        <v>5</v>
      </c>
      <c r="N3344" s="1">
        <v>7</v>
      </c>
      <c r="P3344" s="2">
        <f t="shared" si="218"/>
        <v>118</v>
      </c>
      <c r="R3344" t="str">
        <f t="shared" si="219"/>
        <v/>
      </c>
    </row>
    <row r="3345" spans="1:18" ht="20.399999999999999" x14ac:dyDescent="0.35">
      <c r="A3345" s="1">
        <v>3343</v>
      </c>
      <c r="B3345" s="1" t="s">
        <v>696</v>
      </c>
      <c r="C3345" s="1" t="s">
        <v>34</v>
      </c>
      <c r="D3345" s="1">
        <v>2017</v>
      </c>
      <c r="E3345" s="1">
        <v>68319</v>
      </c>
      <c r="F3345" s="1" t="s">
        <v>23</v>
      </c>
      <c r="G3345" s="1" t="s">
        <v>35</v>
      </c>
      <c r="H3345" s="1" t="s">
        <v>18</v>
      </c>
      <c r="I3345" s="1">
        <v>12.55</v>
      </c>
      <c r="J3345" s="1" t="s">
        <v>24</v>
      </c>
      <c r="K3345" s="1" t="s">
        <v>207</v>
      </c>
      <c r="L3345" s="1">
        <v>7</v>
      </c>
      <c r="N3345" s="1">
        <v>25.12</v>
      </c>
      <c r="P3345" s="2">
        <f t="shared" si="218"/>
        <v>168.5</v>
      </c>
      <c r="R3345" t="str">
        <f t="shared" si="219"/>
        <v/>
      </c>
    </row>
    <row r="3346" spans="1:18" ht="20.399999999999999" x14ac:dyDescent="0.35">
      <c r="A3346" s="1">
        <v>3344</v>
      </c>
      <c r="B3346" s="1" t="s">
        <v>2144</v>
      </c>
      <c r="C3346" s="1" t="s">
        <v>53</v>
      </c>
      <c r="D3346" s="1">
        <v>2017</v>
      </c>
      <c r="E3346" s="1">
        <v>30711</v>
      </c>
      <c r="F3346" s="1" t="s">
        <v>28</v>
      </c>
      <c r="G3346" s="1" t="s">
        <v>17</v>
      </c>
      <c r="H3346" s="1" t="s">
        <v>18</v>
      </c>
      <c r="I3346" s="1">
        <v>20.3</v>
      </c>
      <c r="J3346" s="1" t="s">
        <v>24</v>
      </c>
      <c r="K3346" s="1" t="s">
        <v>351</v>
      </c>
      <c r="L3346" s="1">
        <v>5</v>
      </c>
      <c r="N3346" s="1">
        <v>4.45</v>
      </c>
      <c r="P3346" s="2">
        <f t="shared" si="218"/>
        <v>68.05</v>
      </c>
      <c r="R3346" t="str">
        <f t="shared" si="219"/>
        <v/>
      </c>
    </row>
    <row r="3347" spans="1:18" ht="20.399999999999999" x14ac:dyDescent="0.35">
      <c r="A3347" s="1">
        <v>3345</v>
      </c>
      <c r="B3347" s="1" t="s">
        <v>1573</v>
      </c>
      <c r="C3347" s="1" t="s">
        <v>57</v>
      </c>
      <c r="D3347" s="1">
        <v>2011</v>
      </c>
      <c r="E3347" s="1">
        <v>38277</v>
      </c>
      <c r="F3347" s="1" t="s">
        <v>23</v>
      </c>
      <c r="G3347" s="1" t="s">
        <v>17</v>
      </c>
      <c r="H3347" s="1" t="s">
        <v>18</v>
      </c>
      <c r="I3347" s="1">
        <v>21.9</v>
      </c>
      <c r="J3347" s="1" t="s">
        <v>24</v>
      </c>
      <c r="K3347" s="1" t="s">
        <v>219</v>
      </c>
      <c r="L3347" s="1">
        <v>5</v>
      </c>
      <c r="N3347" s="1">
        <v>2.4</v>
      </c>
      <c r="P3347" s="2">
        <f t="shared" si="218"/>
        <v>90</v>
      </c>
      <c r="R3347" t="str">
        <f t="shared" si="219"/>
        <v/>
      </c>
    </row>
    <row r="3348" spans="1:18" ht="20.399999999999999" x14ac:dyDescent="0.35">
      <c r="A3348" s="1">
        <v>3346</v>
      </c>
      <c r="B3348" s="1" t="s">
        <v>474</v>
      </c>
      <c r="C3348" s="1" t="s">
        <v>22</v>
      </c>
      <c r="D3348" s="1">
        <v>2012</v>
      </c>
      <c r="E3348" s="1">
        <v>115000</v>
      </c>
      <c r="F3348" s="1" t="s">
        <v>23</v>
      </c>
      <c r="G3348" s="1" t="s">
        <v>17</v>
      </c>
      <c r="H3348" s="1" t="s">
        <v>36</v>
      </c>
      <c r="I3348" s="1">
        <v>20.54</v>
      </c>
      <c r="J3348" s="1" t="s">
        <v>24</v>
      </c>
      <c r="K3348" s="1" t="s">
        <v>49</v>
      </c>
      <c r="L3348" s="1">
        <v>5</v>
      </c>
      <c r="N3348" s="1">
        <v>4.33</v>
      </c>
      <c r="P3348" s="2">
        <f t="shared" si="218"/>
        <v>103.6</v>
      </c>
      <c r="R3348" t="str">
        <f t="shared" si="219"/>
        <v/>
      </c>
    </row>
    <row r="3349" spans="1:18" ht="20.399999999999999" x14ac:dyDescent="0.35">
      <c r="A3349" s="1">
        <v>3347</v>
      </c>
      <c r="B3349" s="1" t="s">
        <v>543</v>
      </c>
      <c r="C3349" s="1" t="s">
        <v>34</v>
      </c>
      <c r="D3349" s="1">
        <v>2017</v>
      </c>
      <c r="E3349" s="1">
        <v>46849</v>
      </c>
      <c r="F3349" s="1" t="s">
        <v>28</v>
      </c>
      <c r="G3349" s="1" t="s">
        <v>35</v>
      </c>
      <c r="H3349" s="1" t="s">
        <v>18</v>
      </c>
      <c r="I3349" s="1">
        <v>18.5</v>
      </c>
      <c r="J3349" s="1" t="s">
        <v>24</v>
      </c>
      <c r="K3349" s="1" t="s">
        <v>544</v>
      </c>
      <c r="L3349" s="1">
        <v>5</v>
      </c>
      <c r="N3349" s="1">
        <v>6.93</v>
      </c>
      <c r="P3349" s="2">
        <f t="shared" si="218"/>
        <v>83.14</v>
      </c>
      <c r="R3349" t="str">
        <f t="shared" si="219"/>
        <v/>
      </c>
    </row>
    <row r="3350" spans="1:18" ht="20.399999999999999" x14ac:dyDescent="0.35">
      <c r="A3350" s="1">
        <v>3348</v>
      </c>
      <c r="B3350" s="1" t="s">
        <v>1147</v>
      </c>
      <c r="C3350" s="1" t="s">
        <v>129</v>
      </c>
      <c r="D3350" s="1">
        <v>2014</v>
      </c>
      <c r="E3350" s="1">
        <v>64000</v>
      </c>
      <c r="F3350" s="1" t="s">
        <v>23</v>
      </c>
      <c r="G3350" s="1" t="s">
        <v>17</v>
      </c>
      <c r="H3350" s="1" t="s">
        <v>18</v>
      </c>
      <c r="I3350" s="1">
        <v>21.9</v>
      </c>
      <c r="J3350" s="1" t="s">
        <v>24</v>
      </c>
      <c r="K3350" s="1" t="s">
        <v>219</v>
      </c>
      <c r="L3350" s="1">
        <v>5</v>
      </c>
      <c r="N3350" s="1">
        <v>4.25</v>
      </c>
      <c r="P3350" s="2">
        <f t="shared" si="218"/>
        <v>90</v>
      </c>
      <c r="R3350" t="str">
        <f t="shared" si="219"/>
        <v/>
      </c>
    </row>
    <row r="3351" spans="1:18" ht="20.399999999999999" x14ac:dyDescent="0.35">
      <c r="A3351" s="1">
        <v>3349</v>
      </c>
      <c r="B3351" s="1" t="s">
        <v>2026</v>
      </c>
      <c r="C3351" s="1" t="s">
        <v>22</v>
      </c>
      <c r="D3351" s="1">
        <v>2010</v>
      </c>
      <c r="E3351" s="1">
        <v>130923</v>
      </c>
      <c r="F3351" s="1" t="s">
        <v>23</v>
      </c>
      <c r="G3351" s="1" t="s">
        <v>35</v>
      </c>
      <c r="H3351" s="1" t="s">
        <v>18</v>
      </c>
      <c r="I3351" s="1">
        <v>14.21</v>
      </c>
      <c r="J3351" s="1" t="s">
        <v>24</v>
      </c>
      <c r="K3351" s="1" t="s">
        <v>572</v>
      </c>
      <c r="L3351" s="1">
        <v>5</v>
      </c>
      <c r="N3351" s="1">
        <v>12.5</v>
      </c>
      <c r="P3351" s="2">
        <f t="shared" si="218"/>
        <v>203</v>
      </c>
      <c r="R3351" t="str">
        <f t="shared" si="219"/>
        <v/>
      </c>
    </row>
    <row r="3352" spans="1:18" ht="20.399999999999999" x14ac:dyDescent="0.35">
      <c r="A3352" s="1">
        <v>3350</v>
      </c>
      <c r="B3352" s="1" t="s">
        <v>144</v>
      </c>
      <c r="C3352" s="1" t="s">
        <v>27</v>
      </c>
      <c r="D3352" s="1">
        <v>2015</v>
      </c>
      <c r="E3352" s="1">
        <v>15000</v>
      </c>
      <c r="F3352" s="1" t="s">
        <v>28</v>
      </c>
      <c r="G3352" s="1" t="s">
        <v>17</v>
      </c>
      <c r="H3352" s="1" t="s">
        <v>18</v>
      </c>
      <c r="I3352" s="1">
        <v>18.899999999999999</v>
      </c>
      <c r="J3352" s="1" t="s">
        <v>24</v>
      </c>
      <c r="K3352" s="1" t="s">
        <v>110</v>
      </c>
      <c r="L3352" s="1">
        <v>5</v>
      </c>
      <c r="N3352" s="1">
        <v>4.9000000000000004</v>
      </c>
      <c r="P3352" s="2">
        <f t="shared" si="218"/>
        <v>82</v>
      </c>
      <c r="R3352" t="str">
        <f t="shared" si="219"/>
        <v/>
      </c>
    </row>
    <row r="3353" spans="1:18" ht="20.399999999999999" x14ac:dyDescent="0.35">
      <c r="A3353" s="1">
        <v>3351</v>
      </c>
      <c r="B3353" s="1" t="s">
        <v>218</v>
      </c>
      <c r="C3353" s="1" t="s">
        <v>15</v>
      </c>
      <c r="D3353" s="1">
        <v>2014</v>
      </c>
      <c r="E3353" s="1">
        <v>32720</v>
      </c>
      <c r="F3353" s="1" t="s">
        <v>23</v>
      </c>
      <c r="G3353" s="1" t="s">
        <v>17</v>
      </c>
      <c r="H3353" s="1" t="s">
        <v>18</v>
      </c>
      <c r="I3353" s="1">
        <v>23</v>
      </c>
      <c r="J3353" s="1" t="s">
        <v>24</v>
      </c>
      <c r="K3353" s="1" t="s">
        <v>219</v>
      </c>
      <c r="L3353" s="1">
        <v>5</v>
      </c>
      <c r="N3353" s="1">
        <v>4.5</v>
      </c>
      <c r="P3353" s="2">
        <f t="shared" si="218"/>
        <v>90</v>
      </c>
      <c r="R3353" t="str">
        <f t="shared" si="219"/>
        <v/>
      </c>
    </row>
    <row r="3354" spans="1:18" ht="20.399999999999999" x14ac:dyDescent="0.35">
      <c r="A3354" s="1">
        <v>3352</v>
      </c>
      <c r="B3354" s="1" t="s">
        <v>148</v>
      </c>
      <c r="C3354" s="1" t="s">
        <v>43</v>
      </c>
      <c r="D3354" s="1">
        <v>2016</v>
      </c>
      <c r="E3354" s="1">
        <v>12500</v>
      </c>
      <c r="F3354" s="1" t="s">
        <v>28</v>
      </c>
      <c r="G3354" s="1" t="s">
        <v>17</v>
      </c>
      <c r="H3354" s="1" t="s">
        <v>18</v>
      </c>
      <c r="I3354" s="1">
        <v>25.17</v>
      </c>
      <c r="J3354" s="1" t="s">
        <v>24</v>
      </c>
      <c r="K3354" s="1" t="s">
        <v>149</v>
      </c>
      <c r="L3354" s="1">
        <v>5</v>
      </c>
      <c r="N3354" s="1">
        <v>3</v>
      </c>
      <c r="P3354" s="2">
        <f t="shared" si="218"/>
        <v>53.3</v>
      </c>
      <c r="R3354" t="str">
        <f t="shared" si="219"/>
        <v/>
      </c>
    </row>
    <row r="3355" spans="1:18" ht="20.399999999999999" x14ac:dyDescent="0.35">
      <c r="A3355" s="1">
        <v>3353</v>
      </c>
      <c r="B3355" s="1" t="s">
        <v>2145</v>
      </c>
      <c r="C3355" s="1" t="s">
        <v>27</v>
      </c>
      <c r="D3355" s="1">
        <v>2015</v>
      </c>
      <c r="E3355" s="1">
        <v>59800</v>
      </c>
      <c r="F3355" s="1" t="s">
        <v>28</v>
      </c>
      <c r="G3355" s="1" t="s">
        <v>35</v>
      </c>
      <c r="H3355" s="1" t="s">
        <v>18</v>
      </c>
      <c r="I3355" s="1">
        <v>16.899999999999999</v>
      </c>
      <c r="J3355" s="1" t="s">
        <v>24</v>
      </c>
      <c r="K3355" s="1" t="s">
        <v>110</v>
      </c>
      <c r="L3355" s="1">
        <v>5</v>
      </c>
      <c r="N3355" s="1">
        <v>5.8</v>
      </c>
      <c r="P3355" s="2">
        <f t="shared" si="218"/>
        <v>82</v>
      </c>
      <c r="R3355" t="str">
        <f t="shared" si="219"/>
        <v/>
      </c>
    </row>
    <row r="3356" spans="1:18" ht="20.399999999999999" x14ac:dyDescent="0.35">
      <c r="A3356" s="1">
        <v>3354</v>
      </c>
      <c r="B3356" s="1" t="s">
        <v>903</v>
      </c>
      <c r="C3356" s="1" t="s">
        <v>22</v>
      </c>
      <c r="D3356" s="1">
        <v>2011</v>
      </c>
      <c r="E3356" s="1">
        <v>54211</v>
      </c>
      <c r="F3356" s="1" t="s">
        <v>28</v>
      </c>
      <c r="G3356" s="1" t="s">
        <v>17</v>
      </c>
      <c r="H3356" s="1" t="s">
        <v>18</v>
      </c>
      <c r="I3356" s="1">
        <v>15.04</v>
      </c>
      <c r="J3356" s="1" t="s">
        <v>24</v>
      </c>
      <c r="K3356" s="1" t="s">
        <v>49</v>
      </c>
      <c r="L3356" s="1">
        <v>5</v>
      </c>
      <c r="N3356" s="1">
        <v>3.33</v>
      </c>
      <c r="P3356" s="2">
        <f t="shared" si="218"/>
        <v>103.6</v>
      </c>
      <c r="R3356" t="str">
        <f t="shared" si="219"/>
        <v/>
      </c>
    </row>
    <row r="3357" spans="1:18" ht="20.399999999999999" x14ac:dyDescent="0.35">
      <c r="A3357" s="1">
        <v>3355</v>
      </c>
      <c r="B3357" s="1" t="s">
        <v>921</v>
      </c>
      <c r="C3357" s="1" t="s">
        <v>53</v>
      </c>
      <c r="D3357" s="1">
        <v>2015</v>
      </c>
      <c r="E3357" s="1">
        <v>62242</v>
      </c>
      <c r="F3357" s="1" t="s">
        <v>23</v>
      </c>
      <c r="G3357" s="1" t="s">
        <v>35</v>
      </c>
      <c r="H3357" s="1" t="s">
        <v>18</v>
      </c>
      <c r="I3357" s="1">
        <v>14.39</v>
      </c>
      <c r="J3357" s="1" t="s">
        <v>24</v>
      </c>
      <c r="K3357" s="1" t="s">
        <v>132</v>
      </c>
      <c r="L3357" s="1">
        <v>5</v>
      </c>
      <c r="N3357" s="1">
        <v>6.62</v>
      </c>
      <c r="P3357" s="2">
        <f t="shared" si="218"/>
        <v>163.69999999999999</v>
      </c>
      <c r="R3357" t="str">
        <f t="shared" si="219"/>
        <v/>
      </c>
    </row>
    <row r="3358" spans="1:18" ht="20.399999999999999" x14ac:dyDescent="0.35">
      <c r="A3358" s="1">
        <v>3356</v>
      </c>
      <c r="B3358" s="1" t="s">
        <v>1674</v>
      </c>
      <c r="C3358" s="1" t="s">
        <v>15</v>
      </c>
      <c r="D3358" s="1">
        <v>2015</v>
      </c>
      <c r="E3358" s="1">
        <v>54000</v>
      </c>
      <c r="F3358" s="1" t="s">
        <v>23</v>
      </c>
      <c r="G3358" s="1" t="s">
        <v>17</v>
      </c>
      <c r="H3358" s="1" t="s">
        <v>36</v>
      </c>
      <c r="I3358" s="1">
        <v>19.010000000000002</v>
      </c>
      <c r="J3358" s="1" t="s">
        <v>24</v>
      </c>
      <c r="K3358" s="1" t="s">
        <v>181</v>
      </c>
      <c r="L3358" s="1">
        <v>5</v>
      </c>
      <c r="N3358" s="1">
        <v>5.75</v>
      </c>
      <c r="P3358" s="2">
        <f t="shared" si="218"/>
        <v>108.5</v>
      </c>
      <c r="R3358" t="str">
        <f t="shared" si="219"/>
        <v/>
      </c>
    </row>
    <row r="3359" spans="1:18" ht="20.399999999999999" x14ac:dyDescent="0.35">
      <c r="A3359" s="1">
        <v>3357</v>
      </c>
      <c r="B3359" s="1" t="s">
        <v>349</v>
      </c>
      <c r="C3359" s="1" t="s">
        <v>39</v>
      </c>
      <c r="D3359" s="1">
        <v>2012</v>
      </c>
      <c r="E3359" s="1">
        <v>65000</v>
      </c>
      <c r="F3359" s="1" t="s">
        <v>23</v>
      </c>
      <c r="G3359" s="1" t="s">
        <v>17</v>
      </c>
      <c r="H3359" s="1" t="s">
        <v>18</v>
      </c>
      <c r="I3359" s="1">
        <v>22.32</v>
      </c>
      <c r="J3359" s="1" t="s">
        <v>24</v>
      </c>
      <c r="K3359" s="1" t="s">
        <v>235</v>
      </c>
      <c r="L3359" s="1">
        <v>5</v>
      </c>
      <c r="N3359" s="1">
        <v>6.2</v>
      </c>
      <c r="P3359" s="2">
        <f t="shared" si="218"/>
        <v>126.32</v>
      </c>
      <c r="R3359" t="str">
        <f t="shared" si="219"/>
        <v/>
      </c>
    </row>
    <row r="3360" spans="1:18" ht="20.399999999999999" x14ac:dyDescent="0.35">
      <c r="A3360" s="1">
        <v>3358</v>
      </c>
      <c r="B3360" s="1" t="s">
        <v>901</v>
      </c>
      <c r="C3360" s="1" t="s">
        <v>27</v>
      </c>
      <c r="D3360" s="1">
        <v>2015</v>
      </c>
      <c r="E3360" s="1">
        <v>55000</v>
      </c>
      <c r="F3360" s="1" t="s">
        <v>28</v>
      </c>
      <c r="G3360" s="1" t="s">
        <v>35</v>
      </c>
      <c r="H3360" s="1" t="s">
        <v>18</v>
      </c>
      <c r="I3360" s="1">
        <v>23.1</v>
      </c>
      <c r="J3360" s="1" t="s">
        <v>24</v>
      </c>
      <c r="K3360" s="1" t="s">
        <v>398</v>
      </c>
      <c r="L3360" s="1">
        <v>5</v>
      </c>
      <c r="M3360" s="1" t="s">
        <v>2146</v>
      </c>
      <c r="N3360" s="1">
        <v>3.5</v>
      </c>
      <c r="P3360" s="2">
        <f t="shared" si="218"/>
        <v>67.040000000000006</v>
      </c>
      <c r="Q3360">
        <f t="shared" ref="Q3360:Q3385" si="220">VALUE(SUBSTITUTE(SUBSTITUTE(TRIM(M3360), CHAR(160), ""), " Lakh", "")) * 100000</f>
        <v>600000</v>
      </c>
      <c r="R3360">
        <f t="shared" si="219"/>
        <v>99.988826666666668</v>
      </c>
    </row>
    <row r="3361" spans="1:18" ht="20.399999999999999" x14ac:dyDescent="0.35">
      <c r="A3361" s="1">
        <v>3359</v>
      </c>
      <c r="B3361" s="1" t="s">
        <v>392</v>
      </c>
      <c r="C3361" s="1" t="s">
        <v>22</v>
      </c>
      <c r="D3361" s="1">
        <v>2010</v>
      </c>
      <c r="E3361" s="1">
        <v>71000</v>
      </c>
      <c r="F3361" s="1" t="s">
        <v>28</v>
      </c>
      <c r="G3361" s="1" t="s">
        <v>17</v>
      </c>
      <c r="H3361" s="1" t="s">
        <v>18</v>
      </c>
      <c r="I3361" s="1">
        <v>18.899999999999999</v>
      </c>
      <c r="J3361" s="1" t="s">
        <v>24</v>
      </c>
      <c r="K3361" s="1" t="s">
        <v>88</v>
      </c>
      <c r="L3361" s="1">
        <v>5</v>
      </c>
      <c r="N3361" s="1">
        <v>2</v>
      </c>
      <c r="P3361" s="2">
        <f t="shared" si="218"/>
        <v>67.099999999999994</v>
      </c>
      <c r="R3361" t="str">
        <f t="shared" si="219"/>
        <v/>
      </c>
    </row>
    <row r="3362" spans="1:18" ht="20.399999999999999" x14ac:dyDescent="0.35">
      <c r="A3362" s="1">
        <v>3360</v>
      </c>
      <c r="B3362" s="1" t="s">
        <v>471</v>
      </c>
      <c r="C3362" s="1" t="s">
        <v>27</v>
      </c>
      <c r="D3362" s="1">
        <v>2012</v>
      </c>
      <c r="E3362" s="1">
        <v>70000</v>
      </c>
      <c r="F3362" s="1" t="s">
        <v>23</v>
      </c>
      <c r="G3362" s="1" t="s">
        <v>17</v>
      </c>
      <c r="H3362" s="1" t="s">
        <v>18</v>
      </c>
      <c r="I3362" s="1">
        <v>21.9</v>
      </c>
      <c r="J3362" s="1" t="s">
        <v>24</v>
      </c>
      <c r="K3362" s="1" t="s">
        <v>472</v>
      </c>
      <c r="L3362" s="1">
        <v>5</v>
      </c>
      <c r="N3362" s="1">
        <v>4</v>
      </c>
      <c r="P3362" s="2">
        <f t="shared" si="218"/>
        <v>88.8</v>
      </c>
      <c r="R3362" t="str">
        <f t="shared" si="219"/>
        <v/>
      </c>
    </row>
    <row r="3363" spans="1:18" ht="20.399999999999999" x14ac:dyDescent="0.35">
      <c r="A3363" s="1">
        <v>3361</v>
      </c>
      <c r="B3363" s="1" t="s">
        <v>1870</v>
      </c>
      <c r="C3363" s="1" t="s">
        <v>15</v>
      </c>
      <c r="D3363" s="1">
        <v>2011</v>
      </c>
      <c r="E3363" s="1">
        <v>53000</v>
      </c>
      <c r="F3363" s="1" t="s">
        <v>28</v>
      </c>
      <c r="G3363" s="1" t="s">
        <v>35</v>
      </c>
      <c r="H3363" s="1" t="s">
        <v>18</v>
      </c>
      <c r="I3363" s="1">
        <v>12.3</v>
      </c>
      <c r="J3363" s="1" t="s">
        <v>24</v>
      </c>
      <c r="K3363" s="1" t="s">
        <v>1699</v>
      </c>
      <c r="L3363" s="1">
        <v>5</v>
      </c>
      <c r="N3363" s="1">
        <v>9.5</v>
      </c>
      <c r="P3363" s="2">
        <f t="shared" si="218"/>
        <v>163.19999999999999</v>
      </c>
      <c r="R3363" t="str">
        <f t="shared" si="219"/>
        <v/>
      </c>
    </row>
    <row r="3364" spans="1:18" ht="20.399999999999999" x14ac:dyDescent="0.35">
      <c r="A3364" s="1">
        <v>3362</v>
      </c>
      <c r="B3364" s="1" t="s">
        <v>422</v>
      </c>
      <c r="C3364" s="1" t="s">
        <v>15</v>
      </c>
      <c r="D3364" s="1">
        <v>2013</v>
      </c>
      <c r="E3364" s="1">
        <v>43000</v>
      </c>
      <c r="F3364" s="1" t="s">
        <v>23</v>
      </c>
      <c r="G3364" s="1" t="s">
        <v>35</v>
      </c>
      <c r="H3364" s="1" t="s">
        <v>18</v>
      </c>
      <c r="I3364" s="1">
        <v>17.05</v>
      </c>
      <c r="J3364" s="1" t="s">
        <v>24</v>
      </c>
      <c r="K3364" s="1" t="s">
        <v>99</v>
      </c>
      <c r="L3364" s="1">
        <v>5</v>
      </c>
      <c r="N3364" s="1">
        <v>17.5</v>
      </c>
      <c r="P3364" s="2">
        <f t="shared" si="218"/>
        <v>184</v>
      </c>
      <c r="R3364" t="str">
        <f t="shared" si="219"/>
        <v/>
      </c>
    </row>
    <row r="3365" spans="1:18" ht="20.399999999999999" x14ac:dyDescent="0.35">
      <c r="A3365" s="1">
        <v>3363</v>
      </c>
      <c r="B3365" s="1" t="s">
        <v>2147</v>
      </c>
      <c r="C3365" s="1" t="s">
        <v>15</v>
      </c>
      <c r="D3365" s="1">
        <v>2015</v>
      </c>
      <c r="E3365" s="1">
        <v>54000</v>
      </c>
      <c r="F3365" s="1" t="s">
        <v>28</v>
      </c>
      <c r="G3365" s="1" t="s">
        <v>35</v>
      </c>
      <c r="H3365" s="1" t="s">
        <v>18</v>
      </c>
      <c r="I3365" s="1">
        <v>14.3</v>
      </c>
      <c r="J3365" s="1" t="s">
        <v>24</v>
      </c>
      <c r="K3365" s="1" t="s">
        <v>298</v>
      </c>
      <c r="L3365" s="1">
        <v>5</v>
      </c>
      <c r="N3365" s="1">
        <v>6.11</v>
      </c>
      <c r="P3365" s="2">
        <f t="shared" si="218"/>
        <v>103.52</v>
      </c>
      <c r="R3365" t="str">
        <f t="shared" si="219"/>
        <v/>
      </c>
    </row>
    <row r="3366" spans="1:18" ht="20.399999999999999" x14ac:dyDescent="0.35">
      <c r="A3366" s="1">
        <v>3364</v>
      </c>
      <c r="B3366" s="1" t="s">
        <v>358</v>
      </c>
      <c r="C3366" s="1" t="s">
        <v>129</v>
      </c>
      <c r="D3366" s="1">
        <v>2014</v>
      </c>
      <c r="E3366" s="1">
        <v>51000</v>
      </c>
      <c r="F3366" s="1" t="s">
        <v>28</v>
      </c>
      <c r="G3366" s="1" t="s">
        <v>17</v>
      </c>
      <c r="H3366" s="1" t="s">
        <v>18</v>
      </c>
      <c r="I3366" s="1">
        <v>20.36</v>
      </c>
      <c r="J3366" s="1" t="s">
        <v>24</v>
      </c>
      <c r="K3366" s="1" t="s">
        <v>151</v>
      </c>
      <c r="L3366" s="1">
        <v>5</v>
      </c>
      <c r="N3366" s="1">
        <v>3.75</v>
      </c>
      <c r="P3366" s="2">
        <f t="shared" si="218"/>
        <v>78.900000000000006</v>
      </c>
      <c r="R3366" t="str">
        <f t="shared" si="219"/>
        <v/>
      </c>
    </row>
    <row r="3367" spans="1:18" ht="20.399999999999999" x14ac:dyDescent="0.35">
      <c r="A3367" s="1">
        <v>3365</v>
      </c>
      <c r="B3367" s="1" t="s">
        <v>2148</v>
      </c>
      <c r="C3367" s="1" t="s">
        <v>39</v>
      </c>
      <c r="D3367" s="1">
        <v>2007</v>
      </c>
      <c r="E3367" s="1">
        <v>78000</v>
      </c>
      <c r="F3367" s="1" t="s">
        <v>23</v>
      </c>
      <c r="G3367" s="1" t="s">
        <v>17</v>
      </c>
      <c r="H3367" s="1" t="s">
        <v>36</v>
      </c>
      <c r="I3367" s="1">
        <v>10.5</v>
      </c>
      <c r="J3367" s="1" t="s">
        <v>24</v>
      </c>
      <c r="K3367" s="1" t="s">
        <v>773</v>
      </c>
      <c r="L3367" s="1">
        <v>6</v>
      </c>
      <c r="N3367" s="1">
        <v>6.2</v>
      </c>
      <c r="P3367" s="2">
        <f t="shared" si="218"/>
        <v>107.2</v>
      </c>
      <c r="R3367" t="str">
        <f t="shared" si="219"/>
        <v/>
      </c>
    </row>
    <row r="3368" spans="1:18" ht="20.399999999999999" x14ac:dyDescent="0.35">
      <c r="A3368" s="1">
        <v>3366</v>
      </c>
      <c r="B3368" s="1" t="s">
        <v>1392</v>
      </c>
      <c r="C3368" s="1" t="s">
        <v>15</v>
      </c>
      <c r="D3368" s="1">
        <v>2014</v>
      </c>
      <c r="E3368" s="1">
        <v>25000</v>
      </c>
      <c r="F3368" s="1" t="s">
        <v>23</v>
      </c>
      <c r="G3368" s="1" t="s">
        <v>17</v>
      </c>
      <c r="H3368" s="1" t="s">
        <v>18</v>
      </c>
      <c r="I3368" s="1">
        <v>26</v>
      </c>
      <c r="J3368" s="1" t="s">
        <v>24</v>
      </c>
      <c r="K3368" s="1" t="s">
        <v>69</v>
      </c>
      <c r="L3368" s="1">
        <v>5</v>
      </c>
      <c r="N3368" s="1">
        <v>6.15</v>
      </c>
      <c r="P3368" s="2">
        <f t="shared" si="218"/>
        <v>98.6</v>
      </c>
      <c r="R3368" t="str">
        <f t="shared" si="219"/>
        <v/>
      </c>
    </row>
    <row r="3369" spans="1:18" ht="20.399999999999999" x14ac:dyDescent="0.35">
      <c r="A3369" s="1">
        <v>3367</v>
      </c>
      <c r="B3369" s="1" t="s">
        <v>87</v>
      </c>
      <c r="C3369" s="1" t="s">
        <v>22</v>
      </c>
      <c r="D3369" s="1">
        <v>2012</v>
      </c>
      <c r="E3369" s="1">
        <v>12600</v>
      </c>
      <c r="F3369" s="1" t="s">
        <v>28</v>
      </c>
      <c r="G3369" s="1" t="s">
        <v>17</v>
      </c>
      <c r="H3369" s="1" t="s">
        <v>18</v>
      </c>
      <c r="I3369" s="1">
        <v>20.92</v>
      </c>
      <c r="J3369" s="1" t="s">
        <v>24</v>
      </c>
      <c r="K3369" s="1" t="s">
        <v>88</v>
      </c>
      <c r="L3369" s="1">
        <v>5</v>
      </c>
      <c r="N3369" s="1">
        <v>2.4</v>
      </c>
      <c r="P3369" s="2">
        <f t="shared" si="218"/>
        <v>67.099999999999994</v>
      </c>
      <c r="R3369" t="str">
        <f t="shared" si="219"/>
        <v/>
      </c>
    </row>
    <row r="3370" spans="1:18" ht="20.399999999999999" x14ac:dyDescent="0.35">
      <c r="A3370" s="1">
        <v>3368</v>
      </c>
      <c r="B3370" s="1" t="s">
        <v>1981</v>
      </c>
      <c r="C3370" s="1" t="s">
        <v>22</v>
      </c>
      <c r="D3370" s="1">
        <v>2009</v>
      </c>
      <c r="E3370" s="1">
        <v>80000</v>
      </c>
      <c r="F3370" s="1" t="s">
        <v>23</v>
      </c>
      <c r="G3370" s="1" t="s">
        <v>17</v>
      </c>
      <c r="H3370" s="1" t="s">
        <v>92</v>
      </c>
      <c r="I3370" s="1">
        <v>17.8</v>
      </c>
      <c r="J3370" s="1" t="s">
        <v>24</v>
      </c>
      <c r="K3370" s="1" t="s">
        <v>142</v>
      </c>
      <c r="L3370" s="1">
        <v>5</v>
      </c>
      <c r="N3370" s="1">
        <v>2.15</v>
      </c>
      <c r="P3370" s="2">
        <f t="shared" si="218"/>
        <v>75</v>
      </c>
      <c r="R3370" t="str">
        <f t="shared" si="219"/>
        <v/>
      </c>
    </row>
    <row r="3371" spans="1:18" ht="20.399999999999999" x14ac:dyDescent="0.35">
      <c r="A3371" s="1">
        <v>3369</v>
      </c>
      <c r="B3371" s="1" t="s">
        <v>437</v>
      </c>
      <c r="C3371" s="1" t="s">
        <v>57</v>
      </c>
      <c r="D3371" s="1">
        <v>2016</v>
      </c>
      <c r="E3371" s="1">
        <v>21000</v>
      </c>
      <c r="F3371" s="1" t="s">
        <v>28</v>
      </c>
      <c r="G3371" s="1" t="s">
        <v>17</v>
      </c>
      <c r="H3371" s="1" t="s">
        <v>18</v>
      </c>
      <c r="I3371" s="1">
        <v>18.899999999999999</v>
      </c>
      <c r="J3371" s="1" t="s">
        <v>24</v>
      </c>
      <c r="K3371" s="1" t="s">
        <v>110</v>
      </c>
      <c r="L3371" s="1">
        <v>5</v>
      </c>
      <c r="N3371" s="1">
        <v>3.75</v>
      </c>
      <c r="P3371" s="2">
        <f t="shared" si="218"/>
        <v>82</v>
      </c>
      <c r="R3371" t="str">
        <f t="shared" si="219"/>
        <v/>
      </c>
    </row>
    <row r="3372" spans="1:18" ht="20.399999999999999" x14ac:dyDescent="0.35">
      <c r="A3372" s="1">
        <v>3370</v>
      </c>
      <c r="B3372" s="1" t="s">
        <v>1311</v>
      </c>
      <c r="C3372" s="1" t="s">
        <v>15</v>
      </c>
      <c r="D3372" s="1">
        <v>2011</v>
      </c>
      <c r="E3372" s="1">
        <v>32000</v>
      </c>
      <c r="F3372" s="1" t="s">
        <v>28</v>
      </c>
      <c r="G3372" s="1" t="s">
        <v>17</v>
      </c>
      <c r="H3372" s="1" t="s">
        <v>36</v>
      </c>
      <c r="I3372" s="1">
        <v>15.6</v>
      </c>
      <c r="J3372" s="1" t="s">
        <v>24</v>
      </c>
      <c r="K3372" s="1" t="s">
        <v>424</v>
      </c>
      <c r="L3372" s="1">
        <v>5</v>
      </c>
      <c r="N3372" s="1">
        <v>2.15</v>
      </c>
      <c r="P3372" s="2">
        <f t="shared" si="218"/>
        <v>70</v>
      </c>
      <c r="R3372" t="str">
        <f t="shared" si="219"/>
        <v/>
      </c>
    </row>
    <row r="3373" spans="1:18" ht="20.399999999999999" x14ac:dyDescent="0.35">
      <c r="A3373" s="1">
        <v>3371</v>
      </c>
      <c r="B3373" s="1" t="s">
        <v>612</v>
      </c>
      <c r="C3373" s="1" t="s">
        <v>74</v>
      </c>
      <c r="D3373" s="1">
        <v>2015</v>
      </c>
      <c r="E3373" s="1">
        <v>50000</v>
      </c>
      <c r="F3373" s="1" t="s">
        <v>28</v>
      </c>
      <c r="G3373" s="1" t="s">
        <v>17</v>
      </c>
      <c r="H3373" s="1" t="s">
        <v>18</v>
      </c>
      <c r="I3373" s="1">
        <v>18.899999999999999</v>
      </c>
      <c r="J3373" s="1" t="s">
        <v>24</v>
      </c>
      <c r="K3373" s="1" t="s">
        <v>327</v>
      </c>
      <c r="L3373" s="1">
        <v>5</v>
      </c>
      <c r="N3373" s="1">
        <v>4.75</v>
      </c>
      <c r="P3373" s="2">
        <f t="shared" si="218"/>
        <v>81.86</v>
      </c>
      <c r="R3373" t="str">
        <f t="shared" si="219"/>
        <v/>
      </c>
    </row>
    <row r="3374" spans="1:18" ht="20.399999999999999" x14ac:dyDescent="0.35">
      <c r="A3374" s="1">
        <v>3372</v>
      </c>
      <c r="B3374" s="1" t="s">
        <v>2149</v>
      </c>
      <c r="C3374" s="1" t="s">
        <v>15</v>
      </c>
      <c r="D3374" s="1">
        <v>2010</v>
      </c>
      <c r="E3374" s="1">
        <v>47500</v>
      </c>
      <c r="F3374" s="1" t="s">
        <v>28</v>
      </c>
      <c r="G3374" s="1" t="s">
        <v>17</v>
      </c>
      <c r="H3374" s="1" t="s">
        <v>18</v>
      </c>
      <c r="I3374" s="1">
        <v>15.5</v>
      </c>
      <c r="J3374" s="1" t="s">
        <v>24</v>
      </c>
      <c r="K3374" s="1" t="s">
        <v>691</v>
      </c>
      <c r="L3374" s="1">
        <v>5</v>
      </c>
      <c r="N3374" s="1">
        <v>2.4500000000000002</v>
      </c>
      <c r="P3374" s="2">
        <f t="shared" si="218"/>
        <v>103.3</v>
      </c>
      <c r="R3374" t="str">
        <f t="shared" si="219"/>
        <v/>
      </c>
    </row>
    <row r="3375" spans="1:18" ht="20.399999999999999" x14ac:dyDescent="0.35">
      <c r="A3375" s="1">
        <v>3373</v>
      </c>
      <c r="B3375" s="1" t="s">
        <v>2150</v>
      </c>
      <c r="C3375" s="1" t="s">
        <v>15</v>
      </c>
      <c r="D3375" s="1">
        <v>2017</v>
      </c>
      <c r="E3375" s="1">
        <v>7500</v>
      </c>
      <c r="F3375" s="1" t="s">
        <v>28</v>
      </c>
      <c r="G3375" s="1" t="s">
        <v>17</v>
      </c>
      <c r="H3375" s="1" t="s">
        <v>18</v>
      </c>
      <c r="I3375" s="1">
        <v>17.399999999999999</v>
      </c>
      <c r="J3375" s="1" t="s">
        <v>24</v>
      </c>
      <c r="K3375" s="1" t="s">
        <v>201</v>
      </c>
      <c r="L3375" s="1">
        <v>5</v>
      </c>
      <c r="M3375" s="1" t="s">
        <v>2151</v>
      </c>
      <c r="N3375" s="1">
        <v>11.15</v>
      </c>
      <c r="P3375" s="2">
        <f t="shared" si="218"/>
        <v>117.3</v>
      </c>
      <c r="Q3375">
        <f t="shared" si="220"/>
        <v>1376000</v>
      </c>
      <c r="R3375">
        <f t="shared" si="219"/>
        <v>99.991475290697679</v>
      </c>
    </row>
    <row r="3376" spans="1:18" ht="20.399999999999999" x14ac:dyDescent="0.35">
      <c r="A3376" s="1">
        <v>3374</v>
      </c>
      <c r="B3376" s="1" t="s">
        <v>1161</v>
      </c>
      <c r="C3376" s="1" t="s">
        <v>43</v>
      </c>
      <c r="D3376" s="1">
        <v>2016</v>
      </c>
      <c r="E3376" s="1">
        <v>68163</v>
      </c>
      <c r="F3376" s="1" t="s">
        <v>23</v>
      </c>
      <c r="G3376" s="1" t="s">
        <v>35</v>
      </c>
      <c r="H3376" s="1" t="s">
        <v>18</v>
      </c>
      <c r="I3376" s="1">
        <v>19.600000000000001</v>
      </c>
      <c r="J3376" s="1" t="s">
        <v>24</v>
      </c>
      <c r="K3376" s="1" t="s">
        <v>95</v>
      </c>
      <c r="L3376" s="1">
        <v>5</v>
      </c>
      <c r="M3376" s="1" t="s">
        <v>2152</v>
      </c>
      <c r="N3376" s="1">
        <v>8.9</v>
      </c>
      <c r="P3376" s="2">
        <f t="shared" si="218"/>
        <v>108.45</v>
      </c>
      <c r="Q3376">
        <f t="shared" si="220"/>
        <v>1411000</v>
      </c>
      <c r="R3376">
        <f t="shared" si="219"/>
        <v>99.99231396172928</v>
      </c>
    </row>
    <row r="3377" spans="1:18" ht="20.399999999999999" x14ac:dyDescent="0.35">
      <c r="A3377" s="1">
        <v>3375</v>
      </c>
      <c r="B3377" s="1" t="s">
        <v>68</v>
      </c>
      <c r="C3377" s="1" t="s">
        <v>129</v>
      </c>
      <c r="D3377" s="1">
        <v>2014</v>
      </c>
      <c r="E3377" s="1">
        <v>61000</v>
      </c>
      <c r="F3377" s="1" t="s">
        <v>23</v>
      </c>
      <c r="G3377" s="1" t="s">
        <v>17</v>
      </c>
      <c r="H3377" s="1" t="s">
        <v>18</v>
      </c>
      <c r="I3377" s="1">
        <v>25.8</v>
      </c>
      <c r="J3377" s="1" t="s">
        <v>24</v>
      </c>
      <c r="K3377" s="1" t="s">
        <v>69</v>
      </c>
      <c r="L3377" s="1">
        <v>5</v>
      </c>
      <c r="N3377" s="1">
        <v>4.3499999999999996</v>
      </c>
      <c r="P3377" s="2">
        <f t="shared" si="218"/>
        <v>98.6</v>
      </c>
      <c r="R3377" t="str">
        <f t="shared" si="219"/>
        <v/>
      </c>
    </row>
    <row r="3378" spans="1:18" ht="20.399999999999999" x14ac:dyDescent="0.35">
      <c r="A3378" s="1">
        <v>3376</v>
      </c>
      <c r="B3378" s="1" t="s">
        <v>420</v>
      </c>
      <c r="C3378" s="1" t="s">
        <v>43</v>
      </c>
      <c r="D3378" s="1">
        <v>2015</v>
      </c>
      <c r="E3378" s="1">
        <v>100000</v>
      </c>
      <c r="F3378" s="1" t="s">
        <v>23</v>
      </c>
      <c r="G3378" s="1" t="s">
        <v>17</v>
      </c>
      <c r="H3378" s="1" t="s">
        <v>36</v>
      </c>
      <c r="I3378" s="1">
        <v>12.99</v>
      </c>
      <c r="J3378" s="1" t="s">
        <v>24</v>
      </c>
      <c r="K3378" s="1" t="s">
        <v>247</v>
      </c>
      <c r="L3378" s="1">
        <v>7</v>
      </c>
      <c r="N3378" s="1">
        <v>12</v>
      </c>
      <c r="P3378" s="2">
        <f t="shared" si="218"/>
        <v>100.6</v>
      </c>
      <c r="R3378" t="str">
        <f t="shared" si="219"/>
        <v/>
      </c>
    </row>
    <row r="3379" spans="1:18" ht="20.399999999999999" x14ac:dyDescent="0.35">
      <c r="A3379" s="1">
        <v>3377</v>
      </c>
      <c r="B3379" s="1" t="s">
        <v>818</v>
      </c>
      <c r="C3379" s="1" t="s">
        <v>15</v>
      </c>
      <c r="D3379" s="1">
        <v>2009</v>
      </c>
      <c r="E3379" s="1">
        <v>61500</v>
      </c>
      <c r="F3379" s="1" t="s">
        <v>23</v>
      </c>
      <c r="G3379" s="1" t="s">
        <v>35</v>
      </c>
      <c r="H3379" s="1" t="s">
        <v>36</v>
      </c>
      <c r="I3379" s="1">
        <v>16.07</v>
      </c>
      <c r="J3379" s="1" t="s">
        <v>24</v>
      </c>
      <c r="K3379" s="1" t="s">
        <v>587</v>
      </c>
      <c r="L3379" s="1">
        <v>5</v>
      </c>
      <c r="N3379" s="1">
        <v>8.5</v>
      </c>
      <c r="P3379" s="2">
        <f t="shared" si="218"/>
        <v>181</v>
      </c>
      <c r="R3379" t="str">
        <f t="shared" si="219"/>
        <v/>
      </c>
    </row>
    <row r="3380" spans="1:18" ht="20.399999999999999" x14ac:dyDescent="0.35">
      <c r="A3380" s="1">
        <v>3378</v>
      </c>
      <c r="B3380" s="1" t="s">
        <v>2153</v>
      </c>
      <c r="C3380" s="1" t="s">
        <v>53</v>
      </c>
      <c r="D3380" s="1">
        <v>2017</v>
      </c>
      <c r="E3380" s="1">
        <v>42883</v>
      </c>
      <c r="F3380" s="1" t="s">
        <v>28</v>
      </c>
      <c r="G3380" s="1" t="s">
        <v>17</v>
      </c>
      <c r="H3380" s="1" t="s">
        <v>18</v>
      </c>
      <c r="I3380" s="1">
        <v>19.809999999999999</v>
      </c>
      <c r="J3380" s="1" t="s">
        <v>24</v>
      </c>
      <c r="K3380" s="1" t="s">
        <v>351</v>
      </c>
      <c r="L3380" s="1">
        <v>5</v>
      </c>
      <c r="N3380" s="1">
        <v>4.2699999999999996</v>
      </c>
      <c r="P3380" s="2">
        <f t="shared" si="218"/>
        <v>68.05</v>
      </c>
      <c r="R3380" t="str">
        <f t="shared" si="219"/>
        <v/>
      </c>
    </row>
    <row r="3381" spans="1:18" ht="20.399999999999999" x14ac:dyDescent="0.35">
      <c r="A3381" s="1">
        <v>3379</v>
      </c>
      <c r="B3381" s="1" t="s">
        <v>2154</v>
      </c>
      <c r="C3381" s="1" t="s">
        <v>43</v>
      </c>
      <c r="D3381" s="1">
        <v>2012</v>
      </c>
      <c r="E3381" s="1">
        <v>97000</v>
      </c>
      <c r="F3381" s="1" t="s">
        <v>23</v>
      </c>
      <c r="G3381" s="1" t="s">
        <v>17</v>
      </c>
      <c r="H3381" s="1" t="s">
        <v>36</v>
      </c>
      <c r="I3381" s="1">
        <v>20.45</v>
      </c>
      <c r="J3381" s="1" t="s">
        <v>24</v>
      </c>
      <c r="K3381" s="1" t="s">
        <v>72</v>
      </c>
      <c r="L3381" s="1">
        <v>5</v>
      </c>
      <c r="N3381" s="1">
        <v>4.25</v>
      </c>
      <c r="P3381" s="2">
        <f t="shared" si="218"/>
        <v>83.8</v>
      </c>
      <c r="R3381" t="str">
        <f t="shared" si="219"/>
        <v/>
      </c>
    </row>
    <row r="3382" spans="1:18" ht="20.399999999999999" x14ac:dyDescent="0.35">
      <c r="A3382" s="1">
        <v>3380</v>
      </c>
      <c r="B3382" s="1" t="s">
        <v>1019</v>
      </c>
      <c r="C3382" s="1" t="s">
        <v>74</v>
      </c>
      <c r="D3382" s="1">
        <v>2010</v>
      </c>
      <c r="E3382" s="1">
        <v>39525</v>
      </c>
      <c r="F3382" s="1" t="s">
        <v>28</v>
      </c>
      <c r="G3382" s="1" t="s">
        <v>35</v>
      </c>
      <c r="H3382" s="1" t="s">
        <v>18</v>
      </c>
      <c r="I3382" s="1">
        <v>11.3</v>
      </c>
      <c r="J3382" s="1" t="s">
        <v>24</v>
      </c>
      <c r="K3382" s="1" t="s">
        <v>163</v>
      </c>
      <c r="L3382" s="1">
        <v>5</v>
      </c>
      <c r="N3382" s="1">
        <v>9.25</v>
      </c>
      <c r="P3382" s="2">
        <f t="shared" si="218"/>
        <v>170</v>
      </c>
      <c r="R3382" t="str">
        <f t="shared" si="219"/>
        <v/>
      </c>
    </row>
    <row r="3383" spans="1:18" ht="20.399999999999999" x14ac:dyDescent="0.35">
      <c r="A3383" s="1">
        <v>3381</v>
      </c>
      <c r="B3383" s="1" t="s">
        <v>525</v>
      </c>
      <c r="C3383" s="1" t="s">
        <v>53</v>
      </c>
      <c r="D3383" s="1">
        <v>2017</v>
      </c>
      <c r="E3383" s="1">
        <v>35384</v>
      </c>
      <c r="F3383" s="1" t="s">
        <v>23</v>
      </c>
      <c r="G3383" s="1" t="s">
        <v>17</v>
      </c>
      <c r="H3383" s="1" t="s">
        <v>18</v>
      </c>
      <c r="I3383" s="1">
        <v>24.3</v>
      </c>
      <c r="J3383" s="1" t="s">
        <v>24</v>
      </c>
      <c r="K3383" s="1" t="s">
        <v>80</v>
      </c>
      <c r="L3383" s="1">
        <v>5</v>
      </c>
      <c r="M3383" s="1" t="s">
        <v>395</v>
      </c>
      <c r="N3383" s="1">
        <v>8.61</v>
      </c>
      <c r="P3383" s="2">
        <f t="shared" si="218"/>
        <v>88.5</v>
      </c>
      <c r="Q3383">
        <f t="shared" si="220"/>
        <v>911999.99999999988</v>
      </c>
      <c r="R3383">
        <f t="shared" si="219"/>
        <v>99.990296052631578</v>
      </c>
    </row>
    <row r="3384" spans="1:18" ht="20.399999999999999" x14ac:dyDescent="0.35">
      <c r="A3384" s="1">
        <v>3382</v>
      </c>
      <c r="B3384" s="1" t="s">
        <v>2155</v>
      </c>
      <c r="C3384" s="1" t="s">
        <v>39</v>
      </c>
      <c r="D3384" s="1">
        <v>2010</v>
      </c>
      <c r="E3384" s="1">
        <v>46000</v>
      </c>
      <c r="F3384" s="1" t="s">
        <v>23</v>
      </c>
      <c r="G3384" s="1" t="s">
        <v>35</v>
      </c>
      <c r="H3384" s="1" t="s">
        <v>18</v>
      </c>
      <c r="I3384" s="1">
        <v>11.8</v>
      </c>
      <c r="J3384" s="1" t="s">
        <v>24</v>
      </c>
      <c r="K3384" s="1" t="s">
        <v>2156</v>
      </c>
      <c r="L3384" s="1">
        <v>7</v>
      </c>
      <c r="N3384" s="1">
        <v>28</v>
      </c>
      <c r="P3384" s="2">
        <f t="shared" si="218"/>
        <v>261</v>
      </c>
      <c r="R3384" t="str">
        <f t="shared" si="219"/>
        <v/>
      </c>
    </row>
    <row r="3385" spans="1:18" ht="20.399999999999999" x14ac:dyDescent="0.35">
      <c r="A3385" s="1">
        <v>3383</v>
      </c>
      <c r="B3385" s="1" t="s">
        <v>1561</v>
      </c>
      <c r="C3385" s="1" t="s">
        <v>34</v>
      </c>
      <c r="D3385" s="1">
        <v>2018</v>
      </c>
      <c r="E3385" s="1">
        <v>32189</v>
      </c>
      <c r="F3385" s="1" t="s">
        <v>23</v>
      </c>
      <c r="G3385" s="1" t="s">
        <v>17</v>
      </c>
      <c r="H3385" s="1" t="s">
        <v>18</v>
      </c>
      <c r="I3385" s="1">
        <v>23</v>
      </c>
      <c r="J3385" s="1" t="s">
        <v>24</v>
      </c>
      <c r="K3385" s="1" t="s">
        <v>1083</v>
      </c>
      <c r="L3385" s="1">
        <v>5</v>
      </c>
      <c r="M3385" s="1" t="s">
        <v>1125</v>
      </c>
      <c r="N3385" s="1">
        <v>9.25</v>
      </c>
      <c r="P3385" s="2">
        <f t="shared" si="218"/>
        <v>98.96</v>
      </c>
      <c r="Q3385">
        <f t="shared" si="220"/>
        <v>1120000</v>
      </c>
      <c r="R3385">
        <f t="shared" si="219"/>
        <v>99.991164285714291</v>
      </c>
    </row>
    <row r="3386" spans="1:18" ht="20.399999999999999" x14ac:dyDescent="0.35">
      <c r="A3386" s="1">
        <v>3384</v>
      </c>
      <c r="B3386" s="1" t="s">
        <v>2157</v>
      </c>
      <c r="C3386" s="1" t="s">
        <v>27</v>
      </c>
      <c r="D3386" s="1">
        <v>2016</v>
      </c>
      <c r="E3386" s="1">
        <v>27000</v>
      </c>
      <c r="F3386" s="1" t="s">
        <v>23</v>
      </c>
      <c r="G3386" s="1" t="s">
        <v>35</v>
      </c>
      <c r="H3386" s="1" t="s">
        <v>18</v>
      </c>
      <c r="I3386" s="1">
        <v>19.079999999999998</v>
      </c>
      <c r="J3386" s="1" t="s">
        <v>24</v>
      </c>
      <c r="K3386" s="1" t="s">
        <v>25</v>
      </c>
      <c r="L3386" s="1">
        <v>5</v>
      </c>
      <c r="N3386" s="1">
        <v>8.6</v>
      </c>
      <c r="P3386" s="2">
        <f t="shared" si="218"/>
        <v>126.2</v>
      </c>
      <c r="R3386" t="str">
        <f t="shared" si="219"/>
        <v/>
      </c>
    </row>
    <row r="3387" spans="1:18" ht="20.399999999999999" x14ac:dyDescent="0.35">
      <c r="A3387" s="1">
        <v>3385</v>
      </c>
      <c r="B3387" s="1" t="s">
        <v>849</v>
      </c>
      <c r="C3387" s="1" t="s">
        <v>34</v>
      </c>
      <c r="D3387" s="1">
        <v>2018</v>
      </c>
      <c r="E3387" s="1">
        <v>22734</v>
      </c>
      <c r="F3387" s="1" t="s">
        <v>28</v>
      </c>
      <c r="G3387" s="1" t="s">
        <v>17</v>
      </c>
      <c r="H3387" s="1" t="s">
        <v>18</v>
      </c>
      <c r="I3387" s="1">
        <v>16.47</v>
      </c>
      <c r="J3387" s="1" t="s">
        <v>24</v>
      </c>
      <c r="K3387" s="1" t="s">
        <v>51</v>
      </c>
      <c r="L3387" s="1">
        <v>5</v>
      </c>
      <c r="N3387" s="1">
        <v>7.53</v>
      </c>
      <c r="P3387" s="2">
        <f t="shared" si="218"/>
        <v>74</v>
      </c>
      <c r="R3387" t="str">
        <f t="shared" si="219"/>
        <v/>
      </c>
    </row>
    <row r="3388" spans="1:18" ht="20.399999999999999" x14ac:dyDescent="0.35">
      <c r="A3388" s="1">
        <v>3386</v>
      </c>
      <c r="B3388" s="1" t="s">
        <v>653</v>
      </c>
      <c r="C3388" s="1" t="s">
        <v>15</v>
      </c>
      <c r="D3388" s="1">
        <v>2014</v>
      </c>
      <c r="E3388" s="1">
        <v>58002</v>
      </c>
      <c r="F3388" s="1" t="s">
        <v>23</v>
      </c>
      <c r="G3388" s="1" t="s">
        <v>17</v>
      </c>
      <c r="H3388" s="1" t="s">
        <v>18</v>
      </c>
      <c r="I3388" s="1">
        <v>19.64</v>
      </c>
      <c r="J3388" s="1" t="s">
        <v>24</v>
      </c>
      <c r="K3388" s="1" t="s">
        <v>95</v>
      </c>
      <c r="L3388" s="1">
        <v>5</v>
      </c>
      <c r="N3388" s="1">
        <v>5.75</v>
      </c>
      <c r="P3388" s="2">
        <f t="shared" si="218"/>
        <v>108.45</v>
      </c>
      <c r="R3388" t="str">
        <f t="shared" si="219"/>
        <v/>
      </c>
    </row>
    <row r="3389" spans="1:18" ht="20.399999999999999" x14ac:dyDescent="0.35">
      <c r="A3389" s="1">
        <v>3387</v>
      </c>
      <c r="B3389" s="1" t="s">
        <v>2158</v>
      </c>
      <c r="C3389" s="1" t="s">
        <v>27</v>
      </c>
      <c r="D3389" s="1">
        <v>2012</v>
      </c>
      <c r="E3389" s="1">
        <v>31500</v>
      </c>
      <c r="F3389" s="1" t="s">
        <v>28</v>
      </c>
      <c r="G3389" s="1" t="s">
        <v>35</v>
      </c>
      <c r="H3389" s="1" t="s">
        <v>18</v>
      </c>
      <c r="I3389" s="1">
        <v>16.5</v>
      </c>
      <c r="J3389" s="1" t="s">
        <v>24</v>
      </c>
      <c r="K3389" s="1" t="s">
        <v>184</v>
      </c>
      <c r="L3389" s="1">
        <v>5</v>
      </c>
      <c r="N3389" s="1">
        <v>4.1500000000000004</v>
      </c>
      <c r="P3389" s="2">
        <f t="shared" si="218"/>
        <v>86.8</v>
      </c>
      <c r="R3389" t="str">
        <f t="shared" si="219"/>
        <v/>
      </c>
    </row>
    <row r="3390" spans="1:18" ht="20.399999999999999" x14ac:dyDescent="0.35">
      <c r="A3390" s="1">
        <v>3388</v>
      </c>
      <c r="B3390" s="1" t="s">
        <v>669</v>
      </c>
      <c r="C3390" s="1" t="s">
        <v>34</v>
      </c>
      <c r="D3390" s="1">
        <v>2017</v>
      </c>
      <c r="E3390" s="1">
        <v>30933</v>
      </c>
      <c r="F3390" s="1" t="s">
        <v>28</v>
      </c>
      <c r="G3390" s="1" t="s">
        <v>17</v>
      </c>
      <c r="H3390" s="1" t="s">
        <v>18</v>
      </c>
      <c r="I3390" s="1">
        <v>18.16</v>
      </c>
      <c r="J3390" s="1" t="s">
        <v>24</v>
      </c>
      <c r="K3390" s="1" t="s">
        <v>184</v>
      </c>
      <c r="L3390" s="1">
        <v>5</v>
      </c>
      <c r="N3390" s="1">
        <v>5.84</v>
      </c>
      <c r="P3390" s="2">
        <f t="shared" si="218"/>
        <v>86.8</v>
      </c>
      <c r="R3390" t="str">
        <f t="shared" si="219"/>
        <v/>
      </c>
    </row>
    <row r="3391" spans="1:18" ht="20.399999999999999" x14ac:dyDescent="0.35">
      <c r="A3391" s="1">
        <v>3389</v>
      </c>
      <c r="B3391" s="1" t="s">
        <v>185</v>
      </c>
      <c r="C3391" s="1" t="s">
        <v>57</v>
      </c>
      <c r="D3391" s="1">
        <v>2012</v>
      </c>
      <c r="E3391" s="1">
        <v>27090</v>
      </c>
      <c r="F3391" s="1" t="s">
        <v>23</v>
      </c>
      <c r="G3391" s="1" t="s">
        <v>35</v>
      </c>
      <c r="H3391" s="1" t="s">
        <v>18</v>
      </c>
      <c r="I3391" s="1">
        <v>18.53</v>
      </c>
      <c r="J3391" s="1" t="s">
        <v>24</v>
      </c>
      <c r="K3391" s="1" t="s">
        <v>186</v>
      </c>
      <c r="L3391" s="1">
        <v>5</v>
      </c>
      <c r="N3391" s="1">
        <v>16.5</v>
      </c>
      <c r="P3391" s="2">
        <f t="shared" si="218"/>
        <v>187.74</v>
      </c>
      <c r="R3391" t="str">
        <f t="shared" si="219"/>
        <v/>
      </c>
    </row>
    <row r="3392" spans="1:18" ht="20.399999999999999" x14ac:dyDescent="0.35">
      <c r="A3392" s="1">
        <v>3390</v>
      </c>
      <c r="B3392" s="1" t="s">
        <v>770</v>
      </c>
      <c r="C3392" s="1" t="s">
        <v>15</v>
      </c>
      <c r="D3392" s="1">
        <v>2015</v>
      </c>
      <c r="E3392" s="1">
        <v>29500</v>
      </c>
      <c r="F3392" s="1" t="s">
        <v>23</v>
      </c>
      <c r="G3392" s="1" t="s">
        <v>35</v>
      </c>
      <c r="H3392" s="1" t="s">
        <v>18</v>
      </c>
      <c r="I3392" s="1">
        <v>15.97</v>
      </c>
      <c r="J3392" s="1" t="s">
        <v>24</v>
      </c>
      <c r="K3392" s="1" t="s">
        <v>321</v>
      </c>
      <c r="L3392" s="1">
        <v>7</v>
      </c>
      <c r="N3392" s="1">
        <v>43</v>
      </c>
      <c r="P3392" s="2">
        <f t="shared" si="218"/>
        <v>258</v>
      </c>
      <c r="R3392" t="str">
        <f t="shared" si="219"/>
        <v/>
      </c>
    </row>
    <row r="3393" spans="1:18" ht="20.399999999999999" x14ac:dyDescent="0.35">
      <c r="A3393" s="1">
        <v>3391</v>
      </c>
      <c r="B3393" s="1" t="s">
        <v>2159</v>
      </c>
      <c r="C3393" s="1" t="s">
        <v>22</v>
      </c>
      <c r="D3393" s="1">
        <v>2013</v>
      </c>
      <c r="E3393" s="1">
        <v>45000</v>
      </c>
      <c r="F3393" s="1" t="s">
        <v>28</v>
      </c>
      <c r="G3393" s="1" t="s">
        <v>17</v>
      </c>
      <c r="H3393" s="1" t="s">
        <v>18</v>
      </c>
      <c r="I3393" s="1">
        <v>20.36</v>
      </c>
      <c r="J3393" s="1" t="s">
        <v>24</v>
      </c>
      <c r="K3393" s="1" t="s">
        <v>151</v>
      </c>
      <c r="L3393" s="1">
        <v>5</v>
      </c>
      <c r="N3393" s="1">
        <v>3.55</v>
      </c>
      <c r="P3393" s="2">
        <f t="shared" si="218"/>
        <v>78.900000000000006</v>
      </c>
      <c r="R3393" t="str">
        <f t="shared" si="219"/>
        <v/>
      </c>
    </row>
    <row r="3394" spans="1:18" ht="20.399999999999999" x14ac:dyDescent="0.35">
      <c r="A3394" s="1">
        <v>3392</v>
      </c>
      <c r="B3394" s="1" t="s">
        <v>638</v>
      </c>
      <c r="C3394" s="1" t="s">
        <v>39</v>
      </c>
      <c r="D3394" s="1">
        <v>2018</v>
      </c>
      <c r="E3394" s="1">
        <v>11691</v>
      </c>
      <c r="F3394" s="1" t="s">
        <v>28</v>
      </c>
      <c r="G3394" s="1" t="s">
        <v>17</v>
      </c>
      <c r="H3394" s="1" t="s">
        <v>18</v>
      </c>
      <c r="I3394" s="1">
        <v>18.600000000000001</v>
      </c>
      <c r="J3394" s="1" t="s">
        <v>24</v>
      </c>
      <c r="K3394" s="1" t="s">
        <v>368</v>
      </c>
      <c r="L3394" s="1">
        <v>5</v>
      </c>
      <c r="N3394" s="1">
        <v>8.9</v>
      </c>
      <c r="P3394" s="2">
        <f t="shared" si="218"/>
        <v>81.83</v>
      </c>
      <c r="R3394" t="str">
        <f t="shared" si="219"/>
        <v/>
      </c>
    </row>
    <row r="3395" spans="1:18" ht="20.399999999999999" x14ac:dyDescent="0.35">
      <c r="A3395" s="1">
        <v>3393</v>
      </c>
      <c r="B3395" s="1" t="s">
        <v>2160</v>
      </c>
      <c r="C3395" s="1" t="s">
        <v>39</v>
      </c>
      <c r="D3395" s="1">
        <v>2006</v>
      </c>
      <c r="E3395" s="1">
        <v>121000</v>
      </c>
      <c r="F3395" s="1" t="s">
        <v>23</v>
      </c>
      <c r="G3395" s="1" t="s">
        <v>17</v>
      </c>
      <c r="H3395" s="1" t="s">
        <v>36</v>
      </c>
      <c r="I3395" s="1">
        <v>16.399999999999999</v>
      </c>
      <c r="J3395" s="1" t="s">
        <v>24</v>
      </c>
      <c r="K3395" s="1" t="s">
        <v>219</v>
      </c>
      <c r="L3395" s="1">
        <v>5</v>
      </c>
      <c r="N3395" s="1">
        <v>2.5</v>
      </c>
      <c r="P3395" s="2">
        <f t="shared" ref="P3395:P3405" si="221">--LEFT(K3395, FIND(" ", K3395) - 1)</f>
        <v>90</v>
      </c>
      <c r="R3395" t="str">
        <f t="shared" si="219"/>
        <v/>
      </c>
    </row>
    <row r="3396" spans="1:18" ht="20.399999999999999" x14ac:dyDescent="0.35">
      <c r="A3396" s="1">
        <v>3394</v>
      </c>
      <c r="B3396" s="1" t="s">
        <v>214</v>
      </c>
      <c r="C3396" s="1" t="s">
        <v>39</v>
      </c>
      <c r="D3396" s="1">
        <v>2010</v>
      </c>
      <c r="E3396" s="1">
        <v>118077</v>
      </c>
      <c r="F3396" s="1" t="s">
        <v>23</v>
      </c>
      <c r="G3396" s="1" t="s">
        <v>17</v>
      </c>
      <c r="H3396" s="1" t="s">
        <v>18</v>
      </c>
      <c r="I3396" s="1">
        <v>16.2</v>
      </c>
      <c r="J3396" s="1" t="s">
        <v>24</v>
      </c>
      <c r="K3396" s="1" t="s">
        <v>215</v>
      </c>
      <c r="L3396" s="1">
        <v>5</v>
      </c>
      <c r="N3396" s="1">
        <v>3.85</v>
      </c>
      <c r="P3396" s="2">
        <f t="shared" si="221"/>
        <v>110</v>
      </c>
      <c r="R3396" t="str">
        <f t="shared" si="219"/>
        <v/>
      </c>
    </row>
    <row r="3397" spans="1:18" ht="20.399999999999999" x14ac:dyDescent="0.35">
      <c r="A3397" s="1">
        <v>3395</v>
      </c>
      <c r="B3397" s="1" t="s">
        <v>1077</v>
      </c>
      <c r="C3397" s="1" t="s">
        <v>27</v>
      </c>
      <c r="D3397" s="1">
        <v>2012</v>
      </c>
      <c r="E3397" s="1">
        <v>36300</v>
      </c>
      <c r="F3397" s="1" t="s">
        <v>28</v>
      </c>
      <c r="G3397" s="1" t="s">
        <v>35</v>
      </c>
      <c r="H3397" s="1" t="s">
        <v>145</v>
      </c>
      <c r="I3397" s="1">
        <v>17.100000000000001</v>
      </c>
      <c r="J3397" s="1" t="s">
        <v>24</v>
      </c>
      <c r="K3397" s="1" t="s">
        <v>1078</v>
      </c>
      <c r="L3397" s="1">
        <v>5</v>
      </c>
      <c r="N3397" s="1">
        <v>7.5</v>
      </c>
      <c r="P3397" s="2">
        <f t="shared" si="221"/>
        <v>121.4</v>
      </c>
      <c r="R3397" t="str">
        <f t="shared" si="219"/>
        <v/>
      </c>
    </row>
    <row r="3398" spans="1:18" ht="20.399999999999999" x14ac:dyDescent="0.35">
      <c r="A3398" s="1">
        <v>3396</v>
      </c>
      <c r="B3398" s="1" t="s">
        <v>2161</v>
      </c>
      <c r="C3398" s="1" t="s">
        <v>15</v>
      </c>
      <c r="D3398" s="1">
        <v>2005</v>
      </c>
      <c r="E3398" s="1">
        <v>90000</v>
      </c>
      <c r="F3398" s="1" t="s">
        <v>28</v>
      </c>
      <c r="G3398" s="1" t="s">
        <v>17</v>
      </c>
      <c r="H3398" s="1" t="s">
        <v>36</v>
      </c>
      <c r="I3398" s="1">
        <v>15.3</v>
      </c>
      <c r="J3398" s="1" t="s">
        <v>24</v>
      </c>
      <c r="K3398" s="1" t="s">
        <v>2162</v>
      </c>
      <c r="L3398" s="1">
        <v>5</v>
      </c>
      <c r="N3398" s="1">
        <v>1.8</v>
      </c>
      <c r="P3398" s="2">
        <f t="shared" si="221"/>
        <v>61</v>
      </c>
      <c r="R3398" t="str">
        <f t="shared" si="219"/>
        <v/>
      </c>
    </row>
    <row r="3399" spans="1:18" ht="20.399999999999999" x14ac:dyDescent="0.35">
      <c r="A3399" s="1">
        <v>3397</v>
      </c>
      <c r="B3399" s="1" t="s">
        <v>411</v>
      </c>
      <c r="C3399" s="1" t="s">
        <v>27</v>
      </c>
      <c r="D3399" s="1">
        <v>2010</v>
      </c>
      <c r="E3399" s="1">
        <v>78000</v>
      </c>
      <c r="F3399" s="1" t="s">
        <v>23</v>
      </c>
      <c r="G3399" s="1" t="s">
        <v>17</v>
      </c>
      <c r="H3399" s="1" t="s">
        <v>18</v>
      </c>
      <c r="I3399" s="1">
        <v>20</v>
      </c>
      <c r="J3399" s="1" t="s">
        <v>24</v>
      </c>
      <c r="K3399" s="1" t="s">
        <v>159</v>
      </c>
      <c r="L3399" s="1">
        <v>5</v>
      </c>
      <c r="N3399" s="1">
        <v>2.25</v>
      </c>
      <c r="P3399" s="2">
        <f t="shared" si="221"/>
        <v>68</v>
      </c>
      <c r="R3399" t="str">
        <f t="shared" si="219"/>
        <v/>
      </c>
    </row>
    <row r="3400" spans="1:18" ht="20.399999999999999" x14ac:dyDescent="0.35">
      <c r="A3400" s="1">
        <v>3398</v>
      </c>
      <c r="B3400" s="1" t="s">
        <v>709</v>
      </c>
      <c r="C3400" s="1" t="s">
        <v>15</v>
      </c>
      <c r="D3400" s="1">
        <v>2015</v>
      </c>
      <c r="E3400" s="1">
        <v>42000</v>
      </c>
      <c r="F3400" s="1" t="s">
        <v>23</v>
      </c>
      <c r="G3400" s="1" t="s">
        <v>35</v>
      </c>
      <c r="H3400" s="1" t="s">
        <v>18</v>
      </c>
      <c r="I3400" s="1">
        <v>17.68</v>
      </c>
      <c r="J3400" s="1" t="s">
        <v>24</v>
      </c>
      <c r="K3400" s="1" t="s">
        <v>139</v>
      </c>
      <c r="L3400" s="1">
        <v>5</v>
      </c>
      <c r="N3400" s="1">
        <v>24.25</v>
      </c>
      <c r="P3400" s="2">
        <f t="shared" si="221"/>
        <v>174.33</v>
      </c>
      <c r="R3400" t="str">
        <f t="shared" si="219"/>
        <v/>
      </c>
    </row>
    <row r="3401" spans="1:18" ht="20.399999999999999" x14ac:dyDescent="0.35">
      <c r="A3401" s="1">
        <v>3399</v>
      </c>
      <c r="B3401" s="1" t="s">
        <v>849</v>
      </c>
      <c r="C3401" s="1" t="s">
        <v>15</v>
      </c>
      <c r="D3401" s="1">
        <v>2015</v>
      </c>
      <c r="E3401" s="1">
        <v>27000</v>
      </c>
      <c r="F3401" s="1" t="s">
        <v>28</v>
      </c>
      <c r="G3401" s="1" t="s">
        <v>17</v>
      </c>
      <c r="H3401" s="1" t="s">
        <v>18</v>
      </c>
      <c r="I3401" s="1">
        <v>16.47</v>
      </c>
      <c r="J3401" s="1" t="s">
        <v>24</v>
      </c>
      <c r="K3401" s="1" t="s">
        <v>51</v>
      </c>
      <c r="L3401" s="1">
        <v>5</v>
      </c>
      <c r="N3401" s="1">
        <v>4.3499999999999996</v>
      </c>
      <c r="P3401" s="2">
        <f t="shared" si="221"/>
        <v>74</v>
      </c>
      <c r="R3401" t="str">
        <f t="shared" si="219"/>
        <v/>
      </c>
    </row>
    <row r="3402" spans="1:18" ht="20.399999999999999" x14ac:dyDescent="0.35">
      <c r="A3402" s="1">
        <v>3400</v>
      </c>
      <c r="B3402" s="1" t="s">
        <v>422</v>
      </c>
      <c r="C3402" s="1" t="s">
        <v>57</v>
      </c>
      <c r="D3402" s="1">
        <v>2012</v>
      </c>
      <c r="E3402" s="1">
        <v>22000</v>
      </c>
      <c r="F3402" s="1" t="s">
        <v>23</v>
      </c>
      <c r="G3402" s="1" t="s">
        <v>35</v>
      </c>
      <c r="H3402" s="1" t="s">
        <v>18</v>
      </c>
      <c r="I3402" s="1">
        <v>17.05</v>
      </c>
      <c r="J3402" s="1" t="s">
        <v>24</v>
      </c>
      <c r="K3402" s="1" t="s">
        <v>99</v>
      </c>
      <c r="L3402" s="1">
        <v>5</v>
      </c>
      <c r="N3402" s="1">
        <v>11.5</v>
      </c>
      <c r="P3402" s="2">
        <f t="shared" si="221"/>
        <v>184</v>
      </c>
      <c r="R3402" t="str">
        <f t="shared" si="219"/>
        <v/>
      </c>
    </row>
    <row r="3403" spans="1:18" ht="20.399999999999999" x14ac:dyDescent="0.35">
      <c r="A3403" s="1">
        <v>3401</v>
      </c>
      <c r="B3403" s="1" t="s">
        <v>1415</v>
      </c>
      <c r="C3403" s="1" t="s">
        <v>57</v>
      </c>
      <c r="D3403" s="1">
        <v>2014</v>
      </c>
      <c r="E3403" s="1">
        <v>49000</v>
      </c>
      <c r="F3403" s="1" t="s">
        <v>28</v>
      </c>
      <c r="G3403" s="1" t="s">
        <v>17</v>
      </c>
      <c r="H3403" s="1" t="s">
        <v>18</v>
      </c>
      <c r="I3403" s="1">
        <v>17.399999999999999</v>
      </c>
      <c r="J3403" s="1" t="s">
        <v>24</v>
      </c>
      <c r="K3403" s="1" t="s">
        <v>201</v>
      </c>
      <c r="L3403" s="1">
        <v>5</v>
      </c>
      <c r="N3403" s="1">
        <v>4.75</v>
      </c>
      <c r="P3403" s="2">
        <f t="shared" si="221"/>
        <v>117.3</v>
      </c>
      <c r="R3403" t="str">
        <f t="shared" si="219"/>
        <v/>
      </c>
    </row>
    <row r="3404" spans="1:18" ht="20.399999999999999" x14ac:dyDescent="0.35">
      <c r="A3404" s="1">
        <v>3402</v>
      </c>
      <c r="B3404" s="1" t="s">
        <v>2163</v>
      </c>
      <c r="C3404" s="1" t="s">
        <v>39</v>
      </c>
      <c r="D3404" s="1">
        <v>2012</v>
      </c>
      <c r="E3404" s="1">
        <v>42600</v>
      </c>
      <c r="F3404" s="1" t="s">
        <v>23</v>
      </c>
      <c r="G3404" s="1" t="s">
        <v>17</v>
      </c>
      <c r="H3404" s="1" t="s">
        <v>18</v>
      </c>
      <c r="I3404" s="1">
        <v>23</v>
      </c>
      <c r="J3404" s="1" t="s">
        <v>24</v>
      </c>
      <c r="K3404" s="1" t="s">
        <v>219</v>
      </c>
      <c r="L3404" s="1">
        <v>5</v>
      </c>
      <c r="N3404" s="1">
        <v>4.99</v>
      </c>
      <c r="P3404" s="2">
        <f t="shared" si="221"/>
        <v>90</v>
      </c>
      <c r="R3404" t="str">
        <f t="shared" si="219"/>
        <v/>
      </c>
    </row>
    <row r="3405" spans="1:18" ht="20.399999999999999" x14ac:dyDescent="0.35">
      <c r="A3405" s="1">
        <v>3403</v>
      </c>
      <c r="B3405" s="1" t="s">
        <v>288</v>
      </c>
      <c r="C3405" s="1" t="s">
        <v>34</v>
      </c>
      <c r="D3405" s="1">
        <v>2018</v>
      </c>
      <c r="E3405" s="1">
        <v>12794</v>
      </c>
      <c r="F3405" s="1" t="s">
        <v>28</v>
      </c>
      <c r="G3405" s="1" t="s">
        <v>35</v>
      </c>
      <c r="H3405" s="1" t="s">
        <v>18</v>
      </c>
      <c r="I3405" s="1">
        <v>19</v>
      </c>
      <c r="J3405" s="1" t="s">
        <v>24</v>
      </c>
      <c r="K3405" s="1" t="s">
        <v>29</v>
      </c>
      <c r="L3405" s="1">
        <v>5</v>
      </c>
      <c r="N3405" s="1">
        <v>9.15</v>
      </c>
      <c r="P3405" s="2">
        <f t="shared" si="221"/>
        <v>88.7</v>
      </c>
      <c r="R3405" t="str">
        <f t="shared" ref="R3405:R3468" si="222">IF(Q3405&lt;&gt;"", ((Q3405 - P3405) / Q3405) * 100, "")</f>
        <v/>
      </c>
    </row>
    <row r="3406" spans="1:18" ht="20.399999999999999" x14ac:dyDescent="0.35">
      <c r="A3406" s="1">
        <v>3404</v>
      </c>
      <c r="B3406" s="1" t="s">
        <v>377</v>
      </c>
      <c r="C3406" s="1" t="s">
        <v>43</v>
      </c>
      <c r="D3406" s="1">
        <v>2006</v>
      </c>
      <c r="E3406" s="1">
        <v>125000</v>
      </c>
      <c r="F3406" s="1" t="s">
        <v>28</v>
      </c>
      <c r="G3406" s="1" t="s">
        <v>17</v>
      </c>
      <c r="H3406" s="1" t="s">
        <v>92</v>
      </c>
      <c r="I3406" s="1">
        <v>16.100000000000001</v>
      </c>
      <c r="J3406" s="1" t="s">
        <v>24</v>
      </c>
      <c r="N3406" s="1">
        <v>2.35</v>
      </c>
      <c r="P3406" s="2"/>
      <c r="R3406" t="str">
        <f t="shared" si="222"/>
        <v/>
      </c>
    </row>
    <row r="3407" spans="1:18" ht="20.399999999999999" x14ac:dyDescent="0.35">
      <c r="A3407" s="1">
        <v>3405</v>
      </c>
      <c r="B3407" s="1" t="s">
        <v>1105</v>
      </c>
      <c r="C3407" s="1" t="s">
        <v>39</v>
      </c>
      <c r="D3407" s="1">
        <v>2014</v>
      </c>
      <c r="E3407" s="1">
        <v>88046</v>
      </c>
      <c r="F3407" s="1" t="s">
        <v>28</v>
      </c>
      <c r="G3407" s="1" t="s">
        <v>35</v>
      </c>
      <c r="H3407" s="1" t="s">
        <v>18</v>
      </c>
      <c r="I3407" s="1">
        <v>10.1</v>
      </c>
      <c r="J3407" s="1" t="s">
        <v>24</v>
      </c>
      <c r="K3407" s="1" t="s">
        <v>270</v>
      </c>
      <c r="L3407" s="1">
        <v>5</v>
      </c>
      <c r="N3407" s="1">
        <v>13.99</v>
      </c>
      <c r="P3407" s="2">
        <f t="shared" ref="P3407:P3440" si="223">--LEFT(K3407, FIND(" ", K3407) - 1)</f>
        <v>152</v>
      </c>
      <c r="R3407" t="str">
        <f t="shared" si="222"/>
        <v/>
      </c>
    </row>
    <row r="3408" spans="1:18" ht="20.399999999999999" x14ac:dyDescent="0.35">
      <c r="A3408" s="1">
        <v>3406</v>
      </c>
      <c r="B3408" s="1" t="s">
        <v>925</v>
      </c>
      <c r="C3408" s="1" t="s">
        <v>74</v>
      </c>
      <c r="D3408" s="1">
        <v>2014</v>
      </c>
      <c r="E3408" s="1">
        <v>8000</v>
      </c>
      <c r="F3408" s="1" t="s">
        <v>23</v>
      </c>
      <c r="G3408" s="1" t="s">
        <v>35</v>
      </c>
      <c r="H3408" s="1" t="s">
        <v>36</v>
      </c>
      <c r="I3408" s="1">
        <v>20</v>
      </c>
      <c r="J3408" s="1" t="s">
        <v>24</v>
      </c>
      <c r="K3408" s="1" t="s">
        <v>259</v>
      </c>
      <c r="L3408" s="1">
        <v>5</v>
      </c>
      <c r="N3408" s="1">
        <v>19.75</v>
      </c>
      <c r="P3408" s="2">
        <f t="shared" si="223"/>
        <v>107.3</v>
      </c>
      <c r="R3408" t="str">
        <f t="shared" si="222"/>
        <v/>
      </c>
    </row>
    <row r="3409" spans="1:18" ht="20.399999999999999" x14ac:dyDescent="0.35">
      <c r="A3409" s="1">
        <v>3407</v>
      </c>
      <c r="B3409" s="1" t="s">
        <v>2164</v>
      </c>
      <c r="C3409" s="1" t="s">
        <v>34</v>
      </c>
      <c r="D3409" s="1">
        <v>2018</v>
      </c>
      <c r="E3409" s="1">
        <v>82739</v>
      </c>
      <c r="F3409" s="1" t="s">
        <v>23</v>
      </c>
      <c r="G3409" s="1" t="s">
        <v>35</v>
      </c>
      <c r="H3409" s="1" t="s">
        <v>18</v>
      </c>
      <c r="I3409" s="1">
        <v>16</v>
      </c>
      <c r="J3409" s="1" t="s">
        <v>24</v>
      </c>
      <c r="K3409" s="1" t="s">
        <v>167</v>
      </c>
      <c r="L3409" s="1">
        <v>7</v>
      </c>
      <c r="N3409" s="1">
        <v>16.77</v>
      </c>
      <c r="P3409" s="2">
        <f t="shared" si="223"/>
        <v>140</v>
      </c>
      <c r="R3409" t="str">
        <f t="shared" si="222"/>
        <v/>
      </c>
    </row>
    <row r="3410" spans="1:18" ht="20.399999999999999" x14ac:dyDescent="0.35">
      <c r="A3410" s="1">
        <v>3408</v>
      </c>
      <c r="B3410" s="1" t="s">
        <v>2165</v>
      </c>
      <c r="C3410" s="1" t="s">
        <v>74</v>
      </c>
      <c r="D3410" s="1">
        <v>2006</v>
      </c>
      <c r="E3410" s="1">
        <v>193000</v>
      </c>
      <c r="F3410" s="1" t="s">
        <v>23</v>
      </c>
      <c r="G3410" s="1" t="s">
        <v>17</v>
      </c>
      <c r="H3410" s="1" t="s">
        <v>145</v>
      </c>
      <c r="I3410" s="1">
        <v>13.6</v>
      </c>
      <c r="J3410" s="1" t="s">
        <v>24</v>
      </c>
      <c r="K3410" s="1" t="s">
        <v>759</v>
      </c>
      <c r="L3410" s="1">
        <v>7</v>
      </c>
      <c r="N3410" s="1">
        <v>2.5</v>
      </c>
      <c r="P3410" s="2">
        <f t="shared" si="223"/>
        <v>63</v>
      </c>
      <c r="R3410" t="str">
        <f t="shared" si="222"/>
        <v/>
      </c>
    </row>
    <row r="3411" spans="1:18" ht="20.399999999999999" x14ac:dyDescent="0.35">
      <c r="A3411" s="1">
        <v>3409</v>
      </c>
      <c r="B3411" s="1" t="s">
        <v>2166</v>
      </c>
      <c r="C3411" s="1" t="s">
        <v>15</v>
      </c>
      <c r="D3411" s="1">
        <v>2013</v>
      </c>
      <c r="E3411" s="1">
        <v>7000</v>
      </c>
      <c r="F3411" s="1" t="s">
        <v>28</v>
      </c>
      <c r="G3411" s="1" t="s">
        <v>35</v>
      </c>
      <c r="H3411" s="1" t="s">
        <v>18</v>
      </c>
      <c r="I3411" s="1">
        <v>17.97</v>
      </c>
      <c r="J3411" s="1" t="s">
        <v>24</v>
      </c>
      <c r="K3411" s="1" t="s">
        <v>842</v>
      </c>
      <c r="L3411" s="1">
        <v>5</v>
      </c>
      <c r="N3411" s="1">
        <v>3.65</v>
      </c>
      <c r="P3411" s="2">
        <f t="shared" si="223"/>
        <v>99.6</v>
      </c>
      <c r="R3411" t="str">
        <f t="shared" si="222"/>
        <v/>
      </c>
    </row>
    <row r="3412" spans="1:18" ht="20.399999999999999" x14ac:dyDescent="0.35">
      <c r="A3412" s="1">
        <v>3410</v>
      </c>
      <c r="B3412" s="1" t="s">
        <v>2167</v>
      </c>
      <c r="C3412" s="1" t="s">
        <v>129</v>
      </c>
      <c r="D3412" s="1">
        <v>2012</v>
      </c>
      <c r="E3412" s="1">
        <v>60000</v>
      </c>
      <c r="F3412" s="1" t="s">
        <v>23</v>
      </c>
      <c r="G3412" s="1" t="s">
        <v>35</v>
      </c>
      <c r="H3412" s="1" t="s">
        <v>36</v>
      </c>
      <c r="I3412" s="1">
        <v>12.35</v>
      </c>
      <c r="J3412" s="1" t="s">
        <v>24</v>
      </c>
      <c r="K3412" s="1" t="s">
        <v>186</v>
      </c>
      <c r="L3412" s="1">
        <v>5</v>
      </c>
      <c r="N3412" s="1">
        <v>23.5</v>
      </c>
      <c r="P3412" s="2">
        <f t="shared" si="223"/>
        <v>187.74</v>
      </c>
      <c r="R3412" t="str">
        <f t="shared" si="222"/>
        <v/>
      </c>
    </row>
    <row r="3413" spans="1:18" ht="20.399999999999999" x14ac:dyDescent="0.35">
      <c r="A3413" s="1">
        <v>3411</v>
      </c>
      <c r="B3413" s="1" t="s">
        <v>1050</v>
      </c>
      <c r="C3413" s="1" t="s">
        <v>22</v>
      </c>
      <c r="D3413" s="1">
        <v>2017</v>
      </c>
      <c r="E3413" s="1">
        <v>38000</v>
      </c>
      <c r="F3413" s="1" t="s">
        <v>28</v>
      </c>
      <c r="G3413" s="1" t="s">
        <v>17</v>
      </c>
      <c r="H3413" s="1" t="s">
        <v>18</v>
      </c>
      <c r="I3413" s="1">
        <v>22.74</v>
      </c>
      <c r="J3413" s="1" t="s">
        <v>24</v>
      </c>
      <c r="K3413" s="1" t="s">
        <v>464</v>
      </c>
      <c r="L3413" s="1">
        <v>5</v>
      </c>
      <c r="N3413" s="1">
        <v>3.11</v>
      </c>
      <c r="P3413" s="2">
        <f t="shared" si="223"/>
        <v>47.3</v>
      </c>
      <c r="R3413" t="str">
        <f t="shared" si="222"/>
        <v/>
      </c>
    </row>
    <row r="3414" spans="1:18" ht="20.399999999999999" x14ac:dyDescent="0.35">
      <c r="A3414" s="1">
        <v>3412</v>
      </c>
      <c r="B3414" s="1" t="s">
        <v>704</v>
      </c>
      <c r="C3414" s="1" t="s">
        <v>53</v>
      </c>
      <c r="D3414" s="1">
        <v>2013</v>
      </c>
      <c r="E3414" s="1">
        <v>56344</v>
      </c>
      <c r="F3414" s="1" t="s">
        <v>28</v>
      </c>
      <c r="G3414" s="1" t="s">
        <v>17</v>
      </c>
      <c r="H3414" s="1" t="s">
        <v>18</v>
      </c>
      <c r="I3414" s="1">
        <v>17.600000000000001</v>
      </c>
      <c r="J3414" s="1" t="s">
        <v>24</v>
      </c>
      <c r="K3414" s="1" t="s">
        <v>333</v>
      </c>
      <c r="L3414" s="1">
        <v>5</v>
      </c>
      <c r="N3414" s="1">
        <v>4.57</v>
      </c>
      <c r="P3414" s="2">
        <f t="shared" si="223"/>
        <v>88.73</v>
      </c>
      <c r="R3414" t="str">
        <f t="shared" si="222"/>
        <v/>
      </c>
    </row>
    <row r="3415" spans="1:18" ht="20.399999999999999" x14ac:dyDescent="0.35">
      <c r="A3415" s="1">
        <v>3413</v>
      </c>
      <c r="B3415" s="1" t="s">
        <v>805</v>
      </c>
      <c r="C3415" s="1" t="s">
        <v>15</v>
      </c>
      <c r="D3415" s="1">
        <v>2014</v>
      </c>
      <c r="E3415" s="1">
        <v>17858</v>
      </c>
      <c r="F3415" s="1" t="s">
        <v>28</v>
      </c>
      <c r="G3415" s="1" t="s">
        <v>17</v>
      </c>
      <c r="H3415" s="1" t="s">
        <v>18</v>
      </c>
      <c r="I3415" s="1">
        <v>17</v>
      </c>
      <c r="J3415" s="1" t="s">
        <v>24</v>
      </c>
      <c r="K3415" s="1" t="s">
        <v>84</v>
      </c>
      <c r="L3415" s="1">
        <v>5</v>
      </c>
      <c r="N3415" s="1">
        <v>5.32</v>
      </c>
      <c r="P3415" s="2">
        <f t="shared" si="223"/>
        <v>80</v>
      </c>
      <c r="R3415" t="str">
        <f t="shared" si="222"/>
        <v/>
      </c>
    </row>
    <row r="3416" spans="1:18" ht="20.399999999999999" x14ac:dyDescent="0.35">
      <c r="A3416" s="1">
        <v>3414</v>
      </c>
      <c r="B3416" s="1" t="s">
        <v>453</v>
      </c>
      <c r="C3416" s="1" t="s">
        <v>39</v>
      </c>
      <c r="D3416" s="1">
        <v>2012</v>
      </c>
      <c r="E3416" s="1">
        <v>53000</v>
      </c>
      <c r="F3416" s="1" t="s">
        <v>28</v>
      </c>
      <c r="G3416" s="1" t="s">
        <v>17</v>
      </c>
      <c r="H3416" s="1" t="s">
        <v>18</v>
      </c>
      <c r="I3416" s="1">
        <v>20.36</v>
      </c>
      <c r="J3416" s="1" t="s">
        <v>24</v>
      </c>
      <c r="K3416" s="1" t="s">
        <v>151</v>
      </c>
      <c r="L3416" s="1">
        <v>5</v>
      </c>
      <c r="N3416" s="1">
        <v>3.2</v>
      </c>
      <c r="P3416" s="2">
        <f t="shared" si="223"/>
        <v>78.900000000000006</v>
      </c>
      <c r="R3416" t="str">
        <f t="shared" si="222"/>
        <v/>
      </c>
    </row>
    <row r="3417" spans="1:18" ht="20.399999999999999" x14ac:dyDescent="0.35">
      <c r="A3417" s="1">
        <v>3415</v>
      </c>
      <c r="B3417" s="1" t="s">
        <v>59</v>
      </c>
      <c r="C3417" s="1" t="s">
        <v>53</v>
      </c>
      <c r="D3417" s="1">
        <v>2016</v>
      </c>
      <c r="E3417" s="1">
        <v>67906</v>
      </c>
      <c r="F3417" s="1" t="s">
        <v>23</v>
      </c>
      <c r="G3417" s="1" t="s">
        <v>17</v>
      </c>
      <c r="H3417" s="1" t="s">
        <v>18</v>
      </c>
      <c r="I3417" s="1">
        <v>25.2</v>
      </c>
      <c r="J3417" s="1" t="s">
        <v>24</v>
      </c>
      <c r="K3417" s="1" t="s">
        <v>51</v>
      </c>
      <c r="L3417" s="1">
        <v>5</v>
      </c>
      <c r="N3417" s="1">
        <v>5.63</v>
      </c>
      <c r="P3417" s="2">
        <f t="shared" si="223"/>
        <v>74</v>
      </c>
      <c r="R3417" t="str">
        <f t="shared" si="222"/>
        <v/>
      </c>
    </row>
    <row r="3418" spans="1:18" ht="20.399999999999999" x14ac:dyDescent="0.35">
      <c r="A3418" s="1">
        <v>3416</v>
      </c>
      <c r="B3418" s="1" t="s">
        <v>309</v>
      </c>
      <c r="C3418" s="1" t="s">
        <v>39</v>
      </c>
      <c r="D3418" s="1">
        <v>2015</v>
      </c>
      <c r="E3418" s="1">
        <v>19000</v>
      </c>
      <c r="F3418" s="1" t="s">
        <v>28</v>
      </c>
      <c r="G3418" s="1" t="s">
        <v>17</v>
      </c>
      <c r="H3418" s="1" t="s">
        <v>18</v>
      </c>
      <c r="I3418" s="1">
        <v>21.1</v>
      </c>
      <c r="J3418" s="1" t="s">
        <v>24</v>
      </c>
      <c r="K3418" s="1" t="s">
        <v>41</v>
      </c>
      <c r="L3418" s="1">
        <v>5</v>
      </c>
      <c r="N3418" s="1">
        <v>3</v>
      </c>
      <c r="P3418" s="2">
        <f t="shared" si="223"/>
        <v>55.2</v>
      </c>
      <c r="R3418" t="str">
        <f t="shared" si="222"/>
        <v/>
      </c>
    </row>
    <row r="3419" spans="1:18" ht="20.399999999999999" x14ac:dyDescent="0.35">
      <c r="A3419" s="1">
        <v>3417</v>
      </c>
      <c r="B3419" s="1" t="s">
        <v>76</v>
      </c>
      <c r="C3419" s="1" t="s">
        <v>15</v>
      </c>
      <c r="D3419" s="1">
        <v>2010</v>
      </c>
      <c r="E3419" s="1">
        <v>67000</v>
      </c>
      <c r="F3419" s="1" t="s">
        <v>23</v>
      </c>
      <c r="G3419" s="1" t="s">
        <v>35</v>
      </c>
      <c r="H3419" s="1" t="s">
        <v>36</v>
      </c>
      <c r="I3419" s="1">
        <v>22.69</v>
      </c>
      <c r="J3419" s="1" t="s">
        <v>24</v>
      </c>
      <c r="K3419" s="1" t="s">
        <v>77</v>
      </c>
      <c r="L3419" s="1">
        <v>5</v>
      </c>
      <c r="M3419" s="1" t="s">
        <v>78</v>
      </c>
      <c r="N3419" s="1">
        <v>9.25</v>
      </c>
      <c r="P3419" s="2">
        <f t="shared" si="223"/>
        <v>190</v>
      </c>
      <c r="Q3419">
        <f t="shared" ref="Q3419:Q3453" si="224">VALUE(SUBSTITUTE(SUBSTITUTE(TRIM(M3419), CHAR(160), ""), " Lakh", "")) * 100000</f>
        <v>4787000</v>
      </c>
      <c r="R3419">
        <f t="shared" si="222"/>
        <v>99.99603091706706</v>
      </c>
    </row>
    <row r="3420" spans="1:18" ht="20.399999999999999" x14ac:dyDescent="0.35">
      <c r="A3420" s="1">
        <v>3418</v>
      </c>
      <c r="B3420" s="1" t="s">
        <v>2168</v>
      </c>
      <c r="C3420" s="1" t="s">
        <v>61</v>
      </c>
      <c r="D3420" s="1">
        <v>2011</v>
      </c>
      <c r="E3420" s="1">
        <v>80000</v>
      </c>
      <c r="F3420" s="1" t="s">
        <v>23</v>
      </c>
      <c r="G3420" s="1" t="s">
        <v>17</v>
      </c>
      <c r="H3420" s="1" t="s">
        <v>18</v>
      </c>
      <c r="I3420" s="1">
        <v>23.57</v>
      </c>
      <c r="J3420" s="1" t="s">
        <v>24</v>
      </c>
      <c r="K3420" s="1" t="s">
        <v>424</v>
      </c>
      <c r="L3420" s="1">
        <v>5</v>
      </c>
      <c r="N3420" s="1">
        <v>1.2</v>
      </c>
      <c r="P3420" s="2">
        <f t="shared" si="223"/>
        <v>70</v>
      </c>
      <c r="R3420" t="str">
        <f t="shared" si="222"/>
        <v/>
      </c>
    </row>
    <row r="3421" spans="1:18" ht="20.399999999999999" x14ac:dyDescent="0.35">
      <c r="A3421" s="1">
        <v>3419</v>
      </c>
      <c r="B3421" s="1" t="s">
        <v>463</v>
      </c>
      <c r="C3421" s="1" t="s">
        <v>61</v>
      </c>
      <c r="D3421" s="1">
        <v>2015</v>
      </c>
      <c r="E3421" s="1">
        <v>61000</v>
      </c>
      <c r="F3421" s="1" t="s">
        <v>28</v>
      </c>
      <c r="G3421" s="1" t="s">
        <v>17</v>
      </c>
      <c r="H3421" s="1" t="s">
        <v>18</v>
      </c>
      <c r="I3421" s="1">
        <v>22.74</v>
      </c>
      <c r="J3421" s="1" t="s">
        <v>24</v>
      </c>
      <c r="K3421" s="1" t="s">
        <v>464</v>
      </c>
      <c r="L3421" s="1">
        <v>5</v>
      </c>
      <c r="N3421" s="1">
        <v>2.15</v>
      </c>
      <c r="P3421" s="2">
        <f t="shared" si="223"/>
        <v>47.3</v>
      </c>
      <c r="R3421" t="str">
        <f t="shared" si="222"/>
        <v/>
      </c>
    </row>
    <row r="3422" spans="1:18" ht="20.399999999999999" x14ac:dyDescent="0.35">
      <c r="A3422" s="1">
        <v>3420</v>
      </c>
      <c r="B3422" s="1" t="s">
        <v>213</v>
      </c>
      <c r="C3422" s="1" t="s">
        <v>22</v>
      </c>
      <c r="D3422" s="1">
        <v>2010</v>
      </c>
      <c r="E3422" s="1">
        <v>39000</v>
      </c>
      <c r="F3422" s="1" t="s">
        <v>23</v>
      </c>
      <c r="G3422" s="1" t="s">
        <v>17</v>
      </c>
      <c r="H3422" s="1" t="s">
        <v>18</v>
      </c>
      <c r="I3422" s="1">
        <v>22.07</v>
      </c>
      <c r="J3422" s="1" t="s">
        <v>24</v>
      </c>
      <c r="K3422" s="1" t="s">
        <v>114</v>
      </c>
      <c r="L3422" s="1">
        <v>5</v>
      </c>
      <c r="N3422" s="1">
        <v>3.05</v>
      </c>
      <c r="P3422" s="2">
        <f t="shared" si="223"/>
        <v>73.900000000000006</v>
      </c>
      <c r="R3422" t="str">
        <f t="shared" si="222"/>
        <v/>
      </c>
    </row>
    <row r="3423" spans="1:18" ht="20.399999999999999" x14ac:dyDescent="0.35">
      <c r="A3423" s="1">
        <v>3421</v>
      </c>
      <c r="B3423" s="1" t="s">
        <v>777</v>
      </c>
      <c r="C3423" s="1" t="s">
        <v>129</v>
      </c>
      <c r="D3423" s="1">
        <v>2014</v>
      </c>
      <c r="E3423" s="1">
        <v>59000</v>
      </c>
      <c r="F3423" s="1" t="s">
        <v>28</v>
      </c>
      <c r="G3423" s="1" t="s">
        <v>35</v>
      </c>
      <c r="H3423" s="1" t="s">
        <v>18</v>
      </c>
      <c r="I3423" s="1">
        <v>14.28</v>
      </c>
      <c r="J3423" s="1" t="s">
        <v>24</v>
      </c>
      <c r="K3423" s="1" t="s">
        <v>127</v>
      </c>
      <c r="L3423" s="1">
        <v>5</v>
      </c>
      <c r="N3423" s="1">
        <v>11.5</v>
      </c>
      <c r="P3423" s="2">
        <f t="shared" si="223"/>
        <v>138.03</v>
      </c>
      <c r="R3423" t="str">
        <f t="shared" si="222"/>
        <v/>
      </c>
    </row>
    <row r="3424" spans="1:18" ht="20.399999999999999" x14ac:dyDescent="0.35">
      <c r="A3424" s="1">
        <v>3422</v>
      </c>
      <c r="B3424" s="1" t="s">
        <v>658</v>
      </c>
      <c r="C3424" s="1" t="s">
        <v>39</v>
      </c>
      <c r="D3424" s="1">
        <v>2008</v>
      </c>
      <c r="E3424" s="1">
        <v>80931</v>
      </c>
      <c r="F3424" s="1" t="s">
        <v>28</v>
      </c>
      <c r="G3424" s="1" t="s">
        <v>17</v>
      </c>
      <c r="H3424" s="1" t="s">
        <v>18</v>
      </c>
      <c r="I3424" s="1">
        <v>17.920000000000002</v>
      </c>
      <c r="J3424" s="1" t="s">
        <v>24</v>
      </c>
      <c r="K3424" s="1" t="s">
        <v>630</v>
      </c>
      <c r="L3424" s="1">
        <v>5</v>
      </c>
      <c r="N3424" s="1">
        <v>2.2999999999999998</v>
      </c>
      <c r="P3424" s="2">
        <f t="shared" si="223"/>
        <v>62.1</v>
      </c>
      <c r="R3424" t="str">
        <f t="shared" si="222"/>
        <v/>
      </c>
    </row>
    <row r="3425" spans="1:18" ht="20.399999999999999" x14ac:dyDescent="0.35">
      <c r="A3425" s="1">
        <v>3423</v>
      </c>
      <c r="B3425" s="1" t="s">
        <v>753</v>
      </c>
      <c r="C3425" s="1" t="s">
        <v>57</v>
      </c>
      <c r="D3425" s="1">
        <v>2016</v>
      </c>
      <c r="E3425" s="1">
        <v>34000</v>
      </c>
      <c r="F3425" s="1" t="s">
        <v>28</v>
      </c>
      <c r="G3425" s="1" t="s">
        <v>17</v>
      </c>
      <c r="H3425" s="1" t="s">
        <v>18</v>
      </c>
      <c r="I3425" s="1">
        <v>20.399999999999999</v>
      </c>
      <c r="J3425" s="1" t="s">
        <v>24</v>
      </c>
      <c r="K3425" s="1" t="s">
        <v>291</v>
      </c>
      <c r="L3425" s="1">
        <v>5</v>
      </c>
      <c r="N3425" s="1">
        <v>4.95</v>
      </c>
      <c r="P3425" s="2">
        <f t="shared" si="223"/>
        <v>81.8</v>
      </c>
      <c r="R3425" t="str">
        <f t="shared" si="222"/>
        <v/>
      </c>
    </row>
    <row r="3426" spans="1:18" ht="20.399999999999999" x14ac:dyDescent="0.35">
      <c r="A3426" s="1">
        <v>3424</v>
      </c>
      <c r="B3426" s="1" t="s">
        <v>1547</v>
      </c>
      <c r="C3426" s="1" t="s">
        <v>39</v>
      </c>
      <c r="D3426" s="1">
        <v>2013</v>
      </c>
      <c r="E3426" s="1">
        <v>130000</v>
      </c>
      <c r="F3426" s="1" t="s">
        <v>23</v>
      </c>
      <c r="G3426" s="1" t="s">
        <v>17</v>
      </c>
      <c r="H3426" s="1" t="s">
        <v>18</v>
      </c>
      <c r="I3426" s="1">
        <v>21.64</v>
      </c>
      <c r="J3426" s="1" t="s">
        <v>24</v>
      </c>
      <c r="K3426" s="1" t="s">
        <v>996</v>
      </c>
      <c r="L3426" s="1">
        <v>5</v>
      </c>
      <c r="N3426" s="1">
        <v>4.75</v>
      </c>
      <c r="P3426" s="2">
        <f t="shared" si="223"/>
        <v>84.8</v>
      </c>
      <c r="R3426" t="str">
        <f t="shared" si="222"/>
        <v/>
      </c>
    </row>
    <row r="3427" spans="1:18" ht="20.399999999999999" x14ac:dyDescent="0.35">
      <c r="A3427" s="1">
        <v>3425</v>
      </c>
      <c r="B3427" s="1" t="s">
        <v>107</v>
      </c>
      <c r="C3427" s="1" t="s">
        <v>34</v>
      </c>
      <c r="D3427" s="1">
        <v>2018</v>
      </c>
      <c r="E3427" s="1">
        <v>52380</v>
      </c>
      <c r="F3427" s="1" t="s">
        <v>23</v>
      </c>
      <c r="G3427" s="1" t="s">
        <v>17</v>
      </c>
      <c r="H3427" s="1" t="s">
        <v>18</v>
      </c>
      <c r="I3427" s="1">
        <v>24.3</v>
      </c>
      <c r="J3427" s="1" t="s">
        <v>24</v>
      </c>
      <c r="K3427" s="1" t="s">
        <v>80</v>
      </c>
      <c r="L3427" s="1">
        <v>5</v>
      </c>
      <c r="M3427" s="1" t="s">
        <v>2169</v>
      </c>
      <c r="N3427" s="1">
        <v>10.15</v>
      </c>
      <c r="P3427" s="2">
        <f t="shared" si="223"/>
        <v>88.5</v>
      </c>
      <c r="Q3427">
        <f t="shared" si="224"/>
        <v>1247000</v>
      </c>
      <c r="R3427">
        <f t="shared" si="222"/>
        <v>99.992902967121083</v>
      </c>
    </row>
    <row r="3428" spans="1:18" ht="20.399999999999999" x14ac:dyDescent="0.35">
      <c r="A3428" s="1">
        <v>3426</v>
      </c>
      <c r="B3428" s="1" t="s">
        <v>2170</v>
      </c>
      <c r="C3428" s="1" t="s">
        <v>57</v>
      </c>
      <c r="D3428" s="1">
        <v>2011</v>
      </c>
      <c r="E3428" s="1">
        <v>44000</v>
      </c>
      <c r="F3428" s="1" t="s">
        <v>28</v>
      </c>
      <c r="G3428" s="1" t="s">
        <v>17</v>
      </c>
      <c r="H3428" s="1" t="s">
        <v>18</v>
      </c>
      <c r="I3428" s="1">
        <v>18.059999999999999</v>
      </c>
      <c r="J3428" s="1" t="s">
        <v>24</v>
      </c>
      <c r="K3428" s="1" t="s">
        <v>142</v>
      </c>
      <c r="L3428" s="1">
        <v>5</v>
      </c>
      <c r="N3428" s="1">
        <v>2.65</v>
      </c>
      <c r="P3428" s="2">
        <f t="shared" si="223"/>
        <v>75</v>
      </c>
      <c r="R3428" t="str">
        <f t="shared" si="222"/>
        <v/>
      </c>
    </row>
    <row r="3429" spans="1:18" ht="20.399999999999999" x14ac:dyDescent="0.35">
      <c r="A3429" s="1">
        <v>3427</v>
      </c>
      <c r="B3429" s="1" t="s">
        <v>411</v>
      </c>
      <c r="C3429" s="1" t="s">
        <v>39</v>
      </c>
      <c r="D3429" s="1">
        <v>2015</v>
      </c>
      <c r="E3429" s="1">
        <v>84000</v>
      </c>
      <c r="F3429" s="1" t="s">
        <v>23</v>
      </c>
      <c r="G3429" s="1" t="s">
        <v>17</v>
      </c>
      <c r="H3429" s="1" t="s">
        <v>18</v>
      </c>
      <c r="I3429" s="1">
        <v>20</v>
      </c>
      <c r="J3429" s="1" t="s">
        <v>24</v>
      </c>
      <c r="K3429" s="1" t="s">
        <v>351</v>
      </c>
      <c r="L3429" s="1">
        <v>5</v>
      </c>
      <c r="N3429" s="1">
        <v>3.8</v>
      </c>
      <c r="P3429" s="2">
        <f t="shared" si="223"/>
        <v>68.05</v>
      </c>
      <c r="R3429" t="str">
        <f t="shared" si="222"/>
        <v/>
      </c>
    </row>
    <row r="3430" spans="1:18" ht="20.399999999999999" x14ac:dyDescent="0.35">
      <c r="A3430" s="1">
        <v>3428</v>
      </c>
      <c r="B3430" s="1" t="s">
        <v>2171</v>
      </c>
      <c r="C3430" s="1" t="s">
        <v>53</v>
      </c>
      <c r="D3430" s="1">
        <v>2017</v>
      </c>
      <c r="E3430" s="1">
        <v>41697</v>
      </c>
      <c r="F3430" s="1" t="s">
        <v>28</v>
      </c>
      <c r="G3430" s="1" t="s">
        <v>35</v>
      </c>
      <c r="H3430" s="1" t="s">
        <v>18</v>
      </c>
      <c r="I3430" s="1">
        <v>13.1</v>
      </c>
      <c r="J3430" s="1" t="s">
        <v>24</v>
      </c>
      <c r="K3430" s="1" t="s">
        <v>540</v>
      </c>
      <c r="L3430" s="1">
        <v>5</v>
      </c>
      <c r="N3430" s="1">
        <v>16.68</v>
      </c>
      <c r="P3430" s="2">
        <f t="shared" si="223"/>
        <v>141.1</v>
      </c>
      <c r="R3430" t="str">
        <f t="shared" si="222"/>
        <v/>
      </c>
    </row>
    <row r="3431" spans="1:18" ht="20.399999999999999" x14ac:dyDescent="0.35">
      <c r="A3431" s="1">
        <v>3429</v>
      </c>
      <c r="B3431" s="1" t="s">
        <v>1308</v>
      </c>
      <c r="C3431" s="1" t="s">
        <v>22</v>
      </c>
      <c r="D3431" s="1">
        <v>2014</v>
      </c>
      <c r="E3431" s="1">
        <v>163000</v>
      </c>
      <c r="F3431" s="1" t="s">
        <v>23</v>
      </c>
      <c r="G3431" s="1" t="s">
        <v>17</v>
      </c>
      <c r="H3431" s="1" t="s">
        <v>18</v>
      </c>
      <c r="I3431" s="1">
        <v>19.010000000000002</v>
      </c>
      <c r="J3431" s="1" t="s">
        <v>24</v>
      </c>
      <c r="K3431" s="1" t="s">
        <v>181</v>
      </c>
      <c r="L3431" s="1">
        <v>5</v>
      </c>
      <c r="N3431" s="1">
        <v>5</v>
      </c>
      <c r="P3431" s="2">
        <f t="shared" si="223"/>
        <v>108.5</v>
      </c>
      <c r="R3431" t="str">
        <f t="shared" si="222"/>
        <v/>
      </c>
    </row>
    <row r="3432" spans="1:18" ht="20.399999999999999" x14ac:dyDescent="0.35">
      <c r="A3432" s="1">
        <v>3430</v>
      </c>
      <c r="B3432" s="1" t="s">
        <v>230</v>
      </c>
      <c r="C3432" s="1" t="s">
        <v>27</v>
      </c>
      <c r="D3432" s="1">
        <v>2011</v>
      </c>
      <c r="E3432" s="1">
        <v>42000</v>
      </c>
      <c r="F3432" s="1" t="s">
        <v>28</v>
      </c>
      <c r="G3432" s="1" t="s">
        <v>17</v>
      </c>
      <c r="H3432" s="1" t="s">
        <v>36</v>
      </c>
      <c r="I3432" s="1">
        <v>17.71</v>
      </c>
      <c r="J3432" s="1" t="s">
        <v>24</v>
      </c>
      <c r="K3432" s="1" t="s">
        <v>151</v>
      </c>
      <c r="L3432" s="1">
        <v>5</v>
      </c>
      <c r="M3432" s="1" t="s">
        <v>2172</v>
      </c>
      <c r="N3432" s="1">
        <v>3.75</v>
      </c>
      <c r="P3432" s="2">
        <f t="shared" si="223"/>
        <v>78.900000000000006</v>
      </c>
      <c r="Q3432">
        <f t="shared" si="224"/>
        <v>651000</v>
      </c>
      <c r="R3432">
        <f t="shared" si="222"/>
        <v>99.987880184331786</v>
      </c>
    </row>
    <row r="3433" spans="1:18" ht="20.399999999999999" x14ac:dyDescent="0.35">
      <c r="A3433" s="1">
        <v>3431</v>
      </c>
      <c r="B3433" s="1" t="s">
        <v>332</v>
      </c>
      <c r="C3433" s="1" t="s">
        <v>43</v>
      </c>
      <c r="D3433" s="1">
        <v>2013</v>
      </c>
      <c r="E3433" s="1">
        <v>129000</v>
      </c>
      <c r="F3433" s="1" t="s">
        <v>23</v>
      </c>
      <c r="G3433" s="1" t="s">
        <v>17</v>
      </c>
      <c r="H3433" s="1" t="s">
        <v>145</v>
      </c>
      <c r="I3433" s="1">
        <v>21.27</v>
      </c>
      <c r="J3433" s="1" t="s">
        <v>24</v>
      </c>
      <c r="K3433" s="1" t="s">
        <v>32</v>
      </c>
      <c r="L3433" s="1">
        <v>5</v>
      </c>
      <c r="N3433" s="1">
        <v>4.1100000000000003</v>
      </c>
      <c r="P3433" s="2">
        <f t="shared" si="223"/>
        <v>88.76</v>
      </c>
      <c r="R3433" t="str">
        <f t="shared" si="222"/>
        <v/>
      </c>
    </row>
    <row r="3434" spans="1:18" ht="20.399999999999999" x14ac:dyDescent="0.35">
      <c r="A3434" s="1">
        <v>3432</v>
      </c>
      <c r="B3434" s="1" t="s">
        <v>2173</v>
      </c>
      <c r="C3434" s="1" t="s">
        <v>27</v>
      </c>
      <c r="D3434" s="1">
        <v>2015</v>
      </c>
      <c r="E3434" s="1">
        <v>32200</v>
      </c>
      <c r="F3434" s="1" t="s">
        <v>28</v>
      </c>
      <c r="G3434" s="1" t="s">
        <v>17</v>
      </c>
      <c r="H3434" s="1" t="s">
        <v>36</v>
      </c>
      <c r="I3434" s="1">
        <v>18.16</v>
      </c>
      <c r="J3434" s="1" t="s">
        <v>24</v>
      </c>
      <c r="K3434" s="1" t="s">
        <v>184</v>
      </c>
      <c r="L3434" s="1">
        <v>5</v>
      </c>
      <c r="N3434" s="1">
        <v>4.25</v>
      </c>
      <c r="P3434" s="2">
        <f t="shared" si="223"/>
        <v>86.8</v>
      </c>
      <c r="R3434" t="str">
        <f t="shared" si="222"/>
        <v/>
      </c>
    </row>
    <row r="3435" spans="1:18" ht="20.399999999999999" x14ac:dyDescent="0.35">
      <c r="A3435" s="1">
        <v>3433</v>
      </c>
      <c r="B3435" s="1" t="s">
        <v>2148</v>
      </c>
      <c r="C3435" s="1" t="s">
        <v>15</v>
      </c>
      <c r="D3435" s="1">
        <v>2004</v>
      </c>
      <c r="E3435" s="1">
        <v>129000</v>
      </c>
      <c r="F3435" s="1" t="s">
        <v>23</v>
      </c>
      <c r="G3435" s="1" t="s">
        <v>17</v>
      </c>
      <c r="H3435" s="1" t="s">
        <v>18</v>
      </c>
      <c r="I3435" s="1">
        <v>10.5</v>
      </c>
      <c r="J3435" s="1" t="s">
        <v>24</v>
      </c>
      <c r="K3435" s="1" t="s">
        <v>773</v>
      </c>
      <c r="L3435" s="1">
        <v>6</v>
      </c>
      <c r="N3435" s="1">
        <v>3.45</v>
      </c>
      <c r="P3435" s="2">
        <f t="shared" si="223"/>
        <v>107.2</v>
      </c>
      <c r="R3435" t="str">
        <f t="shared" si="222"/>
        <v/>
      </c>
    </row>
    <row r="3436" spans="1:18" ht="20.399999999999999" x14ac:dyDescent="0.35">
      <c r="A3436" s="1">
        <v>3434</v>
      </c>
      <c r="B3436" s="1" t="s">
        <v>138</v>
      </c>
      <c r="C3436" s="1" t="s">
        <v>74</v>
      </c>
      <c r="D3436" s="1">
        <v>2014</v>
      </c>
      <c r="E3436" s="1">
        <v>40000</v>
      </c>
      <c r="F3436" s="1" t="s">
        <v>23</v>
      </c>
      <c r="G3436" s="1" t="s">
        <v>35</v>
      </c>
      <c r="H3436" s="1" t="s">
        <v>18</v>
      </c>
      <c r="I3436" s="1">
        <v>17.11</v>
      </c>
      <c r="J3436" s="1" t="s">
        <v>24</v>
      </c>
      <c r="K3436" s="1" t="s">
        <v>139</v>
      </c>
      <c r="L3436" s="1">
        <v>5</v>
      </c>
      <c r="N3436" s="1">
        <v>22.5</v>
      </c>
      <c r="P3436" s="2">
        <f t="shared" si="223"/>
        <v>174.33</v>
      </c>
      <c r="R3436" t="str">
        <f t="shared" si="222"/>
        <v/>
      </c>
    </row>
    <row r="3437" spans="1:18" ht="20.399999999999999" x14ac:dyDescent="0.35">
      <c r="A3437" s="1">
        <v>3435</v>
      </c>
      <c r="B3437" s="1" t="s">
        <v>2174</v>
      </c>
      <c r="C3437" s="1" t="s">
        <v>61</v>
      </c>
      <c r="D3437" s="1">
        <v>2006</v>
      </c>
      <c r="E3437" s="1">
        <v>150000</v>
      </c>
      <c r="F3437" s="1" t="s">
        <v>28</v>
      </c>
      <c r="G3437" s="1" t="s">
        <v>17</v>
      </c>
      <c r="H3437" s="1" t="s">
        <v>18</v>
      </c>
      <c r="I3437" s="1">
        <v>12.4</v>
      </c>
      <c r="J3437" s="1" t="s">
        <v>24</v>
      </c>
      <c r="K3437" s="1" t="s">
        <v>190</v>
      </c>
      <c r="L3437" s="1">
        <v>8</v>
      </c>
      <c r="N3437" s="1">
        <v>4.5</v>
      </c>
      <c r="P3437" s="2">
        <f t="shared" si="223"/>
        <v>132</v>
      </c>
      <c r="R3437" t="str">
        <f t="shared" si="222"/>
        <v/>
      </c>
    </row>
    <row r="3438" spans="1:18" ht="20.399999999999999" x14ac:dyDescent="0.35">
      <c r="A3438" s="1">
        <v>3436</v>
      </c>
      <c r="B3438" s="1" t="s">
        <v>1439</v>
      </c>
      <c r="C3438" s="1" t="s">
        <v>43</v>
      </c>
      <c r="D3438" s="1">
        <v>2007</v>
      </c>
      <c r="E3438" s="1">
        <v>140000</v>
      </c>
      <c r="F3438" s="1" t="s">
        <v>28</v>
      </c>
      <c r="G3438" s="1" t="s">
        <v>17</v>
      </c>
      <c r="H3438" s="1" t="s">
        <v>18</v>
      </c>
      <c r="I3438" s="1">
        <v>15.26</v>
      </c>
      <c r="J3438" s="1" t="s">
        <v>24</v>
      </c>
      <c r="K3438" s="1" t="s">
        <v>1440</v>
      </c>
      <c r="L3438" s="1">
        <v>5</v>
      </c>
      <c r="N3438" s="1">
        <v>0.9</v>
      </c>
      <c r="P3438" s="2">
        <f t="shared" si="223"/>
        <v>74.900000000000006</v>
      </c>
      <c r="R3438" t="str">
        <f t="shared" si="222"/>
        <v/>
      </c>
    </row>
    <row r="3439" spans="1:18" ht="20.399999999999999" x14ac:dyDescent="0.35">
      <c r="A3439" s="1">
        <v>3437</v>
      </c>
      <c r="B3439" s="1" t="s">
        <v>1957</v>
      </c>
      <c r="C3439" s="1" t="s">
        <v>39</v>
      </c>
      <c r="D3439" s="1">
        <v>2006</v>
      </c>
      <c r="E3439" s="1">
        <v>63181</v>
      </c>
      <c r="F3439" s="1" t="s">
        <v>28</v>
      </c>
      <c r="G3439" s="1" t="s">
        <v>17</v>
      </c>
      <c r="H3439" s="1" t="s">
        <v>18</v>
      </c>
      <c r="I3439" s="1">
        <v>15.3</v>
      </c>
      <c r="J3439" s="1" t="s">
        <v>24</v>
      </c>
      <c r="K3439" s="1" t="s">
        <v>1873</v>
      </c>
      <c r="L3439" s="1">
        <v>5</v>
      </c>
      <c r="N3439" s="1">
        <v>1.85</v>
      </c>
      <c r="P3439" s="2">
        <f t="shared" si="223"/>
        <v>83</v>
      </c>
      <c r="R3439" t="str">
        <f t="shared" si="222"/>
        <v/>
      </c>
    </row>
    <row r="3440" spans="1:18" ht="20.399999999999999" x14ac:dyDescent="0.35">
      <c r="A3440" s="1">
        <v>3438</v>
      </c>
      <c r="B3440" s="1" t="s">
        <v>68</v>
      </c>
      <c r="C3440" s="1" t="s">
        <v>57</v>
      </c>
      <c r="D3440" s="1">
        <v>2013</v>
      </c>
      <c r="E3440" s="1">
        <v>39575</v>
      </c>
      <c r="F3440" s="1" t="s">
        <v>23</v>
      </c>
      <c r="G3440" s="1" t="s">
        <v>17</v>
      </c>
      <c r="H3440" s="1" t="s">
        <v>18</v>
      </c>
      <c r="I3440" s="1">
        <v>25.8</v>
      </c>
      <c r="J3440" s="1" t="s">
        <v>24</v>
      </c>
      <c r="K3440" s="1" t="s">
        <v>69</v>
      </c>
      <c r="L3440" s="1">
        <v>5</v>
      </c>
      <c r="N3440" s="1">
        <v>3.25</v>
      </c>
      <c r="P3440" s="2">
        <f t="shared" si="223"/>
        <v>98.6</v>
      </c>
      <c r="R3440" t="str">
        <f t="shared" si="222"/>
        <v/>
      </c>
    </row>
    <row r="3441" spans="1:18" ht="20.399999999999999" x14ac:dyDescent="0.35">
      <c r="A3441" s="1">
        <v>3439</v>
      </c>
      <c r="B3441" s="1" t="s">
        <v>1668</v>
      </c>
      <c r="C3441" s="1" t="s">
        <v>22</v>
      </c>
      <c r="D3441" s="1">
        <v>2010</v>
      </c>
      <c r="E3441" s="1">
        <v>63600</v>
      </c>
      <c r="F3441" s="1" t="s">
        <v>23</v>
      </c>
      <c r="G3441" s="1" t="s">
        <v>17</v>
      </c>
      <c r="H3441" s="1" t="s">
        <v>36</v>
      </c>
      <c r="I3441" s="1">
        <v>17.8</v>
      </c>
      <c r="J3441" s="1" t="s">
        <v>24</v>
      </c>
      <c r="K3441" s="1" t="s">
        <v>188</v>
      </c>
      <c r="L3441" s="1">
        <v>5</v>
      </c>
      <c r="N3441" s="1">
        <v>3.1</v>
      </c>
      <c r="P3441" s="2"/>
      <c r="R3441" t="str">
        <f t="shared" si="222"/>
        <v/>
      </c>
    </row>
    <row r="3442" spans="1:18" ht="20.399999999999999" x14ac:dyDescent="0.35">
      <c r="A3442" s="1">
        <v>3440</v>
      </c>
      <c r="B3442" s="1" t="s">
        <v>209</v>
      </c>
      <c r="C3442" s="1" t="s">
        <v>34</v>
      </c>
      <c r="D3442" s="1">
        <v>2014</v>
      </c>
      <c r="E3442" s="1">
        <v>70374</v>
      </c>
      <c r="F3442" s="1" t="s">
        <v>23</v>
      </c>
      <c r="G3442" s="1" t="s">
        <v>17</v>
      </c>
      <c r="H3442" s="1" t="s">
        <v>18</v>
      </c>
      <c r="I3442" s="1">
        <v>22.7</v>
      </c>
      <c r="J3442" s="1" t="s">
        <v>24</v>
      </c>
      <c r="K3442" s="1" t="s">
        <v>210</v>
      </c>
      <c r="L3442" s="1">
        <v>5</v>
      </c>
      <c r="N3442" s="1">
        <v>7.34</v>
      </c>
      <c r="P3442" s="2">
        <f t="shared" ref="P3442:P3473" si="225">--LEFT(K3442, FIND(" ", K3442) - 1)</f>
        <v>89.84</v>
      </c>
      <c r="R3442" t="str">
        <f t="shared" si="222"/>
        <v/>
      </c>
    </row>
    <row r="3443" spans="1:18" ht="20.399999999999999" x14ac:dyDescent="0.35">
      <c r="A3443" s="1">
        <v>3441</v>
      </c>
      <c r="B3443" s="1" t="s">
        <v>1918</v>
      </c>
      <c r="C3443" s="1" t="s">
        <v>57</v>
      </c>
      <c r="D3443" s="1">
        <v>2015</v>
      </c>
      <c r="E3443" s="1">
        <v>26256</v>
      </c>
      <c r="F3443" s="1" t="s">
        <v>23</v>
      </c>
      <c r="G3443" s="1" t="s">
        <v>17</v>
      </c>
      <c r="H3443" s="1" t="s">
        <v>18</v>
      </c>
      <c r="I3443" s="1">
        <v>20.14</v>
      </c>
      <c r="J3443" s="1" t="s">
        <v>24</v>
      </c>
      <c r="K3443" s="1" t="s">
        <v>80</v>
      </c>
      <c r="L3443" s="1">
        <v>5</v>
      </c>
      <c r="N3443" s="1">
        <v>4.25</v>
      </c>
      <c r="P3443" s="2">
        <f t="shared" si="225"/>
        <v>88.5</v>
      </c>
      <c r="R3443" t="str">
        <f t="shared" si="222"/>
        <v/>
      </c>
    </row>
    <row r="3444" spans="1:18" ht="20.399999999999999" x14ac:dyDescent="0.35">
      <c r="A3444" s="1">
        <v>3442</v>
      </c>
      <c r="B3444" s="1" t="s">
        <v>2175</v>
      </c>
      <c r="C3444" s="1" t="s">
        <v>61</v>
      </c>
      <c r="D3444" s="1">
        <v>2016</v>
      </c>
      <c r="E3444" s="1">
        <v>13460</v>
      </c>
      <c r="F3444" s="1" t="s">
        <v>28</v>
      </c>
      <c r="G3444" s="1" t="s">
        <v>17</v>
      </c>
      <c r="H3444" s="1" t="s">
        <v>18</v>
      </c>
      <c r="I3444" s="1">
        <v>18.600000000000001</v>
      </c>
      <c r="J3444" s="1" t="s">
        <v>24</v>
      </c>
      <c r="K3444" s="1" t="s">
        <v>327</v>
      </c>
      <c r="L3444" s="1">
        <v>5</v>
      </c>
      <c r="N3444" s="1">
        <v>6.45</v>
      </c>
      <c r="P3444" s="2">
        <f t="shared" si="225"/>
        <v>81.86</v>
      </c>
      <c r="R3444" t="str">
        <f t="shared" si="222"/>
        <v/>
      </c>
    </row>
    <row r="3445" spans="1:18" ht="20.399999999999999" x14ac:dyDescent="0.35">
      <c r="A3445" s="1">
        <v>3443</v>
      </c>
      <c r="B3445" s="1" t="s">
        <v>922</v>
      </c>
      <c r="C3445" s="1" t="s">
        <v>27</v>
      </c>
      <c r="D3445" s="1">
        <v>2011</v>
      </c>
      <c r="E3445" s="1">
        <v>122000</v>
      </c>
      <c r="F3445" s="1" t="s">
        <v>23</v>
      </c>
      <c r="G3445" s="1" t="s">
        <v>17</v>
      </c>
      <c r="H3445" s="1" t="s">
        <v>36</v>
      </c>
      <c r="I3445" s="1">
        <v>12.8</v>
      </c>
      <c r="J3445" s="1" t="s">
        <v>24</v>
      </c>
      <c r="K3445" s="1" t="s">
        <v>93</v>
      </c>
      <c r="L3445" s="1">
        <v>8</v>
      </c>
      <c r="N3445" s="1">
        <v>10.75</v>
      </c>
      <c r="P3445" s="2">
        <f t="shared" si="225"/>
        <v>102</v>
      </c>
      <c r="R3445" t="str">
        <f t="shared" si="222"/>
        <v/>
      </c>
    </row>
    <row r="3446" spans="1:18" ht="20.399999999999999" x14ac:dyDescent="0.35">
      <c r="A3446" s="1">
        <v>3444</v>
      </c>
      <c r="B3446" s="1" t="s">
        <v>1712</v>
      </c>
      <c r="C3446" s="1" t="s">
        <v>57</v>
      </c>
      <c r="D3446" s="1">
        <v>2015</v>
      </c>
      <c r="E3446" s="1">
        <v>58589</v>
      </c>
      <c r="F3446" s="1" t="s">
        <v>23</v>
      </c>
      <c r="G3446" s="1" t="s">
        <v>35</v>
      </c>
      <c r="H3446" s="1" t="s">
        <v>18</v>
      </c>
      <c r="I3446" s="1">
        <v>15.26</v>
      </c>
      <c r="J3446" s="1" t="s">
        <v>24</v>
      </c>
      <c r="K3446" s="1" t="s">
        <v>1713</v>
      </c>
      <c r="L3446" s="1">
        <v>5</v>
      </c>
      <c r="N3446" s="1">
        <v>27.75</v>
      </c>
      <c r="P3446" s="2">
        <f t="shared" si="225"/>
        <v>203.2</v>
      </c>
      <c r="R3446" t="str">
        <f t="shared" si="222"/>
        <v/>
      </c>
    </row>
    <row r="3447" spans="1:18" ht="20.399999999999999" x14ac:dyDescent="0.35">
      <c r="A3447" s="1">
        <v>3445</v>
      </c>
      <c r="B3447" s="1" t="s">
        <v>1956</v>
      </c>
      <c r="C3447" s="1" t="s">
        <v>43</v>
      </c>
      <c r="D3447" s="1">
        <v>2005</v>
      </c>
      <c r="E3447" s="1">
        <v>115000</v>
      </c>
      <c r="F3447" s="1" t="s">
        <v>28</v>
      </c>
      <c r="G3447" s="1" t="s">
        <v>17</v>
      </c>
      <c r="H3447" s="1" t="s">
        <v>36</v>
      </c>
      <c r="I3447" s="1">
        <v>17.3</v>
      </c>
      <c r="J3447" s="1" t="s">
        <v>24</v>
      </c>
      <c r="K3447" s="1" t="s">
        <v>106</v>
      </c>
      <c r="L3447" s="1">
        <v>5</v>
      </c>
      <c r="N3447" s="1">
        <v>0.99</v>
      </c>
      <c r="P3447" s="2">
        <f t="shared" si="225"/>
        <v>64</v>
      </c>
      <c r="R3447" t="str">
        <f t="shared" si="222"/>
        <v/>
      </c>
    </row>
    <row r="3448" spans="1:18" ht="20.399999999999999" x14ac:dyDescent="0.35">
      <c r="A3448" s="1">
        <v>3446</v>
      </c>
      <c r="B3448" s="1" t="s">
        <v>1055</v>
      </c>
      <c r="C3448" s="1" t="s">
        <v>22</v>
      </c>
      <c r="D3448" s="1">
        <v>2016</v>
      </c>
      <c r="E3448" s="1">
        <v>75000</v>
      </c>
      <c r="F3448" s="1" t="s">
        <v>23</v>
      </c>
      <c r="G3448" s="1" t="s">
        <v>35</v>
      </c>
      <c r="H3448" s="1" t="s">
        <v>18</v>
      </c>
      <c r="I3448" s="1">
        <v>12.62</v>
      </c>
      <c r="J3448" s="1" t="s">
        <v>24</v>
      </c>
      <c r="K3448" s="1" t="s">
        <v>1056</v>
      </c>
      <c r="L3448" s="1">
        <v>7</v>
      </c>
      <c r="N3448" s="1">
        <v>24</v>
      </c>
      <c r="P3448" s="2">
        <f t="shared" si="225"/>
        <v>158</v>
      </c>
      <c r="R3448" t="str">
        <f t="shared" si="222"/>
        <v/>
      </c>
    </row>
    <row r="3449" spans="1:18" ht="20.399999999999999" x14ac:dyDescent="0.35">
      <c r="A3449" s="1">
        <v>3447</v>
      </c>
      <c r="B3449" s="1" t="s">
        <v>2175</v>
      </c>
      <c r="C3449" s="1" t="s">
        <v>43</v>
      </c>
      <c r="D3449" s="1">
        <v>2016</v>
      </c>
      <c r="E3449" s="1">
        <v>30292</v>
      </c>
      <c r="F3449" s="1" t="s">
        <v>28</v>
      </c>
      <c r="G3449" s="1" t="s">
        <v>17</v>
      </c>
      <c r="H3449" s="1" t="s">
        <v>18</v>
      </c>
      <c r="I3449" s="1">
        <v>18.600000000000001</v>
      </c>
      <c r="J3449" s="1" t="s">
        <v>24</v>
      </c>
      <c r="K3449" s="1" t="s">
        <v>327</v>
      </c>
      <c r="L3449" s="1">
        <v>5</v>
      </c>
      <c r="N3449" s="1">
        <v>6.1</v>
      </c>
      <c r="P3449" s="2">
        <f t="shared" si="225"/>
        <v>81.86</v>
      </c>
      <c r="R3449" t="str">
        <f t="shared" si="222"/>
        <v/>
      </c>
    </row>
    <row r="3450" spans="1:18" ht="20.399999999999999" x14ac:dyDescent="0.35">
      <c r="A3450" s="1">
        <v>3448</v>
      </c>
      <c r="B3450" s="1" t="s">
        <v>89</v>
      </c>
      <c r="C3450" s="1" t="s">
        <v>129</v>
      </c>
      <c r="D3450" s="1">
        <v>2017</v>
      </c>
      <c r="E3450" s="1">
        <v>32248</v>
      </c>
      <c r="F3450" s="1" t="s">
        <v>28</v>
      </c>
      <c r="G3450" s="1" t="s">
        <v>17</v>
      </c>
      <c r="H3450" s="1" t="s">
        <v>18</v>
      </c>
      <c r="I3450" s="1">
        <v>17.5</v>
      </c>
      <c r="J3450" s="1" t="s">
        <v>24</v>
      </c>
      <c r="K3450" s="1" t="s">
        <v>29</v>
      </c>
      <c r="L3450" s="1">
        <v>5</v>
      </c>
      <c r="M3450" s="1" t="s">
        <v>757</v>
      </c>
      <c r="N3450" s="1">
        <v>8.25</v>
      </c>
      <c r="P3450" s="2">
        <f t="shared" si="225"/>
        <v>88.7</v>
      </c>
      <c r="Q3450">
        <f t="shared" si="224"/>
        <v>1032000</v>
      </c>
      <c r="R3450">
        <f t="shared" si="222"/>
        <v>99.991405038759694</v>
      </c>
    </row>
    <row r="3451" spans="1:18" ht="20.399999999999999" x14ac:dyDescent="0.35">
      <c r="A3451" s="1">
        <v>3449</v>
      </c>
      <c r="B3451" s="1" t="s">
        <v>1028</v>
      </c>
      <c r="C3451" s="1" t="s">
        <v>74</v>
      </c>
      <c r="D3451" s="1">
        <v>2013</v>
      </c>
      <c r="E3451" s="1">
        <v>74000</v>
      </c>
      <c r="F3451" s="1" t="s">
        <v>28</v>
      </c>
      <c r="G3451" s="1" t="s">
        <v>17</v>
      </c>
      <c r="H3451" s="1" t="s">
        <v>18</v>
      </c>
      <c r="I3451" s="1">
        <v>16.47</v>
      </c>
      <c r="J3451" s="1" t="s">
        <v>24</v>
      </c>
      <c r="K3451" s="1" t="s">
        <v>114</v>
      </c>
      <c r="L3451" s="1">
        <v>5</v>
      </c>
      <c r="N3451" s="1">
        <v>4.6500000000000004</v>
      </c>
      <c r="P3451" s="2">
        <f t="shared" si="225"/>
        <v>73.900000000000006</v>
      </c>
      <c r="R3451" t="str">
        <f t="shared" si="222"/>
        <v/>
      </c>
    </row>
    <row r="3452" spans="1:18" ht="20.399999999999999" x14ac:dyDescent="0.35">
      <c r="A3452" s="1">
        <v>3450</v>
      </c>
      <c r="B3452" s="1" t="s">
        <v>1204</v>
      </c>
      <c r="C3452" s="1" t="s">
        <v>15</v>
      </c>
      <c r="D3452" s="1">
        <v>2014</v>
      </c>
      <c r="E3452" s="1">
        <v>56100</v>
      </c>
      <c r="F3452" s="1" t="s">
        <v>28</v>
      </c>
      <c r="G3452" s="1" t="s">
        <v>17</v>
      </c>
      <c r="H3452" s="1" t="s">
        <v>18</v>
      </c>
      <c r="I3452" s="1">
        <v>13.7</v>
      </c>
      <c r="J3452" s="1" t="s">
        <v>24</v>
      </c>
      <c r="K3452" s="1" t="s">
        <v>973</v>
      </c>
      <c r="L3452" s="1">
        <v>5</v>
      </c>
      <c r="N3452" s="1">
        <v>9.75</v>
      </c>
      <c r="P3452" s="2">
        <f t="shared" si="225"/>
        <v>153.86000000000001</v>
      </c>
      <c r="R3452" t="str">
        <f t="shared" si="222"/>
        <v/>
      </c>
    </row>
    <row r="3453" spans="1:18" ht="20.399999999999999" x14ac:dyDescent="0.35">
      <c r="A3453" s="1">
        <v>3451</v>
      </c>
      <c r="B3453" s="1" t="s">
        <v>326</v>
      </c>
      <c r="C3453" s="1" t="s">
        <v>74</v>
      </c>
      <c r="D3453" s="1">
        <v>2014</v>
      </c>
      <c r="E3453" s="1">
        <v>61325</v>
      </c>
      <c r="F3453" s="1" t="s">
        <v>28</v>
      </c>
      <c r="G3453" s="1" t="s">
        <v>17</v>
      </c>
      <c r="H3453" s="1" t="s">
        <v>18</v>
      </c>
      <c r="I3453" s="1">
        <v>18.899999999999999</v>
      </c>
      <c r="J3453" s="1" t="s">
        <v>24</v>
      </c>
      <c r="K3453" s="1" t="s">
        <v>327</v>
      </c>
      <c r="L3453" s="1">
        <v>5</v>
      </c>
      <c r="M3453" s="1" t="s">
        <v>1502</v>
      </c>
      <c r="N3453" s="1">
        <v>4.4000000000000004</v>
      </c>
      <c r="P3453" s="2">
        <f t="shared" si="225"/>
        <v>81.86</v>
      </c>
      <c r="Q3453">
        <f t="shared" si="224"/>
        <v>810000</v>
      </c>
      <c r="R3453">
        <f t="shared" si="222"/>
        <v>99.989893827160486</v>
      </c>
    </row>
    <row r="3454" spans="1:18" ht="20.399999999999999" x14ac:dyDescent="0.35">
      <c r="A3454" s="1">
        <v>3452</v>
      </c>
      <c r="B3454" s="1" t="s">
        <v>887</v>
      </c>
      <c r="C3454" s="1" t="s">
        <v>57</v>
      </c>
      <c r="D3454" s="1">
        <v>2014</v>
      </c>
      <c r="E3454" s="1">
        <v>33000</v>
      </c>
      <c r="F3454" s="1" t="s">
        <v>28</v>
      </c>
      <c r="G3454" s="1" t="s">
        <v>17</v>
      </c>
      <c r="H3454" s="1" t="s">
        <v>18</v>
      </c>
      <c r="I3454" s="1">
        <v>19.100000000000001</v>
      </c>
      <c r="J3454" s="1" t="s">
        <v>24</v>
      </c>
      <c r="K3454" s="1" t="s">
        <v>733</v>
      </c>
      <c r="L3454" s="1">
        <v>5</v>
      </c>
      <c r="N3454" s="1">
        <v>3.99</v>
      </c>
      <c r="P3454" s="2">
        <f t="shared" si="225"/>
        <v>85.8</v>
      </c>
      <c r="R3454" t="str">
        <f t="shared" si="222"/>
        <v/>
      </c>
    </row>
    <row r="3455" spans="1:18" ht="20.399999999999999" x14ac:dyDescent="0.35">
      <c r="A3455" s="1">
        <v>3453</v>
      </c>
      <c r="B3455" s="1" t="s">
        <v>2176</v>
      </c>
      <c r="C3455" s="1" t="s">
        <v>34</v>
      </c>
      <c r="D3455" s="1">
        <v>2016</v>
      </c>
      <c r="E3455" s="1">
        <v>18090</v>
      </c>
      <c r="F3455" s="1" t="s">
        <v>23</v>
      </c>
      <c r="G3455" s="1" t="s">
        <v>35</v>
      </c>
      <c r="H3455" s="1" t="s">
        <v>18</v>
      </c>
      <c r="I3455" s="1">
        <v>16.2</v>
      </c>
      <c r="J3455" s="1" t="s">
        <v>24</v>
      </c>
      <c r="K3455" s="1" t="s">
        <v>321</v>
      </c>
      <c r="L3455" s="1">
        <v>5</v>
      </c>
      <c r="N3455" s="1">
        <v>45.73</v>
      </c>
      <c r="P3455" s="2">
        <f t="shared" si="225"/>
        <v>258</v>
      </c>
      <c r="R3455" t="str">
        <f t="shared" si="222"/>
        <v/>
      </c>
    </row>
    <row r="3456" spans="1:18" ht="20.399999999999999" x14ac:dyDescent="0.35">
      <c r="A3456" s="1">
        <v>3454</v>
      </c>
      <c r="B3456" s="1" t="s">
        <v>318</v>
      </c>
      <c r="C3456" s="1" t="s">
        <v>53</v>
      </c>
      <c r="D3456" s="1">
        <v>2014</v>
      </c>
      <c r="E3456" s="1">
        <v>71390</v>
      </c>
      <c r="F3456" s="1" t="s">
        <v>23</v>
      </c>
      <c r="G3456" s="1" t="s">
        <v>17</v>
      </c>
      <c r="H3456" s="1" t="s">
        <v>18</v>
      </c>
      <c r="I3456" s="1">
        <v>22.7</v>
      </c>
      <c r="J3456" s="1" t="s">
        <v>24</v>
      </c>
      <c r="K3456" s="1" t="s">
        <v>210</v>
      </c>
      <c r="L3456" s="1">
        <v>5</v>
      </c>
      <c r="N3456" s="1">
        <v>5.27</v>
      </c>
      <c r="P3456" s="2">
        <f t="shared" si="225"/>
        <v>89.84</v>
      </c>
      <c r="R3456" t="str">
        <f t="shared" si="222"/>
        <v/>
      </c>
    </row>
    <row r="3457" spans="1:18" ht="20.399999999999999" x14ac:dyDescent="0.35">
      <c r="A3457" s="1">
        <v>3455</v>
      </c>
      <c r="B3457" s="1" t="s">
        <v>14</v>
      </c>
      <c r="C3457" s="1" t="s">
        <v>15</v>
      </c>
      <c r="D3457" s="1">
        <v>2014</v>
      </c>
      <c r="E3457" s="1">
        <v>41000</v>
      </c>
      <c r="F3457" s="1" t="s">
        <v>16</v>
      </c>
      <c r="G3457" s="1" t="s">
        <v>17</v>
      </c>
      <c r="H3457" s="1" t="s">
        <v>18</v>
      </c>
      <c r="I3457" s="1">
        <v>26.2</v>
      </c>
      <c r="J3457" s="1" t="s">
        <v>19</v>
      </c>
      <c r="K3457" s="1" t="s">
        <v>1027</v>
      </c>
      <c r="L3457" s="1">
        <v>5</v>
      </c>
      <c r="N3457" s="1">
        <v>3.5</v>
      </c>
      <c r="P3457" s="2">
        <f t="shared" si="225"/>
        <v>58.2</v>
      </c>
      <c r="R3457" t="str">
        <f t="shared" si="222"/>
        <v/>
      </c>
    </row>
    <row r="3458" spans="1:18" ht="20.399999999999999" x14ac:dyDescent="0.35">
      <c r="A3458" s="1">
        <v>3456</v>
      </c>
      <c r="B3458" s="1" t="s">
        <v>1005</v>
      </c>
      <c r="C3458" s="1" t="s">
        <v>129</v>
      </c>
      <c r="D3458" s="1">
        <v>2016</v>
      </c>
      <c r="E3458" s="1">
        <v>67000</v>
      </c>
      <c r="F3458" s="1" t="s">
        <v>23</v>
      </c>
      <c r="G3458" s="1" t="s">
        <v>17</v>
      </c>
      <c r="H3458" s="1" t="s">
        <v>18</v>
      </c>
      <c r="I3458" s="1">
        <v>26</v>
      </c>
      <c r="J3458" s="1" t="s">
        <v>24</v>
      </c>
      <c r="K3458" s="1" t="s">
        <v>69</v>
      </c>
      <c r="L3458" s="1">
        <v>5</v>
      </c>
      <c r="N3458" s="1">
        <v>7.25</v>
      </c>
      <c r="P3458" s="2">
        <f t="shared" si="225"/>
        <v>98.6</v>
      </c>
      <c r="R3458" t="str">
        <f t="shared" si="222"/>
        <v/>
      </c>
    </row>
    <row r="3459" spans="1:18" ht="20.399999999999999" x14ac:dyDescent="0.35">
      <c r="A3459" s="1">
        <v>3457</v>
      </c>
      <c r="B3459" s="1" t="s">
        <v>718</v>
      </c>
      <c r="C3459" s="1" t="s">
        <v>27</v>
      </c>
      <c r="D3459" s="1">
        <v>2008</v>
      </c>
      <c r="E3459" s="1">
        <v>99000</v>
      </c>
      <c r="F3459" s="1" t="s">
        <v>23</v>
      </c>
      <c r="G3459" s="1" t="s">
        <v>17</v>
      </c>
      <c r="H3459" s="1" t="s">
        <v>36</v>
      </c>
      <c r="I3459" s="1">
        <v>17</v>
      </c>
      <c r="J3459" s="1" t="s">
        <v>24</v>
      </c>
      <c r="K3459" s="1" t="s">
        <v>424</v>
      </c>
      <c r="L3459" s="1">
        <v>5</v>
      </c>
      <c r="N3459" s="1">
        <v>1.6</v>
      </c>
      <c r="P3459" s="2">
        <f t="shared" si="225"/>
        <v>70</v>
      </c>
      <c r="R3459" t="str">
        <f t="shared" si="222"/>
        <v/>
      </c>
    </row>
    <row r="3460" spans="1:18" ht="20.399999999999999" x14ac:dyDescent="0.35">
      <c r="A3460" s="1">
        <v>3458</v>
      </c>
      <c r="B3460" s="1" t="s">
        <v>653</v>
      </c>
      <c r="C3460" s="1" t="s">
        <v>22</v>
      </c>
      <c r="D3460" s="1">
        <v>2014</v>
      </c>
      <c r="E3460" s="1">
        <v>142000</v>
      </c>
      <c r="F3460" s="1" t="s">
        <v>23</v>
      </c>
      <c r="G3460" s="1" t="s">
        <v>17</v>
      </c>
      <c r="H3460" s="1" t="s">
        <v>36</v>
      </c>
      <c r="I3460" s="1">
        <v>19.010000000000002</v>
      </c>
      <c r="J3460" s="1" t="s">
        <v>24</v>
      </c>
      <c r="K3460" s="1" t="s">
        <v>95</v>
      </c>
      <c r="L3460" s="1">
        <v>5</v>
      </c>
      <c r="N3460" s="1">
        <v>6</v>
      </c>
      <c r="P3460" s="2">
        <f t="shared" si="225"/>
        <v>108.45</v>
      </c>
      <c r="R3460" t="str">
        <f t="shared" si="222"/>
        <v/>
      </c>
    </row>
    <row r="3461" spans="1:18" ht="20.399999999999999" x14ac:dyDescent="0.35">
      <c r="A3461" s="1">
        <v>3459</v>
      </c>
      <c r="B3461" s="1" t="s">
        <v>453</v>
      </c>
      <c r="C3461" s="1" t="s">
        <v>27</v>
      </c>
      <c r="D3461" s="1">
        <v>2010</v>
      </c>
      <c r="E3461" s="1">
        <v>26966</v>
      </c>
      <c r="F3461" s="1" t="s">
        <v>28</v>
      </c>
      <c r="G3461" s="1" t="s">
        <v>17</v>
      </c>
      <c r="H3461" s="1" t="s">
        <v>18</v>
      </c>
      <c r="I3461" s="1">
        <v>20.36</v>
      </c>
      <c r="J3461" s="1" t="s">
        <v>24</v>
      </c>
      <c r="K3461" s="1" t="s">
        <v>151</v>
      </c>
      <c r="L3461" s="1">
        <v>5</v>
      </c>
      <c r="N3461" s="1">
        <v>3</v>
      </c>
      <c r="P3461" s="2">
        <f t="shared" si="225"/>
        <v>78.900000000000006</v>
      </c>
      <c r="R3461" t="str">
        <f t="shared" si="222"/>
        <v/>
      </c>
    </row>
    <row r="3462" spans="1:18" ht="20.399999999999999" x14ac:dyDescent="0.35">
      <c r="A3462" s="1">
        <v>3460</v>
      </c>
      <c r="B3462" s="1" t="s">
        <v>1443</v>
      </c>
      <c r="C3462" s="1" t="s">
        <v>15</v>
      </c>
      <c r="D3462" s="1">
        <v>2015</v>
      </c>
      <c r="E3462" s="1">
        <v>27628</v>
      </c>
      <c r="F3462" s="1" t="s">
        <v>28</v>
      </c>
      <c r="G3462" s="1" t="s">
        <v>17</v>
      </c>
      <c r="H3462" s="1" t="s">
        <v>18</v>
      </c>
      <c r="I3462" s="1">
        <v>18.7</v>
      </c>
      <c r="J3462" s="1" t="s">
        <v>24</v>
      </c>
      <c r="K3462" s="1" t="s">
        <v>29</v>
      </c>
      <c r="L3462" s="1">
        <v>5</v>
      </c>
      <c r="N3462" s="1">
        <v>4.95</v>
      </c>
      <c r="P3462" s="2">
        <f t="shared" si="225"/>
        <v>88.7</v>
      </c>
      <c r="R3462" t="str">
        <f t="shared" si="222"/>
        <v/>
      </c>
    </row>
    <row r="3463" spans="1:18" ht="20.399999999999999" x14ac:dyDescent="0.35">
      <c r="A3463" s="1">
        <v>3461</v>
      </c>
      <c r="B3463" s="1" t="s">
        <v>939</v>
      </c>
      <c r="C3463" s="1" t="s">
        <v>39</v>
      </c>
      <c r="D3463" s="1">
        <v>2016</v>
      </c>
      <c r="E3463" s="1">
        <v>82497</v>
      </c>
      <c r="F3463" s="1" t="s">
        <v>23</v>
      </c>
      <c r="G3463" s="1" t="s">
        <v>17</v>
      </c>
      <c r="H3463" s="1" t="s">
        <v>18</v>
      </c>
      <c r="I3463" s="1">
        <v>23.65</v>
      </c>
      <c r="J3463" s="1" t="s">
        <v>24</v>
      </c>
      <c r="K3463" s="1" t="s">
        <v>80</v>
      </c>
      <c r="L3463" s="1">
        <v>5</v>
      </c>
      <c r="N3463" s="1">
        <v>8.99</v>
      </c>
      <c r="P3463" s="2">
        <f t="shared" si="225"/>
        <v>88.5</v>
      </c>
      <c r="R3463" t="str">
        <f t="shared" si="222"/>
        <v/>
      </c>
    </row>
    <row r="3464" spans="1:18" ht="20.399999999999999" x14ac:dyDescent="0.35">
      <c r="A3464" s="1">
        <v>3462</v>
      </c>
      <c r="B3464" s="1" t="s">
        <v>2177</v>
      </c>
      <c r="C3464" s="1" t="s">
        <v>15</v>
      </c>
      <c r="D3464" s="1">
        <v>2007</v>
      </c>
      <c r="E3464" s="1">
        <v>86000</v>
      </c>
      <c r="F3464" s="1" t="s">
        <v>28</v>
      </c>
      <c r="G3464" s="1" t="s">
        <v>17</v>
      </c>
      <c r="H3464" s="1" t="s">
        <v>145</v>
      </c>
      <c r="I3464" s="1">
        <v>11.9</v>
      </c>
      <c r="J3464" s="1" t="s">
        <v>24</v>
      </c>
      <c r="K3464" s="1" t="s">
        <v>2178</v>
      </c>
      <c r="L3464" s="1">
        <v>5</v>
      </c>
      <c r="N3464" s="1">
        <v>1.85</v>
      </c>
      <c r="P3464" s="2">
        <f t="shared" si="225"/>
        <v>144</v>
      </c>
      <c r="R3464" t="str">
        <f t="shared" si="222"/>
        <v/>
      </c>
    </row>
    <row r="3465" spans="1:18" ht="20.399999999999999" x14ac:dyDescent="0.35">
      <c r="A3465" s="1">
        <v>3463</v>
      </c>
      <c r="B3465" s="1" t="s">
        <v>519</v>
      </c>
      <c r="C3465" s="1" t="s">
        <v>34</v>
      </c>
      <c r="D3465" s="1">
        <v>2016</v>
      </c>
      <c r="E3465" s="1">
        <v>26981</v>
      </c>
      <c r="F3465" s="1" t="s">
        <v>28</v>
      </c>
      <c r="G3465" s="1" t="s">
        <v>17</v>
      </c>
      <c r="H3465" s="1" t="s">
        <v>18</v>
      </c>
      <c r="I3465" s="1">
        <v>16.47</v>
      </c>
      <c r="J3465" s="1" t="s">
        <v>24</v>
      </c>
      <c r="K3465" s="1" t="s">
        <v>114</v>
      </c>
      <c r="L3465" s="1">
        <v>5</v>
      </c>
      <c r="N3465" s="1">
        <v>6.16</v>
      </c>
      <c r="P3465" s="2">
        <f t="shared" si="225"/>
        <v>73.900000000000006</v>
      </c>
      <c r="R3465" t="str">
        <f t="shared" si="222"/>
        <v/>
      </c>
    </row>
    <row r="3466" spans="1:18" ht="20.399999999999999" x14ac:dyDescent="0.35">
      <c r="A3466" s="1">
        <v>3464</v>
      </c>
      <c r="B3466" s="1" t="s">
        <v>198</v>
      </c>
      <c r="C3466" s="1" t="s">
        <v>39</v>
      </c>
      <c r="D3466" s="1">
        <v>2010</v>
      </c>
      <c r="E3466" s="1">
        <v>110471</v>
      </c>
      <c r="F3466" s="1" t="s">
        <v>23</v>
      </c>
      <c r="G3466" s="1" t="s">
        <v>17</v>
      </c>
      <c r="H3466" s="1" t="s">
        <v>18</v>
      </c>
      <c r="I3466" s="1">
        <v>21.1</v>
      </c>
      <c r="J3466" s="1" t="s">
        <v>24</v>
      </c>
      <c r="K3466" s="1" t="s">
        <v>114</v>
      </c>
      <c r="L3466" s="1">
        <v>5</v>
      </c>
      <c r="N3466" s="1">
        <v>3.5</v>
      </c>
      <c r="P3466" s="2">
        <f t="shared" si="225"/>
        <v>73.900000000000006</v>
      </c>
      <c r="R3466" t="str">
        <f t="shared" si="222"/>
        <v/>
      </c>
    </row>
    <row r="3467" spans="1:18" ht="20.399999999999999" x14ac:dyDescent="0.35">
      <c r="A3467" s="1">
        <v>3465</v>
      </c>
      <c r="B3467" s="1" t="s">
        <v>1166</v>
      </c>
      <c r="C3467" s="1" t="s">
        <v>43</v>
      </c>
      <c r="D3467" s="1">
        <v>2014</v>
      </c>
      <c r="E3467" s="1">
        <v>69000</v>
      </c>
      <c r="F3467" s="1" t="s">
        <v>28</v>
      </c>
      <c r="G3467" s="1" t="s">
        <v>17</v>
      </c>
      <c r="H3467" s="1" t="s">
        <v>18</v>
      </c>
      <c r="I3467" s="1">
        <v>19.5</v>
      </c>
      <c r="J3467" s="1" t="s">
        <v>24</v>
      </c>
      <c r="K3467" s="1" t="s">
        <v>32</v>
      </c>
      <c r="L3467" s="1">
        <v>5</v>
      </c>
      <c r="M3467" s="1" t="s">
        <v>2179</v>
      </c>
      <c r="N3467" s="1">
        <v>4.5</v>
      </c>
      <c r="P3467" s="2">
        <f t="shared" si="225"/>
        <v>88.76</v>
      </c>
      <c r="Q3467">
        <f t="shared" ref="Q3467:Q3526" si="226">VALUE(SUBSTITUTE(SUBSTITUTE(TRIM(M3467), CHAR(160), ""), " Lakh", "")) * 100000</f>
        <v>752000</v>
      </c>
      <c r="R3467">
        <f t="shared" si="222"/>
        <v>99.988196808510637</v>
      </c>
    </row>
    <row r="3468" spans="1:18" ht="20.399999999999999" x14ac:dyDescent="0.35">
      <c r="A3468" s="1">
        <v>3466</v>
      </c>
      <c r="B3468" s="1" t="s">
        <v>638</v>
      </c>
      <c r="C3468" s="1" t="s">
        <v>39</v>
      </c>
      <c r="D3468" s="1">
        <v>2017</v>
      </c>
      <c r="E3468" s="1">
        <v>12000</v>
      </c>
      <c r="F3468" s="1" t="s">
        <v>28</v>
      </c>
      <c r="G3468" s="1" t="s">
        <v>17</v>
      </c>
      <c r="H3468" s="1" t="s">
        <v>18</v>
      </c>
      <c r="I3468" s="1">
        <v>18.600000000000001</v>
      </c>
      <c r="J3468" s="1" t="s">
        <v>24</v>
      </c>
      <c r="K3468" s="1" t="s">
        <v>368</v>
      </c>
      <c r="L3468" s="1">
        <v>5</v>
      </c>
      <c r="N3468" s="1">
        <v>7.75</v>
      </c>
      <c r="P3468" s="2">
        <f t="shared" si="225"/>
        <v>81.83</v>
      </c>
      <c r="R3468" t="str">
        <f t="shared" si="222"/>
        <v/>
      </c>
    </row>
    <row r="3469" spans="1:18" ht="20.399999999999999" x14ac:dyDescent="0.35">
      <c r="A3469" s="1">
        <v>3467</v>
      </c>
      <c r="B3469" s="1" t="s">
        <v>361</v>
      </c>
      <c r="C3469" s="1" t="s">
        <v>39</v>
      </c>
      <c r="D3469" s="1">
        <v>2014</v>
      </c>
      <c r="E3469" s="1">
        <v>77500</v>
      </c>
      <c r="F3469" s="1" t="s">
        <v>23</v>
      </c>
      <c r="G3469" s="1" t="s">
        <v>17</v>
      </c>
      <c r="H3469" s="1" t="s">
        <v>18</v>
      </c>
      <c r="I3469" s="1">
        <v>20.45</v>
      </c>
      <c r="J3469" s="1" t="s">
        <v>24</v>
      </c>
      <c r="K3469" s="1" t="s">
        <v>72</v>
      </c>
      <c r="L3469" s="1">
        <v>5</v>
      </c>
      <c r="N3469" s="1">
        <v>6.6</v>
      </c>
      <c r="P3469" s="2">
        <f t="shared" si="225"/>
        <v>83.8</v>
      </c>
      <c r="R3469" t="str">
        <f t="shared" ref="R3469:R3532" si="227">IF(Q3469&lt;&gt;"", ((Q3469 - P3469) / Q3469) * 100, "")</f>
        <v/>
      </c>
    </row>
    <row r="3470" spans="1:18" ht="20.399999999999999" x14ac:dyDescent="0.35">
      <c r="A3470" s="1">
        <v>3468</v>
      </c>
      <c r="B3470" s="1" t="s">
        <v>437</v>
      </c>
      <c r="C3470" s="1" t="s">
        <v>53</v>
      </c>
      <c r="D3470" s="1">
        <v>2014</v>
      </c>
      <c r="E3470" s="1">
        <v>48031</v>
      </c>
      <c r="F3470" s="1" t="s">
        <v>28</v>
      </c>
      <c r="G3470" s="1" t="s">
        <v>17</v>
      </c>
      <c r="H3470" s="1" t="s">
        <v>18</v>
      </c>
      <c r="I3470" s="1">
        <v>18.899999999999999</v>
      </c>
      <c r="J3470" s="1" t="s">
        <v>24</v>
      </c>
      <c r="K3470" s="1" t="s">
        <v>110</v>
      </c>
      <c r="L3470" s="1">
        <v>5</v>
      </c>
      <c r="N3470" s="1">
        <v>4.9800000000000004</v>
      </c>
      <c r="P3470" s="2">
        <f t="shared" si="225"/>
        <v>82</v>
      </c>
      <c r="R3470" t="str">
        <f t="shared" si="227"/>
        <v/>
      </c>
    </row>
    <row r="3471" spans="1:18" ht="20.399999999999999" x14ac:dyDescent="0.35">
      <c r="A3471" s="1">
        <v>3469</v>
      </c>
      <c r="B3471" s="1" t="s">
        <v>818</v>
      </c>
      <c r="C3471" s="1" t="s">
        <v>27</v>
      </c>
      <c r="D3471" s="1">
        <v>2008</v>
      </c>
      <c r="E3471" s="1">
        <v>170000</v>
      </c>
      <c r="F3471" s="1" t="s">
        <v>23</v>
      </c>
      <c r="G3471" s="1" t="s">
        <v>35</v>
      </c>
      <c r="H3471" s="1" t="s">
        <v>145</v>
      </c>
      <c r="I3471" s="1">
        <v>16.07</v>
      </c>
      <c r="J3471" s="1" t="s">
        <v>24</v>
      </c>
      <c r="K3471" s="1" t="s">
        <v>587</v>
      </c>
      <c r="L3471" s="1">
        <v>5</v>
      </c>
      <c r="N3471" s="1">
        <v>9.75</v>
      </c>
      <c r="P3471" s="2">
        <f t="shared" si="225"/>
        <v>181</v>
      </c>
      <c r="R3471" t="str">
        <f t="shared" si="227"/>
        <v/>
      </c>
    </row>
    <row r="3472" spans="1:18" ht="20.399999999999999" x14ac:dyDescent="0.35">
      <c r="A3472" s="1">
        <v>3470</v>
      </c>
      <c r="B3472" s="1" t="s">
        <v>1505</v>
      </c>
      <c r="C3472" s="1" t="s">
        <v>15</v>
      </c>
      <c r="D3472" s="1">
        <v>2014</v>
      </c>
      <c r="E3472" s="1">
        <v>69565</v>
      </c>
      <c r="F3472" s="1" t="s">
        <v>23</v>
      </c>
      <c r="G3472" s="1" t="s">
        <v>17</v>
      </c>
      <c r="H3472" s="1" t="s">
        <v>18</v>
      </c>
      <c r="I3472" s="1">
        <v>22.7</v>
      </c>
      <c r="J3472" s="1" t="s">
        <v>24</v>
      </c>
      <c r="K3472" s="1" t="s">
        <v>210</v>
      </c>
      <c r="L3472" s="1">
        <v>5</v>
      </c>
      <c r="N3472" s="1">
        <v>5.55</v>
      </c>
      <c r="P3472" s="2">
        <f t="shared" si="225"/>
        <v>89.84</v>
      </c>
      <c r="R3472" t="str">
        <f t="shared" si="227"/>
        <v/>
      </c>
    </row>
    <row r="3473" spans="1:18" ht="20.399999999999999" x14ac:dyDescent="0.35">
      <c r="A3473" s="1">
        <v>3471</v>
      </c>
      <c r="B3473" s="1" t="s">
        <v>781</v>
      </c>
      <c r="C3473" s="1" t="s">
        <v>39</v>
      </c>
      <c r="D3473" s="1">
        <v>2016</v>
      </c>
      <c r="E3473" s="1">
        <v>45492</v>
      </c>
      <c r="F3473" s="1" t="s">
        <v>23</v>
      </c>
      <c r="G3473" s="1" t="s">
        <v>35</v>
      </c>
      <c r="H3473" s="1" t="s">
        <v>18</v>
      </c>
      <c r="I3473" s="1">
        <v>21.5</v>
      </c>
      <c r="J3473" s="1" t="s">
        <v>24</v>
      </c>
      <c r="K3473" s="1" t="s">
        <v>181</v>
      </c>
      <c r="L3473" s="1">
        <v>5</v>
      </c>
      <c r="M3473" s="1" t="s">
        <v>2180</v>
      </c>
      <c r="N3473" s="1">
        <v>10.3</v>
      </c>
      <c r="P3473" s="2">
        <f t="shared" si="225"/>
        <v>108.5</v>
      </c>
      <c r="Q3473">
        <f t="shared" si="226"/>
        <v>1568000</v>
      </c>
      <c r="R3473">
        <f t="shared" si="227"/>
        <v>99.993080357142858</v>
      </c>
    </row>
    <row r="3474" spans="1:18" ht="20.399999999999999" x14ac:dyDescent="0.35">
      <c r="A3474" s="1">
        <v>3472</v>
      </c>
      <c r="B3474" s="1" t="s">
        <v>1379</v>
      </c>
      <c r="C3474" s="1" t="s">
        <v>27</v>
      </c>
      <c r="D3474" s="1">
        <v>2011</v>
      </c>
      <c r="E3474" s="1">
        <v>85000</v>
      </c>
      <c r="F3474" s="1" t="s">
        <v>28</v>
      </c>
      <c r="G3474" s="1" t="s">
        <v>35</v>
      </c>
      <c r="H3474" s="1" t="s">
        <v>36</v>
      </c>
      <c r="I3474" s="1">
        <v>11.7</v>
      </c>
      <c r="J3474" s="1" t="s">
        <v>24</v>
      </c>
      <c r="K3474" s="1" t="s">
        <v>507</v>
      </c>
      <c r="L3474" s="1">
        <v>5</v>
      </c>
      <c r="N3474" s="1">
        <v>7.5</v>
      </c>
      <c r="P3474" s="2">
        <f t="shared" ref="P3474:P3505" si="228">--LEFT(K3474, FIND(" ", K3474) - 1)</f>
        <v>177.6</v>
      </c>
      <c r="R3474" t="str">
        <f t="shared" si="227"/>
        <v/>
      </c>
    </row>
    <row r="3475" spans="1:18" ht="20.399999999999999" x14ac:dyDescent="0.35">
      <c r="A3475" s="1">
        <v>3473</v>
      </c>
      <c r="B3475" s="1" t="s">
        <v>863</v>
      </c>
      <c r="C3475" s="1" t="s">
        <v>39</v>
      </c>
      <c r="D3475" s="1">
        <v>2008</v>
      </c>
      <c r="E3475" s="1">
        <v>55902</v>
      </c>
      <c r="F3475" s="1" t="s">
        <v>28</v>
      </c>
      <c r="G3475" s="1" t="s">
        <v>17</v>
      </c>
      <c r="H3475" s="1" t="s">
        <v>18</v>
      </c>
      <c r="I3475" s="1">
        <v>14.49</v>
      </c>
      <c r="J3475" s="1" t="s">
        <v>24</v>
      </c>
      <c r="K3475" s="1" t="s">
        <v>864</v>
      </c>
      <c r="L3475" s="1">
        <v>5</v>
      </c>
      <c r="N3475" s="1">
        <v>1.8</v>
      </c>
      <c r="P3475" s="2">
        <f t="shared" si="228"/>
        <v>92.7</v>
      </c>
      <c r="R3475" t="str">
        <f t="shared" si="227"/>
        <v/>
      </c>
    </row>
    <row r="3476" spans="1:18" ht="20.399999999999999" x14ac:dyDescent="0.35">
      <c r="A3476" s="1">
        <v>3474</v>
      </c>
      <c r="B3476" s="1" t="s">
        <v>2064</v>
      </c>
      <c r="C3476" s="1" t="s">
        <v>39</v>
      </c>
      <c r="D3476" s="1">
        <v>2017</v>
      </c>
      <c r="E3476" s="1">
        <v>18500</v>
      </c>
      <c r="F3476" s="1" t="s">
        <v>28</v>
      </c>
      <c r="G3476" s="1" t="s">
        <v>17</v>
      </c>
      <c r="H3476" s="1" t="s">
        <v>18</v>
      </c>
      <c r="I3476" s="1">
        <v>16.2</v>
      </c>
      <c r="J3476" s="1" t="s">
        <v>24</v>
      </c>
      <c r="K3476" s="1" t="s">
        <v>51</v>
      </c>
      <c r="L3476" s="1">
        <v>5</v>
      </c>
      <c r="N3476" s="1">
        <v>6.25</v>
      </c>
      <c r="P3476" s="2">
        <f t="shared" si="228"/>
        <v>74</v>
      </c>
      <c r="R3476" t="str">
        <f t="shared" si="227"/>
        <v/>
      </c>
    </row>
    <row r="3477" spans="1:18" ht="20.399999999999999" x14ac:dyDescent="0.35">
      <c r="A3477" s="1">
        <v>3475</v>
      </c>
      <c r="B3477" s="1" t="s">
        <v>2181</v>
      </c>
      <c r="C3477" s="1" t="s">
        <v>39</v>
      </c>
      <c r="D3477" s="1">
        <v>2015</v>
      </c>
      <c r="E3477" s="1">
        <v>129750</v>
      </c>
      <c r="F3477" s="1" t="s">
        <v>23</v>
      </c>
      <c r="G3477" s="1" t="s">
        <v>17</v>
      </c>
      <c r="H3477" s="1" t="s">
        <v>36</v>
      </c>
      <c r="I3477" s="1">
        <v>14.95</v>
      </c>
      <c r="J3477" s="1" t="s">
        <v>24</v>
      </c>
      <c r="K3477" s="1" t="s">
        <v>505</v>
      </c>
      <c r="L3477" s="1">
        <v>7</v>
      </c>
      <c r="N3477" s="1">
        <v>6.8</v>
      </c>
      <c r="P3477" s="2">
        <f t="shared" si="228"/>
        <v>93.7</v>
      </c>
      <c r="R3477" t="str">
        <f t="shared" si="227"/>
        <v/>
      </c>
    </row>
    <row r="3478" spans="1:18" ht="20.399999999999999" x14ac:dyDescent="0.35">
      <c r="A3478" s="1">
        <v>3476</v>
      </c>
      <c r="B3478" s="1" t="s">
        <v>1152</v>
      </c>
      <c r="C3478" s="1" t="s">
        <v>39</v>
      </c>
      <c r="D3478" s="1">
        <v>2009</v>
      </c>
      <c r="E3478" s="1">
        <v>50902</v>
      </c>
      <c r="F3478" s="1" t="s">
        <v>28</v>
      </c>
      <c r="G3478" s="1" t="s">
        <v>35</v>
      </c>
      <c r="H3478" s="1" t="s">
        <v>18</v>
      </c>
      <c r="I3478" s="1">
        <v>19.2</v>
      </c>
      <c r="J3478" s="1" t="s">
        <v>24</v>
      </c>
      <c r="K3478" s="1" t="s">
        <v>84</v>
      </c>
      <c r="L3478" s="1">
        <v>5</v>
      </c>
      <c r="N3478" s="1">
        <v>3</v>
      </c>
      <c r="P3478" s="2">
        <f t="shared" si="228"/>
        <v>80</v>
      </c>
      <c r="R3478" t="str">
        <f t="shared" si="227"/>
        <v/>
      </c>
    </row>
    <row r="3479" spans="1:18" ht="20.399999999999999" x14ac:dyDescent="0.35">
      <c r="A3479" s="1">
        <v>3477</v>
      </c>
      <c r="B3479" s="1" t="s">
        <v>178</v>
      </c>
      <c r="C3479" s="1" t="s">
        <v>34</v>
      </c>
      <c r="D3479" s="1">
        <v>2015</v>
      </c>
      <c r="E3479" s="1">
        <v>84725</v>
      </c>
      <c r="F3479" s="1" t="s">
        <v>23</v>
      </c>
      <c r="G3479" s="1" t="s">
        <v>17</v>
      </c>
      <c r="H3479" s="1" t="s">
        <v>18</v>
      </c>
      <c r="I3479" s="1">
        <v>15.1</v>
      </c>
      <c r="J3479" s="1" t="s">
        <v>24</v>
      </c>
      <c r="K3479" s="1" t="s">
        <v>167</v>
      </c>
      <c r="L3479" s="1">
        <v>7</v>
      </c>
      <c r="N3479" s="1">
        <v>11.6</v>
      </c>
      <c r="P3479" s="2">
        <f t="shared" si="228"/>
        <v>140</v>
      </c>
      <c r="R3479" t="str">
        <f t="shared" si="227"/>
        <v/>
      </c>
    </row>
    <row r="3480" spans="1:18" ht="20.399999999999999" x14ac:dyDescent="0.35">
      <c r="A3480" s="1">
        <v>3478</v>
      </c>
      <c r="B3480" s="1" t="s">
        <v>1039</v>
      </c>
      <c r="C3480" s="1" t="s">
        <v>15</v>
      </c>
      <c r="D3480" s="1">
        <v>2013</v>
      </c>
      <c r="E3480" s="1">
        <v>40000</v>
      </c>
      <c r="F3480" s="1" t="s">
        <v>23</v>
      </c>
      <c r="G3480" s="1" t="s">
        <v>17</v>
      </c>
      <c r="H3480" s="1" t="s">
        <v>36</v>
      </c>
      <c r="I3480" s="1">
        <v>22.7</v>
      </c>
      <c r="J3480" s="1" t="s">
        <v>24</v>
      </c>
      <c r="K3480" s="1" t="s">
        <v>1040</v>
      </c>
      <c r="L3480" s="1">
        <v>5</v>
      </c>
      <c r="N3480" s="1">
        <v>6.95</v>
      </c>
      <c r="P3480" s="2">
        <f t="shared" si="228"/>
        <v>126.24</v>
      </c>
      <c r="R3480" t="str">
        <f t="shared" si="227"/>
        <v/>
      </c>
    </row>
    <row r="3481" spans="1:18" ht="20.399999999999999" x14ac:dyDescent="0.35">
      <c r="A3481" s="1">
        <v>3479</v>
      </c>
      <c r="B3481" s="1" t="s">
        <v>2182</v>
      </c>
      <c r="C3481" s="1" t="s">
        <v>15</v>
      </c>
      <c r="D3481" s="1">
        <v>2010</v>
      </c>
      <c r="E3481" s="1">
        <v>60000</v>
      </c>
      <c r="F3481" s="1" t="s">
        <v>28</v>
      </c>
      <c r="G3481" s="1" t="s">
        <v>17</v>
      </c>
      <c r="H3481" s="1" t="s">
        <v>145</v>
      </c>
      <c r="I3481" s="1">
        <v>14.3</v>
      </c>
      <c r="J3481" s="1" t="s">
        <v>24</v>
      </c>
      <c r="K3481" s="1" t="s">
        <v>853</v>
      </c>
      <c r="L3481" s="1">
        <v>5</v>
      </c>
      <c r="N3481" s="1">
        <v>3.5</v>
      </c>
      <c r="P3481" s="2">
        <f t="shared" si="228"/>
        <v>160</v>
      </c>
      <c r="R3481" t="str">
        <f t="shared" si="227"/>
        <v/>
      </c>
    </row>
    <row r="3482" spans="1:18" ht="20.399999999999999" x14ac:dyDescent="0.35">
      <c r="A3482" s="1">
        <v>3480</v>
      </c>
      <c r="B3482" s="1" t="s">
        <v>1299</v>
      </c>
      <c r="C3482" s="1" t="s">
        <v>34</v>
      </c>
      <c r="D3482" s="1">
        <v>2014</v>
      </c>
      <c r="E3482" s="1">
        <v>33496</v>
      </c>
      <c r="F3482" s="1" t="s">
        <v>28</v>
      </c>
      <c r="G3482" s="1" t="s">
        <v>17</v>
      </c>
      <c r="H3482" s="1" t="s">
        <v>18</v>
      </c>
      <c r="I3482" s="1">
        <v>18.899999999999999</v>
      </c>
      <c r="J3482" s="1" t="s">
        <v>24</v>
      </c>
      <c r="K3482" s="1" t="s">
        <v>327</v>
      </c>
      <c r="L3482" s="1">
        <v>5</v>
      </c>
      <c r="M3482" s="1" t="s">
        <v>2183</v>
      </c>
      <c r="N3482" s="1">
        <v>5.5</v>
      </c>
      <c r="P3482" s="2">
        <f t="shared" si="228"/>
        <v>81.86</v>
      </c>
      <c r="Q3482">
        <f t="shared" si="226"/>
        <v>745000</v>
      </c>
      <c r="R3482">
        <f t="shared" si="227"/>
        <v>99.989012080536909</v>
      </c>
    </row>
    <row r="3483" spans="1:18" ht="20.399999999999999" x14ac:dyDescent="0.35">
      <c r="A3483" s="1">
        <v>3481</v>
      </c>
      <c r="B3483" s="1" t="s">
        <v>367</v>
      </c>
      <c r="C3483" s="1" t="s">
        <v>15</v>
      </c>
      <c r="D3483" s="1">
        <v>2015</v>
      </c>
      <c r="E3483" s="1">
        <v>25000</v>
      </c>
      <c r="F3483" s="1" t="s">
        <v>28</v>
      </c>
      <c r="G3483" s="1" t="s">
        <v>17</v>
      </c>
      <c r="H3483" s="1" t="s">
        <v>18</v>
      </c>
      <c r="I3483" s="1">
        <v>18.600000000000001</v>
      </c>
      <c r="J3483" s="1" t="s">
        <v>24</v>
      </c>
      <c r="K3483" s="1" t="s">
        <v>368</v>
      </c>
      <c r="L3483" s="1">
        <v>5</v>
      </c>
      <c r="N3483" s="1">
        <v>5.65</v>
      </c>
      <c r="P3483" s="2">
        <f t="shared" si="228"/>
        <v>81.83</v>
      </c>
      <c r="R3483" t="str">
        <f t="shared" si="227"/>
        <v/>
      </c>
    </row>
    <row r="3484" spans="1:18" ht="20.399999999999999" x14ac:dyDescent="0.35">
      <c r="A3484" s="1">
        <v>3482</v>
      </c>
      <c r="B3484" s="1" t="s">
        <v>2046</v>
      </c>
      <c r="C3484" s="1" t="s">
        <v>129</v>
      </c>
      <c r="D3484" s="1">
        <v>2013</v>
      </c>
      <c r="E3484" s="1">
        <v>71000</v>
      </c>
      <c r="F3484" s="1" t="s">
        <v>23</v>
      </c>
      <c r="G3484" s="1" t="s">
        <v>17</v>
      </c>
      <c r="H3484" s="1" t="s">
        <v>18</v>
      </c>
      <c r="I3484" s="1">
        <v>18.2</v>
      </c>
      <c r="J3484" s="1" t="s">
        <v>24</v>
      </c>
      <c r="K3484" s="1" t="s">
        <v>724</v>
      </c>
      <c r="L3484" s="1">
        <v>8</v>
      </c>
      <c r="N3484" s="1">
        <v>3.25</v>
      </c>
      <c r="P3484" s="2">
        <f t="shared" si="228"/>
        <v>73.8</v>
      </c>
      <c r="R3484" t="str">
        <f t="shared" si="227"/>
        <v/>
      </c>
    </row>
    <row r="3485" spans="1:18" ht="20.399999999999999" x14ac:dyDescent="0.35">
      <c r="A3485" s="1">
        <v>3483</v>
      </c>
      <c r="B3485" s="1" t="s">
        <v>2184</v>
      </c>
      <c r="C3485" s="1" t="s">
        <v>34</v>
      </c>
      <c r="D3485" s="1">
        <v>2015</v>
      </c>
      <c r="E3485" s="1">
        <v>20826</v>
      </c>
      <c r="F3485" s="1" t="s">
        <v>28</v>
      </c>
      <c r="G3485" s="1" t="s">
        <v>35</v>
      </c>
      <c r="H3485" s="1" t="s">
        <v>18</v>
      </c>
      <c r="I3485" s="1">
        <v>14.3</v>
      </c>
      <c r="J3485" s="1" t="s">
        <v>24</v>
      </c>
      <c r="K3485" s="1" t="s">
        <v>49</v>
      </c>
      <c r="L3485" s="1">
        <v>5</v>
      </c>
      <c r="N3485" s="1">
        <v>7.72</v>
      </c>
      <c r="P3485" s="2">
        <f t="shared" si="228"/>
        <v>103.6</v>
      </c>
      <c r="R3485" t="str">
        <f t="shared" si="227"/>
        <v/>
      </c>
    </row>
    <row r="3486" spans="1:18" ht="20.399999999999999" x14ac:dyDescent="0.35">
      <c r="A3486" s="1">
        <v>3484</v>
      </c>
      <c r="B3486" s="1" t="s">
        <v>446</v>
      </c>
      <c r="C3486" s="1" t="s">
        <v>22</v>
      </c>
      <c r="D3486" s="1">
        <v>2016</v>
      </c>
      <c r="E3486" s="1">
        <v>42244</v>
      </c>
      <c r="F3486" s="1" t="s">
        <v>23</v>
      </c>
      <c r="G3486" s="1" t="s">
        <v>17</v>
      </c>
      <c r="H3486" s="1" t="s">
        <v>18</v>
      </c>
      <c r="I3486" s="1">
        <v>19.670000000000002</v>
      </c>
      <c r="J3486" s="1" t="s">
        <v>24</v>
      </c>
      <c r="K3486" s="1" t="s">
        <v>25</v>
      </c>
      <c r="L3486" s="1">
        <v>5</v>
      </c>
      <c r="N3486" s="1">
        <v>12</v>
      </c>
      <c r="P3486" s="2">
        <f t="shared" si="228"/>
        <v>126.2</v>
      </c>
      <c r="R3486" t="str">
        <f t="shared" si="227"/>
        <v/>
      </c>
    </row>
    <row r="3487" spans="1:18" ht="20.399999999999999" x14ac:dyDescent="0.35">
      <c r="A3487" s="1">
        <v>3485</v>
      </c>
      <c r="B3487" s="1" t="s">
        <v>1057</v>
      </c>
      <c r="C3487" s="1" t="s">
        <v>43</v>
      </c>
      <c r="D3487" s="1">
        <v>2013</v>
      </c>
      <c r="E3487" s="1">
        <v>98598</v>
      </c>
      <c r="F3487" s="1" t="s">
        <v>23</v>
      </c>
      <c r="G3487" s="1" t="s">
        <v>17</v>
      </c>
      <c r="H3487" s="1" t="s">
        <v>18</v>
      </c>
      <c r="I3487" s="1">
        <v>25.44</v>
      </c>
      <c r="J3487" s="1" t="s">
        <v>24</v>
      </c>
      <c r="K3487" s="1" t="s">
        <v>335</v>
      </c>
      <c r="L3487" s="1">
        <v>5</v>
      </c>
      <c r="N3487" s="1">
        <v>1.55</v>
      </c>
      <c r="P3487" s="2">
        <f t="shared" si="228"/>
        <v>57.6</v>
      </c>
      <c r="R3487" t="str">
        <f t="shared" si="227"/>
        <v/>
      </c>
    </row>
    <row r="3488" spans="1:18" ht="20.399999999999999" x14ac:dyDescent="0.35">
      <c r="A3488" s="1">
        <v>3486</v>
      </c>
      <c r="B3488" s="1" t="s">
        <v>293</v>
      </c>
      <c r="C3488" s="1" t="s">
        <v>61</v>
      </c>
      <c r="D3488" s="1">
        <v>2011</v>
      </c>
      <c r="E3488" s="1">
        <v>62100</v>
      </c>
      <c r="F3488" s="1" t="s">
        <v>23</v>
      </c>
      <c r="G3488" s="1" t="s">
        <v>17</v>
      </c>
      <c r="H3488" s="1" t="s">
        <v>18</v>
      </c>
      <c r="I3488" s="1">
        <v>11.5</v>
      </c>
      <c r="J3488" s="1" t="s">
        <v>24</v>
      </c>
      <c r="K3488" s="1" t="s">
        <v>294</v>
      </c>
      <c r="L3488" s="1">
        <v>7</v>
      </c>
      <c r="N3488" s="1">
        <v>10.75</v>
      </c>
      <c r="P3488" s="2">
        <f t="shared" si="228"/>
        <v>171</v>
      </c>
      <c r="R3488" t="str">
        <f t="shared" si="227"/>
        <v/>
      </c>
    </row>
    <row r="3489" spans="1:18" ht="20.399999999999999" x14ac:dyDescent="0.35">
      <c r="A3489" s="1">
        <v>3487</v>
      </c>
      <c r="B3489" s="1" t="s">
        <v>1858</v>
      </c>
      <c r="C3489" s="1" t="s">
        <v>34</v>
      </c>
      <c r="D3489" s="1">
        <v>2016</v>
      </c>
      <c r="E3489" s="1">
        <v>44238</v>
      </c>
      <c r="F3489" s="1" t="s">
        <v>28</v>
      </c>
      <c r="G3489" s="1" t="s">
        <v>17</v>
      </c>
      <c r="H3489" s="1" t="s">
        <v>18</v>
      </c>
      <c r="I3489" s="1">
        <v>18.600000000000001</v>
      </c>
      <c r="J3489" s="1" t="s">
        <v>24</v>
      </c>
      <c r="K3489" s="1" t="s">
        <v>368</v>
      </c>
      <c r="L3489" s="1">
        <v>5</v>
      </c>
      <c r="N3489" s="1">
        <v>6.72</v>
      </c>
      <c r="P3489" s="2">
        <f t="shared" si="228"/>
        <v>81.83</v>
      </c>
      <c r="R3489" t="str">
        <f t="shared" si="227"/>
        <v/>
      </c>
    </row>
    <row r="3490" spans="1:18" ht="20.399999999999999" x14ac:dyDescent="0.35">
      <c r="A3490" s="1">
        <v>3488</v>
      </c>
      <c r="B3490" s="1" t="s">
        <v>1828</v>
      </c>
      <c r="C3490" s="1" t="s">
        <v>34</v>
      </c>
      <c r="D3490" s="1">
        <v>2012</v>
      </c>
      <c r="E3490" s="1">
        <v>91743</v>
      </c>
      <c r="F3490" s="1" t="s">
        <v>23</v>
      </c>
      <c r="G3490" s="1" t="s">
        <v>35</v>
      </c>
      <c r="H3490" s="1" t="s">
        <v>18</v>
      </c>
      <c r="I3490" s="1">
        <v>12.07</v>
      </c>
      <c r="J3490" s="1" t="s">
        <v>24</v>
      </c>
      <c r="K3490" s="1" t="s">
        <v>226</v>
      </c>
      <c r="L3490" s="1">
        <v>7</v>
      </c>
      <c r="N3490" s="1">
        <v>28.55</v>
      </c>
      <c r="P3490" s="2">
        <f t="shared" si="228"/>
        <v>241.4</v>
      </c>
      <c r="R3490" t="str">
        <f t="shared" si="227"/>
        <v/>
      </c>
    </row>
    <row r="3491" spans="1:18" ht="20.399999999999999" x14ac:dyDescent="0.35">
      <c r="A3491" s="1">
        <v>3489</v>
      </c>
      <c r="B3491" s="1" t="s">
        <v>1881</v>
      </c>
      <c r="C3491" s="1" t="s">
        <v>74</v>
      </c>
      <c r="D3491" s="1">
        <v>2013</v>
      </c>
      <c r="E3491" s="1">
        <v>19828</v>
      </c>
      <c r="F3491" s="1" t="s">
        <v>23</v>
      </c>
      <c r="G3491" s="1" t="s">
        <v>35</v>
      </c>
      <c r="H3491" s="1" t="s">
        <v>36</v>
      </c>
      <c r="I3491" s="1">
        <v>17.850000000000001</v>
      </c>
      <c r="J3491" s="1" t="s">
        <v>24</v>
      </c>
      <c r="K3491" s="1" t="s">
        <v>1882</v>
      </c>
      <c r="L3491" s="1">
        <v>4</v>
      </c>
      <c r="N3491" s="1">
        <v>75</v>
      </c>
      <c r="P3491" s="2">
        <f t="shared" si="228"/>
        <v>300</v>
      </c>
      <c r="R3491" t="str">
        <f t="shared" si="227"/>
        <v/>
      </c>
    </row>
    <row r="3492" spans="1:18" ht="20.399999999999999" x14ac:dyDescent="0.35">
      <c r="A3492" s="1">
        <v>3490</v>
      </c>
      <c r="B3492" s="1" t="s">
        <v>475</v>
      </c>
      <c r="C3492" s="1" t="s">
        <v>39</v>
      </c>
      <c r="D3492" s="1">
        <v>2016</v>
      </c>
      <c r="E3492" s="1">
        <v>36891</v>
      </c>
      <c r="F3492" s="1" t="s">
        <v>28</v>
      </c>
      <c r="G3492" s="1" t="s">
        <v>17</v>
      </c>
      <c r="H3492" s="1" t="s">
        <v>18</v>
      </c>
      <c r="I3492" s="1">
        <v>17.8</v>
      </c>
      <c r="J3492" s="1" t="s">
        <v>24</v>
      </c>
      <c r="K3492" s="1" t="s">
        <v>201</v>
      </c>
      <c r="L3492" s="1">
        <v>5</v>
      </c>
      <c r="N3492" s="1">
        <v>10.49</v>
      </c>
      <c r="P3492" s="2">
        <f t="shared" si="228"/>
        <v>117.3</v>
      </c>
      <c r="R3492" t="str">
        <f t="shared" si="227"/>
        <v/>
      </c>
    </row>
    <row r="3493" spans="1:18" ht="20.399999999999999" x14ac:dyDescent="0.35">
      <c r="A3493" s="1">
        <v>3491</v>
      </c>
      <c r="B3493" s="1" t="s">
        <v>2185</v>
      </c>
      <c r="C3493" s="1" t="s">
        <v>39</v>
      </c>
      <c r="D3493" s="1">
        <v>2012</v>
      </c>
      <c r="E3493" s="1">
        <v>90049</v>
      </c>
      <c r="F3493" s="1" t="s">
        <v>23</v>
      </c>
      <c r="G3493" s="1" t="s">
        <v>17</v>
      </c>
      <c r="H3493" s="1" t="s">
        <v>18</v>
      </c>
      <c r="I3493" s="1">
        <v>17.21</v>
      </c>
      <c r="J3493" s="1" t="s">
        <v>24</v>
      </c>
      <c r="K3493" s="1" t="s">
        <v>363</v>
      </c>
      <c r="L3493" s="1">
        <v>7</v>
      </c>
      <c r="N3493" s="1">
        <v>3.8</v>
      </c>
      <c r="P3493" s="2">
        <f t="shared" si="228"/>
        <v>100</v>
      </c>
      <c r="R3493" t="str">
        <f t="shared" si="227"/>
        <v/>
      </c>
    </row>
    <row r="3494" spans="1:18" ht="20.399999999999999" x14ac:dyDescent="0.35">
      <c r="A3494" s="1">
        <v>3492</v>
      </c>
      <c r="B3494" s="1" t="s">
        <v>166</v>
      </c>
      <c r="C3494" s="1" t="s">
        <v>129</v>
      </c>
      <c r="D3494" s="1">
        <v>2012</v>
      </c>
      <c r="E3494" s="1">
        <v>74002</v>
      </c>
      <c r="F3494" s="1" t="s">
        <v>23</v>
      </c>
      <c r="G3494" s="1" t="s">
        <v>35</v>
      </c>
      <c r="H3494" s="1" t="s">
        <v>18</v>
      </c>
      <c r="I3494" s="1">
        <v>16.55</v>
      </c>
      <c r="J3494" s="1" t="s">
        <v>24</v>
      </c>
      <c r="K3494" s="1" t="s">
        <v>167</v>
      </c>
      <c r="L3494" s="1">
        <v>5</v>
      </c>
      <c r="N3494" s="1">
        <v>18.5</v>
      </c>
      <c r="P3494" s="2">
        <f t="shared" si="228"/>
        <v>140</v>
      </c>
      <c r="R3494" t="str">
        <f t="shared" si="227"/>
        <v/>
      </c>
    </row>
    <row r="3495" spans="1:18" ht="20.399999999999999" x14ac:dyDescent="0.35">
      <c r="A3495" s="1">
        <v>3493</v>
      </c>
      <c r="B3495" s="1" t="s">
        <v>2186</v>
      </c>
      <c r="C3495" s="1" t="s">
        <v>57</v>
      </c>
      <c r="D3495" s="1">
        <v>2013</v>
      </c>
      <c r="E3495" s="1">
        <v>41000</v>
      </c>
      <c r="F3495" s="1" t="s">
        <v>28</v>
      </c>
      <c r="G3495" s="1" t="s">
        <v>35</v>
      </c>
      <c r="H3495" s="1" t="s">
        <v>18</v>
      </c>
      <c r="I3495" s="1">
        <v>12.37</v>
      </c>
      <c r="J3495" s="1" t="s">
        <v>24</v>
      </c>
      <c r="K3495" s="1" t="s">
        <v>2131</v>
      </c>
      <c r="L3495" s="1">
        <v>5</v>
      </c>
      <c r="N3495" s="1">
        <v>6</v>
      </c>
      <c r="P3495" s="2">
        <f t="shared" si="228"/>
        <v>198.25</v>
      </c>
      <c r="R3495" t="str">
        <f t="shared" si="227"/>
        <v/>
      </c>
    </row>
    <row r="3496" spans="1:18" ht="20.399999999999999" x14ac:dyDescent="0.35">
      <c r="A3496" s="1">
        <v>3494</v>
      </c>
      <c r="B3496" s="1" t="s">
        <v>349</v>
      </c>
      <c r="C3496" s="1" t="s">
        <v>39</v>
      </c>
      <c r="D3496" s="1">
        <v>2012</v>
      </c>
      <c r="E3496" s="1">
        <v>83678</v>
      </c>
      <c r="F3496" s="1" t="s">
        <v>23</v>
      </c>
      <c r="G3496" s="1" t="s">
        <v>17</v>
      </c>
      <c r="H3496" s="1" t="s">
        <v>18</v>
      </c>
      <c r="I3496" s="1">
        <v>22.32</v>
      </c>
      <c r="J3496" s="1" t="s">
        <v>24</v>
      </c>
      <c r="K3496" s="1" t="s">
        <v>235</v>
      </c>
      <c r="L3496" s="1">
        <v>5</v>
      </c>
      <c r="N3496" s="1">
        <v>5.5</v>
      </c>
      <c r="P3496" s="2">
        <f t="shared" si="228"/>
        <v>126.32</v>
      </c>
      <c r="R3496" t="str">
        <f t="shared" si="227"/>
        <v/>
      </c>
    </row>
    <row r="3497" spans="1:18" ht="20.399999999999999" x14ac:dyDescent="0.35">
      <c r="A3497" s="1">
        <v>3495</v>
      </c>
      <c r="B3497" s="1" t="s">
        <v>262</v>
      </c>
      <c r="C3497" s="1" t="s">
        <v>22</v>
      </c>
      <c r="D3497" s="1">
        <v>2010</v>
      </c>
      <c r="E3497" s="1">
        <v>91000</v>
      </c>
      <c r="F3497" s="1" t="s">
        <v>28</v>
      </c>
      <c r="G3497" s="1" t="s">
        <v>17</v>
      </c>
      <c r="H3497" s="1" t="s">
        <v>18</v>
      </c>
      <c r="I3497" s="1">
        <v>18.899999999999999</v>
      </c>
      <c r="J3497" s="1" t="s">
        <v>24</v>
      </c>
      <c r="K3497" s="1" t="s">
        <v>88</v>
      </c>
      <c r="L3497" s="1">
        <v>5</v>
      </c>
      <c r="N3497" s="1">
        <v>2.2999999999999998</v>
      </c>
      <c r="P3497" s="2">
        <f t="shared" si="228"/>
        <v>67.099999999999994</v>
      </c>
      <c r="R3497" t="str">
        <f t="shared" si="227"/>
        <v/>
      </c>
    </row>
    <row r="3498" spans="1:18" ht="20.399999999999999" x14ac:dyDescent="0.35">
      <c r="A3498" s="1">
        <v>3496</v>
      </c>
      <c r="B3498" s="1" t="s">
        <v>2187</v>
      </c>
      <c r="C3498" s="1" t="s">
        <v>43</v>
      </c>
      <c r="D3498" s="1">
        <v>2016</v>
      </c>
      <c r="E3498" s="1">
        <v>50000</v>
      </c>
      <c r="F3498" s="1" t="s">
        <v>23</v>
      </c>
      <c r="G3498" s="1" t="s">
        <v>17</v>
      </c>
      <c r="H3498" s="1" t="s">
        <v>18</v>
      </c>
      <c r="I3498" s="1">
        <v>24.52</v>
      </c>
      <c r="J3498" s="1" t="s">
        <v>24</v>
      </c>
      <c r="K3498" s="1" t="s">
        <v>80</v>
      </c>
      <c r="L3498" s="1">
        <v>7</v>
      </c>
      <c r="N3498" s="1">
        <v>8.6999999999999993</v>
      </c>
      <c r="P3498" s="2">
        <f t="shared" si="228"/>
        <v>88.5</v>
      </c>
      <c r="R3498" t="str">
        <f t="shared" si="227"/>
        <v/>
      </c>
    </row>
    <row r="3499" spans="1:18" ht="20.399999999999999" x14ac:dyDescent="0.35">
      <c r="A3499" s="1">
        <v>3497</v>
      </c>
      <c r="B3499" s="1" t="s">
        <v>2188</v>
      </c>
      <c r="C3499" s="1" t="s">
        <v>61</v>
      </c>
      <c r="D3499" s="1">
        <v>2015</v>
      </c>
      <c r="E3499" s="1">
        <v>58000</v>
      </c>
      <c r="F3499" s="1" t="s">
        <v>23</v>
      </c>
      <c r="G3499" s="1" t="s">
        <v>17</v>
      </c>
      <c r="H3499" s="1" t="s">
        <v>18</v>
      </c>
      <c r="I3499" s="1">
        <v>24.4</v>
      </c>
      <c r="J3499" s="1" t="s">
        <v>24</v>
      </c>
      <c r="K3499" s="1" t="s">
        <v>2189</v>
      </c>
      <c r="L3499" s="1">
        <v>5</v>
      </c>
      <c r="N3499" s="1">
        <v>4.95</v>
      </c>
      <c r="P3499" s="2">
        <f t="shared" si="228"/>
        <v>71.010000000000005</v>
      </c>
      <c r="R3499" t="str">
        <f t="shared" si="227"/>
        <v/>
      </c>
    </row>
    <row r="3500" spans="1:18" ht="20.399999999999999" x14ac:dyDescent="0.35">
      <c r="A3500" s="1">
        <v>3498</v>
      </c>
      <c r="B3500" s="1" t="s">
        <v>143</v>
      </c>
      <c r="C3500" s="1" t="s">
        <v>43</v>
      </c>
      <c r="D3500" s="1">
        <v>2012</v>
      </c>
      <c r="E3500" s="1">
        <v>80000</v>
      </c>
      <c r="F3500" s="1" t="s">
        <v>23</v>
      </c>
      <c r="G3500" s="1" t="s">
        <v>17</v>
      </c>
      <c r="H3500" s="1" t="s">
        <v>18</v>
      </c>
      <c r="I3500" s="1">
        <v>22.9</v>
      </c>
      <c r="J3500" s="1" t="s">
        <v>24</v>
      </c>
      <c r="K3500" s="1" t="s">
        <v>51</v>
      </c>
      <c r="L3500" s="1">
        <v>5</v>
      </c>
      <c r="N3500" s="1">
        <v>4.25</v>
      </c>
      <c r="P3500" s="2">
        <f t="shared" si="228"/>
        <v>74</v>
      </c>
      <c r="R3500" t="str">
        <f t="shared" si="227"/>
        <v/>
      </c>
    </row>
    <row r="3501" spans="1:18" ht="20.399999999999999" x14ac:dyDescent="0.35">
      <c r="A3501" s="1">
        <v>3499</v>
      </c>
      <c r="B3501" s="1" t="s">
        <v>734</v>
      </c>
      <c r="C3501" s="1" t="s">
        <v>53</v>
      </c>
      <c r="D3501" s="1">
        <v>2017</v>
      </c>
      <c r="E3501" s="1">
        <v>41290</v>
      </c>
      <c r="F3501" s="1" t="s">
        <v>23</v>
      </c>
      <c r="G3501" s="1" t="s">
        <v>17</v>
      </c>
      <c r="H3501" s="1" t="s">
        <v>36</v>
      </c>
      <c r="I3501" s="1">
        <v>16</v>
      </c>
      <c r="J3501" s="1" t="s">
        <v>24</v>
      </c>
      <c r="K3501" s="1" t="s">
        <v>167</v>
      </c>
      <c r="L3501" s="1">
        <v>7</v>
      </c>
      <c r="N3501" s="1">
        <v>10.94</v>
      </c>
      <c r="P3501" s="2">
        <f t="shared" si="228"/>
        <v>140</v>
      </c>
      <c r="R3501" t="str">
        <f t="shared" si="227"/>
        <v/>
      </c>
    </row>
    <row r="3502" spans="1:18" ht="20.399999999999999" x14ac:dyDescent="0.35">
      <c r="A3502" s="1">
        <v>3500</v>
      </c>
      <c r="B3502" s="1" t="s">
        <v>339</v>
      </c>
      <c r="C3502" s="1" t="s">
        <v>61</v>
      </c>
      <c r="D3502" s="1">
        <v>2013</v>
      </c>
      <c r="E3502" s="1">
        <v>65000</v>
      </c>
      <c r="F3502" s="1" t="s">
        <v>23</v>
      </c>
      <c r="G3502" s="1" t="s">
        <v>35</v>
      </c>
      <c r="H3502" s="1" t="s">
        <v>18</v>
      </c>
      <c r="I3502" s="1">
        <v>22.48</v>
      </c>
      <c r="J3502" s="1" t="s">
        <v>24</v>
      </c>
      <c r="K3502" s="1" t="s">
        <v>77</v>
      </c>
      <c r="L3502" s="1">
        <v>5</v>
      </c>
      <c r="M3502" s="1" t="s">
        <v>1466</v>
      </c>
      <c r="N3502" s="1">
        <v>21.26</v>
      </c>
      <c r="P3502" s="2">
        <f t="shared" si="228"/>
        <v>190</v>
      </c>
      <c r="Q3502">
        <f t="shared" si="226"/>
        <v>6787000</v>
      </c>
      <c r="R3502">
        <f t="shared" si="227"/>
        <v>99.997200530425815</v>
      </c>
    </row>
    <row r="3503" spans="1:18" ht="20.399999999999999" x14ac:dyDescent="0.35">
      <c r="A3503" s="1">
        <v>3501</v>
      </c>
      <c r="B3503" s="1" t="s">
        <v>1343</v>
      </c>
      <c r="C3503" s="1" t="s">
        <v>74</v>
      </c>
      <c r="D3503" s="1">
        <v>2016</v>
      </c>
      <c r="E3503" s="1">
        <v>16471</v>
      </c>
      <c r="F3503" s="1" t="s">
        <v>28</v>
      </c>
      <c r="G3503" s="1" t="s">
        <v>17</v>
      </c>
      <c r="H3503" s="1" t="s">
        <v>36</v>
      </c>
      <c r="I3503" s="1">
        <v>14.28</v>
      </c>
      <c r="J3503" s="1" t="s">
        <v>24</v>
      </c>
      <c r="K3503" s="1" t="s">
        <v>127</v>
      </c>
      <c r="L3503" s="1">
        <v>5</v>
      </c>
      <c r="M3503" s="1" t="s">
        <v>2190</v>
      </c>
      <c r="N3503" s="1">
        <v>11.5</v>
      </c>
      <c r="P3503" s="2">
        <f t="shared" si="228"/>
        <v>138.03</v>
      </c>
      <c r="Q3503">
        <f t="shared" si="226"/>
        <v>2048000</v>
      </c>
      <c r="R3503">
        <f t="shared" si="227"/>
        <v>99.993260253906243</v>
      </c>
    </row>
    <row r="3504" spans="1:18" ht="20.399999999999999" x14ac:dyDescent="0.35">
      <c r="A3504" s="1">
        <v>3502</v>
      </c>
      <c r="B3504" s="1" t="s">
        <v>332</v>
      </c>
      <c r="C3504" s="1" t="s">
        <v>22</v>
      </c>
      <c r="D3504" s="1">
        <v>2015</v>
      </c>
      <c r="E3504" s="1">
        <v>54339</v>
      </c>
      <c r="F3504" s="1" t="s">
        <v>23</v>
      </c>
      <c r="G3504" s="1" t="s">
        <v>17</v>
      </c>
      <c r="H3504" s="1" t="s">
        <v>36</v>
      </c>
      <c r="I3504" s="1">
        <v>22.54</v>
      </c>
      <c r="J3504" s="1" t="s">
        <v>24</v>
      </c>
      <c r="K3504" s="1" t="s">
        <v>333</v>
      </c>
      <c r="L3504" s="1">
        <v>5</v>
      </c>
      <c r="N3504" s="1">
        <v>6</v>
      </c>
      <c r="P3504" s="2">
        <f t="shared" si="228"/>
        <v>88.73</v>
      </c>
      <c r="R3504" t="str">
        <f t="shared" si="227"/>
        <v/>
      </c>
    </row>
    <row r="3505" spans="1:18" ht="20.399999999999999" x14ac:dyDescent="0.35">
      <c r="A3505" s="1">
        <v>3503</v>
      </c>
      <c r="B3505" s="1" t="s">
        <v>1902</v>
      </c>
      <c r="C3505" s="1" t="s">
        <v>39</v>
      </c>
      <c r="D3505" s="1">
        <v>2016</v>
      </c>
      <c r="E3505" s="1">
        <v>24025</v>
      </c>
      <c r="F3505" s="1" t="s">
        <v>28</v>
      </c>
      <c r="G3505" s="1" t="s">
        <v>17</v>
      </c>
      <c r="H3505" s="1" t="s">
        <v>18</v>
      </c>
      <c r="I3505" s="1">
        <v>18.149999999999999</v>
      </c>
      <c r="J3505" s="1" t="s">
        <v>24</v>
      </c>
      <c r="K3505" s="1" t="s">
        <v>110</v>
      </c>
      <c r="L3505" s="1">
        <v>6</v>
      </c>
      <c r="N3505" s="1">
        <v>4.0999999999999996</v>
      </c>
      <c r="P3505" s="2">
        <f t="shared" si="228"/>
        <v>82</v>
      </c>
      <c r="R3505" t="str">
        <f t="shared" si="227"/>
        <v/>
      </c>
    </row>
    <row r="3506" spans="1:18" ht="20.399999999999999" x14ac:dyDescent="0.35">
      <c r="A3506" s="1">
        <v>3504</v>
      </c>
      <c r="B3506" s="1" t="s">
        <v>553</v>
      </c>
      <c r="C3506" s="1" t="s">
        <v>57</v>
      </c>
      <c r="D3506" s="1">
        <v>2013</v>
      </c>
      <c r="E3506" s="1">
        <v>24027</v>
      </c>
      <c r="F3506" s="1" t="s">
        <v>28</v>
      </c>
      <c r="G3506" s="1" t="s">
        <v>17</v>
      </c>
      <c r="H3506" s="1" t="s">
        <v>18</v>
      </c>
      <c r="I3506" s="1">
        <v>24.7</v>
      </c>
      <c r="J3506" s="1" t="s">
        <v>24</v>
      </c>
      <c r="K3506" s="1" t="s">
        <v>464</v>
      </c>
      <c r="L3506" s="1">
        <v>5</v>
      </c>
      <c r="N3506" s="1">
        <v>2.0099999999999998</v>
      </c>
      <c r="P3506" s="2">
        <f t="shared" ref="P3506:P3517" si="229">--LEFT(K3506, FIND(" ", K3506) - 1)</f>
        <v>47.3</v>
      </c>
      <c r="R3506" t="str">
        <f t="shared" si="227"/>
        <v/>
      </c>
    </row>
    <row r="3507" spans="1:18" ht="20.399999999999999" x14ac:dyDescent="0.35">
      <c r="A3507" s="1">
        <v>3505</v>
      </c>
      <c r="B3507" s="1" t="s">
        <v>1464</v>
      </c>
      <c r="C3507" s="1" t="s">
        <v>39</v>
      </c>
      <c r="D3507" s="1">
        <v>2010</v>
      </c>
      <c r="E3507" s="1">
        <v>59270</v>
      </c>
      <c r="F3507" s="1" t="s">
        <v>28</v>
      </c>
      <c r="G3507" s="1" t="s">
        <v>17</v>
      </c>
      <c r="H3507" s="1" t="s">
        <v>18</v>
      </c>
      <c r="I3507" s="1">
        <v>15.7</v>
      </c>
      <c r="J3507" s="1" t="s">
        <v>24</v>
      </c>
      <c r="K3507" s="1" t="s">
        <v>223</v>
      </c>
      <c r="L3507" s="1">
        <v>5</v>
      </c>
      <c r="N3507" s="1">
        <v>2.6</v>
      </c>
      <c r="P3507" s="2">
        <f t="shared" si="229"/>
        <v>67</v>
      </c>
      <c r="R3507" t="str">
        <f t="shared" si="227"/>
        <v/>
      </c>
    </row>
    <row r="3508" spans="1:18" ht="20.399999999999999" x14ac:dyDescent="0.35">
      <c r="A3508" s="1">
        <v>3506</v>
      </c>
      <c r="B3508" s="1" t="s">
        <v>216</v>
      </c>
      <c r="C3508" s="1" t="s">
        <v>57</v>
      </c>
      <c r="D3508" s="1">
        <v>2012</v>
      </c>
      <c r="E3508" s="1">
        <v>40000</v>
      </c>
      <c r="F3508" s="1" t="s">
        <v>28</v>
      </c>
      <c r="G3508" s="1" t="s">
        <v>17</v>
      </c>
      <c r="H3508" s="1" t="s">
        <v>18</v>
      </c>
      <c r="I3508" s="1">
        <v>18.899999999999999</v>
      </c>
      <c r="J3508" s="1" t="s">
        <v>24</v>
      </c>
      <c r="K3508" s="1" t="s">
        <v>88</v>
      </c>
      <c r="L3508" s="1">
        <v>5</v>
      </c>
      <c r="N3508" s="1">
        <v>2.35</v>
      </c>
      <c r="P3508" s="2">
        <f t="shared" si="229"/>
        <v>67.099999999999994</v>
      </c>
      <c r="R3508" t="str">
        <f t="shared" si="227"/>
        <v/>
      </c>
    </row>
    <row r="3509" spans="1:18" ht="20.399999999999999" x14ac:dyDescent="0.35">
      <c r="A3509" s="1">
        <v>3507</v>
      </c>
      <c r="B3509" s="1" t="s">
        <v>2191</v>
      </c>
      <c r="C3509" s="1" t="s">
        <v>74</v>
      </c>
      <c r="D3509" s="1">
        <v>2012</v>
      </c>
      <c r="E3509" s="1">
        <v>155566</v>
      </c>
      <c r="F3509" s="1" t="s">
        <v>23</v>
      </c>
      <c r="G3509" s="1" t="s">
        <v>17</v>
      </c>
      <c r="H3509" s="1" t="s">
        <v>36</v>
      </c>
      <c r="I3509" s="1">
        <v>9.5</v>
      </c>
      <c r="J3509" s="1" t="s">
        <v>24</v>
      </c>
      <c r="K3509" s="1" t="s">
        <v>1846</v>
      </c>
      <c r="L3509" s="1">
        <v>6</v>
      </c>
      <c r="N3509" s="1">
        <v>9.15</v>
      </c>
      <c r="P3509" s="2">
        <f t="shared" si="229"/>
        <v>118.6</v>
      </c>
      <c r="R3509" t="str">
        <f t="shared" si="227"/>
        <v/>
      </c>
    </row>
    <row r="3510" spans="1:18" ht="20.399999999999999" x14ac:dyDescent="0.35">
      <c r="A3510" s="1">
        <v>3508</v>
      </c>
      <c r="B3510" s="1" t="s">
        <v>2192</v>
      </c>
      <c r="C3510" s="1" t="s">
        <v>27</v>
      </c>
      <c r="D3510" s="1">
        <v>2013</v>
      </c>
      <c r="E3510" s="1">
        <v>42320</v>
      </c>
      <c r="F3510" s="1" t="s">
        <v>28</v>
      </c>
      <c r="G3510" s="1" t="s">
        <v>17</v>
      </c>
      <c r="H3510" s="1" t="s">
        <v>18</v>
      </c>
      <c r="I3510" s="1">
        <v>19.399999999999999</v>
      </c>
      <c r="J3510" s="1" t="s">
        <v>24</v>
      </c>
      <c r="K3510" s="1" t="s">
        <v>184</v>
      </c>
      <c r="L3510" s="1">
        <v>5</v>
      </c>
      <c r="N3510" s="1">
        <v>2.9</v>
      </c>
      <c r="P3510" s="2">
        <f t="shared" si="229"/>
        <v>86.8</v>
      </c>
      <c r="R3510" t="str">
        <f t="shared" si="227"/>
        <v/>
      </c>
    </row>
    <row r="3511" spans="1:18" ht="20.399999999999999" x14ac:dyDescent="0.35">
      <c r="A3511" s="1">
        <v>3509</v>
      </c>
      <c r="B3511" s="1" t="s">
        <v>2193</v>
      </c>
      <c r="C3511" s="1" t="s">
        <v>34</v>
      </c>
      <c r="D3511" s="1">
        <v>2017</v>
      </c>
      <c r="E3511" s="1">
        <v>24153</v>
      </c>
      <c r="F3511" s="1" t="s">
        <v>23</v>
      </c>
      <c r="G3511" s="1" t="s">
        <v>17</v>
      </c>
      <c r="H3511" s="1" t="s">
        <v>36</v>
      </c>
      <c r="I3511" s="1">
        <v>22.54</v>
      </c>
      <c r="J3511" s="1" t="s">
        <v>24</v>
      </c>
      <c r="K3511" s="1" t="s">
        <v>333</v>
      </c>
      <c r="L3511" s="1">
        <v>5</v>
      </c>
      <c r="N3511" s="1">
        <v>9.18</v>
      </c>
      <c r="P3511" s="2">
        <f t="shared" si="229"/>
        <v>88.73</v>
      </c>
      <c r="R3511" t="str">
        <f t="shared" si="227"/>
        <v/>
      </c>
    </row>
    <row r="3512" spans="1:18" ht="20.399999999999999" x14ac:dyDescent="0.35">
      <c r="A3512" s="1">
        <v>3510</v>
      </c>
      <c r="B3512" s="1" t="s">
        <v>634</v>
      </c>
      <c r="C3512" s="1" t="s">
        <v>15</v>
      </c>
      <c r="D3512" s="1">
        <v>2016</v>
      </c>
      <c r="E3512" s="1">
        <v>27000</v>
      </c>
      <c r="F3512" s="1" t="s">
        <v>28</v>
      </c>
      <c r="G3512" s="1" t="s">
        <v>35</v>
      </c>
      <c r="H3512" s="1" t="s">
        <v>18</v>
      </c>
      <c r="I3512" s="1">
        <v>13</v>
      </c>
      <c r="J3512" s="1" t="s">
        <v>24</v>
      </c>
      <c r="K3512" s="1" t="s">
        <v>283</v>
      </c>
      <c r="L3512" s="1">
        <v>5</v>
      </c>
      <c r="N3512" s="1">
        <v>11.45</v>
      </c>
      <c r="P3512" s="2">
        <f t="shared" si="229"/>
        <v>121.3</v>
      </c>
      <c r="R3512" t="str">
        <f t="shared" si="227"/>
        <v/>
      </c>
    </row>
    <row r="3513" spans="1:18" ht="20.399999999999999" x14ac:dyDescent="0.35">
      <c r="A3513" s="1">
        <v>3511</v>
      </c>
      <c r="B3513" s="1" t="s">
        <v>963</v>
      </c>
      <c r="C3513" s="1" t="s">
        <v>39</v>
      </c>
      <c r="D3513" s="1">
        <v>2012</v>
      </c>
      <c r="E3513" s="1">
        <v>92000</v>
      </c>
      <c r="F3513" s="1" t="s">
        <v>16</v>
      </c>
      <c r="G3513" s="1" t="s">
        <v>17</v>
      </c>
      <c r="H3513" s="1" t="s">
        <v>36</v>
      </c>
      <c r="I3513" s="1">
        <v>26.83</v>
      </c>
      <c r="J3513" s="1" t="s">
        <v>19</v>
      </c>
      <c r="K3513" s="1" t="s">
        <v>964</v>
      </c>
      <c r="L3513" s="1">
        <v>5</v>
      </c>
      <c r="N3513" s="1">
        <v>2.1</v>
      </c>
      <c r="P3513" s="2">
        <f t="shared" si="229"/>
        <v>38.4</v>
      </c>
      <c r="R3513" t="str">
        <f t="shared" si="227"/>
        <v/>
      </c>
    </row>
    <row r="3514" spans="1:18" ht="20.399999999999999" x14ac:dyDescent="0.35">
      <c r="A3514" s="1">
        <v>3512</v>
      </c>
      <c r="B3514" s="1" t="s">
        <v>2194</v>
      </c>
      <c r="C3514" s="1" t="s">
        <v>53</v>
      </c>
      <c r="D3514" s="1">
        <v>2017</v>
      </c>
      <c r="E3514" s="1">
        <v>61795</v>
      </c>
      <c r="F3514" s="1" t="s">
        <v>28</v>
      </c>
      <c r="G3514" s="1" t="s">
        <v>17</v>
      </c>
      <c r="H3514" s="1" t="s">
        <v>18</v>
      </c>
      <c r="I3514" s="1">
        <v>17.8</v>
      </c>
      <c r="J3514" s="1" t="s">
        <v>24</v>
      </c>
      <c r="K3514" s="1" t="s">
        <v>196</v>
      </c>
      <c r="L3514" s="1">
        <v>5</v>
      </c>
      <c r="N3514" s="1">
        <v>5.53</v>
      </c>
      <c r="P3514" s="2">
        <f t="shared" si="229"/>
        <v>86.7</v>
      </c>
      <c r="R3514" t="str">
        <f t="shared" si="227"/>
        <v/>
      </c>
    </row>
    <row r="3515" spans="1:18" ht="20.399999999999999" x14ac:dyDescent="0.35">
      <c r="A3515" s="1">
        <v>3513</v>
      </c>
      <c r="B3515" s="1" t="s">
        <v>2195</v>
      </c>
      <c r="C3515" s="1" t="s">
        <v>27</v>
      </c>
      <c r="D3515" s="1">
        <v>2016</v>
      </c>
      <c r="E3515" s="1">
        <v>13500</v>
      </c>
      <c r="F3515" s="1" t="s">
        <v>28</v>
      </c>
      <c r="G3515" s="1" t="s">
        <v>17</v>
      </c>
      <c r="H3515" s="1" t="s">
        <v>18</v>
      </c>
      <c r="I3515" s="1">
        <v>18.149999999999999</v>
      </c>
      <c r="J3515" s="1" t="s">
        <v>24</v>
      </c>
      <c r="K3515" s="1" t="s">
        <v>110</v>
      </c>
      <c r="L3515" s="1">
        <v>6</v>
      </c>
      <c r="N3515" s="1">
        <v>3.75</v>
      </c>
      <c r="P3515" s="2">
        <f t="shared" si="229"/>
        <v>82</v>
      </c>
      <c r="R3515" t="str">
        <f t="shared" si="227"/>
        <v/>
      </c>
    </row>
    <row r="3516" spans="1:18" ht="20.399999999999999" x14ac:dyDescent="0.35">
      <c r="A3516" s="1">
        <v>3514</v>
      </c>
      <c r="B3516" s="1" t="s">
        <v>908</v>
      </c>
      <c r="C3516" s="1" t="s">
        <v>22</v>
      </c>
      <c r="D3516" s="1">
        <v>2018</v>
      </c>
      <c r="E3516" s="1">
        <v>4500</v>
      </c>
      <c r="F3516" s="1" t="s">
        <v>28</v>
      </c>
      <c r="G3516" s="1" t="s">
        <v>35</v>
      </c>
      <c r="H3516" s="1" t="s">
        <v>18</v>
      </c>
      <c r="I3516" s="1">
        <v>18</v>
      </c>
      <c r="J3516" s="1" t="s">
        <v>24</v>
      </c>
      <c r="K3516" s="1" t="s">
        <v>201</v>
      </c>
      <c r="L3516" s="1">
        <v>5</v>
      </c>
      <c r="M3516" s="1" t="s">
        <v>2196</v>
      </c>
      <c r="N3516" s="1">
        <v>12.5</v>
      </c>
      <c r="P3516" s="2">
        <f t="shared" si="229"/>
        <v>117.3</v>
      </c>
      <c r="Q3516">
        <f t="shared" si="226"/>
        <v>1517000</v>
      </c>
      <c r="R3516">
        <f t="shared" si="227"/>
        <v>99.992267633487145</v>
      </c>
    </row>
    <row r="3517" spans="1:18" ht="20.399999999999999" x14ac:dyDescent="0.35">
      <c r="A3517" s="1">
        <v>3515</v>
      </c>
      <c r="B3517" s="1" t="s">
        <v>274</v>
      </c>
      <c r="C3517" s="1" t="s">
        <v>15</v>
      </c>
      <c r="D3517" s="1">
        <v>2017</v>
      </c>
      <c r="E3517" s="1">
        <v>23000</v>
      </c>
      <c r="F3517" s="1" t="s">
        <v>23</v>
      </c>
      <c r="G3517" s="1" t="s">
        <v>35</v>
      </c>
      <c r="H3517" s="1" t="s">
        <v>18</v>
      </c>
      <c r="I3517" s="1">
        <v>16</v>
      </c>
      <c r="J3517" s="1" t="s">
        <v>24</v>
      </c>
      <c r="K3517" s="1" t="s">
        <v>167</v>
      </c>
      <c r="L3517" s="1">
        <v>7</v>
      </c>
      <c r="N3517" s="1">
        <v>15.5</v>
      </c>
      <c r="P3517" s="2">
        <f t="shared" si="229"/>
        <v>140</v>
      </c>
      <c r="R3517" t="str">
        <f t="shared" si="227"/>
        <v/>
      </c>
    </row>
    <row r="3518" spans="1:18" ht="20.399999999999999" x14ac:dyDescent="0.35">
      <c r="A3518" s="1">
        <v>3516</v>
      </c>
      <c r="B3518" s="1" t="s">
        <v>632</v>
      </c>
      <c r="C3518" s="1" t="s">
        <v>22</v>
      </c>
      <c r="D3518" s="1">
        <v>2011</v>
      </c>
      <c r="E3518" s="1">
        <v>65400</v>
      </c>
      <c r="F3518" s="1" t="s">
        <v>28</v>
      </c>
      <c r="G3518" s="1" t="s">
        <v>17</v>
      </c>
      <c r="H3518" s="1" t="s">
        <v>18</v>
      </c>
      <c r="I3518" s="1">
        <v>0</v>
      </c>
      <c r="J3518" s="1" t="s">
        <v>24</v>
      </c>
      <c r="K3518" s="1" t="s">
        <v>188</v>
      </c>
      <c r="L3518" s="1">
        <v>5</v>
      </c>
      <c r="N3518" s="1">
        <v>2.1</v>
      </c>
      <c r="P3518" s="2"/>
      <c r="R3518" t="str">
        <f t="shared" si="227"/>
        <v/>
      </c>
    </row>
    <row r="3519" spans="1:18" ht="20.399999999999999" x14ac:dyDescent="0.35">
      <c r="A3519" s="1">
        <v>3517</v>
      </c>
      <c r="B3519" s="1" t="s">
        <v>600</v>
      </c>
      <c r="C3519" s="1" t="s">
        <v>15</v>
      </c>
      <c r="D3519" s="1">
        <v>2013</v>
      </c>
      <c r="E3519" s="1">
        <v>80578</v>
      </c>
      <c r="F3519" s="1" t="s">
        <v>23</v>
      </c>
      <c r="G3519" s="1" t="s">
        <v>35</v>
      </c>
      <c r="H3519" s="1" t="s">
        <v>36</v>
      </c>
      <c r="I3519" s="1">
        <v>14.84</v>
      </c>
      <c r="J3519" s="1" t="s">
        <v>24</v>
      </c>
      <c r="K3519" s="1" t="s">
        <v>163</v>
      </c>
      <c r="L3519" s="1">
        <v>5</v>
      </c>
      <c r="N3519" s="1">
        <v>14.5</v>
      </c>
      <c r="P3519" s="2">
        <f>--LEFT(K3519, FIND(" ", K3519) - 1)</f>
        <v>170</v>
      </c>
      <c r="R3519" t="str">
        <f t="shared" si="227"/>
        <v/>
      </c>
    </row>
    <row r="3520" spans="1:18" ht="20.399999999999999" x14ac:dyDescent="0.35">
      <c r="A3520" s="1">
        <v>3518</v>
      </c>
      <c r="B3520" s="1" t="s">
        <v>1161</v>
      </c>
      <c r="C3520" s="1" t="s">
        <v>34</v>
      </c>
      <c r="D3520" s="1">
        <v>2017</v>
      </c>
      <c r="E3520" s="1">
        <v>42646</v>
      </c>
      <c r="F3520" s="1" t="s">
        <v>23</v>
      </c>
      <c r="G3520" s="1" t="s">
        <v>35</v>
      </c>
      <c r="H3520" s="1" t="s">
        <v>18</v>
      </c>
      <c r="I3520" s="1">
        <v>19.600000000000001</v>
      </c>
      <c r="J3520" s="1" t="s">
        <v>24</v>
      </c>
      <c r="K3520" s="1" t="s">
        <v>95</v>
      </c>
      <c r="L3520" s="1">
        <v>5</v>
      </c>
      <c r="M3520" s="1" t="s">
        <v>1162</v>
      </c>
      <c r="N3520" s="1">
        <v>12.46</v>
      </c>
      <c r="P3520" s="2">
        <f>--LEFT(K3520, FIND(" ", K3520) - 1)</f>
        <v>108.45</v>
      </c>
      <c r="Q3520">
        <f t="shared" si="226"/>
        <v>1505000</v>
      </c>
      <c r="R3520">
        <f t="shared" si="227"/>
        <v>99.992794019933555</v>
      </c>
    </row>
    <row r="3521" spans="1:18" ht="20.399999999999999" x14ac:dyDescent="0.35">
      <c r="A3521" s="1">
        <v>3519</v>
      </c>
      <c r="B3521" s="1" t="s">
        <v>2197</v>
      </c>
      <c r="C3521" s="1" t="s">
        <v>74</v>
      </c>
      <c r="D3521" s="1">
        <v>2014</v>
      </c>
      <c r="E3521" s="1">
        <v>30000</v>
      </c>
      <c r="F3521" s="1" t="s">
        <v>28</v>
      </c>
      <c r="G3521" s="1" t="s">
        <v>17</v>
      </c>
      <c r="H3521" s="1" t="s">
        <v>36</v>
      </c>
      <c r="I3521" s="1">
        <v>16.47</v>
      </c>
      <c r="J3521" s="1" t="s">
        <v>24</v>
      </c>
      <c r="K3521" s="1" t="s">
        <v>51</v>
      </c>
      <c r="L3521" s="1">
        <v>5</v>
      </c>
      <c r="N3521" s="1">
        <v>5.25</v>
      </c>
      <c r="P3521" s="2">
        <f>--LEFT(K3521, FIND(" ", K3521) - 1)</f>
        <v>74</v>
      </c>
      <c r="R3521" t="str">
        <f t="shared" si="227"/>
        <v/>
      </c>
    </row>
    <row r="3522" spans="1:18" ht="20.399999999999999" x14ac:dyDescent="0.35">
      <c r="A3522" s="1">
        <v>3520</v>
      </c>
      <c r="B3522" s="1" t="s">
        <v>1827</v>
      </c>
      <c r="C3522" s="1" t="s">
        <v>61</v>
      </c>
      <c r="D3522" s="1">
        <v>2012</v>
      </c>
      <c r="E3522" s="1">
        <v>90000</v>
      </c>
      <c r="F3522" s="1" t="s">
        <v>23</v>
      </c>
      <c r="G3522" s="1" t="s">
        <v>35</v>
      </c>
      <c r="H3522" s="1" t="s">
        <v>18</v>
      </c>
      <c r="I3522" s="1">
        <v>18.48</v>
      </c>
      <c r="J3522" s="1" t="s">
        <v>24</v>
      </c>
      <c r="N3522" s="1">
        <v>14.5</v>
      </c>
      <c r="P3522" s="2"/>
      <c r="R3522" t="str">
        <f t="shared" si="227"/>
        <v/>
      </c>
    </row>
    <row r="3523" spans="1:18" ht="20.399999999999999" x14ac:dyDescent="0.35">
      <c r="A3523" s="1">
        <v>3521</v>
      </c>
      <c r="B3523" s="1" t="s">
        <v>583</v>
      </c>
      <c r="C3523" s="1" t="s">
        <v>74</v>
      </c>
      <c r="D3523" s="1">
        <v>2009</v>
      </c>
      <c r="E3523" s="1">
        <v>98000</v>
      </c>
      <c r="F3523" s="1" t="s">
        <v>23</v>
      </c>
      <c r="G3523" s="1" t="s">
        <v>35</v>
      </c>
      <c r="H3523" s="1" t="s">
        <v>36</v>
      </c>
      <c r="I3523" s="1">
        <v>13.5</v>
      </c>
      <c r="J3523" s="1" t="s">
        <v>24</v>
      </c>
      <c r="K3523" s="1" t="s">
        <v>584</v>
      </c>
      <c r="L3523" s="1">
        <v>5</v>
      </c>
      <c r="N3523" s="1">
        <v>25</v>
      </c>
      <c r="P3523" s="2">
        <f>--LEFT(K3523, FIND(" ", K3523) - 1)</f>
        <v>282</v>
      </c>
      <c r="R3523" t="str">
        <f t="shared" si="227"/>
        <v/>
      </c>
    </row>
    <row r="3524" spans="1:18" ht="20.399999999999999" x14ac:dyDescent="0.35">
      <c r="A3524" s="1">
        <v>3522</v>
      </c>
      <c r="B3524" s="1" t="s">
        <v>1833</v>
      </c>
      <c r="C3524" s="1" t="s">
        <v>53</v>
      </c>
      <c r="D3524" s="1">
        <v>2012</v>
      </c>
      <c r="E3524" s="1">
        <v>66400</v>
      </c>
      <c r="F3524" s="1" t="s">
        <v>28</v>
      </c>
      <c r="G3524" s="1" t="s">
        <v>17</v>
      </c>
      <c r="H3524" s="1" t="s">
        <v>18</v>
      </c>
      <c r="I3524" s="1">
        <v>0</v>
      </c>
      <c r="J3524" s="1" t="s">
        <v>24</v>
      </c>
      <c r="N3524" s="1">
        <v>2.66</v>
      </c>
      <c r="P3524" s="2"/>
      <c r="R3524" t="str">
        <f t="shared" si="227"/>
        <v/>
      </c>
    </row>
    <row r="3525" spans="1:18" ht="20.399999999999999" x14ac:dyDescent="0.35">
      <c r="A3525" s="1">
        <v>3523</v>
      </c>
      <c r="B3525" s="1" t="s">
        <v>2198</v>
      </c>
      <c r="C3525" s="1" t="s">
        <v>39</v>
      </c>
      <c r="D3525" s="1">
        <v>2012</v>
      </c>
      <c r="E3525" s="1">
        <v>50000</v>
      </c>
      <c r="F3525" s="1" t="s">
        <v>23</v>
      </c>
      <c r="G3525" s="1" t="s">
        <v>35</v>
      </c>
      <c r="H3525" s="1" t="s">
        <v>18</v>
      </c>
      <c r="I3525" s="1">
        <v>12.9</v>
      </c>
      <c r="J3525" s="1" t="s">
        <v>24</v>
      </c>
      <c r="K3525" s="1" t="s">
        <v>1787</v>
      </c>
      <c r="L3525" s="1">
        <v>4</v>
      </c>
      <c r="N3525" s="1">
        <v>45</v>
      </c>
      <c r="P3525" s="2">
        <f t="shared" ref="P3525:P3534" si="230">--LEFT(K3525, FIND(" ", K3525) - 1)</f>
        <v>271.23</v>
      </c>
      <c r="R3525" t="str">
        <f t="shared" si="227"/>
        <v/>
      </c>
    </row>
    <row r="3526" spans="1:18" ht="20.399999999999999" x14ac:dyDescent="0.35">
      <c r="A3526" s="1">
        <v>3524</v>
      </c>
      <c r="B3526" s="1" t="s">
        <v>143</v>
      </c>
      <c r="C3526" s="1" t="s">
        <v>43</v>
      </c>
      <c r="D3526" s="1">
        <v>2015</v>
      </c>
      <c r="E3526" s="1">
        <v>63310</v>
      </c>
      <c r="F3526" s="1" t="s">
        <v>23</v>
      </c>
      <c r="G3526" s="1" t="s">
        <v>17</v>
      </c>
      <c r="H3526" s="1" t="s">
        <v>18</v>
      </c>
      <c r="I3526" s="1">
        <v>28.4</v>
      </c>
      <c r="J3526" s="1" t="s">
        <v>24</v>
      </c>
      <c r="K3526" s="1" t="s">
        <v>51</v>
      </c>
      <c r="L3526" s="1">
        <v>5</v>
      </c>
      <c r="M3526" s="1" t="s">
        <v>2199</v>
      </c>
      <c r="N3526" s="1">
        <v>5.0999999999999996</v>
      </c>
      <c r="P3526" s="2">
        <f t="shared" si="230"/>
        <v>74</v>
      </c>
      <c r="Q3526">
        <f t="shared" si="226"/>
        <v>813000.00000000012</v>
      </c>
      <c r="R3526">
        <f t="shared" si="227"/>
        <v>99.990897908979093</v>
      </c>
    </row>
    <row r="3527" spans="1:18" ht="20.399999999999999" x14ac:dyDescent="0.35">
      <c r="A3527" s="1">
        <v>3525</v>
      </c>
      <c r="B3527" s="1" t="s">
        <v>68</v>
      </c>
      <c r="C3527" s="1" t="s">
        <v>61</v>
      </c>
      <c r="D3527" s="1">
        <v>2014</v>
      </c>
      <c r="E3527" s="1">
        <v>66000</v>
      </c>
      <c r="F3527" s="1" t="s">
        <v>23</v>
      </c>
      <c r="G3527" s="1" t="s">
        <v>17</v>
      </c>
      <c r="H3527" s="1" t="s">
        <v>18</v>
      </c>
      <c r="I3527" s="1">
        <v>25.8</v>
      </c>
      <c r="J3527" s="1" t="s">
        <v>24</v>
      </c>
      <c r="K3527" s="1" t="s">
        <v>69</v>
      </c>
      <c r="L3527" s="1">
        <v>5</v>
      </c>
      <c r="N3527" s="1">
        <v>3.5</v>
      </c>
      <c r="P3527" s="2">
        <f t="shared" si="230"/>
        <v>98.6</v>
      </c>
      <c r="R3527" t="str">
        <f t="shared" si="227"/>
        <v/>
      </c>
    </row>
    <row r="3528" spans="1:18" ht="20.399999999999999" x14ac:dyDescent="0.35">
      <c r="A3528" s="1">
        <v>3526</v>
      </c>
      <c r="B3528" s="1" t="s">
        <v>818</v>
      </c>
      <c r="C3528" s="1" t="s">
        <v>129</v>
      </c>
      <c r="D3528" s="1">
        <v>2011</v>
      </c>
      <c r="E3528" s="1">
        <v>74000</v>
      </c>
      <c r="F3528" s="1" t="s">
        <v>23</v>
      </c>
      <c r="G3528" s="1" t="s">
        <v>35</v>
      </c>
      <c r="H3528" s="1" t="s">
        <v>36</v>
      </c>
      <c r="I3528" s="1">
        <v>16.07</v>
      </c>
      <c r="J3528" s="1" t="s">
        <v>24</v>
      </c>
      <c r="K3528" s="1" t="s">
        <v>587</v>
      </c>
      <c r="L3528" s="1">
        <v>5</v>
      </c>
      <c r="N3528" s="1">
        <v>12.5</v>
      </c>
      <c r="P3528" s="2">
        <f t="shared" si="230"/>
        <v>181</v>
      </c>
      <c r="R3528" t="str">
        <f t="shared" si="227"/>
        <v/>
      </c>
    </row>
    <row r="3529" spans="1:18" ht="20.399999999999999" x14ac:dyDescent="0.35">
      <c r="A3529" s="1">
        <v>3527</v>
      </c>
      <c r="B3529" s="1" t="s">
        <v>2200</v>
      </c>
      <c r="C3529" s="1" t="s">
        <v>39</v>
      </c>
      <c r="D3529" s="1">
        <v>2012</v>
      </c>
      <c r="E3529" s="1">
        <v>93000</v>
      </c>
      <c r="F3529" s="1" t="s">
        <v>23</v>
      </c>
      <c r="G3529" s="1" t="s">
        <v>17</v>
      </c>
      <c r="H3529" s="1" t="s">
        <v>18</v>
      </c>
      <c r="I3529" s="1">
        <v>23.5</v>
      </c>
      <c r="J3529" s="1" t="s">
        <v>24</v>
      </c>
      <c r="K3529" s="1" t="s">
        <v>29</v>
      </c>
      <c r="L3529" s="1">
        <v>5</v>
      </c>
      <c r="N3529" s="1">
        <v>5.55</v>
      </c>
      <c r="P3529" s="2">
        <f t="shared" si="230"/>
        <v>88.7</v>
      </c>
      <c r="R3529" t="str">
        <f t="shared" si="227"/>
        <v/>
      </c>
    </row>
    <row r="3530" spans="1:18" ht="20.399999999999999" x14ac:dyDescent="0.35">
      <c r="A3530" s="1">
        <v>3528</v>
      </c>
      <c r="B3530" s="1" t="s">
        <v>826</v>
      </c>
      <c r="C3530" s="1" t="s">
        <v>61</v>
      </c>
      <c r="D3530" s="1">
        <v>2015</v>
      </c>
      <c r="E3530" s="1">
        <v>70000</v>
      </c>
      <c r="F3530" s="1" t="s">
        <v>23</v>
      </c>
      <c r="G3530" s="1" t="s">
        <v>35</v>
      </c>
      <c r="H3530" s="1" t="s">
        <v>18</v>
      </c>
      <c r="I3530" s="1">
        <v>11.5</v>
      </c>
      <c r="J3530" s="1" t="s">
        <v>24</v>
      </c>
      <c r="K3530" s="1" t="s">
        <v>661</v>
      </c>
      <c r="L3530" s="1">
        <v>7</v>
      </c>
      <c r="N3530" s="1">
        <v>19.48</v>
      </c>
      <c r="P3530" s="2">
        <f t="shared" si="230"/>
        <v>169</v>
      </c>
      <c r="R3530" t="str">
        <f t="shared" si="227"/>
        <v/>
      </c>
    </row>
    <row r="3531" spans="1:18" ht="20.399999999999999" x14ac:dyDescent="0.35">
      <c r="A3531" s="1">
        <v>3529</v>
      </c>
      <c r="B3531" s="1" t="s">
        <v>712</v>
      </c>
      <c r="C3531" s="1" t="s">
        <v>129</v>
      </c>
      <c r="D3531" s="1">
        <v>2012</v>
      </c>
      <c r="E3531" s="1">
        <v>48772</v>
      </c>
      <c r="F3531" s="1" t="s">
        <v>28</v>
      </c>
      <c r="G3531" s="1" t="s">
        <v>17</v>
      </c>
      <c r="H3531" s="1" t="s">
        <v>18</v>
      </c>
      <c r="I3531" s="1">
        <v>18.600000000000001</v>
      </c>
      <c r="J3531" s="1" t="s">
        <v>24</v>
      </c>
      <c r="K3531" s="1" t="s">
        <v>733</v>
      </c>
      <c r="L3531" s="1">
        <v>5</v>
      </c>
      <c r="N3531" s="1">
        <v>3.91</v>
      </c>
      <c r="P3531" s="2">
        <f t="shared" si="230"/>
        <v>85.8</v>
      </c>
      <c r="R3531" t="str">
        <f t="shared" si="227"/>
        <v/>
      </c>
    </row>
    <row r="3532" spans="1:18" ht="20.399999999999999" x14ac:dyDescent="0.35">
      <c r="A3532" s="1">
        <v>3530</v>
      </c>
      <c r="B3532" s="1" t="s">
        <v>694</v>
      </c>
      <c r="C3532" s="1" t="s">
        <v>27</v>
      </c>
      <c r="D3532" s="1">
        <v>2010</v>
      </c>
      <c r="E3532" s="1">
        <v>66000</v>
      </c>
      <c r="F3532" s="1" t="s">
        <v>28</v>
      </c>
      <c r="G3532" s="1" t="s">
        <v>17</v>
      </c>
      <c r="H3532" s="1" t="s">
        <v>18</v>
      </c>
      <c r="I3532" s="1">
        <v>18.600000000000001</v>
      </c>
      <c r="J3532" s="1" t="s">
        <v>24</v>
      </c>
      <c r="K3532" s="1" t="s">
        <v>695</v>
      </c>
      <c r="L3532" s="1">
        <v>5</v>
      </c>
      <c r="N3532" s="1">
        <v>2.19</v>
      </c>
      <c r="P3532" s="2">
        <f t="shared" si="230"/>
        <v>79.400000000000006</v>
      </c>
      <c r="R3532" t="str">
        <f t="shared" si="227"/>
        <v/>
      </c>
    </row>
    <row r="3533" spans="1:18" ht="20.399999999999999" x14ac:dyDescent="0.35">
      <c r="A3533" s="1">
        <v>3531</v>
      </c>
      <c r="B3533" s="1" t="s">
        <v>2201</v>
      </c>
      <c r="C3533" s="1" t="s">
        <v>34</v>
      </c>
      <c r="D3533" s="1">
        <v>2017</v>
      </c>
      <c r="E3533" s="1">
        <v>27417</v>
      </c>
      <c r="F3533" s="1" t="s">
        <v>28</v>
      </c>
      <c r="G3533" s="1" t="s">
        <v>35</v>
      </c>
      <c r="H3533" s="1" t="s">
        <v>18</v>
      </c>
      <c r="I3533" s="1">
        <v>18.899999999999999</v>
      </c>
      <c r="J3533" s="1" t="s">
        <v>24</v>
      </c>
      <c r="K3533" s="1" t="s">
        <v>110</v>
      </c>
      <c r="L3533" s="1">
        <v>5</v>
      </c>
      <c r="N3533" s="1">
        <v>6.89</v>
      </c>
      <c r="P3533" s="2">
        <f t="shared" si="230"/>
        <v>82</v>
      </c>
      <c r="R3533" t="str">
        <f t="shared" ref="R3533:R3596" si="231">IF(Q3533&lt;&gt;"", ((Q3533 - P3533) / Q3533) * 100, "")</f>
        <v/>
      </c>
    </row>
    <row r="3534" spans="1:18" ht="20.399999999999999" x14ac:dyDescent="0.35">
      <c r="A3534" s="1">
        <v>3532</v>
      </c>
      <c r="B3534" s="1" t="s">
        <v>1311</v>
      </c>
      <c r="C3534" s="1" t="s">
        <v>34</v>
      </c>
      <c r="D3534" s="1">
        <v>2011</v>
      </c>
      <c r="E3534" s="1">
        <v>51593</v>
      </c>
      <c r="F3534" s="1" t="s">
        <v>28</v>
      </c>
      <c r="G3534" s="1" t="s">
        <v>17</v>
      </c>
      <c r="H3534" s="1" t="s">
        <v>36</v>
      </c>
      <c r="I3534" s="1">
        <v>15.6</v>
      </c>
      <c r="J3534" s="1" t="s">
        <v>24</v>
      </c>
      <c r="K3534" s="1" t="s">
        <v>424</v>
      </c>
      <c r="L3534" s="1">
        <v>5</v>
      </c>
      <c r="N3534" s="1">
        <v>3.47</v>
      </c>
      <c r="P3534" s="2">
        <f t="shared" si="230"/>
        <v>70</v>
      </c>
      <c r="R3534" t="str">
        <f t="shared" si="231"/>
        <v/>
      </c>
    </row>
    <row r="3535" spans="1:18" ht="20.399999999999999" x14ac:dyDescent="0.35">
      <c r="A3535" s="1">
        <v>3533</v>
      </c>
      <c r="B3535" s="1" t="s">
        <v>2202</v>
      </c>
      <c r="C3535" s="1" t="s">
        <v>15</v>
      </c>
      <c r="D3535" s="1">
        <v>2008</v>
      </c>
      <c r="E3535" s="1">
        <v>86340</v>
      </c>
      <c r="F3535" s="1" t="s">
        <v>28</v>
      </c>
      <c r="G3535" s="1" t="s">
        <v>35</v>
      </c>
      <c r="H3535" s="1" t="s">
        <v>36</v>
      </c>
      <c r="I3535" s="1">
        <v>9.1</v>
      </c>
      <c r="J3535" s="1" t="s">
        <v>24</v>
      </c>
      <c r="K3535" s="1" t="s">
        <v>188</v>
      </c>
      <c r="L3535" s="1">
        <v>5</v>
      </c>
      <c r="N3535" s="1">
        <v>3.25</v>
      </c>
      <c r="P3535" s="2"/>
      <c r="R3535" t="str">
        <f t="shared" si="231"/>
        <v/>
      </c>
    </row>
    <row r="3536" spans="1:18" ht="20.399999999999999" x14ac:dyDescent="0.35">
      <c r="A3536" s="1">
        <v>3534</v>
      </c>
      <c r="B3536" s="1" t="s">
        <v>1178</v>
      </c>
      <c r="C3536" s="1" t="s">
        <v>22</v>
      </c>
      <c r="D3536" s="1">
        <v>2010</v>
      </c>
      <c r="E3536" s="1">
        <v>75000</v>
      </c>
      <c r="F3536" s="1" t="s">
        <v>28</v>
      </c>
      <c r="G3536" s="1" t="s">
        <v>17</v>
      </c>
      <c r="H3536" s="1" t="s">
        <v>18</v>
      </c>
      <c r="I3536" s="1">
        <v>16.100000000000001</v>
      </c>
      <c r="J3536" s="1" t="s">
        <v>24</v>
      </c>
      <c r="K3536" s="1" t="s">
        <v>1179</v>
      </c>
      <c r="L3536" s="1">
        <v>5</v>
      </c>
      <c r="N3536" s="1">
        <v>2.85</v>
      </c>
      <c r="P3536" s="2">
        <f t="shared" ref="P3536:P3567" si="232">--LEFT(K3536, FIND(" ", K3536) - 1)</f>
        <v>88.2</v>
      </c>
      <c r="R3536" t="str">
        <f t="shared" si="231"/>
        <v/>
      </c>
    </row>
    <row r="3537" spans="1:18" ht="20.399999999999999" x14ac:dyDescent="0.35">
      <c r="A3537" s="1">
        <v>3535</v>
      </c>
      <c r="B3537" s="1" t="s">
        <v>1448</v>
      </c>
      <c r="C3537" s="1" t="s">
        <v>34</v>
      </c>
      <c r="D3537" s="1">
        <v>2016</v>
      </c>
      <c r="E3537" s="1">
        <v>39237</v>
      </c>
      <c r="F3537" s="1" t="s">
        <v>23</v>
      </c>
      <c r="G3537" s="1" t="s">
        <v>35</v>
      </c>
      <c r="H3537" s="1" t="s">
        <v>18</v>
      </c>
      <c r="I3537" s="1">
        <v>17.11</v>
      </c>
      <c r="J3537" s="1" t="s">
        <v>24</v>
      </c>
      <c r="K3537" s="1" t="s">
        <v>139</v>
      </c>
      <c r="L3537" s="1">
        <v>5</v>
      </c>
      <c r="N3537" s="1">
        <v>25.64</v>
      </c>
      <c r="P3537" s="2">
        <f t="shared" si="232"/>
        <v>174.33</v>
      </c>
      <c r="R3537" t="str">
        <f t="shared" si="231"/>
        <v/>
      </c>
    </row>
    <row r="3538" spans="1:18" ht="20.399999999999999" x14ac:dyDescent="0.35">
      <c r="A3538" s="1">
        <v>3536</v>
      </c>
      <c r="B3538" s="1" t="s">
        <v>798</v>
      </c>
      <c r="C3538" s="1" t="s">
        <v>53</v>
      </c>
      <c r="D3538" s="1">
        <v>2018</v>
      </c>
      <c r="E3538" s="1">
        <v>11966</v>
      </c>
      <c r="F3538" s="1" t="s">
        <v>28</v>
      </c>
      <c r="G3538" s="1" t="s">
        <v>17</v>
      </c>
      <c r="H3538" s="1" t="s">
        <v>18</v>
      </c>
      <c r="I3538" s="1">
        <v>16.8</v>
      </c>
      <c r="J3538" s="1" t="s">
        <v>24</v>
      </c>
      <c r="K3538" s="1" t="s">
        <v>58</v>
      </c>
      <c r="L3538" s="1">
        <v>5</v>
      </c>
      <c r="N3538" s="1">
        <v>10.28</v>
      </c>
      <c r="P3538" s="2">
        <f t="shared" si="232"/>
        <v>116.3</v>
      </c>
      <c r="R3538" t="str">
        <f t="shared" si="231"/>
        <v/>
      </c>
    </row>
    <row r="3539" spans="1:18" ht="20.399999999999999" x14ac:dyDescent="0.35">
      <c r="A3539" s="1">
        <v>3537</v>
      </c>
      <c r="B3539" s="1" t="s">
        <v>26</v>
      </c>
      <c r="C3539" s="1" t="s">
        <v>39</v>
      </c>
      <c r="D3539" s="1">
        <v>2015</v>
      </c>
      <c r="E3539" s="1">
        <v>37000</v>
      </c>
      <c r="F3539" s="1" t="s">
        <v>28</v>
      </c>
      <c r="G3539" s="1" t="s">
        <v>17</v>
      </c>
      <c r="H3539" s="1" t="s">
        <v>18</v>
      </c>
      <c r="I3539" s="1">
        <v>18.2</v>
      </c>
      <c r="J3539" s="1" t="s">
        <v>24</v>
      </c>
      <c r="K3539" s="1" t="s">
        <v>29</v>
      </c>
      <c r="L3539" s="1">
        <v>5</v>
      </c>
      <c r="M3539" s="1" t="s">
        <v>2203</v>
      </c>
      <c r="N3539" s="1">
        <v>6.3</v>
      </c>
      <c r="P3539" s="2">
        <f t="shared" si="232"/>
        <v>88.7</v>
      </c>
      <c r="Q3539">
        <f t="shared" ref="Q3539:Q3589" si="233">VALUE(SUBSTITUTE(SUBSTITUTE(TRIM(M3539), CHAR(160), ""), " Lakh", "")) * 100000</f>
        <v>878999.99999999988</v>
      </c>
      <c r="R3539">
        <f t="shared" si="231"/>
        <v>99.989908987485791</v>
      </c>
    </row>
    <row r="3540" spans="1:18" ht="20.399999999999999" x14ac:dyDescent="0.35">
      <c r="A3540" s="1">
        <v>3538</v>
      </c>
      <c r="B3540" s="1" t="s">
        <v>743</v>
      </c>
      <c r="C3540" s="1" t="s">
        <v>27</v>
      </c>
      <c r="D3540" s="1">
        <v>2014</v>
      </c>
      <c r="E3540" s="1">
        <v>70920</v>
      </c>
      <c r="F3540" s="1" t="s">
        <v>23</v>
      </c>
      <c r="G3540" s="1" t="s">
        <v>17</v>
      </c>
      <c r="H3540" s="1" t="s">
        <v>18</v>
      </c>
      <c r="I3540" s="1">
        <v>20.14</v>
      </c>
      <c r="J3540" s="1" t="s">
        <v>24</v>
      </c>
      <c r="K3540" s="1" t="s">
        <v>472</v>
      </c>
      <c r="L3540" s="1">
        <v>5</v>
      </c>
      <c r="N3540" s="1">
        <v>4.75</v>
      </c>
      <c r="P3540" s="2">
        <f t="shared" si="232"/>
        <v>88.8</v>
      </c>
      <c r="R3540" t="str">
        <f t="shared" si="231"/>
        <v/>
      </c>
    </row>
    <row r="3541" spans="1:18" ht="20.399999999999999" x14ac:dyDescent="0.35">
      <c r="A3541" s="1">
        <v>3539</v>
      </c>
      <c r="B3541" s="1" t="s">
        <v>1753</v>
      </c>
      <c r="C3541" s="1" t="s">
        <v>39</v>
      </c>
      <c r="D3541" s="1">
        <v>2013</v>
      </c>
      <c r="E3541" s="1">
        <v>65280</v>
      </c>
      <c r="F3541" s="1" t="s">
        <v>23</v>
      </c>
      <c r="G3541" s="1" t="s">
        <v>17</v>
      </c>
      <c r="H3541" s="1" t="s">
        <v>18</v>
      </c>
      <c r="I3541" s="1">
        <v>19.87</v>
      </c>
      <c r="J3541" s="1" t="s">
        <v>24</v>
      </c>
      <c r="K3541" s="1" t="s">
        <v>544</v>
      </c>
      <c r="L3541" s="1">
        <v>5</v>
      </c>
      <c r="M3541" s="1" t="s">
        <v>2204</v>
      </c>
      <c r="N3541" s="1">
        <v>5.8</v>
      </c>
      <c r="P3541" s="2">
        <f t="shared" si="232"/>
        <v>83.14</v>
      </c>
      <c r="Q3541">
        <f t="shared" si="233"/>
        <v>1472000</v>
      </c>
      <c r="R3541">
        <f t="shared" si="231"/>
        <v>99.994351902173918</v>
      </c>
    </row>
    <row r="3542" spans="1:18" ht="20.399999999999999" x14ac:dyDescent="0.35">
      <c r="A3542" s="1">
        <v>3540</v>
      </c>
      <c r="B3542" s="1" t="s">
        <v>2205</v>
      </c>
      <c r="C3542" s="1" t="s">
        <v>39</v>
      </c>
      <c r="D3542" s="1">
        <v>2016</v>
      </c>
      <c r="E3542" s="1">
        <v>62000</v>
      </c>
      <c r="F3542" s="1" t="s">
        <v>23</v>
      </c>
      <c r="G3542" s="1" t="s">
        <v>35</v>
      </c>
      <c r="H3542" s="1" t="s">
        <v>18</v>
      </c>
      <c r="I3542" s="1">
        <v>12.51</v>
      </c>
      <c r="J3542" s="1" t="s">
        <v>24</v>
      </c>
      <c r="K3542" s="1" t="s">
        <v>62</v>
      </c>
      <c r="L3542" s="1">
        <v>7</v>
      </c>
      <c r="N3542" s="1">
        <v>44.5</v>
      </c>
      <c r="P3542" s="2">
        <f t="shared" si="232"/>
        <v>187.7</v>
      </c>
      <c r="R3542" t="str">
        <f t="shared" si="231"/>
        <v/>
      </c>
    </row>
    <row r="3543" spans="1:18" ht="20.399999999999999" x14ac:dyDescent="0.35">
      <c r="A3543" s="1">
        <v>3541</v>
      </c>
      <c r="B3543" s="1" t="s">
        <v>121</v>
      </c>
      <c r="C3543" s="1" t="s">
        <v>53</v>
      </c>
      <c r="D3543" s="1">
        <v>2014</v>
      </c>
      <c r="E3543" s="1">
        <v>44525</v>
      </c>
      <c r="F3543" s="1" t="s">
        <v>28</v>
      </c>
      <c r="G3543" s="1" t="s">
        <v>17</v>
      </c>
      <c r="H3543" s="1" t="s">
        <v>18</v>
      </c>
      <c r="I3543" s="1">
        <v>18.5</v>
      </c>
      <c r="J3543" s="1" t="s">
        <v>24</v>
      </c>
      <c r="K3543" s="1" t="s">
        <v>122</v>
      </c>
      <c r="L3543" s="1">
        <v>5</v>
      </c>
      <c r="N3543" s="1">
        <v>4.6500000000000004</v>
      </c>
      <c r="P3543" s="2">
        <f t="shared" si="232"/>
        <v>82.9</v>
      </c>
      <c r="R3543" t="str">
        <f t="shared" si="231"/>
        <v/>
      </c>
    </row>
    <row r="3544" spans="1:18" ht="20.399999999999999" x14ac:dyDescent="0.35">
      <c r="A3544" s="1">
        <v>3542</v>
      </c>
      <c r="B3544" s="1" t="s">
        <v>2015</v>
      </c>
      <c r="C3544" s="1" t="s">
        <v>43</v>
      </c>
      <c r="D3544" s="1">
        <v>2009</v>
      </c>
      <c r="E3544" s="1">
        <v>86863</v>
      </c>
      <c r="F3544" s="1" t="s">
        <v>28</v>
      </c>
      <c r="G3544" s="1" t="s">
        <v>17</v>
      </c>
      <c r="H3544" s="1" t="s">
        <v>18</v>
      </c>
      <c r="I3544" s="1">
        <v>17</v>
      </c>
      <c r="J3544" s="1" t="s">
        <v>24</v>
      </c>
      <c r="K3544" s="1" t="s">
        <v>466</v>
      </c>
      <c r="L3544" s="1">
        <v>5</v>
      </c>
      <c r="N3544" s="1">
        <v>3.6</v>
      </c>
      <c r="P3544" s="2">
        <f t="shared" si="232"/>
        <v>118</v>
      </c>
      <c r="R3544" t="str">
        <f t="shared" si="231"/>
        <v/>
      </c>
    </row>
    <row r="3545" spans="1:18" ht="20.399999999999999" x14ac:dyDescent="0.35">
      <c r="A3545" s="1">
        <v>3543</v>
      </c>
      <c r="B3545" s="1" t="s">
        <v>1664</v>
      </c>
      <c r="C3545" s="1" t="s">
        <v>39</v>
      </c>
      <c r="D3545" s="1">
        <v>2015</v>
      </c>
      <c r="E3545" s="1">
        <v>102626</v>
      </c>
      <c r="F3545" s="1" t="s">
        <v>23</v>
      </c>
      <c r="G3545" s="1" t="s">
        <v>17</v>
      </c>
      <c r="H3545" s="1" t="s">
        <v>18</v>
      </c>
      <c r="I3545" s="1">
        <v>16</v>
      </c>
      <c r="J3545" s="1" t="s">
        <v>24</v>
      </c>
      <c r="K3545" s="1" t="s">
        <v>167</v>
      </c>
      <c r="L3545" s="1">
        <v>7</v>
      </c>
      <c r="N3545" s="1">
        <v>12.25</v>
      </c>
      <c r="P3545" s="2">
        <f t="shared" si="232"/>
        <v>140</v>
      </c>
      <c r="R3545" t="str">
        <f t="shared" si="231"/>
        <v/>
      </c>
    </row>
    <row r="3546" spans="1:18" ht="20.399999999999999" x14ac:dyDescent="0.35">
      <c r="A3546" s="1">
        <v>3544</v>
      </c>
      <c r="B3546" s="1" t="s">
        <v>2107</v>
      </c>
      <c r="C3546" s="1" t="s">
        <v>43</v>
      </c>
      <c r="D3546" s="1">
        <v>2017</v>
      </c>
      <c r="E3546" s="1">
        <v>45000</v>
      </c>
      <c r="F3546" s="1" t="s">
        <v>23</v>
      </c>
      <c r="G3546" s="1" t="s">
        <v>17</v>
      </c>
      <c r="H3546" s="1" t="s">
        <v>18</v>
      </c>
      <c r="I3546" s="1">
        <v>16.3</v>
      </c>
      <c r="J3546" s="1" t="s">
        <v>24</v>
      </c>
      <c r="K3546" s="1" t="s">
        <v>163</v>
      </c>
      <c r="L3546" s="1">
        <v>5</v>
      </c>
      <c r="M3546" s="1" t="s">
        <v>2206</v>
      </c>
      <c r="N3546" s="1">
        <v>20</v>
      </c>
      <c r="P3546" s="2">
        <f t="shared" si="232"/>
        <v>170</v>
      </c>
      <c r="Q3546">
        <f t="shared" si="233"/>
        <v>2554000</v>
      </c>
      <c r="R3546">
        <f t="shared" si="231"/>
        <v>99.993343774471427</v>
      </c>
    </row>
    <row r="3547" spans="1:18" ht="20.399999999999999" x14ac:dyDescent="0.35">
      <c r="A3547" s="1">
        <v>3545</v>
      </c>
      <c r="B3547" s="1" t="s">
        <v>1664</v>
      </c>
      <c r="C3547" s="1" t="s">
        <v>43</v>
      </c>
      <c r="D3547" s="1">
        <v>2017</v>
      </c>
      <c r="E3547" s="1">
        <v>22000</v>
      </c>
      <c r="F3547" s="1" t="s">
        <v>23</v>
      </c>
      <c r="G3547" s="1" t="s">
        <v>17</v>
      </c>
      <c r="H3547" s="1" t="s">
        <v>18</v>
      </c>
      <c r="I3547" s="1">
        <v>16</v>
      </c>
      <c r="J3547" s="1" t="s">
        <v>24</v>
      </c>
      <c r="K3547" s="1" t="s">
        <v>167</v>
      </c>
      <c r="L3547" s="1">
        <v>7</v>
      </c>
      <c r="N3547" s="1">
        <v>16</v>
      </c>
      <c r="P3547" s="2">
        <f t="shared" si="232"/>
        <v>140</v>
      </c>
      <c r="R3547" t="str">
        <f t="shared" si="231"/>
        <v/>
      </c>
    </row>
    <row r="3548" spans="1:18" ht="20.399999999999999" x14ac:dyDescent="0.35">
      <c r="A3548" s="1">
        <v>3546</v>
      </c>
      <c r="B3548" s="1" t="s">
        <v>2207</v>
      </c>
      <c r="C3548" s="1" t="s">
        <v>34</v>
      </c>
      <c r="D3548" s="1">
        <v>2011</v>
      </c>
      <c r="E3548" s="1">
        <v>108905</v>
      </c>
      <c r="F3548" s="1" t="s">
        <v>23</v>
      </c>
      <c r="G3548" s="1" t="s">
        <v>35</v>
      </c>
      <c r="H3548" s="1" t="s">
        <v>36</v>
      </c>
      <c r="I3548" s="1">
        <v>11.79</v>
      </c>
      <c r="J3548" s="1" t="s">
        <v>24</v>
      </c>
      <c r="K3548" s="1" t="s">
        <v>266</v>
      </c>
      <c r="L3548" s="1">
        <v>8</v>
      </c>
      <c r="N3548" s="1">
        <v>6.21</v>
      </c>
      <c r="P3548" s="2">
        <f t="shared" si="232"/>
        <v>120</v>
      </c>
      <c r="R3548" t="str">
        <f t="shared" si="231"/>
        <v/>
      </c>
    </row>
    <row r="3549" spans="1:18" ht="20.399999999999999" x14ac:dyDescent="0.35">
      <c r="A3549" s="1">
        <v>3547</v>
      </c>
      <c r="B3549" s="1" t="s">
        <v>2208</v>
      </c>
      <c r="C3549" s="1" t="s">
        <v>57</v>
      </c>
      <c r="D3549" s="1">
        <v>2016</v>
      </c>
      <c r="E3549" s="1">
        <v>12800</v>
      </c>
      <c r="F3549" s="1" t="s">
        <v>28</v>
      </c>
      <c r="G3549" s="1" t="s">
        <v>17</v>
      </c>
      <c r="H3549" s="1" t="s">
        <v>18</v>
      </c>
      <c r="I3549" s="1">
        <v>19.440000000000001</v>
      </c>
      <c r="J3549" s="1" t="s">
        <v>24</v>
      </c>
      <c r="K3549" s="1" t="s">
        <v>223</v>
      </c>
      <c r="L3549" s="1">
        <v>7</v>
      </c>
      <c r="N3549" s="1">
        <v>3.25</v>
      </c>
      <c r="P3549" s="2">
        <f t="shared" si="232"/>
        <v>67</v>
      </c>
      <c r="R3549" t="str">
        <f t="shared" si="231"/>
        <v/>
      </c>
    </row>
    <row r="3550" spans="1:18" ht="20.399999999999999" x14ac:dyDescent="0.35">
      <c r="A3550" s="1">
        <v>3548</v>
      </c>
      <c r="B3550" s="1" t="s">
        <v>2209</v>
      </c>
      <c r="C3550" s="1" t="s">
        <v>57</v>
      </c>
      <c r="D3550" s="1">
        <v>2016</v>
      </c>
      <c r="E3550" s="1">
        <v>32000</v>
      </c>
      <c r="F3550" s="1" t="s">
        <v>23</v>
      </c>
      <c r="G3550" s="1" t="s">
        <v>17</v>
      </c>
      <c r="H3550" s="1" t="s">
        <v>18</v>
      </c>
      <c r="I3550" s="1">
        <v>15.4</v>
      </c>
      <c r="J3550" s="1" t="s">
        <v>24</v>
      </c>
      <c r="K3550" s="1" t="s">
        <v>266</v>
      </c>
      <c r="L3550" s="1">
        <v>7</v>
      </c>
      <c r="N3550" s="1">
        <v>9.75</v>
      </c>
      <c r="P3550" s="2">
        <f t="shared" si="232"/>
        <v>120</v>
      </c>
      <c r="R3550" t="str">
        <f t="shared" si="231"/>
        <v/>
      </c>
    </row>
    <row r="3551" spans="1:18" ht="20.399999999999999" x14ac:dyDescent="0.35">
      <c r="A3551" s="1">
        <v>3549</v>
      </c>
      <c r="B3551" s="1" t="s">
        <v>1683</v>
      </c>
      <c r="C3551" s="1" t="s">
        <v>15</v>
      </c>
      <c r="D3551" s="1">
        <v>2014</v>
      </c>
      <c r="E3551" s="1">
        <v>39000</v>
      </c>
      <c r="F3551" s="1" t="s">
        <v>28</v>
      </c>
      <c r="G3551" s="1" t="s">
        <v>35</v>
      </c>
      <c r="H3551" s="1" t="s">
        <v>18</v>
      </c>
      <c r="I3551" s="1">
        <v>15.5</v>
      </c>
      <c r="J3551" s="1" t="s">
        <v>24</v>
      </c>
      <c r="K3551" s="1" t="s">
        <v>196</v>
      </c>
      <c r="L3551" s="1">
        <v>5</v>
      </c>
      <c r="N3551" s="1">
        <v>4.45</v>
      </c>
      <c r="P3551" s="2">
        <f t="shared" si="232"/>
        <v>86.7</v>
      </c>
      <c r="R3551" t="str">
        <f t="shared" si="231"/>
        <v/>
      </c>
    </row>
    <row r="3552" spans="1:18" ht="20.399999999999999" x14ac:dyDescent="0.35">
      <c r="A3552" s="1">
        <v>3550</v>
      </c>
      <c r="B3552" s="1" t="s">
        <v>1716</v>
      </c>
      <c r="C3552" s="1" t="s">
        <v>22</v>
      </c>
      <c r="D3552" s="1">
        <v>2017</v>
      </c>
      <c r="E3552" s="1">
        <v>42000</v>
      </c>
      <c r="F3552" s="1" t="s">
        <v>23</v>
      </c>
      <c r="G3552" s="1" t="s">
        <v>17</v>
      </c>
      <c r="H3552" s="1" t="s">
        <v>18</v>
      </c>
      <c r="I3552" s="1">
        <v>25.6</v>
      </c>
      <c r="J3552" s="1" t="s">
        <v>24</v>
      </c>
      <c r="K3552" s="1" t="s">
        <v>69</v>
      </c>
      <c r="L3552" s="1">
        <v>5</v>
      </c>
      <c r="M3552" s="1" t="s">
        <v>2210</v>
      </c>
      <c r="N3552" s="1">
        <v>12</v>
      </c>
      <c r="P3552" s="2">
        <f t="shared" si="232"/>
        <v>98.6</v>
      </c>
      <c r="Q3552">
        <f t="shared" si="233"/>
        <v>1684000</v>
      </c>
      <c r="R3552">
        <f t="shared" si="231"/>
        <v>99.994144893111638</v>
      </c>
    </row>
    <row r="3553" spans="1:18" ht="20.399999999999999" x14ac:dyDescent="0.35">
      <c r="A3553" s="1">
        <v>3551</v>
      </c>
      <c r="B3553" s="1" t="s">
        <v>1113</v>
      </c>
      <c r="C3553" s="1" t="s">
        <v>27</v>
      </c>
      <c r="D3553" s="1">
        <v>2008</v>
      </c>
      <c r="E3553" s="1">
        <v>73000</v>
      </c>
      <c r="F3553" s="1" t="s">
        <v>28</v>
      </c>
      <c r="G3553" s="1" t="s">
        <v>17</v>
      </c>
      <c r="H3553" s="1" t="s">
        <v>18</v>
      </c>
      <c r="I3553" s="1">
        <v>14.4</v>
      </c>
      <c r="J3553" s="1" t="s">
        <v>24</v>
      </c>
      <c r="K3553" s="1" t="s">
        <v>394</v>
      </c>
      <c r="L3553" s="1">
        <v>5</v>
      </c>
      <c r="N3553" s="1">
        <v>0.8</v>
      </c>
      <c r="P3553" s="2">
        <f t="shared" si="232"/>
        <v>65</v>
      </c>
      <c r="R3553" t="str">
        <f t="shared" si="231"/>
        <v/>
      </c>
    </row>
    <row r="3554" spans="1:18" ht="20.399999999999999" x14ac:dyDescent="0.35">
      <c r="A3554" s="1">
        <v>3552</v>
      </c>
      <c r="B3554" s="1" t="s">
        <v>1783</v>
      </c>
      <c r="C3554" s="1" t="s">
        <v>27</v>
      </c>
      <c r="D3554" s="1">
        <v>2018</v>
      </c>
      <c r="E3554" s="1">
        <v>48000</v>
      </c>
      <c r="F3554" s="1" t="s">
        <v>23</v>
      </c>
      <c r="G3554" s="1" t="s">
        <v>17</v>
      </c>
      <c r="H3554" s="1" t="s">
        <v>18</v>
      </c>
      <c r="I3554" s="1">
        <v>24</v>
      </c>
      <c r="J3554" s="1" t="s">
        <v>24</v>
      </c>
      <c r="K3554" s="1" t="s">
        <v>893</v>
      </c>
      <c r="L3554" s="1">
        <v>5</v>
      </c>
      <c r="M3554" s="1" t="s">
        <v>2211</v>
      </c>
      <c r="N3554" s="1">
        <v>5.95</v>
      </c>
      <c r="P3554" s="2">
        <f t="shared" si="232"/>
        <v>73.97</v>
      </c>
      <c r="Q3554">
        <f t="shared" si="233"/>
        <v>827999.99999999988</v>
      </c>
      <c r="R3554">
        <f t="shared" si="231"/>
        <v>99.991066425120778</v>
      </c>
    </row>
    <row r="3555" spans="1:18" ht="20.399999999999999" x14ac:dyDescent="0.35">
      <c r="A3555" s="1">
        <v>3553</v>
      </c>
      <c r="B3555" s="1" t="s">
        <v>1238</v>
      </c>
      <c r="C3555" s="1" t="s">
        <v>22</v>
      </c>
      <c r="D3555" s="1">
        <v>2015</v>
      </c>
      <c r="E3555" s="1">
        <v>18000</v>
      </c>
      <c r="F3555" s="1" t="s">
        <v>16</v>
      </c>
      <c r="G3555" s="1" t="s">
        <v>17</v>
      </c>
      <c r="H3555" s="1" t="s">
        <v>18</v>
      </c>
      <c r="I3555" s="1">
        <v>33.44</v>
      </c>
      <c r="J3555" s="1" t="s">
        <v>19</v>
      </c>
      <c r="K3555" s="1" t="s">
        <v>1239</v>
      </c>
      <c r="L3555" s="1">
        <v>4</v>
      </c>
      <c r="N3555" s="1">
        <v>3</v>
      </c>
      <c r="P3555" s="2">
        <f t="shared" si="232"/>
        <v>40.299999999999997</v>
      </c>
      <c r="R3555" t="str">
        <f t="shared" si="231"/>
        <v/>
      </c>
    </row>
    <row r="3556" spans="1:18" ht="20.399999999999999" x14ac:dyDescent="0.35">
      <c r="A3556" s="1">
        <v>3554</v>
      </c>
      <c r="B3556" s="1" t="s">
        <v>2212</v>
      </c>
      <c r="C3556" s="1" t="s">
        <v>57</v>
      </c>
      <c r="D3556" s="1">
        <v>2014</v>
      </c>
      <c r="E3556" s="1">
        <v>19000</v>
      </c>
      <c r="F3556" s="1" t="s">
        <v>28</v>
      </c>
      <c r="G3556" s="1" t="s">
        <v>17</v>
      </c>
      <c r="H3556" s="1" t="s">
        <v>18</v>
      </c>
      <c r="I3556" s="1">
        <v>17.43</v>
      </c>
      <c r="J3556" s="1" t="s">
        <v>24</v>
      </c>
      <c r="K3556" s="1" t="s">
        <v>1621</v>
      </c>
      <c r="L3556" s="1">
        <v>5</v>
      </c>
      <c r="N3556" s="1">
        <v>5.25</v>
      </c>
      <c r="P3556" s="2">
        <f t="shared" si="232"/>
        <v>105.5</v>
      </c>
      <c r="R3556" t="str">
        <f t="shared" si="231"/>
        <v/>
      </c>
    </row>
    <row r="3557" spans="1:18" ht="20.399999999999999" x14ac:dyDescent="0.35">
      <c r="A3557" s="1">
        <v>3555</v>
      </c>
      <c r="B3557" s="1" t="s">
        <v>1197</v>
      </c>
      <c r="C3557" s="1" t="s">
        <v>34</v>
      </c>
      <c r="D3557" s="1">
        <v>2019</v>
      </c>
      <c r="E3557" s="1">
        <v>33598</v>
      </c>
      <c r="F3557" s="1" t="s">
        <v>23</v>
      </c>
      <c r="G3557" s="1" t="s">
        <v>17</v>
      </c>
      <c r="H3557" s="1" t="s">
        <v>18</v>
      </c>
      <c r="I3557" s="1">
        <v>13.68</v>
      </c>
      <c r="J3557" s="1" t="s">
        <v>24</v>
      </c>
      <c r="K3557" s="1" t="s">
        <v>156</v>
      </c>
      <c r="L3557" s="1">
        <v>7</v>
      </c>
      <c r="M3557" s="1" t="s">
        <v>2213</v>
      </c>
      <c r="N3557" s="1">
        <v>22.2</v>
      </c>
      <c r="P3557" s="2">
        <f t="shared" si="232"/>
        <v>147.80000000000001</v>
      </c>
      <c r="Q3557">
        <f t="shared" si="233"/>
        <v>2394000</v>
      </c>
      <c r="R3557">
        <f t="shared" si="231"/>
        <v>99.993826232247301</v>
      </c>
    </row>
    <row r="3558" spans="1:18" ht="20.399999999999999" x14ac:dyDescent="0.35">
      <c r="A3558" s="1">
        <v>3556</v>
      </c>
      <c r="B3558" s="1" t="s">
        <v>422</v>
      </c>
      <c r="C3558" s="1" t="s">
        <v>43</v>
      </c>
      <c r="D3558" s="1">
        <v>2012</v>
      </c>
      <c r="E3558" s="1">
        <v>63000</v>
      </c>
      <c r="F3558" s="1" t="s">
        <v>23</v>
      </c>
      <c r="G3558" s="1" t="s">
        <v>35</v>
      </c>
      <c r="H3558" s="1" t="s">
        <v>18</v>
      </c>
      <c r="I3558" s="1">
        <v>17.05</v>
      </c>
      <c r="J3558" s="1" t="s">
        <v>24</v>
      </c>
      <c r="K3558" s="1" t="s">
        <v>99</v>
      </c>
      <c r="L3558" s="1">
        <v>5</v>
      </c>
      <c r="N3558" s="1">
        <v>13.5</v>
      </c>
      <c r="P3558" s="2">
        <f t="shared" si="232"/>
        <v>184</v>
      </c>
      <c r="R3558" t="str">
        <f t="shared" si="231"/>
        <v/>
      </c>
    </row>
    <row r="3559" spans="1:18" ht="20.399999999999999" x14ac:dyDescent="0.35">
      <c r="A3559" s="1">
        <v>3557</v>
      </c>
      <c r="B3559" s="1" t="s">
        <v>1436</v>
      </c>
      <c r="C3559" s="1" t="s">
        <v>27</v>
      </c>
      <c r="D3559" s="1">
        <v>2015</v>
      </c>
      <c r="E3559" s="1">
        <v>48000</v>
      </c>
      <c r="F3559" s="1" t="s">
        <v>23</v>
      </c>
      <c r="G3559" s="1" t="s">
        <v>35</v>
      </c>
      <c r="H3559" s="1" t="s">
        <v>18</v>
      </c>
      <c r="I3559" s="1">
        <v>16.96</v>
      </c>
      <c r="J3559" s="1" t="s">
        <v>24</v>
      </c>
      <c r="K3559" s="1" t="s">
        <v>127</v>
      </c>
      <c r="L3559" s="1">
        <v>5</v>
      </c>
      <c r="N3559" s="1">
        <v>13.5</v>
      </c>
      <c r="P3559" s="2">
        <f t="shared" si="232"/>
        <v>138.03</v>
      </c>
      <c r="R3559" t="str">
        <f t="shared" si="231"/>
        <v/>
      </c>
    </row>
    <row r="3560" spans="1:18" ht="20.399999999999999" x14ac:dyDescent="0.35">
      <c r="A3560" s="1">
        <v>3558</v>
      </c>
      <c r="B3560" s="1" t="s">
        <v>197</v>
      </c>
      <c r="C3560" s="1" t="s">
        <v>61</v>
      </c>
      <c r="D3560" s="1">
        <v>2014</v>
      </c>
      <c r="E3560" s="1">
        <v>66000</v>
      </c>
      <c r="F3560" s="1" t="s">
        <v>23</v>
      </c>
      <c r="G3560" s="1" t="s">
        <v>17</v>
      </c>
      <c r="H3560" s="1" t="s">
        <v>18</v>
      </c>
      <c r="I3560" s="1">
        <v>20</v>
      </c>
      <c r="J3560" s="1" t="s">
        <v>24</v>
      </c>
      <c r="K3560" s="1" t="s">
        <v>351</v>
      </c>
      <c r="L3560" s="1">
        <v>5</v>
      </c>
      <c r="N3560" s="1">
        <v>3.47</v>
      </c>
      <c r="P3560" s="2">
        <f t="shared" si="232"/>
        <v>68.05</v>
      </c>
      <c r="R3560" t="str">
        <f t="shared" si="231"/>
        <v/>
      </c>
    </row>
    <row r="3561" spans="1:18" ht="20.399999999999999" x14ac:dyDescent="0.35">
      <c r="A3561" s="1">
        <v>3559</v>
      </c>
      <c r="B3561" s="1" t="s">
        <v>98</v>
      </c>
      <c r="C3561" s="1" t="s">
        <v>129</v>
      </c>
      <c r="D3561" s="1">
        <v>2013</v>
      </c>
      <c r="E3561" s="1">
        <v>80000</v>
      </c>
      <c r="F3561" s="1" t="s">
        <v>23</v>
      </c>
      <c r="G3561" s="1" t="s">
        <v>35</v>
      </c>
      <c r="H3561" s="1" t="s">
        <v>36</v>
      </c>
      <c r="I3561" s="1">
        <v>11.18</v>
      </c>
      <c r="J3561" s="1" t="s">
        <v>24</v>
      </c>
      <c r="K3561" s="1" t="s">
        <v>99</v>
      </c>
      <c r="L3561" s="1">
        <v>7</v>
      </c>
      <c r="N3561" s="1">
        <v>9.5</v>
      </c>
      <c r="P3561" s="2">
        <f t="shared" si="232"/>
        <v>184</v>
      </c>
      <c r="R3561" t="str">
        <f t="shared" si="231"/>
        <v/>
      </c>
    </row>
    <row r="3562" spans="1:18" ht="20.399999999999999" x14ac:dyDescent="0.35">
      <c r="A3562" s="1">
        <v>3560</v>
      </c>
      <c r="B3562" s="1" t="s">
        <v>903</v>
      </c>
      <c r="C3562" s="1" t="s">
        <v>27</v>
      </c>
      <c r="D3562" s="1">
        <v>2011</v>
      </c>
      <c r="E3562" s="1">
        <v>37000</v>
      </c>
      <c r="F3562" s="1" t="s">
        <v>28</v>
      </c>
      <c r="G3562" s="1" t="s">
        <v>17</v>
      </c>
      <c r="H3562" s="1" t="s">
        <v>18</v>
      </c>
      <c r="I3562" s="1">
        <v>15.04</v>
      </c>
      <c r="J3562" s="1" t="s">
        <v>24</v>
      </c>
      <c r="K3562" s="1" t="s">
        <v>49</v>
      </c>
      <c r="L3562" s="1">
        <v>5</v>
      </c>
      <c r="N3562" s="1">
        <v>4.8</v>
      </c>
      <c r="P3562" s="2">
        <f t="shared" si="232"/>
        <v>103.6</v>
      </c>
      <c r="R3562" t="str">
        <f t="shared" si="231"/>
        <v/>
      </c>
    </row>
    <row r="3563" spans="1:18" ht="20.399999999999999" x14ac:dyDescent="0.35">
      <c r="A3563" s="1">
        <v>3561</v>
      </c>
      <c r="B3563" s="1" t="s">
        <v>2214</v>
      </c>
      <c r="C3563" s="1" t="s">
        <v>53</v>
      </c>
      <c r="D3563" s="1">
        <v>2016</v>
      </c>
      <c r="E3563" s="1">
        <v>35058</v>
      </c>
      <c r="F3563" s="1" t="s">
        <v>28</v>
      </c>
      <c r="G3563" s="1" t="s">
        <v>17</v>
      </c>
      <c r="H3563" s="1" t="s">
        <v>18</v>
      </c>
      <c r="I3563" s="1">
        <v>15</v>
      </c>
      <c r="J3563" s="1" t="s">
        <v>24</v>
      </c>
      <c r="K3563" s="1" t="s">
        <v>298</v>
      </c>
      <c r="L3563" s="1">
        <v>5</v>
      </c>
      <c r="N3563" s="1">
        <v>6.54</v>
      </c>
      <c r="P3563" s="2">
        <f t="shared" si="232"/>
        <v>103.52</v>
      </c>
      <c r="R3563" t="str">
        <f t="shared" si="231"/>
        <v/>
      </c>
    </row>
    <row r="3564" spans="1:18" ht="20.399999999999999" x14ac:dyDescent="0.35">
      <c r="A3564" s="1">
        <v>3562</v>
      </c>
      <c r="B3564" s="1" t="s">
        <v>519</v>
      </c>
      <c r="C3564" s="1" t="s">
        <v>61</v>
      </c>
      <c r="D3564" s="1">
        <v>2012</v>
      </c>
      <c r="E3564" s="1">
        <v>52000</v>
      </c>
      <c r="F3564" s="1" t="s">
        <v>28</v>
      </c>
      <c r="G3564" s="1" t="s">
        <v>17</v>
      </c>
      <c r="H3564" s="1" t="s">
        <v>18</v>
      </c>
      <c r="I3564" s="1">
        <v>16.47</v>
      </c>
      <c r="J3564" s="1" t="s">
        <v>24</v>
      </c>
      <c r="K3564" s="1" t="s">
        <v>114</v>
      </c>
      <c r="L3564" s="1">
        <v>5</v>
      </c>
      <c r="N3564" s="1">
        <v>3.1</v>
      </c>
      <c r="P3564" s="2">
        <f t="shared" si="232"/>
        <v>73.900000000000006</v>
      </c>
      <c r="R3564" t="str">
        <f t="shared" si="231"/>
        <v/>
      </c>
    </row>
    <row r="3565" spans="1:18" ht="20.399999999999999" x14ac:dyDescent="0.35">
      <c r="A3565" s="1">
        <v>3563</v>
      </c>
      <c r="B3565" s="1" t="s">
        <v>2215</v>
      </c>
      <c r="C3565" s="1" t="s">
        <v>39</v>
      </c>
      <c r="D3565" s="1">
        <v>2015</v>
      </c>
      <c r="E3565" s="1">
        <v>61313</v>
      </c>
      <c r="F3565" s="1" t="s">
        <v>23</v>
      </c>
      <c r="G3565" s="1" t="s">
        <v>17</v>
      </c>
      <c r="H3565" s="1" t="s">
        <v>18</v>
      </c>
      <c r="I3565" s="1">
        <v>23.65</v>
      </c>
      <c r="J3565" s="1" t="s">
        <v>24</v>
      </c>
      <c r="K3565" s="1" t="s">
        <v>80</v>
      </c>
      <c r="L3565" s="1">
        <v>5</v>
      </c>
      <c r="N3565" s="1">
        <v>7.99</v>
      </c>
      <c r="P3565" s="2">
        <f t="shared" si="232"/>
        <v>88.5</v>
      </c>
      <c r="R3565" t="str">
        <f t="shared" si="231"/>
        <v/>
      </c>
    </row>
    <row r="3566" spans="1:18" ht="20.399999999999999" x14ac:dyDescent="0.35">
      <c r="A3566" s="1">
        <v>3564</v>
      </c>
      <c r="B3566" s="1" t="s">
        <v>96</v>
      </c>
      <c r="C3566" s="1" t="s">
        <v>57</v>
      </c>
      <c r="D3566" s="1">
        <v>2009</v>
      </c>
      <c r="E3566" s="1">
        <v>45000</v>
      </c>
      <c r="F3566" s="1" t="s">
        <v>28</v>
      </c>
      <c r="G3566" s="1" t="s">
        <v>17</v>
      </c>
      <c r="H3566" s="1" t="s">
        <v>36</v>
      </c>
      <c r="I3566" s="1">
        <v>14.53</v>
      </c>
      <c r="J3566" s="1" t="s">
        <v>24</v>
      </c>
      <c r="K3566" s="1" t="s">
        <v>97</v>
      </c>
      <c r="L3566" s="1">
        <v>5</v>
      </c>
      <c r="N3566" s="1">
        <v>3.3</v>
      </c>
      <c r="P3566" s="2">
        <f t="shared" si="232"/>
        <v>138.1</v>
      </c>
      <c r="R3566" t="str">
        <f t="shared" si="231"/>
        <v/>
      </c>
    </row>
    <row r="3567" spans="1:18" ht="20.399999999999999" x14ac:dyDescent="0.35">
      <c r="A3567" s="1">
        <v>3565</v>
      </c>
      <c r="B3567" s="1" t="s">
        <v>354</v>
      </c>
      <c r="C3567" s="1" t="s">
        <v>74</v>
      </c>
      <c r="D3567" s="1">
        <v>2015</v>
      </c>
      <c r="E3567" s="1">
        <v>74000</v>
      </c>
      <c r="F3567" s="1" t="s">
        <v>23</v>
      </c>
      <c r="G3567" s="1" t="s">
        <v>17</v>
      </c>
      <c r="H3567" s="1" t="s">
        <v>18</v>
      </c>
      <c r="I3567" s="1">
        <v>20.77</v>
      </c>
      <c r="J3567" s="1" t="s">
        <v>24</v>
      </c>
      <c r="K3567" s="1" t="s">
        <v>472</v>
      </c>
      <c r="L3567" s="1">
        <v>7</v>
      </c>
      <c r="N3567" s="1">
        <v>8.75</v>
      </c>
      <c r="P3567" s="2">
        <f t="shared" si="232"/>
        <v>88.8</v>
      </c>
      <c r="R3567" t="str">
        <f t="shared" si="231"/>
        <v/>
      </c>
    </row>
    <row r="3568" spans="1:18" ht="20.399999999999999" x14ac:dyDescent="0.35">
      <c r="A3568" s="1">
        <v>3566</v>
      </c>
      <c r="B3568" s="1" t="s">
        <v>1741</v>
      </c>
      <c r="C3568" s="1" t="s">
        <v>39</v>
      </c>
      <c r="D3568" s="1">
        <v>2013</v>
      </c>
      <c r="E3568" s="1">
        <v>89000</v>
      </c>
      <c r="F3568" s="1" t="s">
        <v>28</v>
      </c>
      <c r="G3568" s="1" t="s">
        <v>35</v>
      </c>
      <c r="H3568" s="1" t="s">
        <v>18</v>
      </c>
      <c r="I3568" s="1">
        <v>19.2</v>
      </c>
      <c r="J3568" s="1" t="s">
        <v>24</v>
      </c>
      <c r="K3568" s="1" t="s">
        <v>84</v>
      </c>
      <c r="L3568" s="1">
        <v>5</v>
      </c>
      <c r="N3568" s="1">
        <v>4.1900000000000004</v>
      </c>
      <c r="P3568" s="2">
        <f t="shared" ref="P3568:P3590" si="234">--LEFT(K3568, FIND(" ", K3568) - 1)</f>
        <v>80</v>
      </c>
      <c r="R3568" t="str">
        <f t="shared" si="231"/>
        <v/>
      </c>
    </row>
    <row r="3569" spans="1:18" ht="20.399999999999999" x14ac:dyDescent="0.35">
      <c r="A3569" s="1">
        <v>3567</v>
      </c>
      <c r="B3569" s="1" t="s">
        <v>1052</v>
      </c>
      <c r="C3569" s="1" t="s">
        <v>53</v>
      </c>
      <c r="D3569" s="1">
        <v>2019</v>
      </c>
      <c r="E3569" s="1">
        <v>13414</v>
      </c>
      <c r="F3569" s="1" t="s">
        <v>23</v>
      </c>
      <c r="G3569" s="1" t="s">
        <v>35</v>
      </c>
      <c r="H3569" s="1" t="s">
        <v>18</v>
      </c>
      <c r="I3569" s="1">
        <v>17.899999999999999</v>
      </c>
      <c r="J3569" s="1" t="s">
        <v>24</v>
      </c>
      <c r="K3569" s="1" t="s">
        <v>491</v>
      </c>
      <c r="L3569" s="1">
        <v>5</v>
      </c>
      <c r="M3569" s="1" t="s">
        <v>2132</v>
      </c>
      <c r="N3569" s="1">
        <v>30.77</v>
      </c>
      <c r="P3569" s="2">
        <f t="shared" si="234"/>
        <v>136</v>
      </c>
      <c r="Q3569">
        <f t="shared" si="233"/>
        <v>4307000</v>
      </c>
      <c r="R3569">
        <f t="shared" si="231"/>
        <v>99.996842349663339</v>
      </c>
    </row>
    <row r="3570" spans="1:18" ht="20.399999999999999" x14ac:dyDescent="0.35">
      <c r="A3570" s="1">
        <v>3568</v>
      </c>
      <c r="B3570" s="1" t="s">
        <v>1738</v>
      </c>
      <c r="C3570" s="1" t="s">
        <v>43</v>
      </c>
      <c r="D3570" s="1">
        <v>2006</v>
      </c>
      <c r="E3570" s="1">
        <v>95000</v>
      </c>
      <c r="F3570" s="1" t="s">
        <v>28</v>
      </c>
      <c r="G3570" s="1" t="s">
        <v>17</v>
      </c>
      <c r="H3570" s="1" t="s">
        <v>36</v>
      </c>
      <c r="I3570" s="1">
        <v>16.899999999999999</v>
      </c>
      <c r="J3570" s="1" t="s">
        <v>24</v>
      </c>
      <c r="K3570" s="1" t="s">
        <v>363</v>
      </c>
      <c r="L3570" s="1">
        <v>5</v>
      </c>
      <c r="N3570" s="1">
        <v>2.11</v>
      </c>
      <c r="P3570" s="2">
        <f t="shared" si="234"/>
        <v>100</v>
      </c>
      <c r="R3570" t="str">
        <f t="shared" si="231"/>
        <v/>
      </c>
    </row>
    <row r="3571" spans="1:18" ht="20.399999999999999" x14ac:dyDescent="0.35">
      <c r="A3571" s="1">
        <v>3569</v>
      </c>
      <c r="B3571" s="1" t="s">
        <v>2216</v>
      </c>
      <c r="C3571" s="1" t="s">
        <v>43</v>
      </c>
      <c r="D3571" s="1">
        <v>2018</v>
      </c>
      <c r="E3571" s="1">
        <v>15900</v>
      </c>
      <c r="F3571" s="1" t="s">
        <v>28</v>
      </c>
      <c r="G3571" s="1" t="s">
        <v>17</v>
      </c>
      <c r="H3571" s="1" t="s">
        <v>18</v>
      </c>
      <c r="I3571" s="1">
        <v>18.149999999999999</v>
      </c>
      <c r="J3571" s="1" t="s">
        <v>24</v>
      </c>
      <c r="K3571" s="1" t="s">
        <v>110</v>
      </c>
      <c r="L3571" s="1">
        <v>6</v>
      </c>
      <c r="M3571" s="1" t="s">
        <v>1730</v>
      </c>
      <c r="N3571" s="1">
        <v>6.25</v>
      </c>
      <c r="P3571" s="2">
        <f t="shared" si="234"/>
        <v>82</v>
      </c>
      <c r="Q3571">
        <f t="shared" si="233"/>
        <v>788000</v>
      </c>
      <c r="R3571">
        <f t="shared" si="231"/>
        <v>99.989593908629431</v>
      </c>
    </row>
    <row r="3572" spans="1:18" ht="20.399999999999999" x14ac:dyDescent="0.35">
      <c r="A3572" s="1">
        <v>3570</v>
      </c>
      <c r="B3572" s="1" t="s">
        <v>293</v>
      </c>
      <c r="C3572" s="1" t="s">
        <v>61</v>
      </c>
      <c r="D3572" s="1">
        <v>2011</v>
      </c>
      <c r="E3572" s="1">
        <v>151000</v>
      </c>
      <c r="F3572" s="1" t="s">
        <v>23</v>
      </c>
      <c r="G3572" s="1" t="s">
        <v>17</v>
      </c>
      <c r="H3572" s="1" t="s">
        <v>18</v>
      </c>
      <c r="I3572" s="1">
        <v>11.5</v>
      </c>
      <c r="J3572" s="1" t="s">
        <v>24</v>
      </c>
      <c r="K3572" s="1" t="s">
        <v>294</v>
      </c>
      <c r="L3572" s="1">
        <v>7</v>
      </c>
      <c r="N3572" s="1">
        <v>11.4</v>
      </c>
      <c r="P3572" s="2">
        <f t="shared" si="234"/>
        <v>171</v>
      </c>
      <c r="R3572" t="str">
        <f t="shared" si="231"/>
        <v/>
      </c>
    </row>
    <row r="3573" spans="1:18" ht="20.399999999999999" x14ac:dyDescent="0.35">
      <c r="A3573" s="1">
        <v>3571</v>
      </c>
      <c r="B3573" s="1" t="s">
        <v>526</v>
      </c>
      <c r="C3573" s="1" t="s">
        <v>74</v>
      </c>
      <c r="D3573" s="1">
        <v>2011</v>
      </c>
      <c r="E3573" s="1">
        <v>65000</v>
      </c>
      <c r="F3573" s="1" t="s">
        <v>28</v>
      </c>
      <c r="G3573" s="1" t="s">
        <v>17</v>
      </c>
      <c r="H3573" s="1" t="s">
        <v>18</v>
      </c>
      <c r="I3573" s="1">
        <v>17</v>
      </c>
      <c r="J3573" s="1" t="s">
        <v>24</v>
      </c>
      <c r="K3573" s="1" t="s">
        <v>466</v>
      </c>
      <c r="L3573" s="1">
        <v>5</v>
      </c>
      <c r="N3573" s="1">
        <v>5.2</v>
      </c>
      <c r="P3573" s="2">
        <f t="shared" si="234"/>
        <v>118</v>
      </c>
      <c r="R3573" t="str">
        <f t="shared" si="231"/>
        <v/>
      </c>
    </row>
    <row r="3574" spans="1:18" ht="20.399999999999999" x14ac:dyDescent="0.35">
      <c r="A3574" s="1">
        <v>3572</v>
      </c>
      <c r="B3574" s="1" t="s">
        <v>1968</v>
      </c>
      <c r="C3574" s="1" t="s">
        <v>34</v>
      </c>
      <c r="D3574" s="1">
        <v>2017</v>
      </c>
      <c r="E3574" s="1">
        <v>36824</v>
      </c>
      <c r="F3574" s="1" t="s">
        <v>23</v>
      </c>
      <c r="G3574" s="1" t="s">
        <v>35</v>
      </c>
      <c r="H3574" s="1" t="s">
        <v>18</v>
      </c>
      <c r="I3574" s="1">
        <v>18.53</v>
      </c>
      <c r="J3574" s="1" t="s">
        <v>24</v>
      </c>
      <c r="K3574" s="1" t="s">
        <v>186</v>
      </c>
      <c r="L3574" s="1">
        <v>5</v>
      </c>
      <c r="M3574" s="1" t="s">
        <v>2217</v>
      </c>
      <c r="N3574" s="1">
        <v>39.840000000000003</v>
      </c>
      <c r="P3574" s="2">
        <f t="shared" si="234"/>
        <v>187.74</v>
      </c>
      <c r="Q3574">
        <f t="shared" si="233"/>
        <v>6937000</v>
      </c>
      <c r="R3574">
        <f t="shared" si="231"/>
        <v>99.997293642785067</v>
      </c>
    </row>
    <row r="3575" spans="1:18" ht="20.399999999999999" x14ac:dyDescent="0.35">
      <c r="A3575" s="1">
        <v>3573</v>
      </c>
      <c r="B3575" s="1" t="s">
        <v>197</v>
      </c>
      <c r="C3575" s="1" t="s">
        <v>34</v>
      </c>
      <c r="D3575" s="1">
        <v>2013</v>
      </c>
      <c r="E3575" s="1">
        <v>65287</v>
      </c>
      <c r="F3575" s="1" t="s">
        <v>23</v>
      </c>
      <c r="G3575" s="1" t="s">
        <v>17</v>
      </c>
      <c r="H3575" s="1" t="s">
        <v>18</v>
      </c>
      <c r="I3575" s="1">
        <v>20</v>
      </c>
      <c r="J3575" s="1" t="s">
        <v>24</v>
      </c>
      <c r="K3575" s="1" t="s">
        <v>351</v>
      </c>
      <c r="L3575" s="1">
        <v>5</v>
      </c>
      <c r="N3575" s="1">
        <v>4.45</v>
      </c>
      <c r="P3575" s="2">
        <f t="shared" si="234"/>
        <v>68.05</v>
      </c>
      <c r="R3575" t="str">
        <f t="shared" si="231"/>
        <v/>
      </c>
    </row>
    <row r="3576" spans="1:18" ht="20.399999999999999" x14ac:dyDescent="0.35">
      <c r="A3576" s="1">
        <v>3574</v>
      </c>
      <c r="B3576" s="1" t="s">
        <v>562</v>
      </c>
      <c r="C3576" s="1" t="s">
        <v>57</v>
      </c>
      <c r="D3576" s="1">
        <v>2014</v>
      </c>
      <c r="E3576" s="1">
        <v>52000</v>
      </c>
      <c r="F3576" s="1" t="s">
        <v>23</v>
      </c>
      <c r="G3576" s="1" t="s">
        <v>35</v>
      </c>
      <c r="H3576" s="1" t="s">
        <v>18</v>
      </c>
      <c r="I3576" s="1">
        <v>17.899999999999999</v>
      </c>
      <c r="J3576" s="1" t="s">
        <v>24</v>
      </c>
      <c r="K3576" s="1" t="s">
        <v>491</v>
      </c>
      <c r="L3576" s="1">
        <v>5</v>
      </c>
      <c r="N3576" s="1">
        <v>19.5</v>
      </c>
      <c r="P3576" s="2">
        <f t="shared" si="234"/>
        <v>136</v>
      </c>
      <c r="R3576" t="str">
        <f t="shared" si="231"/>
        <v/>
      </c>
    </row>
    <row r="3577" spans="1:18" ht="20.399999999999999" x14ac:dyDescent="0.35">
      <c r="A3577" s="1">
        <v>3575</v>
      </c>
      <c r="B3577" s="1" t="s">
        <v>1439</v>
      </c>
      <c r="C3577" s="1" t="s">
        <v>39</v>
      </c>
      <c r="D3577" s="1">
        <v>2007</v>
      </c>
      <c r="E3577" s="1">
        <v>33000</v>
      </c>
      <c r="F3577" s="1" t="s">
        <v>28</v>
      </c>
      <c r="G3577" s="1" t="s">
        <v>17</v>
      </c>
      <c r="H3577" s="1" t="s">
        <v>18</v>
      </c>
      <c r="I3577" s="1">
        <v>15.26</v>
      </c>
      <c r="J3577" s="1" t="s">
        <v>24</v>
      </c>
      <c r="K3577" s="1" t="s">
        <v>1440</v>
      </c>
      <c r="L3577" s="1">
        <v>5</v>
      </c>
      <c r="N3577" s="1">
        <v>1.75</v>
      </c>
      <c r="P3577" s="2">
        <f t="shared" si="234"/>
        <v>74.900000000000006</v>
      </c>
      <c r="R3577" t="str">
        <f t="shared" si="231"/>
        <v/>
      </c>
    </row>
    <row r="3578" spans="1:18" ht="20.399999999999999" x14ac:dyDescent="0.35">
      <c r="A3578" s="1">
        <v>3576</v>
      </c>
      <c r="B3578" s="1" t="s">
        <v>2218</v>
      </c>
      <c r="C3578" s="1" t="s">
        <v>39</v>
      </c>
      <c r="D3578" s="1">
        <v>2016</v>
      </c>
      <c r="E3578" s="1">
        <v>71000</v>
      </c>
      <c r="F3578" s="1" t="s">
        <v>23</v>
      </c>
      <c r="G3578" s="1" t="s">
        <v>17</v>
      </c>
      <c r="H3578" s="1" t="s">
        <v>18</v>
      </c>
      <c r="I3578" s="1">
        <v>25.83</v>
      </c>
      <c r="J3578" s="1" t="s">
        <v>24</v>
      </c>
      <c r="K3578" s="1" t="s">
        <v>405</v>
      </c>
      <c r="L3578" s="1">
        <v>5</v>
      </c>
      <c r="N3578" s="1">
        <v>5.0999999999999996</v>
      </c>
      <c r="P3578" s="2">
        <f t="shared" si="234"/>
        <v>99</v>
      </c>
      <c r="R3578" t="str">
        <f t="shared" si="231"/>
        <v/>
      </c>
    </row>
    <row r="3579" spans="1:18" ht="20.399999999999999" x14ac:dyDescent="0.35">
      <c r="A3579" s="1">
        <v>3577</v>
      </c>
      <c r="B3579" s="1" t="s">
        <v>1411</v>
      </c>
      <c r="C3579" s="1" t="s">
        <v>61</v>
      </c>
      <c r="D3579" s="1">
        <v>2013</v>
      </c>
      <c r="E3579" s="1">
        <v>71000</v>
      </c>
      <c r="F3579" s="1" t="s">
        <v>23</v>
      </c>
      <c r="G3579" s="1" t="s">
        <v>35</v>
      </c>
      <c r="H3579" s="1" t="s">
        <v>18</v>
      </c>
      <c r="I3579" s="1">
        <v>22.7</v>
      </c>
      <c r="J3579" s="1" t="s">
        <v>24</v>
      </c>
      <c r="K3579" s="1" t="s">
        <v>25</v>
      </c>
      <c r="L3579" s="1">
        <v>5</v>
      </c>
      <c r="N3579" s="1">
        <v>6.8</v>
      </c>
      <c r="P3579" s="2">
        <f t="shared" si="234"/>
        <v>126.2</v>
      </c>
      <c r="R3579" t="str">
        <f t="shared" si="231"/>
        <v/>
      </c>
    </row>
    <row r="3580" spans="1:18" ht="20.399999999999999" x14ac:dyDescent="0.35">
      <c r="A3580" s="1">
        <v>3578</v>
      </c>
      <c r="B3580" s="1" t="s">
        <v>2219</v>
      </c>
      <c r="C3580" s="1" t="s">
        <v>57</v>
      </c>
      <c r="D3580" s="1">
        <v>2016</v>
      </c>
      <c r="E3580" s="1">
        <v>20000</v>
      </c>
      <c r="F3580" s="1" t="s">
        <v>28</v>
      </c>
      <c r="G3580" s="1" t="s">
        <v>35</v>
      </c>
      <c r="H3580" s="1" t="s">
        <v>18</v>
      </c>
      <c r="I3580" s="1">
        <v>21.4</v>
      </c>
      <c r="J3580" s="1" t="s">
        <v>24</v>
      </c>
      <c r="K3580" s="1" t="s">
        <v>347</v>
      </c>
      <c r="L3580" s="1">
        <v>5</v>
      </c>
      <c r="M3580" s="1" t="s">
        <v>2220</v>
      </c>
      <c r="N3580" s="1">
        <v>5.74</v>
      </c>
      <c r="P3580" s="2">
        <f t="shared" si="234"/>
        <v>83.1</v>
      </c>
      <c r="Q3580">
        <f t="shared" si="233"/>
        <v>903999.99999999988</v>
      </c>
      <c r="R3580">
        <f t="shared" si="231"/>
        <v>99.990807522123887</v>
      </c>
    </row>
    <row r="3581" spans="1:18" ht="20.399999999999999" x14ac:dyDescent="0.35">
      <c r="A3581" s="1">
        <v>3579</v>
      </c>
      <c r="B3581" s="1" t="s">
        <v>2221</v>
      </c>
      <c r="C3581" s="1" t="s">
        <v>39</v>
      </c>
      <c r="D3581" s="1">
        <v>2010</v>
      </c>
      <c r="E3581" s="1">
        <v>71000</v>
      </c>
      <c r="F3581" s="1" t="s">
        <v>28</v>
      </c>
      <c r="G3581" s="1" t="s">
        <v>17</v>
      </c>
      <c r="H3581" s="1" t="s">
        <v>18</v>
      </c>
      <c r="I3581" s="1">
        <v>16.100000000000001</v>
      </c>
      <c r="J3581" s="1" t="s">
        <v>24</v>
      </c>
      <c r="K3581" s="1" t="s">
        <v>370</v>
      </c>
      <c r="L3581" s="1">
        <v>5</v>
      </c>
      <c r="N3581" s="1">
        <v>3.3</v>
      </c>
      <c r="P3581" s="2">
        <f t="shared" si="234"/>
        <v>85</v>
      </c>
      <c r="R3581" t="str">
        <f t="shared" si="231"/>
        <v/>
      </c>
    </row>
    <row r="3582" spans="1:18" ht="20.399999999999999" x14ac:dyDescent="0.35">
      <c r="A3582" s="1">
        <v>3580</v>
      </c>
      <c r="B3582" s="1" t="s">
        <v>2222</v>
      </c>
      <c r="C3582" s="1" t="s">
        <v>39</v>
      </c>
      <c r="D3582" s="1">
        <v>2010</v>
      </c>
      <c r="E3582" s="1">
        <v>29000</v>
      </c>
      <c r="F3582" s="1" t="s">
        <v>23</v>
      </c>
      <c r="G3582" s="1" t="s">
        <v>35</v>
      </c>
      <c r="H3582" s="1" t="s">
        <v>18</v>
      </c>
      <c r="I3582" s="1">
        <v>9.9</v>
      </c>
      <c r="J3582" s="1" t="s">
        <v>24</v>
      </c>
      <c r="K3582" s="1" t="s">
        <v>2223</v>
      </c>
      <c r="L3582" s="1">
        <v>4</v>
      </c>
      <c r="N3582" s="1">
        <v>32</v>
      </c>
      <c r="P3582" s="2">
        <f t="shared" si="234"/>
        <v>271.72000000000003</v>
      </c>
      <c r="R3582" t="str">
        <f t="shared" si="231"/>
        <v/>
      </c>
    </row>
    <row r="3583" spans="1:18" ht="20.399999999999999" x14ac:dyDescent="0.35">
      <c r="A3583" s="1">
        <v>3581</v>
      </c>
      <c r="B3583" s="1" t="s">
        <v>303</v>
      </c>
      <c r="C3583" s="1" t="s">
        <v>129</v>
      </c>
      <c r="D3583" s="1">
        <v>2016</v>
      </c>
      <c r="E3583" s="1">
        <v>27000</v>
      </c>
      <c r="F3583" s="1" t="s">
        <v>23</v>
      </c>
      <c r="G3583" s="1" t="s">
        <v>35</v>
      </c>
      <c r="H3583" s="1" t="s">
        <v>18</v>
      </c>
      <c r="I3583" s="1">
        <v>21.76</v>
      </c>
      <c r="J3583" s="1" t="s">
        <v>24</v>
      </c>
      <c r="K3583" s="1" t="s">
        <v>77</v>
      </c>
      <c r="L3583" s="1">
        <v>5</v>
      </c>
      <c r="M3583" s="1" t="s">
        <v>2224</v>
      </c>
      <c r="N3583" s="1">
        <v>35</v>
      </c>
      <c r="P3583" s="2">
        <f t="shared" si="234"/>
        <v>190</v>
      </c>
      <c r="Q3583">
        <f t="shared" si="233"/>
        <v>5507000</v>
      </c>
      <c r="R3583">
        <f t="shared" si="231"/>
        <v>99.996549845650989</v>
      </c>
    </row>
    <row r="3584" spans="1:18" ht="20.399999999999999" x14ac:dyDescent="0.35">
      <c r="A3584" s="1">
        <v>3582</v>
      </c>
      <c r="B3584" s="1" t="s">
        <v>1381</v>
      </c>
      <c r="C3584" s="1" t="s">
        <v>27</v>
      </c>
      <c r="D3584" s="1">
        <v>2017</v>
      </c>
      <c r="E3584" s="1">
        <v>19000</v>
      </c>
      <c r="F3584" s="1" t="s">
        <v>23</v>
      </c>
      <c r="G3584" s="1" t="s">
        <v>35</v>
      </c>
      <c r="H3584" s="1" t="s">
        <v>18</v>
      </c>
      <c r="I3584" s="1">
        <v>28.4</v>
      </c>
      <c r="J3584" s="1" t="s">
        <v>24</v>
      </c>
      <c r="K3584" s="1" t="s">
        <v>1043</v>
      </c>
      <c r="L3584" s="1">
        <v>5</v>
      </c>
      <c r="M3584" s="1" t="s">
        <v>2225</v>
      </c>
      <c r="N3584" s="1">
        <v>8.9</v>
      </c>
      <c r="P3584" s="2">
        <f t="shared" si="234"/>
        <v>73.75</v>
      </c>
      <c r="Q3584">
        <f t="shared" si="233"/>
        <v>1097000</v>
      </c>
      <c r="R3584">
        <f t="shared" si="231"/>
        <v>99.993277119416589</v>
      </c>
    </row>
    <row r="3585" spans="1:18" ht="20.399999999999999" x14ac:dyDescent="0.35">
      <c r="A3585" s="1">
        <v>3583</v>
      </c>
      <c r="B3585" s="1" t="s">
        <v>596</v>
      </c>
      <c r="C3585" s="1" t="s">
        <v>15</v>
      </c>
      <c r="D3585" s="1">
        <v>2011</v>
      </c>
      <c r="E3585" s="1">
        <v>58000</v>
      </c>
      <c r="F3585" s="1" t="s">
        <v>28</v>
      </c>
      <c r="G3585" s="1" t="s">
        <v>17</v>
      </c>
      <c r="H3585" s="1" t="s">
        <v>36</v>
      </c>
      <c r="I3585" s="1">
        <v>17.010000000000002</v>
      </c>
      <c r="J3585" s="1" t="s">
        <v>24</v>
      </c>
      <c r="K3585" s="1" t="s">
        <v>283</v>
      </c>
      <c r="L3585" s="1">
        <v>5</v>
      </c>
      <c r="N3585" s="1">
        <v>4</v>
      </c>
      <c r="P3585" s="2">
        <f t="shared" si="234"/>
        <v>121.3</v>
      </c>
      <c r="R3585" t="str">
        <f t="shared" si="231"/>
        <v/>
      </c>
    </row>
    <row r="3586" spans="1:18" ht="20.399999999999999" x14ac:dyDescent="0.35">
      <c r="A3586" s="1">
        <v>3584</v>
      </c>
      <c r="B3586" s="1" t="s">
        <v>1586</v>
      </c>
      <c r="C3586" s="1" t="s">
        <v>53</v>
      </c>
      <c r="D3586" s="1">
        <v>2018</v>
      </c>
      <c r="E3586" s="1">
        <v>42203</v>
      </c>
      <c r="F3586" s="1" t="s">
        <v>23</v>
      </c>
      <c r="G3586" s="1" t="s">
        <v>17</v>
      </c>
      <c r="H3586" s="1" t="s">
        <v>18</v>
      </c>
      <c r="I3586" s="1">
        <v>17.100000000000001</v>
      </c>
      <c r="J3586" s="1" t="s">
        <v>24</v>
      </c>
      <c r="K3586" s="1" t="s">
        <v>163</v>
      </c>
      <c r="L3586" s="1">
        <v>5</v>
      </c>
      <c r="M3586" s="1" t="s">
        <v>2226</v>
      </c>
      <c r="N3586" s="1">
        <v>19.46</v>
      </c>
      <c r="P3586" s="2">
        <f t="shared" si="234"/>
        <v>170</v>
      </c>
      <c r="Q3586">
        <f t="shared" si="233"/>
        <v>2172000</v>
      </c>
      <c r="R3586">
        <f t="shared" si="231"/>
        <v>99.992173112338861</v>
      </c>
    </row>
    <row r="3587" spans="1:18" ht="20.399999999999999" x14ac:dyDescent="0.35">
      <c r="A3587" s="1">
        <v>3585</v>
      </c>
      <c r="B3587" s="1" t="s">
        <v>2227</v>
      </c>
      <c r="C3587" s="1" t="s">
        <v>39</v>
      </c>
      <c r="D3587" s="1">
        <v>2009</v>
      </c>
      <c r="E3587" s="1">
        <v>94000</v>
      </c>
      <c r="F3587" s="1" t="s">
        <v>23</v>
      </c>
      <c r="G3587" s="1" t="s">
        <v>35</v>
      </c>
      <c r="H3587" s="1" t="s">
        <v>18</v>
      </c>
      <c r="I3587" s="1">
        <v>11.4</v>
      </c>
      <c r="J3587" s="1" t="s">
        <v>24</v>
      </c>
      <c r="K3587" s="1" t="s">
        <v>1370</v>
      </c>
      <c r="L3587" s="1">
        <v>5</v>
      </c>
      <c r="N3587" s="1">
        <v>5.25</v>
      </c>
      <c r="P3587" s="2">
        <f t="shared" si="234"/>
        <v>142</v>
      </c>
      <c r="R3587" t="str">
        <f t="shared" si="231"/>
        <v/>
      </c>
    </row>
    <row r="3588" spans="1:18" ht="20.399999999999999" x14ac:dyDescent="0.35">
      <c r="A3588" s="1">
        <v>3586</v>
      </c>
      <c r="B3588" s="1" t="s">
        <v>626</v>
      </c>
      <c r="C3588" s="1" t="s">
        <v>61</v>
      </c>
      <c r="D3588" s="1">
        <v>2013</v>
      </c>
      <c r="E3588" s="1">
        <v>52000</v>
      </c>
      <c r="F3588" s="1" t="s">
        <v>16</v>
      </c>
      <c r="G3588" s="1" t="s">
        <v>17</v>
      </c>
      <c r="H3588" s="1" t="s">
        <v>36</v>
      </c>
      <c r="I3588" s="1">
        <v>15.1</v>
      </c>
      <c r="J3588" s="1" t="s">
        <v>19</v>
      </c>
      <c r="K3588" s="1" t="s">
        <v>239</v>
      </c>
      <c r="L3588" s="1">
        <v>5</v>
      </c>
      <c r="N3588" s="1">
        <v>2.6</v>
      </c>
      <c r="P3588" s="2">
        <f t="shared" si="234"/>
        <v>73</v>
      </c>
      <c r="R3588" t="str">
        <f t="shared" si="231"/>
        <v/>
      </c>
    </row>
    <row r="3589" spans="1:18" ht="20.399999999999999" x14ac:dyDescent="0.35">
      <c r="A3589" s="1">
        <v>3587</v>
      </c>
      <c r="B3589" s="1" t="s">
        <v>1975</v>
      </c>
      <c r="C3589" s="1" t="s">
        <v>57</v>
      </c>
      <c r="D3589" s="1">
        <v>2018</v>
      </c>
      <c r="E3589" s="1">
        <v>4900</v>
      </c>
      <c r="F3589" s="1" t="s">
        <v>23</v>
      </c>
      <c r="G3589" s="1" t="s">
        <v>17</v>
      </c>
      <c r="H3589" s="1" t="s">
        <v>18</v>
      </c>
      <c r="I3589" s="1">
        <v>21.5</v>
      </c>
      <c r="J3589" s="1" t="s">
        <v>24</v>
      </c>
      <c r="K3589" s="1" t="s">
        <v>181</v>
      </c>
      <c r="L3589" s="1">
        <v>5</v>
      </c>
      <c r="M3589" s="1" t="s">
        <v>1724</v>
      </c>
      <c r="N3589" s="1">
        <v>9.2200000000000006</v>
      </c>
      <c r="P3589" s="2">
        <f t="shared" si="234"/>
        <v>108.5</v>
      </c>
      <c r="Q3589">
        <f t="shared" si="233"/>
        <v>1147000</v>
      </c>
      <c r="R3589">
        <f t="shared" si="231"/>
        <v>99.990540540540536</v>
      </c>
    </row>
    <row r="3590" spans="1:18" ht="20.399999999999999" x14ac:dyDescent="0.35">
      <c r="A3590" s="1">
        <v>3588</v>
      </c>
      <c r="B3590" s="1" t="s">
        <v>621</v>
      </c>
      <c r="C3590" s="1" t="s">
        <v>43</v>
      </c>
      <c r="D3590" s="1">
        <v>2013</v>
      </c>
      <c r="E3590" s="1">
        <v>70000</v>
      </c>
      <c r="F3590" s="1" t="s">
        <v>28</v>
      </c>
      <c r="G3590" s="1" t="s">
        <v>17</v>
      </c>
      <c r="H3590" s="1" t="s">
        <v>18</v>
      </c>
      <c r="I3590" s="1">
        <v>21.1</v>
      </c>
      <c r="J3590" s="1" t="s">
        <v>24</v>
      </c>
      <c r="K3590" s="1" t="s">
        <v>41</v>
      </c>
      <c r="L3590" s="1">
        <v>5</v>
      </c>
      <c r="N3590" s="1">
        <v>1.8</v>
      </c>
      <c r="P3590" s="2">
        <f t="shared" si="234"/>
        <v>55.2</v>
      </c>
      <c r="R3590" t="str">
        <f t="shared" si="231"/>
        <v/>
      </c>
    </row>
    <row r="3591" spans="1:18" ht="20.399999999999999" x14ac:dyDescent="0.35">
      <c r="A3591" s="1">
        <v>3589</v>
      </c>
      <c r="B3591" s="1" t="s">
        <v>823</v>
      </c>
      <c r="C3591" s="1" t="s">
        <v>39</v>
      </c>
      <c r="D3591" s="1">
        <v>2005</v>
      </c>
      <c r="E3591" s="1">
        <v>100000</v>
      </c>
      <c r="F3591" s="1" t="s">
        <v>23</v>
      </c>
      <c r="G3591" s="1" t="s">
        <v>17</v>
      </c>
      <c r="H3591" s="1" t="s">
        <v>36</v>
      </c>
      <c r="I3591" s="1">
        <v>13.5</v>
      </c>
      <c r="J3591" s="1" t="s">
        <v>24</v>
      </c>
      <c r="K3591" s="1" t="s">
        <v>188</v>
      </c>
      <c r="L3591" s="1">
        <v>5</v>
      </c>
      <c r="N3591" s="1">
        <v>1.3</v>
      </c>
      <c r="P3591" s="2"/>
      <c r="R3591" t="str">
        <f t="shared" si="231"/>
        <v/>
      </c>
    </row>
    <row r="3592" spans="1:18" ht="20.399999999999999" x14ac:dyDescent="0.35">
      <c r="A3592" s="1">
        <v>3590</v>
      </c>
      <c r="B3592" s="1" t="s">
        <v>786</v>
      </c>
      <c r="C3592" s="1" t="s">
        <v>53</v>
      </c>
      <c r="D3592" s="1">
        <v>2015</v>
      </c>
      <c r="E3592" s="1">
        <v>65266</v>
      </c>
      <c r="F3592" s="1" t="s">
        <v>23</v>
      </c>
      <c r="G3592" s="1" t="s">
        <v>35</v>
      </c>
      <c r="H3592" s="1" t="s">
        <v>18</v>
      </c>
      <c r="I3592" s="1">
        <v>14.69</v>
      </c>
      <c r="J3592" s="1" t="s">
        <v>24</v>
      </c>
      <c r="K3592" s="1" t="s">
        <v>321</v>
      </c>
      <c r="L3592" s="1">
        <v>5</v>
      </c>
      <c r="N3592" s="1">
        <v>31.75</v>
      </c>
      <c r="P3592" s="2">
        <f t="shared" ref="P3592:P3629" si="235">--LEFT(K3592, FIND(" ", K3592) - 1)</f>
        <v>258</v>
      </c>
      <c r="R3592" t="str">
        <f t="shared" si="231"/>
        <v/>
      </c>
    </row>
    <row r="3593" spans="1:18" ht="20.399999999999999" x14ac:dyDescent="0.35">
      <c r="A3593" s="1">
        <v>3591</v>
      </c>
      <c r="B3593" s="1" t="s">
        <v>31</v>
      </c>
      <c r="C3593" s="1" t="s">
        <v>61</v>
      </c>
      <c r="D3593" s="1">
        <v>2014</v>
      </c>
      <c r="E3593" s="1">
        <v>54569</v>
      </c>
      <c r="F3593" s="1" t="s">
        <v>23</v>
      </c>
      <c r="G3593" s="1" t="s">
        <v>17</v>
      </c>
      <c r="H3593" s="1" t="s">
        <v>18</v>
      </c>
      <c r="I3593" s="1">
        <v>20.77</v>
      </c>
      <c r="J3593" s="1" t="s">
        <v>24</v>
      </c>
      <c r="K3593" s="1" t="s">
        <v>32</v>
      </c>
      <c r="L3593" s="1">
        <v>7</v>
      </c>
      <c r="N3593" s="1">
        <v>5.99</v>
      </c>
      <c r="P3593" s="2">
        <f t="shared" si="235"/>
        <v>88.76</v>
      </c>
      <c r="R3593" t="str">
        <f t="shared" si="231"/>
        <v/>
      </c>
    </row>
    <row r="3594" spans="1:18" ht="20.399999999999999" x14ac:dyDescent="0.35">
      <c r="A3594" s="1">
        <v>3592</v>
      </c>
      <c r="B3594" s="1" t="s">
        <v>1499</v>
      </c>
      <c r="C3594" s="1" t="s">
        <v>53</v>
      </c>
      <c r="D3594" s="1">
        <v>2015</v>
      </c>
      <c r="E3594" s="1">
        <v>51361</v>
      </c>
      <c r="F3594" s="1" t="s">
        <v>28</v>
      </c>
      <c r="G3594" s="1" t="s">
        <v>17</v>
      </c>
      <c r="H3594" s="1" t="s">
        <v>18</v>
      </c>
      <c r="I3594" s="1">
        <v>18</v>
      </c>
      <c r="J3594" s="1" t="s">
        <v>24</v>
      </c>
      <c r="K3594" s="1" t="s">
        <v>196</v>
      </c>
      <c r="L3594" s="1">
        <v>5</v>
      </c>
      <c r="N3594" s="1">
        <v>4.9400000000000004</v>
      </c>
      <c r="P3594" s="2">
        <f t="shared" si="235"/>
        <v>86.7</v>
      </c>
      <c r="R3594" t="str">
        <f t="shared" si="231"/>
        <v/>
      </c>
    </row>
    <row r="3595" spans="1:18" ht="20.399999999999999" x14ac:dyDescent="0.35">
      <c r="A3595" s="1">
        <v>3593</v>
      </c>
      <c r="B3595" s="1" t="s">
        <v>2228</v>
      </c>
      <c r="C3595" s="1" t="s">
        <v>43</v>
      </c>
      <c r="D3595" s="1">
        <v>2007</v>
      </c>
      <c r="E3595" s="1">
        <v>125000</v>
      </c>
      <c r="F3595" s="1" t="s">
        <v>28</v>
      </c>
      <c r="G3595" s="1" t="s">
        <v>17</v>
      </c>
      <c r="H3595" s="1" t="s">
        <v>145</v>
      </c>
      <c r="I3595" s="1">
        <v>16.600000000000001</v>
      </c>
      <c r="J3595" s="1" t="s">
        <v>24</v>
      </c>
      <c r="K3595" s="1" t="s">
        <v>159</v>
      </c>
      <c r="L3595" s="1">
        <v>5</v>
      </c>
      <c r="N3595" s="1">
        <v>1.5</v>
      </c>
      <c r="P3595" s="2">
        <f t="shared" si="235"/>
        <v>68</v>
      </c>
      <c r="R3595" t="str">
        <f t="shared" si="231"/>
        <v/>
      </c>
    </row>
    <row r="3596" spans="1:18" ht="20.399999999999999" x14ac:dyDescent="0.35">
      <c r="A3596" s="1">
        <v>3594</v>
      </c>
      <c r="B3596" s="1" t="s">
        <v>244</v>
      </c>
      <c r="C3596" s="1" t="s">
        <v>74</v>
      </c>
      <c r="D3596" s="1">
        <v>2008</v>
      </c>
      <c r="E3596" s="1">
        <v>66000</v>
      </c>
      <c r="F3596" s="1" t="s">
        <v>28</v>
      </c>
      <c r="G3596" s="1" t="s">
        <v>17</v>
      </c>
      <c r="H3596" s="1" t="s">
        <v>145</v>
      </c>
      <c r="I3596" s="1">
        <v>13.5</v>
      </c>
      <c r="J3596" s="1" t="s">
        <v>24</v>
      </c>
      <c r="K3596" s="1" t="s">
        <v>245</v>
      </c>
      <c r="L3596" s="1">
        <v>5</v>
      </c>
      <c r="N3596" s="1">
        <v>3.25</v>
      </c>
      <c r="P3596" s="2">
        <f t="shared" si="235"/>
        <v>130</v>
      </c>
      <c r="R3596" t="str">
        <f t="shared" si="231"/>
        <v/>
      </c>
    </row>
    <row r="3597" spans="1:18" ht="20.399999999999999" x14ac:dyDescent="0.35">
      <c r="A3597" s="1">
        <v>3595</v>
      </c>
      <c r="B3597" s="1" t="s">
        <v>2229</v>
      </c>
      <c r="C3597" s="1" t="s">
        <v>39</v>
      </c>
      <c r="D3597" s="1">
        <v>2007</v>
      </c>
      <c r="E3597" s="1">
        <v>65047</v>
      </c>
      <c r="F3597" s="1" t="s">
        <v>40</v>
      </c>
      <c r="G3597" s="1" t="s">
        <v>17</v>
      </c>
      <c r="H3597" s="1" t="s">
        <v>18</v>
      </c>
      <c r="I3597" s="1">
        <v>17.3</v>
      </c>
      <c r="J3597" s="1" t="s">
        <v>19</v>
      </c>
      <c r="K3597" s="1" t="s">
        <v>1065</v>
      </c>
      <c r="L3597" s="1">
        <v>5</v>
      </c>
      <c r="N3597" s="1">
        <v>1.95</v>
      </c>
      <c r="P3597" s="2">
        <f t="shared" si="235"/>
        <v>57.5</v>
      </c>
      <c r="R3597" t="str">
        <f t="shared" ref="R3597:R3660" si="236">IF(Q3597&lt;&gt;"", ((Q3597 - P3597) / Q3597) * 100, "")</f>
        <v/>
      </c>
    </row>
    <row r="3598" spans="1:18" ht="20.399999999999999" x14ac:dyDescent="0.35">
      <c r="A3598" s="1">
        <v>3596</v>
      </c>
      <c r="B3598" s="1" t="s">
        <v>354</v>
      </c>
      <c r="C3598" s="1" t="s">
        <v>61</v>
      </c>
      <c r="D3598" s="1">
        <v>2014</v>
      </c>
      <c r="E3598" s="1">
        <v>22281</v>
      </c>
      <c r="F3598" s="1" t="s">
        <v>23</v>
      </c>
      <c r="G3598" s="1" t="s">
        <v>17</v>
      </c>
      <c r="H3598" s="1" t="s">
        <v>18</v>
      </c>
      <c r="I3598" s="1">
        <v>20.77</v>
      </c>
      <c r="J3598" s="1" t="s">
        <v>24</v>
      </c>
      <c r="K3598" s="1" t="s">
        <v>472</v>
      </c>
      <c r="L3598" s="1">
        <v>7</v>
      </c>
      <c r="N3598" s="1">
        <v>6.5</v>
      </c>
      <c r="P3598" s="2">
        <f t="shared" si="235"/>
        <v>88.8</v>
      </c>
      <c r="R3598" t="str">
        <f t="shared" si="236"/>
        <v/>
      </c>
    </row>
    <row r="3599" spans="1:18" ht="20.399999999999999" x14ac:dyDescent="0.35">
      <c r="A3599" s="1">
        <v>3597</v>
      </c>
      <c r="B3599" s="1" t="s">
        <v>834</v>
      </c>
      <c r="C3599" s="1" t="s">
        <v>61</v>
      </c>
      <c r="D3599" s="1">
        <v>2013</v>
      </c>
      <c r="E3599" s="1">
        <v>63210</v>
      </c>
      <c r="F3599" s="1" t="s">
        <v>23</v>
      </c>
      <c r="G3599" s="1" t="s">
        <v>17</v>
      </c>
      <c r="H3599" s="1" t="s">
        <v>18</v>
      </c>
      <c r="I3599" s="1">
        <v>24</v>
      </c>
      <c r="J3599" s="1" t="s">
        <v>24</v>
      </c>
      <c r="K3599" s="1" t="s">
        <v>424</v>
      </c>
      <c r="L3599" s="1">
        <v>5</v>
      </c>
      <c r="N3599" s="1">
        <v>3.71</v>
      </c>
      <c r="P3599" s="2">
        <f t="shared" si="235"/>
        <v>70</v>
      </c>
      <c r="R3599" t="str">
        <f t="shared" si="236"/>
        <v/>
      </c>
    </row>
    <row r="3600" spans="1:18" ht="20.399999999999999" x14ac:dyDescent="0.35">
      <c r="A3600" s="1">
        <v>3598</v>
      </c>
      <c r="B3600" s="1" t="s">
        <v>2230</v>
      </c>
      <c r="C3600" s="1" t="s">
        <v>22</v>
      </c>
      <c r="D3600" s="1">
        <v>2018</v>
      </c>
      <c r="E3600" s="1">
        <v>31000</v>
      </c>
      <c r="F3600" s="1" t="s">
        <v>28</v>
      </c>
      <c r="G3600" s="1" t="s">
        <v>17</v>
      </c>
      <c r="H3600" s="1" t="s">
        <v>18</v>
      </c>
      <c r="I3600" s="1">
        <v>20.14</v>
      </c>
      <c r="J3600" s="1" t="s">
        <v>24</v>
      </c>
      <c r="K3600" s="1" t="s">
        <v>327</v>
      </c>
      <c r="L3600" s="1">
        <v>5</v>
      </c>
      <c r="N3600" s="1">
        <v>5</v>
      </c>
      <c r="P3600" s="2">
        <f t="shared" si="235"/>
        <v>81.86</v>
      </c>
      <c r="R3600" t="str">
        <f t="shared" si="236"/>
        <v/>
      </c>
    </row>
    <row r="3601" spans="1:18" ht="20.399999999999999" x14ac:dyDescent="0.35">
      <c r="A3601" s="1">
        <v>3599</v>
      </c>
      <c r="B3601" s="1" t="s">
        <v>430</v>
      </c>
      <c r="C3601" s="1" t="s">
        <v>129</v>
      </c>
      <c r="D3601" s="1">
        <v>2008</v>
      </c>
      <c r="E3601" s="1">
        <v>60000</v>
      </c>
      <c r="F3601" s="1" t="s">
        <v>28</v>
      </c>
      <c r="G3601" s="1" t="s">
        <v>17</v>
      </c>
      <c r="H3601" s="1" t="s">
        <v>18</v>
      </c>
      <c r="I3601" s="1">
        <v>19.809999999999999</v>
      </c>
      <c r="J3601" s="1" t="s">
        <v>24</v>
      </c>
      <c r="K3601" s="1" t="s">
        <v>351</v>
      </c>
      <c r="L3601" s="1">
        <v>5</v>
      </c>
      <c r="N3601" s="1">
        <v>1.99</v>
      </c>
      <c r="P3601" s="2">
        <f t="shared" si="235"/>
        <v>68.05</v>
      </c>
      <c r="R3601" t="str">
        <f t="shared" si="236"/>
        <v/>
      </c>
    </row>
    <row r="3602" spans="1:18" ht="20.399999999999999" x14ac:dyDescent="0.35">
      <c r="A3602" s="1">
        <v>3600</v>
      </c>
      <c r="B3602" s="1" t="s">
        <v>580</v>
      </c>
      <c r="C3602" s="1" t="s">
        <v>15</v>
      </c>
      <c r="D3602" s="1">
        <v>2017</v>
      </c>
      <c r="E3602" s="1">
        <v>32006</v>
      </c>
      <c r="F3602" s="1" t="s">
        <v>28</v>
      </c>
      <c r="G3602" s="1" t="s">
        <v>17</v>
      </c>
      <c r="H3602" s="1" t="s">
        <v>18</v>
      </c>
      <c r="I3602" s="1">
        <v>18</v>
      </c>
      <c r="J3602" s="1" t="s">
        <v>24</v>
      </c>
      <c r="K3602" s="1" t="s">
        <v>196</v>
      </c>
      <c r="L3602" s="1">
        <v>5</v>
      </c>
      <c r="N3602" s="1">
        <v>4.25</v>
      </c>
      <c r="P3602" s="2">
        <f t="shared" si="235"/>
        <v>86.7</v>
      </c>
      <c r="R3602" t="str">
        <f t="shared" si="236"/>
        <v/>
      </c>
    </row>
    <row r="3603" spans="1:18" ht="20.399999999999999" x14ac:dyDescent="0.35">
      <c r="A3603" s="1">
        <v>3601</v>
      </c>
      <c r="B3603" s="1" t="s">
        <v>100</v>
      </c>
      <c r="C3603" s="1" t="s">
        <v>129</v>
      </c>
      <c r="D3603" s="1">
        <v>2009</v>
      </c>
      <c r="E3603" s="1">
        <v>78000</v>
      </c>
      <c r="F3603" s="1" t="s">
        <v>23</v>
      </c>
      <c r="G3603" s="1" t="s">
        <v>35</v>
      </c>
      <c r="H3603" s="1" t="s">
        <v>18</v>
      </c>
      <c r="I3603" s="1">
        <v>12.4</v>
      </c>
      <c r="J3603" s="1" t="s">
        <v>24</v>
      </c>
      <c r="K3603" s="1" t="s">
        <v>101</v>
      </c>
      <c r="L3603" s="1">
        <v>5</v>
      </c>
      <c r="N3603" s="1">
        <v>8</v>
      </c>
      <c r="P3603" s="2">
        <f t="shared" si="235"/>
        <v>179.5</v>
      </c>
      <c r="R3603" t="str">
        <f t="shared" si="236"/>
        <v/>
      </c>
    </row>
    <row r="3604" spans="1:18" ht="20.399999999999999" x14ac:dyDescent="0.35">
      <c r="A3604" s="1">
        <v>3602</v>
      </c>
      <c r="B3604" s="1" t="s">
        <v>482</v>
      </c>
      <c r="C3604" s="1" t="s">
        <v>15</v>
      </c>
      <c r="D3604" s="1">
        <v>2011</v>
      </c>
      <c r="E3604" s="1">
        <v>9489</v>
      </c>
      <c r="F3604" s="1" t="s">
        <v>28</v>
      </c>
      <c r="G3604" s="1" t="s">
        <v>17</v>
      </c>
      <c r="H3604" s="1" t="s">
        <v>18</v>
      </c>
      <c r="I3604" s="1">
        <v>20.36</v>
      </c>
      <c r="J3604" s="1" t="s">
        <v>24</v>
      </c>
      <c r="K3604" s="1" t="s">
        <v>151</v>
      </c>
      <c r="L3604" s="1">
        <v>5</v>
      </c>
      <c r="N3604" s="1">
        <v>2.95</v>
      </c>
      <c r="P3604" s="2">
        <f t="shared" si="235"/>
        <v>78.900000000000006</v>
      </c>
      <c r="R3604" t="str">
        <f t="shared" si="236"/>
        <v/>
      </c>
    </row>
    <row r="3605" spans="1:18" ht="20.399999999999999" x14ac:dyDescent="0.35">
      <c r="A3605" s="1">
        <v>3603</v>
      </c>
      <c r="B3605" s="1" t="s">
        <v>1075</v>
      </c>
      <c r="C3605" s="1" t="s">
        <v>22</v>
      </c>
      <c r="D3605" s="1">
        <v>2018</v>
      </c>
      <c r="E3605" s="1">
        <v>5000</v>
      </c>
      <c r="F3605" s="1" t="s">
        <v>28</v>
      </c>
      <c r="G3605" s="1" t="s">
        <v>17</v>
      </c>
      <c r="H3605" s="1" t="s">
        <v>18</v>
      </c>
      <c r="I3605" s="1">
        <v>25.17</v>
      </c>
      <c r="J3605" s="1" t="s">
        <v>24</v>
      </c>
      <c r="K3605" s="1" t="s">
        <v>149</v>
      </c>
      <c r="L3605" s="1">
        <v>5</v>
      </c>
      <c r="M3605" s="1" t="s">
        <v>2231</v>
      </c>
      <c r="N3605" s="1">
        <v>3.5</v>
      </c>
      <c r="P3605" s="2">
        <f t="shared" si="235"/>
        <v>53.3</v>
      </c>
      <c r="Q3605">
        <f t="shared" ref="Q3605:Q3653" si="237">VALUE(SUBSTITUTE(SUBSTITUTE(TRIM(M3605), CHAR(160), ""), " Lakh", "")) * 100000</f>
        <v>490000.00000000006</v>
      </c>
      <c r="R3605">
        <f t="shared" si="236"/>
        <v>99.9891224489796</v>
      </c>
    </row>
    <row r="3606" spans="1:18" ht="20.399999999999999" x14ac:dyDescent="0.35">
      <c r="A3606" s="1">
        <v>3604</v>
      </c>
      <c r="B3606" s="1" t="s">
        <v>33</v>
      </c>
      <c r="C3606" s="1" t="s">
        <v>43</v>
      </c>
      <c r="D3606" s="1">
        <v>2012</v>
      </c>
      <c r="E3606" s="1">
        <v>60000</v>
      </c>
      <c r="F3606" s="1" t="s">
        <v>23</v>
      </c>
      <c r="G3606" s="1" t="s">
        <v>35</v>
      </c>
      <c r="H3606" s="1" t="s">
        <v>36</v>
      </c>
      <c r="I3606" s="1">
        <v>15.2</v>
      </c>
      <c r="J3606" s="1" t="s">
        <v>24</v>
      </c>
      <c r="K3606" s="1" t="s">
        <v>37</v>
      </c>
      <c r="L3606" s="1">
        <v>5</v>
      </c>
      <c r="N3606" s="1">
        <v>16</v>
      </c>
      <c r="P3606" s="2">
        <f t="shared" si="235"/>
        <v>140.80000000000001</v>
      </c>
      <c r="R3606" t="str">
        <f t="shared" si="236"/>
        <v/>
      </c>
    </row>
    <row r="3607" spans="1:18" ht="20.399999999999999" x14ac:dyDescent="0.35">
      <c r="A3607" s="1">
        <v>3605</v>
      </c>
      <c r="B3607" s="1" t="s">
        <v>2232</v>
      </c>
      <c r="C3607" s="1" t="s">
        <v>43</v>
      </c>
      <c r="D3607" s="1">
        <v>2015</v>
      </c>
      <c r="E3607" s="1">
        <v>50000</v>
      </c>
      <c r="F3607" s="1" t="s">
        <v>28</v>
      </c>
      <c r="G3607" s="1" t="s">
        <v>17</v>
      </c>
      <c r="H3607" s="1" t="s">
        <v>18</v>
      </c>
      <c r="I3607" s="1">
        <v>22.74</v>
      </c>
      <c r="J3607" s="1" t="s">
        <v>24</v>
      </c>
      <c r="K3607" s="1" t="s">
        <v>464</v>
      </c>
      <c r="L3607" s="1">
        <v>5</v>
      </c>
      <c r="N3607" s="1">
        <v>2.75</v>
      </c>
      <c r="P3607" s="2">
        <f t="shared" si="235"/>
        <v>47.3</v>
      </c>
      <c r="R3607" t="str">
        <f t="shared" si="236"/>
        <v/>
      </c>
    </row>
    <row r="3608" spans="1:18" ht="20.399999999999999" x14ac:dyDescent="0.35">
      <c r="A3608" s="1">
        <v>3606</v>
      </c>
      <c r="B3608" s="1" t="s">
        <v>575</v>
      </c>
      <c r="C3608" s="1" t="s">
        <v>61</v>
      </c>
      <c r="D3608" s="1">
        <v>2015</v>
      </c>
      <c r="E3608" s="1">
        <v>53000</v>
      </c>
      <c r="F3608" s="1" t="s">
        <v>28</v>
      </c>
      <c r="G3608" s="1" t="s">
        <v>17</v>
      </c>
      <c r="H3608" s="1" t="s">
        <v>18</v>
      </c>
      <c r="I3608" s="1">
        <v>17.8</v>
      </c>
      <c r="J3608" s="1" t="s">
        <v>24</v>
      </c>
      <c r="K3608" s="1" t="s">
        <v>201</v>
      </c>
      <c r="L3608" s="1">
        <v>5</v>
      </c>
      <c r="N3608" s="1">
        <v>6.95</v>
      </c>
      <c r="P3608" s="2">
        <f t="shared" si="235"/>
        <v>117.3</v>
      </c>
      <c r="R3608" t="str">
        <f t="shared" si="236"/>
        <v/>
      </c>
    </row>
    <row r="3609" spans="1:18" ht="20.399999999999999" x14ac:dyDescent="0.35">
      <c r="A3609" s="1">
        <v>3607</v>
      </c>
      <c r="B3609" s="1" t="s">
        <v>383</v>
      </c>
      <c r="C3609" s="1" t="s">
        <v>61</v>
      </c>
      <c r="D3609" s="1">
        <v>2011</v>
      </c>
      <c r="E3609" s="1">
        <v>64000</v>
      </c>
      <c r="F3609" s="1" t="s">
        <v>28</v>
      </c>
      <c r="G3609" s="1" t="s">
        <v>35</v>
      </c>
      <c r="H3609" s="1" t="s">
        <v>36</v>
      </c>
      <c r="I3609" s="1">
        <v>11.74</v>
      </c>
      <c r="J3609" s="1" t="s">
        <v>24</v>
      </c>
      <c r="K3609" s="1" t="s">
        <v>161</v>
      </c>
      <c r="L3609" s="1">
        <v>5</v>
      </c>
      <c r="N3609" s="1">
        <v>12.5</v>
      </c>
      <c r="P3609" s="2">
        <f t="shared" si="235"/>
        <v>186</v>
      </c>
      <c r="R3609" t="str">
        <f t="shared" si="236"/>
        <v/>
      </c>
    </row>
    <row r="3610" spans="1:18" ht="20.399999999999999" x14ac:dyDescent="0.35">
      <c r="A3610" s="1">
        <v>3608</v>
      </c>
      <c r="B3610" s="1" t="s">
        <v>1461</v>
      </c>
      <c r="C3610" s="1" t="s">
        <v>34</v>
      </c>
      <c r="D3610" s="1">
        <v>2017</v>
      </c>
      <c r="E3610" s="1">
        <v>43827</v>
      </c>
      <c r="F3610" s="1" t="s">
        <v>23</v>
      </c>
      <c r="G3610" s="1" t="s">
        <v>35</v>
      </c>
      <c r="H3610" s="1" t="s">
        <v>18</v>
      </c>
      <c r="I3610" s="1">
        <v>13.22</v>
      </c>
      <c r="J3610" s="1" t="s">
        <v>24</v>
      </c>
      <c r="K3610" s="1" t="s">
        <v>226</v>
      </c>
      <c r="L3610" s="1">
        <v>5</v>
      </c>
      <c r="N3610" s="1">
        <v>36.83</v>
      </c>
      <c r="P3610" s="2">
        <f t="shared" si="235"/>
        <v>241.4</v>
      </c>
      <c r="R3610" t="str">
        <f t="shared" si="236"/>
        <v/>
      </c>
    </row>
    <row r="3611" spans="1:18" ht="20.399999999999999" x14ac:dyDescent="0.35">
      <c r="A3611" s="1">
        <v>3609</v>
      </c>
      <c r="B3611" s="1" t="s">
        <v>2197</v>
      </c>
      <c r="C3611" s="1" t="s">
        <v>22</v>
      </c>
      <c r="D3611" s="1">
        <v>2011</v>
      </c>
      <c r="E3611" s="1">
        <v>36431</v>
      </c>
      <c r="F3611" s="1" t="s">
        <v>28</v>
      </c>
      <c r="G3611" s="1" t="s">
        <v>17</v>
      </c>
      <c r="H3611" s="1" t="s">
        <v>18</v>
      </c>
      <c r="I3611" s="1">
        <v>16.2</v>
      </c>
      <c r="J3611" s="1" t="s">
        <v>24</v>
      </c>
      <c r="K3611" s="1" t="s">
        <v>51</v>
      </c>
      <c r="L3611" s="1">
        <v>5</v>
      </c>
      <c r="N3611" s="1">
        <v>2.7</v>
      </c>
      <c r="P3611" s="2">
        <f t="shared" si="235"/>
        <v>74</v>
      </c>
      <c r="R3611" t="str">
        <f t="shared" si="236"/>
        <v/>
      </c>
    </row>
    <row r="3612" spans="1:18" ht="20.399999999999999" x14ac:dyDescent="0.35">
      <c r="A3612" s="1">
        <v>3610</v>
      </c>
      <c r="B3612" s="1" t="s">
        <v>174</v>
      </c>
      <c r="C3612" s="1" t="s">
        <v>15</v>
      </c>
      <c r="D3612" s="1">
        <v>2017</v>
      </c>
      <c r="E3612" s="1">
        <v>35000</v>
      </c>
      <c r="F3612" s="1" t="s">
        <v>23</v>
      </c>
      <c r="G3612" s="1" t="s">
        <v>17</v>
      </c>
      <c r="H3612" s="1" t="s">
        <v>18</v>
      </c>
      <c r="I3612" s="1">
        <v>21.38</v>
      </c>
      <c r="J3612" s="1" t="s">
        <v>24</v>
      </c>
      <c r="K3612" s="1" t="s">
        <v>29</v>
      </c>
      <c r="L3612" s="1">
        <v>5</v>
      </c>
      <c r="N3612" s="1">
        <v>9.9</v>
      </c>
      <c r="P3612" s="2">
        <f t="shared" si="235"/>
        <v>88.7</v>
      </c>
      <c r="R3612" t="str">
        <f t="shared" si="236"/>
        <v/>
      </c>
    </row>
    <row r="3613" spans="1:18" ht="20.399999999999999" x14ac:dyDescent="0.35">
      <c r="A3613" s="1">
        <v>3611</v>
      </c>
      <c r="B3613" s="1" t="s">
        <v>526</v>
      </c>
      <c r="C3613" s="1" t="s">
        <v>53</v>
      </c>
      <c r="D3613" s="1">
        <v>2011</v>
      </c>
      <c r="E3613" s="1">
        <v>94832</v>
      </c>
      <c r="F3613" s="1" t="s">
        <v>28</v>
      </c>
      <c r="G3613" s="1" t="s">
        <v>17</v>
      </c>
      <c r="H3613" s="1" t="s">
        <v>18</v>
      </c>
      <c r="I3613" s="1">
        <v>17</v>
      </c>
      <c r="J3613" s="1" t="s">
        <v>24</v>
      </c>
      <c r="K3613" s="1" t="s">
        <v>466</v>
      </c>
      <c r="L3613" s="1">
        <v>5</v>
      </c>
      <c r="N3613" s="1">
        <v>3.83</v>
      </c>
      <c r="P3613" s="2">
        <f t="shared" si="235"/>
        <v>118</v>
      </c>
      <c r="R3613" t="str">
        <f t="shared" si="236"/>
        <v/>
      </c>
    </row>
    <row r="3614" spans="1:18" ht="20.399999999999999" x14ac:dyDescent="0.35">
      <c r="A3614" s="1">
        <v>3612</v>
      </c>
      <c r="B3614" s="1" t="s">
        <v>465</v>
      </c>
      <c r="C3614" s="1" t="s">
        <v>34</v>
      </c>
      <c r="D3614" s="1">
        <v>2012</v>
      </c>
      <c r="E3614" s="1">
        <v>88381</v>
      </c>
      <c r="F3614" s="1" t="s">
        <v>28</v>
      </c>
      <c r="G3614" s="1" t="s">
        <v>17</v>
      </c>
      <c r="H3614" s="1" t="s">
        <v>18</v>
      </c>
      <c r="I3614" s="1">
        <v>17</v>
      </c>
      <c r="J3614" s="1" t="s">
        <v>24</v>
      </c>
      <c r="K3614" s="1" t="s">
        <v>466</v>
      </c>
      <c r="L3614" s="1">
        <v>5</v>
      </c>
      <c r="N3614" s="1">
        <v>5.25</v>
      </c>
      <c r="P3614" s="2">
        <f t="shared" si="235"/>
        <v>118</v>
      </c>
      <c r="R3614" t="str">
        <f t="shared" si="236"/>
        <v/>
      </c>
    </row>
    <row r="3615" spans="1:18" ht="20.399999999999999" x14ac:dyDescent="0.35">
      <c r="A3615" s="1">
        <v>3613</v>
      </c>
      <c r="B3615" s="1" t="s">
        <v>2072</v>
      </c>
      <c r="C3615" s="1" t="s">
        <v>57</v>
      </c>
      <c r="D3615" s="1">
        <v>2016</v>
      </c>
      <c r="E3615" s="1">
        <v>45194</v>
      </c>
      <c r="F3615" s="1" t="s">
        <v>23</v>
      </c>
      <c r="G3615" s="1" t="s">
        <v>17</v>
      </c>
      <c r="H3615" s="1" t="s">
        <v>18</v>
      </c>
      <c r="I3615" s="1">
        <v>22.7</v>
      </c>
      <c r="J3615" s="1" t="s">
        <v>24</v>
      </c>
      <c r="K3615" s="1" t="s">
        <v>466</v>
      </c>
      <c r="L3615" s="1">
        <v>5</v>
      </c>
      <c r="N3615" s="1">
        <v>7.75</v>
      </c>
      <c r="P3615" s="2">
        <f t="shared" si="235"/>
        <v>118</v>
      </c>
      <c r="R3615" t="str">
        <f t="shared" si="236"/>
        <v/>
      </c>
    </row>
    <row r="3616" spans="1:18" ht="20.399999999999999" x14ac:dyDescent="0.35">
      <c r="A3616" s="1">
        <v>3614</v>
      </c>
      <c r="B3616" s="1" t="s">
        <v>2149</v>
      </c>
      <c r="C3616" s="1" t="s">
        <v>15</v>
      </c>
      <c r="D3616" s="1">
        <v>2010</v>
      </c>
      <c r="E3616" s="1">
        <v>66000</v>
      </c>
      <c r="F3616" s="1" t="s">
        <v>28</v>
      </c>
      <c r="G3616" s="1" t="s">
        <v>17</v>
      </c>
      <c r="H3616" s="1" t="s">
        <v>36</v>
      </c>
      <c r="I3616" s="1">
        <v>16.510000000000002</v>
      </c>
      <c r="J3616" s="1" t="s">
        <v>24</v>
      </c>
      <c r="K3616" s="1" t="s">
        <v>147</v>
      </c>
      <c r="L3616" s="1">
        <v>5</v>
      </c>
      <c r="N3616" s="1">
        <v>2.46</v>
      </c>
      <c r="P3616" s="2">
        <f t="shared" si="235"/>
        <v>103.2</v>
      </c>
      <c r="R3616" t="str">
        <f t="shared" si="236"/>
        <v/>
      </c>
    </row>
    <row r="3617" spans="1:18" ht="20.399999999999999" x14ac:dyDescent="0.35">
      <c r="A3617" s="1">
        <v>3615</v>
      </c>
      <c r="B3617" s="1" t="s">
        <v>749</v>
      </c>
      <c r="C3617" s="1" t="s">
        <v>57</v>
      </c>
      <c r="D3617" s="1">
        <v>2014</v>
      </c>
      <c r="E3617" s="1">
        <v>38578</v>
      </c>
      <c r="F3617" s="1" t="s">
        <v>23</v>
      </c>
      <c r="G3617" s="1" t="s">
        <v>17</v>
      </c>
      <c r="H3617" s="1" t="s">
        <v>18</v>
      </c>
      <c r="I3617" s="1">
        <v>23.4</v>
      </c>
      <c r="J3617" s="1" t="s">
        <v>24</v>
      </c>
      <c r="K3617" s="1" t="s">
        <v>51</v>
      </c>
      <c r="L3617" s="1">
        <v>5</v>
      </c>
      <c r="N3617" s="1">
        <v>3.96</v>
      </c>
      <c r="P3617" s="2">
        <f t="shared" si="235"/>
        <v>74</v>
      </c>
      <c r="R3617" t="str">
        <f t="shared" si="236"/>
        <v/>
      </c>
    </row>
    <row r="3618" spans="1:18" ht="20.399999999999999" x14ac:dyDescent="0.35">
      <c r="A3618" s="1">
        <v>3616</v>
      </c>
      <c r="B3618" s="1" t="s">
        <v>354</v>
      </c>
      <c r="C3618" s="1" t="s">
        <v>27</v>
      </c>
      <c r="D3618" s="1">
        <v>2015</v>
      </c>
      <c r="E3618" s="1">
        <v>40000</v>
      </c>
      <c r="F3618" s="1" t="s">
        <v>23</v>
      </c>
      <c r="G3618" s="1" t="s">
        <v>17</v>
      </c>
      <c r="H3618" s="1" t="s">
        <v>18</v>
      </c>
      <c r="I3618" s="1">
        <v>20.77</v>
      </c>
      <c r="J3618" s="1" t="s">
        <v>24</v>
      </c>
      <c r="K3618" s="1" t="s">
        <v>472</v>
      </c>
      <c r="L3618" s="1">
        <v>7</v>
      </c>
      <c r="N3618" s="1">
        <v>8.25</v>
      </c>
      <c r="P3618" s="2">
        <f t="shared" si="235"/>
        <v>88.8</v>
      </c>
      <c r="R3618" t="str">
        <f t="shared" si="236"/>
        <v/>
      </c>
    </row>
    <row r="3619" spans="1:18" ht="20.399999999999999" x14ac:dyDescent="0.35">
      <c r="A3619" s="1">
        <v>3617</v>
      </c>
      <c r="B3619" s="1" t="s">
        <v>763</v>
      </c>
      <c r="C3619" s="1" t="s">
        <v>34</v>
      </c>
      <c r="D3619" s="1">
        <v>2018</v>
      </c>
      <c r="E3619" s="1">
        <v>20632</v>
      </c>
      <c r="F3619" s="1" t="s">
        <v>28</v>
      </c>
      <c r="G3619" s="1" t="s">
        <v>17</v>
      </c>
      <c r="H3619" s="1" t="s">
        <v>18</v>
      </c>
      <c r="I3619" s="1">
        <v>18.600000000000001</v>
      </c>
      <c r="J3619" s="1" t="s">
        <v>24</v>
      </c>
      <c r="K3619" s="1" t="s">
        <v>368</v>
      </c>
      <c r="L3619" s="1">
        <v>5</v>
      </c>
      <c r="N3619" s="1">
        <v>7.58</v>
      </c>
      <c r="P3619" s="2">
        <f t="shared" si="235"/>
        <v>81.83</v>
      </c>
      <c r="R3619" t="str">
        <f t="shared" si="236"/>
        <v/>
      </c>
    </row>
    <row r="3620" spans="1:18" ht="20.399999999999999" x14ac:dyDescent="0.35">
      <c r="A3620" s="1">
        <v>3618</v>
      </c>
      <c r="B3620" s="1" t="s">
        <v>656</v>
      </c>
      <c r="C3620" s="1" t="s">
        <v>39</v>
      </c>
      <c r="D3620" s="1">
        <v>2014</v>
      </c>
      <c r="E3620" s="1">
        <v>73042</v>
      </c>
      <c r="F3620" s="1" t="s">
        <v>23</v>
      </c>
      <c r="G3620" s="1" t="s">
        <v>17</v>
      </c>
      <c r="H3620" s="1" t="s">
        <v>18</v>
      </c>
      <c r="I3620" s="1">
        <v>24</v>
      </c>
      <c r="J3620" s="1" t="s">
        <v>24</v>
      </c>
      <c r="K3620" s="1" t="s">
        <v>424</v>
      </c>
      <c r="L3620" s="1">
        <v>5</v>
      </c>
      <c r="N3620" s="1">
        <v>3.99</v>
      </c>
      <c r="P3620" s="2">
        <f t="shared" si="235"/>
        <v>70</v>
      </c>
      <c r="R3620" t="str">
        <f t="shared" si="236"/>
        <v/>
      </c>
    </row>
    <row r="3621" spans="1:18" ht="20.399999999999999" x14ac:dyDescent="0.35">
      <c r="A3621" s="1">
        <v>3619</v>
      </c>
      <c r="B3621" s="1" t="s">
        <v>1415</v>
      </c>
      <c r="C3621" s="1" t="s">
        <v>61</v>
      </c>
      <c r="D3621" s="1">
        <v>2014</v>
      </c>
      <c r="E3621" s="1">
        <v>54257</v>
      </c>
      <c r="F3621" s="1" t="s">
        <v>28</v>
      </c>
      <c r="G3621" s="1" t="s">
        <v>17</v>
      </c>
      <c r="H3621" s="1" t="s">
        <v>18</v>
      </c>
      <c r="I3621" s="1">
        <v>17.399999999999999</v>
      </c>
      <c r="J3621" s="1" t="s">
        <v>24</v>
      </c>
      <c r="K3621" s="1" t="s">
        <v>201</v>
      </c>
      <c r="L3621" s="1">
        <v>5</v>
      </c>
      <c r="N3621" s="1">
        <v>6.25</v>
      </c>
      <c r="P3621" s="2">
        <f t="shared" si="235"/>
        <v>117.3</v>
      </c>
      <c r="R3621" t="str">
        <f t="shared" si="236"/>
        <v/>
      </c>
    </row>
    <row r="3622" spans="1:18" ht="20.399999999999999" x14ac:dyDescent="0.35">
      <c r="A3622" s="1">
        <v>3620</v>
      </c>
      <c r="B3622" s="1" t="s">
        <v>2233</v>
      </c>
      <c r="C3622" s="1" t="s">
        <v>39</v>
      </c>
      <c r="D3622" s="1">
        <v>2013</v>
      </c>
      <c r="E3622" s="1">
        <v>93000</v>
      </c>
      <c r="F3622" s="1" t="s">
        <v>23</v>
      </c>
      <c r="G3622" s="1" t="s">
        <v>17</v>
      </c>
      <c r="H3622" s="1" t="s">
        <v>18</v>
      </c>
      <c r="I3622" s="1">
        <v>20.5</v>
      </c>
      <c r="J3622" s="1" t="s">
        <v>24</v>
      </c>
      <c r="K3622" s="1" t="s">
        <v>103</v>
      </c>
      <c r="L3622" s="1">
        <v>5</v>
      </c>
      <c r="N3622" s="1">
        <v>5</v>
      </c>
      <c r="P3622" s="2">
        <f t="shared" si="235"/>
        <v>103.5</v>
      </c>
      <c r="R3622" t="str">
        <f t="shared" si="236"/>
        <v/>
      </c>
    </row>
    <row r="3623" spans="1:18" ht="20.399999999999999" x14ac:dyDescent="0.35">
      <c r="A3623" s="1">
        <v>3621</v>
      </c>
      <c r="B3623" s="1" t="s">
        <v>1690</v>
      </c>
      <c r="C3623" s="1" t="s">
        <v>39</v>
      </c>
      <c r="D3623" s="1">
        <v>2005</v>
      </c>
      <c r="E3623" s="1">
        <v>102000</v>
      </c>
      <c r="F3623" s="1" t="s">
        <v>23</v>
      </c>
      <c r="G3623" s="1" t="s">
        <v>35</v>
      </c>
      <c r="H3623" s="1" t="s">
        <v>36</v>
      </c>
      <c r="I3623" s="1">
        <v>11</v>
      </c>
      <c r="J3623" s="1" t="s">
        <v>24</v>
      </c>
      <c r="K3623" s="1" t="s">
        <v>711</v>
      </c>
      <c r="L3623" s="1">
        <v>5</v>
      </c>
      <c r="N3623" s="1">
        <v>4.6500000000000004</v>
      </c>
      <c r="P3623" s="2">
        <f t="shared" si="235"/>
        <v>198.5</v>
      </c>
      <c r="R3623" t="str">
        <f t="shared" si="236"/>
        <v/>
      </c>
    </row>
    <row r="3624" spans="1:18" ht="20.399999999999999" x14ac:dyDescent="0.35">
      <c r="A3624" s="1">
        <v>3622</v>
      </c>
      <c r="B3624" s="1" t="s">
        <v>1290</v>
      </c>
      <c r="C3624" s="1" t="s">
        <v>34</v>
      </c>
      <c r="D3624" s="1">
        <v>2016</v>
      </c>
      <c r="E3624" s="1">
        <v>28881</v>
      </c>
      <c r="F3624" s="1" t="s">
        <v>23</v>
      </c>
      <c r="G3624" s="1" t="s">
        <v>35</v>
      </c>
      <c r="H3624" s="1" t="s">
        <v>18</v>
      </c>
      <c r="I3624" s="1">
        <v>13.01</v>
      </c>
      <c r="J3624" s="1" t="s">
        <v>24</v>
      </c>
      <c r="K3624" s="1" t="s">
        <v>415</v>
      </c>
      <c r="L3624" s="1">
        <v>7</v>
      </c>
      <c r="N3624" s="1">
        <v>21.37</v>
      </c>
      <c r="P3624" s="2">
        <f t="shared" si="235"/>
        <v>194.3</v>
      </c>
      <c r="R3624" t="str">
        <f t="shared" si="236"/>
        <v/>
      </c>
    </row>
    <row r="3625" spans="1:18" ht="20.399999999999999" x14ac:dyDescent="0.35">
      <c r="A3625" s="1">
        <v>3623</v>
      </c>
      <c r="B3625" s="1" t="s">
        <v>115</v>
      </c>
      <c r="C3625" s="1" t="s">
        <v>39</v>
      </c>
      <c r="D3625" s="1">
        <v>2007</v>
      </c>
      <c r="E3625" s="1">
        <v>52195</v>
      </c>
      <c r="F3625" s="1" t="s">
        <v>28</v>
      </c>
      <c r="G3625" s="1" t="s">
        <v>17</v>
      </c>
      <c r="H3625" s="1" t="s">
        <v>18</v>
      </c>
      <c r="I3625" s="1">
        <v>19.7</v>
      </c>
      <c r="J3625" s="1" t="s">
        <v>24</v>
      </c>
      <c r="K3625" s="1" t="s">
        <v>116</v>
      </c>
      <c r="L3625" s="1">
        <v>5</v>
      </c>
      <c r="N3625" s="1">
        <v>1.75</v>
      </c>
      <c r="P3625" s="2">
        <f t="shared" si="235"/>
        <v>46.3</v>
      </c>
      <c r="R3625" t="str">
        <f t="shared" si="236"/>
        <v/>
      </c>
    </row>
    <row r="3626" spans="1:18" ht="20.399999999999999" x14ac:dyDescent="0.35">
      <c r="A3626" s="1">
        <v>3624</v>
      </c>
      <c r="B3626" s="1" t="s">
        <v>2234</v>
      </c>
      <c r="C3626" s="1" t="s">
        <v>34</v>
      </c>
      <c r="D3626" s="1">
        <v>2018</v>
      </c>
      <c r="E3626" s="1">
        <v>20422</v>
      </c>
      <c r="F3626" s="1" t="s">
        <v>23</v>
      </c>
      <c r="G3626" s="1" t="s">
        <v>17</v>
      </c>
      <c r="H3626" s="1" t="s">
        <v>18</v>
      </c>
      <c r="I3626" s="1">
        <v>12.4</v>
      </c>
      <c r="J3626" s="1" t="s">
        <v>24</v>
      </c>
      <c r="K3626" s="1" t="s">
        <v>2235</v>
      </c>
      <c r="L3626" s="1">
        <v>5</v>
      </c>
      <c r="N3626" s="1">
        <v>16.09</v>
      </c>
      <c r="P3626" s="2">
        <f t="shared" si="235"/>
        <v>134</v>
      </c>
      <c r="R3626" t="str">
        <f t="shared" si="236"/>
        <v/>
      </c>
    </row>
    <row r="3627" spans="1:18" ht="20.399999999999999" x14ac:dyDescent="0.35">
      <c r="A3627" s="1">
        <v>3625</v>
      </c>
      <c r="B3627" s="1" t="s">
        <v>2236</v>
      </c>
      <c r="C3627" s="1" t="s">
        <v>57</v>
      </c>
      <c r="D3627" s="1">
        <v>2012</v>
      </c>
      <c r="E3627" s="1">
        <v>38000</v>
      </c>
      <c r="F3627" s="1" t="s">
        <v>23</v>
      </c>
      <c r="G3627" s="1" t="s">
        <v>17</v>
      </c>
      <c r="H3627" s="1" t="s">
        <v>18</v>
      </c>
      <c r="I3627" s="1">
        <v>24.8</v>
      </c>
      <c r="J3627" s="1" t="s">
        <v>24</v>
      </c>
      <c r="K3627" s="1" t="s">
        <v>29</v>
      </c>
      <c r="L3627" s="1">
        <v>5</v>
      </c>
      <c r="N3627" s="1">
        <v>4.0999999999999996</v>
      </c>
      <c r="P3627" s="2">
        <f t="shared" si="235"/>
        <v>88.7</v>
      </c>
      <c r="R3627" t="str">
        <f t="shared" si="236"/>
        <v/>
      </c>
    </row>
    <row r="3628" spans="1:18" ht="20.399999999999999" x14ac:dyDescent="0.35">
      <c r="A3628" s="1">
        <v>3626</v>
      </c>
      <c r="B3628" s="1" t="s">
        <v>197</v>
      </c>
      <c r="C3628" s="1" t="s">
        <v>34</v>
      </c>
      <c r="D3628" s="1">
        <v>2015</v>
      </c>
      <c r="E3628" s="1">
        <v>92885</v>
      </c>
      <c r="F3628" s="1" t="s">
        <v>23</v>
      </c>
      <c r="G3628" s="1" t="s">
        <v>17</v>
      </c>
      <c r="H3628" s="1" t="s">
        <v>18</v>
      </c>
      <c r="I3628" s="1">
        <v>20</v>
      </c>
      <c r="J3628" s="1" t="s">
        <v>24</v>
      </c>
      <c r="K3628" s="1" t="s">
        <v>159</v>
      </c>
      <c r="L3628" s="1">
        <v>5</v>
      </c>
      <c r="N3628" s="1">
        <v>3.56</v>
      </c>
      <c r="P3628" s="2">
        <f t="shared" si="235"/>
        <v>68</v>
      </c>
      <c r="R3628" t="str">
        <f t="shared" si="236"/>
        <v/>
      </c>
    </row>
    <row r="3629" spans="1:18" ht="20.399999999999999" x14ac:dyDescent="0.35">
      <c r="A3629" s="1">
        <v>3627</v>
      </c>
      <c r="B3629" s="1" t="s">
        <v>465</v>
      </c>
      <c r="C3629" s="1" t="s">
        <v>22</v>
      </c>
      <c r="D3629" s="1">
        <v>2010</v>
      </c>
      <c r="E3629" s="1">
        <v>43000</v>
      </c>
      <c r="F3629" s="1" t="s">
        <v>28</v>
      </c>
      <c r="G3629" s="1" t="s">
        <v>17</v>
      </c>
      <c r="H3629" s="1" t="s">
        <v>36</v>
      </c>
      <c r="I3629" s="1">
        <v>17</v>
      </c>
      <c r="J3629" s="1" t="s">
        <v>24</v>
      </c>
      <c r="K3629" s="1" t="s">
        <v>466</v>
      </c>
      <c r="L3629" s="1">
        <v>5</v>
      </c>
      <c r="N3629" s="1">
        <v>4.21</v>
      </c>
      <c r="P3629" s="2">
        <f t="shared" si="235"/>
        <v>118</v>
      </c>
      <c r="R3629" t="str">
        <f t="shared" si="236"/>
        <v/>
      </c>
    </row>
    <row r="3630" spans="1:18" ht="20.399999999999999" x14ac:dyDescent="0.35">
      <c r="A3630" s="1">
        <v>3628</v>
      </c>
      <c r="B3630" s="1" t="s">
        <v>1668</v>
      </c>
      <c r="C3630" s="1" t="s">
        <v>34</v>
      </c>
      <c r="D3630" s="1">
        <v>2016</v>
      </c>
      <c r="E3630" s="1">
        <v>70478</v>
      </c>
      <c r="F3630" s="1" t="s">
        <v>23</v>
      </c>
      <c r="G3630" s="1" t="s">
        <v>17</v>
      </c>
      <c r="H3630" s="1" t="s">
        <v>18</v>
      </c>
      <c r="I3630" s="1">
        <v>17.8</v>
      </c>
      <c r="J3630" s="1" t="s">
        <v>24</v>
      </c>
      <c r="K3630" s="1" t="s">
        <v>188</v>
      </c>
      <c r="L3630" s="1">
        <v>5</v>
      </c>
      <c r="N3630" s="1">
        <v>6.86</v>
      </c>
      <c r="P3630" s="2"/>
      <c r="R3630" t="str">
        <f t="shared" si="236"/>
        <v/>
      </c>
    </row>
    <row r="3631" spans="1:18" ht="20.399999999999999" x14ac:dyDescent="0.35">
      <c r="A3631" s="1">
        <v>3629</v>
      </c>
      <c r="B3631" s="1" t="s">
        <v>1927</v>
      </c>
      <c r="C3631" s="1" t="s">
        <v>61</v>
      </c>
      <c r="D3631" s="1">
        <v>2015</v>
      </c>
      <c r="E3631" s="1">
        <v>57000</v>
      </c>
      <c r="F3631" s="1" t="s">
        <v>23</v>
      </c>
      <c r="G3631" s="1" t="s">
        <v>17</v>
      </c>
      <c r="H3631" s="1" t="s">
        <v>18</v>
      </c>
      <c r="I3631" s="1">
        <v>23.9</v>
      </c>
      <c r="J3631" s="1" t="s">
        <v>24</v>
      </c>
      <c r="K3631" s="1" t="s">
        <v>25</v>
      </c>
      <c r="L3631" s="1">
        <v>5</v>
      </c>
      <c r="N3631" s="1">
        <v>6.6</v>
      </c>
      <c r="P3631" s="2">
        <f t="shared" ref="P3631:P3639" si="238">--LEFT(K3631, FIND(" ", K3631) - 1)</f>
        <v>126.2</v>
      </c>
      <c r="R3631" t="str">
        <f t="shared" si="236"/>
        <v/>
      </c>
    </row>
    <row r="3632" spans="1:18" ht="20.399999999999999" x14ac:dyDescent="0.35">
      <c r="A3632" s="1">
        <v>3630</v>
      </c>
      <c r="B3632" s="1" t="s">
        <v>634</v>
      </c>
      <c r="C3632" s="1" t="s">
        <v>34</v>
      </c>
      <c r="D3632" s="1">
        <v>2018</v>
      </c>
      <c r="E3632" s="1">
        <v>32434</v>
      </c>
      <c r="F3632" s="1" t="s">
        <v>28</v>
      </c>
      <c r="G3632" s="1" t="s">
        <v>35</v>
      </c>
      <c r="H3632" s="1" t="s">
        <v>18</v>
      </c>
      <c r="I3632" s="1">
        <v>13</v>
      </c>
      <c r="J3632" s="1" t="s">
        <v>24</v>
      </c>
      <c r="K3632" s="1" t="s">
        <v>283</v>
      </c>
      <c r="L3632" s="1">
        <v>5</v>
      </c>
      <c r="N3632" s="1">
        <v>14.35</v>
      </c>
      <c r="P3632" s="2">
        <f t="shared" si="238"/>
        <v>121.3</v>
      </c>
      <c r="R3632" t="str">
        <f t="shared" si="236"/>
        <v/>
      </c>
    </row>
    <row r="3633" spans="1:18" ht="20.399999999999999" x14ac:dyDescent="0.35">
      <c r="A3633" s="1">
        <v>3631</v>
      </c>
      <c r="B3633" s="1" t="s">
        <v>655</v>
      </c>
      <c r="C3633" s="1" t="s">
        <v>39</v>
      </c>
      <c r="D3633" s="1">
        <v>2017</v>
      </c>
      <c r="E3633" s="1">
        <v>32000</v>
      </c>
      <c r="F3633" s="1" t="s">
        <v>23</v>
      </c>
      <c r="G3633" s="1" t="s">
        <v>17</v>
      </c>
      <c r="H3633" s="1" t="s">
        <v>18</v>
      </c>
      <c r="I3633" s="1">
        <v>22.7</v>
      </c>
      <c r="J3633" s="1" t="s">
        <v>24</v>
      </c>
      <c r="K3633" s="1" t="s">
        <v>210</v>
      </c>
      <c r="L3633" s="1">
        <v>5</v>
      </c>
      <c r="N3633" s="1">
        <v>9.5</v>
      </c>
      <c r="P3633" s="2">
        <f t="shared" si="238"/>
        <v>89.84</v>
      </c>
      <c r="R3633" t="str">
        <f t="shared" si="236"/>
        <v/>
      </c>
    </row>
    <row r="3634" spans="1:18" ht="20.399999999999999" x14ac:dyDescent="0.35">
      <c r="A3634" s="1">
        <v>3632</v>
      </c>
      <c r="B3634" s="1" t="s">
        <v>1725</v>
      </c>
      <c r="C3634" s="1" t="s">
        <v>61</v>
      </c>
      <c r="D3634" s="1">
        <v>2011</v>
      </c>
      <c r="E3634" s="1">
        <v>59000</v>
      </c>
      <c r="F3634" s="1" t="s">
        <v>23</v>
      </c>
      <c r="G3634" s="1" t="s">
        <v>35</v>
      </c>
      <c r="H3634" s="1" t="s">
        <v>18</v>
      </c>
      <c r="I3634" s="1">
        <v>11.2</v>
      </c>
      <c r="J3634" s="1" t="s">
        <v>24</v>
      </c>
      <c r="K3634" s="1" t="s">
        <v>1726</v>
      </c>
      <c r="L3634" s="1">
        <v>4</v>
      </c>
      <c r="N3634" s="1">
        <v>21.9</v>
      </c>
      <c r="P3634" s="2">
        <f t="shared" si="238"/>
        <v>241</v>
      </c>
      <c r="R3634" t="str">
        <f t="shared" si="236"/>
        <v/>
      </c>
    </row>
    <row r="3635" spans="1:18" ht="20.399999999999999" x14ac:dyDescent="0.35">
      <c r="A3635" s="1">
        <v>3633</v>
      </c>
      <c r="B3635" s="1" t="s">
        <v>814</v>
      </c>
      <c r="C3635" s="1" t="s">
        <v>34</v>
      </c>
      <c r="D3635" s="1">
        <v>2016</v>
      </c>
      <c r="E3635" s="1">
        <v>76467</v>
      </c>
      <c r="F3635" s="1" t="s">
        <v>23</v>
      </c>
      <c r="G3635" s="1" t="s">
        <v>35</v>
      </c>
      <c r="H3635" s="1" t="s">
        <v>18</v>
      </c>
      <c r="I3635" s="1">
        <v>18.12</v>
      </c>
      <c r="J3635" s="1" t="s">
        <v>24</v>
      </c>
      <c r="K3635" s="1" t="s">
        <v>77</v>
      </c>
      <c r="L3635" s="1">
        <v>5</v>
      </c>
      <c r="N3635" s="1">
        <v>30.45</v>
      </c>
      <c r="P3635" s="2">
        <f t="shared" si="238"/>
        <v>190</v>
      </c>
      <c r="R3635" t="str">
        <f t="shared" si="236"/>
        <v/>
      </c>
    </row>
    <row r="3636" spans="1:18" ht="20.399999999999999" x14ac:dyDescent="0.35">
      <c r="A3636" s="1">
        <v>3634</v>
      </c>
      <c r="B3636" s="1" t="s">
        <v>2237</v>
      </c>
      <c r="C3636" s="1" t="s">
        <v>39</v>
      </c>
      <c r="D3636" s="1">
        <v>2016</v>
      </c>
      <c r="E3636" s="1">
        <v>100000</v>
      </c>
      <c r="F3636" s="1" t="s">
        <v>23</v>
      </c>
      <c r="G3636" s="1" t="s">
        <v>17</v>
      </c>
      <c r="H3636" s="1" t="s">
        <v>18</v>
      </c>
      <c r="I3636" s="1">
        <v>25.83</v>
      </c>
      <c r="J3636" s="1" t="s">
        <v>24</v>
      </c>
      <c r="K3636" s="1" t="s">
        <v>405</v>
      </c>
      <c r="L3636" s="1">
        <v>5</v>
      </c>
      <c r="N3636" s="1">
        <v>5.0999999999999996</v>
      </c>
      <c r="P3636" s="2">
        <f t="shared" si="238"/>
        <v>99</v>
      </c>
      <c r="R3636" t="str">
        <f t="shared" si="236"/>
        <v/>
      </c>
    </row>
    <row r="3637" spans="1:18" ht="20.399999999999999" x14ac:dyDescent="0.35">
      <c r="A3637" s="1">
        <v>3635</v>
      </c>
      <c r="B3637" s="1" t="s">
        <v>2238</v>
      </c>
      <c r="C3637" s="1" t="s">
        <v>22</v>
      </c>
      <c r="D3637" s="1">
        <v>2013</v>
      </c>
      <c r="E3637" s="1">
        <v>37086</v>
      </c>
      <c r="F3637" s="1" t="s">
        <v>28</v>
      </c>
      <c r="G3637" s="1" t="s">
        <v>35</v>
      </c>
      <c r="H3637" s="1" t="s">
        <v>18</v>
      </c>
      <c r="I3637" s="1">
        <v>17</v>
      </c>
      <c r="J3637" s="1" t="s">
        <v>24</v>
      </c>
      <c r="K3637" s="1" t="s">
        <v>283</v>
      </c>
      <c r="L3637" s="1">
        <v>5</v>
      </c>
      <c r="N3637" s="1">
        <v>5.44</v>
      </c>
      <c r="P3637" s="2">
        <f t="shared" si="238"/>
        <v>121.3</v>
      </c>
      <c r="R3637" t="str">
        <f t="shared" si="236"/>
        <v/>
      </c>
    </row>
    <row r="3638" spans="1:18" ht="20.399999999999999" x14ac:dyDescent="0.35">
      <c r="A3638" s="1">
        <v>3636</v>
      </c>
      <c r="B3638" s="1" t="s">
        <v>1595</v>
      </c>
      <c r="C3638" s="1" t="s">
        <v>43</v>
      </c>
      <c r="D3638" s="1">
        <v>2010</v>
      </c>
      <c r="E3638" s="1">
        <v>135000</v>
      </c>
      <c r="F3638" s="1" t="s">
        <v>23</v>
      </c>
      <c r="G3638" s="1" t="s">
        <v>17</v>
      </c>
      <c r="H3638" s="1" t="s">
        <v>18</v>
      </c>
      <c r="I3638" s="1">
        <v>13.8</v>
      </c>
      <c r="J3638" s="1" t="s">
        <v>24</v>
      </c>
      <c r="K3638" s="1" t="s">
        <v>159</v>
      </c>
      <c r="L3638" s="1">
        <v>5</v>
      </c>
      <c r="N3638" s="1">
        <v>1.6</v>
      </c>
      <c r="P3638" s="2">
        <f t="shared" si="238"/>
        <v>68</v>
      </c>
      <c r="R3638" t="str">
        <f t="shared" si="236"/>
        <v/>
      </c>
    </row>
    <row r="3639" spans="1:18" ht="20.399999999999999" x14ac:dyDescent="0.35">
      <c r="A3639" s="1">
        <v>3637</v>
      </c>
      <c r="B3639" s="1" t="s">
        <v>1007</v>
      </c>
      <c r="C3639" s="1" t="s">
        <v>53</v>
      </c>
      <c r="D3639" s="1">
        <v>2014</v>
      </c>
      <c r="E3639" s="1">
        <v>54862</v>
      </c>
      <c r="F3639" s="1" t="s">
        <v>23</v>
      </c>
      <c r="G3639" s="1" t="s">
        <v>35</v>
      </c>
      <c r="H3639" s="1" t="s">
        <v>18</v>
      </c>
      <c r="I3639" s="1">
        <v>17.68</v>
      </c>
      <c r="J3639" s="1" t="s">
        <v>24</v>
      </c>
      <c r="K3639" s="1" t="s">
        <v>139</v>
      </c>
      <c r="L3639" s="1">
        <v>5</v>
      </c>
      <c r="N3639" s="1">
        <v>16.670000000000002</v>
      </c>
      <c r="P3639" s="2">
        <f t="shared" si="238"/>
        <v>174.33</v>
      </c>
      <c r="R3639" t="str">
        <f t="shared" si="236"/>
        <v/>
      </c>
    </row>
    <row r="3640" spans="1:18" ht="20.399999999999999" x14ac:dyDescent="0.35">
      <c r="A3640" s="1">
        <v>3638</v>
      </c>
      <c r="B3640" s="1" t="s">
        <v>2239</v>
      </c>
      <c r="C3640" s="1" t="s">
        <v>39</v>
      </c>
      <c r="D3640" s="1">
        <v>2010</v>
      </c>
      <c r="E3640" s="1">
        <v>67758</v>
      </c>
      <c r="F3640" s="1" t="s">
        <v>28</v>
      </c>
      <c r="G3640" s="1" t="s">
        <v>17</v>
      </c>
      <c r="H3640" s="1" t="s">
        <v>18</v>
      </c>
      <c r="I3640" s="1">
        <v>10.8</v>
      </c>
      <c r="J3640" s="1" t="s">
        <v>24</v>
      </c>
      <c r="K3640" s="1" t="s">
        <v>188</v>
      </c>
      <c r="L3640" s="1">
        <v>5</v>
      </c>
      <c r="N3640" s="1">
        <v>9.5</v>
      </c>
      <c r="P3640" s="2"/>
      <c r="R3640" t="str">
        <f t="shared" si="236"/>
        <v/>
      </c>
    </row>
    <row r="3641" spans="1:18" ht="20.399999999999999" x14ac:dyDescent="0.35">
      <c r="A3641" s="1">
        <v>3639</v>
      </c>
      <c r="B3641" s="1" t="s">
        <v>2240</v>
      </c>
      <c r="C3641" s="1" t="s">
        <v>22</v>
      </c>
      <c r="D3641" s="1">
        <v>2012</v>
      </c>
      <c r="E3641" s="1">
        <v>56200</v>
      </c>
      <c r="F3641" s="1" t="s">
        <v>28</v>
      </c>
      <c r="G3641" s="1" t="s">
        <v>35</v>
      </c>
      <c r="H3641" s="1" t="s">
        <v>18</v>
      </c>
      <c r="I3641" s="1">
        <v>15</v>
      </c>
      <c r="J3641" s="1" t="s">
        <v>24</v>
      </c>
      <c r="K3641" s="1" t="s">
        <v>69</v>
      </c>
      <c r="L3641" s="1">
        <v>5</v>
      </c>
      <c r="N3641" s="1">
        <v>3.85</v>
      </c>
      <c r="P3641" s="2">
        <f t="shared" ref="P3641:P3646" si="239">--LEFT(K3641, FIND(" ", K3641) - 1)</f>
        <v>98.6</v>
      </c>
      <c r="R3641" t="str">
        <f t="shared" si="236"/>
        <v/>
      </c>
    </row>
    <row r="3642" spans="1:18" ht="20.399999999999999" x14ac:dyDescent="0.35">
      <c r="A3642" s="1">
        <v>3640</v>
      </c>
      <c r="B3642" s="1" t="s">
        <v>1095</v>
      </c>
      <c r="C3642" s="1" t="s">
        <v>53</v>
      </c>
      <c r="D3642" s="1">
        <v>2011</v>
      </c>
      <c r="E3642" s="1">
        <v>169006</v>
      </c>
      <c r="F3642" s="1" t="s">
        <v>23</v>
      </c>
      <c r="G3642" s="1" t="s">
        <v>17</v>
      </c>
      <c r="H3642" s="1" t="s">
        <v>18</v>
      </c>
      <c r="I3642" s="1">
        <v>14.24</v>
      </c>
      <c r="J3642" s="1" t="s">
        <v>24</v>
      </c>
      <c r="K3642" s="1" t="s">
        <v>1096</v>
      </c>
      <c r="L3642" s="1">
        <v>7</v>
      </c>
      <c r="M3642" s="1" t="s">
        <v>1097</v>
      </c>
      <c r="N3642" s="1">
        <v>10.64</v>
      </c>
      <c r="P3642" s="2">
        <f t="shared" si="239"/>
        <v>174.5</v>
      </c>
      <c r="Q3642">
        <f t="shared" si="237"/>
        <v>3669000</v>
      </c>
      <c r="R3642">
        <f t="shared" si="236"/>
        <v>99.995243935677294</v>
      </c>
    </row>
    <row r="3643" spans="1:18" ht="20.399999999999999" x14ac:dyDescent="0.35">
      <c r="A3643" s="1">
        <v>3641</v>
      </c>
      <c r="B3643" s="1" t="s">
        <v>148</v>
      </c>
      <c r="C3643" s="1" t="s">
        <v>74</v>
      </c>
      <c r="D3643" s="1">
        <v>2016</v>
      </c>
      <c r="E3643" s="1">
        <v>20229</v>
      </c>
      <c r="F3643" s="1" t="s">
        <v>28</v>
      </c>
      <c r="G3643" s="1" t="s">
        <v>17</v>
      </c>
      <c r="H3643" s="1" t="s">
        <v>18</v>
      </c>
      <c r="I3643" s="1">
        <v>25.17</v>
      </c>
      <c r="J3643" s="1" t="s">
        <v>24</v>
      </c>
      <c r="K3643" s="1" t="s">
        <v>149</v>
      </c>
      <c r="L3643" s="1">
        <v>5</v>
      </c>
      <c r="N3643" s="1">
        <v>3.5</v>
      </c>
      <c r="P3643" s="2">
        <f t="shared" si="239"/>
        <v>53.3</v>
      </c>
      <c r="R3643" t="str">
        <f t="shared" si="236"/>
        <v/>
      </c>
    </row>
    <row r="3644" spans="1:18" ht="20.399999999999999" x14ac:dyDescent="0.35">
      <c r="A3644" s="1">
        <v>3642</v>
      </c>
      <c r="B3644" s="1" t="s">
        <v>1967</v>
      </c>
      <c r="C3644" s="1" t="s">
        <v>27</v>
      </c>
      <c r="D3644" s="1">
        <v>2008</v>
      </c>
      <c r="E3644" s="1">
        <v>62000</v>
      </c>
      <c r="F3644" s="1" t="s">
        <v>28</v>
      </c>
      <c r="G3644" s="1" t="s">
        <v>17</v>
      </c>
      <c r="H3644" s="1" t="s">
        <v>145</v>
      </c>
      <c r="I3644" s="1">
        <v>18</v>
      </c>
      <c r="J3644" s="1" t="s">
        <v>24</v>
      </c>
      <c r="K3644" s="1" t="s">
        <v>536</v>
      </c>
      <c r="L3644" s="1">
        <v>5</v>
      </c>
      <c r="N3644" s="1">
        <v>1.1000000000000001</v>
      </c>
      <c r="P3644" s="2">
        <f t="shared" si="239"/>
        <v>62</v>
      </c>
      <c r="R3644" t="str">
        <f t="shared" si="236"/>
        <v/>
      </c>
    </row>
    <row r="3645" spans="1:18" ht="20.399999999999999" x14ac:dyDescent="0.35">
      <c r="A3645" s="1">
        <v>3643</v>
      </c>
      <c r="B3645" s="1" t="s">
        <v>576</v>
      </c>
      <c r="C3645" s="1" t="s">
        <v>39</v>
      </c>
      <c r="D3645" s="1">
        <v>2011</v>
      </c>
      <c r="E3645" s="1">
        <v>51500</v>
      </c>
      <c r="F3645" s="1" t="s">
        <v>28</v>
      </c>
      <c r="G3645" s="1" t="s">
        <v>17</v>
      </c>
      <c r="H3645" s="1" t="s">
        <v>36</v>
      </c>
      <c r="I3645" s="1">
        <v>16.2</v>
      </c>
      <c r="J3645" s="1" t="s">
        <v>24</v>
      </c>
      <c r="K3645" s="1" t="s">
        <v>147</v>
      </c>
      <c r="L3645" s="1">
        <v>5</v>
      </c>
      <c r="N3645" s="1">
        <v>2.6</v>
      </c>
      <c r="P3645" s="2">
        <f t="shared" si="239"/>
        <v>103.2</v>
      </c>
      <c r="R3645" t="str">
        <f t="shared" si="236"/>
        <v/>
      </c>
    </row>
    <row r="3646" spans="1:18" ht="20.399999999999999" x14ac:dyDescent="0.35">
      <c r="A3646" s="1">
        <v>3644</v>
      </c>
      <c r="B3646" s="1" t="s">
        <v>1079</v>
      </c>
      <c r="C3646" s="1" t="s">
        <v>39</v>
      </c>
      <c r="D3646" s="1">
        <v>2012</v>
      </c>
      <c r="E3646" s="1">
        <v>69000</v>
      </c>
      <c r="F3646" s="1" t="s">
        <v>23</v>
      </c>
      <c r="G3646" s="1" t="s">
        <v>35</v>
      </c>
      <c r="H3646" s="1" t="s">
        <v>18</v>
      </c>
      <c r="I3646" s="1">
        <v>18.88</v>
      </c>
      <c r="J3646" s="1" t="s">
        <v>24</v>
      </c>
      <c r="K3646" s="1" t="s">
        <v>99</v>
      </c>
      <c r="L3646" s="1">
        <v>5</v>
      </c>
      <c r="N3646" s="1">
        <v>18.5</v>
      </c>
      <c r="P3646" s="2">
        <f t="shared" si="239"/>
        <v>184</v>
      </c>
      <c r="R3646" t="str">
        <f t="shared" si="236"/>
        <v/>
      </c>
    </row>
    <row r="3647" spans="1:18" ht="20.399999999999999" x14ac:dyDescent="0.35">
      <c r="A3647" s="1">
        <v>3645</v>
      </c>
      <c r="B3647" s="1" t="s">
        <v>822</v>
      </c>
      <c r="C3647" s="1" t="s">
        <v>74</v>
      </c>
      <c r="D3647" s="1">
        <v>2004</v>
      </c>
      <c r="E3647" s="1">
        <v>167000</v>
      </c>
      <c r="F3647" s="1" t="s">
        <v>28</v>
      </c>
      <c r="G3647" s="1" t="s">
        <v>17</v>
      </c>
      <c r="H3647" s="1" t="s">
        <v>18</v>
      </c>
      <c r="I3647" s="1">
        <v>0</v>
      </c>
      <c r="J3647" s="1" t="s">
        <v>24</v>
      </c>
      <c r="K3647" s="1" t="s">
        <v>188</v>
      </c>
      <c r="L3647" s="1">
        <v>5</v>
      </c>
      <c r="N3647" s="1">
        <v>1.35</v>
      </c>
      <c r="P3647" s="2"/>
      <c r="R3647" t="str">
        <f t="shared" si="236"/>
        <v/>
      </c>
    </row>
    <row r="3648" spans="1:18" ht="20.399999999999999" x14ac:dyDescent="0.35">
      <c r="A3648" s="1">
        <v>3646</v>
      </c>
      <c r="B3648" s="1" t="s">
        <v>749</v>
      </c>
      <c r="C3648" s="1" t="s">
        <v>39</v>
      </c>
      <c r="D3648" s="1">
        <v>2015</v>
      </c>
      <c r="E3648" s="1">
        <v>62476</v>
      </c>
      <c r="F3648" s="1" t="s">
        <v>23</v>
      </c>
      <c r="G3648" s="1" t="s">
        <v>17</v>
      </c>
      <c r="H3648" s="1" t="s">
        <v>18</v>
      </c>
      <c r="I3648" s="1">
        <v>26.59</v>
      </c>
      <c r="J3648" s="1" t="s">
        <v>24</v>
      </c>
      <c r="K3648" s="1" t="s">
        <v>51</v>
      </c>
      <c r="L3648" s="1">
        <v>5</v>
      </c>
      <c r="N3648" s="1">
        <v>7.95</v>
      </c>
      <c r="P3648" s="2">
        <f t="shared" ref="P3648:P3670" si="240">--LEFT(K3648, FIND(" ", K3648) - 1)</f>
        <v>74</v>
      </c>
      <c r="R3648" t="str">
        <f t="shared" si="236"/>
        <v/>
      </c>
    </row>
    <row r="3649" spans="1:18" ht="20.399999999999999" x14ac:dyDescent="0.35">
      <c r="A3649" s="1">
        <v>3647</v>
      </c>
      <c r="B3649" s="1" t="s">
        <v>1795</v>
      </c>
      <c r="C3649" s="1" t="s">
        <v>43</v>
      </c>
      <c r="D3649" s="1">
        <v>2017</v>
      </c>
      <c r="E3649" s="1">
        <v>60500</v>
      </c>
      <c r="F3649" s="1" t="s">
        <v>23</v>
      </c>
      <c r="G3649" s="1" t="s">
        <v>17</v>
      </c>
      <c r="H3649" s="1" t="s">
        <v>18</v>
      </c>
      <c r="I3649" s="1">
        <v>25.4</v>
      </c>
      <c r="J3649" s="1" t="s">
        <v>24</v>
      </c>
      <c r="K3649" s="1" t="s">
        <v>893</v>
      </c>
      <c r="L3649" s="1">
        <v>5</v>
      </c>
      <c r="N3649" s="1">
        <v>5.49</v>
      </c>
      <c r="P3649" s="2">
        <f t="shared" si="240"/>
        <v>73.97</v>
      </c>
      <c r="R3649" t="str">
        <f t="shared" si="236"/>
        <v/>
      </c>
    </row>
    <row r="3650" spans="1:18" ht="20.399999999999999" x14ac:dyDescent="0.35">
      <c r="A3650" s="1">
        <v>3648</v>
      </c>
      <c r="B3650" s="1" t="s">
        <v>1777</v>
      </c>
      <c r="C3650" s="1" t="s">
        <v>15</v>
      </c>
      <c r="D3650" s="1">
        <v>2017</v>
      </c>
      <c r="E3650" s="1">
        <v>17978</v>
      </c>
      <c r="F3650" s="1" t="s">
        <v>28</v>
      </c>
      <c r="G3650" s="1" t="s">
        <v>35</v>
      </c>
      <c r="H3650" s="1" t="s">
        <v>18</v>
      </c>
      <c r="I3650" s="1">
        <v>19</v>
      </c>
      <c r="J3650" s="1" t="s">
        <v>24</v>
      </c>
      <c r="K3650" s="1" t="s">
        <v>29</v>
      </c>
      <c r="L3650" s="1">
        <v>5</v>
      </c>
      <c r="M3650" s="1" t="s">
        <v>2241</v>
      </c>
      <c r="N3650" s="1">
        <v>6.95</v>
      </c>
      <c r="P3650" s="2">
        <f t="shared" si="240"/>
        <v>88.7</v>
      </c>
      <c r="Q3650">
        <f t="shared" si="237"/>
        <v>1010000</v>
      </c>
      <c r="R3650">
        <f t="shared" si="236"/>
        <v>99.991217821782186</v>
      </c>
    </row>
    <row r="3651" spans="1:18" ht="20.399999999999999" x14ac:dyDescent="0.35">
      <c r="A3651" s="1">
        <v>3649</v>
      </c>
      <c r="B3651" s="1" t="s">
        <v>718</v>
      </c>
      <c r="C3651" s="1" t="s">
        <v>43</v>
      </c>
      <c r="D3651" s="1">
        <v>2008</v>
      </c>
      <c r="E3651" s="1">
        <v>300000</v>
      </c>
      <c r="F3651" s="1" t="s">
        <v>23</v>
      </c>
      <c r="G3651" s="1" t="s">
        <v>17</v>
      </c>
      <c r="H3651" s="1" t="s">
        <v>18</v>
      </c>
      <c r="I3651" s="1">
        <v>17</v>
      </c>
      <c r="J3651" s="1" t="s">
        <v>24</v>
      </c>
      <c r="K3651" s="1" t="s">
        <v>424</v>
      </c>
      <c r="L3651" s="1">
        <v>5</v>
      </c>
      <c r="N3651" s="1">
        <v>1</v>
      </c>
      <c r="P3651" s="2">
        <f t="shared" si="240"/>
        <v>70</v>
      </c>
      <c r="R3651" t="str">
        <f t="shared" si="236"/>
        <v/>
      </c>
    </row>
    <row r="3652" spans="1:18" ht="20.399999999999999" x14ac:dyDescent="0.35">
      <c r="A3652" s="1">
        <v>3650</v>
      </c>
      <c r="B3652" s="1" t="s">
        <v>546</v>
      </c>
      <c r="C3652" s="1" t="s">
        <v>27</v>
      </c>
      <c r="D3652" s="1">
        <v>2013</v>
      </c>
      <c r="E3652" s="1">
        <v>123000</v>
      </c>
      <c r="F3652" s="1" t="s">
        <v>23</v>
      </c>
      <c r="G3652" s="1" t="s">
        <v>17</v>
      </c>
      <c r="H3652" s="1" t="s">
        <v>36</v>
      </c>
      <c r="I3652" s="1">
        <v>17.8</v>
      </c>
      <c r="J3652" s="1" t="s">
        <v>24</v>
      </c>
      <c r="K3652" s="1" t="s">
        <v>223</v>
      </c>
      <c r="L3652" s="1">
        <v>5</v>
      </c>
      <c r="N3652" s="1">
        <v>4.45</v>
      </c>
      <c r="P3652" s="2">
        <f t="shared" si="240"/>
        <v>67</v>
      </c>
      <c r="R3652" t="str">
        <f t="shared" si="236"/>
        <v/>
      </c>
    </row>
    <row r="3653" spans="1:18" ht="20.399999999999999" x14ac:dyDescent="0.35">
      <c r="A3653" s="1">
        <v>3651</v>
      </c>
      <c r="B3653" s="1" t="s">
        <v>2242</v>
      </c>
      <c r="C3653" s="1" t="s">
        <v>57</v>
      </c>
      <c r="D3653" s="1">
        <v>2016</v>
      </c>
      <c r="E3653" s="1">
        <v>45296</v>
      </c>
      <c r="F3653" s="1" t="s">
        <v>23</v>
      </c>
      <c r="G3653" s="1" t="s">
        <v>17</v>
      </c>
      <c r="H3653" s="1" t="s">
        <v>18</v>
      </c>
      <c r="I3653" s="1">
        <v>25.1</v>
      </c>
      <c r="J3653" s="1" t="s">
        <v>24</v>
      </c>
      <c r="K3653" s="1" t="s">
        <v>80</v>
      </c>
      <c r="L3653" s="1">
        <v>5</v>
      </c>
      <c r="M3653" s="1" t="s">
        <v>2243</v>
      </c>
      <c r="N3653" s="1">
        <v>6.99</v>
      </c>
      <c r="P3653" s="2">
        <f t="shared" si="240"/>
        <v>88.5</v>
      </c>
      <c r="Q3653">
        <f t="shared" si="237"/>
        <v>1253000</v>
      </c>
      <c r="R3653">
        <f t="shared" si="236"/>
        <v>99.992936951316835</v>
      </c>
    </row>
    <row r="3654" spans="1:18" ht="20.399999999999999" x14ac:dyDescent="0.35">
      <c r="A3654" s="1">
        <v>3652</v>
      </c>
      <c r="B3654" s="1" t="s">
        <v>2244</v>
      </c>
      <c r="C3654" s="1" t="s">
        <v>34</v>
      </c>
      <c r="D3654" s="1">
        <v>2008</v>
      </c>
      <c r="E3654" s="1">
        <v>77325</v>
      </c>
      <c r="F3654" s="1" t="s">
        <v>28</v>
      </c>
      <c r="G3654" s="1" t="s">
        <v>17</v>
      </c>
      <c r="H3654" s="1" t="s">
        <v>18</v>
      </c>
      <c r="I3654" s="1">
        <v>15.6</v>
      </c>
      <c r="J3654" s="1" t="s">
        <v>24</v>
      </c>
      <c r="K3654" s="1" t="s">
        <v>1038</v>
      </c>
      <c r="L3654" s="1">
        <v>5</v>
      </c>
      <c r="N3654" s="1">
        <v>3.51</v>
      </c>
      <c r="P3654" s="2">
        <f t="shared" si="240"/>
        <v>104.68</v>
      </c>
      <c r="R3654" t="str">
        <f t="shared" si="236"/>
        <v/>
      </c>
    </row>
    <row r="3655" spans="1:18" ht="20.399999999999999" x14ac:dyDescent="0.35">
      <c r="A3655" s="1">
        <v>3653</v>
      </c>
      <c r="B3655" s="1" t="s">
        <v>1691</v>
      </c>
      <c r="C3655" s="1" t="s">
        <v>53</v>
      </c>
      <c r="D3655" s="1">
        <v>2018</v>
      </c>
      <c r="E3655" s="1">
        <v>25858</v>
      </c>
      <c r="F3655" s="1" t="s">
        <v>28</v>
      </c>
      <c r="G3655" s="1" t="s">
        <v>35</v>
      </c>
      <c r="H3655" s="1" t="s">
        <v>18</v>
      </c>
      <c r="I3655" s="1">
        <v>21.4</v>
      </c>
      <c r="J3655" s="1" t="s">
        <v>24</v>
      </c>
      <c r="K3655" s="1" t="s">
        <v>347</v>
      </c>
      <c r="L3655" s="1">
        <v>5</v>
      </c>
      <c r="N3655" s="1">
        <v>7.54</v>
      </c>
      <c r="P3655" s="2">
        <f t="shared" si="240"/>
        <v>83.1</v>
      </c>
      <c r="R3655" t="str">
        <f t="shared" si="236"/>
        <v/>
      </c>
    </row>
    <row r="3656" spans="1:18" ht="20.399999999999999" x14ac:dyDescent="0.35">
      <c r="A3656" s="1">
        <v>3654</v>
      </c>
      <c r="B3656" s="1" t="s">
        <v>585</v>
      </c>
      <c r="C3656" s="1" t="s">
        <v>74</v>
      </c>
      <c r="D3656" s="1">
        <v>2016</v>
      </c>
      <c r="E3656" s="1">
        <v>120000</v>
      </c>
      <c r="F3656" s="1" t="s">
        <v>23</v>
      </c>
      <c r="G3656" s="1" t="s">
        <v>17</v>
      </c>
      <c r="H3656" s="1" t="s">
        <v>18</v>
      </c>
      <c r="I3656" s="1">
        <v>23.2</v>
      </c>
      <c r="J3656" s="1" t="s">
        <v>24</v>
      </c>
      <c r="K3656" s="1" t="s">
        <v>199</v>
      </c>
      <c r="L3656" s="1">
        <v>5</v>
      </c>
      <c r="N3656" s="1">
        <v>3.65</v>
      </c>
      <c r="P3656" s="2">
        <f t="shared" si="240"/>
        <v>73.94</v>
      </c>
      <c r="R3656" t="str">
        <f t="shared" si="236"/>
        <v/>
      </c>
    </row>
    <row r="3657" spans="1:18" ht="20.399999999999999" x14ac:dyDescent="0.35">
      <c r="A3657" s="1">
        <v>3655</v>
      </c>
      <c r="B3657" s="1" t="s">
        <v>1411</v>
      </c>
      <c r="C3657" s="1" t="s">
        <v>129</v>
      </c>
      <c r="D3657" s="1">
        <v>2016</v>
      </c>
      <c r="E3657" s="1">
        <v>22000</v>
      </c>
      <c r="F3657" s="1" t="s">
        <v>23</v>
      </c>
      <c r="G3657" s="1" t="s">
        <v>35</v>
      </c>
      <c r="H3657" s="1" t="s">
        <v>18</v>
      </c>
      <c r="I3657" s="1">
        <v>19.5</v>
      </c>
      <c r="J3657" s="1" t="s">
        <v>24</v>
      </c>
      <c r="K3657" s="1" t="s">
        <v>1040</v>
      </c>
      <c r="L3657" s="1">
        <v>5</v>
      </c>
      <c r="N3657" s="1">
        <v>16</v>
      </c>
      <c r="P3657" s="2">
        <f t="shared" si="240"/>
        <v>126.24</v>
      </c>
      <c r="R3657" t="str">
        <f t="shared" si="236"/>
        <v/>
      </c>
    </row>
    <row r="3658" spans="1:18" ht="20.399999999999999" x14ac:dyDescent="0.35">
      <c r="A3658" s="1">
        <v>3656</v>
      </c>
      <c r="B3658" s="1" t="s">
        <v>1967</v>
      </c>
      <c r="C3658" s="1" t="s">
        <v>57</v>
      </c>
      <c r="D3658" s="1">
        <v>2012</v>
      </c>
      <c r="E3658" s="1">
        <v>11000</v>
      </c>
      <c r="F3658" s="1" t="s">
        <v>28</v>
      </c>
      <c r="G3658" s="1" t="s">
        <v>17</v>
      </c>
      <c r="H3658" s="1" t="s">
        <v>18</v>
      </c>
      <c r="I3658" s="1">
        <v>16.2</v>
      </c>
      <c r="J3658" s="1" t="s">
        <v>24</v>
      </c>
      <c r="K3658" s="1" t="s">
        <v>630</v>
      </c>
      <c r="L3658" s="1">
        <v>5</v>
      </c>
      <c r="N3658" s="1">
        <v>1.4</v>
      </c>
      <c r="P3658" s="2">
        <f t="shared" si="240"/>
        <v>62.1</v>
      </c>
      <c r="R3658" t="str">
        <f t="shared" si="236"/>
        <v/>
      </c>
    </row>
    <row r="3659" spans="1:18" ht="20.399999999999999" x14ac:dyDescent="0.35">
      <c r="A3659" s="1">
        <v>3657</v>
      </c>
      <c r="B3659" s="1" t="s">
        <v>763</v>
      </c>
      <c r="C3659" s="1" t="s">
        <v>15</v>
      </c>
      <c r="D3659" s="1">
        <v>2017</v>
      </c>
      <c r="E3659" s="1">
        <v>3900</v>
      </c>
      <c r="F3659" s="1" t="s">
        <v>28</v>
      </c>
      <c r="G3659" s="1" t="s">
        <v>17</v>
      </c>
      <c r="H3659" s="1" t="s">
        <v>18</v>
      </c>
      <c r="I3659" s="1">
        <v>18.600000000000001</v>
      </c>
      <c r="J3659" s="1" t="s">
        <v>24</v>
      </c>
      <c r="K3659" s="1" t="s">
        <v>368</v>
      </c>
      <c r="L3659" s="1">
        <v>5</v>
      </c>
      <c r="N3659" s="1">
        <v>6.45</v>
      </c>
      <c r="P3659" s="2">
        <f t="shared" si="240"/>
        <v>81.83</v>
      </c>
      <c r="R3659" t="str">
        <f t="shared" si="236"/>
        <v/>
      </c>
    </row>
    <row r="3660" spans="1:18" ht="20.399999999999999" x14ac:dyDescent="0.35">
      <c r="A3660" s="1">
        <v>3658</v>
      </c>
      <c r="B3660" s="1" t="s">
        <v>570</v>
      </c>
      <c r="C3660" s="1" t="s">
        <v>39</v>
      </c>
      <c r="D3660" s="1">
        <v>2016</v>
      </c>
      <c r="E3660" s="1">
        <v>106092</v>
      </c>
      <c r="F3660" s="1" t="s">
        <v>23</v>
      </c>
      <c r="G3660" s="1" t="s">
        <v>17</v>
      </c>
      <c r="H3660" s="1" t="s">
        <v>18</v>
      </c>
      <c r="I3660" s="1">
        <v>24.4</v>
      </c>
      <c r="J3660" s="1" t="s">
        <v>24</v>
      </c>
      <c r="K3660" s="1" t="s">
        <v>135</v>
      </c>
      <c r="L3660" s="1">
        <v>5</v>
      </c>
      <c r="N3660" s="1">
        <v>4.4000000000000004</v>
      </c>
      <c r="P3660" s="2">
        <f t="shared" si="240"/>
        <v>71</v>
      </c>
      <c r="R3660" t="str">
        <f t="shared" si="236"/>
        <v/>
      </c>
    </row>
    <row r="3661" spans="1:18" ht="20.399999999999999" x14ac:dyDescent="0.35">
      <c r="A3661" s="1">
        <v>3659</v>
      </c>
      <c r="B3661" s="1" t="s">
        <v>288</v>
      </c>
      <c r="C3661" s="1" t="s">
        <v>61</v>
      </c>
      <c r="D3661" s="1">
        <v>2015</v>
      </c>
      <c r="E3661" s="1">
        <v>27000</v>
      </c>
      <c r="F3661" s="1" t="s">
        <v>28</v>
      </c>
      <c r="G3661" s="1" t="s">
        <v>35</v>
      </c>
      <c r="H3661" s="1" t="s">
        <v>18</v>
      </c>
      <c r="I3661" s="1">
        <v>19</v>
      </c>
      <c r="J3661" s="1" t="s">
        <v>24</v>
      </c>
      <c r="K3661" s="1" t="s">
        <v>29</v>
      </c>
      <c r="L3661" s="1">
        <v>5</v>
      </c>
      <c r="N3661" s="1">
        <v>5.95</v>
      </c>
      <c r="P3661" s="2">
        <f t="shared" si="240"/>
        <v>88.7</v>
      </c>
      <c r="R3661" t="str">
        <f t="shared" ref="R3661:R3724" si="241">IF(Q3661&lt;&gt;"", ((Q3661 - P3661) / Q3661) * 100, "")</f>
        <v/>
      </c>
    </row>
    <row r="3662" spans="1:18" ht="20.399999999999999" x14ac:dyDescent="0.35">
      <c r="A3662" s="1">
        <v>3660</v>
      </c>
      <c r="B3662" s="1" t="s">
        <v>312</v>
      </c>
      <c r="C3662" s="1" t="s">
        <v>129</v>
      </c>
      <c r="D3662" s="1">
        <v>2013</v>
      </c>
      <c r="E3662" s="1">
        <v>11000</v>
      </c>
      <c r="F3662" s="1" t="s">
        <v>28</v>
      </c>
      <c r="G3662" s="1" t="s">
        <v>17</v>
      </c>
      <c r="H3662" s="1" t="s">
        <v>18</v>
      </c>
      <c r="I3662" s="1">
        <v>19.399999999999999</v>
      </c>
      <c r="J3662" s="1" t="s">
        <v>24</v>
      </c>
      <c r="K3662" s="1" t="s">
        <v>184</v>
      </c>
      <c r="L3662" s="1">
        <v>5</v>
      </c>
      <c r="N3662" s="1">
        <v>3.9</v>
      </c>
      <c r="P3662" s="2">
        <f t="shared" si="240"/>
        <v>86.8</v>
      </c>
      <c r="R3662" t="str">
        <f t="shared" si="241"/>
        <v/>
      </c>
    </row>
    <row r="3663" spans="1:18" ht="20.399999999999999" x14ac:dyDescent="0.35">
      <c r="A3663" s="1">
        <v>3661</v>
      </c>
      <c r="B3663" s="1" t="s">
        <v>344</v>
      </c>
      <c r="C3663" s="1" t="s">
        <v>34</v>
      </c>
      <c r="D3663" s="1">
        <v>2016</v>
      </c>
      <c r="E3663" s="1">
        <v>39753</v>
      </c>
      <c r="F3663" s="1" t="s">
        <v>23</v>
      </c>
      <c r="G3663" s="1" t="s">
        <v>35</v>
      </c>
      <c r="H3663" s="1" t="s">
        <v>18</v>
      </c>
      <c r="I3663" s="1">
        <v>13</v>
      </c>
      <c r="J3663" s="1" t="s">
        <v>24</v>
      </c>
      <c r="K3663" s="1" t="s">
        <v>345</v>
      </c>
      <c r="L3663" s="1">
        <v>5</v>
      </c>
      <c r="N3663" s="1">
        <v>35.28</v>
      </c>
      <c r="P3663" s="2">
        <f t="shared" si="240"/>
        <v>201.1</v>
      </c>
      <c r="R3663" t="str">
        <f t="shared" si="241"/>
        <v/>
      </c>
    </row>
    <row r="3664" spans="1:18" ht="20.399999999999999" x14ac:dyDescent="0.35">
      <c r="A3664" s="1">
        <v>3662</v>
      </c>
      <c r="B3664" s="1" t="s">
        <v>1138</v>
      </c>
      <c r="C3664" s="1" t="s">
        <v>22</v>
      </c>
      <c r="D3664" s="1">
        <v>2017</v>
      </c>
      <c r="E3664" s="1">
        <v>39800</v>
      </c>
      <c r="F3664" s="1" t="s">
        <v>23</v>
      </c>
      <c r="G3664" s="1" t="s">
        <v>17</v>
      </c>
      <c r="H3664" s="1" t="s">
        <v>18</v>
      </c>
      <c r="I3664" s="1">
        <v>17.600000000000001</v>
      </c>
      <c r="J3664" s="1" t="s">
        <v>24</v>
      </c>
      <c r="K3664" s="1" t="s">
        <v>973</v>
      </c>
      <c r="L3664" s="1">
        <v>7</v>
      </c>
      <c r="M3664" s="1" t="s">
        <v>2245</v>
      </c>
      <c r="N3664" s="1">
        <v>14.25</v>
      </c>
      <c r="P3664" s="2">
        <f t="shared" si="240"/>
        <v>153.86000000000001</v>
      </c>
      <c r="Q3664">
        <f t="shared" ref="Q3664:Q3721" si="242">VALUE(SUBSTITUTE(SUBSTITUTE(TRIM(M3664), CHAR(160), ""), " Lakh", "")) * 100000</f>
        <v>2087000</v>
      </c>
      <c r="R3664">
        <f t="shared" si="241"/>
        <v>99.992627695256346</v>
      </c>
    </row>
    <row r="3665" spans="1:18" ht="20.399999999999999" x14ac:dyDescent="0.35">
      <c r="A3665" s="1">
        <v>3663</v>
      </c>
      <c r="B3665" s="1" t="s">
        <v>570</v>
      </c>
      <c r="C3665" s="1" t="s">
        <v>22</v>
      </c>
      <c r="D3665" s="1">
        <v>2017</v>
      </c>
      <c r="E3665" s="1">
        <v>73000</v>
      </c>
      <c r="F3665" s="1" t="s">
        <v>23</v>
      </c>
      <c r="G3665" s="1" t="s">
        <v>17</v>
      </c>
      <c r="H3665" s="1" t="s">
        <v>18</v>
      </c>
      <c r="I3665" s="1">
        <v>24.4</v>
      </c>
      <c r="J3665" s="1" t="s">
        <v>24</v>
      </c>
      <c r="K3665" s="1" t="s">
        <v>135</v>
      </c>
      <c r="L3665" s="1">
        <v>5</v>
      </c>
      <c r="N3665" s="1">
        <v>4.5</v>
      </c>
      <c r="P3665" s="2">
        <f t="shared" si="240"/>
        <v>71</v>
      </c>
      <c r="R3665" t="str">
        <f t="shared" si="241"/>
        <v/>
      </c>
    </row>
    <row r="3666" spans="1:18" ht="20.399999999999999" x14ac:dyDescent="0.35">
      <c r="A3666" s="1">
        <v>3664</v>
      </c>
      <c r="B3666" s="1" t="s">
        <v>209</v>
      </c>
      <c r="C3666" s="1" t="s">
        <v>22</v>
      </c>
      <c r="D3666" s="1">
        <v>2015</v>
      </c>
      <c r="E3666" s="1">
        <v>55000</v>
      </c>
      <c r="F3666" s="1" t="s">
        <v>23</v>
      </c>
      <c r="G3666" s="1" t="s">
        <v>17</v>
      </c>
      <c r="H3666" s="1" t="s">
        <v>18</v>
      </c>
      <c r="I3666" s="1">
        <v>22.7</v>
      </c>
      <c r="J3666" s="1" t="s">
        <v>24</v>
      </c>
      <c r="K3666" s="1" t="s">
        <v>210</v>
      </c>
      <c r="L3666" s="1">
        <v>5</v>
      </c>
      <c r="N3666" s="1">
        <v>7.5</v>
      </c>
      <c r="P3666" s="2">
        <f t="shared" si="240"/>
        <v>89.84</v>
      </c>
      <c r="R3666" t="str">
        <f t="shared" si="241"/>
        <v/>
      </c>
    </row>
    <row r="3667" spans="1:18" ht="20.399999999999999" x14ac:dyDescent="0.35">
      <c r="A3667" s="1">
        <v>3665</v>
      </c>
      <c r="B3667" s="1" t="s">
        <v>263</v>
      </c>
      <c r="C3667" s="1" t="s">
        <v>34</v>
      </c>
      <c r="D3667" s="1">
        <v>2017</v>
      </c>
      <c r="E3667" s="1">
        <v>18351</v>
      </c>
      <c r="F3667" s="1" t="s">
        <v>28</v>
      </c>
      <c r="G3667" s="1" t="s">
        <v>35</v>
      </c>
      <c r="H3667" s="1" t="s">
        <v>18</v>
      </c>
      <c r="I3667" s="1">
        <v>21.9</v>
      </c>
      <c r="J3667" s="1" t="s">
        <v>24</v>
      </c>
      <c r="K3667" s="1" t="s">
        <v>264</v>
      </c>
      <c r="L3667" s="1">
        <v>4</v>
      </c>
      <c r="N3667" s="1">
        <v>3.41</v>
      </c>
      <c r="P3667" s="2">
        <f t="shared" si="240"/>
        <v>37.479999999999997</v>
      </c>
      <c r="R3667" t="str">
        <f t="shared" si="241"/>
        <v/>
      </c>
    </row>
    <row r="3668" spans="1:18" ht="20.399999999999999" x14ac:dyDescent="0.35">
      <c r="A3668" s="1">
        <v>3666</v>
      </c>
      <c r="B3668" s="1" t="s">
        <v>2246</v>
      </c>
      <c r="C3668" s="1" t="s">
        <v>22</v>
      </c>
      <c r="D3668" s="1">
        <v>2013</v>
      </c>
      <c r="E3668" s="1">
        <v>45000</v>
      </c>
      <c r="F3668" s="1" t="s">
        <v>28</v>
      </c>
      <c r="G3668" s="1" t="s">
        <v>17</v>
      </c>
      <c r="H3668" s="1" t="s">
        <v>36</v>
      </c>
      <c r="I3668" s="1">
        <v>19.399999999999999</v>
      </c>
      <c r="J3668" s="1" t="s">
        <v>24</v>
      </c>
      <c r="K3668" s="1" t="s">
        <v>184</v>
      </c>
      <c r="L3668" s="1">
        <v>5</v>
      </c>
      <c r="N3668" s="1">
        <v>3.25</v>
      </c>
      <c r="P3668" s="2">
        <f t="shared" si="240"/>
        <v>86.8</v>
      </c>
      <c r="R3668" t="str">
        <f t="shared" si="241"/>
        <v/>
      </c>
    </row>
    <row r="3669" spans="1:18" ht="20.399999999999999" x14ac:dyDescent="0.35">
      <c r="A3669" s="1">
        <v>3667</v>
      </c>
      <c r="B3669" s="1" t="s">
        <v>2187</v>
      </c>
      <c r="C3669" s="1" t="s">
        <v>39</v>
      </c>
      <c r="D3669" s="1">
        <v>2016</v>
      </c>
      <c r="E3669" s="1">
        <v>112200</v>
      </c>
      <c r="F3669" s="1" t="s">
        <v>23</v>
      </c>
      <c r="G3669" s="1" t="s">
        <v>17</v>
      </c>
      <c r="H3669" s="1" t="s">
        <v>18</v>
      </c>
      <c r="I3669" s="1">
        <v>24.52</v>
      </c>
      <c r="J3669" s="1" t="s">
        <v>24</v>
      </c>
      <c r="K3669" s="1" t="s">
        <v>80</v>
      </c>
      <c r="L3669" s="1">
        <v>7</v>
      </c>
      <c r="N3669" s="1">
        <v>8.3000000000000007</v>
      </c>
      <c r="P3669" s="2">
        <f t="shared" si="240"/>
        <v>88.5</v>
      </c>
      <c r="R3669" t="str">
        <f t="shared" si="241"/>
        <v/>
      </c>
    </row>
    <row r="3670" spans="1:18" ht="20.399999999999999" x14ac:dyDescent="0.35">
      <c r="A3670" s="1">
        <v>3668</v>
      </c>
      <c r="B3670" s="1" t="s">
        <v>204</v>
      </c>
      <c r="C3670" s="1" t="s">
        <v>74</v>
      </c>
      <c r="D3670" s="1">
        <v>2010</v>
      </c>
      <c r="E3670" s="1">
        <v>29000</v>
      </c>
      <c r="F3670" s="1" t="s">
        <v>28</v>
      </c>
      <c r="G3670" s="1" t="s">
        <v>17</v>
      </c>
      <c r="H3670" s="1" t="s">
        <v>18</v>
      </c>
      <c r="I3670" s="1">
        <v>20.36</v>
      </c>
      <c r="J3670" s="1" t="s">
        <v>24</v>
      </c>
      <c r="K3670" s="1" t="s">
        <v>151</v>
      </c>
      <c r="L3670" s="1">
        <v>5</v>
      </c>
      <c r="N3670" s="1">
        <v>3.45</v>
      </c>
      <c r="P3670" s="2">
        <f t="shared" si="240"/>
        <v>78.900000000000006</v>
      </c>
      <c r="R3670" t="str">
        <f t="shared" si="241"/>
        <v/>
      </c>
    </row>
    <row r="3671" spans="1:18" ht="20.399999999999999" x14ac:dyDescent="0.35">
      <c r="A3671" s="1">
        <v>3669</v>
      </c>
      <c r="B3671" s="1" t="s">
        <v>205</v>
      </c>
      <c r="C3671" s="1" t="s">
        <v>39</v>
      </c>
      <c r="D3671" s="1">
        <v>2007</v>
      </c>
      <c r="E3671" s="1">
        <v>57309</v>
      </c>
      <c r="F3671" s="1" t="s">
        <v>28</v>
      </c>
      <c r="G3671" s="1" t="s">
        <v>17</v>
      </c>
      <c r="H3671" s="1" t="s">
        <v>18</v>
      </c>
      <c r="I3671" s="1">
        <v>17</v>
      </c>
      <c r="J3671" s="1" t="s">
        <v>24</v>
      </c>
      <c r="K3671" s="1" t="s">
        <v>188</v>
      </c>
      <c r="L3671" s="1">
        <v>5</v>
      </c>
      <c r="N3671" s="1">
        <v>2.1</v>
      </c>
      <c r="P3671" s="2"/>
      <c r="R3671" t="str">
        <f t="shared" si="241"/>
        <v/>
      </c>
    </row>
    <row r="3672" spans="1:18" ht="20.399999999999999" x14ac:dyDescent="0.35">
      <c r="A3672" s="1">
        <v>3670</v>
      </c>
      <c r="B3672" s="1" t="s">
        <v>783</v>
      </c>
      <c r="C3672" s="1" t="s">
        <v>15</v>
      </c>
      <c r="D3672" s="1">
        <v>2015</v>
      </c>
      <c r="E3672" s="1">
        <v>53392</v>
      </c>
      <c r="F3672" s="1" t="s">
        <v>23</v>
      </c>
      <c r="G3672" s="1" t="s">
        <v>17</v>
      </c>
      <c r="H3672" s="1" t="s">
        <v>18</v>
      </c>
      <c r="I3672" s="1">
        <v>16</v>
      </c>
      <c r="J3672" s="1" t="s">
        <v>24</v>
      </c>
      <c r="K3672" s="1" t="s">
        <v>167</v>
      </c>
      <c r="L3672" s="1">
        <v>7</v>
      </c>
      <c r="N3672" s="1">
        <v>11.95</v>
      </c>
      <c r="P3672" s="2">
        <f t="shared" ref="P3672:P3703" si="243">--LEFT(K3672, FIND(" ", K3672) - 1)</f>
        <v>140</v>
      </c>
      <c r="R3672" t="str">
        <f t="shared" si="241"/>
        <v/>
      </c>
    </row>
    <row r="3673" spans="1:18" ht="20.399999999999999" x14ac:dyDescent="0.35">
      <c r="A3673" s="1">
        <v>3671</v>
      </c>
      <c r="B3673" s="1" t="s">
        <v>474</v>
      </c>
      <c r="C3673" s="1" t="s">
        <v>39</v>
      </c>
      <c r="D3673" s="1">
        <v>2010</v>
      </c>
      <c r="E3673" s="1">
        <v>71000</v>
      </c>
      <c r="F3673" s="1" t="s">
        <v>23</v>
      </c>
      <c r="G3673" s="1" t="s">
        <v>17</v>
      </c>
      <c r="H3673" s="1" t="s">
        <v>18</v>
      </c>
      <c r="I3673" s="1">
        <v>20.54</v>
      </c>
      <c r="J3673" s="1" t="s">
        <v>24</v>
      </c>
      <c r="K3673" s="1" t="s">
        <v>49</v>
      </c>
      <c r="L3673" s="1">
        <v>5</v>
      </c>
      <c r="N3673" s="1">
        <v>4.25</v>
      </c>
      <c r="P3673" s="2">
        <f t="shared" si="243"/>
        <v>103.6</v>
      </c>
      <c r="R3673" t="str">
        <f t="shared" si="241"/>
        <v/>
      </c>
    </row>
    <row r="3674" spans="1:18" ht="20.399999999999999" x14ac:dyDescent="0.35">
      <c r="A3674" s="1">
        <v>3672</v>
      </c>
      <c r="B3674" s="1" t="s">
        <v>2247</v>
      </c>
      <c r="C3674" s="1" t="s">
        <v>39</v>
      </c>
      <c r="D3674" s="1">
        <v>2014</v>
      </c>
      <c r="E3674" s="1">
        <v>93000</v>
      </c>
      <c r="F3674" s="1" t="s">
        <v>23</v>
      </c>
      <c r="G3674" s="1" t="s">
        <v>17</v>
      </c>
      <c r="H3674" s="1" t="s">
        <v>18</v>
      </c>
      <c r="I3674" s="1">
        <v>14</v>
      </c>
      <c r="J3674" s="1" t="s">
        <v>24</v>
      </c>
      <c r="K3674" s="1" t="s">
        <v>97</v>
      </c>
      <c r="L3674" s="1">
        <v>7</v>
      </c>
      <c r="N3674" s="1">
        <v>8.25</v>
      </c>
      <c r="P3674" s="2">
        <f t="shared" si="243"/>
        <v>138.1</v>
      </c>
      <c r="R3674" t="str">
        <f t="shared" si="241"/>
        <v/>
      </c>
    </row>
    <row r="3675" spans="1:18" ht="20.399999999999999" x14ac:dyDescent="0.35">
      <c r="A3675" s="1">
        <v>3673</v>
      </c>
      <c r="B3675" s="1" t="s">
        <v>2101</v>
      </c>
      <c r="C3675" s="1" t="s">
        <v>39</v>
      </c>
      <c r="D3675" s="1">
        <v>2010</v>
      </c>
      <c r="E3675" s="1">
        <v>119000</v>
      </c>
      <c r="F3675" s="1" t="s">
        <v>28</v>
      </c>
      <c r="G3675" s="1" t="s">
        <v>17</v>
      </c>
      <c r="H3675" s="1" t="s">
        <v>18</v>
      </c>
      <c r="I3675" s="1">
        <v>10.199999999999999</v>
      </c>
      <c r="J3675" s="1" t="s">
        <v>24</v>
      </c>
      <c r="K3675" s="1" t="s">
        <v>1257</v>
      </c>
      <c r="L3675" s="1">
        <v>5</v>
      </c>
      <c r="N3675" s="1">
        <v>5.95</v>
      </c>
      <c r="P3675" s="2">
        <f t="shared" si="243"/>
        <v>180</v>
      </c>
      <c r="R3675" t="str">
        <f t="shared" si="241"/>
        <v/>
      </c>
    </row>
    <row r="3676" spans="1:18" ht="20.399999999999999" x14ac:dyDescent="0.35">
      <c r="A3676" s="1">
        <v>3674</v>
      </c>
      <c r="B3676" s="1" t="s">
        <v>1009</v>
      </c>
      <c r="C3676" s="1" t="s">
        <v>34</v>
      </c>
      <c r="D3676" s="1">
        <v>2016</v>
      </c>
      <c r="E3676" s="1">
        <v>42225</v>
      </c>
      <c r="F3676" s="1" t="s">
        <v>28</v>
      </c>
      <c r="G3676" s="1" t="s">
        <v>17</v>
      </c>
      <c r="H3676" s="1" t="s">
        <v>18</v>
      </c>
      <c r="I3676" s="1">
        <v>15.1</v>
      </c>
      <c r="J3676" s="1" t="s">
        <v>24</v>
      </c>
      <c r="K3676" s="1" t="s">
        <v>239</v>
      </c>
      <c r="L3676" s="1">
        <v>7</v>
      </c>
      <c r="M3676" s="1" t="s">
        <v>1010</v>
      </c>
      <c r="N3676" s="1">
        <v>4.3</v>
      </c>
      <c r="P3676" s="2">
        <f t="shared" si="243"/>
        <v>73</v>
      </c>
      <c r="Q3676">
        <f t="shared" si="242"/>
        <v>498000.00000000006</v>
      </c>
      <c r="R3676">
        <f t="shared" si="241"/>
        <v>99.985341365461849</v>
      </c>
    </row>
    <row r="3677" spans="1:18" ht="20.399999999999999" x14ac:dyDescent="0.35">
      <c r="A3677" s="1">
        <v>3675</v>
      </c>
      <c r="B3677" s="1" t="s">
        <v>143</v>
      </c>
      <c r="C3677" s="1" t="s">
        <v>129</v>
      </c>
      <c r="D3677" s="1">
        <v>2012</v>
      </c>
      <c r="E3677" s="1">
        <v>65000</v>
      </c>
      <c r="F3677" s="1" t="s">
        <v>23</v>
      </c>
      <c r="G3677" s="1" t="s">
        <v>17</v>
      </c>
      <c r="H3677" s="1" t="s">
        <v>18</v>
      </c>
      <c r="I3677" s="1">
        <v>22.9</v>
      </c>
      <c r="J3677" s="1" t="s">
        <v>24</v>
      </c>
      <c r="K3677" s="1" t="s">
        <v>51</v>
      </c>
      <c r="L3677" s="1">
        <v>5</v>
      </c>
      <c r="N3677" s="1">
        <v>3.9</v>
      </c>
      <c r="P3677" s="2">
        <f t="shared" si="243"/>
        <v>74</v>
      </c>
      <c r="R3677" t="str">
        <f t="shared" si="241"/>
        <v/>
      </c>
    </row>
    <row r="3678" spans="1:18" ht="20.399999999999999" x14ac:dyDescent="0.35">
      <c r="A3678" s="1">
        <v>3676</v>
      </c>
      <c r="B3678" s="1" t="s">
        <v>1691</v>
      </c>
      <c r="C3678" s="1" t="s">
        <v>22</v>
      </c>
      <c r="D3678" s="1">
        <v>2016</v>
      </c>
      <c r="E3678" s="1">
        <v>27809</v>
      </c>
      <c r="F3678" s="1" t="s">
        <v>28</v>
      </c>
      <c r="G3678" s="1" t="s">
        <v>35</v>
      </c>
      <c r="H3678" s="1" t="s">
        <v>18</v>
      </c>
      <c r="I3678" s="1">
        <v>21.4</v>
      </c>
      <c r="J3678" s="1" t="s">
        <v>24</v>
      </c>
      <c r="K3678" s="1" t="s">
        <v>347</v>
      </c>
      <c r="L3678" s="1">
        <v>5</v>
      </c>
      <c r="N3678" s="1">
        <v>6.41</v>
      </c>
      <c r="P3678" s="2">
        <f t="shared" si="243"/>
        <v>83.1</v>
      </c>
      <c r="R3678" t="str">
        <f t="shared" si="241"/>
        <v/>
      </c>
    </row>
    <row r="3679" spans="1:18" ht="20.399999999999999" x14ac:dyDescent="0.35">
      <c r="A3679" s="1">
        <v>3677</v>
      </c>
      <c r="B3679" s="1" t="s">
        <v>211</v>
      </c>
      <c r="C3679" s="1" t="s">
        <v>34</v>
      </c>
      <c r="D3679" s="1">
        <v>2015</v>
      </c>
      <c r="E3679" s="1">
        <v>65100</v>
      </c>
      <c r="F3679" s="1" t="s">
        <v>23</v>
      </c>
      <c r="G3679" s="1" t="s">
        <v>17</v>
      </c>
      <c r="H3679" s="1" t="s">
        <v>18</v>
      </c>
      <c r="I3679" s="1">
        <v>15.1</v>
      </c>
      <c r="J3679" s="1" t="s">
        <v>24</v>
      </c>
      <c r="K3679" s="1" t="s">
        <v>167</v>
      </c>
      <c r="L3679" s="1">
        <v>7</v>
      </c>
      <c r="N3679" s="1">
        <v>8.36</v>
      </c>
      <c r="P3679" s="2">
        <f t="shared" si="243"/>
        <v>140</v>
      </c>
      <c r="R3679" t="str">
        <f t="shared" si="241"/>
        <v/>
      </c>
    </row>
    <row r="3680" spans="1:18" ht="20.399999999999999" x14ac:dyDescent="0.35">
      <c r="A3680" s="1">
        <v>3678</v>
      </c>
      <c r="B3680" s="1" t="s">
        <v>791</v>
      </c>
      <c r="C3680" s="1" t="s">
        <v>27</v>
      </c>
      <c r="D3680" s="1">
        <v>2014</v>
      </c>
      <c r="E3680" s="1">
        <v>51000</v>
      </c>
      <c r="F3680" s="1" t="s">
        <v>28</v>
      </c>
      <c r="G3680" s="1" t="s">
        <v>17</v>
      </c>
      <c r="H3680" s="1" t="s">
        <v>18</v>
      </c>
      <c r="I3680" s="1">
        <v>19.100000000000001</v>
      </c>
      <c r="J3680" s="1" t="s">
        <v>24</v>
      </c>
      <c r="K3680" s="1" t="s">
        <v>110</v>
      </c>
      <c r="L3680" s="1">
        <v>5</v>
      </c>
      <c r="N3680" s="1">
        <v>3.85</v>
      </c>
      <c r="P3680" s="2">
        <f t="shared" si="243"/>
        <v>82</v>
      </c>
      <c r="R3680" t="str">
        <f t="shared" si="241"/>
        <v/>
      </c>
    </row>
    <row r="3681" spans="1:18" ht="20.399999999999999" x14ac:dyDescent="0.35">
      <c r="A3681" s="1">
        <v>3679</v>
      </c>
      <c r="B3681" s="1" t="s">
        <v>322</v>
      </c>
      <c r="C3681" s="1" t="s">
        <v>39</v>
      </c>
      <c r="D3681" s="1">
        <v>2017</v>
      </c>
      <c r="E3681" s="1">
        <v>10000</v>
      </c>
      <c r="F3681" s="1" t="s">
        <v>23</v>
      </c>
      <c r="G3681" s="1" t="s">
        <v>35</v>
      </c>
      <c r="H3681" s="1" t="s">
        <v>18</v>
      </c>
      <c r="I3681" s="1">
        <v>19.27</v>
      </c>
      <c r="J3681" s="1" t="s">
        <v>24</v>
      </c>
      <c r="K3681" s="1" t="s">
        <v>75</v>
      </c>
      <c r="L3681" s="1">
        <v>5</v>
      </c>
      <c r="N3681" s="1">
        <v>36</v>
      </c>
      <c r="P3681" s="2">
        <f t="shared" si="243"/>
        <v>167.62</v>
      </c>
      <c r="R3681" t="str">
        <f t="shared" si="241"/>
        <v/>
      </c>
    </row>
    <row r="3682" spans="1:18" ht="20.399999999999999" x14ac:dyDescent="0.35">
      <c r="A3682" s="1">
        <v>3680</v>
      </c>
      <c r="B3682" s="1" t="s">
        <v>852</v>
      </c>
      <c r="C3682" s="1" t="s">
        <v>57</v>
      </c>
      <c r="D3682" s="1">
        <v>2011</v>
      </c>
      <c r="E3682" s="1">
        <v>54895</v>
      </c>
      <c r="F3682" s="1" t="s">
        <v>28</v>
      </c>
      <c r="G3682" s="1" t="s">
        <v>17</v>
      </c>
      <c r="H3682" s="1" t="s">
        <v>18</v>
      </c>
      <c r="I3682" s="1">
        <v>13.14</v>
      </c>
      <c r="J3682" s="1" t="s">
        <v>24</v>
      </c>
      <c r="K3682" s="1" t="s">
        <v>853</v>
      </c>
      <c r="L3682" s="1">
        <v>5</v>
      </c>
      <c r="N3682" s="1">
        <v>7.5</v>
      </c>
      <c r="P3682" s="2">
        <f t="shared" si="243"/>
        <v>160</v>
      </c>
      <c r="R3682" t="str">
        <f t="shared" si="241"/>
        <v/>
      </c>
    </row>
    <row r="3683" spans="1:18" ht="20.399999999999999" x14ac:dyDescent="0.35">
      <c r="A3683" s="1">
        <v>3681</v>
      </c>
      <c r="B3683" s="1" t="s">
        <v>1918</v>
      </c>
      <c r="C3683" s="1" t="s">
        <v>39</v>
      </c>
      <c r="D3683" s="1">
        <v>2015</v>
      </c>
      <c r="E3683" s="1">
        <v>80768</v>
      </c>
      <c r="F3683" s="1" t="s">
        <v>23</v>
      </c>
      <c r="G3683" s="1" t="s">
        <v>17</v>
      </c>
      <c r="H3683" s="1" t="s">
        <v>18</v>
      </c>
      <c r="I3683" s="1">
        <v>20.14</v>
      </c>
      <c r="J3683" s="1" t="s">
        <v>24</v>
      </c>
      <c r="K3683" s="1" t="s">
        <v>333</v>
      </c>
      <c r="L3683" s="1">
        <v>5</v>
      </c>
      <c r="N3683" s="1">
        <v>5.7</v>
      </c>
      <c r="P3683" s="2">
        <f t="shared" si="243"/>
        <v>88.73</v>
      </c>
      <c r="R3683" t="str">
        <f t="shared" si="241"/>
        <v/>
      </c>
    </row>
    <row r="3684" spans="1:18" ht="20.399999999999999" x14ac:dyDescent="0.35">
      <c r="A3684" s="1">
        <v>3682</v>
      </c>
      <c r="B3684" s="1" t="s">
        <v>1273</v>
      </c>
      <c r="C3684" s="1" t="s">
        <v>53</v>
      </c>
      <c r="D3684" s="1">
        <v>2019</v>
      </c>
      <c r="E3684" s="1">
        <v>12076</v>
      </c>
      <c r="F3684" s="1" t="s">
        <v>28</v>
      </c>
      <c r="G3684" s="1" t="s">
        <v>17</v>
      </c>
      <c r="H3684" s="1" t="s">
        <v>18</v>
      </c>
      <c r="I3684" s="1">
        <v>20.89</v>
      </c>
      <c r="J3684" s="1" t="s">
        <v>24</v>
      </c>
      <c r="K3684" s="1" t="s">
        <v>291</v>
      </c>
      <c r="L3684" s="1">
        <v>5</v>
      </c>
      <c r="M3684" s="1" t="s">
        <v>2248</v>
      </c>
      <c r="N3684" s="1">
        <v>5.5</v>
      </c>
      <c r="P3684" s="2">
        <f t="shared" si="243"/>
        <v>81.8</v>
      </c>
      <c r="Q3684">
        <f t="shared" si="242"/>
        <v>590000</v>
      </c>
      <c r="R3684">
        <f t="shared" si="241"/>
        <v>99.986135593220325</v>
      </c>
    </row>
    <row r="3685" spans="1:18" ht="20.399999999999999" x14ac:dyDescent="0.35">
      <c r="A3685" s="1">
        <v>3683</v>
      </c>
      <c r="B3685" s="1" t="s">
        <v>59</v>
      </c>
      <c r="C3685" s="1" t="s">
        <v>27</v>
      </c>
      <c r="D3685" s="1">
        <v>2016</v>
      </c>
      <c r="E3685" s="1">
        <v>49000</v>
      </c>
      <c r="F3685" s="1" t="s">
        <v>23</v>
      </c>
      <c r="G3685" s="1" t="s">
        <v>17</v>
      </c>
      <c r="H3685" s="1" t="s">
        <v>18</v>
      </c>
      <c r="I3685" s="1">
        <v>25.2</v>
      </c>
      <c r="J3685" s="1" t="s">
        <v>24</v>
      </c>
      <c r="K3685" s="1" t="s">
        <v>51</v>
      </c>
      <c r="L3685" s="1">
        <v>5</v>
      </c>
      <c r="N3685" s="1">
        <v>5.9</v>
      </c>
      <c r="P3685" s="2">
        <f t="shared" si="243"/>
        <v>74</v>
      </c>
      <c r="R3685" t="str">
        <f t="shared" si="241"/>
        <v/>
      </c>
    </row>
    <row r="3686" spans="1:18" ht="20.399999999999999" x14ac:dyDescent="0.35">
      <c r="A3686" s="1">
        <v>3684</v>
      </c>
      <c r="B3686" s="1" t="s">
        <v>575</v>
      </c>
      <c r="C3686" s="1" t="s">
        <v>15</v>
      </c>
      <c r="D3686" s="1">
        <v>2015</v>
      </c>
      <c r="E3686" s="1">
        <v>42366</v>
      </c>
      <c r="F3686" s="1" t="s">
        <v>28</v>
      </c>
      <c r="G3686" s="1" t="s">
        <v>17</v>
      </c>
      <c r="H3686" s="1" t="s">
        <v>18</v>
      </c>
      <c r="I3686" s="1">
        <v>17.8</v>
      </c>
      <c r="J3686" s="1" t="s">
        <v>24</v>
      </c>
      <c r="K3686" s="1" t="s">
        <v>201</v>
      </c>
      <c r="L3686" s="1">
        <v>5</v>
      </c>
      <c r="N3686" s="1">
        <v>7.75</v>
      </c>
      <c r="P3686" s="2">
        <f t="shared" si="243"/>
        <v>117.3</v>
      </c>
      <c r="R3686" t="str">
        <f t="shared" si="241"/>
        <v/>
      </c>
    </row>
    <row r="3687" spans="1:18" ht="20.399999999999999" x14ac:dyDescent="0.35">
      <c r="A3687" s="1">
        <v>3685</v>
      </c>
      <c r="B3687" s="1" t="s">
        <v>2249</v>
      </c>
      <c r="C3687" s="1" t="s">
        <v>129</v>
      </c>
      <c r="D3687" s="1">
        <v>2010</v>
      </c>
      <c r="E3687" s="1">
        <v>68000</v>
      </c>
      <c r="F3687" s="1" t="s">
        <v>23</v>
      </c>
      <c r="G3687" s="1" t="s">
        <v>35</v>
      </c>
      <c r="H3687" s="1" t="s">
        <v>18</v>
      </c>
      <c r="I3687" s="1">
        <v>11.5</v>
      </c>
      <c r="J3687" s="1" t="s">
        <v>24</v>
      </c>
      <c r="K3687" s="1" t="s">
        <v>557</v>
      </c>
      <c r="L3687" s="1">
        <v>5</v>
      </c>
      <c r="N3687" s="1">
        <v>18</v>
      </c>
      <c r="P3687" s="2">
        <f t="shared" si="243"/>
        <v>235</v>
      </c>
      <c r="R3687" t="str">
        <f t="shared" si="241"/>
        <v/>
      </c>
    </row>
    <row r="3688" spans="1:18" ht="20.399999999999999" x14ac:dyDescent="0.35">
      <c r="A3688" s="1">
        <v>3686</v>
      </c>
      <c r="B3688" s="1" t="s">
        <v>359</v>
      </c>
      <c r="C3688" s="1" t="s">
        <v>39</v>
      </c>
      <c r="D3688" s="1">
        <v>2008</v>
      </c>
      <c r="E3688" s="1">
        <v>122397</v>
      </c>
      <c r="F3688" s="1" t="s">
        <v>23</v>
      </c>
      <c r="G3688" s="1" t="s">
        <v>17</v>
      </c>
      <c r="H3688" s="1" t="s">
        <v>18</v>
      </c>
      <c r="I3688" s="1">
        <v>17.5</v>
      </c>
      <c r="J3688" s="1" t="s">
        <v>24</v>
      </c>
      <c r="K3688" s="1" t="s">
        <v>360</v>
      </c>
      <c r="L3688" s="1">
        <v>5</v>
      </c>
      <c r="N3688" s="1">
        <v>4.4000000000000004</v>
      </c>
      <c r="P3688" s="2">
        <f t="shared" si="243"/>
        <v>106</v>
      </c>
      <c r="R3688" t="str">
        <f t="shared" si="241"/>
        <v/>
      </c>
    </row>
    <row r="3689" spans="1:18" ht="20.399999999999999" x14ac:dyDescent="0.35">
      <c r="A3689" s="1">
        <v>3687</v>
      </c>
      <c r="B3689" s="1" t="s">
        <v>959</v>
      </c>
      <c r="C3689" s="1" t="s">
        <v>34</v>
      </c>
      <c r="D3689" s="1">
        <v>2017</v>
      </c>
      <c r="E3689" s="1">
        <v>50534</v>
      </c>
      <c r="F3689" s="1" t="s">
        <v>28</v>
      </c>
      <c r="G3689" s="1" t="s">
        <v>35</v>
      </c>
      <c r="H3689" s="1" t="s">
        <v>18</v>
      </c>
      <c r="I3689" s="1">
        <v>17.21</v>
      </c>
      <c r="J3689" s="1" t="s">
        <v>24</v>
      </c>
      <c r="K3689" s="1" t="s">
        <v>103</v>
      </c>
      <c r="L3689" s="1">
        <v>5</v>
      </c>
      <c r="M3689" s="1" t="s">
        <v>2012</v>
      </c>
      <c r="N3689" s="1">
        <v>8.27</v>
      </c>
      <c r="P3689" s="2">
        <f t="shared" si="243"/>
        <v>103.5</v>
      </c>
      <c r="Q3689">
        <f t="shared" si="242"/>
        <v>1166000</v>
      </c>
      <c r="R3689">
        <f t="shared" si="241"/>
        <v>99.991123499142361</v>
      </c>
    </row>
    <row r="3690" spans="1:18" ht="20.399999999999999" x14ac:dyDescent="0.35">
      <c r="A3690" s="1">
        <v>3688</v>
      </c>
      <c r="B3690" s="1" t="s">
        <v>361</v>
      </c>
      <c r="C3690" s="1" t="s">
        <v>129</v>
      </c>
      <c r="D3690" s="1">
        <v>2014</v>
      </c>
      <c r="E3690" s="1">
        <v>55300</v>
      </c>
      <c r="F3690" s="1" t="s">
        <v>23</v>
      </c>
      <c r="G3690" s="1" t="s">
        <v>17</v>
      </c>
      <c r="H3690" s="1" t="s">
        <v>18</v>
      </c>
      <c r="I3690" s="1">
        <v>19.87</v>
      </c>
      <c r="J3690" s="1" t="s">
        <v>24</v>
      </c>
      <c r="K3690" s="1" t="s">
        <v>72</v>
      </c>
      <c r="L3690" s="1">
        <v>5</v>
      </c>
      <c r="N3690" s="1">
        <v>4.75</v>
      </c>
      <c r="P3690" s="2">
        <f t="shared" si="243"/>
        <v>83.8</v>
      </c>
      <c r="R3690" t="str">
        <f t="shared" si="241"/>
        <v/>
      </c>
    </row>
    <row r="3691" spans="1:18" ht="20.399999999999999" x14ac:dyDescent="0.35">
      <c r="A3691" s="1">
        <v>3689</v>
      </c>
      <c r="B3691" s="1" t="s">
        <v>1304</v>
      </c>
      <c r="C3691" s="1" t="s">
        <v>39</v>
      </c>
      <c r="D3691" s="1">
        <v>2008</v>
      </c>
      <c r="E3691" s="1">
        <v>73095</v>
      </c>
      <c r="F3691" s="1" t="s">
        <v>28</v>
      </c>
      <c r="G3691" s="1" t="s">
        <v>35</v>
      </c>
      <c r="H3691" s="1" t="s">
        <v>18</v>
      </c>
      <c r="I3691" s="1">
        <v>16.8</v>
      </c>
      <c r="J3691" s="1" t="s">
        <v>24</v>
      </c>
      <c r="K3691" s="1" t="s">
        <v>466</v>
      </c>
      <c r="L3691" s="1">
        <v>5</v>
      </c>
      <c r="N3691" s="1">
        <v>3.8</v>
      </c>
      <c r="P3691" s="2">
        <f t="shared" si="243"/>
        <v>118</v>
      </c>
      <c r="R3691" t="str">
        <f t="shared" si="241"/>
        <v/>
      </c>
    </row>
    <row r="3692" spans="1:18" ht="20.399999999999999" x14ac:dyDescent="0.35">
      <c r="A3692" s="1">
        <v>3690</v>
      </c>
      <c r="B3692" s="1" t="s">
        <v>474</v>
      </c>
      <c r="C3692" s="1" t="s">
        <v>129</v>
      </c>
      <c r="D3692" s="1">
        <v>2011</v>
      </c>
      <c r="E3692" s="1">
        <v>51100</v>
      </c>
      <c r="F3692" s="1" t="s">
        <v>23</v>
      </c>
      <c r="G3692" s="1" t="s">
        <v>17</v>
      </c>
      <c r="H3692" s="1" t="s">
        <v>18</v>
      </c>
      <c r="I3692" s="1">
        <v>20.54</v>
      </c>
      <c r="J3692" s="1" t="s">
        <v>24</v>
      </c>
      <c r="K3692" s="1" t="s">
        <v>49</v>
      </c>
      <c r="L3692" s="1">
        <v>5</v>
      </c>
      <c r="N3692" s="1">
        <v>3.4</v>
      </c>
      <c r="P3692" s="2">
        <f t="shared" si="243"/>
        <v>103.6</v>
      </c>
      <c r="R3692" t="str">
        <f t="shared" si="241"/>
        <v/>
      </c>
    </row>
    <row r="3693" spans="1:18" ht="20.399999999999999" x14ac:dyDescent="0.35">
      <c r="A3693" s="1">
        <v>3691</v>
      </c>
      <c r="B3693" s="1" t="s">
        <v>144</v>
      </c>
      <c r="C3693" s="1" t="s">
        <v>22</v>
      </c>
      <c r="D3693" s="1">
        <v>2016</v>
      </c>
      <c r="E3693" s="1">
        <v>13436</v>
      </c>
      <c r="F3693" s="1" t="s">
        <v>28</v>
      </c>
      <c r="G3693" s="1" t="s">
        <v>17</v>
      </c>
      <c r="H3693" s="1" t="s">
        <v>36</v>
      </c>
      <c r="I3693" s="1">
        <v>18.899999999999999</v>
      </c>
      <c r="J3693" s="1" t="s">
        <v>24</v>
      </c>
      <c r="K3693" s="1" t="s">
        <v>110</v>
      </c>
      <c r="L3693" s="1">
        <v>5</v>
      </c>
      <c r="N3693" s="1">
        <v>4.7</v>
      </c>
      <c r="P3693" s="2">
        <f t="shared" si="243"/>
        <v>82</v>
      </c>
      <c r="R3693" t="str">
        <f t="shared" si="241"/>
        <v/>
      </c>
    </row>
    <row r="3694" spans="1:18" ht="20.399999999999999" x14ac:dyDescent="0.35">
      <c r="A3694" s="1">
        <v>3692</v>
      </c>
      <c r="B3694" s="1" t="s">
        <v>2250</v>
      </c>
      <c r="C3694" s="1" t="s">
        <v>22</v>
      </c>
      <c r="D3694" s="1">
        <v>2008</v>
      </c>
      <c r="E3694" s="1">
        <v>76000</v>
      </c>
      <c r="F3694" s="1" t="s">
        <v>28</v>
      </c>
      <c r="G3694" s="1" t="s">
        <v>17</v>
      </c>
      <c r="H3694" s="1" t="s">
        <v>36</v>
      </c>
      <c r="I3694" s="1">
        <v>16.600000000000001</v>
      </c>
      <c r="J3694" s="1" t="s">
        <v>24</v>
      </c>
      <c r="K3694" s="1" t="s">
        <v>159</v>
      </c>
      <c r="L3694" s="1">
        <v>5</v>
      </c>
      <c r="N3694" s="1">
        <v>1.49</v>
      </c>
      <c r="P3694" s="2">
        <f t="shared" si="243"/>
        <v>68</v>
      </c>
      <c r="R3694" t="str">
        <f t="shared" si="241"/>
        <v/>
      </c>
    </row>
    <row r="3695" spans="1:18" ht="20.399999999999999" x14ac:dyDescent="0.35">
      <c r="A3695" s="1">
        <v>3693</v>
      </c>
      <c r="B3695" s="1" t="s">
        <v>134</v>
      </c>
      <c r="C3695" s="1" t="s">
        <v>15</v>
      </c>
      <c r="D3695" s="1">
        <v>2016</v>
      </c>
      <c r="E3695" s="1">
        <v>63141</v>
      </c>
      <c r="F3695" s="1" t="s">
        <v>23</v>
      </c>
      <c r="G3695" s="1" t="s">
        <v>17</v>
      </c>
      <c r="H3695" s="1" t="s">
        <v>36</v>
      </c>
      <c r="I3695" s="1">
        <v>24.4</v>
      </c>
      <c r="J3695" s="1" t="s">
        <v>24</v>
      </c>
      <c r="K3695" s="1" t="s">
        <v>135</v>
      </c>
      <c r="L3695" s="1">
        <v>5</v>
      </c>
      <c r="N3695" s="1">
        <v>4.5</v>
      </c>
      <c r="P3695" s="2">
        <f t="shared" si="243"/>
        <v>71</v>
      </c>
      <c r="R3695" t="str">
        <f t="shared" si="241"/>
        <v/>
      </c>
    </row>
    <row r="3696" spans="1:18" ht="20.399999999999999" x14ac:dyDescent="0.35">
      <c r="A3696" s="1">
        <v>3694</v>
      </c>
      <c r="B3696" s="1" t="s">
        <v>391</v>
      </c>
      <c r="C3696" s="1" t="s">
        <v>39</v>
      </c>
      <c r="D3696" s="1">
        <v>2014</v>
      </c>
      <c r="E3696" s="1">
        <v>74885</v>
      </c>
      <c r="F3696" s="1" t="s">
        <v>23</v>
      </c>
      <c r="G3696" s="1" t="s">
        <v>17</v>
      </c>
      <c r="H3696" s="1" t="s">
        <v>18</v>
      </c>
      <c r="I3696" s="1">
        <v>25.8</v>
      </c>
      <c r="J3696" s="1" t="s">
        <v>24</v>
      </c>
      <c r="K3696" s="1" t="s">
        <v>69</v>
      </c>
      <c r="L3696" s="1">
        <v>5</v>
      </c>
      <c r="N3696" s="1">
        <v>5.4</v>
      </c>
      <c r="P3696" s="2">
        <f t="shared" si="243"/>
        <v>98.6</v>
      </c>
      <c r="R3696" t="str">
        <f t="shared" si="241"/>
        <v/>
      </c>
    </row>
    <row r="3697" spans="1:18" ht="20.399999999999999" x14ac:dyDescent="0.35">
      <c r="A3697" s="1">
        <v>3695</v>
      </c>
      <c r="B3697" s="1" t="s">
        <v>721</v>
      </c>
      <c r="C3697" s="1" t="s">
        <v>39</v>
      </c>
      <c r="D3697" s="1">
        <v>2016</v>
      </c>
      <c r="E3697" s="1">
        <v>14000</v>
      </c>
      <c r="F3697" s="1" t="s">
        <v>28</v>
      </c>
      <c r="G3697" s="1" t="s">
        <v>35</v>
      </c>
      <c r="H3697" s="1" t="s">
        <v>18</v>
      </c>
      <c r="I3697" s="1">
        <v>18</v>
      </c>
      <c r="J3697" s="1" t="s">
        <v>24</v>
      </c>
      <c r="K3697" s="1" t="s">
        <v>201</v>
      </c>
      <c r="L3697" s="1">
        <v>5</v>
      </c>
      <c r="N3697" s="1">
        <v>11.5</v>
      </c>
      <c r="P3697" s="2">
        <f t="shared" si="243"/>
        <v>117.3</v>
      </c>
      <c r="R3697" t="str">
        <f t="shared" si="241"/>
        <v/>
      </c>
    </row>
    <row r="3698" spans="1:18" ht="20.399999999999999" x14ac:dyDescent="0.35">
      <c r="A3698" s="1">
        <v>3696</v>
      </c>
      <c r="B3698" s="1" t="s">
        <v>2251</v>
      </c>
      <c r="C3698" s="1" t="s">
        <v>22</v>
      </c>
      <c r="D3698" s="1">
        <v>2012</v>
      </c>
      <c r="E3698" s="1">
        <v>56000</v>
      </c>
      <c r="F3698" s="1" t="s">
        <v>23</v>
      </c>
      <c r="G3698" s="1" t="s">
        <v>17</v>
      </c>
      <c r="H3698" s="1" t="s">
        <v>36</v>
      </c>
      <c r="I3698" s="1">
        <v>20.399999999999999</v>
      </c>
      <c r="J3698" s="1" t="s">
        <v>24</v>
      </c>
      <c r="K3698" s="1" t="s">
        <v>181</v>
      </c>
      <c r="L3698" s="1">
        <v>5</v>
      </c>
      <c r="N3698" s="1">
        <v>3.5</v>
      </c>
      <c r="P3698" s="2">
        <f t="shared" si="243"/>
        <v>108.5</v>
      </c>
      <c r="R3698" t="str">
        <f t="shared" si="241"/>
        <v/>
      </c>
    </row>
    <row r="3699" spans="1:18" ht="20.399999999999999" x14ac:dyDescent="0.35">
      <c r="A3699" s="1">
        <v>3697</v>
      </c>
      <c r="B3699" s="1" t="s">
        <v>339</v>
      </c>
      <c r="C3699" s="1" t="s">
        <v>129</v>
      </c>
      <c r="D3699" s="1">
        <v>2010</v>
      </c>
      <c r="E3699" s="1">
        <v>46000</v>
      </c>
      <c r="F3699" s="1" t="s">
        <v>23</v>
      </c>
      <c r="G3699" s="1" t="s">
        <v>35</v>
      </c>
      <c r="H3699" s="1" t="s">
        <v>18</v>
      </c>
      <c r="I3699" s="1">
        <v>22.48</v>
      </c>
      <c r="J3699" s="1" t="s">
        <v>24</v>
      </c>
      <c r="K3699" s="1" t="s">
        <v>77</v>
      </c>
      <c r="L3699" s="1">
        <v>5</v>
      </c>
      <c r="M3699" s="1" t="s">
        <v>1720</v>
      </c>
      <c r="N3699" s="1">
        <v>16.5</v>
      </c>
      <c r="P3699" s="2">
        <f t="shared" si="243"/>
        <v>190</v>
      </c>
      <c r="Q3699">
        <f t="shared" si="242"/>
        <v>6371000</v>
      </c>
      <c r="R3699">
        <f t="shared" si="241"/>
        <v>99.997017736619057</v>
      </c>
    </row>
    <row r="3700" spans="1:18" ht="20.399999999999999" x14ac:dyDescent="0.35">
      <c r="A3700" s="1">
        <v>3698</v>
      </c>
      <c r="B3700" s="1" t="s">
        <v>690</v>
      </c>
      <c r="C3700" s="1" t="s">
        <v>15</v>
      </c>
      <c r="D3700" s="1">
        <v>2012</v>
      </c>
      <c r="E3700" s="1">
        <v>51800</v>
      </c>
      <c r="F3700" s="1" t="s">
        <v>28</v>
      </c>
      <c r="G3700" s="1" t="s">
        <v>17</v>
      </c>
      <c r="H3700" s="1" t="s">
        <v>18</v>
      </c>
      <c r="I3700" s="1">
        <v>15.5</v>
      </c>
      <c r="J3700" s="1" t="s">
        <v>24</v>
      </c>
      <c r="K3700" s="1" t="s">
        <v>691</v>
      </c>
      <c r="L3700" s="1">
        <v>5</v>
      </c>
      <c r="N3700" s="1">
        <v>3.9</v>
      </c>
      <c r="P3700" s="2">
        <f t="shared" si="243"/>
        <v>103.3</v>
      </c>
      <c r="R3700" t="str">
        <f t="shared" si="241"/>
        <v/>
      </c>
    </row>
    <row r="3701" spans="1:18" ht="20.399999999999999" x14ac:dyDescent="0.35">
      <c r="A3701" s="1">
        <v>3699</v>
      </c>
      <c r="B3701" s="1" t="s">
        <v>168</v>
      </c>
      <c r="C3701" s="1" t="s">
        <v>39</v>
      </c>
      <c r="D3701" s="1">
        <v>2007</v>
      </c>
      <c r="E3701" s="1">
        <v>81000</v>
      </c>
      <c r="F3701" s="1" t="s">
        <v>28</v>
      </c>
      <c r="G3701" s="1" t="s">
        <v>35</v>
      </c>
      <c r="H3701" s="1" t="s">
        <v>18</v>
      </c>
      <c r="I3701" s="1">
        <v>16.399999999999999</v>
      </c>
      <c r="J3701" s="1" t="s">
        <v>24</v>
      </c>
      <c r="K3701" s="1" t="s">
        <v>169</v>
      </c>
      <c r="L3701" s="1">
        <v>5</v>
      </c>
      <c r="N3701" s="1">
        <v>3.25</v>
      </c>
      <c r="P3701" s="2">
        <f t="shared" si="243"/>
        <v>78</v>
      </c>
      <c r="R3701" t="str">
        <f t="shared" si="241"/>
        <v/>
      </c>
    </row>
    <row r="3702" spans="1:18" ht="20.399999999999999" x14ac:dyDescent="0.35">
      <c r="A3702" s="1">
        <v>3700</v>
      </c>
      <c r="B3702" s="1" t="s">
        <v>1042</v>
      </c>
      <c r="C3702" s="1" t="s">
        <v>53</v>
      </c>
      <c r="D3702" s="1">
        <v>2018</v>
      </c>
      <c r="E3702" s="1">
        <v>17370</v>
      </c>
      <c r="F3702" s="1" t="s">
        <v>28</v>
      </c>
      <c r="G3702" s="1" t="s">
        <v>17</v>
      </c>
      <c r="H3702" s="1" t="s">
        <v>18</v>
      </c>
      <c r="I3702" s="1">
        <v>17</v>
      </c>
      <c r="J3702" s="1" t="s">
        <v>24</v>
      </c>
      <c r="K3702" s="1" t="s">
        <v>1043</v>
      </c>
      <c r="L3702" s="1">
        <v>5</v>
      </c>
      <c r="N3702" s="1">
        <v>5.84</v>
      </c>
      <c r="P3702" s="2">
        <f t="shared" si="243"/>
        <v>73.75</v>
      </c>
      <c r="R3702" t="str">
        <f t="shared" si="241"/>
        <v/>
      </c>
    </row>
    <row r="3703" spans="1:18" ht="20.399999999999999" x14ac:dyDescent="0.35">
      <c r="A3703" s="1">
        <v>3701</v>
      </c>
      <c r="B3703" s="1" t="s">
        <v>1042</v>
      </c>
      <c r="C3703" s="1" t="s">
        <v>39</v>
      </c>
      <c r="D3703" s="1">
        <v>2016</v>
      </c>
      <c r="E3703" s="1">
        <v>18456</v>
      </c>
      <c r="F3703" s="1" t="s">
        <v>28</v>
      </c>
      <c r="G3703" s="1" t="s">
        <v>17</v>
      </c>
      <c r="H3703" s="1" t="s">
        <v>18</v>
      </c>
      <c r="I3703" s="1">
        <v>17</v>
      </c>
      <c r="J3703" s="1" t="s">
        <v>24</v>
      </c>
      <c r="K3703" s="1" t="s">
        <v>1043</v>
      </c>
      <c r="L3703" s="1">
        <v>5</v>
      </c>
      <c r="N3703" s="1">
        <v>5.75</v>
      </c>
      <c r="P3703" s="2">
        <f t="shared" si="243"/>
        <v>73.75</v>
      </c>
      <c r="R3703" t="str">
        <f t="shared" si="241"/>
        <v/>
      </c>
    </row>
    <row r="3704" spans="1:18" ht="20.399999999999999" x14ac:dyDescent="0.35">
      <c r="A3704" s="1">
        <v>3702</v>
      </c>
      <c r="B3704" s="1" t="s">
        <v>166</v>
      </c>
      <c r="C3704" s="1" t="s">
        <v>61</v>
      </c>
      <c r="D3704" s="1">
        <v>2010</v>
      </c>
      <c r="E3704" s="1">
        <v>59000</v>
      </c>
      <c r="F3704" s="1" t="s">
        <v>23</v>
      </c>
      <c r="G3704" s="1" t="s">
        <v>35</v>
      </c>
      <c r="H3704" s="1" t="s">
        <v>18</v>
      </c>
      <c r="I3704" s="1">
        <v>16.55</v>
      </c>
      <c r="J3704" s="1" t="s">
        <v>24</v>
      </c>
      <c r="K3704" s="1" t="s">
        <v>167</v>
      </c>
      <c r="L3704" s="1">
        <v>5</v>
      </c>
      <c r="N3704" s="1">
        <v>10</v>
      </c>
      <c r="P3704" s="2">
        <f t="shared" ref="P3704:P3734" si="244">--LEFT(K3704, FIND(" ", K3704) - 1)</f>
        <v>140</v>
      </c>
      <c r="R3704" t="str">
        <f t="shared" si="241"/>
        <v/>
      </c>
    </row>
    <row r="3705" spans="1:18" ht="20.399999999999999" x14ac:dyDescent="0.35">
      <c r="A3705" s="1">
        <v>3703</v>
      </c>
      <c r="B3705" s="1" t="s">
        <v>397</v>
      </c>
      <c r="C3705" s="1" t="s">
        <v>15</v>
      </c>
      <c r="D3705" s="1">
        <v>2006</v>
      </c>
      <c r="E3705" s="1">
        <v>141537</v>
      </c>
      <c r="F3705" s="1" t="s">
        <v>28</v>
      </c>
      <c r="G3705" s="1" t="s">
        <v>17</v>
      </c>
      <c r="H3705" s="1" t="s">
        <v>36</v>
      </c>
      <c r="I3705" s="1">
        <v>18.899999999999999</v>
      </c>
      <c r="J3705" s="1" t="s">
        <v>24</v>
      </c>
      <c r="K3705" s="1" t="s">
        <v>88</v>
      </c>
      <c r="L3705" s="1">
        <v>5</v>
      </c>
      <c r="N3705" s="1">
        <v>1.05</v>
      </c>
      <c r="P3705" s="2">
        <f t="shared" si="244"/>
        <v>67.099999999999994</v>
      </c>
      <c r="R3705" t="str">
        <f t="shared" si="241"/>
        <v/>
      </c>
    </row>
    <row r="3706" spans="1:18" ht="20.399999999999999" x14ac:dyDescent="0.35">
      <c r="A3706" s="1">
        <v>3704</v>
      </c>
      <c r="B3706" s="1" t="s">
        <v>1629</v>
      </c>
      <c r="C3706" s="1" t="s">
        <v>61</v>
      </c>
      <c r="D3706" s="1">
        <v>2013</v>
      </c>
      <c r="E3706" s="1">
        <v>51000</v>
      </c>
      <c r="F3706" s="1" t="s">
        <v>23</v>
      </c>
      <c r="G3706" s="1" t="s">
        <v>35</v>
      </c>
      <c r="H3706" s="1" t="s">
        <v>18</v>
      </c>
      <c r="I3706" s="1">
        <v>19.079999999999998</v>
      </c>
      <c r="J3706" s="1" t="s">
        <v>24</v>
      </c>
      <c r="K3706" s="1" t="s">
        <v>235</v>
      </c>
      <c r="L3706" s="1">
        <v>5</v>
      </c>
      <c r="N3706" s="1">
        <v>5.64</v>
      </c>
      <c r="P3706" s="2">
        <f t="shared" si="244"/>
        <v>126.32</v>
      </c>
      <c r="R3706" t="str">
        <f t="shared" si="241"/>
        <v/>
      </c>
    </row>
    <row r="3707" spans="1:18" ht="20.399999999999999" x14ac:dyDescent="0.35">
      <c r="A3707" s="1">
        <v>3705</v>
      </c>
      <c r="B3707" s="1" t="s">
        <v>779</v>
      </c>
      <c r="C3707" s="1" t="s">
        <v>34</v>
      </c>
      <c r="D3707" s="1">
        <v>2019</v>
      </c>
      <c r="E3707" s="1">
        <v>29311</v>
      </c>
      <c r="F3707" s="1" t="s">
        <v>23</v>
      </c>
      <c r="G3707" s="1" t="s">
        <v>35</v>
      </c>
      <c r="H3707" s="1" t="s">
        <v>18</v>
      </c>
      <c r="I3707" s="1">
        <v>17.899999999999999</v>
      </c>
      <c r="J3707" s="1" t="s">
        <v>24</v>
      </c>
      <c r="K3707" s="1" t="s">
        <v>163</v>
      </c>
      <c r="L3707" s="1">
        <v>5</v>
      </c>
      <c r="M3707" s="1" t="s">
        <v>2252</v>
      </c>
      <c r="N3707" s="1">
        <v>50.97</v>
      </c>
      <c r="P3707" s="2">
        <f t="shared" si="244"/>
        <v>170</v>
      </c>
      <c r="Q3707">
        <f t="shared" si="242"/>
        <v>6456999.9999999991</v>
      </c>
      <c r="R3707">
        <f t="shared" si="241"/>
        <v>99.997367198389341</v>
      </c>
    </row>
    <row r="3708" spans="1:18" ht="20.399999999999999" x14ac:dyDescent="0.35">
      <c r="A3708" s="1">
        <v>3706</v>
      </c>
      <c r="B3708" s="1" t="s">
        <v>303</v>
      </c>
      <c r="C3708" s="1" t="s">
        <v>15</v>
      </c>
      <c r="D3708" s="1">
        <v>2016</v>
      </c>
      <c r="E3708" s="1">
        <v>31000</v>
      </c>
      <c r="F3708" s="1" t="s">
        <v>23</v>
      </c>
      <c r="G3708" s="1" t="s">
        <v>35</v>
      </c>
      <c r="H3708" s="1" t="s">
        <v>18</v>
      </c>
      <c r="I3708" s="1">
        <v>21.76</v>
      </c>
      <c r="J3708" s="1" t="s">
        <v>24</v>
      </c>
      <c r="K3708" s="1" t="s">
        <v>77</v>
      </c>
      <c r="L3708" s="1">
        <v>5</v>
      </c>
      <c r="M3708" s="1" t="s">
        <v>304</v>
      </c>
      <c r="N3708" s="1">
        <v>29.95</v>
      </c>
      <c r="P3708" s="2">
        <f t="shared" si="244"/>
        <v>190</v>
      </c>
      <c r="Q3708">
        <f t="shared" si="242"/>
        <v>6088000</v>
      </c>
      <c r="R3708">
        <f t="shared" si="241"/>
        <v>99.996879106438897</v>
      </c>
    </row>
    <row r="3709" spans="1:18" ht="20.399999999999999" x14ac:dyDescent="0.35">
      <c r="A3709" s="1">
        <v>3707</v>
      </c>
      <c r="B3709" s="1" t="s">
        <v>2253</v>
      </c>
      <c r="C3709" s="1" t="s">
        <v>15</v>
      </c>
      <c r="D3709" s="1">
        <v>2014</v>
      </c>
      <c r="E3709" s="1">
        <v>80000</v>
      </c>
      <c r="F3709" s="1" t="s">
        <v>23</v>
      </c>
      <c r="G3709" s="1" t="s">
        <v>17</v>
      </c>
      <c r="H3709" s="1" t="s">
        <v>36</v>
      </c>
      <c r="I3709" s="1">
        <v>24.2</v>
      </c>
      <c r="J3709" s="1" t="s">
        <v>24</v>
      </c>
      <c r="K3709" s="1" t="s">
        <v>69</v>
      </c>
      <c r="L3709" s="1">
        <v>7</v>
      </c>
      <c r="N3709" s="1">
        <v>4.8499999999999996</v>
      </c>
      <c r="P3709" s="2">
        <f t="shared" si="244"/>
        <v>98.6</v>
      </c>
      <c r="R3709" t="str">
        <f t="shared" si="241"/>
        <v/>
      </c>
    </row>
    <row r="3710" spans="1:18" ht="20.399999999999999" x14ac:dyDescent="0.35">
      <c r="A3710" s="1">
        <v>3708</v>
      </c>
      <c r="B3710" s="1" t="s">
        <v>683</v>
      </c>
      <c r="C3710" s="1" t="s">
        <v>39</v>
      </c>
      <c r="D3710" s="1">
        <v>2016</v>
      </c>
      <c r="E3710" s="1">
        <v>33000</v>
      </c>
      <c r="F3710" s="1" t="s">
        <v>23</v>
      </c>
      <c r="G3710" s="1" t="s">
        <v>35</v>
      </c>
      <c r="H3710" s="1" t="s">
        <v>18</v>
      </c>
      <c r="I3710" s="1">
        <v>17.010000000000002</v>
      </c>
      <c r="J3710" s="1" t="s">
        <v>24</v>
      </c>
      <c r="K3710" s="1" t="s">
        <v>25</v>
      </c>
      <c r="L3710" s="1">
        <v>5</v>
      </c>
      <c r="N3710" s="1">
        <v>14.5</v>
      </c>
      <c r="P3710" s="2">
        <f t="shared" si="244"/>
        <v>126.2</v>
      </c>
      <c r="R3710" t="str">
        <f t="shared" si="241"/>
        <v/>
      </c>
    </row>
    <row r="3711" spans="1:18" ht="20.399999999999999" x14ac:dyDescent="0.35">
      <c r="A3711" s="1">
        <v>3709</v>
      </c>
      <c r="B3711" s="1" t="s">
        <v>465</v>
      </c>
      <c r="C3711" s="1" t="s">
        <v>39</v>
      </c>
      <c r="D3711" s="1">
        <v>2011</v>
      </c>
      <c r="E3711" s="1">
        <v>71556</v>
      </c>
      <c r="F3711" s="1" t="s">
        <v>28</v>
      </c>
      <c r="G3711" s="1" t="s">
        <v>17</v>
      </c>
      <c r="H3711" s="1" t="s">
        <v>18</v>
      </c>
      <c r="I3711" s="1">
        <v>17</v>
      </c>
      <c r="J3711" s="1" t="s">
        <v>24</v>
      </c>
      <c r="K3711" s="1" t="s">
        <v>466</v>
      </c>
      <c r="L3711" s="1">
        <v>5</v>
      </c>
      <c r="N3711" s="1">
        <v>5.5</v>
      </c>
      <c r="P3711" s="2">
        <f t="shared" si="244"/>
        <v>118</v>
      </c>
      <c r="R3711" t="str">
        <f t="shared" si="241"/>
        <v/>
      </c>
    </row>
    <row r="3712" spans="1:18" ht="20.399999999999999" x14ac:dyDescent="0.35">
      <c r="A3712" s="1">
        <v>3710</v>
      </c>
      <c r="B3712" s="1" t="s">
        <v>1868</v>
      </c>
      <c r="C3712" s="1" t="s">
        <v>74</v>
      </c>
      <c r="D3712" s="1">
        <v>2011</v>
      </c>
      <c r="E3712" s="1">
        <v>85000</v>
      </c>
      <c r="F3712" s="1" t="s">
        <v>23</v>
      </c>
      <c r="G3712" s="1" t="s">
        <v>17</v>
      </c>
      <c r="H3712" s="1" t="s">
        <v>18</v>
      </c>
      <c r="I3712" s="1">
        <v>17.8</v>
      </c>
      <c r="J3712" s="1" t="s">
        <v>24</v>
      </c>
      <c r="K3712" s="1" t="s">
        <v>159</v>
      </c>
      <c r="L3712" s="1">
        <v>5</v>
      </c>
      <c r="N3712" s="1">
        <v>3.2</v>
      </c>
      <c r="P3712" s="2">
        <f t="shared" si="244"/>
        <v>68</v>
      </c>
      <c r="R3712" t="str">
        <f t="shared" si="241"/>
        <v/>
      </c>
    </row>
    <row r="3713" spans="1:18" ht="20.399999999999999" x14ac:dyDescent="0.35">
      <c r="A3713" s="1">
        <v>3711</v>
      </c>
      <c r="B3713" s="1" t="s">
        <v>1114</v>
      </c>
      <c r="C3713" s="1" t="s">
        <v>27</v>
      </c>
      <c r="D3713" s="1">
        <v>2016</v>
      </c>
      <c r="E3713" s="1">
        <v>91000</v>
      </c>
      <c r="F3713" s="1" t="s">
        <v>23</v>
      </c>
      <c r="G3713" s="1" t="s">
        <v>17</v>
      </c>
      <c r="H3713" s="1" t="s">
        <v>18</v>
      </c>
      <c r="I3713" s="1">
        <v>26.59</v>
      </c>
      <c r="J3713" s="1" t="s">
        <v>24</v>
      </c>
      <c r="K3713" s="1" t="s">
        <v>51</v>
      </c>
      <c r="L3713" s="1">
        <v>5</v>
      </c>
      <c r="N3713" s="1">
        <v>4.5</v>
      </c>
      <c r="P3713" s="2">
        <f t="shared" si="244"/>
        <v>74</v>
      </c>
      <c r="R3713" t="str">
        <f t="shared" si="241"/>
        <v/>
      </c>
    </row>
    <row r="3714" spans="1:18" ht="20.399999999999999" x14ac:dyDescent="0.35">
      <c r="A3714" s="1">
        <v>3712</v>
      </c>
      <c r="B3714" s="1" t="s">
        <v>1681</v>
      </c>
      <c r="C3714" s="1" t="s">
        <v>34</v>
      </c>
      <c r="D3714" s="1">
        <v>2015</v>
      </c>
      <c r="E3714" s="1">
        <v>73187</v>
      </c>
      <c r="F3714" s="1" t="s">
        <v>23</v>
      </c>
      <c r="G3714" s="1" t="s">
        <v>35</v>
      </c>
      <c r="H3714" s="1" t="s">
        <v>18</v>
      </c>
      <c r="I3714" s="1">
        <v>13</v>
      </c>
      <c r="J3714" s="1" t="s">
        <v>24</v>
      </c>
      <c r="K3714" s="1" t="s">
        <v>574</v>
      </c>
      <c r="L3714" s="1">
        <v>5</v>
      </c>
      <c r="N3714" s="1">
        <v>30.72</v>
      </c>
      <c r="P3714" s="2">
        <f t="shared" si="244"/>
        <v>204</v>
      </c>
      <c r="R3714" t="str">
        <f t="shared" si="241"/>
        <v/>
      </c>
    </row>
    <row r="3715" spans="1:18" ht="20.399999999999999" x14ac:dyDescent="0.35">
      <c r="A3715" s="1">
        <v>3713</v>
      </c>
      <c r="B3715" s="1" t="s">
        <v>2254</v>
      </c>
      <c r="C3715" s="1" t="s">
        <v>43</v>
      </c>
      <c r="D3715" s="1">
        <v>2009</v>
      </c>
      <c r="E3715" s="1">
        <v>232000</v>
      </c>
      <c r="F3715" s="1" t="s">
        <v>23</v>
      </c>
      <c r="G3715" s="1" t="s">
        <v>17</v>
      </c>
      <c r="H3715" s="1" t="s">
        <v>18</v>
      </c>
      <c r="I3715" s="1">
        <v>11.5</v>
      </c>
      <c r="J3715" s="1" t="s">
        <v>24</v>
      </c>
      <c r="K3715" s="1" t="s">
        <v>911</v>
      </c>
      <c r="L3715" s="1">
        <v>7</v>
      </c>
      <c r="N3715" s="1">
        <v>3.5</v>
      </c>
      <c r="P3715" s="2">
        <f t="shared" si="244"/>
        <v>147.9</v>
      </c>
      <c r="R3715" t="str">
        <f t="shared" si="241"/>
        <v/>
      </c>
    </row>
    <row r="3716" spans="1:18" ht="20.399999999999999" x14ac:dyDescent="0.35">
      <c r="A3716" s="1">
        <v>3714</v>
      </c>
      <c r="B3716" s="1" t="s">
        <v>91</v>
      </c>
      <c r="C3716" s="1" t="s">
        <v>74</v>
      </c>
      <c r="D3716" s="1">
        <v>2007</v>
      </c>
      <c r="E3716" s="1">
        <v>127079</v>
      </c>
      <c r="F3716" s="1" t="s">
        <v>23</v>
      </c>
      <c r="G3716" s="1" t="s">
        <v>17</v>
      </c>
      <c r="H3716" s="1" t="s">
        <v>18</v>
      </c>
      <c r="I3716" s="1">
        <v>12.8</v>
      </c>
      <c r="J3716" s="1" t="s">
        <v>24</v>
      </c>
      <c r="K3716" s="1" t="s">
        <v>93</v>
      </c>
      <c r="L3716" s="1">
        <v>7</v>
      </c>
      <c r="N3716" s="1">
        <v>6.99</v>
      </c>
      <c r="P3716" s="2">
        <f t="shared" si="244"/>
        <v>102</v>
      </c>
      <c r="R3716" t="str">
        <f t="shared" si="241"/>
        <v/>
      </c>
    </row>
    <row r="3717" spans="1:18" ht="20.399999999999999" x14ac:dyDescent="0.35">
      <c r="A3717" s="1">
        <v>3715</v>
      </c>
      <c r="B3717" s="1" t="s">
        <v>1640</v>
      </c>
      <c r="C3717" s="1" t="s">
        <v>53</v>
      </c>
      <c r="D3717" s="1">
        <v>2014</v>
      </c>
      <c r="E3717" s="1">
        <v>58816</v>
      </c>
      <c r="F3717" s="1" t="s">
        <v>23</v>
      </c>
      <c r="G3717" s="1" t="s">
        <v>17</v>
      </c>
      <c r="H3717" s="1" t="s">
        <v>18</v>
      </c>
      <c r="I3717" s="1">
        <v>17.21</v>
      </c>
      <c r="J3717" s="1" t="s">
        <v>24</v>
      </c>
      <c r="K3717" s="1" t="s">
        <v>363</v>
      </c>
      <c r="L3717" s="1">
        <v>7</v>
      </c>
      <c r="N3717" s="1">
        <v>3.45</v>
      </c>
      <c r="P3717" s="2">
        <f t="shared" si="244"/>
        <v>100</v>
      </c>
      <c r="R3717" t="str">
        <f t="shared" si="241"/>
        <v/>
      </c>
    </row>
    <row r="3718" spans="1:18" ht="20.399999999999999" x14ac:dyDescent="0.35">
      <c r="A3718" s="1">
        <v>3716</v>
      </c>
      <c r="B3718" s="1" t="s">
        <v>421</v>
      </c>
      <c r="C3718" s="1" t="s">
        <v>53</v>
      </c>
      <c r="D3718" s="1">
        <v>2015</v>
      </c>
      <c r="E3718" s="1">
        <v>63818</v>
      </c>
      <c r="F3718" s="1" t="s">
        <v>28</v>
      </c>
      <c r="G3718" s="1" t="s">
        <v>17</v>
      </c>
      <c r="H3718" s="1" t="s">
        <v>18</v>
      </c>
      <c r="I3718" s="1">
        <v>17.399999999999999</v>
      </c>
      <c r="J3718" s="1" t="s">
        <v>24</v>
      </c>
      <c r="K3718" s="1" t="s">
        <v>201</v>
      </c>
      <c r="L3718" s="1">
        <v>5</v>
      </c>
      <c r="N3718" s="1">
        <v>6.57</v>
      </c>
      <c r="P3718" s="2">
        <f t="shared" si="244"/>
        <v>117.3</v>
      </c>
      <c r="R3718" t="str">
        <f t="shared" si="241"/>
        <v/>
      </c>
    </row>
    <row r="3719" spans="1:18" ht="20.399999999999999" x14ac:dyDescent="0.35">
      <c r="A3719" s="1">
        <v>3717</v>
      </c>
      <c r="B3719" s="1" t="s">
        <v>138</v>
      </c>
      <c r="C3719" s="1" t="s">
        <v>57</v>
      </c>
      <c r="D3719" s="1">
        <v>2014</v>
      </c>
      <c r="E3719" s="1">
        <v>40000</v>
      </c>
      <c r="F3719" s="1" t="s">
        <v>23</v>
      </c>
      <c r="G3719" s="1" t="s">
        <v>35</v>
      </c>
      <c r="H3719" s="1" t="s">
        <v>18</v>
      </c>
      <c r="I3719" s="1">
        <v>17.11</v>
      </c>
      <c r="J3719" s="1" t="s">
        <v>24</v>
      </c>
      <c r="K3719" s="1" t="s">
        <v>139</v>
      </c>
      <c r="L3719" s="1">
        <v>5</v>
      </c>
      <c r="N3719" s="1">
        <v>17.5</v>
      </c>
      <c r="P3719" s="2">
        <f t="shared" si="244"/>
        <v>174.33</v>
      </c>
      <c r="R3719" t="str">
        <f t="shared" si="241"/>
        <v/>
      </c>
    </row>
    <row r="3720" spans="1:18" ht="20.399999999999999" x14ac:dyDescent="0.35">
      <c r="A3720" s="1">
        <v>3718</v>
      </c>
      <c r="B3720" s="1" t="s">
        <v>409</v>
      </c>
      <c r="C3720" s="1" t="s">
        <v>61</v>
      </c>
      <c r="D3720" s="1">
        <v>2013</v>
      </c>
      <c r="E3720" s="1">
        <v>77445</v>
      </c>
      <c r="F3720" s="1" t="s">
        <v>23</v>
      </c>
      <c r="G3720" s="1" t="s">
        <v>17</v>
      </c>
      <c r="H3720" s="1" t="s">
        <v>18</v>
      </c>
      <c r="I3720" s="1">
        <v>22.07</v>
      </c>
      <c r="J3720" s="1" t="s">
        <v>24</v>
      </c>
      <c r="K3720" s="1" t="s">
        <v>114</v>
      </c>
      <c r="L3720" s="1">
        <v>5</v>
      </c>
      <c r="N3720" s="1">
        <v>3.75</v>
      </c>
      <c r="P3720" s="2">
        <f t="shared" si="244"/>
        <v>73.900000000000006</v>
      </c>
      <c r="R3720" t="str">
        <f t="shared" si="241"/>
        <v/>
      </c>
    </row>
    <row r="3721" spans="1:18" ht="20.399999999999999" x14ac:dyDescent="0.35">
      <c r="A3721" s="1">
        <v>3719</v>
      </c>
      <c r="B3721" s="1" t="s">
        <v>1110</v>
      </c>
      <c r="C3721" s="1" t="s">
        <v>22</v>
      </c>
      <c r="D3721" s="1">
        <v>2017</v>
      </c>
      <c r="E3721" s="1">
        <v>14000</v>
      </c>
      <c r="F3721" s="1" t="s">
        <v>28</v>
      </c>
      <c r="G3721" s="1" t="s">
        <v>35</v>
      </c>
      <c r="H3721" s="1" t="s">
        <v>18</v>
      </c>
      <c r="I3721" s="1">
        <v>14.8</v>
      </c>
      <c r="J3721" s="1" t="s">
        <v>24</v>
      </c>
      <c r="K3721" s="1" t="s">
        <v>1111</v>
      </c>
      <c r="L3721" s="1">
        <v>5</v>
      </c>
      <c r="M3721" s="1" t="s">
        <v>1385</v>
      </c>
      <c r="N3721" s="1">
        <v>9.99</v>
      </c>
      <c r="P3721" s="2">
        <f t="shared" si="244"/>
        <v>121.36</v>
      </c>
      <c r="Q3721">
        <f t="shared" si="242"/>
        <v>1323000</v>
      </c>
      <c r="R3721">
        <f t="shared" si="241"/>
        <v>99.99082690854118</v>
      </c>
    </row>
    <row r="3722" spans="1:18" ht="20.399999999999999" x14ac:dyDescent="0.35">
      <c r="A3722" s="1">
        <v>3720</v>
      </c>
      <c r="B3722" s="1" t="s">
        <v>975</v>
      </c>
      <c r="C3722" s="1" t="s">
        <v>57</v>
      </c>
      <c r="D3722" s="1">
        <v>2012</v>
      </c>
      <c r="E3722" s="1">
        <v>85122</v>
      </c>
      <c r="F3722" s="1" t="s">
        <v>23</v>
      </c>
      <c r="G3722" s="1" t="s">
        <v>17</v>
      </c>
      <c r="H3722" s="1" t="s">
        <v>18</v>
      </c>
      <c r="I3722" s="1">
        <v>12.99</v>
      </c>
      <c r="J3722" s="1" t="s">
        <v>24</v>
      </c>
      <c r="K3722" s="1" t="s">
        <v>363</v>
      </c>
      <c r="L3722" s="1">
        <v>7</v>
      </c>
      <c r="N3722" s="1">
        <v>8.1999999999999993</v>
      </c>
      <c r="P3722" s="2">
        <f t="shared" si="244"/>
        <v>100</v>
      </c>
      <c r="R3722" t="str">
        <f t="shared" si="241"/>
        <v/>
      </c>
    </row>
    <row r="3723" spans="1:18" ht="20.399999999999999" x14ac:dyDescent="0.35">
      <c r="A3723" s="1">
        <v>3721</v>
      </c>
      <c r="B3723" s="1" t="s">
        <v>1245</v>
      </c>
      <c r="C3723" s="1" t="s">
        <v>43</v>
      </c>
      <c r="D3723" s="1">
        <v>2005</v>
      </c>
      <c r="E3723" s="1">
        <v>123000</v>
      </c>
      <c r="F3723" s="1" t="s">
        <v>28</v>
      </c>
      <c r="G3723" s="1" t="s">
        <v>17</v>
      </c>
      <c r="H3723" s="1" t="s">
        <v>145</v>
      </c>
      <c r="I3723" s="1">
        <v>13</v>
      </c>
      <c r="J3723" s="1" t="s">
        <v>24</v>
      </c>
      <c r="K3723" s="1" t="s">
        <v>363</v>
      </c>
      <c r="L3723" s="1">
        <v>5</v>
      </c>
      <c r="N3723" s="1">
        <v>1.1000000000000001</v>
      </c>
      <c r="P3723" s="2">
        <f t="shared" si="244"/>
        <v>100</v>
      </c>
      <c r="R3723" t="str">
        <f t="shared" si="241"/>
        <v/>
      </c>
    </row>
    <row r="3724" spans="1:18" ht="20.399999999999999" x14ac:dyDescent="0.35">
      <c r="A3724" s="1">
        <v>3722</v>
      </c>
      <c r="B3724" s="1" t="s">
        <v>1820</v>
      </c>
      <c r="C3724" s="1" t="s">
        <v>53</v>
      </c>
      <c r="D3724" s="1">
        <v>2015</v>
      </c>
      <c r="E3724" s="1">
        <v>61000</v>
      </c>
      <c r="F3724" s="1" t="s">
        <v>16</v>
      </c>
      <c r="G3724" s="1" t="s">
        <v>17</v>
      </c>
      <c r="H3724" s="1" t="s">
        <v>18</v>
      </c>
      <c r="I3724" s="1">
        <v>22.1</v>
      </c>
      <c r="J3724" s="1" t="s">
        <v>19</v>
      </c>
      <c r="K3724" s="1" t="s">
        <v>1821</v>
      </c>
      <c r="L3724" s="1">
        <v>5</v>
      </c>
      <c r="N3724" s="1">
        <v>3.89</v>
      </c>
      <c r="P3724" s="2">
        <f t="shared" si="244"/>
        <v>85.7</v>
      </c>
      <c r="R3724" t="str">
        <f t="shared" si="241"/>
        <v/>
      </c>
    </row>
    <row r="3725" spans="1:18" ht="20.399999999999999" x14ac:dyDescent="0.35">
      <c r="A3725" s="1">
        <v>3723</v>
      </c>
      <c r="B3725" s="1" t="s">
        <v>2255</v>
      </c>
      <c r="C3725" s="1" t="s">
        <v>27</v>
      </c>
      <c r="D3725" s="1">
        <v>2015</v>
      </c>
      <c r="E3725" s="1">
        <v>63714</v>
      </c>
      <c r="F3725" s="1" t="s">
        <v>28</v>
      </c>
      <c r="G3725" s="1" t="s">
        <v>17</v>
      </c>
      <c r="H3725" s="1" t="s">
        <v>18</v>
      </c>
      <c r="I3725" s="1">
        <v>24.7</v>
      </c>
      <c r="J3725" s="1" t="s">
        <v>24</v>
      </c>
      <c r="K3725" s="1" t="s">
        <v>464</v>
      </c>
      <c r="L3725" s="1">
        <v>5</v>
      </c>
      <c r="N3725" s="1">
        <v>2.4500000000000002</v>
      </c>
      <c r="P3725" s="2">
        <f t="shared" si="244"/>
        <v>47.3</v>
      </c>
      <c r="R3725" t="str">
        <f t="shared" ref="R3725:R3788" si="245">IF(Q3725&lt;&gt;"", ((Q3725 - P3725) / Q3725) * 100, "")</f>
        <v/>
      </c>
    </row>
    <row r="3726" spans="1:18" ht="20.399999999999999" x14ac:dyDescent="0.35">
      <c r="A3726" s="1">
        <v>3724</v>
      </c>
      <c r="B3726" s="1" t="s">
        <v>2134</v>
      </c>
      <c r="C3726" s="1" t="s">
        <v>22</v>
      </c>
      <c r="D3726" s="1">
        <v>2009</v>
      </c>
      <c r="E3726" s="1">
        <v>53000</v>
      </c>
      <c r="F3726" s="1" t="s">
        <v>23</v>
      </c>
      <c r="G3726" s="1" t="s">
        <v>35</v>
      </c>
      <c r="H3726" s="1" t="s">
        <v>18</v>
      </c>
      <c r="I3726" s="1">
        <v>8.6999999999999993</v>
      </c>
      <c r="J3726" s="1" t="s">
        <v>24</v>
      </c>
      <c r="K3726" s="1" t="s">
        <v>2135</v>
      </c>
      <c r="L3726" s="1">
        <v>5</v>
      </c>
      <c r="N3726" s="1">
        <v>13.75</v>
      </c>
      <c r="P3726" s="2">
        <f t="shared" si="244"/>
        <v>224.34</v>
      </c>
      <c r="R3726" t="str">
        <f t="shared" si="245"/>
        <v/>
      </c>
    </row>
    <row r="3727" spans="1:18" ht="20.399999999999999" x14ac:dyDescent="0.35">
      <c r="A3727" s="1">
        <v>3725</v>
      </c>
      <c r="B3727" s="1" t="s">
        <v>1114</v>
      </c>
      <c r="C3727" s="1" t="s">
        <v>57</v>
      </c>
      <c r="D3727" s="1">
        <v>2017</v>
      </c>
      <c r="E3727" s="1">
        <v>60000</v>
      </c>
      <c r="F3727" s="1" t="s">
        <v>23</v>
      </c>
      <c r="G3727" s="1" t="s">
        <v>17</v>
      </c>
      <c r="H3727" s="1" t="s">
        <v>18</v>
      </c>
      <c r="I3727" s="1">
        <v>26.59</v>
      </c>
      <c r="J3727" s="1" t="s">
        <v>24</v>
      </c>
      <c r="K3727" s="1" t="s">
        <v>51</v>
      </c>
      <c r="L3727" s="1">
        <v>5</v>
      </c>
      <c r="N3727" s="1">
        <v>3</v>
      </c>
      <c r="P3727" s="2">
        <f t="shared" si="244"/>
        <v>74</v>
      </c>
      <c r="R3727" t="str">
        <f t="shared" si="245"/>
        <v/>
      </c>
    </row>
    <row r="3728" spans="1:18" ht="20.399999999999999" x14ac:dyDescent="0.35">
      <c r="A3728" s="1">
        <v>3726</v>
      </c>
      <c r="B3728" s="1" t="s">
        <v>365</v>
      </c>
      <c r="C3728" s="1" t="s">
        <v>129</v>
      </c>
      <c r="D3728" s="1">
        <v>2017</v>
      </c>
      <c r="E3728" s="1">
        <v>33000</v>
      </c>
      <c r="F3728" s="1" t="s">
        <v>23</v>
      </c>
      <c r="G3728" s="1" t="s">
        <v>17</v>
      </c>
      <c r="H3728" s="1" t="s">
        <v>18</v>
      </c>
      <c r="I3728" s="1">
        <v>24.3</v>
      </c>
      <c r="J3728" s="1" t="s">
        <v>24</v>
      </c>
      <c r="K3728" s="1" t="s">
        <v>80</v>
      </c>
      <c r="L3728" s="1">
        <v>5</v>
      </c>
      <c r="M3728" s="1" t="s">
        <v>1333</v>
      </c>
      <c r="N3728" s="1">
        <v>9.25</v>
      </c>
      <c r="P3728" s="2">
        <f t="shared" si="244"/>
        <v>88.5</v>
      </c>
      <c r="Q3728">
        <f t="shared" ref="Q3728:Q3779" si="246">VALUE(SUBSTITUTE(SUBSTITUTE(TRIM(M3728), CHAR(160), ""), " Lakh", "")) * 100000</f>
        <v>1106000</v>
      </c>
      <c r="R3728">
        <f t="shared" si="245"/>
        <v>99.991998191681745</v>
      </c>
    </row>
    <row r="3729" spans="1:18" ht="20.399999999999999" x14ac:dyDescent="0.35">
      <c r="A3729" s="1">
        <v>3727</v>
      </c>
      <c r="B3729" s="1" t="s">
        <v>2256</v>
      </c>
      <c r="C3729" s="1" t="s">
        <v>15</v>
      </c>
      <c r="D3729" s="1">
        <v>2013</v>
      </c>
      <c r="E3729" s="1">
        <v>31000</v>
      </c>
      <c r="F3729" s="1" t="s">
        <v>23</v>
      </c>
      <c r="G3729" s="1" t="s">
        <v>35</v>
      </c>
      <c r="H3729" s="1" t="s">
        <v>18</v>
      </c>
      <c r="I3729" s="1">
        <v>13.2</v>
      </c>
      <c r="J3729" s="1" t="s">
        <v>24</v>
      </c>
      <c r="K3729" s="1" t="s">
        <v>254</v>
      </c>
      <c r="L3729" s="1">
        <v>5</v>
      </c>
      <c r="N3729" s="1">
        <v>17.649999999999999</v>
      </c>
      <c r="P3729" s="2">
        <f t="shared" si="244"/>
        <v>215</v>
      </c>
      <c r="R3729" t="str">
        <f t="shared" si="245"/>
        <v/>
      </c>
    </row>
    <row r="3730" spans="1:18" ht="20.399999999999999" x14ac:dyDescent="0.35">
      <c r="A3730" s="1">
        <v>3728</v>
      </c>
      <c r="B3730" s="1" t="s">
        <v>766</v>
      </c>
      <c r="C3730" s="1" t="s">
        <v>61</v>
      </c>
      <c r="D3730" s="1">
        <v>2014</v>
      </c>
      <c r="E3730" s="1">
        <v>79000</v>
      </c>
      <c r="F3730" s="1" t="s">
        <v>23</v>
      </c>
      <c r="G3730" s="1" t="s">
        <v>35</v>
      </c>
      <c r="H3730" s="1" t="s">
        <v>18</v>
      </c>
      <c r="I3730" s="1">
        <v>12.55</v>
      </c>
      <c r="J3730" s="1" t="s">
        <v>24</v>
      </c>
      <c r="K3730" s="1" t="s">
        <v>207</v>
      </c>
      <c r="L3730" s="1">
        <v>7</v>
      </c>
      <c r="N3730" s="1">
        <v>18.25</v>
      </c>
      <c r="P3730" s="2">
        <f t="shared" si="244"/>
        <v>168.5</v>
      </c>
      <c r="R3730" t="str">
        <f t="shared" si="245"/>
        <v/>
      </c>
    </row>
    <row r="3731" spans="1:18" ht="20.399999999999999" x14ac:dyDescent="0.35">
      <c r="A3731" s="1">
        <v>3729</v>
      </c>
      <c r="B3731" s="1" t="s">
        <v>2163</v>
      </c>
      <c r="C3731" s="1" t="s">
        <v>53</v>
      </c>
      <c r="D3731" s="1">
        <v>2013</v>
      </c>
      <c r="E3731" s="1">
        <v>67914</v>
      </c>
      <c r="F3731" s="1" t="s">
        <v>23</v>
      </c>
      <c r="G3731" s="1" t="s">
        <v>17</v>
      </c>
      <c r="H3731" s="1" t="s">
        <v>18</v>
      </c>
      <c r="I3731" s="1">
        <v>23</v>
      </c>
      <c r="J3731" s="1" t="s">
        <v>24</v>
      </c>
      <c r="K3731" s="1" t="s">
        <v>219</v>
      </c>
      <c r="L3731" s="1">
        <v>5</v>
      </c>
      <c r="N3731" s="1">
        <v>3.45</v>
      </c>
      <c r="P3731" s="2">
        <f t="shared" si="244"/>
        <v>90</v>
      </c>
      <c r="R3731" t="str">
        <f t="shared" si="245"/>
        <v/>
      </c>
    </row>
    <row r="3732" spans="1:18" ht="20.399999999999999" x14ac:dyDescent="0.35">
      <c r="A3732" s="1">
        <v>3730</v>
      </c>
      <c r="B3732" s="1" t="s">
        <v>1448</v>
      </c>
      <c r="C3732" s="1" t="s">
        <v>74</v>
      </c>
      <c r="D3732" s="1">
        <v>2015</v>
      </c>
      <c r="E3732" s="1">
        <v>58970</v>
      </c>
      <c r="F3732" s="1" t="s">
        <v>23</v>
      </c>
      <c r="G3732" s="1" t="s">
        <v>35</v>
      </c>
      <c r="H3732" s="1" t="s">
        <v>18</v>
      </c>
      <c r="I3732" s="1">
        <v>17.11</v>
      </c>
      <c r="J3732" s="1" t="s">
        <v>24</v>
      </c>
      <c r="K3732" s="1" t="s">
        <v>139</v>
      </c>
      <c r="L3732" s="1">
        <v>5</v>
      </c>
      <c r="N3732" s="1">
        <v>23.75</v>
      </c>
      <c r="P3732" s="2">
        <f t="shared" si="244"/>
        <v>174.33</v>
      </c>
      <c r="R3732" t="str">
        <f t="shared" si="245"/>
        <v/>
      </c>
    </row>
    <row r="3733" spans="1:18" ht="20.399999999999999" x14ac:dyDescent="0.35">
      <c r="A3733" s="1">
        <v>3731</v>
      </c>
      <c r="B3733" s="1" t="s">
        <v>180</v>
      </c>
      <c r="C3733" s="1" t="s">
        <v>15</v>
      </c>
      <c r="D3733" s="1">
        <v>2013</v>
      </c>
      <c r="E3733" s="1">
        <v>60000</v>
      </c>
      <c r="F3733" s="1" t="s">
        <v>23</v>
      </c>
      <c r="G3733" s="1" t="s">
        <v>17</v>
      </c>
      <c r="H3733" s="1" t="s">
        <v>36</v>
      </c>
      <c r="I3733" s="1">
        <v>19.64</v>
      </c>
      <c r="J3733" s="1" t="s">
        <v>24</v>
      </c>
      <c r="K3733" s="1" t="s">
        <v>181</v>
      </c>
      <c r="L3733" s="1">
        <v>5</v>
      </c>
      <c r="M3733" s="1" t="s">
        <v>2257</v>
      </c>
      <c r="N3733" s="1">
        <v>5.45</v>
      </c>
      <c r="P3733" s="2">
        <f t="shared" si="244"/>
        <v>108.5</v>
      </c>
      <c r="Q3733">
        <f t="shared" si="246"/>
        <v>1721000</v>
      </c>
      <c r="R3733">
        <f t="shared" si="245"/>
        <v>99.993695525857063</v>
      </c>
    </row>
    <row r="3734" spans="1:18" ht="20.399999999999999" x14ac:dyDescent="0.35">
      <c r="A3734" s="1">
        <v>3732</v>
      </c>
      <c r="B3734" s="1" t="s">
        <v>2258</v>
      </c>
      <c r="C3734" s="1" t="s">
        <v>34</v>
      </c>
      <c r="D3734" s="1">
        <v>2017</v>
      </c>
      <c r="E3734" s="1">
        <v>35225</v>
      </c>
      <c r="F3734" s="1" t="s">
        <v>28</v>
      </c>
      <c r="G3734" s="1" t="s">
        <v>35</v>
      </c>
      <c r="H3734" s="1" t="s">
        <v>18</v>
      </c>
      <c r="I3734" s="1">
        <v>23.1</v>
      </c>
      <c r="J3734" s="1" t="s">
        <v>24</v>
      </c>
      <c r="K3734" s="1" t="s">
        <v>398</v>
      </c>
      <c r="L3734" s="1">
        <v>5</v>
      </c>
      <c r="M3734" s="1" t="s">
        <v>2259</v>
      </c>
      <c r="N3734" s="1">
        <v>5.25</v>
      </c>
      <c r="P3734" s="2">
        <f t="shared" si="244"/>
        <v>67.040000000000006</v>
      </c>
      <c r="Q3734">
        <f t="shared" si="246"/>
        <v>656000</v>
      </c>
      <c r="R3734">
        <f t="shared" si="245"/>
        <v>99.989780487804865</v>
      </c>
    </row>
    <row r="3735" spans="1:18" ht="20.399999999999999" x14ac:dyDescent="0.35">
      <c r="A3735" s="1">
        <v>3733</v>
      </c>
      <c r="B3735" s="1" t="s">
        <v>2260</v>
      </c>
      <c r="C3735" s="1" t="s">
        <v>61</v>
      </c>
      <c r="D3735" s="1">
        <v>2005</v>
      </c>
      <c r="E3735" s="1">
        <v>69496</v>
      </c>
      <c r="F3735" s="1" t="s">
        <v>28</v>
      </c>
      <c r="G3735" s="1" t="s">
        <v>17</v>
      </c>
      <c r="H3735" s="1" t="s">
        <v>18</v>
      </c>
      <c r="I3735" s="1">
        <v>15.9</v>
      </c>
      <c r="J3735" s="1" t="s">
        <v>24</v>
      </c>
      <c r="K3735" s="1" t="s">
        <v>188</v>
      </c>
      <c r="L3735" s="1">
        <v>5</v>
      </c>
      <c r="N3735" s="1">
        <v>1.1000000000000001</v>
      </c>
      <c r="P3735" s="2"/>
      <c r="R3735" t="str">
        <f t="shared" si="245"/>
        <v/>
      </c>
    </row>
    <row r="3736" spans="1:18" ht="20.399999999999999" x14ac:dyDescent="0.35">
      <c r="A3736" s="1">
        <v>3734</v>
      </c>
      <c r="B3736" s="1" t="s">
        <v>518</v>
      </c>
      <c r="C3736" s="1" t="s">
        <v>61</v>
      </c>
      <c r="D3736" s="1">
        <v>2012</v>
      </c>
      <c r="E3736" s="1">
        <v>62282</v>
      </c>
      <c r="F3736" s="1" t="s">
        <v>28</v>
      </c>
      <c r="G3736" s="1" t="s">
        <v>35</v>
      </c>
      <c r="H3736" s="1" t="s">
        <v>18</v>
      </c>
      <c r="I3736" s="1">
        <v>16.95</v>
      </c>
      <c r="J3736" s="1" t="s">
        <v>24</v>
      </c>
      <c r="K3736" s="1" t="s">
        <v>151</v>
      </c>
      <c r="L3736" s="1">
        <v>5</v>
      </c>
      <c r="N3736" s="1">
        <v>2.9</v>
      </c>
      <c r="P3736" s="2">
        <f t="shared" ref="P3736:P3767" si="247">--LEFT(K3736, FIND(" ", K3736) - 1)</f>
        <v>78.900000000000006</v>
      </c>
      <c r="R3736" t="str">
        <f t="shared" si="245"/>
        <v/>
      </c>
    </row>
    <row r="3737" spans="1:18" ht="20.399999999999999" x14ac:dyDescent="0.35">
      <c r="A3737" s="1">
        <v>3735</v>
      </c>
      <c r="B3737" s="1" t="s">
        <v>76</v>
      </c>
      <c r="C3737" s="1" t="s">
        <v>39</v>
      </c>
      <c r="D3737" s="1">
        <v>2010</v>
      </c>
      <c r="E3737" s="1">
        <v>80000</v>
      </c>
      <c r="F3737" s="1" t="s">
        <v>23</v>
      </c>
      <c r="G3737" s="1" t="s">
        <v>35</v>
      </c>
      <c r="H3737" s="1" t="s">
        <v>18</v>
      </c>
      <c r="I3737" s="1">
        <v>22.69</v>
      </c>
      <c r="J3737" s="1" t="s">
        <v>24</v>
      </c>
      <c r="K3737" s="1" t="s">
        <v>77</v>
      </c>
      <c r="L3737" s="1">
        <v>5</v>
      </c>
      <c r="M3737" s="1" t="s">
        <v>2261</v>
      </c>
      <c r="N3737" s="1">
        <v>14.2</v>
      </c>
      <c r="P3737" s="2">
        <f t="shared" si="247"/>
        <v>190</v>
      </c>
      <c r="Q3737">
        <f t="shared" si="246"/>
        <v>4720000</v>
      </c>
      <c r="R3737">
        <f t="shared" si="245"/>
        <v>99.99597457627118</v>
      </c>
    </row>
    <row r="3738" spans="1:18" ht="20.399999999999999" x14ac:dyDescent="0.35">
      <c r="A3738" s="1">
        <v>3736</v>
      </c>
      <c r="B3738" s="1" t="s">
        <v>144</v>
      </c>
      <c r="C3738" s="1" t="s">
        <v>53</v>
      </c>
      <c r="D3738" s="1">
        <v>2018</v>
      </c>
      <c r="E3738" s="1">
        <v>43698</v>
      </c>
      <c r="F3738" s="1" t="s">
        <v>28</v>
      </c>
      <c r="G3738" s="1" t="s">
        <v>17</v>
      </c>
      <c r="H3738" s="1" t="s">
        <v>18</v>
      </c>
      <c r="I3738" s="1">
        <v>18.899999999999999</v>
      </c>
      <c r="J3738" s="1" t="s">
        <v>24</v>
      </c>
      <c r="K3738" s="1" t="s">
        <v>110</v>
      </c>
      <c r="L3738" s="1">
        <v>5</v>
      </c>
      <c r="N3738" s="1">
        <v>5.8</v>
      </c>
      <c r="P3738" s="2">
        <f t="shared" si="247"/>
        <v>82</v>
      </c>
      <c r="R3738" t="str">
        <f t="shared" si="245"/>
        <v/>
      </c>
    </row>
    <row r="3739" spans="1:18" ht="20.399999999999999" x14ac:dyDescent="0.35">
      <c r="A3739" s="1">
        <v>3737</v>
      </c>
      <c r="B3739" s="1" t="s">
        <v>2201</v>
      </c>
      <c r="C3739" s="1" t="s">
        <v>34</v>
      </c>
      <c r="D3739" s="1">
        <v>2017</v>
      </c>
      <c r="E3739" s="1">
        <v>28052</v>
      </c>
      <c r="F3739" s="1" t="s">
        <v>28</v>
      </c>
      <c r="G3739" s="1" t="s">
        <v>35</v>
      </c>
      <c r="H3739" s="1" t="s">
        <v>18</v>
      </c>
      <c r="I3739" s="1">
        <v>18.899999999999999</v>
      </c>
      <c r="J3739" s="1" t="s">
        <v>24</v>
      </c>
      <c r="K3739" s="1" t="s">
        <v>110</v>
      </c>
      <c r="L3739" s="1">
        <v>5</v>
      </c>
      <c r="N3739" s="1">
        <v>7.22</v>
      </c>
      <c r="P3739" s="2">
        <f t="shared" si="247"/>
        <v>82</v>
      </c>
      <c r="R3739" t="str">
        <f t="shared" si="245"/>
        <v/>
      </c>
    </row>
    <row r="3740" spans="1:18" ht="20.399999999999999" x14ac:dyDescent="0.35">
      <c r="A3740" s="1">
        <v>3738</v>
      </c>
      <c r="B3740" s="1" t="s">
        <v>1299</v>
      </c>
      <c r="C3740" s="1" t="s">
        <v>34</v>
      </c>
      <c r="D3740" s="1">
        <v>2016</v>
      </c>
      <c r="E3740" s="1">
        <v>29091</v>
      </c>
      <c r="F3740" s="1" t="s">
        <v>28</v>
      </c>
      <c r="G3740" s="1" t="s">
        <v>17</v>
      </c>
      <c r="H3740" s="1" t="s">
        <v>18</v>
      </c>
      <c r="I3740" s="1">
        <v>18.899999999999999</v>
      </c>
      <c r="J3740" s="1" t="s">
        <v>24</v>
      </c>
      <c r="K3740" s="1" t="s">
        <v>327</v>
      </c>
      <c r="L3740" s="1">
        <v>5</v>
      </c>
      <c r="M3740" s="1" t="s">
        <v>1637</v>
      </c>
      <c r="N3740" s="1">
        <v>4.87</v>
      </c>
      <c r="P3740" s="2">
        <f t="shared" si="247"/>
        <v>81.86</v>
      </c>
      <c r="Q3740">
        <f t="shared" si="246"/>
        <v>682000</v>
      </c>
      <c r="R3740">
        <f t="shared" si="245"/>
        <v>99.987997067448688</v>
      </c>
    </row>
    <row r="3741" spans="1:18" ht="20.399999999999999" x14ac:dyDescent="0.35">
      <c r="A3741" s="1">
        <v>3739</v>
      </c>
      <c r="B3741" s="1" t="s">
        <v>2197</v>
      </c>
      <c r="C3741" s="1" t="s">
        <v>61</v>
      </c>
      <c r="D3741" s="1">
        <v>2013</v>
      </c>
      <c r="E3741" s="1">
        <v>63000</v>
      </c>
      <c r="F3741" s="1" t="s">
        <v>28</v>
      </c>
      <c r="G3741" s="1" t="s">
        <v>17</v>
      </c>
      <c r="H3741" s="1" t="s">
        <v>18</v>
      </c>
      <c r="I3741" s="1">
        <v>16.47</v>
      </c>
      <c r="J3741" s="1" t="s">
        <v>24</v>
      </c>
      <c r="K3741" s="1" t="s">
        <v>51</v>
      </c>
      <c r="L3741" s="1">
        <v>5</v>
      </c>
      <c r="N3741" s="1">
        <v>3.3</v>
      </c>
      <c r="P3741" s="2">
        <f t="shared" si="247"/>
        <v>74</v>
      </c>
      <c r="R3741" t="str">
        <f t="shared" si="245"/>
        <v/>
      </c>
    </row>
    <row r="3742" spans="1:18" ht="20.399999999999999" x14ac:dyDescent="0.35">
      <c r="A3742" s="1">
        <v>3740</v>
      </c>
      <c r="B3742" s="1" t="s">
        <v>2262</v>
      </c>
      <c r="C3742" s="1" t="s">
        <v>39</v>
      </c>
      <c r="D3742" s="1">
        <v>2007</v>
      </c>
      <c r="E3742" s="1">
        <v>91000</v>
      </c>
      <c r="F3742" s="1" t="s">
        <v>28</v>
      </c>
      <c r="G3742" s="1" t="s">
        <v>17</v>
      </c>
      <c r="H3742" s="1" t="s">
        <v>36</v>
      </c>
      <c r="I3742" s="1">
        <v>17.7</v>
      </c>
      <c r="J3742" s="1" t="s">
        <v>24</v>
      </c>
      <c r="K3742" s="1" t="s">
        <v>169</v>
      </c>
      <c r="L3742" s="1">
        <v>5</v>
      </c>
      <c r="N3742" s="1">
        <v>3</v>
      </c>
      <c r="P3742" s="2">
        <f t="shared" si="247"/>
        <v>78</v>
      </c>
      <c r="R3742" t="str">
        <f t="shared" si="245"/>
        <v/>
      </c>
    </row>
    <row r="3743" spans="1:18" ht="20.399999999999999" x14ac:dyDescent="0.35">
      <c r="A3743" s="1">
        <v>3741</v>
      </c>
      <c r="B3743" s="1" t="s">
        <v>562</v>
      </c>
      <c r="C3743" s="1" t="s">
        <v>39</v>
      </c>
      <c r="D3743" s="1">
        <v>2014</v>
      </c>
      <c r="E3743" s="1">
        <v>30000</v>
      </c>
      <c r="F3743" s="1" t="s">
        <v>23</v>
      </c>
      <c r="G3743" s="1" t="s">
        <v>35</v>
      </c>
      <c r="H3743" s="1" t="s">
        <v>18</v>
      </c>
      <c r="I3743" s="1">
        <v>17.899999999999999</v>
      </c>
      <c r="J3743" s="1" t="s">
        <v>24</v>
      </c>
      <c r="K3743" s="1" t="s">
        <v>491</v>
      </c>
      <c r="L3743" s="1">
        <v>5</v>
      </c>
      <c r="N3743" s="1">
        <v>26</v>
      </c>
      <c r="P3743" s="2">
        <f t="shared" si="247"/>
        <v>136</v>
      </c>
      <c r="R3743" t="str">
        <f t="shared" si="245"/>
        <v/>
      </c>
    </row>
    <row r="3744" spans="1:18" ht="20.399999999999999" x14ac:dyDescent="0.35">
      <c r="A3744" s="1">
        <v>3742</v>
      </c>
      <c r="B3744" s="1" t="s">
        <v>498</v>
      </c>
      <c r="C3744" s="1" t="s">
        <v>39</v>
      </c>
      <c r="D3744" s="1">
        <v>2017</v>
      </c>
      <c r="E3744" s="1">
        <v>24571</v>
      </c>
      <c r="F3744" s="1" t="s">
        <v>28</v>
      </c>
      <c r="G3744" s="1" t="s">
        <v>17</v>
      </c>
      <c r="H3744" s="1" t="s">
        <v>18</v>
      </c>
      <c r="I3744" s="1">
        <v>14</v>
      </c>
      <c r="J3744" s="1" t="s">
        <v>24</v>
      </c>
      <c r="K3744" s="1" t="s">
        <v>229</v>
      </c>
      <c r="L3744" s="1">
        <v>5</v>
      </c>
      <c r="N3744" s="1">
        <v>2.9</v>
      </c>
      <c r="P3744" s="2">
        <f t="shared" si="247"/>
        <v>35</v>
      </c>
      <c r="R3744" t="str">
        <f t="shared" si="245"/>
        <v/>
      </c>
    </row>
    <row r="3745" spans="1:18" ht="20.399999999999999" x14ac:dyDescent="0.35">
      <c r="A3745" s="1">
        <v>3743</v>
      </c>
      <c r="B3745" s="1" t="s">
        <v>1463</v>
      </c>
      <c r="C3745" s="1" t="s">
        <v>74</v>
      </c>
      <c r="D3745" s="1">
        <v>2014</v>
      </c>
      <c r="E3745" s="1">
        <v>45000</v>
      </c>
      <c r="F3745" s="1" t="s">
        <v>28</v>
      </c>
      <c r="G3745" s="1" t="s">
        <v>35</v>
      </c>
      <c r="H3745" s="1" t="s">
        <v>18</v>
      </c>
      <c r="I3745" s="1">
        <v>15.74</v>
      </c>
      <c r="J3745" s="1" t="s">
        <v>24</v>
      </c>
      <c r="K3745" s="1" t="s">
        <v>283</v>
      </c>
      <c r="L3745" s="1">
        <v>5</v>
      </c>
      <c r="N3745" s="1">
        <v>7.5</v>
      </c>
      <c r="P3745" s="2">
        <f t="shared" si="247"/>
        <v>121.3</v>
      </c>
      <c r="R3745" t="str">
        <f t="shared" si="245"/>
        <v/>
      </c>
    </row>
    <row r="3746" spans="1:18" ht="20.399999999999999" x14ac:dyDescent="0.35">
      <c r="A3746" s="1">
        <v>3744</v>
      </c>
      <c r="B3746" s="1" t="s">
        <v>463</v>
      </c>
      <c r="C3746" s="1" t="s">
        <v>39</v>
      </c>
      <c r="D3746" s="1">
        <v>2015</v>
      </c>
      <c r="E3746" s="1">
        <v>24617</v>
      </c>
      <c r="F3746" s="1" t="s">
        <v>28</v>
      </c>
      <c r="G3746" s="1" t="s">
        <v>17</v>
      </c>
      <c r="H3746" s="1" t="s">
        <v>18</v>
      </c>
      <c r="I3746" s="1">
        <v>22.74</v>
      </c>
      <c r="J3746" s="1" t="s">
        <v>24</v>
      </c>
      <c r="K3746" s="1" t="s">
        <v>464</v>
      </c>
      <c r="L3746" s="1">
        <v>5</v>
      </c>
      <c r="N3746" s="1">
        <v>2.36</v>
      </c>
      <c r="P3746" s="2">
        <f t="shared" si="247"/>
        <v>47.3</v>
      </c>
      <c r="R3746" t="str">
        <f t="shared" si="245"/>
        <v/>
      </c>
    </row>
    <row r="3747" spans="1:18" ht="20.399999999999999" x14ac:dyDescent="0.35">
      <c r="A3747" s="1">
        <v>3745</v>
      </c>
      <c r="B3747" s="1" t="s">
        <v>365</v>
      </c>
      <c r="C3747" s="1" t="s">
        <v>34</v>
      </c>
      <c r="D3747" s="1">
        <v>2017</v>
      </c>
      <c r="E3747" s="1">
        <v>26927</v>
      </c>
      <c r="F3747" s="1" t="s">
        <v>23</v>
      </c>
      <c r="G3747" s="1" t="s">
        <v>17</v>
      </c>
      <c r="H3747" s="1" t="s">
        <v>18</v>
      </c>
      <c r="I3747" s="1">
        <v>24.3</v>
      </c>
      <c r="J3747" s="1" t="s">
        <v>24</v>
      </c>
      <c r="K3747" s="1" t="s">
        <v>80</v>
      </c>
      <c r="L3747" s="1">
        <v>5</v>
      </c>
      <c r="M3747" s="1" t="s">
        <v>838</v>
      </c>
      <c r="N3747" s="1">
        <v>11.39</v>
      </c>
      <c r="P3747" s="2">
        <f t="shared" si="247"/>
        <v>88.5</v>
      </c>
      <c r="Q3747">
        <f t="shared" si="246"/>
        <v>1256000</v>
      </c>
      <c r="R3747">
        <f t="shared" si="245"/>
        <v>99.992953821656045</v>
      </c>
    </row>
    <row r="3748" spans="1:18" ht="20.399999999999999" x14ac:dyDescent="0.35">
      <c r="A3748" s="1">
        <v>3746</v>
      </c>
      <c r="B3748" s="1" t="s">
        <v>211</v>
      </c>
      <c r="C3748" s="1" t="s">
        <v>53</v>
      </c>
      <c r="D3748" s="1">
        <v>2013</v>
      </c>
      <c r="E3748" s="1">
        <v>87736</v>
      </c>
      <c r="F3748" s="1" t="s">
        <v>23</v>
      </c>
      <c r="G3748" s="1" t="s">
        <v>17</v>
      </c>
      <c r="H3748" s="1" t="s">
        <v>18</v>
      </c>
      <c r="I3748" s="1">
        <v>15.1</v>
      </c>
      <c r="J3748" s="1" t="s">
        <v>24</v>
      </c>
      <c r="K3748" s="1" t="s">
        <v>167</v>
      </c>
      <c r="L3748" s="1">
        <v>7</v>
      </c>
      <c r="N3748" s="1">
        <v>7.02</v>
      </c>
      <c r="P3748" s="2">
        <f t="shared" si="247"/>
        <v>140</v>
      </c>
      <c r="R3748" t="str">
        <f t="shared" si="245"/>
        <v/>
      </c>
    </row>
    <row r="3749" spans="1:18" ht="20.399999999999999" x14ac:dyDescent="0.35">
      <c r="A3749" s="1">
        <v>3747</v>
      </c>
      <c r="B3749" s="1" t="s">
        <v>793</v>
      </c>
      <c r="C3749" s="1" t="s">
        <v>61</v>
      </c>
      <c r="D3749" s="1">
        <v>2016</v>
      </c>
      <c r="E3749" s="1">
        <v>35299</v>
      </c>
      <c r="F3749" s="1" t="s">
        <v>23</v>
      </c>
      <c r="G3749" s="1" t="s">
        <v>17</v>
      </c>
      <c r="H3749" s="1" t="s">
        <v>18</v>
      </c>
      <c r="I3749" s="1">
        <v>24.3</v>
      </c>
      <c r="J3749" s="1" t="s">
        <v>24</v>
      </c>
      <c r="K3749" s="1" t="s">
        <v>80</v>
      </c>
      <c r="L3749" s="1">
        <v>5</v>
      </c>
      <c r="M3749" s="1" t="s">
        <v>2263</v>
      </c>
      <c r="N3749" s="1">
        <v>8</v>
      </c>
      <c r="P3749" s="2">
        <f t="shared" si="247"/>
        <v>88.5</v>
      </c>
      <c r="Q3749">
        <f t="shared" si="246"/>
        <v>1014000</v>
      </c>
      <c r="R3749">
        <f t="shared" si="245"/>
        <v>99.991272189349118</v>
      </c>
    </row>
    <row r="3750" spans="1:18" ht="20.399999999999999" x14ac:dyDescent="0.35">
      <c r="A3750" s="1">
        <v>3748</v>
      </c>
      <c r="B3750" s="1" t="s">
        <v>763</v>
      </c>
      <c r="C3750" s="1" t="s">
        <v>53</v>
      </c>
      <c r="D3750" s="1">
        <v>2017</v>
      </c>
      <c r="E3750" s="1">
        <v>51612</v>
      </c>
      <c r="F3750" s="1" t="s">
        <v>28</v>
      </c>
      <c r="G3750" s="1" t="s">
        <v>17</v>
      </c>
      <c r="H3750" s="1" t="s">
        <v>18</v>
      </c>
      <c r="I3750" s="1">
        <v>18.600000000000001</v>
      </c>
      <c r="J3750" s="1" t="s">
        <v>24</v>
      </c>
      <c r="K3750" s="1" t="s">
        <v>368</v>
      </c>
      <c r="L3750" s="1">
        <v>5</v>
      </c>
      <c r="N3750" s="1">
        <v>7.11</v>
      </c>
      <c r="P3750" s="2">
        <f t="shared" si="247"/>
        <v>81.83</v>
      </c>
      <c r="R3750" t="str">
        <f t="shared" si="245"/>
        <v/>
      </c>
    </row>
    <row r="3751" spans="1:18" ht="20.399999999999999" x14ac:dyDescent="0.35">
      <c r="A3751" s="1">
        <v>3749</v>
      </c>
      <c r="B3751" s="1" t="s">
        <v>2264</v>
      </c>
      <c r="C3751" s="1" t="s">
        <v>15</v>
      </c>
      <c r="D3751" s="1">
        <v>1998</v>
      </c>
      <c r="E3751" s="1">
        <v>55300</v>
      </c>
      <c r="F3751" s="1" t="s">
        <v>23</v>
      </c>
      <c r="G3751" s="1" t="s">
        <v>35</v>
      </c>
      <c r="H3751" s="1" t="s">
        <v>18</v>
      </c>
      <c r="I3751" s="1">
        <v>10</v>
      </c>
      <c r="J3751" s="1" t="s">
        <v>24</v>
      </c>
      <c r="K3751" s="1" t="s">
        <v>1228</v>
      </c>
      <c r="L3751" s="1">
        <v>5</v>
      </c>
      <c r="N3751" s="1">
        <v>3.9</v>
      </c>
      <c r="P3751" s="2">
        <f t="shared" si="247"/>
        <v>157.69999999999999</v>
      </c>
      <c r="R3751" t="str">
        <f t="shared" si="245"/>
        <v/>
      </c>
    </row>
    <row r="3752" spans="1:18" ht="20.399999999999999" x14ac:dyDescent="0.35">
      <c r="A3752" s="1">
        <v>3750</v>
      </c>
      <c r="B3752" s="1" t="s">
        <v>115</v>
      </c>
      <c r="C3752" s="1" t="s">
        <v>39</v>
      </c>
      <c r="D3752" s="1">
        <v>2009</v>
      </c>
      <c r="E3752" s="1">
        <v>65090</v>
      </c>
      <c r="F3752" s="1" t="s">
        <v>28</v>
      </c>
      <c r="G3752" s="1" t="s">
        <v>17</v>
      </c>
      <c r="H3752" s="1" t="s">
        <v>18</v>
      </c>
      <c r="I3752" s="1">
        <v>19.7</v>
      </c>
      <c r="J3752" s="1" t="s">
        <v>24</v>
      </c>
      <c r="K3752" s="1" t="s">
        <v>116</v>
      </c>
      <c r="L3752" s="1">
        <v>5</v>
      </c>
      <c r="N3752" s="1">
        <v>2.15</v>
      </c>
      <c r="P3752" s="2">
        <f t="shared" si="247"/>
        <v>46.3</v>
      </c>
      <c r="R3752" t="str">
        <f t="shared" si="245"/>
        <v/>
      </c>
    </row>
    <row r="3753" spans="1:18" ht="20.399999999999999" x14ac:dyDescent="0.35">
      <c r="A3753" s="1">
        <v>3751</v>
      </c>
      <c r="B3753" s="1" t="s">
        <v>580</v>
      </c>
      <c r="C3753" s="1" t="s">
        <v>57</v>
      </c>
      <c r="D3753" s="1">
        <v>2013</v>
      </c>
      <c r="E3753" s="1">
        <v>40000</v>
      </c>
      <c r="F3753" s="1" t="s">
        <v>28</v>
      </c>
      <c r="G3753" s="1" t="s">
        <v>17</v>
      </c>
      <c r="H3753" s="1" t="s">
        <v>18</v>
      </c>
      <c r="I3753" s="1">
        <v>18</v>
      </c>
      <c r="J3753" s="1" t="s">
        <v>24</v>
      </c>
      <c r="K3753" s="1" t="s">
        <v>196</v>
      </c>
      <c r="L3753" s="1">
        <v>5</v>
      </c>
      <c r="N3753" s="1">
        <v>3.25</v>
      </c>
      <c r="P3753" s="2">
        <f t="shared" si="247"/>
        <v>86.7</v>
      </c>
      <c r="R3753" t="str">
        <f t="shared" si="245"/>
        <v/>
      </c>
    </row>
    <row r="3754" spans="1:18" ht="20.399999999999999" x14ac:dyDescent="0.35">
      <c r="A3754" s="1">
        <v>3752</v>
      </c>
      <c r="B3754" s="1" t="s">
        <v>2265</v>
      </c>
      <c r="C3754" s="1" t="s">
        <v>53</v>
      </c>
      <c r="D3754" s="1">
        <v>2015</v>
      </c>
      <c r="E3754" s="1">
        <v>38467</v>
      </c>
      <c r="F3754" s="1" t="s">
        <v>23</v>
      </c>
      <c r="G3754" s="1" t="s">
        <v>35</v>
      </c>
      <c r="H3754" s="1" t="s">
        <v>18</v>
      </c>
      <c r="I3754" s="1">
        <v>12.65</v>
      </c>
      <c r="J3754" s="1" t="s">
        <v>24</v>
      </c>
      <c r="K3754" s="1" t="s">
        <v>1373</v>
      </c>
      <c r="L3754" s="1">
        <v>5</v>
      </c>
      <c r="M3754" s="1" t="s">
        <v>2266</v>
      </c>
      <c r="N3754" s="1">
        <v>70.66</v>
      </c>
      <c r="P3754" s="2">
        <f t="shared" si="247"/>
        <v>255</v>
      </c>
      <c r="R3754" t="str">
        <f t="shared" si="245"/>
        <v/>
      </c>
    </row>
    <row r="3755" spans="1:18" ht="20.399999999999999" x14ac:dyDescent="0.35">
      <c r="A3755" s="1">
        <v>3753</v>
      </c>
      <c r="B3755" s="1" t="s">
        <v>656</v>
      </c>
      <c r="C3755" s="1" t="s">
        <v>15</v>
      </c>
      <c r="D3755" s="1">
        <v>2013</v>
      </c>
      <c r="E3755" s="1">
        <v>71904</v>
      </c>
      <c r="F3755" s="1" t="s">
        <v>23</v>
      </c>
      <c r="G3755" s="1" t="s">
        <v>17</v>
      </c>
      <c r="H3755" s="1" t="s">
        <v>18</v>
      </c>
      <c r="I3755" s="1">
        <v>24</v>
      </c>
      <c r="J3755" s="1" t="s">
        <v>24</v>
      </c>
      <c r="K3755" s="1" t="s">
        <v>424</v>
      </c>
      <c r="L3755" s="1">
        <v>5</v>
      </c>
      <c r="N3755" s="1">
        <v>4.6100000000000003</v>
      </c>
      <c r="P3755" s="2">
        <f t="shared" si="247"/>
        <v>70</v>
      </c>
      <c r="R3755" t="str">
        <f t="shared" si="245"/>
        <v/>
      </c>
    </row>
    <row r="3756" spans="1:18" ht="20.399999999999999" x14ac:dyDescent="0.35">
      <c r="A3756" s="1">
        <v>3754</v>
      </c>
      <c r="B3756" s="1" t="s">
        <v>735</v>
      </c>
      <c r="C3756" s="1" t="s">
        <v>15</v>
      </c>
      <c r="D3756" s="1">
        <v>2008</v>
      </c>
      <c r="E3756" s="1">
        <v>87000</v>
      </c>
      <c r="F3756" s="1" t="s">
        <v>28</v>
      </c>
      <c r="G3756" s="1" t="s">
        <v>17</v>
      </c>
      <c r="H3756" s="1" t="s">
        <v>18</v>
      </c>
      <c r="I3756" s="1">
        <v>13.5</v>
      </c>
      <c r="J3756" s="1" t="s">
        <v>24</v>
      </c>
      <c r="K3756" s="1" t="s">
        <v>245</v>
      </c>
      <c r="L3756" s="1">
        <v>5</v>
      </c>
      <c r="N3756" s="1">
        <v>2.35</v>
      </c>
      <c r="P3756" s="2">
        <f t="shared" si="247"/>
        <v>130</v>
      </c>
      <c r="R3756" t="str">
        <f t="shared" si="245"/>
        <v/>
      </c>
    </row>
    <row r="3757" spans="1:18" ht="20.399999999999999" x14ac:dyDescent="0.35">
      <c r="A3757" s="1">
        <v>3755</v>
      </c>
      <c r="B3757" s="1" t="s">
        <v>656</v>
      </c>
      <c r="C3757" s="1" t="s">
        <v>27</v>
      </c>
      <c r="D3757" s="1">
        <v>2014</v>
      </c>
      <c r="E3757" s="1">
        <v>33000</v>
      </c>
      <c r="F3757" s="1" t="s">
        <v>23</v>
      </c>
      <c r="G3757" s="1" t="s">
        <v>17</v>
      </c>
      <c r="H3757" s="1" t="s">
        <v>36</v>
      </c>
      <c r="I3757" s="1">
        <v>24</v>
      </c>
      <c r="J3757" s="1" t="s">
        <v>24</v>
      </c>
      <c r="K3757" s="1" t="s">
        <v>424</v>
      </c>
      <c r="L3757" s="1">
        <v>5</v>
      </c>
      <c r="N3757" s="1">
        <v>4.05</v>
      </c>
      <c r="P3757" s="2">
        <f t="shared" si="247"/>
        <v>70</v>
      </c>
      <c r="R3757" t="str">
        <f t="shared" si="245"/>
        <v/>
      </c>
    </row>
    <row r="3758" spans="1:18" ht="20.399999999999999" x14ac:dyDescent="0.35">
      <c r="A3758" s="1">
        <v>3756</v>
      </c>
      <c r="B3758" s="1" t="s">
        <v>2267</v>
      </c>
      <c r="C3758" s="1" t="s">
        <v>43</v>
      </c>
      <c r="D3758" s="1">
        <v>2009</v>
      </c>
      <c r="E3758" s="1">
        <v>22100</v>
      </c>
      <c r="F3758" s="1" t="s">
        <v>28</v>
      </c>
      <c r="G3758" s="1" t="s">
        <v>17</v>
      </c>
      <c r="H3758" s="1" t="s">
        <v>36</v>
      </c>
      <c r="I3758" s="1">
        <v>16.100000000000001</v>
      </c>
      <c r="J3758" s="1" t="s">
        <v>24</v>
      </c>
      <c r="K3758" s="1" t="s">
        <v>564</v>
      </c>
      <c r="L3758" s="1">
        <v>4</v>
      </c>
      <c r="N3758" s="1">
        <v>0.8</v>
      </c>
      <c r="P3758" s="2">
        <f t="shared" si="247"/>
        <v>37</v>
      </c>
      <c r="R3758" t="str">
        <f t="shared" si="245"/>
        <v/>
      </c>
    </row>
    <row r="3759" spans="1:18" ht="20.399999999999999" x14ac:dyDescent="0.35">
      <c r="A3759" s="1">
        <v>3757</v>
      </c>
      <c r="B3759" s="1" t="s">
        <v>2268</v>
      </c>
      <c r="C3759" s="1" t="s">
        <v>39</v>
      </c>
      <c r="D3759" s="1">
        <v>2014</v>
      </c>
      <c r="E3759" s="1">
        <v>59589</v>
      </c>
      <c r="F3759" s="1" t="s">
        <v>23</v>
      </c>
      <c r="G3759" s="1" t="s">
        <v>17</v>
      </c>
      <c r="H3759" s="1" t="s">
        <v>18</v>
      </c>
      <c r="I3759" s="1">
        <v>23.59</v>
      </c>
      <c r="J3759" s="1" t="s">
        <v>24</v>
      </c>
      <c r="K3759" s="1" t="s">
        <v>88</v>
      </c>
      <c r="L3759" s="1">
        <v>5</v>
      </c>
      <c r="N3759" s="1">
        <v>5.6</v>
      </c>
      <c r="P3759" s="2">
        <f t="shared" si="247"/>
        <v>67.099999999999994</v>
      </c>
      <c r="R3759" t="str">
        <f t="shared" si="245"/>
        <v/>
      </c>
    </row>
    <row r="3760" spans="1:18" ht="20.399999999999999" x14ac:dyDescent="0.35">
      <c r="A3760" s="1">
        <v>3758</v>
      </c>
      <c r="B3760" s="1" t="s">
        <v>1147</v>
      </c>
      <c r="C3760" s="1" t="s">
        <v>61</v>
      </c>
      <c r="D3760" s="1">
        <v>2015</v>
      </c>
      <c r="E3760" s="1">
        <v>44000</v>
      </c>
      <c r="F3760" s="1" t="s">
        <v>23</v>
      </c>
      <c r="G3760" s="1" t="s">
        <v>17</v>
      </c>
      <c r="H3760" s="1" t="s">
        <v>18</v>
      </c>
      <c r="I3760" s="1">
        <v>22.54</v>
      </c>
      <c r="J3760" s="1" t="s">
        <v>24</v>
      </c>
      <c r="K3760" s="1" t="s">
        <v>333</v>
      </c>
      <c r="L3760" s="1">
        <v>5</v>
      </c>
      <c r="N3760" s="1">
        <v>5.35</v>
      </c>
      <c r="P3760" s="2">
        <f t="shared" si="247"/>
        <v>88.73</v>
      </c>
      <c r="R3760" t="str">
        <f t="shared" si="245"/>
        <v/>
      </c>
    </row>
    <row r="3761" spans="1:18" ht="20.399999999999999" x14ac:dyDescent="0.35">
      <c r="A3761" s="1">
        <v>3759</v>
      </c>
      <c r="B3761" s="1" t="s">
        <v>277</v>
      </c>
      <c r="C3761" s="1" t="s">
        <v>15</v>
      </c>
      <c r="D3761" s="1">
        <v>2017</v>
      </c>
      <c r="E3761" s="1">
        <v>12000</v>
      </c>
      <c r="F3761" s="1" t="s">
        <v>28</v>
      </c>
      <c r="G3761" s="1" t="s">
        <v>17</v>
      </c>
      <c r="H3761" s="1" t="s">
        <v>18</v>
      </c>
      <c r="I3761" s="1">
        <v>24.07</v>
      </c>
      <c r="J3761" s="1" t="s">
        <v>24</v>
      </c>
      <c r="K3761" s="1" t="s">
        <v>88</v>
      </c>
      <c r="L3761" s="1">
        <v>5</v>
      </c>
      <c r="M3761" s="1" t="s">
        <v>1857</v>
      </c>
      <c r="N3761" s="1">
        <v>3.25</v>
      </c>
      <c r="P3761" s="2">
        <f t="shared" si="247"/>
        <v>67.099999999999994</v>
      </c>
      <c r="Q3761">
        <f t="shared" si="246"/>
        <v>482000</v>
      </c>
      <c r="R3761">
        <f t="shared" si="245"/>
        <v>99.986078838174279</v>
      </c>
    </row>
    <row r="3762" spans="1:18" ht="20.399999999999999" x14ac:dyDescent="0.35">
      <c r="A3762" s="1">
        <v>3760</v>
      </c>
      <c r="B3762" s="1" t="s">
        <v>422</v>
      </c>
      <c r="C3762" s="1" t="s">
        <v>22</v>
      </c>
      <c r="D3762" s="1">
        <v>2012</v>
      </c>
      <c r="E3762" s="1">
        <v>66000</v>
      </c>
      <c r="F3762" s="1" t="s">
        <v>23</v>
      </c>
      <c r="G3762" s="1" t="s">
        <v>35</v>
      </c>
      <c r="H3762" s="1" t="s">
        <v>36</v>
      </c>
      <c r="I3762" s="1">
        <v>17.05</v>
      </c>
      <c r="J3762" s="1" t="s">
        <v>24</v>
      </c>
      <c r="K3762" s="1" t="s">
        <v>99</v>
      </c>
      <c r="L3762" s="1">
        <v>5</v>
      </c>
      <c r="N3762" s="1">
        <v>11.5</v>
      </c>
      <c r="P3762" s="2">
        <f t="shared" si="247"/>
        <v>184</v>
      </c>
      <c r="R3762" t="str">
        <f t="shared" si="245"/>
        <v/>
      </c>
    </row>
    <row r="3763" spans="1:18" ht="20.399999999999999" x14ac:dyDescent="0.35">
      <c r="A3763" s="1">
        <v>3761</v>
      </c>
      <c r="B3763" s="1" t="s">
        <v>492</v>
      </c>
      <c r="C3763" s="1" t="s">
        <v>22</v>
      </c>
      <c r="D3763" s="1">
        <v>2016</v>
      </c>
      <c r="E3763" s="1">
        <v>38009</v>
      </c>
      <c r="F3763" s="1" t="s">
        <v>28</v>
      </c>
      <c r="G3763" s="1" t="s">
        <v>35</v>
      </c>
      <c r="H3763" s="1" t="s">
        <v>18</v>
      </c>
      <c r="I3763" s="1">
        <v>23.1</v>
      </c>
      <c r="J3763" s="1" t="s">
        <v>24</v>
      </c>
      <c r="K3763" s="1" t="s">
        <v>398</v>
      </c>
      <c r="L3763" s="1">
        <v>5</v>
      </c>
      <c r="N3763" s="1">
        <v>4.25</v>
      </c>
      <c r="P3763" s="2">
        <f t="shared" si="247"/>
        <v>67.040000000000006</v>
      </c>
      <c r="R3763" t="str">
        <f t="shared" si="245"/>
        <v/>
      </c>
    </row>
    <row r="3764" spans="1:18" ht="20.399999999999999" x14ac:dyDescent="0.35">
      <c r="A3764" s="1">
        <v>3762</v>
      </c>
      <c r="B3764" s="1" t="s">
        <v>336</v>
      </c>
      <c r="C3764" s="1" t="s">
        <v>15</v>
      </c>
      <c r="D3764" s="1">
        <v>2009</v>
      </c>
      <c r="E3764" s="1">
        <v>35000</v>
      </c>
      <c r="F3764" s="1" t="s">
        <v>28</v>
      </c>
      <c r="G3764" s="1" t="s">
        <v>35</v>
      </c>
      <c r="H3764" s="1" t="s">
        <v>36</v>
      </c>
      <c r="I3764" s="1">
        <v>13.7</v>
      </c>
      <c r="J3764" s="1" t="s">
        <v>24</v>
      </c>
      <c r="K3764" s="1" t="s">
        <v>337</v>
      </c>
      <c r="L3764" s="1">
        <v>5</v>
      </c>
      <c r="N3764" s="1">
        <v>4.45</v>
      </c>
      <c r="P3764" s="2">
        <f t="shared" si="247"/>
        <v>157.75</v>
      </c>
      <c r="R3764" t="str">
        <f t="shared" si="245"/>
        <v/>
      </c>
    </row>
    <row r="3765" spans="1:18" ht="20.399999999999999" x14ac:dyDescent="0.35">
      <c r="A3765" s="1">
        <v>3763</v>
      </c>
      <c r="B3765" s="1" t="s">
        <v>1602</v>
      </c>
      <c r="C3765" s="1" t="s">
        <v>22</v>
      </c>
      <c r="D3765" s="1">
        <v>2009</v>
      </c>
      <c r="E3765" s="1">
        <v>70000</v>
      </c>
      <c r="F3765" s="1" t="s">
        <v>23</v>
      </c>
      <c r="G3765" s="1" t="s">
        <v>17</v>
      </c>
      <c r="H3765" s="1" t="s">
        <v>18</v>
      </c>
      <c r="I3765" s="1">
        <v>14</v>
      </c>
      <c r="J3765" s="1" t="s">
        <v>24</v>
      </c>
      <c r="K3765" s="1" t="s">
        <v>331</v>
      </c>
      <c r="L3765" s="1">
        <v>7</v>
      </c>
      <c r="N3765" s="1">
        <v>2.85</v>
      </c>
      <c r="P3765" s="2">
        <f t="shared" si="247"/>
        <v>112</v>
      </c>
      <c r="R3765" t="str">
        <f t="shared" si="245"/>
        <v/>
      </c>
    </row>
    <row r="3766" spans="1:18" ht="20.399999999999999" x14ac:dyDescent="0.35">
      <c r="A3766" s="1">
        <v>3764</v>
      </c>
      <c r="B3766" s="1" t="s">
        <v>211</v>
      </c>
      <c r="C3766" s="1" t="s">
        <v>61</v>
      </c>
      <c r="D3766" s="1">
        <v>2014</v>
      </c>
      <c r="E3766" s="1">
        <v>86000</v>
      </c>
      <c r="F3766" s="1" t="s">
        <v>23</v>
      </c>
      <c r="G3766" s="1" t="s">
        <v>17</v>
      </c>
      <c r="H3766" s="1" t="s">
        <v>18</v>
      </c>
      <c r="I3766" s="1">
        <v>15.1</v>
      </c>
      <c r="J3766" s="1" t="s">
        <v>24</v>
      </c>
      <c r="K3766" s="1" t="s">
        <v>167</v>
      </c>
      <c r="L3766" s="1">
        <v>7</v>
      </c>
      <c r="N3766" s="1">
        <v>7.85</v>
      </c>
      <c r="P3766" s="2">
        <f t="shared" si="247"/>
        <v>140</v>
      </c>
      <c r="R3766" t="str">
        <f t="shared" si="245"/>
        <v/>
      </c>
    </row>
    <row r="3767" spans="1:18" ht="20.399999999999999" x14ac:dyDescent="0.35">
      <c r="A3767" s="1">
        <v>3765</v>
      </c>
      <c r="B3767" s="1" t="s">
        <v>887</v>
      </c>
      <c r="C3767" s="1" t="s">
        <v>22</v>
      </c>
      <c r="D3767" s="1">
        <v>2016</v>
      </c>
      <c r="E3767" s="1">
        <v>32000</v>
      </c>
      <c r="F3767" s="1" t="s">
        <v>28</v>
      </c>
      <c r="G3767" s="1" t="s">
        <v>17</v>
      </c>
      <c r="H3767" s="1" t="s">
        <v>18</v>
      </c>
      <c r="I3767" s="1">
        <v>19.100000000000001</v>
      </c>
      <c r="J3767" s="1" t="s">
        <v>24</v>
      </c>
      <c r="K3767" s="1" t="s">
        <v>733</v>
      </c>
      <c r="L3767" s="1">
        <v>5</v>
      </c>
      <c r="N3767" s="1">
        <v>5.3</v>
      </c>
      <c r="P3767" s="2">
        <f t="shared" si="247"/>
        <v>85.8</v>
      </c>
      <c r="R3767" t="str">
        <f t="shared" si="245"/>
        <v/>
      </c>
    </row>
    <row r="3768" spans="1:18" ht="20.399999999999999" x14ac:dyDescent="0.35">
      <c r="A3768" s="1">
        <v>3766</v>
      </c>
      <c r="B3768" s="1" t="s">
        <v>1319</v>
      </c>
      <c r="C3768" s="1" t="s">
        <v>15</v>
      </c>
      <c r="D3768" s="1">
        <v>2017</v>
      </c>
      <c r="E3768" s="1">
        <v>15000</v>
      </c>
      <c r="F3768" s="1" t="s">
        <v>28</v>
      </c>
      <c r="G3768" s="1" t="s">
        <v>17</v>
      </c>
      <c r="H3768" s="1" t="s">
        <v>18</v>
      </c>
      <c r="I3768" s="1">
        <v>18.88</v>
      </c>
      <c r="J3768" s="1" t="s">
        <v>24</v>
      </c>
      <c r="K3768" s="1" t="s">
        <v>461</v>
      </c>
      <c r="L3768" s="1">
        <v>5</v>
      </c>
      <c r="N3768" s="1">
        <v>8</v>
      </c>
      <c r="P3768" s="2">
        <f t="shared" ref="P3768:P3801" si="248">--LEFT(K3768, FIND(" ", K3768) - 1)</f>
        <v>123.24</v>
      </c>
      <c r="R3768" t="str">
        <f t="shared" si="245"/>
        <v/>
      </c>
    </row>
    <row r="3769" spans="1:18" ht="20.399999999999999" x14ac:dyDescent="0.35">
      <c r="A3769" s="1">
        <v>3767</v>
      </c>
      <c r="B3769" s="1" t="s">
        <v>1148</v>
      </c>
      <c r="C3769" s="1" t="s">
        <v>34</v>
      </c>
      <c r="D3769" s="1">
        <v>2014</v>
      </c>
      <c r="E3769" s="1">
        <v>69918</v>
      </c>
      <c r="F3769" s="1" t="s">
        <v>23</v>
      </c>
      <c r="G3769" s="1" t="s">
        <v>17</v>
      </c>
      <c r="H3769" s="1" t="s">
        <v>18</v>
      </c>
      <c r="I3769" s="1">
        <v>21.43</v>
      </c>
      <c r="J3769" s="1" t="s">
        <v>24</v>
      </c>
      <c r="K3769" s="1" t="s">
        <v>566</v>
      </c>
      <c r="L3769" s="1">
        <v>5</v>
      </c>
      <c r="N3769" s="1">
        <v>9.43</v>
      </c>
      <c r="P3769" s="2">
        <f t="shared" si="248"/>
        <v>87.2</v>
      </c>
      <c r="R3769" t="str">
        <f t="shared" si="245"/>
        <v/>
      </c>
    </row>
    <row r="3770" spans="1:18" ht="20.399999999999999" x14ac:dyDescent="0.35">
      <c r="A3770" s="1">
        <v>3768</v>
      </c>
      <c r="B3770" s="1" t="s">
        <v>2269</v>
      </c>
      <c r="C3770" s="1" t="s">
        <v>22</v>
      </c>
      <c r="D3770" s="1">
        <v>2012</v>
      </c>
      <c r="E3770" s="1">
        <v>39000</v>
      </c>
      <c r="F3770" s="1" t="s">
        <v>28</v>
      </c>
      <c r="G3770" s="1" t="s">
        <v>17</v>
      </c>
      <c r="H3770" s="1" t="s">
        <v>18</v>
      </c>
      <c r="I3770" s="1">
        <v>18.5</v>
      </c>
      <c r="J3770" s="1" t="s">
        <v>24</v>
      </c>
      <c r="K3770" s="1" t="s">
        <v>84</v>
      </c>
      <c r="L3770" s="1">
        <v>5</v>
      </c>
      <c r="N3770" s="1">
        <v>2.75</v>
      </c>
      <c r="P3770" s="2">
        <f t="shared" si="248"/>
        <v>80</v>
      </c>
      <c r="R3770" t="str">
        <f t="shared" si="245"/>
        <v/>
      </c>
    </row>
    <row r="3771" spans="1:18" ht="20.399999999999999" x14ac:dyDescent="0.35">
      <c r="A3771" s="1">
        <v>3769</v>
      </c>
      <c r="B3771" s="1" t="s">
        <v>1099</v>
      </c>
      <c r="C3771" s="1" t="s">
        <v>15</v>
      </c>
      <c r="D3771" s="1">
        <v>2018</v>
      </c>
      <c r="E3771" s="1">
        <v>1011</v>
      </c>
      <c r="F3771" s="1" t="s">
        <v>23</v>
      </c>
      <c r="G3771" s="1" t="s">
        <v>17</v>
      </c>
      <c r="H3771" s="1" t="s">
        <v>18</v>
      </c>
      <c r="I3771" s="1">
        <v>20.37</v>
      </c>
      <c r="J3771" s="1" t="s">
        <v>24</v>
      </c>
      <c r="K3771" s="1" t="s">
        <v>95</v>
      </c>
      <c r="L3771" s="1">
        <v>5</v>
      </c>
      <c r="N3771" s="1">
        <v>13.5</v>
      </c>
      <c r="P3771" s="2">
        <f t="shared" si="248"/>
        <v>108.45</v>
      </c>
      <c r="R3771" t="str">
        <f t="shared" si="245"/>
        <v/>
      </c>
    </row>
    <row r="3772" spans="1:18" ht="20.399999999999999" x14ac:dyDescent="0.35">
      <c r="A3772" s="1">
        <v>3770</v>
      </c>
      <c r="B3772" s="1" t="s">
        <v>710</v>
      </c>
      <c r="C3772" s="1" t="s">
        <v>39</v>
      </c>
      <c r="D3772" s="1">
        <v>2009</v>
      </c>
      <c r="E3772" s="1">
        <v>85000</v>
      </c>
      <c r="F3772" s="1" t="s">
        <v>23</v>
      </c>
      <c r="G3772" s="1" t="s">
        <v>35</v>
      </c>
      <c r="H3772" s="1" t="s">
        <v>18</v>
      </c>
      <c r="I3772" s="1">
        <v>11</v>
      </c>
      <c r="J3772" s="1" t="s">
        <v>24</v>
      </c>
      <c r="K3772" s="1" t="s">
        <v>711</v>
      </c>
      <c r="L3772" s="1">
        <v>5</v>
      </c>
      <c r="N3772" s="1">
        <v>9.99</v>
      </c>
      <c r="P3772" s="2">
        <f t="shared" si="248"/>
        <v>198.5</v>
      </c>
      <c r="R3772" t="str">
        <f t="shared" si="245"/>
        <v/>
      </c>
    </row>
    <row r="3773" spans="1:18" ht="20.399999999999999" x14ac:dyDescent="0.35">
      <c r="A3773" s="1">
        <v>3771</v>
      </c>
      <c r="B3773" s="1" t="s">
        <v>2270</v>
      </c>
      <c r="C3773" s="1" t="s">
        <v>27</v>
      </c>
      <c r="D3773" s="1">
        <v>2017</v>
      </c>
      <c r="E3773" s="1">
        <v>46663</v>
      </c>
      <c r="F3773" s="1" t="s">
        <v>28</v>
      </c>
      <c r="G3773" s="1" t="s">
        <v>17</v>
      </c>
      <c r="H3773" s="1" t="s">
        <v>18</v>
      </c>
      <c r="I3773" s="1">
        <v>21.1</v>
      </c>
      <c r="J3773" s="1" t="s">
        <v>24</v>
      </c>
      <c r="K3773" s="1" t="s">
        <v>363</v>
      </c>
      <c r="L3773" s="1">
        <v>5</v>
      </c>
      <c r="N3773" s="1">
        <v>6.95</v>
      </c>
      <c r="P3773" s="2">
        <f t="shared" si="248"/>
        <v>100</v>
      </c>
      <c r="R3773" t="str">
        <f t="shared" si="245"/>
        <v/>
      </c>
    </row>
    <row r="3774" spans="1:18" ht="20.399999999999999" x14ac:dyDescent="0.35">
      <c r="A3774" s="1">
        <v>3772</v>
      </c>
      <c r="B3774" s="1" t="s">
        <v>2271</v>
      </c>
      <c r="C3774" s="1" t="s">
        <v>27</v>
      </c>
      <c r="D3774" s="1">
        <v>2015</v>
      </c>
      <c r="E3774" s="1">
        <v>27000</v>
      </c>
      <c r="F3774" s="1" t="s">
        <v>28</v>
      </c>
      <c r="G3774" s="1" t="s">
        <v>35</v>
      </c>
      <c r="H3774" s="1" t="s">
        <v>18</v>
      </c>
      <c r="I3774" s="1">
        <v>17.97</v>
      </c>
      <c r="J3774" s="1" t="s">
        <v>24</v>
      </c>
      <c r="K3774" s="1" t="s">
        <v>842</v>
      </c>
      <c r="L3774" s="1">
        <v>5</v>
      </c>
      <c r="N3774" s="1">
        <v>6.75</v>
      </c>
      <c r="P3774" s="2">
        <f t="shared" si="248"/>
        <v>99.6</v>
      </c>
      <c r="R3774" t="str">
        <f t="shared" si="245"/>
        <v/>
      </c>
    </row>
    <row r="3775" spans="1:18" ht="20.399999999999999" x14ac:dyDescent="0.35">
      <c r="A3775" s="1">
        <v>3773</v>
      </c>
      <c r="B3775" s="1" t="s">
        <v>559</v>
      </c>
      <c r="C3775" s="1" t="s">
        <v>27</v>
      </c>
      <c r="D3775" s="1">
        <v>2015</v>
      </c>
      <c r="E3775" s="1">
        <v>15000</v>
      </c>
      <c r="F3775" s="1" t="s">
        <v>28</v>
      </c>
      <c r="G3775" s="1" t="s">
        <v>35</v>
      </c>
      <c r="H3775" s="1" t="s">
        <v>18</v>
      </c>
      <c r="I3775" s="1">
        <v>18.899999999999999</v>
      </c>
      <c r="J3775" s="1" t="s">
        <v>24</v>
      </c>
      <c r="K3775" s="1" t="s">
        <v>110</v>
      </c>
      <c r="L3775" s="1">
        <v>5</v>
      </c>
      <c r="N3775" s="1">
        <v>5.5</v>
      </c>
      <c r="P3775" s="2">
        <f t="shared" si="248"/>
        <v>82</v>
      </c>
      <c r="R3775" t="str">
        <f t="shared" si="245"/>
        <v/>
      </c>
    </row>
    <row r="3776" spans="1:18" ht="20.399999999999999" x14ac:dyDescent="0.35">
      <c r="A3776" s="1">
        <v>3774</v>
      </c>
      <c r="B3776" s="1" t="s">
        <v>52</v>
      </c>
      <c r="C3776" s="1" t="s">
        <v>53</v>
      </c>
      <c r="D3776" s="1">
        <v>2018</v>
      </c>
      <c r="E3776" s="1">
        <v>10575</v>
      </c>
      <c r="F3776" s="1" t="s">
        <v>28</v>
      </c>
      <c r="G3776" s="1" t="s">
        <v>17</v>
      </c>
      <c r="H3776" s="1" t="s">
        <v>18</v>
      </c>
      <c r="I3776" s="1">
        <v>21.56</v>
      </c>
      <c r="J3776" s="1" t="s">
        <v>24</v>
      </c>
      <c r="K3776" s="1" t="s">
        <v>54</v>
      </c>
      <c r="L3776" s="1">
        <v>5</v>
      </c>
      <c r="M3776" s="1" t="s">
        <v>1477</v>
      </c>
      <c r="N3776" s="1">
        <v>9.18</v>
      </c>
      <c r="P3776" s="2">
        <f t="shared" si="248"/>
        <v>103.25</v>
      </c>
      <c r="Q3776">
        <f t="shared" si="246"/>
        <v>1111000</v>
      </c>
      <c r="R3776">
        <f t="shared" si="245"/>
        <v>99.990706570657068</v>
      </c>
    </row>
    <row r="3777" spans="1:18" ht="20.399999999999999" x14ac:dyDescent="0.35">
      <c r="A3777" s="1">
        <v>3775</v>
      </c>
      <c r="B3777" s="1" t="s">
        <v>791</v>
      </c>
      <c r="C3777" s="1" t="s">
        <v>43</v>
      </c>
      <c r="D3777" s="1">
        <v>2014</v>
      </c>
      <c r="E3777" s="1">
        <v>12500</v>
      </c>
      <c r="F3777" s="1" t="s">
        <v>28</v>
      </c>
      <c r="G3777" s="1" t="s">
        <v>17</v>
      </c>
      <c r="H3777" s="1" t="s">
        <v>18</v>
      </c>
      <c r="I3777" s="1">
        <v>19.100000000000001</v>
      </c>
      <c r="J3777" s="1" t="s">
        <v>24</v>
      </c>
      <c r="K3777" s="1" t="s">
        <v>110</v>
      </c>
      <c r="L3777" s="1">
        <v>5</v>
      </c>
      <c r="N3777" s="1">
        <v>4.1500000000000004</v>
      </c>
      <c r="P3777" s="2">
        <f t="shared" si="248"/>
        <v>82</v>
      </c>
      <c r="R3777" t="str">
        <f t="shared" si="245"/>
        <v/>
      </c>
    </row>
    <row r="3778" spans="1:18" ht="20.399999999999999" x14ac:dyDescent="0.35">
      <c r="A3778" s="1">
        <v>3776</v>
      </c>
      <c r="B3778" s="1" t="s">
        <v>785</v>
      </c>
      <c r="C3778" s="1" t="s">
        <v>129</v>
      </c>
      <c r="D3778" s="1">
        <v>2012</v>
      </c>
      <c r="E3778" s="1">
        <v>52000</v>
      </c>
      <c r="F3778" s="1" t="s">
        <v>23</v>
      </c>
      <c r="G3778" s="1" t="s">
        <v>17</v>
      </c>
      <c r="H3778" s="1" t="s">
        <v>18</v>
      </c>
      <c r="I3778" s="1">
        <v>22.32</v>
      </c>
      <c r="J3778" s="1" t="s">
        <v>24</v>
      </c>
      <c r="K3778" s="1" t="s">
        <v>235</v>
      </c>
      <c r="L3778" s="1">
        <v>5</v>
      </c>
      <c r="N3778" s="1">
        <v>6.5</v>
      </c>
      <c r="P3778" s="2">
        <f t="shared" si="248"/>
        <v>126.32</v>
      </c>
      <c r="R3778" t="str">
        <f t="shared" si="245"/>
        <v/>
      </c>
    </row>
    <row r="3779" spans="1:18" ht="20.399999999999999" x14ac:dyDescent="0.35">
      <c r="A3779" s="1">
        <v>3777</v>
      </c>
      <c r="B3779" s="1" t="s">
        <v>1714</v>
      </c>
      <c r="C3779" s="1" t="s">
        <v>53</v>
      </c>
      <c r="D3779" s="1">
        <v>2015</v>
      </c>
      <c r="E3779" s="1">
        <v>49818</v>
      </c>
      <c r="F3779" s="1" t="s">
        <v>28</v>
      </c>
      <c r="G3779" s="1" t="s">
        <v>17</v>
      </c>
      <c r="H3779" s="1" t="s">
        <v>18</v>
      </c>
      <c r="I3779" s="1">
        <v>21.5</v>
      </c>
      <c r="J3779" s="1" t="s">
        <v>24</v>
      </c>
      <c r="K3779" s="1" t="s">
        <v>291</v>
      </c>
      <c r="L3779" s="1">
        <v>5</v>
      </c>
      <c r="M3779" s="1" t="s">
        <v>2272</v>
      </c>
      <c r="N3779" s="1">
        <v>4.1100000000000003</v>
      </c>
      <c r="P3779" s="2">
        <f t="shared" si="248"/>
        <v>81.8</v>
      </c>
      <c r="Q3779">
        <f t="shared" si="246"/>
        <v>544000</v>
      </c>
      <c r="R3779">
        <f t="shared" si="245"/>
        <v>99.984963235294117</v>
      </c>
    </row>
    <row r="3780" spans="1:18" ht="20.399999999999999" x14ac:dyDescent="0.35">
      <c r="A3780" s="1">
        <v>3778</v>
      </c>
      <c r="B3780" s="1" t="s">
        <v>1921</v>
      </c>
      <c r="C3780" s="1" t="s">
        <v>39</v>
      </c>
      <c r="D3780" s="1">
        <v>2008</v>
      </c>
      <c r="E3780" s="1">
        <v>90000</v>
      </c>
      <c r="F3780" s="1" t="s">
        <v>23</v>
      </c>
      <c r="G3780" s="1" t="s">
        <v>17</v>
      </c>
      <c r="H3780" s="1" t="s">
        <v>36</v>
      </c>
      <c r="I3780" s="1">
        <v>16.8</v>
      </c>
      <c r="J3780" s="1" t="s">
        <v>24</v>
      </c>
      <c r="K3780" s="1" t="s">
        <v>215</v>
      </c>
      <c r="L3780" s="1">
        <v>5</v>
      </c>
      <c r="N3780" s="1">
        <v>2.25</v>
      </c>
      <c r="P3780" s="2">
        <f t="shared" si="248"/>
        <v>110</v>
      </c>
      <c r="R3780" t="str">
        <f t="shared" si="245"/>
        <v/>
      </c>
    </row>
    <row r="3781" spans="1:18" ht="20.399999999999999" x14ac:dyDescent="0.35">
      <c r="A3781" s="1">
        <v>3779</v>
      </c>
      <c r="B3781" s="1" t="s">
        <v>955</v>
      </c>
      <c r="C3781" s="1" t="s">
        <v>53</v>
      </c>
      <c r="D3781" s="1">
        <v>2015</v>
      </c>
      <c r="E3781" s="1">
        <v>52207</v>
      </c>
      <c r="F3781" s="1" t="s">
        <v>28</v>
      </c>
      <c r="G3781" s="1" t="s">
        <v>17</v>
      </c>
      <c r="H3781" s="1" t="s">
        <v>18</v>
      </c>
      <c r="I3781" s="1">
        <v>17.71</v>
      </c>
      <c r="J3781" s="1" t="s">
        <v>24</v>
      </c>
      <c r="K3781" s="1" t="s">
        <v>151</v>
      </c>
      <c r="L3781" s="1">
        <v>5</v>
      </c>
      <c r="N3781" s="1">
        <v>4.5599999999999996</v>
      </c>
      <c r="P3781" s="2">
        <f t="shared" si="248"/>
        <v>78.900000000000006</v>
      </c>
      <c r="R3781" t="str">
        <f t="shared" si="245"/>
        <v/>
      </c>
    </row>
    <row r="3782" spans="1:18" ht="20.399999999999999" x14ac:dyDescent="0.35">
      <c r="A3782" s="1">
        <v>3780</v>
      </c>
      <c r="B3782" s="1" t="s">
        <v>2273</v>
      </c>
      <c r="C3782" s="1" t="s">
        <v>22</v>
      </c>
      <c r="D3782" s="1">
        <v>2013</v>
      </c>
      <c r="E3782" s="1">
        <v>167362</v>
      </c>
      <c r="F3782" s="1" t="s">
        <v>23</v>
      </c>
      <c r="G3782" s="1" t="s">
        <v>17</v>
      </c>
      <c r="H3782" s="1" t="s">
        <v>18</v>
      </c>
      <c r="I3782" s="1">
        <v>11.68</v>
      </c>
      <c r="J3782" s="1" t="s">
        <v>24</v>
      </c>
      <c r="K3782" s="1" t="s">
        <v>331</v>
      </c>
      <c r="L3782" s="1">
        <v>7</v>
      </c>
      <c r="N3782" s="1">
        <v>4</v>
      </c>
      <c r="P3782" s="2">
        <f t="shared" si="248"/>
        <v>112</v>
      </c>
      <c r="R3782" t="str">
        <f t="shared" si="245"/>
        <v/>
      </c>
    </row>
    <row r="3783" spans="1:18" ht="20.399999999999999" x14ac:dyDescent="0.35">
      <c r="A3783" s="1">
        <v>3781</v>
      </c>
      <c r="B3783" s="1" t="s">
        <v>737</v>
      </c>
      <c r="C3783" s="1" t="s">
        <v>34</v>
      </c>
      <c r="D3783" s="1">
        <v>2015</v>
      </c>
      <c r="E3783" s="1">
        <v>49894</v>
      </c>
      <c r="F3783" s="1" t="s">
        <v>23</v>
      </c>
      <c r="G3783" s="1" t="s">
        <v>17</v>
      </c>
      <c r="H3783" s="1" t="s">
        <v>18</v>
      </c>
      <c r="I3783" s="1">
        <v>23.59</v>
      </c>
      <c r="J3783" s="1" t="s">
        <v>24</v>
      </c>
      <c r="K3783" s="1" t="s">
        <v>311</v>
      </c>
      <c r="L3783" s="1">
        <v>5</v>
      </c>
      <c r="N3783" s="1">
        <v>5.27</v>
      </c>
      <c r="P3783" s="2">
        <f t="shared" si="248"/>
        <v>67.06</v>
      </c>
      <c r="R3783" t="str">
        <f t="shared" si="245"/>
        <v/>
      </c>
    </row>
    <row r="3784" spans="1:18" ht="20.399999999999999" x14ac:dyDescent="0.35">
      <c r="A3784" s="1">
        <v>3782</v>
      </c>
      <c r="B3784" s="1" t="s">
        <v>1988</v>
      </c>
      <c r="C3784" s="1" t="s">
        <v>53</v>
      </c>
      <c r="D3784" s="1">
        <v>2019</v>
      </c>
      <c r="E3784" s="1">
        <v>13024</v>
      </c>
      <c r="F3784" s="1" t="s">
        <v>23</v>
      </c>
      <c r="G3784" s="1" t="s">
        <v>17</v>
      </c>
      <c r="H3784" s="1" t="s">
        <v>18</v>
      </c>
      <c r="I3784" s="1">
        <v>18.059999999999999</v>
      </c>
      <c r="J3784" s="1" t="s">
        <v>24</v>
      </c>
      <c r="K3784" s="1" t="s">
        <v>759</v>
      </c>
      <c r="L3784" s="1">
        <v>7</v>
      </c>
      <c r="N3784" s="1">
        <v>9.11</v>
      </c>
      <c r="P3784" s="2">
        <f t="shared" si="248"/>
        <v>63</v>
      </c>
      <c r="R3784" t="str">
        <f t="shared" si="245"/>
        <v/>
      </c>
    </row>
    <row r="3785" spans="1:18" ht="20.399999999999999" x14ac:dyDescent="0.35">
      <c r="A3785" s="1">
        <v>3783</v>
      </c>
      <c r="B3785" s="1" t="s">
        <v>2274</v>
      </c>
      <c r="C3785" s="1" t="s">
        <v>22</v>
      </c>
      <c r="D3785" s="1">
        <v>2010</v>
      </c>
      <c r="E3785" s="1">
        <v>128000</v>
      </c>
      <c r="F3785" s="1" t="s">
        <v>23</v>
      </c>
      <c r="G3785" s="1" t="s">
        <v>17</v>
      </c>
      <c r="H3785" s="1" t="s">
        <v>36</v>
      </c>
      <c r="I3785" s="1">
        <v>14.42</v>
      </c>
      <c r="J3785" s="1" t="s">
        <v>24</v>
      </c>
      <c r="K3785" s="1" t="s">
        <v>153</v>
      </c>
      <c r="L3785" s="1">
        <v>5</v>
      </c>
      <c r="N3785" s="1">
        <v>6.2</v>
      </c>
      <c r="P3785" s="2">
        <f t="shared" si="248"/>
        <v>147.6</v>
      </c>
      <c r="R3785" t="str">
        <f t="shared" si="245"/>
        <v/>
      </c>
    </row>
    <row r="3786" spans="1:18" ht="20.399999999999999" x14ac:dyDescent="0.35">
      <c r="A3786" s="1">
        <v>3784</v>
      </c>
      <c r="B3786" s="1" t="s">
        <v>236</v>
      </c>
      <c r="C3786" s="1" t="s">
        <v>53</v>
      </c>
      <c r="D3786" s="1">
        <v>2017</v>
      </c>
      <c r="E3786" s="1">
        <v>26023</v>
      </c>
      <c r="F3786" s="1" t="s">
        <v>23</v>
      </c>
      <c r="G3786" s="1" t="s">
        <v>35</v>
      </c>
      <c r="H3786" s="1" t="s">
        <v>18</v>
      </c>
      <c r="I3786" s="1">
        <v>11.36</v>
      </c>
      <c r="J3786" s="1" t="s">
        <v>24</v>
      </c>
      <c r="K3786" s="1" t="s">
        <v>46</v>
      </c>
      <c r="L3786" s="1">
        <v>7</v>
      </c>
      <c r="M3786" s="1" t="s">
        <v>2275</v>
      </c>
      <c r="N3786" s="1">
        <v>19.97</v>
      </c>
      <c r="P3786" s="2">
        <f t="shared" si="248"/>
        <v>171.5</v>
      </c>
      <c r="Q3786">
        <f t="shared" ref="Q3786:Q3847" si="249">VALUE(SUBSTITUTE(SUBSTITUTE(TRIM(M3786), CHAR(160), ""), " Lakh", "")) * 100000</f>
        <v>2655000</v>
      </c>
      <c r="R3786">
        <f t="shared" si="245"/>
        <v>99.993540489642186</v>
      </c>
    </row>
    <row r="3787" spans="1:18" ht="20.399999999999999" x14ac:dyDescent="0.35">
      <c r="A3787" s="1">
        <v>3785</v>
      </c>
      <c r="B3787" s="1" t="s">
        <v>2276</v>
      </c>
      <c r="C3787" s="1" t="s">
        <v>61</v>
      </c>
      <c r="D3787" s="1">
        <v>2016</v>
      </c>
      <c r="E3787" s="1">
        <v>42784</v>
      </c>
      <c r="F3787" s="1" t="s">
        <v>23</v>
      </c>
      <c r="G3787" s="1" t="s">
        <v>17</v>
      </c>
      <c r="H3787" s="1" t="s">
        <v>18</v>
      </c>
      <c r="I3787" s="1">
        <v>21.38</v>
      </c>
      <c r="J3787" s="1" t="s">
        <v>24</v>
      </c>
      <c r="K3787" s="1" t="s">
        <v>29</v>
      </c>
      <c r="L3787" s="1">
        <v>5</v>
      </c>
      <c r="N3787" s="1">
        <v>10.17</v>
      </c>
      <c r="P3787" s="2">
        <f t="shared" si="248"/>
        <v>88.7</v>
      </c>
      <c r="R3787" t="str">
        <f t="shared" si="245"/>
        <v/>
      </c>
    </row>
    <row r="3788" spans="1:18" ht="20.399999999999999" x14ac:dyDescent="0.35">
      <c r="A3788" s="1">
        <v>3786</v>
      </c>
      <c r="B3788" s="1" t="s">
        <v>143</v>
      </c>
      <c r="C3788" s="1" t="s">
        <v>22</v>
      </c>
      <c r="D3788" s="1">
        <v>2014</v>
      </c>
      <c r="E3788" s="1">
        <v>115000</v>
      </c>
      <c r="F3788" s="1" t="s">
        <v>23</v>
      </c>
      <c r="G3788" s="1" t="s">
        <v>17</v>
      </c>
      <c r="H3788" s="1" t="s">
        <v>18</v>
      </c>
      <c r="I3788" s="1">
        <v>28.4</v>
      </c>
      <c r="J3788" s="1" t="s">
        <v>24</v>
      </c>
      <c r="K3788" s="1" t="s">
        <v>51</v>
      </c>
      <c r="L3788" s="1">
        <v>5</v>
      </c>
      <c r="M3788" s="1" t="s">
        <v>2277</v>
      </c>
      <c r="N3788" s="1">
        <v>4.5</v>
      </c>
      <c r="P3788" s="2">
        <f t="shared" si="248"/>
        <v>74</v>
      </c>
      <c r="Q3788">
        <f t="shared" si="249"/>
        <v>826000</v>
      </c>
      <c r="R3788">
        <f t="shared" si="245"/>
        <v>99.991041162227603</v>
      </c>
    </row>
    <row r="3789" spans="1:18" ht="20.399999999999999" x14ac:dyDescent="0.35">
      <c r="A3789" s="1">
        <v>3787</v>
      </c>
      <c r="B3789" s="1" t="s">
        <v>2278</v>
      </c>
      <c r="C3789" s="1" t="s">
        <v>53</v>
      </c>
      <c r="D3789" s="1">
        <v>2019</v>
      </c>
      <c r="E3789" s="1">
        <v>30529</v>
      </c>
      <c r="F3789" s="1" t="s">
        <v>23</v>
      </c>
      <c r="G3789" s="1" t="s">
        <v>17</v>
      </c>
      <c r="H3789" s="1" t="s">
        <v>18</v>
      </c>
      <c r="I3789" s="1">
        <v>23.9</v>
      </c>
      <c r="J3789" s="1" t="s">
        <v>24</v>
      </c>
      <c r="K3789" s="1" t="s">
        <v>25</v>
      </c>
      <c r="L3789" s="1">
        <v>5</v>
      </c>
      <c r="N3789" s="1">
        <v>14.28</v>
      </c>
      <c r="P3789" s="2">
        <f t="shared" si="248"/>
        <v>126.2</v>
      </c>
      <c r="R3789" t="str">
        <f t="shared" ref="R3789:R3852" si="250">IF(Q3789&lt;&gt;"", ((Q3789 - P3789) / Q3789) * 100, "")</f>
        <v/>
      </c>
    </row>
    <row r="3790" spans="1:18" ht="20.399999999999999" x14ac:dyDescent="0.35">
      <c r="A3790" s="1">
        <v>3788</v>
      </c>
      <c r="B3790" s="1" t="s">
        <v>285</v>
      </c>
      <c r="C3790" s="1" t="s">
        <v>53</v>
      </c>
      <c r="D3790" s="1">
        <v>2012</v>
      </c>
      <c r="E3790" s="1">
        <v>14814</v>
      </c>
      <c r="F3790" s="1" t="s">
        <v>28</v>
      </c>
      <c r="G3790" s="1" t="s">
        <v>17</v>
      </c>
      <c r="H3790" s="1" t="s">
        <v>36</v>
      </c>
      <c r="I3790" s="1">
        <v>19.7</v>
      </c>
      <c r="J3790" s="1" t="s">
        <v>24</v>
      </c>
      <c r="K3790" s="1" t="s">
        <v>116</v>
      </c>
      <c r="L3790" s="1">
        <v>5</v>
      </c>
      <c r="N3790" s="1">
        <v>2.4700000000000002</v>
      </c>
      <c r="P3790" s="2">
        <f t="shared" si="248"/>
        <v>46.3</v>
      </c>
      <c r="R3790" t="str">
        <f t="shared" si="250"/>
        <v/>
      </c>
    </row>
    <row r="3791" spans="1:18" ht="20.399999999999999" x14ac:dyDescent="0.35">
      <c r="A3791" s="1">
        <v>3789</v>
      </c>
      <c r="B3791" s="1" t="s">
        <v>79</v>
      </c>
      <c r="C3791" s="1" t="s">
        <v>129</v>
      </c>
      <c r="D3791" s="1">
        <v>2016</v>
      </c>
      <c r="E3791" s="1">
        <v>58000</v>
      </c>
      <c r="F3791" s="1" t="s">
        <v>23</v>
      </c>
      <c r="G3791" s="1" t="s">
        <v>17</v>
      </c>
      <c r="H3791" s="1" t="s">
        <v>18</v>
      </c>
      <c r="I3791" s="1">
        <v>23.65</v>
      </c>
      <c r="J3791" s="1" t="s">
        <v>24</v>
      </c>
      <c r="K3791" s="1" t="s">
        <v>80</v>
      </c>
      <c r="L3791" s="1">
        <v>5</v>
      </c>
      <c r="N3791" s="1">
        <v>7.9</v>
      </c>
      <c r="P3791" s="2">
        <f t="shared" si="248"/>
        <v>88.5</v>
      </c>
      <c r="R3791" t="str">
        <f t="shared" si="250"/>
        <v/>
      </c>
    </row>
    <row r="3792" spans="1:18" ht="20.399999999999999" x14ac:dyDescent="0.35">
      <c r="A3792" s="1">
        <v>3790</v>
      </c>
      <c r="B3792" s="1" t="s">
        <v>1146</v>
      </c>
      <c r="C3792" s="1" t="s">
        <v>39</v>
      </c>
      <c r="D3792" s="1">
        <v>2011</v>
      </c>
      <c r="E3792" s="1">
        <v>68128</v>
      </c>
      <c r="F3792" s="1" t="s">
        <v>28</v>
      </c>
      <c r="G3792" s="1" t="s">
        <v>17</v>
      </c>
      <c r="H3792" s="1" t="s">
        <v>18</v>
      </c>
      <c r="I3792" s="1">
        <v>21.1</v>
      </c>
      <c r="J3792" s="1" t="s">
        <v>24</v>
      </c>
      <c r="K3792" s="1" t="s">
        <v>41</v>
      </c>
      <c r="L3792" s="1">
        <v>5</v>
      </c>
      <c r="N3792" s="1">
        <v>2.2999999999999998</v>
      </c>
      <c r="P3792" s="2">
        <f t="shared" si="248"/>
        <v>55.2</v>
      </c>
      <c r="R3792" t="str">
        <f t="shared" si="250"/>
        <v/>
      </c>
    </row>
    <row r="3793" spans="1:18" ht="20.399999999999999" x14ac:dyDescent="0.35">
      <c r="A3793" s="1">
        <v>3791</v>
      </c>
      <c r="B3793" s="1" t="s">
        <v>1132</v>
      </c>
      <c r="C3793" s="1" t="s">
        <v>39</v>
      </c>
      <c r="D3793" s="1">
        <v>2013</v>
      </c>
      <c r="E3793" s="1">
        <v>63220</v>
      </c>
      <c r="F3793" s="1" t="s">
        <v>28</v>
      </c>
      <c r="G3793" s="1" t="s">
        <v>17</v>
      </c>
      <c r="H3793" s="1" t="s">
        <v>18</v>
      </c>
      <c r="I3793" s="1">
        <v>13.24</v>
      </c>
      <c r="J3793" s="1" t="s">
        <v>24</v>
      </c>
      <c r="K3793" s="1" t="s">
        <v>342</v>
      </c>
      <c r="L3793" s="1">
        <v>5</v>
      </c>
      <c r="N3793" s="1">
        <v>6.5</v>
      </c>
      <c r="P3793" s="2">
        <f t="shared" si="248"/>
        <v>102.5</v>
      </c>
      <c r="R3793" t="str">
        <f t="shared" si="250"/>
        <v/>
      </c>
    </row>
    <row r="3794" spans="1:18" ht="20.399999999999999" x14ac:dyDescent="0.35">
      <c r="A3794" s="1">
        <v>3792</v>
      </c>
      <c r="B3794" s="1" t="s">
        <v>1146</v>
      </c>
      <c r="C3794" s="1" t="s">
        <v>39</v>
      </c>
      <c r="D3794" s="1">
        <v>2016</v>
      </c>
      <c r="E3794" s="1">
        <v>30000</v>
      </c>
      <c r="F3794" s="1" t="s">
        <v>28</v>
      </c>
      <c r="G3794" s="1" t="s">
        <v>17</v>
      </c>
      <c r="H3794" s="1" t="s">
        <v>18</v>
      </c>
      <c r="I3794" s="1">
        <v>21.1</v>
      </c>
      <c r="J3794" s="1" t="s">
        <v>24</v>
      </c>
      <c r="K3794" s="1" t="s">
        <v>41</v>
      </c>
      <c r="L3794" s="1">
        <v>5</v>
      </c>
      <c r="N3794" s="1">
        <v>3.25</v>
      </c>
      <c r="P3794" s="2">
        <f t="shared" si="248"/>
        <v>55.2</v>
      </c>
      <c r="R3794" t="str">
        <f t="shared" si="250"/>
        <v/>
      </c>
    </row>
    <row r="3795" spans="1:18" ht="20.399999999999999" x14ac:dyDescent="0.35">
      <c r="A3795" s="1">
        <v>3793</v>
      </c>
      <c r="B3795" s="1" t="s">
        <v>1386</v>
      </c>
      <c r="C3795" s="1" t="s">
        <v>74</v>
      </c>
      <c r="D3795" s="1">
        <v>2017</v>
      </c>
      <c r="E3795" s="1">
        <v>27768</v>
      </c>
      <c r="F3795" s="1" t="s">
        <v>23</v>
      </c>
      <c r="G3795" s="1" t="s">
        <v>17</v>
      </c>
      <c r="H3795" s="1" t="s">
        <v>18</v>
      </c>
      <c r="I3795" s="1">
        <v>20.65</v>
      </c>
      <c r="J3795" s="1" t="s">
        <v>24</v>
      </c>
      <c r="K3795" s="1" t="s">
        <v>29</v>
      </c>
      <c r="L3795" s="1">
        <v>5</v>
      </c>
      <c r="M3795" s="1" t="s">
        <v>1387</v>
      </c>
      <c r="N3795" s="1">
        <v>5.85</v>
      </c>
      <c r="P3795" s="2">
        <f t="shared" si="248"/>
        <v>88.7</v>
      </c>
      <c r="Q3795">
        <f t="shared" si="249"/>
        <v>1006000</v>
      </c>
      <c r="R3795">
        <f t="shared" si="250"/>
        <v>99.991182902584498</v>
      </c>
    </row>
    <row r="3796" spans="1:18" ht="20.399999999999999" x14ac:dyDescent="0.35">
      <c r="A3796" s="1">
        <v>3794</v>
      </c>
      <c r="B3796" s="1" t="s">
        <v>951</v>
      </c>
      <c r="C3796" s="1" t="s">
        <v>39</v>
      </c>
      <c r="D3796" s="1">
        <v>2014</v>
      </c>
      <c r="E3796" s="1">
        <v>53000</v>
      </c>
      <c r="F3796" s="1" t="s">
        <v>23</v>
      </c>
      <c r="G3796" s="1" t="s">
        <v>35</v>
      </c>
      <c r="H3796" s="1" t="s">
        <v>36</v>
      </c>
      <c r="I3796" s="1">
        <v>14.21</v>
      </c>
      <c r="J3796" s="1" t="s">
        <v>24</v>
      </c>
      <c r="K3796" s="1" t="s">
        <v>572</v>
      </c>
      <c r="L3796" s="1">
        <v>5</v>
      </c>
      <c r="N3796" s="1">
        <v>29</v>
      </c>
      <c r="P3796" s="2">
        <f t="shared" si="248"/>
        <v>203</v>
      </c>
      <c r="R3796" t="str">
        <f t="shared" si="250"/>
        <v/>
      </c>
    </row>
    <row r="3797" spans="1:18" ht="20.399999999999999" x14ac:dyDescent="0.35">
      <c r="A3797" s="1">
        <v>3795</v>
      </c>
      <c r="B3797" s="1" t="s">
        <v>1349</v>
      </c>
      <c r="C3797" s="1" t="s">
        <v>34</v>
      </c>
      <c r="D3797" s="1">
        <v>2014</v>
      </c>
      <c r="E3797" s="1">
        <v>87652</v>
      </c>
      <c r="F3797" s="1" t="s">
        <v>23</v>
      </c>
      <c r="G3797" s="1" t="s">
        <v>35</v>
      </c>
      <c r="H3797" s="1" t="s">
        <v>36</v>
      </c>
      <c r="I3797" s="1">
        <v>14.16</v>
      </c>
      <c r="J3797" s="1" t="s">
        <v>24</v>
      </c>
      <c r="K3797" s="1" t="s">
        <v>640</v>
      </c>
      <c r="L3797" s="1">
        <v>5</v>
      </c>
      <c r="N3797" s="1">
        <v>25.71</v>
      </c>
      <c r="P3797" s="2">
        <f t="shared" si="248"/>
        <v>174.3</v>
      </c>
      <c r="R3797" t="str">
        <f t="shared" si="250"/>
        <v/>
      </c>
    </row>
    <row r="3798" spans="1:18" ht="20.399999999999999" x14ac:dyDescent="0.35">
      <c r="A3798" s="1">
        <v>3796</v>
      </c>
      <c r="B3798" s="1" t="s">
        <v>2279</v>
      </c>
      <c r="C3798" s="1" t="s">
        <v>27</v>
      </c>
      <c r="D3798" s="1">
        <v>2008</v>
      </c>
      <c r="E3798" s="1">
        <v>94873</v>
      </c>
      <c r="F3798" s="1" t="s">
        <v>28</v>
      </c>
      <c r="G3798" s="1" t="s">
        <v>17</v>
      </c>
      <c r="H3798" s="1" t="s">
        <v>36</v>
      </c>
      <c r="I3798" s="1">
        <v>15.3</v>
      </c>
      <c r="J3798" s="1" t="s">
        <v>24</v>
      </c>
      <c r="K3798" s="1" t="s">
        <v>1575</v>
      </c>
      <c r="L3798" s="1">
        <v>5</v>
      </c>
      <c r="N3798" s="1">
        <v>1.85</v>
      </c>
      <c r="P3798" s="2">
        <f t="shared" si="248"/>
        <v>101</v>
      </c>
      <c r="R3798" t="str">
        <f t="shared" si="250"/>
        <v/>
      </c>
    </row>
    <row r="3799" spans="1:18" ht="20.399999999999999" x14ac:dyDescent="0.35">
      <c r="A3799" s="1">
        <v>3797</v>
      </c>
      <c r="B3799" s="1" t="s">
        <v>794</v>
      </c>
      <c r="C3799" s="1" t="s">
        <v>15</v>
      </c>
      <c r="D3799" s="1">
        <v>2015</v>
      </c>
      <c r="E3799" s="1">
        <v>56000</v>
      </c>
      <c r="F3799" s="1" t="s">
        <v>23</v>
      </c>
      <c r="G3799" s="1" t="s">
        <v>35</v>
      </c>
      <c r="H3799" s="1" t="s">
        <v>18</v>
      </c>
      <c r="I3799" s="1">
        <v>18.88</v>
      </c>
      <c r="J3799" s="1" t="s">
        <v>24</v>
      </c>
      <c r="K3799" s="1" t="s">
        <v>99</v>
      </c>
      <c r="L3799" s="1">
        <v>5</v>
      </c>
      <c r="N3799" s="1">
        <v>22.75</v>
      </c>
      <c r="P3799" s="2">
        <f t="shared" si="248"/>
        <v>184</v>
      </c>
      <c r="R3799" t="str">
        <f t="shared" si="250"/>
        <v/>
      </c>
    </row>
    <row r="3800" spans="1:18" ht="20.399999999999999" x14ac:dyDescent="0.35">
      <c r="A3800" s="1">
        <v>3798</v>
      </c>
      <c r="B3800" s="1" t="s">
        <v>2270</v>
      </c>
      <c r="C3800" s="1" t="s">
        <v>53</v>
      </c>
      <c r="D3800" s="1">
        <v>2018</v>
      </c>
      <c r="E3800" s="1">
        <v>18678</v>
      </c>
      <c r="F3800" s="1" t="s">
        <v>28</v>
      </c>
      <c r="G3800" s="1" t="s">
        <v>17</v>
      </c>
      <c r="H3800" s="1" t="s">
        <v>18</v>
      </c>
      <c r="I3800" s="1">
        <v>21.1</v>
      </c>
      <c r="J3800" s="1" t="s">
        <v>24</v>
      </c>
      <c r="K3800" s="1" t="s">
        <v>363</v>
      </c>
      <c r="L3800" s="1">
        <v>5</v>
      </c>
      <c r="N3800" s="1">
        <v>8.32</v>
      </c>
      <c r="P3800" s="2">
        <f t="shared" si="248"/>
        <v>100</v>
      </c>
      <c r="R3800" t="str">
        <f t="shared" si="250"/>
        <v/>
      </c>
    </row>
    <row r="3801" spans="1:18" ht="20.399999999999999" x14ac:dyDescent="0.35">
      <c r="A3801" s="1">
        <v>3799</v>
      </c>
      <c r="B3801" s="1" t="s">
        <v>2026</v>
      </c>
      <c r="C3801" s="1" t="s">
        <v>61</v>
      </c>
      <c r="D3801" s="1">
        <v>2014</v>
      </c>
      <c r="E3801" s="1">
        <v>30000</v>
      </c>
      <c r="F3801" s="1" t="s">
        <v>23</v>
      </c>
      <c r="G3801" s="1" t="s">
        <v>35</v>
      </c>
      <c r="H3801" s="1" t="s">
        <v>18</v>
      </c>
      <c r="I3801" s="1">
        <v>14.21</v>
      </c>
      <c r="J3801" s="1" t="s">
        <v>24</v>
      </c>
      <c r="K3801" s="1" t="s">
        <v>572</v>
      </c>
      <c r="L3801" s="1">
        <v>5</v>
      </c>
      <c r="N3801" s="1">
        <v>26</v>
      </c>
      <c r="P3801" s="2">
        <f t="shared" si="248"/>
        <v>203</v>
      </c>
      <c r="R3801" t="str">
        <f t="shared" si="250"/>
        <v/>
      </c>
    </row>
    <row r="3802" spans="1:18" ht="20.399999999999999" x14ac:dyDescent="0.35">
      <c r="A3802" s="1">
        <v>3800</v>
      </c>
      <c r="B3802" s="1" t="s">
        <v>2280</v>
      </c>
      <c r="C3802" s="1" t="s">
        <v>15</v>
      </c>
      <c r="D3802" s="1">
        <v>2012</v>
      </c>
      <c r="E3802" s="1">
        <v>129000</v>
      </c>
      <c r="F3802" s="1" t="s">
        <v>23</v>
      </c>
      <c r="G3802" s="1" t="s">
        <v>35</v>
      </c>
      <c r="H3802" s="1" t="s">
        <v>18</v>
      </c>
      <c r="I3802" s="1">
        <v>12.8</v>
      </c>
      <c r="J3802" s="1" t="s">
        <v>24</v>
      </c>
      <c r="K3802" s="1" t="s">
        <v>188</v>
      </c>
      <c r="N3802" s="1">
        <v>7</v>
      </c>
      <c r="P3802" s="2"/>
      <c r="R3802" t="str">
        <f t="shared" si="250"/>
        <v/>
      </c>
    </row>
    <row r="3803" spans="1:18" ht="20.399999999999999" x14ac:dyDescent="0.35">
      <c r="A3803" s="1">
        <v>3801</v>
      </c>
      <c r="B3803" s="1" t="s">
        <v>204</v>
      </c>
      <c r="C3803" s="1" t="s">
        <v>39</v>
      </c>
      <c r="D3803" s="1">
        <v>2013</v>
      </c>
      <c r="E3803" s="1">
        <v>59000</v>
      </c>
      <c r="F3803" s="1" t="s">
        <v>28</v>
      </c>
      <c r="G3803" s="1" t="s">
        <v>17</v>
      </c>
      <c r="H3803" s="1" t="s">
        <v>18</v>
      </c>
      <c r="I3803" s="1">
        <v>20.36</v>
      </c>
      <c r="J3803" s="1" t="s">
        <v>24</v>
      </c>
      <c r="K3803" s="1" t="s">
        <v>151</v>
      </c>
      <c r="L3803" s="1">
        <v>5</v>
      </c>
      <c r="N3803" s="1">
        <v>3.45</v>
      </c>
      <c r="P3803" s="2">
        <f t="shared" ref="P3803:P3811" si="251">--LEFT(K3803, FIND(" ", K3803) - 1)</f>
        <v>78.900000000000006</v>
      </c>
      <c r="R3803" t="str">
        <f t="shared" si="250"/>
        <v/>
      </c>
    </row>
    <row r="3804" spans="1:18" ht="20.399999999999999" x14ac:dyDescent="0.35">
      <c r="A3804" s="1">
        <v>3802</v>
      </c>
      <c r="B3804" s="1" t="s">
        <v>1108</v>
      </c>
      <c r="C3804" s="1" t="s">
        <v>15</v>
      </c>
      <c r="D3804" s="1">
        <v>2017</v>
      </c>
      <c r="E3804" s="1">
        <v>13000</v>
      </c>
      <c r="F3804" s="1" t="s">
        <v>28</v>
      </c>
      <c r="G3804" s="1" t="s">
        <v>17</v>
      </c>
      <c r="H3804" s="1" t="s">
        <v>18</v>
      </c>
      <c r="I3804" s="1">
        <v>18.899999999999999</v>
      </c>
      <c r="J3804" s="1" t="s">
        <v>24</v>
      </c>
      <c r="K3804" s="1" t="s">
        <v>110</v>
      </c>
      <c r="L3804" s="1">
        <v>5</v>
      </c>
      <c r="N3804" s="1">
        <v>5.15</v>
      </c>
      <c r="P3804" s="2">
        <f t="shared" si="251"/>
        <v>82</v>
      </c>
      <c r="R3804" t="str">
        <f t="shared" si="250"/>
        <v/>
      </c>
    </row>
    <row r="3805" spans="1:18" ht="20.399999999999999" x14ac:dyDescent="0.35">
      <c r="A3805" s="1">
        <v>3803</v>
      </c>
      <c r="B3805" s="1" t="s">
        <v>312</v>
      </c>
      <c r="C3805" s="1" t="s">
        <v>53</v>
      </c>
      <c r="D3805" s="1">
        <v>2014</v>
      </c>
      <c r="E3805" s="1">
        <v>74325</v>
      </c>
      <c r="F3805" s="1" t="s">
        <v>28</v>
      </c>
      <c r="G3805" s="1" t="s">
        <v>17</v>
      </c>
      <c r="H3805" s="1" t="s">
        <v>18</v>
      </c>
      <c r="I3805" s="1">
        <v>19.399999999999999</v>
      </c>
      <c r="J3805" s="1" t="s">
        <v>24</v>
      </c>
      <c r="K3805" s="1" t="s">
        <v>184</v>
      </c>
      <c r="L3805" s="1">
        <v>5</v>
      </c>
      <c r="N3805" s="1">
        <v>3.51</v>
      </c>
      <c r="P3805" s="2">
        <f t="shared" si="251"/>
        <v>86.8</v>
      </c>
      <c r="R3805" t="str">
        <f t="shared" si="250"/>
        <v/>
      </c>
    </row>
    <row r="3806" spans="1:18" ht="20.399999999999999" x14ac:dyDescent="0.35">
      <c r="A3806" s="1">
        <v>3804</v>
      </c>
      <c r="B3806" s="1" t="s">
        <v>1788</v>
      </c>
      <c r="C3806" s="1" t="s">
        <v>57</v>
      </c>
      <c r="D3806" s="1">
        <v>2015</v>
      </c>
      <c r="E3806" s="1">
        <v>45000</v>
      </c>
      <c r="F3806" s="1" t="s">
        <v>23</v>
      </c>
      <c r="G3806" s="1" t="s">
        <v>17</v>
      </c>
      <c r="H3806" s="1" t="s">
        <v>18</v>
      </c>
      <c r="I3806" s="1">
        <v>21.9</v>
      </c>
      <c r="J3806" s="1" t="s">
        <v>24</v>
      </c>
      <c r="K3806" s="1" t="s">
        <v>32</v>
      </c>
      <c r="L3806" s="1">
        <v>5</v>
      </c>
      <c r="N3806" s="1">
        <v>3.45</v>
      </c>
      <c r="P3806" s="2">
        <f t="shared" si="251"/>
        <v>88.76</v>
      </c>
      <c r="R3806" t="str">
        <f t="shared" si="250"/>
        <v/>
      </c>
    </row>
    <row r="3807" spans="1:18" ht="20.399999999999999" x14ac:dyDescent="0.35">
      <c r="A3807" s="1">
        <v>3805</v>
      </c>
      <c r="B3807" s="1" t="s">
        <v>1028</v>
      </c>
      <c r="C3807" s="1" t="s">
        <v>22</v>
      </c>
      <c r="D3807" s="1">
        <v>2013</v>
      </c>
      <c r="E3807" s="1">
        <v>57000</v>
      </c>
      <c r="F3807" s="1" t="s">
        <v>28</v>
      </c>
      <c r="G3807" s="1" t="s">
        <v>17</v>
      </c>
      <c r="H3807" s="1" t="s">
        <v>18</v>
      </c>
      <c r="I3807" s="1">
        <v>16.47</v>
      </c>
      <c r="J3807" s="1" t="s">
        <v>24</v>
      </c>
      <c r="K3807" s="1" t="s">
        <v>114</v>
      </c>
      <c r="L3807" s="1">
        <v>5</v>
      </c>
      <c r="N3807" s="1">
        <v>3.75</v>
      </c>
      <c r="P3807" s="2">
        <f t="shared" si="251"/>
        <v>73.900000000000006</v>
      </c>
      <c r="R3807" t="str">
        <f t="shared" si="250"/>
        <v/>
      </c>
    </row>
    <row r="3808" spans="1:18" ht="20.399999999999999" x14ac:dyDescent="0.35">
      <c r="A3808" s="1">
        <v>3806</v>
      </c>
      <c r="B3808" s="1" t="s">
        <v>1245</v>
      </c>
      <c r="C3808" s="1" t="s">
        <v>22</v>
      </c>
      <c r="D3808" s="1">
        <v>2001</v>
      </c>
      <c r="E3808" s="1">
        <v>125943</v>
      </c>
      <c r="F3808" s="1" t="s">
        <v>28</v>
      </c>
      <c r="G3808" s="1" t="s">
        <v>17</v>
      </c>
      <c r="H3808" s="1" t="s">
        <v>36</v>
      </c>
      <c r="I3808" s="1">
        <v>13</v>
      </c>
      <c r="J3808" s="1" t="s">
        <v>24</v>
      </c>
      <c r="K3808" s="1" t="s">
        <v>363</v>
      </c>
      <c r="L3808" s="1">
        <v>5</v>
      </c>
      <c r="N3808" s="1">
        <v>1.45</v>
      </c>
      <c r="P3808" s="2">
        <f t="shared" si="251"/>
        <v>100</v>
      </c>
      <c r="R3808" t="str">
        <f t="shared" si="250"/>
        <v/>
      </c>
    </row>
    <row r="3809" spans="1:18" ht="20.399999999999999" x14ac:dyDescent="0.35">
      <c r="A3809" s="1">
        <v>3807</v>
      </c>
      <c r="B3809" s="1" t="s">
        <v>2281</v>
      </c>
      <c r="C3809" s="1" t="s">
        <v>61</v>
      </c>
      <c r="D3809" s="1">
        <v>2008</v>
      </c>
      <c r="E3809" s="1">
        <v>80000</v>
      </c>
      <c r="F3809" s="1" t="s">
        <v>23</v>
      </c>
      <c r="G3809" s="1" t="s">
        <v>17</v>
      </c>
      <c r="H3809" s="1" t="s">
        <v>18</v>
      </c>
      <c r="I3809" s="1">
        <v>18.7</v>
      </c>
      <c r="J3809" s="1" t="s">
        <v>24</v>
      </c>
      <c r="K3809" s="1" t="s">
        <v>687</v>
      </c>
      <c r="L3809" s="1">
        <v>5</v>
      </c>
      <c r="N3809" s="1">
        <v>2.2000000000000002</v>
      </c>
      <c r="P3809" s="2">
        <f t="shared" si="251"/>
        <v>66</v>
      </c>
      <c r="R3809" t="str">
        <f t="shared" si="250"/>
        <v/>
      </c>
    </row>
    <row r="3810" spans="1:18" ht="20.399999999999999" x14ac:dyDescent="0.35">
      <c r="A3810" s="1">
        <v>3808</v>
      </c>
      <c r="B3810" s="1" t="s">
        <v>2282</v>
      </c>
      <c r="C3810" s="1" t="s">
        <v>39</v>
      </c>
      <c r="D3810" s="1">
        <v>2010</v>
      </c>
      <c r="E3810" s="1">
        <v>154000</v>
      </c>
      <c r="F3810" s="1" t="s">
        <v>23</v>
      </c>
      <c r="G3810" s="1" t="s">
        <v>17</v>
      </c>
      <c r="H3810" s="1" t="s">
        <v>18</v>
      </c>
      <c r="I3810" s="1">
        <v>13.1</v>
      </c>
      <c r="J3810" s="1" t="s">
        <v>24</v>
      </c>
      <c r="K3810" s="1" t="s">
        <v>524</v>
      </c>
      <c r="L3810" s="1">
        <v>7</v>
      </c>
      <c r="N3810" s="1">
        <v>7.99</v>
      </c>
      <c r="P3810" s="2">
        <f t="shared" si="251"/>
        <v>141</v>
      </c>
      <c r="R3810" t="str">
        <f t="shared" si="250"/>
        <v/>
      </c>
    </row>
    <row r="3811" spans="1:18" ht="20.399999999999999" x14ac:dyDescent="0.35">
      <c r="A3811" s="1">
        <v>3809</v>
      </c>
      <c r="B3811" s="1" t="s">
        <v>910</v>
      </c>
      <c r="C3811" s="1" t="s">
        <v>74</v>
      </c>
      <c r="D3811" s="1">
        <v>2013</v>
      </c>
      <c r="E3811" s="1">
        <v>62000</v>
      </c>
      <c r="F3811" s="1" t="s">
        <v>23</v>
      </c>
      <c r="G3811" s="1" t="s">
        <v>17</v>
      </c>
      <c r="H3811" s="1" t="s">
        <v>36</v>
      </c>
      <c r="I3811" s="1">
        <v>18.3</v>
      </c>
      <c r="J3811" s="1" t="s">
        <v>24</v>
      </c>
      <c r="K3811" s="1" t="s">
        <v>911</v>
      </c>
      <c r="L3811" s="1">
        <v>5</v>
      </c>
      <c r="N3811" s="1">
        <v>6.75</v>
      </c>
      <c r="P3811" s="2">
        <f t="shared" si="251"/>
        <v>147.9</v>
      </c>
      <c r="R3811" t="str">
        <f t="shared" si="250"/>
        <v/>
      </c>
    </row>
    <row r="3812" spans="1:18" ht="20.399999999999999" x14ac:dyDescent="0.35">
      <c r="A3812" s="1">
        <v>3810</v>
      </c>
      <c r="B3812" s="1" t="s">
        <v>2283</v>
      </c>
      <c r="C3812" s="1" t="s">
        <v>57</v>
      </c>
      <c r="D3812" s="1">
        <v>2013</v>
      </c>
      <c r="E3812" s="1">
        <v>27000</v>
      </c>
      <c r="F3812" s="1" t="s">
        <v>28</v>
      </c>
      <c r="G3812" s="1" t="s">
        <v>35</v>
      </c>
      <c r="H3812" s="1" t="s">
        <v>18</v>
      </c>
      <c r="I3812" s="1">
        <v>14</v>
      </c>
      <c r="J3812" s="1" t="s">
        <v>24</v>
      </c>
      <c r="N3812" s="1">
        <v>11.99</v>
      </c>
      <c r="P3812" s="2"/>
      <c r="R3812" t="str">
        <f t="shared" si="250"/>
        <v/>
      </c>
    </row>
    <row r="3813" spans="1:18" ht="20.399999999999999" x14ac:dyDescent="0.35">
      <c r="A3813" s="1">
        <v>3811</v>
      </c>
      <c r="B3813" s="1" t="s">
        <v>1451</v>
      </c>
      <c r="C3813" s="1" t="s">
        <v>57</v>
      </c>
      <c r="D3813" s="1">
        <v>2014</v>
      </c>
      <c r="E3813" s="1">
        <v>45000</v>
      </c>
      <c r="F3813" s="1" t="s">
        <v>23</v>
      </c>
      <c r="G3813" s="1" t="s">
        <v>17</v>
      </c>
      <c r="H3813" s="1" t="s">
        <v>18</v>
      </c>
      <c r="I3813" s="1">
        <v>24.2</v>
      </c>
      <c r="J3813" s="1" t="s">
        <v>24</v>
      </c>
      <c r="K3813" s="1" t="s">
        <v>69</v>
      </c>
      <c r="L3813" s="1">
        <v>7</v>
      </c>
      <c r="N3813" s="1">
        <v>5</v>
      </c>
      <c r="P3813" s="2">
        <f t="shared" ref="P3813:P3844" si="252">--LEFT(K3813, FIND(" ", K3813) - 1)</f>
        <v>98.6</v>
      </c>
      <c r="R3813" t="str">
        <f t="shared" si="250"/>
        <v/>
      </c>
    </row>
    <row r="3814" spans="1:18" ht="20.399999999999999" x14ac:dyDescent="0.35">
      <c r="A3814" s="1">
        <v>3812</v>
      </c>
      <c r="B3814" s="1" t="s">
        <v>31</v>
      </c>
      <c r="C3814" s="1" t="s">
        <v>22</v>
      </c>
      <c r="D3814" s="1">
        <v>2012</v>
      </c>
      <c r="E3814" s="1">
        <v>105000</v>
      </c>
      <c r="F3814" s="1" t="s">
        <v>23</v>
      </c>
      <c r="G3814" s="1" t="s">
        <v>17</v>
      </c>
      <c r="H3814" s="1" t="s">
        <v>36</v>
      </c>
      <c r="I3814" s="1">
        <v>20.77</v>
      </c>
      <c r="J3814" s="1" t="s">
        <v>24</v>
      </c>
      <c r="K3814" s="1" t="s">
        <v>32</v>
      </c>
      <c r="L3814" s="1">
        <v>7</v>
      </c>
      <c r="N3814" s="1">
        <v>5.9</v>
      </c>
      <c r="P3814" s="2">
        <f t="shared" si="252"/>
        <v>88.76</v>
      </c>
      <c r="R3814" t="str">
        <f t="shared" si="250"/>
        <v/>
      </c>
    </row>
    <row r="3815" spans="1:18" ht="20.399999999999999" x14ac:dyDescent="0.35">
      <c r="A3815" s="1">
        <v>3813</v>
      </c>
      <c r="B3815" s="1" t="s">
        <v>144</v>
      </c>
      <c r="C3815" s="1" t="s">
        <v>15</v>
      </c>
      <c r="D3815" s="1">
        <v>2013</v>
      </c>
      <c r="E3815" s="1">
        <v>26000</v>
      </c>
      <c r="F3815" s="1" t="s">
        <v>28</v>
      </c>
      <c r="G3815" s="1" t="s">
        <v>17</v>
      </c>
      <c r="H3815" s="1" t="s">
        <v>18</v>
      </c>
      <c r="I3815" s="1">
        <v>18.899999999999999</v>
      </c>
      <c r="J3815" s="1" t="s">
        <v>24</v>
      </c>
      <c r="K3815" s="1" t="s">
        <v>110</v>
      </c>
      <c r="L3815" s="1">
        <v>5</v>
      </c>
      <c r="N3815" s="1">
        <v>3.75</v>
      </c>
      <c r="P3815" s="2">
        <f t="shared" si="252"/>
        <v>82</v>
      </c>
      <c r="R3815" t="str">
        <f t="shared" si="250"/>
        <v/>
      </c>
    </row>
    <row r="3816" spans="1:18" ht="20.399999999999999" x14ac:dyDescent="0.35">
      <c r="A3816" s="1">
        <v>3814</v>
      </c>
      <c r="B3816" s="1" t="s">
        <v>232</v>
      </c>
      <c r="C3816" s="1" t="s">
        <v>15</v>
      </c>
      <c r="D3816" s="1">
        <v>2014</v>
      </c>
      <c r="E3816" s="1">
        <v>30900</v>
      </c>
      <c r="F3816" s="1" t="s">
        <v>23</v>
      </c>
      <c r="G3816" s="1" t="s">
        <v>35</v>
      </c>
      <c r="H3816" s="1" t="s">
        <v>18</v>
      </c>
      <c r="I3816" s="1">
        <v>14.74</v>
      </c>
      <c r="J3816" s="1" t="s">
        <v>24</v>
      </c>
      <c r="K3816" s="1" t="s">
        <v>233</v>
      </c>
      <c r="L3816" s="1">
        <v>5</v>
      </c>
      <c r="N3816" s="1">
        <v>29.5</v>
      </c>
      <c r="P3816" s="2">
        <f t="shared" si="252"/>
        <v>270.89999999999998</v>
      </c>
      <c r="R3816" t="str">
        <f t="shared" si="250"/>
        <v/>
      </c>
    </row>
    <row r="3817" spans="1:18" ht="20.399999999999999" x14ac:dyDescent="0.35">
      <c r="A3817" s="1">
        <v>3815</v>
      </c>
      <c r="B3817" s="1" t="s">
        <v>688</v>
      </c>
      <c r="C3817" s="1" t="s">
        <v>27</v>
      </c>
      <c r="D3817" s="1">
        <v>2014</v>
      </c>
      <c r="E3817" s="1">
        <v>48000</v>
      </c>
      <c r="F3817" s="1" t="s">
        <v>28</v>
      </c>
      <c r="G3817" s="1" t="s">
        <v>17</v>
      </c>
      <c r="H3817" s="1" t="s">
        <v>18</v>
      </c>
      <c r="I3817" s="1">
        <v>18</v>
      </c>
      <c r="J3817" s="1" t="s">
        <v>24</v>
      </c>
      <c r="K3817" s="1" t="s">
        <v>196</v>
      </c>
      <c r="L3817" s="1">
        <v>5</v>
      </c>
      <c r="N3817" s="1">
        <v>4.75</v>
      </c>
      <c r="P3817" s="2">
        <f t="shared" si="252"/>
        <v>86.7</v>
      </c>
      <c r="R3817" t="str">
        <f t="shared" si="250"/>
        <v/>
      </c>
    </row>
    <row r="3818" spans="1:18" ht="20.399999999999999" x14ac:dyDescent="0.35">
      <c r="A3818" s="1">
        <v>3816</v>
      </c>
      <c r="B3818" s="1" t="s">
        <v>100</v>
      </c>
      <c r="C3818" s="1" t="s">
        <v>22</v>
      </c>
      <c r="D3818" s="1">
        <v>2011</v>
      </c>
      <c r="E3818" s="1">
        <v>112719</v>
      </c>
      <c r="F3818" s="1" t="s">
        <v>23</v>
      </c>
      <c r="G3818" s="1" t="s">
        <v>35</v>
      </c>
      <c r="H3818" s="1" t="s">
        <v>18</v>
      </c>
      <c r="I3818" s="1">
        <v>12.4</v>
      </c>
      <c r="J3818" s="1" t="s">
        <v>24</v>
      </c>
      <c r="K3818" s="1" t="s">
        <v>101</v>
      </c>
      <c r="L3818" s="1">
        <v>5</v>
      </c>
      <c r="N3818" s="1">
        <v>11.5</v>
      </c>
      <c r="P3818" s="2">
        <f t="shared" si="252"/>
        <v>179.5</v>
      </c>
      <c r="R3818" t="str">
        <f t="shared" si="250"/>
        <v/>
      </c>
    </row>
    <row r="3819" spans="1:18" ht="20.399999999999999" x14ac:dyDescent="0.35">
      <c r="A3819" s="1">
        <v>3817</v>
      </c>
      <c r="B3819" s="1" t="s">
        <v>763</v>
      </c>
      <c r="C3819" s="1" t="s">
        <v>27</v>
      </c>
      <c r="D3819" s="1">
        <v>2017</v>
      </c>
      <c r="E3819" s="1">
        <v>5000</v>
      </c>
      <c r="F3819" s="1" t="s">
        <v>28</v>
      </c>
      <c r="G3819" s="1" t="s">
        <v>17</v>
      </c>
      <c r="H3819" s="1" t="s">
        <v>18</v>
      </c>
      <c r="I3819" s="1">
        <v>18.600000000000001</v>
      </c>
      <c r="J3819" s="1" t="s">
        <v>24</v>
      </c>
      <c r="K3819" s="1" t="s">
        <v>368</v>
      </c>
      <c r="L3819" s="1">
        <v>5</v>
      </c>
      <c r="N3819" s="1">
        <v>6.95</v>
      </c>
      <c r="P3819" s="2">
        <f t="shared" si="252"/>
        <v>81.83</v>
      </c>
      <c r="R3819" t="str">
        <f t="shared" si="250"/>
        <v/>
      </c>
    </row>
    <row r="3820" spans="1:18" ht="20.399999999999999" x14ac:dyDescent="0.35">
      <c r="A3820" s="1">
        <v>3818</v>
      </c>
      <c r="B3820" s="1" t="s">
        <v>2284</v>
      </c>
      <c r="C3820" s="1" t="s">
        <v>15</v>
      </c>
      <c r="D3820" s="1">
        <v>2016</v>
      </c>
      <c r="E3820" s="1">
        <v>16000</v>
      </c>
      <c r="F3820" s="1" t="s">
        <v>28</v>
      </c>
      <c r="G3820" s="1" t="s">
        <v>17</v>
      </c>
      <c r="H3820" s="1" t="s">
        <v>18</v>
      </c>
      <c r="I3820" s="1">
        <v>17</v>
      </c>
      <c r="J3820" s="1" t="s">
        <v>24</v>
      </c>
      <c r="K3820" s="1" t="s">
        <v>1043</v>
      </c>
      <c r="L3820" s="1">
        <v>5</v>
      </c>
      <c r="N3820" s="1">
        <v>5.4</v>
      </c>
      <c r="P3820" s="2">
        <f t="shared" si="252"/>
        <v>73.75</v>
      </c>
      <c r="R3820" t="str">
        <f t="shared" si="250"/>
        <v/>
      </c>
    </row>
    <row r="3821" spans="1:18" ht="20.399999999999999" x14ac:dyDescent="0.35">
      <c r="A3821" s="1">
        <v>3819</v>
      </c>
      <c r="B3821" s="1" t="s">
        <v>2285</v>
      </c>
      <c r="C3821" s="1" t="s">
        <v>43</v>
      </c>
      <c r="D3821" s="1">
        <v>2011</v>
      </c>
      <c r="E3821" s="1">
        <v>63000</v>
      </c>
      <c r="F3821" s="1" t="s">
        <v>28</v>
      </c>
      <c r="G3821" s="1" t="s">
        <v>35</v>
      </c>
      <c r="H3821" s="1" t="s">
        <v>18</v>
      </c>
      <c r="I3821" s="1">
        <v>13.4</v>
      </c>
      <c r="J3821" s="1" t="s">
        <v>24</v>
      </c>
      <c r="K3821" s="1" t="s">
        <v>2286</v>
      </c>
      <c r="L3821" s="1">
        <v>5</v>
      </c>
      <c r="N3821" s="1">
        <v>4.75</v>
      </c>
      <c r="P3821" s="2">
        <f t="shared" si="252"/>
        <v>135.1</v>
      </c>
      <c r="R3821" t="str">
        <f t="shared" si="250"/>
        <v/>
      </c>
    </row>
    <row r="3822" spans="1:18" ht="20.399999999999999" x14ac:dyDescent="0.35">
      <c r="A3822" s="1">
        <v>3820</v>
      </c>
      <c r="B3822" s="1" t="s">
        <v>277</v>
      </c>
      <c r="C3822" s="1" t="s">
        <v>27</v>
      </c>
      <c r="D3822" s="1">
        <v>2011</v>
      </c>
      <c r="E3822" s="1">
        <v>28300</v>
      </c>
      <c r="F3822" s="1" t="s">
        <v>28</v>
      </c>
      <c r="G3822" s="1" t="s">
        <v>17</v>
      </c>
      <c r="H3822" s="1" t="s">
        <v>18</v>
      </c>
      <c r="I3822" s="1">
        <v>24.07</v>
      </c>
      <c r="J3822" s="1" t="s">
        <v>24</v>
      </c>
      <c r="K3822" s="1" t="s">
        <v>88</v>
      </c>
      <c r="L3822" s="1">
        <v>5</v>
      </c>
      <c r="M3822" s="1" t="s">
        <v>2287</v>
      </c>
      <c r="N3822" s="1">
        <v>2.15</v>
      </c>
      <c r="P3822" s="2">
        <f t="shared" si="252"/>
        <v>67.099999999999994</v>
      </c>
      <c r="Q3822">
        <f t="shared" si="249"/>
        <v>450000</v>
      </c>
      <c r="R3822">
        <f t="shared" si="250"/>
        <v>99.985088888888896</v>
      </c>
    </row>
    <row r="3823" spans="1:18" ht="20.399999999999999" x14ac:dyDescent="0.35">
      <c r="A3823" s="1">
        <v>3821</v>
      </c>
      <c r="B3823" s="1" t="s">
        <v>2288</v>
      </c>
      <c r="C3823" s="1" t="s">
        <v>43</v>
      </c>
      <c r="D3823" s="1">
        <v>2005</v>
      </c>
      <c r="E3823" s="1">
        <v>49000</v>
      </c>
      <c r="F3823" s="1" t="s">
        <v>28</v>
      </c>
      <c r="G3823" s="1" t="s">
        <v>17</v>
      </c>
      <c r="H3823" s="1" t="s">
        <v>18</v>
      </c>
      <c r="I3823" s="1">
        <v>19.7</v>
      </c>
      <c r="J3823" s="1" t="s">
        <v>24</v>
      </c>
      <c r="K3823" s="1" t="s">
        <v>116</v>
      </c>
      <c r="L3823" s="1">
        <v>5</v>
      </c>
      <c r="N3823" s="1">
        <v>0.9</v>
      </c>
      <c r="P3823" s="2">
        <f t="shared" si="252"/>
        <v>46.3</v>
      </c>
      <c r="R3823" t="str">
        <f t="shared" si="250"/>
        <v/>
      </c>
    </row>
    <row r="3824" spans="1:18" ht="20.399999999999999" x14ac:dyDescent="0.35">
      <c r="A3824" s="1">
        <v>3822</v>
      </c>
      <c r="B3824" s="1" t="s">
        <v>216</v>
      </c>
      <c r="C3824" s="1" t="s">
        <v>57</v>
      </c>
      <c r="D3824" s="1">
        <v>2016</v>
      </c>
      <c r="E3824" s="1">
        <v>12501</v>
      </c>
      <c r="F3824" s="1" t="s">
        <v>28</v>
      </c>
      <c r="G3824" s="1" t="s">
        <v>17</v>
      </c>
      <c r="H3824" s="1" t="s">
        <v>18</v>
      </c>
      <c r="I3824" s="1">
        <v>20.51</v>
      </c>
      <c r="J3824" s="1" t="s">
        <v>24</v>
      </c>
      <c r="K3824" s="1" t="s">
        <v>398</v>
      </c>
      <c r="L3824" s="1">
        <v>5</v>
      </c>
      <c r="N3824" s="1">
        <v>3.5</v>
      </c>
      <c r="P3824" s="2">
        <f t="shared" si="252"/>
        <v>67.040000000000006</v>
      </c>
      <c r="R3824" t="str">
        <f t="shared" si="250"/>
        <v/>
      </c>
    </row>
    <row r="3825" spans="1:18" ht="20.399999999999999" x14ac:dyDescent="0.35">
      <c r="A3825" s="1">
        <v>3823</v>
      </c>
      <c r="B3825" s="1" t="s">
        <v>2289</v>
      </c>
      <c r="C3825" s="1" t="s">
        <v>53</v>
      </c>
      <c r="D3825" s="1">
        <v>2016</v>
      </c>
      <c r="E3825" s="1">
        <v>56628</v>
      </c>
      <c r="F3825" s="1" t="s">
        <v>23</v>
      </c>
      <c r="G3825" s="1" t="s">
        <v>17</v>
      </c>
      <c r="H3825" s="1" t="s">
        <v>18</v>
      </c>
      <c r="I3825" s="1">
        <v>20.399999999999999</v>
      </c>
      <c r="J3825" s="1" t="s">
        <v>24</v>
      </c>
      <c r="K3825" s="1" t="s">
        <v>2290</v>
      </c>
      <c r="L3825" s="1">
        <v>5</v>
      </c>
      <c r="N3825" s="1">
        <v>5.85</v>
      </c>
      <c r="P3825" s="2">
        <f t="shared" si="252"/>
        <v>92</v>
      </c>
      <c r="R3825" t="str">
        <f t="shared" si="250"/>
        <v/>
      </c>
    </row>
    <row r="3826" spans="1:18" ht="20.399999999999999" x14ac:dyDescent="0.35">
      <c r="A3826" s="1">
        <v>3824</v>
      </c>
      <c r="B3826" s="1" t="s">
        <v>1008</v>
      </c>
      <c r="C3826" s="1" t="s">
        <v>22</v>
      </c>
      <c r="D3826" s="1">
        <v>2010</v>
      </c>
      <c r="E3826" s="1">
        <v>105000</v>
      </c>
      <c r="F3826" s="1" t="s">
        <v>23</v>
      </c>
      <c r="G3826" s="1" t="s">
        <v>17</v>
      </c>
      <c r="H3826" s="1" t="s">
        <v>18</v>
      </c>
      <c r="I3826" s="1">
        <v>19.3</v>
      </c>
      <c r="J3826" s="1" t="s">
        <v>24</v>
      </c>
      <c r="K3826" s="1" t="s">
        <v>114</v>
      </c>
      <c r="L3826" s="1">
        <v>5</v>
      </c>
      <c r="N3826" s="1">
        <v>3.15</v>
      </c>
      <c r="P3826" s="2">
        <f t="shared" si="252"/>
        <v>73.900000000000006</v>
      </c>
      <c r="R3826" t="str">
        <f t="shared" si="250"/>
        <v/>
      </c>
    </row>
    <row r="3827" spans="1:18" ht="20.399999999999999" x14ac:dyDescent="0.35">
      <c r="A3827" s="1">
        <v>3825</v>
      </c>
      <c r="B3827" s="1" t="s">
        <v>1547</v>
      </c>
      <c r="C3827" s="1" t="s">
        <v>22</v>
      </c>
      <c r="D3827" s="1">
        <v>2016</v>
      </c>
      <c r="E3827" s="1">
        <v>52126</v>
      </c>
      <c r="F3827" s="1" t="s">
        <v>23</v>
      </c>
      <c r="G3827" s="1" t="s">
        <v>17</v>
      </c>
      <c r="H3827" s="1" t="s">
        <v>18</v>
      </c>
      <c r="I3827" s="1">
        <v>21.64</v>
      </c>
      <c r="J3827" s="1" t="s">
        <v>24</v>
      </c>
      <c r="K3827" s="1" t="s">
        <v>996</v>
      </c>
      <c r="L3827" s="1">
        <v>5</v>
      </c>
      <c r="N3827" s="1">
        <v>6</v>
      </c>
      <c r="P3827" s="2">
        <f t="shared" si="252"/>
        <v>84.8</v>
      </c>
      <c r="R3827" t="str">
        <f t="shared" si="250"/>
        <v/>
      </c>
    </row>
    <row r="3828" spans="1:18" ht="20.399999999999999" x14ac:dyDescent="0.35">
      <c r="A3828" s="1">
        <v>3826</v>
      </c>
      <c r="B3828" s="1" t="s">
        <v>1515</v>
      </c>
      <c r="C3828" s="1" t="s">
        <v>57</v>
      </c>
      <c r="D3828" s="1">
        <v>2010</v>
      </c>
      <c r="E3828" s="1">
        <v>38000</v>
      </c>
      <c r="F3828" s="1" t="s">
        <v>28</v>
      </c>
      <c r="G3828" s="1" t="s">
        <v>17</v>
      </c>
      <c r="H3828" s="1" t="s">
        <v>18</v>
      </c>
      <c r="I3828" s="1">
        <v>18.5</v>
      </c>
      <c r="J3828" s="1" t="s">
        <v>24</v>
      </c>
      <c r="K3828" s="1" t="s">
        <v>84</v>
      </c>
      <c r="L3828" s="1">
        <v>5</v>
      </c>
      <c r="N3828" s="1">
        <v>2.23</v>
      </c>
      <c r="P3828" s="2">
        <f t="shared" si="252"/>
        <v>80</v>
      </c>
      <c r="R3828" t="str">
        <f t="shared" si="250"/>
        <v/>
      </c>
    </row>
    <row r="3829" spans="1:18" ht="20.399999999999999" x14ac:dyDescent="0.35">
      <c r="A3829" s="1">
        <v>3827</v>
      </c>
      <c r="B3829" s="1" t="s">
        <v>880</v>
      </c>
      <c r="C3829" s="1" t="s">
        <v>74</v>
      </c>
      <c r="D3829" s="1">
        <v>2016</v>
      </c>
      <c r="E3829" s="1">
        <v>50000</v>
      </c>
      <c r="F3829" s="1" t="s">
        <v>28</v>
      </c>
      <c r="G3829" s="1" t="s">
        <v>17</v>
      </c>
      <c r="H3829" s="1" t="s">
        <v>18</v>
      </c>
      <c r="I3829" s="1">
        <v>19.100000000000001</v>
      </c>
      <c r="J3829" s="1" t="s">
        <v>24</v>
      </c>
      <c r="K3829" s="1" t="s">
        <v>110</v>
      </c>
      <c r="L3829" s="1">
        <v>5</v>
      </c>
      <c r="N3829" s="1">
        <v>2.5</v>
      </c>
      <c r="P3829" s="2">
        <f t="shared" si="252"/>
        <v>82</v>
      </c>
      <c r="R3829" t="str">
        <f t="shared" si="250"/>
        <v/>
      </c>
    </row>
    <row r="3830" spans="1:18" ht="20.399999999999999" x14ac:dyDescent="0.35">
      <c r="A3830" s="1">
        <v>3828</v>
      </c>
      <c r="B3830" s="1" t="s">
        <v>392</v>
      </c>
      <c r="C3830" s="1" t="s">
        <v>53</v>
      </c>
      <c r="D3830" s="1">
        <v>2015</v>
      </c>
      <c r="E3830" s="1">
        <v>50230</v>
      </c>
      <c r="F3830" s="1" t="s">
        <v>28</v>
      </c>
      <c r="G3830" s="1" t="s">
        <v>17</v>
      </c>
      <c r="H3830" s="1" t="s">
        <v>18</v>
      </c>
      <c r="I3830" s="1">
        <v>18.899999999999999</v>
      </c>
      <c r="J3830" s="1" t="s">
        <v>24</v>
      </c>
      <c r="K3830" s="1" t="s">
        <v>88</v>
      </c>
      <c r="L3830" s="1">
        <v>5</v>
      </c>
      <c r="N3830" s="1">
        <v>3.87</v>
      </c>
      <c r="P3830" s="2">
        <f t="shared" si="252"/>
        <v>67.099999999999994</v>
      </c>
      <c r="R3830" t="str">
        <f t="shared" si="250"/>
        <v/>
      </c>
    </row>
    <row r="3831" spans="1:18" ht="20.399999999999999" x14ac:dyDescent="0.35">
      <c r="A3831" s="1">
        <v>3829</v>
      </c>
      <c r="B3831" s="1" t="s">
        <v>211</v>
      </c>
      <c r="C3831" s="1" t="s">
        <v>129</v>
      </c>
      <c r="D3831" s="1">
        <v>2014</v>
      </c>
      <c r="E3831" s="1">
        <v>31000</v>
      </c>
      <c r="F3831" s="1" t="s">
        <v>23</v>
      </c>
      <c r="G3831" s="1" t="s">
        <v>17</v>
      </c>
      <c r="H3831" s="1" t="s">
        <v>18</v>
      </c>
      <c r="I3831" s="1">
        <v>15.1</v>
      </c>
      <c r="J3831" s="1" t="s">
        <v>24</v>
      </c>
      <c r="K3831" s="1" t="s">
        <v>167</v>
      </c>
      <c r="L3831" s="1">
        <v>7</v>
      </c>
      <c r="N3831" s="1">
        <v>9.5</v>
      </c>
      <c r="P3831" s="2">
        <f t="shared" si="252"/>
        <v>140</v>
      </c>
      <c r="R3831" t="str">
        <f t="shared" si="250"/>
        <v/>
      </c>
    </row>
    <row r="3832" spans="1:18" ht="20.399999999999999" x14ac:dyDescent="0.35">
      <c r="A3832" s="1">
        <v>3830</v>
      </c>
      <c r="B3832" s="1" t="s">
        <v>766</v>
      </c>
      <c r="C3832" s="1" t="s">
        <v>61</v>
      </c>
      <c r="D3832" s="1">
        <v>2014</v>
      </c>
      <c r="E3832" s="1">
        <v>79000</v>
      </c>
      <c r="F3832" s="1" t="s">
        <v>23</v>
      </c>
      <c r="G3832" s="1" t="s">
        <v>35</v>
      </c>
      <c r="H3832" s="1" t="s">
        <v>18</v>
      </c>
      <c r="I3832" s="1">
        <v>12.55</v>
      </c>
      <c r="J3832" s="1" t="s">
        <v>24</v>
      </c>
      <c r="K3832" s="1" t="s">
        <v>207</v>
      </c>
      <c r="L3832" s="1">
        <v>7</v>
      </c>
      <c r="N3832" s="1">
        <v>17.75</v>
      </c>
      <c r="P3832" s="2">
        <f t="shared" si="252"/>
        <v>168.5</v>
      </c>
      <c r="R3832" t="str">
        <f t="shared" si="250"/>
        <v/>
      </c>
    </row>
    <row r="3833" spans="1:18" ht="20.399999999999999" x14ac:dyDescent="0.35">
      <c r="A3833" s="1">
        <v>3831</v>
      </c>
      <c r="B3833" s="1" t="s">
        <v>2116</v>
      </c>
      <c r="C3833" s="1" t="s">
        <v>61</v>
      </c>
      <c r="D3833" s="1">
        <v>2012</v>
      </c>
      <c r="E3833" s="1">
        <v>130000</v>
      </c>
      <c r="F3833" s="1" t="s">
        <v>23</v>
      </c>
      <c r="G3833" s="1" t="s">
        <v>17</v>
      </c>
      <c r="H3833" s="1" t="s">
        <v>18</v>
      </c>
      <c r="I3833" s="1">
        <v>19.64</v>
      </c>
      <c r="J3833" s="1" t="s">
        <v>24</v>
      </c>
      <c r="K3833" s="1" t="s">
        <v>95</v>
      </c>
      <c r="L3833" s="1">
        <v>5</v>
      </c>
      <c r="N3833" s="1">
        <v>3.75</v>
      </c>
      <c r="P3833" s="2">
        <f t="shared" si="252"/>
        <v>108.45</v>
      </c>
      <c r="R3833" t="str">
        <f t="shared" si="250"/>
        <v/>
      </c>
    </row>
    <row r="3834" spans="1:18" ht="20.399999999999999" x14ac:dyDescent="0.35">
      <c r="A3834" s="1">
        <v>3832</v>
      </c>
      <c r="B3834" s="1" t="s">
        <v>658</v>
      </c>
      <c r="C3834" s="1" t="s">
        <v>27</v>
      </c>
      <c r="D3834" s="1">
        <v>2010</v>
      </c>
      <c r="E3834" s="1">
        <v>115000</v>
      </c>
      <c r="F3834" s="1" t="s">
        <v>28</v>
      </c>
      <c r="G3834" s="1" t="s">
        <v>17</v>
      </c>
      <c r="H3834" s="1" t="s">
        <v>36</v>
      </c>
      <c r="I3834" s="1">
        <v>17.920000000000002</v>
      </c>
      <c r="J3834" s="1" t="s">
        <v>24</v>
      </c>
      <c r="K3834" s="1" t="s">
        <v>630</v>
      </c>
      <c r="L3834" s="1">
        <v>5</v>
      </c>
      <c r="N3834" s="1">
        <v>1.5</v>
      </c>
      <c r="P3834" s="2">
        <f t="shared" si="252"/>
        <v>62.1</v>
      </c>
      <c r="R3834" t="str">
        <f t="shared" si="250"/>
        <v/>
      </c>
    </row>
    <row r="3835" spans="1:18" ht="20.399999999999999" x14ac:dyDescent="0.35">
      <c r="A3835" s="1">
        <v>3833</v>
      </c>
      <c r="B3835" s="1" t="s">
        <v>596</v>
      </c>
      <c r="C3835" s="1" t="s">
        <v>22</v>
      </c>
      <c r="D3835" s="1">
        <v>2013</v>
      </c>
      <c r="E3835" s="1">
        <v>41500</v>
      </c>
      <c r="F3835" s="1" t="s">
        <v>28</v>
      </c>
      <c r="G3835" s="1" t="s">
        <v>17</v>
      </c>
      <c r="H3835" s="1" t="s">
        <v>36</v>
      </c>
      <c r="I3835" s="1">
        <v>17.010000000000002</v>
      </c>
      <c r="J3835" s="1" t="s">
        <v>24</v>
      </c>
      <c r="K3835" s="1" t="s">
        <v>283</v>
      </c>
      <c r="L3835" s="1">
        <v>5</v>
      </c>
      <c r="N3835" s="1">
        <v>5</v>
      </c>
      <c r="P3835" s="2">
        <f t="shared" si="252"/>
        <v>121.3</v>
      </c>
      <c r="R3835" t="str">
        <f t="shared" si="250"/>
        <v/>
      </c>
    </row>
    <row r="3836" spans="1:18" ht="20.399999999999999" x14ac:dyDescent="0.35">
      <c r="A3836" s="1">
        <v>3834</v>
      </c>
      <c r="B3836" s="1" t="s">
        <v>765</v>
      </c>
      <c r="C3836" s="1" t="s">
        <v>22</v>
      </c>
      <c r="D3836" s="1">
        <v>2014</v>
      </c>
      <c r="E3836" s="1">
        <v>54385</v>
      </c>
      <c r="F3836" s="1" t="s">
        <v>23</v>
      </c>
      <c r="G3836" s="1" t="s">
        <v>35</v>
      </c>
      <c r="H3836" s="1" t="s">
        <v>36</v>
      </c>
      <c r="I3836" s="1">
        <v>15.06</v>
      </c>
      <c r="J3836" s="1" t="s">
        <v>24</v>
      </c>
      <c r="K3836" s="1" t="s">
        <v>477</v>
      </c>
      <c r="L3836" s="1">
        <v>5</v>
      </c>
      <c r="N3836" s="1">
        <v>17</v>
      </c>
      <c r="P3836" s="2">
        <f t="shared" si="252"/>
        <v>177</v>
      </c>
      <c r="R3836" t="str">
        <f t="shared" si="250"/>
        <v/>
      </c>
    </row>
    <row r="3837" spans="1:18" ht="20.399999999999999" x14ac:dyDescent="0.35">
      <c r="A3837" s="1">
        <v>3835</v>
      </c>
      <c r="B3837" s="1" t="s">
        <v>1376</v>
      </c>
      <c r="C3837" s="1" t="s">
        <v>53</v>
      </c>
      <c r="D3837" s="1">
        <v>2011</v>
      </c>
      <c r="E3837" s="1">
        <v>56361</v>
      </c>
      <c r="F3837" s="1" t="s">
        <v>28</v>
      </c>
      <c r="G3837" s="1" t="s">
        <v>35</v>
      </c>
      <c r="H3837" s="1" t="s">
        <v>18</v>
      </c>
      <c r="I3837" s="1">
        <v>12.9</v>
      </c>
      <c r="J3837" s="1" t="s">
        <v>24</v>
      </c>
      <c r="K3837" s="1" t="s">
        <v>245</v>
      </c>
      <c r="L3837" s="1">
        <v>5</v>
      </c>
      <c r="N3837" s="1">
        <v>4.38</v>
      </c>
      <c r="P3837" s="2">
        <f t="shared" si="252"/>
        <v>130</v>
      </c>
      <c r="R3837" t="str">
        <f t="shared" si="250"/>
        <v/>
      </c>
    </row>
    <row r="3838" spans="1:18" ht="20.399999999999999" x14ac:dyDescent="0.35">
      <c r="A3838" s="1">
        <v>3836</v>
      </c>
      <c r="B3838" s="1" t="s">
        <v>614</v>
      </c>
      <c r="C3838" s="1" t="s">
        <v>61</v>
      </c>
      <c r="D3838" s="1">
        <v>2018</v>
      </c>
      <c r="E3838" s="1">
        <v>22000</v>
      </c>
      <c r="F3838" s="1" t="s">
        <v>28</v>
      </c>
      <c r="G3838" s="1" t="s">
        <v>35</v>
      </c>
      <c r="H3838" s="1" t="s">
        <v>18</v>
      </c>
      <c r="I3838" s="1">
        <v>15.26</v>
      </c>
      <c r="J3838" s="1" t="s">
        <v>24</v>
      </c>
      <c r="K3838" s="1" t="s">
        <v>186</v>
      </c>
      <c r="L3838" s="1">
        <v>5</v>
      </c>
      <c r="M3838" s="1" t="s">
        <v>2291</v>
      </c>
      <c r="N3838" s="1">
        <v>41.5</v>
      </c>
      <c r="P3838" s="2">
        <f t="shared" si="252"/>
        <v>187.74</v>
      </c>
      <c r="Q3838">
        <f t="shared" si="249"/>
        <v>5697000</v>
      </c>
      <c r="R3838">
        <f t="shared" si="250"/>
        <v>99.996704581358614</v>
      </c>
    </row>
    <row r="3839" spans="1:18" ht="20.399999999999999" x14ac:dyDescent="0.35">
      <c r="A3839" s="1">
        <v>3837</v>
      </c>
      <c r="B3839" s="1" t="s">
        <v>262</v>
      </c>
      <c r="C3839" s="1" t="s">
        <v>57</v>
      </c>
      <c r="D3839" s="1">
        <v>2017</v>
      </c>
      <c r="E3839" s="1">
        <v>8000</v>
      </c>
      <c r="F3839" s="1" t="s">
        <v>28</v>
      </c>
      <c r="G3839" s="1" t="s">
        <v>17</v>
      </c>
      <c r="H3839" s="1" t="s">
        <v>18</v>
      </c>
      <c r="I3839" s="1">
        <v>20.51</v>
      </c>
      <c r="J3839" s="1" t="s">
        <v>24</v>
      </c>
      <c r="K3839" s="1" t="s">
        <v>398</v>
      </c>
      <c r="L3839" s="1">
        <v>5</v>
      </c>
      <c r="N3839" s="1">
        <v>3</v>
      </c>
      <c r="P3839" s="2">
        <f t="shared" si="252"/>
        <v>67.040000000000006</v>
      </c>
      <c r="R3839" t="str">
        <f t="shared" si="250"/>
        <v/>
      </c>
    </row>
    <row r="3840" spans="1:18" ht="20.399999999999999" x14ac:dyDescent="0.35">
      <c r="A3840" s="1">
        <v>3838</v>
      </c>
      <c r="B3840" s="1" t="s">
        <v>365</v>
      </c>
      <c r="C3840" s="1" t="s">
        <v>34</v>
      </c>
      <c r="D3840" s="1">
        <v>2018</v>
      </c>
      <c r="E3840" s="1">
        <v>28741</v>
      </c>
      <c r="F3840" s="1" t="s">
        <v>23</v>
      </c>
      <c r="G3840" s="1" t="s">
        <v>17</v>
      </c>
      <c r="H3840" s="1" t="s">
        <v>18</v>
      </c>
      <c r="I3840" s="1">
        <v>24.3</v>
      </c>
      <c r="J3840" s="1" t="s">
        <v>24</v>
      </c>
      <c r="K3840" s="1" t="s">
        <v>80</v>
      </c>
      <c r="L3840" s="1">
        <v>5</v>
      </c>
      <c r="M3840" s="1" t="s">
        <v>838</v>
      </c>
      <c r="N3840" s="1">
        <v>11</v>
      </c>
      <c r="P3840" s="2">
        <f t="shared" si="252"/>
        <v>88.5</v>
      </c>
      <c r="Q3840">
        <f t="shared" si="249"/>
        <v>1256000</v>
      </c>
      <c r="R3840">
        <f t="shared" si="250"/>
        <v>99.992953821656045</v>
      </c>
    </row>
    <row r="3841" spans="1:18" ht="20.399999999999999" x14ac:dyDescent="0.35">
      <c r="A3841" s="1">
        <v>3839</v>
      </c>
      <c r="B3841" s="1" t="s">
        <v>2292</v>
      </c>
      <c r="C3841" s="1" t="s">
        <v>22</v>
      </c>
      <c r="D3841" s="1">
        <v>2012</v>
      </c>
      <c r="E3841" s="1">
        <v>117236</v>
      </c>
      <c r="F3841" s="1" t="s">
        <v>23</v>
      </c>
      <c r="G3841" s="1" t="s">
        <v>35</v>
      </c>
      <c r="H3841" s="1" t="s">
        <v>36</v>
      </c>
      <c r="I3841" s="1">
        <v>11.8</v>
      </c>
      <c r="J3841" s="1" t="s">
        <v>24</v>
      </c>
      <c r="K3841" s="1" t="s">
        <v>77</v>
      </c>
      <c r="L3841" s="1">
        <v>7</v>
      </c>
      <c r="N3841" s="1">
        <v>14</v>
      </c>
      <c r="P3841" s="2">
        <f t="shared" si="252"/>
        <v>190</v>
      </c>
      <c r="R3841" t="str">
        <f t="shared" si="250"/>
        <v/>
      </c>
    </row>
    <row r="3842" spans="1:18" ht="20.399999999999999" x14ac:dyDescent="0.35">
      <c r="A3842" s="1">
        <v>3840</v>
      </c>
      <c r="B3842" s="1" t="s">
        <v>2293</v>
      </c>
      <c r="C3842" s="1" t="s">
        <v>22</v>
      </c>
      <c r="D3842" s="1">
        <v>2016</v>
      </c>
      <c r="E3842" s="1">
        <v>30500</v>
      </c>
      <c r="F3842" s="1" t="s">
        <v>23</v>
      </c>
      <c r="G3842" s="1" t="s">
        <v>35</v>
      </c>
      <c r="H3842" s="1" t="s">
        <v>18</v>
      </c>
      <c r="I3842" s="1">
        <v>26.59</v>
      </c>
      <c r="J3842" s="1" t="s">
        <v>24</v>
      </c>
      <c r="K3842" s="1" t="s">
        <v>51</v>
      </c>
      <c r="L3842" s="1">
        <v>5</v>
      </c>
      <c r="N3842" s="1">
        <v>7.65</v>
      </c>
      <c r="P3842" s="2">
        <f t="shared" si="252"/>
        <v>74</v>
      </c>
      <c r="R3842" t="str">
        <f t="shared" si="250"/>
        <v/>
      </c>
    </row>
    <row r="3843" spans="1:18" ht="20.399999999999999" x14ac:dyDescent="0.35">
      <c r="A3843" s="1">
        <v>3841</v>
      </c>
      <c r="B3843" s="1" t="s">
        <v>2294</v>
      </c>
      <c r="C3843" s="1" t="s">
        <v>57</v>
      </c>
      <c r="D3843" s="1">
        <v>2018</v>
      </c>
      <c r="E3843" s="1">
        <v>5000</v>
      </c>
      <c r="F3843" s="1" t="s">
        <v>28</v>
      </c>
      <c r="G3843" s="1" t="s">
        <v>17</v>
      </c>
      <c r="H3843" s="1" t="s">
        <v>18</v>
      </c>
      <c r="I3843" s="1">
        <v>17</v>
      </c>
      <c r="J3843" s="1" t="s">
        <v>24</v>
      </c>
      <c r="K3843" s="1" t="s">
        <v>283</v>
      </c>
      <c r="L3843" s="1">
        <v>5</v>
      </c>
      <c r="M3843" s="1" t="s">
        <v>2295</v>
      </c>
      <c r="N3843" s="1">
        <v>8.6999999999999993</v>
      </c>
      <c r="P3843" s="2">
        <f t="shared" si="252"/>
        <v>121.3</v>
      </c>
      <c r="Q3843">
        <f t="shared" si="249"/>
        <v>1119000</v>
      </c>
      <c r="R3843">
        <f t="shared" si="250"/>
        <v>99.989159964253787</v>
      </c>
    </row>
    <row r="3844" spans="1:18" ht="20.399999999999999" x14ac:dyDescent="0.35">
      <c r="A3844" s="1">
        <v>3842</v>
      </c>
      <c r="B3844" s="1" t="s">
        <v>2296</v>
      </c>
      <c r="C3844" s="1" t="s">
        <v>39</v>
      </c>
      <c r="D3844" s="1">
        <v>2016</v>
      </c>
      <c r="E3844" s="1">
        <v>42000</v>
      </c>
      <c r="F3844" s="1" t="s">
        <v>23</v>
      </c>
      <c r="G3844" s="1" t="s">
        <v>17</v>
      </c>
      <c r="H3844" s="1" t="s">
        <v>18</v>
      </c>
      <c r="I3844" s="1">
        <v>25.47</v>
      </c>
      <c r="J3844" s="1" t="s">
        <v>24</v>
      </c>
      <c r="K3844" s="1" t="s">
        <v>355</v>
      </c>
      <c r="L3844" s="1">
        <v>7</v>
      </c>
      <c r="M3844" s="1" t="s">
        <v>2297</v>
      </c>
      <c r="N3844" s="1">
        <v>9.9</v>
      </c>
      <c r="P3844" s="2">
        <f t="shared" si="252"/>
        <v>88.5</v>
      </c>
      <c r="Q3844">
        <f t="shared" si="249"/>
        <v>1333000</v>
      </c>
      <c r="R3844">
        <f t="shared" si="250"/>
        <v>99.993360840210059</v>
      </c>
    </row>
    <row r="3845" spans="1:18" ht="20.399999999999999" x14ac:dyDescent="0.35">
      <c r="A3845" s="1">
        <v>3843</v>
      </c>
      <c r="B3845" s="1" t="s">
        <v>605</v>
      </c>
      <c r="C3845" s="1" t="s">
        <v>15</v>
      </c>
      <c r="D3845" s="1">
        <v>2010</v>
      </c>
      <c r="E3845" s="1">
        <v>32773</v>
      </c>
      <c r="F3845" s="1" t="s">
        <v>28</v>
      </c>
      <c r="G3845" s="1" t="s">
        <v>17</v>
      </c>
      <c r="H3845" s="1" t="s">
        <v>18</v>
      </c>
      <c r="I3845" s="1">
        <v>13.2</v>
      </c>
      <c r="J3845" s="1" t="s">
        <v>24</v>
      </c>
      <c r="K3845" s="1" t="s">
        <v>606</v>
      </c>
      <c r="L3845" s="1">
        <v>5</v>
      </c>
      <c r="N3845" s="1">
        <v>2.0499999999999998</v>
      </c>
      <c r="P3845" s="2">
        <f t="shared" ref="P3845:P3876" si="253">--LEFT(K3845, FIND(" ", K3845) - 1)</f>
        <v>94</v>
      </c>
      <c r="R3845" t="str">
        <f t="shared" si="250"/>
        <v/>
      </c>
    </row>
    <row r="3846" spans="1:18" ht="20.399999999999999" x14ac:dyDescent="0.35">
      <c r="A3846" s="1">
        <v>3844</v>
      </c>
      <c r="B3846" s="1" t="s">
        <v>440</v>
      </c>
      <c r="C3846" s="1" t="s">
        <v>57</v>
      </c>
      <c r="D3846" s="1">
        <v>2016</v>
      </c>
      <c r="E3846" s="1">
        <v>19008</v>
      </c>
      <c r="F3846" s="1" t="s">
        <v>28</v>
      </c>
      <c r="G3846" s="1" t="s">
        <v>17</v>
      </c>
      <c r="H3846" s="1" t="s">
        <v>18</v>
      </c>
      <c r="I3846" s="1">
        <v>17</v>
      </c>
      <c r="J3846" s="1" t="s">
        <v>24</v>
      </c>
      <c r="K3846" s="1" t="s">
        <v>84</v>
      </c>
      <c r="L3846" s="1">
        <v>5</v>
      </c>
      <c r="N3846" s="1">
        <v>5.25</v>
      </c>
      <c r="P3846" s="2">
        <f t="shared" si="253"/>
        <v>80</v>
      </c>
      <c r="R3846" t="str">
        <f t="shared" si="250"/>
        <v/>
      </c>
    </row>
    <row r="3847" spans="1:18" ht="20.399999999999999" x14ac:dyDescent="0.35">
      <c r="A3847" s="1">
        <v>3845</v>
      </c>
      <c r="B3847" s="1" t="s">
        <v>2294</v>
      </c>
      <c r="C3847" s="1" t="s">
        <v>53</v>
      </c>
      <c r="D3847" s="1">
        <v>2012</v>
      </c>
      <c r="E3847" s="1">
        <v>32542</v>
      </c>
      <c r="F3847" s="1" t="s">
        <v>28</v>
      </c>
      <c r="G3847" s="1" t="s">
        <v>17</v>
      </c>
      <c r="H3847" s="1" t="s">
        <v>18</v>
      </c>
      <c r="I3847" s="1">
        <v>17</v>
      </c>
      <c r="J3847" s="1" t="s">
        <v>24</v>
      </c>
      <c r="K3847" s="1" t="s">
        <v>283</v>
      </c>
      <c r="L3847" s="1">
        <v>5</v>
      </c>
      <c r="M3847" s="1" t="s">
        <v>962</v>
      </c>
      <c r="N3847" s="1">
        <v>5.77</v>
      </c>
      <c r="P3847" s="2">
        <f t="shared" si="253"/>
        <v>121.3</v>
      </c>
      <c r="Q3847">
        <f t="shared" si="249"/>
        <v>1167000</v>
      </c>
      <c r="R3847">
        <f t="shared" si="250"/>
        <v>99.989605826906597</v>
      </c>
    </row>
    <row r="3848" spans="1:18" ht="20.399999999999999" x14ac:dyDescent="0.35">
      <c r="A3848" s="1">
        <v>3846</v>
      </c>
      <c r="B3848" s="1" t="s">
        <v>594</v>
      </c>
      <c r="C3848" s="1" t="s">
        <v>39</v>
      </c>
      <c r="D3848" s="1">
        <v>2010</v>
      </c>
      <c r="E3848" s="1">
        <v>94753</v>
      </c>
      <c r="F3848" s="1" t="s">
        <v>28</v>
      </c>
      <c r="G3848" s="1" t="s">
        <v>17</v>
      </c>
      <c r="H3848" s="1" t="s">
        <v>18</v>
      </c>
      <c r="I3848" s="1">
        <v>19.7</v>
      </c>
      <c r="J3848" s="1" t="s">
        <v>24</v>
      </c>
      <c r="K3848" s="1" t="s">
        <v>116</v>
      </c>
      <c r="L3848" s="1">
        <v>5</v>
      </c>
      <c r="N3848" s="1">
        <v>1.95</v>
      </c>
      <c r="P3848" s="2">
        <f t="shared" si="253"/>
        <v>46.3</v>
      </c>
      <c r="R3848" t="str">
        <f t="shared" si="250"/>
        <v/>
      </c>
    </row>
    <row r="3849" spans="1:18" ht="20.399999999999999" x14ac:dyDescent="0.35">
      <c r="A3849" s="1">
        <v>3847</v>
      </c>
      <c r="B3849" s="1" t="s">
        <v>265</v>
      </c>
      <c r="C3849" s="1" t="s">
        <v>129</v>
      </c>
      <c r="D3849" s="1">
        <v>2011</v>
      </c>
      <c r="E3849" s="1">
        <v>70000</v>
      </c>
      <c r="F3849" s="1" t="s">
        <v>23</v>
      </c>
      <c r="G3849" s="1" t="s">
        <v>17</v>
      </c>
      <c r="H3849" s="1" t="s">
        <v>36</v>
      </c>
      <c r="I3849" s="1">
        <v>12.05</v>
      </c>
      <c r="J3849" s="1" t="s">
        <v>24</v>
      </c>
      <c r="K3849" s="1" t="s">
        <v>266</v>
      </c>
      <c r="L3849" s="1">
        <v>8</v>
      </c>
      <c r="N3849" s="1">
        <v>7.45</v>
      </c>
      <c r="P3849" s="2">
        <f t="shared" si="253"/>
        <v>120</v>
      </c>
      <c r="R3849" t="str">
        <f t="shared" si="250"/>
        <v/>
      </c>
    </row>
    <row r="3850" spans="1:18" ht="20.399999999999999" x14ac:dyDescent="0.35">
      <c r="A3850" s="1">
        <v>3848</v>
      </c>
      <c r="B3850" s="1" t="s">
        <v>392</v>
      </c>
      <c r="C3850" s="1" t="s">
        <v>61</v>
      </c>
      <c r="D3850" s="1">
        <v>2012</v>
      </c>
      <c r="E3850" s="1">
        <v>68347</v>
      </c>
      <c r="F3850" s="1" t="s">
        <v>28</v>
      </c>
      <c r="G3850" s="1" t="s">
        <v>17</v>
      </c>
      <c r="H3850" s="1" t="s">
        <v>18</v>
      </c>
      <c r="I3850" s="1">
        <v>18.899999999999999</v>
      </c>
      <c r="J3850" s="1" t="s">
        <v>24</v>
      </c>
      <c r="K3850" s="1" t="s">
        <v>88</v>
      </c>
      <c r="L3850" s="1">
        <v>5</v>
      </c>
      <c r="N3850" s="1">
        <v>2.6</v>
      </c>
      <c r="P3850" s="2">
        <f t="shared" si="253"/>
        <v>67.099999999999994</v>
      </c>
      <c r="R3850" t="str">
        <f t="shared" si="250"/>
        <v/>
      </c>
    </row>
    <row r="3851" spans="1:18" ht="20.399999999999999" x14ac:dyDescent="0.35">
      <c r="A3851" s="1">
        <v>3849</v>
      </c>
      <c r="B3851" s="1" t="s">
        <v>440</v>
      </c>
      <c r="C3851" s="1" t="s">
        <v>129</v>
      </c>
      <c r="D3851" s="1">
        <v>2011</v>
      </c>
      <c r="E3851" s="1">
        <v>72000</v>
      </c>
      <c r="F3851" s="1" t="s">
        <v>28</v>
      </c>
      <c r="G3851" s="1" t="s">
        <v>17</v>
      </c>
      <c r="H3851" s="1" t="s">
        <v>36</v>
      </c>
      <c r="I3851" s="1">
        <v>17</v>
      </c>
      <c r="J3851" s="1" t="s">
        <v>24</v>
      </c>
      <c r="K3851" s="1" t="s">
        <v>84</v>
      </c>
      <c r="L3851" s="1">
        <v>5</v>
      </c>
      <c r="N3851" s="1">
        <v>3.25</v>
      </c>
      <c r="P3851" s="2">
        <f t="shared" si="253"/>
        <v>80</v>
      </c>
      <c r="R3851" t="str">
        <f t="shared" si="250"/>
        <v/>
      </c>
    </row>
    <row r="3852" spans="1:18" ht="20.399999999999999" x14ac:dyDescent="0.35">
      <c r="A3852" s="1">
        <v>3850</v>
      </c>
      <c r="B3852" s="1" t="s">
        <v>198</v>
      </c>
      <c r="C3852" s="1" t="s">
        <v>39</v>
      </c>
      <c r="D3852" s="1">
        <v>2010</v>
      </c>
      <c r="E3852" s="1">
        <v>75014</v>
      </c>
      <c r="F3852" s="1" t="s">
        <v>23</v>
      </c>
      <c r="G3852" s="1" t="s">
        <v>17</v>
      </c>
      <c r="H3852" s="1" t="s">
        <v>18</v>
      </c>
      <c r="I3852" s="1">
        <v>21.1</v>
      </c>
      <c r="J3852" s="1" t="s">
        <v>24</v>
      </c>
      <c r="K3852" s="1" t="s">
        <v>114</v>
      </c>
      <c r="L3852" s="1">
        <v>5</v>
      </c>
      <c r="N3852" s="1">
        <v>3.85</v>
      </c>
      <c r="P3852" s="2">
        <f t="shared" si="253"/>
        <v>73.900000000000006</v>
      </c>
      <c r="R3852" t="str">
        <f t="shared" si="250"/>
        <v/>
      </c>
    </row>
    <row r="3853" spans="1:18" ht="20.399999999999999" x14ac:dyDescent="0.35">
      <c r="A3853" s="1">
        <v>3851</v>
      </c>
      <c r="B3853" s="1" t="s">
        <v>929</v>
      </c>
      <c r="C3853" s="1" t="s">
        <v>61</v>
      </c>
      <c r="D3853" s="1">
        <v>2013</v>
      </c>
      <c r="E3853" s="1">
        <v>65000</v>
      </c>
      <c r="F3853" s="1" t="s">
        <v>23</v>
      </c>
      <c r="G3853" s="1" t="s">
        <v>35</v>
      </c>
      <c r="H3853" s="1" t="s">
        <v>36</v>
      </c>
      <c r="I3853" s="1">
        <v>13.73</v>
      </c>
      <c r="J3853" s="1" t="s">
        <v>24</v>
      </c>
      <c r="K3853" s="1" t="s">
        <v>930</v>
      </c>
      <c r="L3853" s="1">
        <v>5</v>
      </c>
      <c r="N3853" s="1">
        <v>7.5</v>
      </c>
      <c r="P3853" s="2">
        <f t="shared" si="253"/>
        <v>148</v>
      </c>
      <c r="R3853" t="str">
        <f t="shared" ref="R3853:R3916" si="254">IF(Q3853&lt;&gt;"", ((Q3853 - P3853) / Q3853) * 100, "")</f>
        <v/>
      </c>
    </row>
    <row r="3854" spans="1:18" ht="20.399999999999999" x14ac:dyDescent="0.35">
      <c r="A3854" s="1">
        <v>3852</v>
      </c>
      <c r="B3854" s="1" t="s">
        <v>76</v>
      </c>
      <c r="C3854" s="1" t="s">
        <v>53</v>
      </c>
      <c r="D3854" s="1">
        <v>2012</v>
      </c>
      <c r="E3854" s="1">
        <v>55598</v>
      </c>
      <c r="F3854" s="1" t="s">
        <v>23</v>
      </c>
      <c r="G3854" s="1" t="s">
        <v>35</v>
      </c>
      <c r="H3854" s="1" t="s">
        <v>18</v>
      </c>
      <c r="I3854" s="1">
        <v>22.69</v>
      </c>
      <c r="J3854" s="1" t="s">
        <v>24</v>
      </c>
      <c r="K3854" s="1" t="s">
        <v>77</v>
      </c>
      <c r="L3854" s="1">
        <v>5</v>
      </c>
      <c r="M3854" s="1" t="s">
        <v>78</v>
      </c>
      <c r="N3854" s="1">
        <v>11.5</v>
      </c>
      <c r="P3854" s="2">
        <f t="shared" si="253"/>
        <v>190</v>
      </c>
      <c r="Q3854">
        <f t="shared" ref="Q3854:Q3913" si="255">VALUE(SUBSTITUTE(SUBSTITUTE(TRIM(M3854), CHAR(160), ""), " Lakh", "")) * 100000</f>
        <v>4787000</v>
      </c>
      <c r="R3854">
        <f t="shared" si="254"/>
        <v>99.99603091706706</v>
      </c>
    </row>
    <row r="3855" spans="1:18" ht="20.399999999999999" x14ac:dyDescent="0.35">
      <c r="A3855" s="1">
        <v>3853</v>
      </c>
      <c r="B3855" s="1" t="s">
        <v>323</v>
      </c>
      <c r="C3855" s="1" t="s">
        <v>22</v>
      </c>
      <c r="D3855" s="1">
        <v>2013</v>
      </c>
      <c r="E3855" s="1">
        <v>50000</v>
      </c>
      <c r="F3855" s="1" t="s">
        <v>28</v>
      </c>
      <c r="G3855" s="1" t="s">
        <v>17</v>
      </c>
      <c r="H3855" s="1" t="s">
        <v>18</v>
      </c>
      <c r="I3855" s="1">
        <v>19.399999999999999</v>
      </c>
      <c r="J3855" s="1" t="s">
        <v>24</v>
      </c>
      <c r="K3855" s="1" t="s">
        <v>184</v>
      </c>
      <c r="L3855" s="1">
        <v>5</v>
      </c>
      <c r="N3855" s="1">
        <v>3.25</v>
      </c>
      <c r="P3855" s="2">
        <f t="shared" si="253"/>
        <v>86.8</v>
      </c>
      <c r="R3855" t="str">
        <f t="shared" si="254"/>
        <v/>
      </c>
    </row>
    <row r="3856" spans="1:18" ht="20.399999999999999" x14ac:dyDescent="0.35">
      <c r="A3856" s="1">
        <v>3854</v>
      </c>
      <c r="B3856" s="1" t="s">
        <v>2298</v>
      </c>
      <c r="C3856" s="1" t="s">
        <v>27</v>
      </c>
      <c r="D3856" s="1">
        <v>2003</v>
      </c>
      <c r="E3856" s="1">
        <v>44200</v>
      </c>
      <c r="F3856" s="1" t="s">
        <v>28</v>
      </c>
      <c r="G3856" s="1" t="s">
        <v>17</v>
      </c>
      <c r="H3856" s="1" t="s">
        <v>36</v>
      </c>
      <c r="I3856" s="1">
        <v>11.7</v>
      </c>
      <c r="J3856" s="1" t="s">
        <v>24</v>
      </c>
      <c r="K3856" s="1" t="s">
        <v>2235</v>
      </c>
      <c r="L3856" s="1">
        <v>5</v>
      </c>
      <c r="N3856" s="1">
        <v>1.5</v>
      </c>
      <c r="P3856" s="2">
        <f t="shared" si="253"/>
        <v>134</v>
      </c>
      <c r="R3856" t="str">
        <f t="shared" si="254"/>
        <v/>
      </c>
    </row>
    <row r="3857" spans="1:18" ht="20.399999999999999" x14ac:dyDescent="0.35">
      <c r="A3857" s="1">
        <v>3855</v>
      </c>
      <c r="B3857" s="1" t="s">
        <v>508</v>
      </c>
      <c r="C3857" s="1" t="s">
        <v>43</v>
      </c>
      <c r="D3857" s="1">
        <v>2014</v>
      </c>
      <c r="E3857" s="1">
        <v>65000</v>
      </c>
      <c r="F3857" s="1" t="s">
        <v>23</v>
      </c>
      <c r="G3857" s="1" t="s">
        <v>17</v>
      </c>
      <c r="H3857" s="1" t="s">
        <v>18</v>
      </c>
      <c r="I3857" s="1">
        <v>19.3</v>
      </c>
      <c r="J3857" s="1" t="s">
        <v>24</v>
      </c>
      <c r="K3857" s="1" t="s">
        <v>114</v>
      </c>
      <c r="L3857" s="1">
        <v>5</v>
      </c>
      <c r="N3857" s="1">
        <v>5.31</v>
      </c>
      <c r="P3857" s="2">
        <f t="shared" si="253"/>
        <v>73.900000000000006</v>
      </c>
      <c r="R3857" t="str">
        <f t="shared" si="254"/>
        <v/>
      </c>
    </row>
    <row r="3858" spans="1:18" ht="20.399999999999999" x14ac:dyDescent="0.35">
      <c r="A3858" s="1">
        <v>3856</v>
      </c>
      <c r="B3858" s="1" t="s">
        <v>178</v>
      </c>
      <c r="C3858" s="1" t="s">
        <v>39</v>
      </c>
      <c r="D3858" s="1">
        <v>2013</v>
      </c>
      <c r="E3858" s="1">
        <v>49000</v>
      </c>
      <c r="F3858" s="1" t="s">
        <v>23</v>
      </c>
      <c r="G3858" s="1" t="s">
        <v>17</v>
      </c>
      <c r="H3858" s="1" t="s">
        <v>18</v>
      </c>
      <c r="I3858" s="1">
        <v>16</v>
      </c>
      <c r="J3858" s="1" t="s">
        <v>24</v>
      </c>
      <c r="K3858" s="1" t="s">
        <v>167</v>
      </c>
      <c r="L3858" s="1">
        <v>7</v>
      </c>
      <c r="N3858" s="1">
        <v>9</v>
      </c>
      <c r="P3858" s="2">
        <f t="shared" si="253"/>
        <v>140</v>
      </c>
      <c r="R3858" t="str">
        <f t="shared" si="254"/>
        <v/>
      </c>
    </row>
    <row r="3859" spans="1:18" ht="20.399999999999999" x14ac:dyDescent="0.35">
      <c r="A3859" s="1">
        <v>3857</v>
      </c>
      <c r="B3859" s="1" t="s">
        <v>2299</v>
      </c>
      <c r="C3859" s="1" t="s">
        <v>57</v>
      </c>
      <c r="D3859" s="1">
        <v>2016</v>
      </c>
      <c r="E3859" s="1">
        <v>7200</v>
      </c>
      <c r="F3859" s="1" t="s">
        <v>28</v>
      </c>
      <c r="G3859" s="1" t="s">
        <v>17</v>
      </c>
      <c r="H3859" s="1" t="s">
        <v>18</v>
      </c>
      <c r="I3859" s="1">
        <v>19.809999999999999</v>
      </c>
      <c r="J3859" s="1" t="s">
        <v>24</v>
      </c>
      <c r="K3859" s="1" t="s">
        <v>351</v>
      </c>
      <c r="L3859" s="1">
        <v>5</v>
      </c>
      <c r="N3859" s="1">
        <v>3.59</v>
      </c>
      <c r="P3859" s="2">
        <f t="shared" si="253"/>
        <v>68.05</v>
      </c>
      <c r="R3859" t="str">
        <f t="shared" si="254"/>
        <v/>
      </c>
    </row>
    <row r="3860" spans="1:18" ht="20.399999999999999" x14ac:dyDescent="0.35">
      <c r="A3860" s="1">
        <v>3858</v>
      </c>
      <c r="B3860" s="1" t="s">
        <v>1885</v>
      </c>
      <c r="C3860" s="1" t="s">
        <v>53</v>
      </c>
      <c r="D3860" s="1">
        <v>2016</v>
      </c>
      <c r="E3860" s="1">
        <v>43152</v>
      </c>
      <c r="F3860" s="1" t="s">
        <v>28</v>
      </c>
      <c r="G3860" s="1" t="s">
        <v>17</v>
      </c>
      <c r="H3860" s="1" t="s">
        <v>18</v>
      </c>
      <c r="I3860" s="1">
        <v>20.73</v>
      </c>
      <c r="J3860" s="1" t="s">
        <v>24</v>
      </c>
      <c r="K3860" s="1" t="s">
        <v>273</v>
      </c>
      <c r="L3860" s="1">
        <v>5</v>
      </c>
      <c r="N3860" s="1">
        <v>7.35</v>
      </c>
      <c r="P3860" s="2">
        <f t="shared" si="253"/>
        <v>91.1</v>
      </c>
      <c r="R3860" t="str">
        <f t="shared" si="254"/>
        <v/>
      </c>
    </row>
    <row r="3861" spans="1:18" ht="20.399999999999999" x14ac:dyDescent="0.35">
      <c r="A3861" s="1">
        <v>3859</v>
      </c>
      <c r="B3861" s="1" t="s">
        <v>922</v>
      </c>
      <c r="C3861" s="1" t="s">
        <v>22</v>
      </c>
      <c r="D3861" s="1">
        <v>2013</v>
      </c>
      <c r="E3861" s="1">
        <v>112000</v>
      </c>
      <c r="F3861" s="1" t="s">
        <v>23</v>
      </c>
      <c r="G3861" s="1" t="s">
        <v>17</v>
      </c>
      <c r="H3861" s="1" t="s">
        <v>18</v>
      </c>
      <c r="I3861" s="1">
        <v>12.8</v>
      </c>
      <c r="J3861" s="1" t="s">
        <v>24</v>
      </c>
      <c r="K3861" s="1" t="s">
        <v>93</v>
      </c>
      <c r="L3861" s="1">
        <v>8</v>
      </c>
      <c r="N3861" s="1">
        <v>12</v>
      </c>
      <c r="P3861" s="2">
        <f t="shared" si="253"/>
        <v>102</v>
      </c>
      <c r="R3861" t="str">
        <f t="shared" si="254"/>
        <v/>
      </c>
    </row>
    <row r="3862" spans="1:18" ht="20.399999999999999" x14ac:dyDescent="0.35">
      <c r="A3862" s="1">
        <v>3860</v>
      </c>
      <c r="B3862" s="1" t="s">
        <v>144</v>
      </c>
      <c r="C3862" s="1" t="s">
        <v>34</v>
      </c>
      <c r="D3862" s="1">
        <v>2017</v>
      </c>
      <c r="E3862" s="1">
        <v>23540</v>
      </c>
      <c r="F3862" s="1" t="s">
        <v>28</v>
      </c>
      <c r="G3862" s="1" t="s">
        <v>17</v>
      </c>
      <c r="H3862" s="1" t="s">
        <v>18</v>
      </c>
      <c r="I3862" s="1">
        <v>18.899999999999999</v>
      </c>
      <c r="J3862" s="1" t="s">
        <v>24</v>
      </c>
      <c r="K3862" s="1" t="s">
        <v>110</v>
      </c>
      <c r="L3862" s="1">
        <v>5</v>
      </c>
      <c r="N3862" s="1">
        <v>6.02</v>
      </c>
      <c r="P3862" s="2">
        <f t="shared" si="253"/>
        <v>82</v>
      </c>
      <c r="R3862" t="str">
        <f t="shared" si="254"/>
        <v/>
      </c>
    </row>
    <row r="3863" spans="1:18" ht="20.399999999999999" x14ac:dyDescent="0.35">
      <c r="A3863" s="1">
        <v>3861</v>
      </c>
      <c r="B3863" s="1" t="s">
        <v>2300</v>
      </c>
      <c r="C3863" s="1" t="s">
        <v>34</v>
      </c>
      <c r="D3863" s="1">
        <v>2008</v>
      </c>
      <c r="E3863" s="1">
        <v>82160</v>
      </c>
      <c r="F3863" s="1" t="s">
        <v>23</v>
      </c>
      <c r="G3863" s="1" t="s">
        <v>17</v>
      </c>
      <c r="H3863" s="1" t="s">
        <v>18</v>
      </c>
      <c r="I3863" s="1">
        <v>16.52</v>
      </c>
      <c r="J3863" s="1" t="s">
        <v>24</v>
      </c>
      <c r="K3863" s="1" t="s">
        <v>1298</v>
      </c>
      <c r="L3863" s="1">
        <v>5</v>
      </c>
      <c r="N3863" s="1">
        <v>2.57</v>
      </c>
      <c r="P3863" s="2">
        <f t="shared" si="253"/>
        <v>123.7</v>
      </c>
      <c r="R3863" t="str">
        <f t="shared" si="254"/>
        <v/>
      </c>
    </row>
    <row r="3864" spans="1:18" ht="20.399999999999999" x14ac:dyDescent="0.35">
      <c r="A3864" s="1">
        <v>3862</v>
      </c>
      <c r="B3864" s="1" t="s">
        <v>2004</v>
      </c>
      <c r="C3864" s="1" t="s">
        <v>22</v>
      </c>
      <c r="D3864" s="1">
        <v>2013</v>
      </c>
      <c r="E3864" s="1">
        <v>57000</v>
      </c>
      <c r="F3864" s="1" t="s">
        <v>23</v>
      </c>
      <c r="G3864" s="1" t="s">
        <v>17</v>
      </c>
      <c r="H3864" s="1" t="s">
        <v>18</v>
      </c>
      <c r="I3864" s="1">
        <v>12.83</v>
      </c>
      <c r="J3864" s="1" t="s">
        <v>24</v>
      </c>
      <c r="K3864" s="1" t="s">
        <v>2005</v>
      </c>
      <c r="L3864" s="1">
        <v>7</v>
      </c>
      <c r="N3864" s="1">
        <v>12.45</v>
      </c>
      <c r="P3864" s="2">
        <f t="shared" si="253"/>
        <v>162</v>
      </c>
      <c r="R3864" t="str">
        <f t="shared" si="254"/>
        <v/>
      </c>
    </row>
    <row r="3865" spans="1:18" ht="20.399999999999999" x14ac:dyDescent="0.35">
      <c r="A3865" s="1">
        <v>3863</v>
      </c>
      <c r="B3865" s="1" t="s">
        <v>211</v>
      </c>
      <c r="C3865" s="1" t="s">
        <v>34</v>
      </c>
      <c r="D3865" s="1">
        <v>2015</v>
      </c>
      <c r="E3865" s="1">
        <v>39335</v>
      </c>
      <c r="F3865" s="1" t="s">
        <v>23</v>
      </c>
      <c r="G3865" s="1" t="s">
        <v>17</v>
      </c>
      <c r="H3865" s="1" t="s">
        <v>18</v>
      </c>
      <c r="I3865" s="1">
        <v>15.1</v>
      </c>
      <c r="J3865" s="1" t="s">
        <v>24</v>
      </c>
      <c r="K3865" s="1" t="s">
        <v>167</v>
      </c>
      <c r="L3865" s="1">
        <v>7</v>
      </c>
      <c r="N3865" s="1">
        <v>12.63</v>
      </c>
      <c r="P3865" s="2">
        <f t="shared" si="253"/>
        <v>140</v>
      </c>
      <c r="R3865" t="str">
        <f t="shared" si="254"/>
        <v/>
      </c>
    </row>
    <row r="3866" spans="1:18" ht="20.399999999999999" x14ac:dyDescent="0.35">
      <c r="A3866" s="1">
        <v>3864</v>
      </c>
      <c r="B3866" s="1" t="s">
        <v>1415</v>
      </c>
      <c r="C3866" s="1" t="s">
        <v>74</v>
      </c>
      <c r="D3866" s="1">
        <v>2014</v>
      </c>
      <c r="E3866" s="1">
        <v>62000</v>
      </c>
      <c r="F3866" s="1" t="s">
        <v>28</v>
      </c>
      <c r="G3866" s="1" t="s">
        <v>17</v>
      </c>
      <c r="H3866" s="1" t="s">
        <v>36</v>
      </c>
      <c r="I3866" s="1">
        <v>17.399999999999999</v>
      </c>
      <c r="J3866" s="1" t="s">
        <v>24</v>
      </c>
      <c r="K3866" s="1" t="s">
        <v>201</v>
      </c>
      <c r="L3866" s="1">
        <v>5</v>
      </c>
      <c r="N3866" s="1">
        <v>7.75</v>
      </c>
      <c r="P3866" s="2">
        <f t="shared" si="253"/>
        <v>117.3</v>
      </c>
      <c r="R3866" t="str">
        <f t="shared" si="254"/>
        <v/>
      </c>
    </row>
    <row r="3867" spans="1:18" ht="20.399999999999999" x14ac:dyDescent="0.35">
      <c r="A3867" s="1">
        <v>3865</v>
      </c>
      <c r="B3867" s="1" t="s">
        <v>655</v>
      </c>
      <c r="C3867" s="1" t="s">
        <v>61</v>
      </c>
      <c r="D3867" s="1">
        <v>2014</v>
      </c>
      <c r="E3867" s="1">
        <v>60000</v>
      </c>
      <c r="F3867" s="1" t="s">
        <v>23</v>
      </c>
      <c r="G3867" s="1" t="s">
        <v>17</v>
      </c>
      <c r="H3867" s="1" t="s">
        <v>18</v>
      </c>
      <c r="I3867" s="1">
        <v>22.7</v>
      </c>
      <c r="J3867" s="1" t="s">
        <v>24</v>
      </c>
      <c r="K3867" s="1" t="s">
        <v>210</v>
      </c>
      <c r="L3867" s="1">
        <v>5</v>
      </c>
      <c r="N3867" s="1">
        <v>5.5</v>
      </c>
      <c r="P3867" s="2">
        <f t="shared" si="253"/>
        <v>89.84</v>
      </c>
      <c r="R3867" t="str">
        <f t="shared" si="254"/>
        <v/>
      </c>
    </row>
    <row r="3868" spans="1:18" ht="20.399999999999999" x14ac:dyDescent="0.35">
      <c r="A3868" s="1">
        <v>3866</v>
      </c>
      <c r="B3868" s="1" t="s">
        <v>1496</v>
      </c>
      <c r="C3868" s="1" t="s">
        <v>57</v>
      </c>
      <c r="D3868" s="1">
        <v>2015</v>
      </c>
      <c r="E3868" s="1">
        <v>35000</v>
      </c>
      <c r="F3868" s="1" t="s">
        <v>28</v>
      </c>
      <c r="G3868" s="1" t="s">
        <v>17</v>
      </c>
      <c r="H3868" s="1" t="s">
        <v>18</v>
      </c>
      <c r="I3868" s="1">
        <v>18.600000000000001</v>
      </c>
      <c r="J3868" s="1" t="s">
        <v>24</v>
      </c>
      <c r="K3868" s="1" t="s">
        <v>368</v>
      </c>
      <c r="L3868" s="1">
        <v>5</v>
      </c>
      <c r="N3868" s="1">
        <v>4.43</v>
      </c>
      <c r="P3868" s="2">
        <f t="shared" si="253"/>
        <v>81.83</v>
      </c>
      <c r="R3868" t="str">
        <f t="shared" si="254"/>
        <v/>
      </c>
    </row>
    <row r="3869" spans="1:18" ht="20.399999999999999" x14ac:dyDescent="0.35">
      <c r="A3869" s="1">
        <v>3867</v>
      </c>
      <c r="B3869" s="1" t="s">
        <v>1052</v>
      </c>
      <c r="C3869" s="1" t="s">
        <v>53</v>
      </c>
      <c r="D3869" s="1">
        <v>2016</v>
      </c>
      <c r="E3869" s="1">
        <v>32345</v>
      </c>
      <c r="F3869" s="1" t="s">
        <v>23</v>
      </c>
      <c r="G3869" s="1" t="s">
        <v>35</v>
      </c>
      <c r="H3869" s="1" t="s">
        <v>18</v>
      </c>
      <c r="I3869" s="1">
        <v>17.899999999999999</v>
      </c>
      <c r="J3869" s="1" t="s">
        <v>24</v>
      </c>
      <c r="K3869" s="1" t="s">
        <v>491</v>
      </c>
      <c r="L3869" s="1">
        <v>5</v>
      </c>
      <c r="N3869" s="1">
        <v>24.51</v>
      </c>
      <c r="P3869" s="2">
        <f t="shared" si="253"/>
        <v>136</v>
      </c>
      <c r="R3869" t="str">
        <f t="shared" si="254"/>
        <v/>
      </c>
    </row>
    <row r="3870" spans="1:18" ht="20.399999999999999" x14ac:dyDescent="0.35">
      <c r="A3870" s="1">
        <v>3868</v>
      </c>
      <c r="B3870" s="1" t="s">
        <v>1863</v>
      </c>
      <c r="C3870" s="1" t="s">
        <v>129</v>
      </c>
      <c r="D3870" s="1">
        <v>2014</v>
      </c>
      <c r="E3870" s="1">
        <v>47000</v>
      </c>
      <c r="F3870" s="1" t="s">
        <v>28</v>
      </c>
      <c r="G3870" s="1" t="s">
        <v>17</v>
      </c>
      <c r="H3870" s="1" t="s">
        <v>18</v>
      </c>
      <c r="I3870" s="1">
        <v>22</v>
      </c>
      <c r="J3870" s="1" t="s">
        <v>24</v>
      </c>
      <c r="K3870" s="1" t="s">
        <v>1864</v>
      </c>
      <c r="L3870" s="1">
        <v>5</v>
      </c>
      <c r="N3870" s="1">
        <v>2.65</v>
      </c>
      <c r="P3870" s="2">
        <f t="shared" si="253"/>
        <v>55</v>
      </c>
      <c r="R3870" t="str">
        <f t="shared" si="254"/>
        <v/>
      </c>
    </row>
    <row r="3871" spans="1:18" ht="20.399999999999999" x14ac:dyDescent="0.35">
      <c r="A3871" s="1">
        <v>3869</v>
      </c>
      <c r="B3871" s="1" t="s">
        <v>1238</v>
      </c>
      <c r="C3871" s="1" t="s">
        <v>61</v>
      </c>
      <c r="D3871" s="1">
        <v>2012</v>
      </c>
      <c r="E3871" s="1">
        <v>65537</v>
      </c>
      <c r="F3871" s="1" t="s">
        <v>16</v>
      </c>
      <c r="G3871" s="1" t="s">
        <v>17</v>
      </c>
      <c r="H3871" s="1" t="s">
        <v>36</v>
      </c>
      <c r="I3871" s="1">
        <v>33.44</v>
      </c>
      <c r="J3871" s="1" t="s">
        <v>19</v>
      </c>
      <c r="K3871" s="1" t="s">
        <v>1239</v>
      </c>
      <c r="L3871" s="1">
        <v>4</v>
      </c>
      <c r="N3871" s="1">
        <v>2.1</v>
      </c>
      <c r="P3871" s="2">
        <f t="shared" si="253"/>
        <v>40.299999999999997</v>
      </c>
      <c r="R3871" t="str">
        <f t="shared" si="254"/>
        <v/>
      </c>
    </row>
    <row r="3872" spans="1:18" ht="20.399999999999999" x14ac:dyDescent="0.35">
      <c r="A3872" s="1">
        <v>3870</v>
      </c>
      <c r="B3872" s="1" t="s">
        <v>1475</v>
      </c>
      <c r="C3872" s="1" t="s">
        <v>61</v>
      </c>
      <c r="D3872" s="1">
        <v>2011</v>
      </c>
      <c r="E3872" s="1">
        <v>36000</v>
      </c>
      <c r="F3872" s="1" t="s">
        <v>28</v>
      </c>
      <c r="G3872" s="1" t="s">
        <v>17</v>
      </c>
      <c r="H3872" s="1" t="s">
        <v>18</v>
      </c>
      <c r="I3872" s="1">
        <v>17.600000000000001</v>
      </c>
      <c r="J3872" s="1" t="s">
        <v>24</v>
      </c>
      <c r="K3872" s="1" t="s">
        <v>29</v>
      </c>
      <c r="L3872" s="1">
        <v>5</v>
      </c>
      <c r="N3872" s="1">
        <v>3.2</v>
      </c>
      <c r="P3872" s="2">
        <f t="shared" si="253"/>
        <v>88.7</v>
      </c>
      <c r="R3872" t="str">
        <f t="shared" si="254"/>
        <v/>
      </c>
    </row>
    <row r="3873" spans="1:18" ht="20.399999999999999" x14ac:dyDescent="0.35">
      <c r="A3873" s="1">
        <v>3871</v>
      </c>
      <c r="B3873" s="1" t="s">
        <v>545</v>
      </c>
      <c r="C3873" s="1" t="s">
        <v>27</v>
      </c>
      <c r="D3873" s="1">
        <v>2016</v>
      </c>
      <c r="E3873" s="1">
        <v>75000</v>
      </c>
      <c r="F3873" s="1" t="s">
        <v>23</v>
      </c>
      <c r="G3873" s="1" t="s">
        <v>17</v>
      </c>
      <c r="H3873" s="1" t="s">
        <v>18</v>
      </c>
      <c r="I3873" s="1">
        <v>23.4</v>
      </c>
      <c r="J3873" s="1" t="s">
        <v>24</v>
      </c>
      <c r="K3873" s="1" t="s">
        <v>51</v>
      </c>
      <c r="L3873" s="1">
        <v>5</v>
      </c>
      <c r="N3873" s="1">
        <v>4.25</v>
      </c>
      <c r="P3873" s="2">
        <f t="shared" si="253"/>
        <v>74</v>
      </c>
      <c r="R3873" t="str">
        <f t="shared" si="254"/>
        <v/>
      </c>
    </row>
    <row r="3874" spans="1:18" ht="20.399999999999999" x14ac:dyDescent="0.35">
      <c r="A3874" s="1">
        <v>3872</v>
      </c>
      <c r="B3874" s="1" t="s">
        <v>115</v>
      </c>
      <c r="C3874" s="1" t="s">
        <v>57</v>
      </c>
      <c r="D3874" s="1">
        <v>2008</v>
      </c>
      <c r="E3874" s="1">
        <v>38000</v>
      </c>
      <c r="F3874" s="1" t="s">
        <v>28</v>
      </c>
      <c r="G3874" s="1" t="s">
        <v>17</v>
      </c>
      <c r="H3874" s="1" t="s">
        <v>18</v>
      </c>
      <c r="I3874" s="1">
        <v>19.7</v>
      </c>
      <c r="J3874" s="1" t="s">
        <v>24</v>
      </c>
      <c r="K3874" s="1" t="s">
        <v>116</v>
      </c>
      <c r="L3874" s="1">
        <v>5</v>
      </c>
      <c r="N3874" s="1">
        <v>1.1000000000000001</v>
      </c>
      <c r="P3874" s="2">
        <f t="shared" si="253"/>
        <v>46.3</v>
      </c>
      <c r="R3874" t="str">
        <f t="shared" si="254"/>
        <v/>
      </c>
    </row>
    <row r="3875" spans="1:18" ht="20.399999999999999" x14ac:dyDescent="0.35">
      <c r="A3875" s="1">
        <v>3873</v>
      </c>
      <c r="B3875" s="1" t="s">
        <v>2301</v>
      </c>
      <c r="C3875" s="1" t="s">
        <v>27</v>
      </c>
      <c r="D3875" s="1">
        <v>2015</v>
      </c>
      <c r="E3875" s="1">
        <v>57818</v>
      </c>
      <c r="F3875" s="1" t="s">
        <v>28</v>
      </c>
      <c r="G3875" s="1" t="s">
        <v>17</v>
      </c>
      <c r="H3875" s="1" t="s">
        <v>18</v>
      </c>
      <c r="I3875" s="1">
        <v>23.1</v>
      </c>
      <c r="J3875" s="1" t="s">
        <v>24</v>
      </c>
      <c r="K3875" s="1" t="s">
        <v>398</v>
      </c>
      <c r="L3875" s="1">
        <v>5</v>
      </c>
      <c r="N3875" s="1">
        <v>4.3</v>
      </c>
      <c r="P3875" s="2">
        <f t="shared" si="253"/>
        <v>67.040000000000006</v>
      </c>
      <c r="R3875" t="str">
        <f t="shared" si="254"/>
        <v/>
      </c>
    </row>
    <row r="3876" spans="1:18" ht="20.399999999999999" x14ac:dyDescent="0.35">
      <c r="A3876" s="1">
        <v>3874</v>
      </c>
      <c r="B3876" s="1" t="s">
        <v>209</v>
      </c>
      <c r="C3876" s="1" t="s">
        <v>39</v>
      </c>
      <c r="D3876" s="1">
        <v>2015</v>
      </c>
      <c r="E3876" s="1">
        <v>45000</v>
      </c>
      <c r="F3876" s="1" t="s">
        <v>23</v>
      </c>
      <c r="G3876" s="1" t="s">
        <v>17</v>
      </c>
      <c r="H3876" s="1" t="s">
        <v>18</v>
      </c>
      <c r="I3876" s="1">
        <v>22.7</v>
      </c>
      <c r="J3876" s="1" t="s">
        <v>24</v>
      </c>
      <c r="K3876" s="1" t="s">
        <v>210</v>
      </c>
      <c r="L3876" s="1">
        <v>5</v>
      </c>
      <c r="N3876" s="1">
        <v>8.9</v>
      </c>
      <c r="P3876" s="2">
        <f t="shared" si="253"/>
        <v>89.84</v>
      </c>
      <c r="R3876" t="str">
        <f t="shared" si="254"/>
        <v/>
      </c>
    </row>
    <row r="3877" spans="1:18" ht="20.399999999999999" x14ac:dyDescent="0.35">
      <c r="A3877" s="1">
        <v>3875</v>
      </c>
      <c r="B3877" s="1" t="s">
        <v>2302</v>
      </c>
      <c r="C3877" s="1" t="s">
        <v>43</v>
      </c>
      <c r="D3877" s="1">
        <v>2015</v>
      </c>
      <c r="E3877" s="1">
        <v>75055</v>
      </c>
      <c r="F3877" s="1" t="s">
        <v>23</v>
      </c>
      <c r="G3877" s="1" t="s">
        <v>17</v>
      </c>
      <c r="H3877" s="1" t="s">
        <v>18</v>
      </c>
      <c r="I3877" s="1">
        <v>19.010000000000002</v>
      </c>
      <c r="J3877" s="1" t="s">
        <v>24</v>
      </c>
      <c r="K3877" s="1" t="s">
        <v>181</v>
      </c>
      <c r="L3877" s="1">
        <v>5</v>
      </c>
      <c r="N3877" s="1">
        <v>6.5</v>
      </c>
      <c r="P3877" s="2">
        <f t="shared" ref="P3877:P3883" si="256">--LEFT(K3877, FIND(" ", K3877) - 1)</f>
        <v>108.5</v>
      </c>
      <c r="R3877" t="str">
        <f t="shared" si="254"/>
        <v/>
      </c>
    </row>
    <row r="3878" spans="1:18" ht="20.399999999999999" x14ac:dyDescent="0.35">
      <c r="A3878" s="1">
        <v>3876</v>
      </c>
      <c r="B3878" s="1" t="s">
        <v>2303</v>
      </c>
      <c r="C3878" s="1" t="s">
        <v>61</v>
      </c>
      <c r="D3878" s="1">
        <v>2009</v>
      </c>
      <c r="E3878" s="1">
        <v>65462</v>
      </c>
      <c r="F3878" s="1" t="s">
        <v>28</v>
      </c>
      <c r="G3878" s="1" t="s">
        <v>35</v>
      </c>
      <c r="H3878" s="1" t="s">
        <v>145</v>
      </c>
      <c r="I3878" s="1">
        <v>11.1</v>
      </c>
      <c r="J3878" s="1" t="s">
        <v>24</v>
      </c>
      <c r="K3878" s="1" t="s">
        <v>1370</v>
      </c>
      <c r="L3878" s="1">
        <v>5</v>
      </c>
      <c r="N3878" s="1">
        <v>3.5</v>
      </c>
      <c r="P3878" s="2">
        <f t="shared" si="256"/>
        <v>142</v>
      </c>
      <c r="R3878" t="str">
        <f t="shared" si="254"/>
        <v/>
      </c>
    </row>
    <row r="3879" spans="1:18" ht="20.399999999999999" x14ac:dyDescent="0.35">
      <c r="A3879" s="1">
        <v>3877</v>
      </c>
      <c r="B3879" s="1" t="s">
        <v>1981</v>
      </c>
      <c r="C3879" s="1" t="s">
        <v>39</v>
      </c>
      <c r="D3879" s="1">
        <v>2008</v>
      </c>
      <c r="E3879" s="1">
        <v>76206</v>
      </c>
      <c r="F3879" s="1" t="s">
        <v>23</v>
      </c>
      <c r="G3879" s="1" t="s">
        <v>17</v>
      </c>
      <c r="H3879" s="1" t="s">
        <v>18</v>
      </c>
      <c r="I3879" s="1">
        <v>17.8</v>
      </c>
      <c r="J3879" s="1" t="s">
        <v>24</v>
      </c>
      <c r="K3879" s="1" t="s">
        <v>142</v>
      </c>
      <c r="L3879" s="1">
        <v>5</v>
      </c>
      <c r="N3879" s="1">
        <v>4.25</v>
      </c>
      <c r="P3879" s="2">
        <f t="shared" si="256"/>
        <v>75</v>
      </c>
      <c r="R3879" t="str">
        <f t="shared" si="254"/>
        <v/>
      </c>
    </row>
    <row r="3880" spans="1:18" ht="20.399999999999999" x14ac:dyDescent="0.35">
      <c r="A3880" s="1">
        <v>3878</v>
      </c>
      <c r="B3880" s="1" t="s">
        <v>274</v>
      </c>
      <c r="C3880" s="1" t="s">
        <v>53</v>
      </c>
      <c r="D3880" s="1">
        <v>2018</v>
      </c>
      <c r="E3880" s="1">
        <v>25948</v>
      </c>
      <c r="F3880" s="1" t="s">
        <v>23</v>
      </c>
      <c r="G3880" s="1" t="s">
        <v>35</v>
      </c>
      <c r="H3880" s="1" t="s">
        <v>18</v>
      </c>
      <c r="I3880" s="1">
        <v>16</v>
      </c>
      <c r="J3880" s="1" t="s">
        <v>24</v>
      </c>
      <c r="K3880" s="1" t="s">
        <v>167</v>
      </c>
      <c r="L3880" s="1">
        <v>7</v>
      </c>
      <c r="N3880" s="1">
        <v>16.46</v>
      </c>
      <c r="P3880" s="2">
        <f t="shared" si="256"/>
        <v>140</v>
      </c>
      <c r="R3880" t="str">
        <f t="shared" si="254"/>
        <v/>
      </c>
    </row>
    <row r="3881" spans="1:18" ht="20.399999999999999" x14ac:dyDescent="0.35">
      <c r="A3881" s="1">
        <v>3879</v>
      </c>
      <c r="B3881" s="1" t="s">
        <v>429</v>
      </c>
      <c r="C3881" s="1" t="s">
        <v>15</v>
      </c>
      <c r="D3881" s="1">
        <v>2016</v>
      </c>
      <c r="E3881" s="1">
        <v>28500</v>
      </c>
      <c r="F3881" s="1" t="s">
        <v>28</v>
      </c>
      <c r="G3881" s="1" t="s">
        <v>17</v>
      </c>
      <c r="H3881" s="1" t="s">
        <v>18</v>
      </c>
      <c r="I3881" s="1">
        <v>18.7</v>
      </c>
      <c r="J3881" s="1" t="s">
        <v>24</v>
      </c>
      <c r="K3881" s="1" t="s">
        <v>29</v>
      </c>
      <c r="L3881" s="1">
        <v>5</v>
      </c>
      <c r="N3881" s="1">
        <v>5.95</v>
      </c>
      <c r="P3881" s="2">
        <f t="shared" si="256"/>
        <v>88.7</v>
      </c>
      <c r="R3881" t="str">
        <f t="shared" si="254"/>
        <v/>
      </c>
    </row>
    <row r="3882" spans="1:18" ht="20.399999999999999" x14ac:dyDescent="0.35">
      <c r="A3882" s="1">
        <v>3880</v>
      </c>
      <c r="B3882" s="1" t="s">
        <v>421</v>
      </c>
      <c r="C3882" s="1" t="s">
        <v>15</v>
      </c>
      <c r="D3882" s="1">
        <v>2015</v>
      </c>
      <c r="E3882" s="1">
        <v>28004</v>
      </c>
      <c r="F3882" s="1" t="s">
        <v>28</v>
      </c>
      <c r="G3882" s="1" t="s">
        <v>17</v>
      </c>
      <c r="H3882" s="1" t="s">
        <v>18</v>
      </c>
      <c r="I3882" s="1">
        <v>17.8</v>
      </c>
      <c r="J3882" s="1" t="s">
        <v>24</v>
      </c>
      <c r="K3882" s="1" t="s">
        <v>201</v>
      </c>
      <c r="L3882" s="1">
        <v>5</v>
      </c>
      <c r="N3882" s="1">
        <v>7.1</v>
      </c>
      <c r="P3882" s="2">
        <f t="shared" si="256"/>
        <v>117.3</v>
      </c>
      <c r="R3882" t="str">
        <f t="shared" si="254"/>
        <v/>
      </c>
    </row>
    <row r="3883" spans="1:18" ht="20.399999999999999" x14ac:dyDescent="0.35">
      <c r="A3883" s="1">
        <v>3881</v>
      </c>
      <c r="B3883" s="1" t="s">
        <v>2304</v>
      </c>
      <c r="C3883" s="1" t="s">
        <v>57</v>
      </c>
      <c r="D3883" s="1">
        <v>2011</v>
      </c>
      <c r="E3883" s="1">
        <v>25000</v>
      </c>
      <c r="F3883" s="1" t="s">
        <v>28</v>
      </c>
      <c r="G3883" s="1" t="s">
        <v>17</v>
      </c>
      <c r="H3883" s="1" t="s">
        <v>36</v>
      </c>
      <c r="I3883" s="1">
        <v>15.7</v>
      </c>
      <c r="J3883" s="1" t="s">
        <v>24</v>
      </c>
      <c r="K3883" s="1" t="s">
        <v>223</v>
      </c>
      <c r="L3883" s="1">
        <v>5</v>
      </c>
      <c r="N3883" s="1">
        <v>1.25</v>
      </c>
      <c r="P3883" s="2">
        <f t="shared" si="256"/>
        <v>67</v>
      </c>
      <c r="R3883" t="str">
        <f t="shared" si="254"/>
        <v/>
      </c>
    </row>
    <row r="3884" spans="1:18" ht="20.399999999999999" x14ac:dyDescent="0.35">
      <c r="A3884" s="1">
        <v>3882</v>
      </c>
      <c r="B3884" s="1" t="s">
        <v>1765</v>
      </c>
      <c r="C3884" s="1" t="s">
        <v>57</v>
      </c>
      <c r="D3884" s="1">
        <v>2010</v>
      </c>
      <c r="E3884" s="1">
        <v>40000</v>
      </c>
      <c r="F3884" s="1" t="s">
        <v>28</v>
      </c>
      <c r="G3884" s="1" t="s">
        <v>17</v>
      </c>
      <c r="H3884" s="1" t="s">
        <v>36</v>
      </c>
      <c r="I3884" s="1">
        <v>19.5</v>
      </c>
      <c r="J3884" s="1" t="s">
        <v>24</v>
      </c>
      <c r="K3884" s="1" t="s">
        <v>188</v>
      </c>
      <c r="N3884" s="1">
        <v>2.5</v>
      </c>
      <c r="P3884" s="2"/>
      <c r="R3884" t="str">
        <f t="shared" si="254"/>
        <v/>
      </c>
    </row>
    <row r="3885" spans="1:18" ht="20.399999999999999" x14ac:dyDescent="0.35">
      <c r="A3885" s="1">
        <v>3883</v>
      </c>
      <c r="B3885" s="1" t="s">
        <v>714</v>
      </c>
      <c r="C3885" s="1" t="s">
        <v>22</v>
      </c>
      <c r="D3885" s="1">
        <v>2013</v>
      </c>
      <c r="E3885" s="1">
        <v>82543</v>
      </c>
      <c r="F3885" s="1" t="s">
        <v>28</v>
      </c>
      <c r="G3885" s="1" t="s">
        <v>17</v>
      </c>
      <c r="H3885" s="1" t="s">
        <v>18</v>
      </c>
      <c r="I3885" s="1">
        <v>16.02</v>
      </c>
      <c r="J3885" s="1" t="s">
        <v>24</v>
      </c>
      <c r="K3885" s="1" t="s">
        <v>505</v>
      </c>
      <c r="L3885" s="1">
        <v>7</v>
      </c>
      <c r="N3885" s="1">
        <v>5.5</v>
      </c>
      <c r="P3885" s="2">
        <f t="shared" ref="P3885:P3899" si="257">--LEFT(K3885, FIND(" ", K3885) - 1)</f>
        <v>93.7</v>
      </c>
      <c r="R3885" t="str">
        <f t="shared" si="254"/>
        <v/>
      </c>
    </row>
    <row r="3886" spans="1:18" ht="20.399999999999999" x14ac:dyDescent="0.35">
      <c r="A3886" s="1">
        <v>3884</v>
      </c>
      <c r="B3886" s="1" t="s">
        <v>1301</v>
      </c>
      <c r="C3886" s="1" t="s">
        <v>27</v>
      </c>
      <c r="D3886" s="1">
        <v>2013</v>
      </c>
      <c r="E3886" s="1">
        <v>30000</v>
      </c>
      <c r="F3886" s="1" t="s">
        <v>28</v>
      </c>
      <c r="G3886" s="1" t="s">
        <v>17</v>
      </c>
      <c r="H3886" s="1" t="s">
        <v>18</v>
      </c>
      <c r="I3886" s="1">
        <v>18.440000000000001</v>
      </c>
      <c r="J3886" s="1" t="s">
        <v>24</v>
      </c>
      <c r="K3886" s="1" t="s">
        <v>142</v>
      </c>
      <c r="L3886" s="1">
        <v>5</v>
      </c>
      <c r="N3886" s="1">
        <v>3.25</v>
      </c>
      <c r="P3886" s="2">
        <f t="shared" si="257"/>
        <v>75</v>
      </c>
      <c r="R3886" t="str">
        <f t="shared" si="254"/>
        <v/>
      </c>
    </row>
    <row r="3887" spans="1:18" ht="20.399999999999999" x14ac:dyDescent="0.35">
      <c r="A3887" s="1">
        <v>3885</v>
      </c>
      <c r="B3887" s="1" t="s">
        <v>526</v>
      </c>
      <c r="C3887" s="1" t="s">
        <v>39</v>
      </c>
      <c r="D3887" s="1">
        <v>2010</v>
      </c>
      <c r="E3887" s="1">
        <v>27800</v>
      </c>
      <c r="F3887" s="1" t="s">
        <v>28</v>
      </c>
      <c r="G3887" s="1" t="s">
        <v>17</v>
      </c>
      <c r="H3887" s="1" t="s">
        <v>18</v>
      </c>
      <c r="I3887" s="1">
        <v>17</v>
      </c>
      <c r="J3887" s="1" t="s">
        <v>24</v>
      </c>
      <c r="K3887" s="1" t="s">
        <v>466</v>
      </c>
      <c r="L3887" s="1">
        <v>5</v>
      </c>
      <c r="N3887" s="1">
        <v>5</v>
      </c>
      <c r="P3887" s="2">
        <f t="shared" si="257"/>
        <v>118</v>
      </c>
      <c r="R3887" t="str">
        <f t="shared" si="254"/>
        <v/>
      </c>
    </row>
    <row r="3888" spans="1:18" ht="20.399999999999999" x14ac:dyDescent="0.35">
      <c r="A3888" s="1">
        <v>3886</v>
      </c>
      <c r="B3888" s="1" t="s">
        <v>1917</v>
      </c>
      <c r="C3888" s="1" t="s">
        <v>34</v>
      </c>
      <c r="D3888" s="1">
        <v>2016</v>
      </c>
      <c r="E3888" s="1">
        <v>33415</v>
      </c>
      <c r="F3888" s="1" t="s">
        <v>28</v>
      </c>
      <c r="G3888" s="1" t="s">
        <v>17</v>
      </c>
      <c r="H3888" s="1" t="s">
        <v>18</v>
      </c>
      <c r="I3888" s="1">
        <v>16.78</v>
      </c>
      <c r="J3888" s="1" t="s">
        <v>24</v>
      </c>
      <c r="K3888" s="1" t="s">
        <v>333</v>
      </c>
      <c r="L3888" s="1">
        <v>5</v>
      </c>
      <c r="N3888" s="1">
        <v>6.58</v>
      </c>
      <c r="P3888" s="2">
        <f t="shared" si="257"/>
        <v>88.73</v>
      </c>
      <c r="R3888" t="str">
        <f t="shared" si="254"/>
        <v/>
      </c>
    </row>
    <row r="3889" spans="1:18" ht="20.399999999999999" x14ac:dyDescent="0.35">
      <c r="A3889" s="1">
        <v>3887</v>
      </c>
      <c r="B3889" s="1" t="s">
        <v>242</v>
      </c>
      <c r="C3889" s="1" t="s">
        <v>15</v>
      </c>
      <c r="D3889" s="1">
        <v>2013</v>
      </c>
      <c r="E3889" s="1">
        <v>38000</v>
      </c>
      <c r="F3889" s="1" t="s">
        <v>23</v>
      </c>
      <c r="G3889" s="1" t="s">
        <v>35</v>
      </c>
      <c r="H3889" s="1" t="s">
        <v>18</v>
      </c>
      <c r="I3889" s="1">
        <v>18.88</v>
      </c>
      <c r="J3889" s="1" t="s">
        <v>24</v>
      </c>
      <c r="K3889" s="1" t="s">
        <v>99</v>
      </c>
      <c r="L3889" s="1">
        <v>5</v>
      </c>
      <c r="N3889" s="1">
        <v>19.5</v>
      </c>
      <c r="P3889" s="2">
        <f t="shared" si="257"/>
        <v>184</v>
      </c>
      <c r="R3889" t="str">
        <f t="shared" si="254"/>
        <v/>
      </c>
    </row>
    <row r="3890" spans="1:18" ht="20.399999999999999" x14ac:dyDescent="0.35">
      <c r="A3890" s="1">
        <v>3888</v>
      </c>
      <c r="B3890" s="1" t="s">
        <v>1443</v>
      </c>
      <c r="C3890" s="1" t="s">
        <v>53</v>
      </c>
      <c r="D3890" s="1">
        <v>2017</v>
      </c>
      <c r="E3890" s="1">
        <v>41981</v>
      </c>
      <c r="F3890" s="1" t="s">
        <v>28</v>
      </c>
      <c r="G3890" s="1" t="s">
        <v>17</v>
      </c>
      <c r="H3890" s="1" t="s">
        <v>18</v>
      </c>
      <c r="I3890" s="1">
        <v>18.7</v>
      </c>
      <c r="J3890" s="1" t="s">
        <v>24</v>
      </c>
      <c r="K3890" s="1" t="s">
        <v>29</v>
      </c>
      <c r="L3890" s="1">
        <v>5</v>
      </c>
      <c r="N3890" s="1">
        <v>6.14</v>
      </c>
      <c r="P3890" s="2">
        <f t="shared" si="257"/>
        <v>88.7</v>
      </c>
      <c r="R3890" t="str">
        <f t="shared" si="254"/>
        <v/>
      </c>
    </row>
    <row r="3891" spans="1:18" ht="20.399999999999999" x14ac:dyDescent="0.35">
      <c r="A3891" s="1">
        <v>3889</v>
      </c>
      <c r="B3891" s="1" t="s">
        <v>1558</v>
      </c>
      <c r="C3891" s="1" t="s">
        <v>43</v>
      </c>
      <c r="D3891" s="1">
        <v>2013</v>
      </c>
      <c r="E3891" s="1">
        <v>77084</v>
      </c>
      <c r="F3891" s="1" t="s">
        <v>23</v>
      </c>
      <c r="G3891" s="1" t="s">
        <v>17</v>
      </c>
      <c r="H3891" s="1" t="s">
        <v>18</v>
      </c>
      <c r="I3891" s="1">
        <v>28.4</v>
      </c>
      <c r="J3891" s="1" t="s">
        <v>24</v>
      </c>
      <c r="K3891" s="1" t="s">
        <v>1043</v>
      </c>
      <c r="L3891" s="1">
        <v>5</v>
      </c>
      <c r="M3891" s="1" t="s">
        <v>2305</v>
      </c>
      <c r="N3891" s="1">
        <v>4.95</v>
      </c>
      <c r="P3891" s="2">
        <f t="shared" si="257"/>
        <v>73.75</v>
      </c>
      <c r="Q3891">
        <f t="shared" si="255"/>
        <v>875000</v>
      </c>
      <c r="R3891">
        <f t="shared" si="254"/>
        <v>99.991571428571419</v>
      </c>
    </row>
    <row r="3892" spans="1:18" ht="20.399999999999999" x14ac:dyDescent="0.35">
      <c r="A3892" s="1">
        <v>3890</v>
      </c>
      <c r="B3892" s="1" t="s">
        <v>2233</v>
      </c>
      <c r="C3892" s="1" t="s">
        <v>39</v>
      </c>
      <c r="D3892" s="1">
        <v>2013</v>
      </c>
      <c r="E3892" s="1">
        <v>71803</v>
      </c>
      <c r="F3892" s="1" t="s">
        <v>23</v>
      </c>
      <c r="G3892" s="1" t="s">
        <v>17</v>
      </c>
      <c r="H3892" s="1" t="s">
        <v>18</v>
      </c>
      <c r="I3892" s="1">
        <v>20.5</v>
      </c>
      <c r="J3892" s="1" t="s">
        <v>24</v>
      </c>
      <c r="K3892" s="1" t="s">
        <v>103</v>
      </c>
      <c r="L3892" s="1">
        <v>5</v>
      </c>
      <c r="N3892" s="1">
        <v>5.75</v>
      </c>
      <c r="P3892" s="2">
        <f t="shared" si="257"/>
        <v>103.5</v>
      </c>
      <c r="R3892" t="str">
        <f t="shared" si="254"/>
        <v/>
      </c>
    </row>
    <row r="3893" spans="1:18" ht="20.399999999999999" x14ac:dyDescent="0.35">
      <c r="A3893" s="1">
        <v>3891</v>
      </c>
      <c r="B3893" s="1" t="s">
        <v>734</v>
      </c>
      <c r="C3893" s="1" t="s">
        <v>57</v>
      </c>
      <c r="D3893" s="1">
        <v>2013</v>
      </c>
      <c r="E3893" s="1">
        <v>73314</v>
      </c>
      <c r="F3893" s="1" t="s">
        <v>23</v>
      </c>
      <c r="G3893" s="1" t="s">
        <v>17</v>
      </c>
      <c r="H3893" s="1" t="s">
        <v>18</v>
      </c>
      <c r="I3893" s="1">
        <v>15.1</v>
      </c>
      <c r="J3893" s="1" t="s">
        <v>24</v>
      </c>
      <c r="K3893" s="1" t="s">
        <v>167</v>
      </c>
      <c r="L3893" s="1">
        <v>7</v>
      </c>
      <c r="N3893" s="1">
        <v>6.6</v>
      </c>
      <c r="P3893" s="2">
        <f t="shared" si="257"/>
        <v>140</v>
      </c>
      <c r="R3893" t="str">
        <f t="shared" si="254"/>
        <v/>
      </c>
    </row>
    <row r="3894" spans="1:18" ht="20.399999999999999" x14ac:dyDescent="0.35">
      <c r="A3894" s="1">
        <v>3892</v>
      </c>
      <c r="B3894" s="1" t="s">
        <v>559</v>
      </c>
      <c r="C3894" s="1" t="s">
        <v>34</v>
      </c>
      <c r="D3894" s="1">
        <v>2015</v>
      </c>
      <c r="E3894" s="1">
        <v>69053</v>
      </c>
      <c r="F3894" s="1" t="s">
        <v>28</v>
      </c>
      <c r="G3894" s="1" t="s">
        <v>35</v>
      </c>
      <c r="H3894" s="1" t="s">
        <v>18</v>
      </c>
      <c r="I3894" s="1">
        <v>18.899999999999999</v>
      </c>
      <c r="J3894" s="1" t="s">
        <v>24</v>
      </c>
      <c r="K3894" s="1" t="s">
        <v>110</v>
      </c>
      <c r="L3894" s="1">
        <v>5</v>
      </c>
      <c r="N3894" s="1">
        <v>5.72</v>
      </c>
      <c r="P3894" s="2">
        <f t="shared" si="257"/>
        <v>82</v>
      </c>
      <c r="R3894" t="str">
        <f t="shared" si="254"/>
        <v/>
      </c>
    </row>
    <row r="3895" spans="1:18" ht="20.399999999999999" x14ac:dyDescent="0.35">
      <c r="A3895" s="1">
        <v>3893</v>
      </c>
      <c r="B3895" s="1" t="s">
        <v>526</v>
      </c>
      <c r="C3895" s="1" t="s">
        <v>61</v>
      </c>
      <c r="D3895" s="1">
        <v>2009</v>
      </c>
      <c r="E3895" s="1">
        <v>79782</v>
      </c>
      <c r="F3895" s="1" t="s">
        <v>28</v>
      </c>
      <c r="G3895" s="1" t="s">
        <v>17</v>
      </c>
      <c r="H3895" s="1" t="s">
        <v>36</v>
      </c>
      <c r="I3895" s="1">
        <v>17</v>
      </c>
      <c r="J3895" s="1" t="s">
        <v>24</v>
      </c>
      <c r="K3895" s="1" t="s">
        <v>466</v>
      </c>
      <c r="L3895" s="1">
        <v>5</v>
      </c>
      <c r="N3895" s="1">
        <v>2.6</v>
      </c>
      <c r="P3895" s="2">
        <f t="shared" si="257"/>
        <v>118</v>
      </c>
      <c r="R3895" t="str">
        <f t="shared" si="254"/>
        <v/>
      </c>
    </row>
    <row r="3896" spans="1:18" ht="20.399999999999999" x14ac:dyDescent="0.35">
      <c r="A3896" s="1">
        <v>3894</v>
      </c>
      <c r="B3896" s="1" t="s">
        <v>2125</v>
      </c>
      <c r="C3896" s="1" t="s">
        <v>39</v>
      </c>
      <c r="D3896" s="1">
        <v>2010</v>
      </c>
      <c r="E3896" s="1">
        <v>250000</v>
      </c>
      <c r="F3896" s="1" t="s">
        <v>23</v>
      </c>
      <c r="G3896" s="1" t="s">
        <v>17</v>
      </c>
      <c r="H3896" s="1" t="s">
        <v>36</v>
      </c>
      <c r="I3896" s="1">
        <v>12.8</v>
      </c>
      <c r="J3896" s="1" t="s">
        <v>24</v>
      </c>
      <c r="K3896" s="1" t="s">
        <v>93</v>
      </c>
      <c r="L3896" s="1">
        <v>7</v>
      </c>
      <c r="N3896" s="1">
        <v>6.5</v>
      </c>
      <c r="P3896" s="2">
        <f t="shared" si="257"/>
        <v>102</v>
      </c>
      <c r="R3896" t="str">
        <f t="shared" si="254"/>
        <v/>
      </c>
    </row>
    <row r="3897" spans="1:18" ht="20.399999999999999" x14ac:dyDescent="0.35">
      <c r="A3897" s="1">
        <v>3895</v>
      </c>
      <c r="B3897" s="1" t="s">
        <v>211</v>
      </c>
      <c r="C3897" s="1" t="s">
        <v>22</v>
      </c>
      <c r="D3897" s="1">
        <v>2011</v>
      </c>
      <c r="E3897" s="1">
        <v>90000</v>
      </c>
      <c r="F3897" s="1" t="s">
        <v>23</v>
      </c>
      <c r="G3897" s="1" t="s">
        <v>17</v>
      </c>
      <c r="H3897" s="1" t="s">
        <v>36</v>
      </c>
      <c r="I3897" s="1">
        <v>15.1</v>
      </c>
      <c r="J3897" s="1" t="s">
        <v>24</v>
      </c>
      <c r="K3897" s="1" t="s">
        <v>167</v>
      </c>
      <c r="L3897" s="1">
        <v>7</v>
      </c>
      <c r="N3897" s="1">
        <v>6.1</v>
      </c>
      <c r="P3897" s="2">
        <f t="shared" si="257"/>
        <v>140</v>
      </c>
      <c r="R3897" t="str">
        <f t="shared" si="254"/>
        <v/>
      </c>
    </row>
    <row r="3898" spans="1:18" ht="20.399999999999999" x14ac:dyDescent="0.35">
      <c r="A3898" s="1">
        <v>3896</v>
      </c>
      <c r="B3898" s="1" t="s">
        <v>508</v>
      </c>
      <c r="C3898" s="1" t="s">
        <v>39</v>
      </c>
      <c r="D3898" s="1">
        <v>2010</v>
      </c>
      <c r="E3898" s="1">
        <v>130000</v>
      </c>
      <c r="F3898" s="1" t="s">
        <v>23</v>
      </c>
      <c r="G3898" s="1" t="s">
        <v>17</v>
      </c>
      <c r="H3898" s="1" t="s">
        <v>18</v>
      </c>
      <c r="I3898" s="1">
        <v>19.3</v>
      </c>
      <c r="J3898" s="1" t="s">
        <v>24</v>
      </c>
      <c r="K3898" s="1" t="s">
        <v>114</v>
      </c>
      <c r="L3898" s="1">
        <v>5</v>
      </c>
      <c r="N3898" s="1">
        <v>3.85</v>
      </c>
      <c r="P3898" s="2">
        <f t="shared" si="257"/>
        <v>73.900000000000006</v>
      </c>
      <c r="R3898" t="str">
        <f t="shared" si="254"/>
        <v/>
      </c>
    </row>
    <row r="3899" spans="1:18" ht="20.399999999999999" x14ac:dyDescent="0.35">
      <c r="A3899" s="1">
        <v>3897</v>
      </c>
      <c r="B3899" s="1" t="s">
        <v>903</v>
      </c>
      <c r="C3899" s="1" t="s">
        <v>22</v>
      </c>
      <c r="D3899" s="1">
        <v>2013</v>
      </c>
      <c r="E3899" s="1">
        <v>65000</v>
      </c>
      <c r="F3899" s="1" t="s">
        <v>28</v>
      </c>
      <c r="G3899" s="1" t="s">
        <v>17</v>
      </c>
      <c r="H3899" s="1" t="s">
        <v>36</v>
      </c>
      <c r="I3899" s="1">
        <v>15.04</v>
      </c>
      <c r="J3899" s="1" t="s">
        <v>24</v>
      </c>
      <c r="K3899" s="1" t="s">
        <v>49</v>
      </c>
      <c r="L3899" s="1">
        <v>5</v>
      </c>
      <c r="N3899" s="1">
        <v>4.5</v>
      </c>
      <c r="P3899" s="2">
        <f t="shared" si="257"/>
        <v>103.6</v>
      </c>
      <c r="R3899" t="str">
        <f t="shared" si="254"/>
        <v/>
      </c>
    </row>
    <row r="3900" spans="1:18" ht="20.399999999999999" x14ac:dyDescent="0.35">
      <c r="A3900" s="1">
        <v>3898</v>
      </c>
      <c r="B3900" s="1" t="s">
        <v>551</v>
      </c>
      <c r="C3900" s="1" t="s">
        <v>34</v>
      </c>
      <c r="D3900" s="1">
        <v>2013</v>
      </c>
      <c r="E3900" s="1">
        <v>46496</v>
      </c>
      <c r="F3900" s="1" t="s">
        <v>23</v>
      </c>
      <c r="G3900" s="1" t="s">
        <v>17</v>
      </c>
      <c r="H3900" s="1" t="s">
        <v>18</v>
      </c>
      <c r="I3900" s="1">
        <v>23.59</v>
      </c>
      <c r="J3900" s="1" t="s">
        <v>24</v>
      </c>
      <c r="K3900" s="1" t="s">
        <v>188</v>
      </c>
      <c r="L3900" s="1">
        <v>5</v>
      </c>
      <c r="N3900" s="1">
        <v>5.3</v>
      </c>
      <c r="P3900" s="2"/>
      <c r="R3900" t="str">
        <f t="shared" si="254"/>
        <v/>
      </c>
    </row>
    <row r="3901" spans="1:18" ht="20.399999999999999" x14ac:dyDescent="0.35">
      <c r="A3901" s="1">
        <v>3899</v>
      </c>
      <c r="B3901" s="1" t="s">
        <v>970</v>
      </c>
      <c r="C3901" s="1" t="s">
        <v>74</v>
      </c>
      <c r="D3901" s="1">
        <v>2013</v>
      </c>
      <c r="E3901" s="1">
        <v>76000</v>
      </c>
      <c r="F3901" s="1" t="s">
        <v>23</v>
      </c>
      <c r="G3901" s="1" t="s">
        <v>35</v>
      </c>
      <c r="H3901" s="1" t="s">
        <v>36</v>
      </c>
      <c r="I3901" s="1">
        <v>16.55</v>
      </c>
      <c r="J3901" s="1" t="s">
        <v>24</v>
      </c>
      <c r="K3901" s="1" t="s">
        <v>867</v>
      </c>
      <c r="L3901" s="1">
        <v>5</v>
      </c>
      <c r="N3901" s="1">
        <v>18.25</v>
      </c>
      <c r="P3901" s="2">
        <f t="shared" ref="P3901:P3931" si="258">--LEFT(K3901, FIND(" ", K3901) - 1)</f>
        <v>147.51</v>
      </c>
      <c r="R3901" t="str">
        <f t="shared" si="254"/>
        <v/>
      </c>
    </row>
    <row r="3902" spans="1:18" ht="20.399999999999999" x14ac:dyDescent="0.35">
      <c r="A3902" s="1">
        <v>3900</v>
      </c>
      <c r="B3902" s="1" t="s">
        <v>2306</v>
      </c>
      <c r="C3902" s="1" t="s">
        <v>129</v>
      </c>
      <c r="D3902" s="1">
        <v>2012</v>
      </c>
      <c r="E3902" s="1">
        <v>28002</v>
      </c>
      <c r="F3902" s="1" t="s">
        <v>28</v>
      </c>
      <c r="G3902" s="1" t="s">
        <v>17</v>
      </c>
      <c r="H3902" s="1" t="s">
        <v>18</v>
      </c>
      <c r="I3902" s="1">
        <v>16.02</v>
      </c>
      <c r="J3902" s="1" t="s">
        <v>24</v>
      </c>
      <c r="K3902" s="1" t="s">
        <v>505</v>
      </c>
      <c r="L3902" s="1">
        <v>7</v>
      </c>
      <c r="N3902" s="1">
        <v>5.75</v>
      </c>
      <c r="P3902" s="2">
        <f t="shared" si="258"/>
        <v>93.7</v>
      </c>
      <c r="R3902" t="str">
        <f t="shared" si="254"/>
        <v/>
      </c>
    </row>
    <row r="3903" spans="1:18" ht="20.399999999999999" x14ac:dyDescent="0.35">
      <c r="A3903" s="1">
        <v>3901</v>
      </c>
      <c r="B3903" s="1" t="s">
        <v>2307</v>
      </c>
      <c r="C3903" s="1" t="s">
        <v>15</v>
      </c>
      <c r="D3903" s="1">
        <v>2010</v>
      </c>
      <c r="E3903" s="1">
        <v>63000</v>
      </c>
      <c r="F3903" s="1" t="s">
        <v>16</v>
      </c>
      <c r="G3903" s="1" t="s">
        <v>17</v>
      </c>
      <c r="H3903" s="1" t="s">
        <v>36</v>
      </c>
      <c r="I3903" s="1">
        <v>14.53</v>
      </c>
      <c r="J3903" s="1" t="s">
        <v>19</v>
      </c>
      <c r="K3903" s="1" t="s">
        <v>1120</v>
      </c>
      <c r="L3903" s="1">
        <v>5</v>
      </c>
      <c r="N3903" s="1">
        <v>3.35</v>
      </c>
      <c r="P3903" s="2">
        <f t="shared" si="258"/>
        <v>138</v>
      </c>
      <c r="R3903" t="str">
        <f t="shared" si="254"/>
        <v/>
      </c>
    </row>
    <row r="3904" spans="1:18" ht="20.399999999999999" x14ac:dyDescent="0.35">
      <c r="A3904" s="1">
        <v>3902</v>
      </c>
      <c r="B3904" s="1" t="s">
        <v>563</v>
      </c>
      <c r="C3904" s="1" t="s">
        <v>43</v>
      </c>
      <c r="D3904" s="1">
        <v>2010</v>
      </c>
      <c r="E3904" s="1">
        <v>70000</v>
      </c>
      <c r="F3904" s="1" t="s">
        <v>28</v>
      </c>
      <c r="G3904" s="1" t="s">
        <v>17</v>
      </c>
      <c r="H3904" s="1" t="s">
        <v>36</v>
      </c>
      <c r="I3904" s="1">
        <v>16.100000000000001</v>
      </c>
      <c r="J3904" s="1" t="s">
        <v>24</v>
      </c>
      <c r="K3904" s="1" t="s">
        <v>564</v>
      </c>
      <c r="L3904" s="1">
        <v>4</v>
      </c>
      <c r="N3904" s="1">
        <v>0.9</v>
      </c>
      <c r="P3904" s="2">
        <f t="shared" si="258"/>
        <v>37</v>
      </c>
      <c r="R3904" t="str">
        <f t="shared" si="254"/>
        <v/>
      </c>
    </row>
    <row r="3905" spans="1:18" ht="20.399999999999999" x14ac:dyDescent="0.35">
      <c r="A3905" s="1">
        <v>3903</v>
      </c>
      <c r="B3905" s="1" t="s">
        <v>526</v>
      </c>
      <c r="C3905" s="1" t="s">
        <v>39</v>
      </c>
      <c r="D3905" s="1">
        <v>2011</v>
      </c>
      <c r="E3905" s="1">
        <v>66276</v>
      </c>
      <c r="F3905" s="1" t="s">
        <v>28</v>
      </c>
      <c r="G3905" s="1" t="s">
        <v>17</v>
      </c>
      <c r="H3905" s="1" t="s">
        <v>18</v>
      </c>
      <c r="I3905" s="1">
        <v>17</v>
      </c>
      <c r="J3905" s="1" t="s">
        <v>24</v>
      </c>
      <c r="K3905" s="1" t="s">
        <v>466</v>
      </c>
      <c r="L3905" s="1">
        <v>5</v>
      </c>
      <c r="N3905" s="1">
        <v>5.5</v>
      </c>
      <c r="P3905" s="2">
        <f t="shared" si="258"/>
        <v>118</v>
      </c>
      <c r="R3905" t="str">
        <f t="shared" si="254"/>
        <v/>
      </c>
    </row>
    <row r="3906" spans="1:18" ht="20.399999999999999" x14ac:dyDescent="0.35">
      <c r="A3906" s="1">
        <v>3904</v>
      </c>
      <c r="B3906" s="1" t="s">
        <v>887</v>
      </c>
      <c r="C3906" s="1" t="s">
        <v>57</v>
      </c>
      <c r="D3906" s="1">
        <v>2014</v>
      </c>
      <c r="E3906" s="1">
        <v>45000</v>
      </c>
      <c r="F3906" s="1" t="s">
        <v>28</v>
      </c>
      <c r="G3906" s="1" t="s">
        <v>17</v>
      </c>
      <c r="H3906" s="1" t="s">
        <v>18</v>
      </c>
      <c r="I3906" s="1">
        <v>19.100000000000001</v>
      </c>
      <c r="J3906" s="1" t="s">
        <v>24</v>
      </c>
      <c r="K3906" s="1" t="s">
        <v>733</v>
      </c>
      <c r="L3906" s="1">
        <v>5</v>
      </c>
      <c r="N3906" s="1">
        <v>3.99</v>
      </c>
      <c r="P3906" s="2">
        <f t="shared" si="258"/>
        <v>85.8</v>
      </c>
      <c r="R3906" t="str">
        <f t="shared" si="254"/>
        <v/>
      </c>
    </row>
    <row r="3907" spans="1:18" ht="20.399999999999999" x14ac:dyDescent="0.35">
      <c r="A3907" s="1">
        <v>3905</v>
      </c>
      <c r="B3907" s="1" t="s">
        <v>1003</v>
      </c>
      <c r="C3907" s="1" t="s">
        <v>61</v>
      </c>
      <c r="D3907" s="1">
        <v>2014</v>
      </c>
      <c r="E3907" s="1">
        <v>67000</v>
      </c>
      <c r="F3907" s="1" t="s">
        <v>28</v>
      </c>
      <c r="G3907" s="1" t="s">
        <v>35</v>
      </c>
      <c r="H3907" s="1" t="s">
        <v>18</v>
      </c>
      <c r="I3907" s="1">
        <v>19.16</v>
      </c>
      <c r="J3907" s="1" t="s">
        <v>24</v>
      </c>
      <c r="K3907" s="1" t="s">
        <v>1004</v>
      </c>
      <c r="L3907" s="1">
        <v>5</v>
      </c>
      <c r="N3907" s="1">
        <v>18.75</v>
      </c>
      <c r="P3907" s="2">
        <f t="shared" si="258"/>
        <v>158.19999999999999</v>
      </c>
      <c r="R3907" t="str">
        <f t="shared" si="254"/>
        <v/>
      </c>
    </row>
    <row r="3908" spans="1:18" ht="20.399999999999999" x14ac:dyDescent="0.35">
      <c r="A3908" s="1">
        <v>3906</v>
      </c>
      <c r="B3908" s="1" t="s">
        <v>834</v>
      </c>
      <c r="C3908" s="1" t="s">
        <v>57</v>
      </c>
      <c r="D3908" s="1">
        <v>2014</v>
      </c>
      <c r="E3908" s="1">
        <v>43068</v>
      </c>
      <c r="F3908" s="1" t="s">
        <v>23</v>
      </c>
      <c r="G3908" s="1" t="s">
        <v>17</v>
      </c>
      <c r="H3908" s="1" t="s">
        <v>18</v>
      </c>
      <c r="I3908" s="1">
        <v>24</v>
      </c>
      <c r="J3908" s="1" t="s">
        <v>24</v>
      </c>
      <c r="K3908" s="1" t="s">
        <v>424</v>
      </c>
      <c r="L3908" s="1">
        <v>5</v>
      </c>
      <c r="N3908" s="1">
        <v>3.5</v>
      </c>
      <c r="P3908" s="2">
        <f t="shared" si="258"/>
        <v>70</v>
      </c>
      <c r="R3908" t="str">
        <f t="shared" si="254"/>
        <v/>
      </c>
    </row>
    <row r="3909" spans="1:18" ht="20.399999999999999" x14ac:dyDescent="0.35">
      <c r="A3909" s="1">
        <v>3907</v>
      </c>
      <c r="B3909" s="1" t="s">
        <v>45</v>
      </c>
      <c r="C3909" s="1" t="s">
        <v>27</v>
      </c>
      <c r="D3909" s="1">
        <v>2016</v>
      </c>
      <c r="E3909" s="1">
        <v>40000</v>
      </c>
      <c r="F3909" s="1" t="s">
        <v>23</v>
      </c>
      <c r="G3909" s="1" t="s">
        <v>35</v>
      </c>
      <c r="H3909" s="1" t="s">
        <v>18</v>
      </c>
      <c r="I3909" s="1">
        <v>11.36</v>
      </c>
      <c r="J3909" s="1" t="s">
        <v>24</v>
      </c>
      <c r="K3909" s="1" t="s">
        <v>46</v>
      </c>
      <c r="L3909" s="1">
        <v>8</v>
      </c>
      <c r="M3909" s="1" t="s">
        <v>2308</v>
      </c>
      <c r="N3909" s="1">
        <v>16.45</v>
      </c>
      <c r="P3909" s="2">
        <f t="shared" si="258"/>
        <v>171.5</v>
      </c>
      <c r="Q3909">
        <f t="shared" si="255"/>
        <v>2110000</v>
      </c>
      <c r="R3909">
        <f t="shared" si="254"/>
        <v>99.991872037914703</v>
      </c>
    </row>
    <row r="3910" spans="1:18" ht="20.399999999999999" x14ac:dyDescent="0.35">
      <c r="A3910" s="1">
        <v>3908</v>
      </c>
      <c r="B3910" s="1" t="s">
        <v>358</v>
      </c>
      <c r="C3910" s="1" t="s">
        <v>34</v>
      </c>
      <c r="D3910" s="1">
        <v>2011</v>
      </c>
      <c r="E3910" s="1">
        <v>50436</v>
      </c>
      <c r="F3910" s="1" t="s">
        <v>28</v>
      </c>
      <c r="G3910" s="1" t="s">
        <v>17</v>
      </c>
      <c r="H3910" s="1" t="s">
        <v>18</v>
      </c>
      <c r="I3910" s="1">
        <v>20.36</v>
      </c>
      <c r="J3910" s="1" t="s">
        <v>24</v>
      </c>
      <c r="K3910" s="1" t="s">
        <v>151</v>
      </c>
      <c r="L3910" s="1">
        <v>5</v>
      </c>
      <c r="N3910" s="1">
        <v>3.65</v>
      </c>
      <c r="P3910" s="2">
        <f t="shared" si="258"/>
        <v>78.900000000000006</v>
      </c>
      <c r="R3910" t="str">
        <f t="shared" si="254"/>
        <v/>
      </c>
    </row>
    <row r="3911" spans="1:18" ht="20.399999999999999" x14ac:dyDescent="0.35">
      <c r="A3911" s="1">
        <v>3909</v>
      </c>
      <c r="B3911" s="1" t="s">
        <v>559</v>
      </c>
      <c r="C3911" s="1" t="s">
        <v>74</v>
      </c>
      <c r="D3911" s="1">
        <v>2014</v>
      </c>
      <c r="E3911" s="1">
        <v>21000</v>
      </c>
      <c r="F3911" s="1" t="s">
        <v>28</v>
      </c>
      <c r="G3911" s="1" t="s">
        <v>35</v>
      </c>
      <c r="H3911" s="1" t="s">
        <v>18</v>
      </c>
      <c r="I3911" s="1">
        <v>18.899999999999999</v>
      </c>
      <c r="J3911" s="1" t="s">
        <v>24</v>
      </c>
      <c r="K3911" s="1" t="s">
        <v>110</v>
      </c>
      <c r="L3911" s="1">
        <v>5</v>
      </c>
      <c r="N3911" s="1">
        <v>5.4</v>
      </c>
      <c r="P3911" s="2">
        <f t="shared" si="258"/>
        <v>82</v>
      </c>
      <c r="R3911" t="str">
        <f t="shared" si="254"/>
        <v/>
      </c>
    </row>
    <row r="3912" spans="1:18" ht="20.399999999999999" x14ac:dyDescent="0.35">
      <c r="A3912" s="1">
        <v>3910</v>
      </c>
      <c r="B3912" s="1" t="s">
        <v>1034</v>
      </c>
      <c r="C3912" s="1" t="s">
        <v>15</v>
      </c>
      <c r="D3912" s="1">
        <v>2018</v>
      </c>
      <c r="E3912" s="1">
        <v>2000</v>
      </c>
      <c r="F3912" s="1" t="s">
        <v>23</v>
      </c>
      <c r="G3912" s="1" t="s">
        <v>17</v>
      </c>
      <c r="H3912" s="1" t="s">
        <v>18</v>
      </c>
      <c r="I3912" s="1">
        <v>27.39</v>
      </c>
      <c r="J3912" s="1" t="s">
        <v>24</v>
      </c>
      <c r="K3912" s="1" t="s">
        <v>51</v>
      </c>
      <c r="L3912" s="1">
        <v>5</v>
      </c>
      <c r="M3912" s="1" t="s">
        <v>2309</v>
      </c>
      <c r="N3912" s="1">
        <v>8.6999999999999993</v>
      </c>
      <c r="P3912" s="2">
        <f t="shared" si="258"/>
        <v>74</v>
      </c>
      <c r="Q3912">
        <f t="shared" si="255"/>
        <v>1027999.9999999999</v>
      </c>
      <c r="R3912">
        <f t="shared" si="254"/>
        <v>99.992801556420233</v>
      </c>
    </row>
    <row r="3913" spans="1:18" ht="20.399999999999999" x14ac:dyDescent="0.35">
      <c r="A3913" s="1">
        <v>3911</v>
      </c>
      <c r="B3913" s="1" t="s">
        <v>387</v>
      </c>
      <c r="C3913" s="1" t="s">
        <v>15</v>
      </c>
      <c r="D3913" s="1">
        <v>2016</v>
      </c>
      <c r="E3913" s="1">
        <v>14500</v>
      </c>
      <c r="F3913" s="1" t="s">
        <v>28</v>
      </c>
      <c r="G3913" s="1" t="s">
        <v>35</v>
      </c>
      <c r="H3913" s="1" t="s">
        <v>18</v>
      </c>
      <c r="I3913" s="1">
        <v>14.67</v>
      </c>
      <c r="J3913" s="1" t="s">
        <v>24</v>
      </c>
      <c r="K3913" s="1" t="s">
        <v>388</v>
      </c>
      <c r="L3913" s="1">
        <v>5</v>
      </c>
      <c r="M3913" s="1" t="s">
        <v>1813</v>
      </c>
      <c r="N3913" s="1">
        <v>20.75</v>
      </c>
      <c r="P3913" s="2">
        <f t="shared" si="258"/>
        <v>177.46</v>
      </c>
      <c r="Q3913">
        <f t="shared" si="255"/>
        <v>3336000</v>
      </c>
      <c r="R3913">
        <f t="shared" si="254"/>
        <v>99.994680455635489</v>
      </c>
    </row>
    <row r="3914" spans="1:18" ht="20.399999999999999" x14ac:dyDescent="0.35">
      <c r="A3914" s="1">
        <v>3912</v>
      </c>
      <c r="B3914" s="1" t="s">
        <v>600</v>
      </c>
      <c r="C3914" s="1" t="s">
        <v>39</v>
      </c>
      <c r="D3914" s="1">
        <v>2010</v>
      </c>
      <c r="E3914" s="1">
        <v>68782</v>
      </c>
      <c r="F3914" s="1" t="s">
        <v>23</v>
      </c>
      <c r="G3914" s="1" t="s">
        <v>35</v>
      </c>
      <c r="H3914" s="1" t="s">
        <v>18</v>
      </c>
      <c r="I3914" s="1">
        <v>14.84</v>
      </c>
      <c r="J3914" s="1" t="s">
        <v>24</v>
      </c>
      <c r="K3914" s="1" t="s">
        <v>163</v>
      </c>
      <c r="L3914" s="1">
        <v>5</v>
      </c>
      <c r="N3914" s="1">
        <v>12.5</v>
      </c>
      <c r="P3914" s="2">
        <f t="shared" si="258"/>
        <v>170</v>
      </c>
      <c r="R3914" t="str">
        <f t="shared" si="254"/>
        <v/>
      </c>
    </row>
    <row r="3915" spans="1:18" ht="20.399999999999999" x14ac:dyDescent="0.35">
      <c r="A3915" s="1">
        <v>3913</v>
      </c>
      <c r="B3915" s="1" t="s">
        <v>198</v>
      </c>
      <c r="C3915" s="1" t="s">
        <v>57</v>
      </c>
      <c r="D3915" s="1">
        <v>2011</v>
      </c>
      <c r="E3915" s="1">
        <v>35888</v>
      </c>
      <c r="F3915" s="1" t="s">
        <v>23</v>
      </c>
      <c r="G3915" s="1" t="s">
        <v>17</v>
      </c>
      <c r="H3915" s="1" t="s">
        <v>18</v>
      </c>
      <c r="I3915" s="1">
        <v>21.1</v>
      </c>
      <c r="J3915" s="1" t="s">
        <v>24</v>
      </c>
      <c r="K3915" s="1" t="s">
        <v>114</v>
      </c>
      <c r="L3915" s="1">
        <v>5</v>
      </c>
      <c r="N3915" s="1">
        <v>1.89</v>
      </c>
      <c r="P3915" s="2">
        <f t="shared" si="258"/>
        <v>73.900000000000006</v>
      </c>
      <c r="R3915" t="str">
        <f t="shared" si="254"/>
        <v/>
      </c>
    </row>
    <row r="3916" spans="1:18" ht="20.399999999999999" x14ac:dyDescent="0.35">
      <c r="A3916" s="1">
        <v>3914</v>
      </c>
      <c r="B3916" s="1" t="s">
        <v>545</v>
      </c>
      <c r="C3916" s="1" t="s">
        <v>57</v>
      </c>
      <c r="D3916" s="1">
        <v>2015</v>
      </c>
      <c r="E3916" s="1">
        <v>168205</v>
      </c>
      <c r="F3916" s="1" t="s">
        <v>23</v>
      </c>
      <c r="G3916" s="1" t="s">
        <v>17</v>
      </c>
      <c r="H3916" s="1" t="s">
        <v>18</v>
      </c>
      <c r="I3916" s="1">
        <v>23.4</v>
      </c>
      <c r="J3916" s="1" t="s">
        <v>24</v>
      </c>
      <c r="K3916" s="1" t="s">
        <v>51</v>
      </c>
      <c r="L3916" s="1">
        <v>5</v>
      </c>
      <c r="N3916" s="1">
        <v>4</v>
      </c>
      <c r="P3916" s="2">
        <f t="shared" si="258"/>
        <v>74</v>
      </c>
      <c r="R3916" t="str">
        <f t="shared" si="254"/>
        <v/>
      </c>
    </row>
    <row r="3917" spans="1:18" ht="20.399999999999999" x14ac:dyDescent="0.35">
      <c r="A3917" s="1">
        <v>3915</v>
      </c>
      <c r="B3917" s="1" t="s">
        <v>1058</v>
      </c>
      <c r="C3917" s="1" t="s">
        <v>15</v>
      </c>
      <c r="D3917" s="1">
        <v>2012</v>
      </c>
      <c r="E3917" s="1">
        <v>47000</v>
      </c>
      <c r="F3917" s="1" t="s">
        <v>28</v>
      </c>
      <c r="G3917" s="1" t="s">
        <v>17</v>
      </c>
      <c r="H3917" s="1" t="s">
        <v>18</v>
      </c>
      <c r="I3917" s="1">
        <v>14.8</v>
      </c>
      <c r="J3917" s="1" t="s">
        <v>24</v>
      </c>
      <c r="K3917" s="1" t="s">
        <v>1059</v>
      </c>
      <c r="L3917" s="1">
        <v>5</v>
      </c>
      <c r="N3917" s="1">
        <v>3.95</v>
      </c>
      <c r="P3917" s="2">
        <f t="shared" si="258"/>
        <v>130.19999999999999</v>
      </c>
      <c r="R3917" t="str">
        <f t="shared" ref="R3917:R3980" si="259">IF(Q3917&lt;&gt;"", ((Q3917 - P3917) / Q3917) * 100, "")</f>
        <v/>
      </c>
    </row>
    <row r="3918" spans="1:18" ht="20.399999999999999" x14ac:dyDescent="0.35">
      <c r="A3918" s="1">
        <v>3916</v>
      </c>
      <c r="B3918" s="1" t="s">
        <v>173</v>
      </c>
      <c r="C3918" s="1" t="s">
        <v>39</v>
      </c>
      <c r="D3918" s="1">
        <v>2015</v>
      </c>
      <c r="E3918" s="1">
        <v>93700</v>
      </c>
      <c r="F3918" s="1" t="s">
        <v>23</v>
      </c>
      <c r="G3918" s="1" t="s">
        <v>17</v>
      </c>
      <c r="H3918" s="1" t="s">
        <v>18</v>
      </c>
      <c r="I3918" s="1">
        <v>24.52</v>
      </c>
      <c r="J3918" s="1" t="s">
        <v>24</v>
      </c>
      <c r="K3918" s="1" t="s">
        <v>80</v>
      </c>
      <c r="L3918" s="1">
        <v>7</v>
      </c>
      <c r="N3918" s="1">
        <v>7.85</v>
      </c>
      <c r="P3918" s="2">
        <f t="shared" si="258"/>
        <v>88.5</v>
      </c>
      <c r="R3918" t="str">
        <f t="shared" si="259"/>
        <v/>
      </c>
    </row>
    <row r="3919" spans="1:18" ht="20.399999999999999" x14ac:dyDescent="0.35">
      <c r="A3919" s="1">
        <v>3917</v>
      </c>
      <c r="B3919" s="1" t="s">
        <v>1039</v>
      </c>
      <c r="C3919" s="1" t="s">
        <v>57</v>
      </c>
      <c r="D3919" s="1">
        <v>2014</v>
      </c>
      <c r="E3919" s="1">
        <v>45000</v>
      </c>
      <c r="F3919" s="1" t="s">
        <v>23</v>
      </c>
      <c r="G3919" s="1" t="s">
        <v>17</v>
      </c>
      <c r="H3919" s="1" t="s">
        <v>18</v>
      </c>
      <c r="I3919" s="1">
        <v>22.7</v>
      </c>
      <c r="J3919" s="1" t="s">
        <v>24</v>
      </c>
      <c r="K3919" s="1" t="s">
        <v>1040</v>
      </c>
      <c r="L3919" s="1">
        <v>5</v>
      </c>
      <c r="N3919" s="1">
        <v>7</v>
      </c>
      <c r="P3919" s="2">
        <f t="shared" si="258"/>
        <v>126.24</v>
      </c>
      <c r="R3919" t="str">
        <f t="shared" si="259"/>
        <v/>
      </c>
    </row>
    <row r="3920" spans="1:18" ht="20.399999999999999" x14ac:dyDescent="0.35">
      <c r="A3920" s="1">
        <v>3918</v>
      </c>
      <c r="B3920" s="1" t="s">
        <v>766</v>
      </c>
      <c r="C3920" s="1" t="s">
        <v>39</v>
      </c>
      <c r="D3920" s="1">
        <v>2016</v>
      </c>
      <c r="E3920" s="1">
        <v>55547</v>
      </c>
      <c r="F3920" s="1" t="s">
        <v>23</v>
      </c>
      <c r="G3920" s="1" t="s">
        <v>35</v>
      </c>
      <c r="H3920" s="1" t="s">
        <v>18</v>
      </c>
      <c r="I3920" s="1">
        <v>12.55</v>
      </c>
      <c r="J3920" s="1" t="s">
        <v>24</v>
      </c>
      <c r="K3920" s="1" t="s">
        <v>207</v>
      </c>
      <c r="L3920" s="1">
        <v>7</v>
      </c>
      <c r="N3920" s="1">
        <v>24.99</v>
      </c>
      <c r="P3920" s="2">
        <f t="shared" si="258"/>
        <v>168.5</v>
      </c>
      <c r="R3920" t="str">
        <f t="shared" si="259"/>
        <v/>
      </c>
    </row>
    <row r="3921" spans="1:18" ht="20.399999999999999" x14ac:dyDescent="0.35">
      <c r="A3921" s="1">
        <v>3919</v>
      </c>
      <c r="B3921" s="1" t="s">
        <v>959</v>
      </c>
      <c r="C3921" s="1" t="s">
        <v>61</v>
      </c>
      <c r="D3921" s="1">
        <v>2013</v>
      </c>
      <c r="E3921" s="1">
        <v>69000</v>
      </c>
      <c r="F3921" s="1" t="s">
        <v>28</v>
      </c>
      <c r="G3921" s="1" t="s">
        <v>35</v>
      </c>
      <c r="H3921" s="1" t="s">
        <v>18</v>
      </c>
      <c r="I3921" s="1">
        <v>17.21</v>
      </c>
      <c r="J3921" s="1" t="s">
        <v>24</v>
      </c>
      <c r="K3921" s="1" t="s">
        <v>49</v>
      </c>
      <c r="L3921" s="1">
        <v>5</v>
      </c>
      <c r="N3921" s="1">
        <v>4.5</v>
      </c>
      <c r="P3921" s="2">
        <f t="shared" si="258"/>
        <v>103.6</v>
      </c>
      <c r="R3921" t="str">
        <f t="shared" si="259"/>
        <v/>
      </c>
    </row>
    <row r="3922" spans="1:18" ht="20.399999999999999" x14ac:dyDescent="0.35">
      <c r="A3922" s="1">
        <v>3920</v>
      </c>
      <c r="B3922" s="1" t="s">
        <v>686</v>
      </c>
      <c r="C3922" s="1" t="s">
        <v>22</v>
      </c>
      <c r="D3922" s="1">
        <v>2005</v>
      </c>
      <c r="E3922" s="1">
        <v>88000</v>
      </c>
      <c r="F3922" s="1" t="s">
        <v>23</v>
      </c>
      <c r="G3922" s="1" t="s">
        <v>17</v>
      </c>
      <c r="H3922" s="1" t="s">
        <v>145</v>
      </c>
      <c r="I3922" s="1">
        <v>18.7</v>
      </c>
      <c r="J3922" s="1" t="s">
        <v>24</v>
      </c>
      <c r="K3922" s="1" t="s">
        <v>687</v>
      </c>
      <c r="L3922" s="1">
        <v>5</v>
      </c>
      <c r="N3922" s="1">
        <v>1.25</v>
      </c>
      <c r="P3922" s="2">
        <f t="shared" si="258"/>
        <v>66</v>
      </c>
      <c r="R3922" t="str">
        <f t="shared" si="259"/>
        <v/>
      </c>
    </row>
    <row r="3923" spans="1:18" ht="20.399999999999999" x14ac:dyDescent="0.35">
      <c r="A3923" s="1">
        <v>3921</v>
      </c>
      <c r="B3923" s="1" t="s">
        <v>1434</v>
      </c>
      <c r="C3923" s="1" t="s">
        <v>61</v>
      </c>
      <c r="D3923" s="1">
        <v>2014</v>
      </c>
      <c r="E3923" s="1">
        <v>32400</v>
      </c>
      <c r="F3923" s="1" t="s">
        <v>23</v>
      </c>
      <c r="G3923" s="1" t="s">
        <v>17</v>
      </c>
      <c r="H3923" s="1" t="s">
        <v>18</v>
      </c>
      <c r="I3923" s="1">
        <v>20.14</v>
      </c>
      <c r="J3923" s="1" t="s">
        <v>24</v>
      </c>
      <c r="K3923" s="1" t="s">
        <v>472</v>
      </c>
      <c r="L3923" s="1">
        <v>5</v>
      </c>
      <c r="N3923" s="1">
        <v>3.95</v>
      </c>
      <c r="P3923" s="2">
        <f t="shared" si="258"/>
        <v>88.8</v>
      </c>
      <c r="R3923" t="str">
        <f t="shared" si="259"/>
        <v/>
      </c>
    </row>
    <row r="3924" spans="1:18" ht="20.399999999999999" x14ac:dyDescent="0.35">
      <c r="A3924" s="1">
        <v>3922</v>
      </c>
      <c r="B3924" s="1" t="s">
        <v>969</v>
      </c>
      <c r="C3924" s="1" t="s">
        <v>22</v>
      </c>
      <c r="D3924" s="1">
        <v>2012</v>
      </c>
      <c r="E3924" s="1">
        <v>79000</v>
      </c>
      <c r="F3924" s="1" t="s">
        <v>28</v>
      </c>
      <c r="G3924" s="1" t="s">
        <v>17</v>
      </c>
      <c r="H3924" s="1" t="s">
        <v>36</v>
      </c>
      <c r="I3924" s="1">
        <v>17.920000000000002</v>
      </c>
      <c r="J3924" s="1" t="s">
        <v>24</v>
      </c>
      <c r="K3924" s="1" t="s">
        <v>630</v>
      </c>
      <c r="L3924" s="1">
        <v>5</v>
      </c>
      <c r="N3924" s="1">
        <v>1.6</v>
      </c>
      <c r="P3924" s="2">
        <f t="shared" si="258"/>
        <v>62.1</v>
      </c>
      <c r="R3924" t="str">
        <f t="shared" si="259"/>
        <v/>
      </c>
    </row>
    <row r="3925" spans="1:18" ht="20.399999999999999" x14ac:dyDescent="0.35">
      <c r="A3925" s="1">
        <v>3923</v>
      </c>
      <c r="B3925" s="1" t="s">
        <v>605</v>
      </c>
      <c r="C3925" s="1" t="s">
        <v>39</v>
      </c>
      <c r="D3925" s="1">
        <v>2004</v>
      </c>
      <c r="E3925" s="1">
        <v>110000</v>
      </c>
      <c r="F3925" s="1" t="s">
        <v>28</v>
      </c>
      <c r="G3925" s="1" t="s">
        <v>17</v>
      </c>
      <c r="H3925" s="1" t="s">
        <v>18</v>
      </c>
      <c r="I3925" s="1">
        <v>13.2</v>
      </c>
      <c r="J3925" s="1" t="s">
        <v>24</v>
      </c>
      <c r="K3925" s="1" t="s">
        <v>606</v>
      </c>
      <c r="L3925" s="1">
        <v>5</v>
      </c>
      <c r="N3925" s="1">
        <v>0.6</v>
      </c>
      <c r="P3925" s="2">
        <f t="shared" si="258"/>
        <v>94</v>
      </c>
      <c r="R3925" t="str">
        <f t="shared" si="259"/>
        <v/>
      </c>
    </row>
    <row r="3926" spans="1:18" ht="20.399999999999999" x14ac:dyDescent="0.35">
      <c r="A3926" s="1">
        <v>3924</v>
      </c>
      <c r="B3926" s="1" t="s">
        <v>528</v>
      </c>
      <c r="C3926" s="1" t="s">
        <v>34</v>
      </c>
      <c r="D3926" s="1">
        <v>2014</v>
      </c>
      <c r="E3926" s="1">
        <v>45407</v>
      </c>
      <c r="F3926" s="1" t="s">
        <v>28</v>
      </c>
      <c r="G3926" s="1" t="s">
        <v>17</v>
      </c>
      <c r="H3926" s="1" t="s">
        <v>36</v>
      </c>
      <c r="I3926" s="1">
        <v>21.1</v>
      </c>
      <c r="J3926" s="1" t="s">
        <v>24</v>
      </c>
      <c r="K3926" s="1" t="s">
        <v>41</v>
      </c>
      <c r="L3926" s="1">
        <v>5</v>
      </c>
      <c r="N3926" s="1">
        <v>3.39</v>
      </c>
      <c r="P3926" s="2">
        <f t="shared" si="258"/>
        <v>55.2</v>
      </c>
      <c r="R3926" t="str">
        <f t="shared" si="259"/>
        <v/>
      </c>
    </row>
    <row r="3927" spans="1:18" ht="20.399999999999999" x14ac:dyDescent="0.35">
      <c r="A3927" s="1">
        <v>3925</v>
      </c>
      <c r="B3927" s="1" t="s">
        <v>91</v>
      </c>
      <c r="C3927" s="1" t="s">
        <v>39</v>
      </c>
      <c r="D3927" s="1">
        <v>2011</v>
      </c>
      <c r="E3927" s="1">
        <v>136490</v>
      </c>
      <c r="F3927" s="1" t="s">
        <v>23</v>
      </c>
      <c r="G3927" s="1" t="s">
        <v>17</v>
      </c>
      <c r="H3927" s="1" t="s">
        <v>18</v>
      </c>
      <c r="I3927" s="1">
        <v>12.8</v>
      </c>
      <c r="J3927" s="1" t="s">
        <v>24</v>
      </c>
      <c r="K3927" s="1" t="s">
        <v>93</v>
      </c>
      <c r="L3927" s="1">
        <v>7</v>
      </c>
      <c r="N3927" s="1">
        <v>9.8000000000000007</v>
      </c>
      <c r="P3927" s="2">
        <f t="shared" si="258"/>
        <v>102</v>
      </c>
      <c r="R3927" t="str">
        <f t="shared" si="259"/>
        <v/>
      </c>
    </row>
    <row r="3928" spans="1:18" ht="20.399999999999999" x14ac:dyDescent="0.35">
      <c r="A3928" s="1">
        <v>3926</v>
      </c>
      <c r="B3928" s="1" t="s">
        <v>2310</v>
      </c>
      <c r="C3928" s="1" t="s">
        <v>15</v>
      </c>
      <c r="D3928" s="1">
        <v>2017</v>
      </c>
      <c r="E3928" s="1">
        <v>19000</v>
      </c>
      <c r="F3928" s="1" t="s">
        <v>23</v>
      </c>
      <c r="G3928" s="1" t="s">
        <v>17</v>
      </c>
      <c r="H3928" s="1" t="s">
        <v>18</v>
      </c>
      <c r="I3928" s="1">
        <v>26.8</v>
      </c>
      <c r="J3928" s="1" t="s">
        <v>24</v>
      </c>
      <c r="K3928" s="1" t="s">
        <v>51</v>
      </c>
      <c r="L3928" s="1">
        <v>5</v>
      </c>
      <c r="N3928" s="1">
        <v>5.91</v>
      </c>
      <c r="P3928" s="2">
        <f t="shared" si="258"/>
        <v>74</v>
      </c>
      <c r="R3928" t="str">
        <f t="shared" si="259"/>
        <v/>
      </c>
    </row>
    <row r="3929" spans="1:18" ht="20.399999999999999" x14ac:dyDescent="0.35">
      <c r="A3929" s="1">
        <v>3927</v>
      </c>
      <c r="B3929" s="1" t="s">
        <v>1732</v>
      </c>
      <c r="C3929" s="1" t="s">
        <v>15</v>
      </c>
      <c r="D3929" s="1">
        <v>2017</v>
      </c>
      <c r="E3929" s="1">
        <v>19416</v>
      </c>
      <c r="F3929" s="1" t="s">
        <v>28</v>
      </c>
      <c r="G3929" s="1" t="s">
        <v>17</v>
      </c>
      <c r="H3929" s="1" t="s">
        <v>18</v>
      </c>
      <c r="I3929" s="1">
        <v>21.56</v>
      </c>
      <c r="J3929" s="1" t="s">
        <v>24</v>
      </c>
      <c r="K3929" s="1" t="s">
        <v>54</v>
      </c>
      <c r="L3929" s="1">
        <v>5</v>
      </c>
      <c r="M3929" s="1" t="s">
        <v>2311</v>
      </c>
      <c r="N3929" s="1">
        <v>8.25</v>
      </c>
      <c r="P3929" s="2">
        <f t="shared" si="258"/>
        <v>103.25</v>
      </c>
      <c r="Q3929">
        <f t="shared" ref="Q3929:Q3966" si="260">VALUE(SUBSTITUTE(SUBSTITUTE(TRIM(M3929), CHAR(160), ""), " Lakh", "")) * 100000</f>
        <v>1156000</v>
      </c>
      <c r="R3929">
        <f t="shared" si="259"/>
        <v>99.991068339100337</v>
      </c>
    </row>
    <row r="3930" spans="1:18" ht="20.399999999999999" x14ac:dyDescent="0.35">
      <c r="A3930" s="1">
        <v>3928</v>
      </c>
      <c r="B3930" s="1" t="s">
        <v>732</v>
      </c>
      <c r="C3930" s="1" t="s">
        <v>15</v>
      </c>
      <c r="D3930" s="1">
        <v>2012</v>
      </c>
      <c r="E3930" s="1">
        <v>15500</v>
      </c>
      <c r="F3930" s="1" t="s">
        <v>28</v>
      </c>
      <c r="G3930" s="1" t="s">
        <v>17</v>
      </c>
      <c r="H3930" s="1" t="s">
        <v>18</v>
      </c>
      <c r="I3930" s="1">
        <v>17.5</v>
      </c>
      <c r="J3930" s="1" t="s">
        <v>24</v>
      </c>
      <c r="K3930" s="1" t="s">
        <v>733</v>
      </c>
      <c r="L3930" s="1">
        <v>5</v>
      </c>
      <c r="N3930" s="1">
        <v>3.75</v>
      </c>
      <c r="P3930" s="2">
        <f t="shared" si="258"/>
        <v>85.8</v>
      </c>
      <c r="R3930" t="str">
        <f t="shared" si="259"/>
        <v/>
      </c>
    </row>
    <row r="3931" spans="1:18" ht="20.399999999999999" x14ac:dyDescent="0.35">
      <c r="A3931" s="1">
        <v>3929</v>
      </c>
      <c r="B3931" s="1" t="s">
        <v>721</v>
      </c>
      <c r="C3931" s="1" t="s">
        <v>39</v>
      </c>
      <c r="D3931" s="1">
        <v>2017</v>
      </c>
      <c r="E3931" s="1">
        <v>12538</v>
      </c>
      <c r="F3931" s="1" t="s">
        <v>28</v>
      </c>
      <c r="G3931" s="1" t="s">
        <v>35</v>
      </c>
      <c r="H3931" s="1" t="s">
        <v>18</v>
      </c>
      <c r="I3931" s="1">
        <v>18</v>
      </c>
      <c r="J3931" s="1" t="s">
        <v>24</v>
      </c>
      <c r="K3931" s="1" t="s">
        <v>201</v>
      </c>
      <c r="L3931" s="1">
        <v>5</v>
      </c>
      <c r="N3931" s="1">
        <v>12.5</v>
      </c>
      <c r="P3931" s="2">
        <f t="shared" si="258"/>
        <v>117.3</v>
      </c>
      <c r="R3931" t="str">
        <f t="shared" si="259"/>
        <v/>
      </c>
    </row>
    <row r="3932" spans="1:18" ht="20.399999999999999" x14ac:dyDescent="0.35">
      <c r="A3932" s="1">
        <v>3930</v>
      </c>
      <c r="B3932" s="1" t="s">
        <v>1668</v>
      </c>
      <c r="C3932" s="1" t="s">
        <v>74</v>
      </c>
      <c r="D3932" s="1">
        <v>2015</v>
      </c>
      <c r="E3932" s="1">
        <v>62588</v>
      </c>
      <c r="F3932" s="1" t="s">
        <v>23</v>
      </c>
      <c r="G3932" s="1" t="s">
        <v>17</v>
      </c>
      <c r="H3932" s="1" t="s">
        <v>18</v>
      </c>
      <c r="I3932" s="1">
        <v>17.8</v>
      </c>
      <c r="J3932" s="1" t="s">
        <v>24</v>
      </c>
      <c r="K3932" s="1" t="s">
        <v>188</v>
      </c>
      <c r="L3932" s="1">
        <v>5</v>
      </c>
      <c r="N3932" s="1">
        <v>5.95</v>
      </c>
      <c r="P3932" s="2"/>
      <c r="R3932" t="str">
        <f t="shared" si="259"/>
        <v/>
      </c>
    </row>
    <row r="3933" spans="1:18" ht="20.399999999999999" x14ac:dyDescent="0.35">
      <c r="A3933" s="1">
        <v>3931</v>
      </c>
      <c r="B3933" s="1" t="s">
        <v>312</v>
      </c>
      <c r="C3933" s="1" t="s">
        <v>61</v>
      </c>
      <c r="D3933" s="1">
        <v>2015</v>
      </c>
      <c r="E3933" s="1">
        <v>44328</v>
      </c>
      <c r="F3933" s="1" t="s">
        <v>28</v>
      </c>
      <c r="G3933" s="1" t="s">
        <v>17</v>
      </c>
      <c r="H3933" s="1" t="s">
        <v>18</v>
      </c>
      <c r="I3933" s="1">
        <v>19.399999999999999</v>
      </c>
      <c r="J3933" s="1" t="s">
        <v>24</v>
      </c>
      <c r="K3933" s="1" t="s">
        <v>184</v>
      </c>
      <c r="L3933" s="1">
        <v>5</v>
      </c>
      <c r="N3933" s="1">
        <v>3.8</v>
      </c>
      <c r="P3933" s="2">
        <f t="shared" ref="P3933:P3964" si="261">--LEFT(K3933, FIND(" ", K3933) - 1)</f>
        <v>86.8</v>
      </c>
      <c r="R3933" t="str">
        <f t="shared" si="259"/>
        <v/>
      </c>
    </row>
    <row r="3934" spans="1:18" ht="20.399999999999999" x14ac:dyDescent="0.35">
      <c r="A3934" s="1">
        <v>3932</v>
      </c>
      <c r="B3934" s="1" t="s">
        <v>737</v>
      </c>
      <c r="C3934" s="1" t="s">
        <v>61</v>
      </c>
      <c r="D3934" s="1">
        <v>2014</v>
      </c>
      <c r="E3934" s="1">
        <v>63000</v>
      </c>
      <c r="F3934" s="1" t="s">
        <v>23</v>
      </c>
      <c r="G3934" s="1" t="s">
        <v>17</v>
      </c>
      <c r="H3934" s="1" t="s">
        <v>18</v>
      </c>
      <c r="I3934" s="1">
        <v>23.59</v>
      </c>
      <c r="J3934" s="1" t="s">
        <v>24</v>
      </c>
      <c r="K3934" s="1" t="s">
        <v>398</v>
      </c>
      <c r="L3934" s="1">
        <v>5</v>
      </c>
      <c r="N3934" s="1">
        <v>4.3499999999999996</v>
      </c>
      <c r="P3934" s="2">
        <f t="shared" si="261"/>
        <v>67.040000000000006</v>
      </c>
      <c r="R3934" t="str">
        <f t="shared" si="259"/>
        <v/>
      </c>
    </row>
    <row r="3935" spans="1:18" ht="20.399999999999999" x14ac:dyDescent="0.35">
      <c r="A3935" s="1">
        <v>3933</v>
      </c>
      <c r="B3935" s="1" t="s">
        <v>1066</v>
      </c>
      <c r="C3935" s="1" t="s">
        <v>39</v>
      </c>
      <c r="D3935" s="1">
        <v>2015</v>
      </c>
      <c r="E3935" s="1">
        <v>100000</v>
      </c>
      <c r="F3935" s="1" t="s">
        <v>23</v>
      </c>
      <c r="G3935" s="1" t="s">
        <v>35</v>
      </c>
      <c r="H3935" s="1" t="s">
        <v>18</v>
      </c>
      <c r="I3935" s="1">
        <v>13.5</v>
      </c>
      <c r="J3935" s="1" t="s">
        <v>24</v>
      </c>
      <c r="K3935" s="1" t="s">
        <v>254</v>
      </c>
      <c r="L3935" s="1">
        <v>5</v>
      </c>
      <c r="N3935" s="1">
        <v>32.5</v>
      </c>
      <c r="P3935" s="2">
        <f t="shared" si="261"/>
        <v>215</v>
      </c>
      <c r="R3935" t="str">
        <f t="shared" si="259"/>
        <v/>
      </c>
    </row>
    <row r="3936" spans="1:18" ht="20.399999999999999" x14ac:dyDescent="0.35">
      <c r="A3936" s="1">
        <v>3934</v>
      </c>
      <c r="B3936" s="1" t="s">
        <v>2312</v>
      </c>
      <c r="C3936" s="1" t="s">
        <v>57</v>
      </c>
      <c r="D3936" s="1">
        <v>2015</v>
      </c>
      <c r="E3936" s="1">
        <v>103000</v>
      </c>
      <c r="F3936" s="1" t="s">
        <v>28</v>
      </c>
      <c r="G3936" s="1" t="s">
        <v>17</v>
      </c>
      <c r="H3936" s="1" t="s">
        <v>18</v>
      </c>
      <c r="I3936" s="1">
        <v>15.64</v>
      </c>
      <c r="J3936" s="1" t="s">
        <v>24</v>
      </c>
      <c r="K3936" s="1" t="s">
        <v>2313</v>
      </c>
      <c r="L3936" s="1">
        <v>5</v>
      </c>
      <c r="N3936" s="1">
        <v>3</v>
      </c>
      <c r="P3936" s="2">
        <f t="shared" si="261"/>
        <v>64.08</v>
      </c>
      <c r="R3936" t="str">
        <f t="shared" si="259"/>
        <v/>
      </c>
    </row>
    <row r="3937" spans="1:18" ht="20.399999999999999" x14ac:dyDescent="0.35">
      <c r="A3937" s="1">
        <v>3935</v>
      </c>
      <c r="B3937" s="1" t="s">
        <v>236</v>
      </c>
      <c r="C3937" s="1" t="s">
        <v>22</v>
      </c>
      <c r="D3937" s="1">
        <v>2016</v>
      </c>
      <c r="E3937" s="1">
        <v>50296</v>
      </c>
      <c r="F3937" s="1" t="s">
        <v>23</v>
      </c>
      <c r="G3937" s="1" t="s">
        <v>35</v>
      </c>
      <c r="H3937" s="1" t="s">
        <v>36</v>
      </c>
      <c r="I3937" s="1">
        <v>11.36</v>
      </c>
      <c r="J3937" s="1" t="s">
        <v>24</v>
      </c>
      <c r="K3937" s="1" t="s">
        <v>46</v>
      </c>
      <c r="L3937" s="1">
        <v>7</v>
      </c>
      <c r="M3937" s="1" t="s">
        <v>2314</v>
      </c>
      <c r="N3937" s="1">
        <v>19</v>
      </c>
      <c r="P3937" s="2">
        <f t="shared" si="261"/>
        <v>171.5</v>
      </c>
      <c r="Q3937">
        <f t="shared" si="260"/>
        <v>2707000</v>
      </c>
      <c r="R3937">
        <f t="shared" si="259"/>
        <v>99.993664573328417</v>
      </c>
    </row>
    <row r="3938" spans="1:18" ht="20.399999999999999" x14ac:dyDescent="0.35">
      <c r="A3938" s="1">
        <v>3936</v>
      </c>
      <c r="B3938" s="1" t="s">
        <v>474</v>
      </c>
      <c r="C3938" s="1" t="s">
        <v>22</v>
      </c>
      <c r="D3938" s="1">
        <v>2013</v>
      </c>
      <c r="E3938" s="1">
        <v>95500</v>
      </c>
      <c r="F3938" s="1" t="s">
        <v>23</v>
      </c>
      <c r="G3938" s="1" t="s">
        <v>17</v>
      </c>
      <c r="H3938" s="1" t="s">
        <v>18</v>
      </c>
      <c r="I3938" s="1">
        <v>20.54</v>
      </c>
      <c r="J3938" s="1" t="s">
        <v>24</v>
      </c>
      <c r="K3938" s="1" t="s">
        <v>49</v>
      </c>
      <c r="L3938" s="1">
        <v>5</v>
      </c>
      <c r="N3938" s="1">
        <v>5</v>
      </c>
      <c r="P3938" s="2">
        <f t="shared" si="261"/>
        <v>103.6</v>
      </c>
      <c r="R3938" t="str">
        <f t="shared" si="259"/>
        <v/>
      </c>
    </row>
    <row r="3939" spans="1:18" ht="20.399999999999999" x14ac:dyDescent="0.35">
      <c r="A3939" s="1">
        <v>3937</v>
      </c>
      <c r="B3939" s="1" t="s">
        <v>655</v>
      </c>
      <c r="C3939" s="1" t="s">
        <v>22</v>
      </c>
      <c r="D3939" s="1">
        <v>2014</v>
      </c>
      <c r="E3939" s="1">
        <v>72100</v>
      </c>
      <c r="F3939" s="1" t="s">
        <v>23</v>
      </c>
      <c r="G3939" s="1" t="s">
        <v>17</v>
      </c>
      <c r="H3939" s="1" t="s">
        <v>18</v>
      </c>
      <c r="I3939" s="1">
        <v>22.7</v>
      </c>
      <c r="J3939" s="1" t="s">
        <v>24</v>
      </c>
      <c r="K3939" s="1" t="s">
        <v>210</v>
      </c>
      <c r="L3939" s="1">
        <v>5</v>
      </c>
      <c r="N3939" s="1">
        <v>5.45</v>
      </c>
      <c r="P3939" s="2">
        <f t="shared" si="261"/>
        <v>89.84</v>
      </c>
      <c r="R3939" t="str">
        <f t="shared" si="259"/>
        <v/>
      </c>
    </row>
    <row r="3940" spans="1:18" ht="20.399999999999999" x14ac:dyDescent="0.35">
      <c r="A3940" s="1">
        <v>3938</v>
      </c>
      <c r="B3940" s="1" t="s">
        <v>397</v>
      </c>
      <c r="C3940" s="1" t="s">
        <v>15</v>
      </c>
      <c r="D3940" s="1">
        <v>2010</v>
      </c>
      <c r="E3940" s="1">
        <v>19119</v>
      </c>
      <c r="F3940" s="1" t="s">
        <v>28</v>
      </c>
      <c r="G3940" s="1" t="s">
        <v>17</v>
      </c>
      <c r="H3940" s="1" t="s">
        <v>18</v>
      </c>
      <c r="I3940" s="1">
        <v>18.899999999999999</v>
      </c>
      <c r="J3940" s="1" t="s">
        <v>24</v>
      </c>
      <c r="K3940" s="1" t="s">
        <v>88</v>
      </c>
      <c r="L3940" s="1">
        <v>5</v>
      </c>
      <c r="N3940" s="1">
        <v>2.7</v>
      </c>
      <c r="P3940" s="2">
        <f t="shared" si="261"/>
        <v>67.099999999999994</v>
      </c>
      <c r="R3940" t="str">
        <f t="shared" si="259"/>
        <v/>
      </c>
    </row>
    <row r="3941" spans="1:18" ht="20.399999999999999" x14ac:dyDescent="0.35">
      <c r="A3941" s="1">
        <v>3939</v>
      </c>
      <c r="B3941" s="1" t="s">
        <v>2315</v>
      </c>
      <c r="C3941" s="1" t="s">
        <v>15</v>
      </c>
      <c r="D3941" s="1">
        <v>2006</v>
      </c>
      <c r="E3941" s="1">
        <v>30000</v>
      </c>
      <c r="F3941" s="1" t="s">
        <v>28</v>
      </c>
      <c r="G3941" s="1" t="s">
        <v>17</v>
      </c>
      <c r="H3941" s="1" t="s">
        <v>18</v>
      </c>
      <c r="I3941" s="1">
        <v>13</v>
      </c>
      <c r="J3941" s="1" t="s">
        <v>24</v>
      </c>
      <c r="K3941" s="1" t="s">
        <v>1357</v>
      </c>
      <c r="L3941" s="1">
        <v>5</v>
      </c>
      <c r="N3941" s="1">
        <v>10.75</v>
      </c>
      <c r="P3941" s="2">
        <f t="shared" si="261"/>
        <v>210</v>
      </c>
      <c r="R3941" t="str">
        <f t="shared" si="259"/>
        <v/>
      </c>
    </row>
    <row r="3942" spans="1:18" ht="20.399999999999999" x14ac:dyDescent="0.35">
      <c r="A3942" s="1">
        <v>3940</v>
      </c>
      <c r="B3942" s="1" t="s">
        <v>743</v>
      </c>
      <c r="C3942" s="1" t="s">
        <v>39</v>
      </c>
      <c r="D3942" s="1">
        <v>2015</v>
      </c>
      <c r="E3942" s="1">
        <v>75600</v>
      </c>
      <c r="F3942" s="1" t="s">
        <v>23</v>
      </c>
      <c r="G3942" s="1" t="s">
        <v>17</v>
      </c>
      <c r="H3942" s="1" t="s">
        <v>18</v>
      </c>
      <c r="I3942" s="1">
        <v>20.14</v>
      </c>
      <c r="J3942" s="1" t="s">
        <v>24</v>
      </c>
      <c r="K3942" s="1" t="s">
        <v>472</v>
      </c>
      <c r="L3942" s="1">
        <v>5</v>
      </c>
      <c r="N3942" s="1">
        <v>5.8</v>
      </c>
      <c r="P3942" s="2">
        <f t="shared" si="261"/>
        <v>88.8</v>
      </c>
      <c r="R3942" t="str">
        <f t="shared" si="259"/>
        <v/>
      </c>
    </row>
    <row r="3943" spans="1:18" ht="20.399999999999999" x14ac:dyDescent="0.35">
      <c r="A3943" s="1">
        <v>3941</v>
      </c>
      <c r="B3943" s="1" t="s">
        <v>1175</v>
      </c>
      <c r="C3943" s="1" t="s">
        <v>22</v>
      </c>
      <c r="D3943" s="1">
        <v>2007</v>
      </c>
      <c r="E3943" s="1">
        <v>137000</v>
      </c>
      <c r="F3943" s="1" t="s">
        <v>28</v>
      </c>
      <c r="G3943" s="1" t="s">
        <v>17</v>
      </c>
      <c r="H3943" s="1" t="s">
        <v>36</v>
      </c>
      <c r="I3943" s="1">
        <v>15.3</v>
      </c>
      <c r="J3943" s="1" t="s">
        <v>24</v>
      </c>
      <c r="K3943" s="1" t="s">
        <v>1176</v>
      </c>
      <c r="L3943" s="1">
        <v>5</v>
      </c>
      <c r="N3943" s="1">
        <v>0.95</v>
      </c>
      <c r="P3943" s="2">
        <f t="shared" si="261"/>
        <v>65.3</v>
      </c>
      <c r="R3943" t="str">
        <f t="shared" si="259"/>
        <v/>
      </c>
    </row>
    <row r="3944" spans="1:18" ht="20.399999999999999" x14ac:dyDescent="0.35">
      <c r="A3944" s="1">
        <v>3942</v>
      </c>
      <c r="B3944" s="1" t="s">
        <v>1352</v>
      </c>
      <c r="C3944" s="1" t="s">
        <v>43</v>
      </c>
      <c r="D3944" s="1">
        <v>2002</v>
      </c>
      <c r="E3944" s="1">
        <v>53500</v>
      </c>
      <c r="F3944" s="1" t="s">
        <v>28</v>
      </c>
      <c r="G3944" s="1" t="s">
        <v>17</v>
      </c>
      <c r="H3944" s="1" t="s">
        <v>36</v>
      </c>
      <c r="I3944" s="1">
        <v>16.100000000000001</v>
      </c>
      <c r="J3944" s="1" t="s">
        <v>24</v>
      </c>
      <c r="K3944" s="1" t="s">
        <v>564</v>
      </c>
      <c r="L3944" s="1">
        <v>4</v>
      </c>
      <c r="N3944" s="1">
        <v>0.63</v>
      </c>
      <c r="P3944" s="2">
        <f t="shared" si="261"/>
        <v>37</v>
      </c>
      <c r="R3944" t="str">
        <f t="shared" si="259"/>
        <v/>
      </c>
    </row>
    <row r="3945" spans="1:18" ht="20.399999999999999" x14ac:dyDescent="0.35">
      <c r="A3945" s="1">
        <v>3943</v>
      </c>
      <c r="B3945" s="1" t="s">
        <v>1586</v>
      </c>
      <c r="C3945" s="1" t="s">
        <v>53</v>
      </c>
      <c r="D3945" s="1">
        <v>2018</v>
      </c>
      <c r="E3945" s="1">
        <v>26101</v>
      </c>
      <c r="F3945" s="1" t="s">
        <v>23</v>
      </c>
      <c r="G3945" s="1" t="s">
        <v>17</v>
      </c>
      <c r="H3945" s="1" t="s">
        <v>18</v>
      </c>
      <c r="I3945" s="1">
        <v>17.100000000000001</v>
      </c>
      <c r="J3945" s="1" t="s">
        <v>24</v>
      </c>
      <c r="K3945" s="1" t="s">
        <v>163</v>
      </c>
      <c r="L3945" s="1">
        <v>5</v>
      </c>
      <c r="M3945" s="1" t="s">
        <v>1587</v>
      </c>
      <c r="N3945" s="1">
        <v>17.55</v>
      </c>
      <c r="P3945" s="2">
        <f t="shared" si="261"/>
        <v>170</v>
      </c>
      <c r="Q3945">
        <f t="shared" si="260"/>
        <v>2138000</v>
      </c>
      <c r="R3945">
        <f t="shared" si="259"/>
        <v>99.992048643592142</v>
      </c>
    </row>
    <row r="3946" spans="1:18" ht="20.399999999999999" x14ac:dyDescent="0.35">
      <c r="A3946" s="1">
        <v>3944</v>
      </c>
      <c r="B3946" s="1" t="s">
        <v>2316</v>
      </c>
      <c r="C3946" s="1" t="s">
        <v>22</v>
      </c>
      <c r="D3946" s="1">
        <v>2016</v>
      </c>
      <c r="E3946" s="1">
        <v>7000</v>
      </c>
      <c r="F3946" s="1" t="s">
        <v>28</v>
      </c>
      <c r="G3946" s="1" t="s">
        <v>17</v>
      </c>
      <c r="H3946" s="1" t="s">
        <v>18</v>
      </c>
      <c r="I3946" s="1">
        <v>24.07</v>
      </c>
      <c r="J3946" s="1" t="s">
        <v>24</v>
      </c>
      <c r="K3946" s="1" t="s">
        <v>88</v>
      </c>
      <c r="L3946" s="1">
        <v>5</v>
      </c>
      <c r="M3946" s="1" t="s">
        <v>2317</v>
      </c>
      <c r="N3946" s="1">
        <v>3</v>
      </c>
      <c r="P3946" s="2">
        <f t="shared" si="261"/>
        <v>67.099999999999994</v>
      </c>
      <c r="Q3946">
        <f t="shared" si="260"/>
        <v>436000.00000000006</v>
      </c>
      <c r="R3946">
        <f t="shared" si="259"/>
        <v>99.984610091743122</v>
      </c>
    </row>
    <row r="3947" spans="1:18" ht="20.399999999999999" x14ac:dyDescent="0.35">
      <c r="A3947" s="1">
        <v>3945</v>
      </c>
      <c r="B3947" s="1" t="s">
        <v>965</v>
      </c>
      <c r="C3947" s="1" t="s">
        <v>74</v>
      </c>
      <c r="D3947" s="1">
        <v>2013</v>
      </c>
      <c r="E3947" s="1">
        <v>50000</v>
      </c>
      <c r="F3947" s="1" t="s">
        <v>23</v>
      </c>
      <c r="G3947" s="1" t="s">
        <v>35</v>
      </c>
      <c r="H3947" s="1" t="s">
        <v>18</v>
      </c>
      <c r="I3947" s="1">
        <v>19.3</v>
      </c>
      <c r="J3947" s="1" t="s">
        <v>24</v>
      </c>
      <c r="K3947" s="1" t="s">
        <v>524</v>
      </c>
      <c r="L3947" s="1">
        <v>5</v>
      </c>
      <c r="N3947" s="1">
        <v>15</v>
      </c>
      <c r="P3947" s="2">
        <f t="shared" si="261"/>
        <v>141</v>
      </c>
      <c r="R3947" t="str">
        <f t="shared" si="259"/>
        <v/>
      </c>
    </row>
    <row r="3948" spans="1:18" ht="20.399999999999999" x14ac:dyDescent="0.35">
      <c r="A3948" s="1">
        <v>3946</v>
      </c>
      <c r="B3948" s="1" t="s">
        <v>1089</v>
      </c>
      <c r="C3948" s="1" t="s">
        <v>39</v>
      </c>
      <c r="D3948" s="1">
        <v>2016</v>
      </c>
      <c r="E3948" s="1">
        <v>30000</v>
      </c>
      <c r="F3948" s="1" t="s">
        <v>23</v>
      </c>
      <c r="G3948" s="1" t="s">
        <v>17</v>
      </c>
      <c r="H3948" s="1" t="s">
        <v>18</v>
      </c>
      <c r="I3948" s="1">
        <v>26.59</v>
      </c>
      <c r="J3948" s="1" t="s">
        <v>24</v>
      </c>
      <c r="K3948" s="1" t="s">
        <v>51</v>
      </c>
      <c r="L3948" s="1">
        <v>5</v>
      </c>
      <c r="N3948" s="1">
        <v>6</v>
      </c>
      <c r="P3948" s="2">
        <f t="shared" si="261"/>
        <v>74</v>
      </c>
      <c r="R3948" t="str">
        <f t="shared" si="259"/>
        <v/>
      </c>
    </row>
    <row r="3949" spans="1:18" ht="20.399999999999999" x14ac:dyDescent="0.35">
      <c r="A3949" s="1">
        <v>3947</v>
      </c>
      <c r="B3949" s="1" t="s">
        <v>1155</v>
      </c>
      <c r="C3949" s="1" t="s">
        <v>15</v>
      </c>
      <c r="D3949" s="1">
        <v>2016</v>
      </c>
      <c r="E3949" s="1">
        <v>38151</v>
      </c>
      <c r="F3949" s="1" t="s">
        <v>23</v>
      </c>
      <c r="G3949" s="1" t="s">
        <v>17</v>
      </c>
      <c r="H3949" s="1" t="s">
        <v>18</v>
      </c>
      <c r="I3949" s="1">
        <v>28.09</v>
      </c>
      <c r="J3949" s="1" t="s">
        <v>24</v>
      </c>
      <c r="K3949" s="1" t="s">
        <v>80</v>
      </c>
      <c r="L3949" s="1">
        <v>5</v>
      </c>
      <c r="N3949" s="1">
        <v>7.65</v>
      </c>
      <c r="P3949" s="2">
        <f t="shared" si="261"/>
        <v>88.5</v>
      </c>
      <c r="R3949" t="str">
        <f t="shared" si="259"/>
        <v/>
      </c>
    </row>
    <row r="3950" spans="1:18" ht="20.399999999999999" x14ac:dyDescent="0.35">
      <c r="A3950" s="1">
        <v>3948</v>
      </c>
      <c r="B3950" s="1" t="s">
        <v>444</v>
      </c>
      <c r="C3950" s="1" t="s">
        <v>43</v>
      </c>
      <c r="D3950" s="1">
        <v>2009</v>
      </c>
      <c r="E3950" s="1">
        <v>116000</v>
      </c>
      <c r="F3950" s="1" t="s">
        <v>23</v>
      </c>
      <c r="G3950" s="1" t="s">
        <v>17</v>
      </c>
      <c r="H3950" s="1" t="s">
        <v>36</v>
      </c>
      <c r="I3950" s="1">
        <v>15.8</v>
      </c>
      <c r="J3950" s="1" t="s">
        <v>24</v>
      </c>
      <c r="K3950" s="1" t="s">
        <v>163</v>
      </c>
      <c r="L3950" s="1">
        <v>5</v>
      </c>
      <c r="N3950" s="1">
        <v>8.5</v>
      </c>
      <c r="P3950" s="2">
        <f t="shared" si="261"/>
        <v>170</v>
      </c>
      <c r="R3950" t="str">
        <f t="shared" si="259"/>
        <v/>
      </c>
    </row>
    <row r="3951" spans="1:18" ht="20.399999999999999" x14ac:dyDescent="0.35">
      <c r="A3951" s="1">
        <v>3949</v>
      </c>
      <c r="B3951" s="1" t="s">
        <v>197</v>
      </c>
      <c r="C3951" s="1" t="s">
        <v>57</v>
      </c>
      <c r="D3951" s="1">
        <v>2013</v>
      </c>
      <c r="E3951" s="1">
        <v>22000</v>
      </c>
      <c r="F3951" s="1" t="s">
        <v>23</v>
      </c>
      <c r="G3951" s="1" t="s">
        <v>17</v>
      </c>
      <c r="H3951" s="1" t="s">
        <v>18</v>
      </c>
      <c r="I3951" s="1">
        <v>20</v>
      </c>
      <c r="J3951" s="1" t="s">
        <v>24</v>
      </c>
      <c r="K3951" s="1" t="s">
        <v>159</v>
      </c>
      <c r="L3951" s="1">
        <v>5</v>
      </c>
      <c r="N3951" s="1">
        <v>2.25</v>
      </c>
      <c r="P3951" s="2">
        <f t="shared" si="261"/>
        <v>68</v>
      </c>
      <c r="R3951" t="str">
        <f t="shared" si="259"/>
        <v/>
      </c>
    </row>
    <row r="3952" spans="1:18" ht="20.399999999999999" x14ac:dyDescent="0.35">
      <c r="A3952" s="1">
        <v>3950</v>
      </c>
      <c r="B3952" s="1" t="s">
        <v>1169</v>
      </c>
      <c r="C3952" s="1" t="s">
        <v>61</v>
      </c>
      <c r="D3952" s="1">
        <v>2010</v>
      </c>
      <c r="E3952" s="1">
        <v>60000</v>
      </c>
      <c r="F3952" s="1" t="s">
        <v>28</v>
      </c>
      <c r="G3952" s="1" t="s">
        <v>35</v>
      </c>
      <c r="H3952" s="1" t="s">
        <v>36</v>
      </c>
      <c r="I3952" s="1">
        <v>14.53</v>
      </c>
      <c r="J3952" s="1" t="s">
        <v>24</v>
      </c>
      <c r="K3952" s="1" t="s">
        <v>97</v>
      </c>
      <c r="L3952" s="1">
        <v>5</v>
      </c>
      <c r="N3952" s="1">
        <v>4.6500000000000004</v>
      </c>
      <c r="P3952" s="2">
        <f t="shared" si="261"/>
        <v>138.1</v>
      </c>
      <c r="R3952" t="str">
        <f t="shared" si="259"/>
        <v/>
      </c>
    </row>
    <row r="3953" spans="1:18" ht="20.399999999999999" x14ac:dyDescent="0.35">
      <c r="A3953" s="1">
        <v>3951</v>
      </c>
      <c r="B3953" s="1" t="s">
        <v>1177</v>
      </c>
      <c r="C3953" s="1" t="s">
        <v>15</v>
      </c>
      <c r="D3953" s="1">
        <v>2016</v>
      </c>
      <c r="E3953" s="1">
        <v>38000</v>
      </c>
      <c r="F3953" s="1" t="s">
        <v>23</v>
      </c>
      <c r="G3953" s="1" t="s">
        <v>17</v>
      </c>
      <c r="H3953" s="1" t="s">
        <v>18</v>
      </c>
      <c r="I3953" s="1">
        <v>22.7</v>
      </c>
      <c r="J3953" s="1" t="s">
        <v>24</v>
      </c>
      <c r="K3953" s="1" t="s">
        <v>466</v>
      </c>
      <c r="L3953" s="1">
        <v>5</v>
      </c>
      <c r="N3953" s="1">
        <v>7.85</v>
      </c>
      <c r="P3953" s="2">
        <f t="shared" si="261"/>
        <v>118</v>
      </c>
      <c r="R3953" t="str">
        <f t="shared" si="259"/>
        <v/>
      </c>
    </row>
    <row r="3954" spans="1:18" ht="20.399999999999999" x14ac:dyDescent="0.35">
      <c r="A3954" s="1">
        <v>3952</v>
      </c>
      <c r="B3954" s="1" t="s">
        <v>1311</v>
      </c>
      <c r="C3954" s="1" t="s">
        <v>34</v>
      </c>
      <c r="D3954" s="1">
        <v>2011</v>
      </c>
      <c r="E3954" s="1">
        <v>51928</v>
      </c>
      <c r="F3954" s="1" t="s">
        <v>28</v>
      </c>
      <c r="G3954" s="1" t="s">
        <v>17</v>
      </c>
      <c r="H3954" s="1" t="s">
        <v>18</v>
      </c>
      <c r="I3954" s="1">
        <v>15.6</v>
      </c>
      <c r="J3954" s="1" t="s">
        <v>24</v>
      </c>
      <c r="K3954" s="1" t="s">
        <v>424</v>
      </c>
      <c r="L3954" s="1">
        <v>5</v>
      </c>
      <c r="N3954" s="1">
        <v>3.46</v>
      </c>
      <c r="P3954" s="2">
        <f t="shared" si="261"/>
        <v>70</v>
      </c>
      <c r="R3954" t="str">
        <f t="shared" si="259"/>
        <v/>
      </c>
    </row>
    <row r="3955" spans="1:18" ht="20.399999999999999" x14ac:dyDescent="0.35">
      <c r="A3955" s="1">
        <v>3953</v>
      </c>
      <c r="B3955" s="1" t="s">
        <v>2318</v>
      </c>
      <c r="C3955" s="1" t="s">
        <v>15</v>
      </c>
      <c r="D3955" s="1">
        <v>2018</v>
      </c>
      <c r="E3955" s="1">
        <v>3000</v>
      </c>
      <c r="F3955" s="1" t="s">
        <v>28</v>
      </c>
      <c r="G3955" s="1" t="s">
        <v>35</v>
      </c>
      <c r="H3955" s="1" t="s">
        <v>18</v>
      </c>
      <c r="I3955" s="1">
        <v>19</v>
      </c>
      <c r="J3955" s="1" t="s">
        <v>24</v>
      </c>
      <c r="K3955" s="1" t="s">
        <v>29</v>
      </c>
      <c r="L3955" s="1">
        <v>5</v>
      </c>
      <c r="M3955" s="1" t="s">
        <v>2319</v>
      </c>
      <c r="N3955" s="1">
        <v>8.25</v>
      </c>
      <c r="P3955" s="2">
        <f t="shared" si="261"/>
        <v>88.7</v>
      </c>
      <c r="Q3955">
        <f t="shared" si="260"/>
        <v>1081000</v>
      </c>
      <c r="R3955">
        <f t="shared" si="259"/>
        <v>99.991794634597596</v>
      </c>
    </row>
    <row r="3956" spans="1:18" ht="20.399999999999999" x14ac:dyDescent="0.35">
      <c r="A3956" s="1">
        <v>3954</v>
      </c>
      <c r="B3956" s="1" t="s">
        <v>978</v>
      </c>
      <c r="C3956" s="1" t="s">
        <v>22</v>
      </c>
      <c r="D3956" s="1">
        <v>2006</v>
      </c>
      <c r="E3956" s="1">
        <v>67196</v>
      </c>
      <c r="F3956" s="1" t="s">
        <v>28</v>
      </c>
      <c r="G3956" s="1" t="s">
        <v>17</v>
      </c>
      <c r="H3956" s="1" t="s">
        <v>18</v>
      </c>
      <c r="I3956" s="1">
        <v>17.3</v>
      </c>
      <c r="J3956" s="1" t="s">
        <v>24</v>
      </c>
      <c r="K3956" s="1" t="s">
        <v>456</v>
      </c>
      <c r="L3956" s="1">
        <v>5</v>
      </c>
      <c r="N3956" s="1">
        <v>1.25</v>
      </c>
      <c r="P3956" s="2">
        <f t="shared" si="261"/>
        <v>60</v>
      </c>
      <c r="R3956" t="str">
        <f t="shared" si="259"/>
        <v/>
      </c>
    </row>
    <row r="3957" spans="1:18" ht="20.399999999999999" x14ac:dyDescent="0.35">
      <c r="A3957" s="1">
        <v>3955</v>
      </c>
      <c r="B3957" s="1" t="s">
        <v>293</v>
      </c>
      <c r="C3957" s="1" t="s">
        <v>74</v>
      </c>
      <c r="D3957" s="1">
        <v>2012</v>
      </c>
      <c r="E3957" s="1">
        <v>100000</v>
      </c>
      <c r="F3957" s="1" t="s">
        <v>23</v>
      </c>
      <c r="G3957" s="1" t="s">
        <v>17</v>
      </c>
      <c r="H3957" s="1" t="s">
        <v>145</v>
      </c>
      <c r="I3957" s="1">
        <v>11.5</v>
      </c>
      <c r="J3957" s="1" t="s">
        <v>24</v>
      </c>
      <c r="K3957" s="1" t="s">
        <v>294</v>
      </c>
      <c r="L3957" s="1">
        <v>7</v>
      </c>
      <c r="N3957" s="1">
        <v>16</v>
      </c>
      <c r="P3957" s="2">
        <f t="shared" si="261"/>
        <v>171</v>
      </c>
      <c r="R3957" t="str">
        <f t="shared" si="259"/>
        <v/>
      </c>
    </row>
    <row r="3958" spans="1:18" ht="20.399999999999999" x14ac:dyDescent="0.35">
      <c r="A3958" s="1">
        <v>3956</v>
      </c>
      <c r="B3958" s="1" t="s">
        <v>1803</v>
      </c>
      <c r="C3958" s="1" t="s">
        <v>43</v>
      </c>
      <c r="D3958" s="1">
        <v>2015</v>
      </c>
      <c r="E3958" s="1">
        <v>65218</v>
      </c>
      <c r="F3958" s="1" t="s">
        <v>23</v>
      </c>
      <c r="G3958" s="1" t="s">
        <v>17</v>
      </c>
      <c r="H3958" s="1" t="s">
        <v>18</v>
      </c>
      <c r="I3958" s="1">
        <v>26.21</v>
      </c>
      <c r="J3958" s="1" t="s">
        <v>24</v>
      </c>
      <c r="K3958" s="1" t="s">
        <v>80</v>
      </c>
      <c r="L3958" s="1">
        <v>5</v>
      </c>
      <c r="N3958" s="1">
        <v>7.4</v>
      </c>
      <c r="P3958" s="2">
        <f t="shared" si="261"/>
        <v>88.5</v>
      </c>
      <c r="R3958" t="str">
        <f t="shared" si="259"/>
        <v/>
      </c>
    </row>
    <row r="3959" spans="1:18" ht="20.399999999999999" x14ac:dyDescent="0.35">
      <c r="A3959" s="1">
        <v>3957</v>
      </c>
      <c r="B3959" s="1" t="s">
        <v>148</v>
      </c>
      <c r="C3959" s="1" t="s">
        <v>53</v>
      </c>
      <c r="D3959" s="1">
        <v>2016</v>
      </c>
      <c r="E3959" s="1">
        <v>53886</v>
      </c>
      <c r="F3959" s="1" t="s">
        <v>28</v>
      </c>
      <c r="G3959" s="1" t="s">
        <v>17</v>
      </c>
      <c r="H3959" s="1" t="s">
        <v>18</v>
      </c>
      <c r="I3959" s="1">
        <v>25.17</v>
      </c>
      <c r="J3959" s="1" t="s">
        <v>24</v>
      </c>
      <c r="K3959" s="1" t="s">
        <v>149</v>
      </c>
      <c r="L3959" s="1">
        <v>5</v>
      </c>
      <c r="N3959" s="1">
        <v>3.07</v>
      </c>
      <c r="P3959" s="2">
        <f t="shared" si="261"/>
        <v>53.3</v>
      </c>
      <c r="R3959" t="str">
        <f t="shared" si="259"/>
        <v/>
      </c>
    </row>
    <row r="3960" spans="1:18" ht="20.399999999999999" x14ac:dyDescent="0.35">
      <c r="A3960" s="1">
        <v>3958</v>
      </c>
      <c r="B3960" s="1" t="s">
        <v>1152</v>
      </c>
      <c r="C3960" s="1" t="s">
        <v>34</v>
      </c>
      <c r="D3960" s="1">
        <v>2011</v>
      </c>
      <c r="E3960" s="1">
        <v>50058</v>
      </c>
      <c r="F3960" s="1" t="s">
        <v>28</v>
      </c>
      <c r="G3960" s="1" t="s">
        <v>35</v>
      </c>
      <c r="H3960" s="1" t="s">
        <v>18</v>
      </c>
      <c r="I3960" s="1">
        <v>19.2</v>
      </c>
      <c r="J3960" s="1" t="s">
        <v>24</v>
      </c>
      <c r="K3960" s="1" t="s">
        <v>84</v>
      </c>
      <c r="L3960" s="1">
        <v>5</v>
      </c>
      <c r="N3960" s="1">
        <v>3.84</v>
      </c>
      <c r="P3960" s="2">
        <f t="shared" si="261"/>
        <v>80</v>
      </c>
      <c r="R3960" t="str">
        <f t="shared" si="259"/>
        <v/>
      </c>
    </row>
    <row r="3961" spans="1:18" ht="20.399999999999999" x14ac:dyDescent="0.35">
      <c r="A3961" s="1">
        <v>3959</v>
      </c>
      <c r="B3961" s="1" t="s">
        <v>2320</v>
      </c>
      <c r="C3961" s="1" t="s">
        <v>22</v>
      </c>
      <c r="D3961" s="1">
        <v>2016</v>
      </c>
      <c r="E3961" s="1">
        <v>64000</v>
      </c>
      <c r="F3961" s="1" t="s">
        <v>28</v>
      </c>
      <c r="G3961" s="1" t="s">
        <v>35</v>
      </c>
      <c r="H3961" s="1" t="s">
        <v>18</v>
      </c>
      <c r="I3961" s="1">
        <v>23.1</v>
      </c>
      <c r="J3961" s="1" t="s">
        <v>24</v>
      </c>
      <c r="K3961" s="1" t="s">
        <v>398</v>
      </c>
      <c r="L3961" s="1">
        <v>5</v>
      </c>
      <c r="N3961" s="1">
        <v>4.2</v>
      </c>
      <c r="P3961" s="2">
        <f t="shared" si="261"/>
        <v>67.040000000000006</v>
      </c>
      <c r="R3961" t="str">
        <f t="shared" si="259"/>
        <v/>
      </c>
    </row>
    <row r="3962" spans="1:18" ht="20.399999999999999" x14ac:dyDescent="0.35">
      <c r="A3962" s="1">
        <v>3960</v>
      </c>
      <c r="B3962" s="1" t="s">
        <v>174</v>
      </c>
      <c r="C3962" s="1" t="s">
        <v>53</v>
      </c>
      <c r="D3962" s="1">
        <v>2018</v>
      </c>
      <c r="E3962" s="1">
        <v>41641</v>
      </c>
      <c r="F3962" s="1" t="s">
        <v>23</v>
      </c>
      <c r="G3962" s="1" t="s">
        <v>17</v>
      </c>
      <c r="H3962" s="1" t="s">
        <v>18</v>
      </c>
      <c r="I3962" s="1">
        <v>21.38</v>
      </c>
      <c r="J3962" s="1" t="s">
        <v>24</v>
      </c>
      <c r="K3962" s="1" t="s">
        <v>29</v>
      </c>
      <c r="L3962" s="1">
        <v>5</v>
      </c>
      <c r="N3962" s="1">
        <v>10.82</v>
      </c>
      <c r="P3962" s="2">
        <f t="shared" si="261"/>
        <v>88.7</v>
      </c>
      <c r="R3962" t="str">
        <f t="shared" si="259"/>
        <v/>
      </c>
    </row>
    <row r="3963" spans="1:18" ht="20.399999999999999" x14ac:dyDescent="0.35">
      <c r="A3963" s="1">
        <v>3961</v>
      </c>
      <c r="B3963" s="1" t="s">
        <v>1994</v>
      </c>
      <c r="C3963" s="1" t="s">
        <v>39</v>
      </c>
      <c r="D3963" s="1">
        <v>2016</v>
      </c>
      <c r="E3963" s="1">
        <v>44345</v>
      </c>
      <c r="F3963" s="1" t="s">
        <v>23</v>
      </c>
      <c r="G3963" s="1" t="s">
        <v>17</v>
      </c>
      <c r="H3963" s="1" t="s">
        <v>18</v>
      </c>
      <c r="I3963" s="1">
        <v>27.3</v>
      </c>
      <c r="J3963" s="1" t="s">
        <v>24</v>
      </c>
      <c r="K3963" s="1" t="s">
        <v>69</v>
      </c>
      <c r="L3963" s="1">
        <v>5</v>
      </c>
      <c r="N3963" s="1">
        <v>6.1</v>
      </c>
      <c r="P3963" s="2">
        <f t="shared" si="261"/>
        <v>98.6</v>
      </c>
      <c r="R3963" t="str">
        <f t="shared" si="259"/>
        <v/>
      </c>
    </row>
    <row r="3964" spans="1:18" ht="20.399999999999999" x14ac:dyDescent="0.35">
      <c r="A3964" s="1">
        <v>3962</v>
      </c>
      <c r="B3964" s="1" t="s">
        <v>465</v>
      </c>
      <c r="C3964" s="1" t="s">
        <v>57</v>
      </c>
      <c r="D3964" s="1">
        <v>2011</v>
      </c>
      <c r="E3964" s="1">
        <v>45501</v>
      </c>
      <c r="F3964" s="1" t="s">
        <v>28</v>
      </c>
      <c r="G3964" s="1" t="s">
        <v>17</v>
      </c>
      <c r="H3964" s="1" t="s">
        <v>18</v>
      </c>
      <c r="I3964" s="1">
        <v>17</v>
      </c>
      <c r="J3964" s="1" t="s">
        <v>24</v>
      </c>
      <c r="K3964" s="1" t="s">
        <v>466</v>
      </c>
      <c r="L3964" s="1">
        <v>5</v>
      </c>
      <c r="N3964" s="1">
        <v>3.1</v>
      </c>
      <c r="P3964" s="2">
        <f t="shared" si="261"/>
        <v>118</v>
      </c>
      <c r="R3964" t="str">
        <f t="shared" si="259"/>
        <v/>
      </c>
    </row>
    <row r="3965" spans="1:18" ht="20.399999999999999" x14ac:dyDescent="0.35">
      <c r="A3965" s="1">
        <v>3963</v>
      </c>
      <c r="B3965" s="1" t="s">
        <v>2321</v>
      </c>
      <c r="C3965" s="1" t="s">
        <v>27</v>
      </c>
      <c r="D3965" s="1">
        <v>2001</v>
      </c>
      <c r="E3965" s="1">
        <v>104000</v>
      </c>
      <c r="F3965" s="1" t="s">
        <v>28</v>
      </c>
      <c r="G3965" s="1" t="s">
        <v>17</v>
      </c>
      <c r="H3965" s="1" t="s">
        <v>145</v>
      </c>
      <c r="I3965" s="1">
        <v>13.7</v>
      </c>
      <c r="J3965" s="1" t="s">
        <v>24</v>
      </c>
      <c r="K3965" s="1" t="s">
        <v>733</v>
      </c>
      <c r="L3965" s="1">
        <v>5</v>
      </c>
      <c r="N3965" s="1">
        <v>1</v>
      </c>
      <c r="P3965" s="2">
        <f t="shared" ref="P3965:P4000" si="262">--LEFT(K3965, FIND(" ", K3965) - 1)</f>
        <v>85.8</v>
      </c>
      <c r="R3965" t="str">
        <f t="shared" si="259"/>
        <v/>
      </c>
    </row>
    <row r="3966" spans="1:18" ht="20.399999999999999" x14ac:dyDescent="0.35">
      <c r="A3966" s="1">
        <v>3964</v>
      </c>
      <c r="B3966" s="1" t="s">
        <v>2322</v>
      </c>
      <c r="C3966" s="1" t="s">
        <v>34</v>
      </c>
      <c r="D3966" s="1">
        <v>2012</v>
      </c>
      <c r="E3966" s="1">
        <v>50297</v>
      </c>
      <c r="F3966" s="1" t="s">
        <v>28</v>
      </c>
      <c r="G3966" s="1" t="s">
        <v>17</v>
      </c>
      <c r="H3966" s="1" t="s">
        <v>18</v>
      </c>
      <c r="I3966" s="1">
        <v>16.95</v>
      </c>
      <c r="J3966" s="1" t="s">
        <v>24</v>
      </c>
      <c r="K3966" s="1" t="s">
        <v>1480</v>
      </c>
      <c r="L3966" s="1">
        <v>5</v>
      </c>
      <c r="M3966" s="1" t="s">
        <v>2323</v>
      </c>
      <c r="N3966" s="1">
        <v>4.6900000000000004</v>
      </c>
      <c r="P3966" s="2">
        <f t="shared" si="262"/>
        <v>97.6</v>
      </c>
      <c r="Q3966">
        <f t="shared" si="260"/>
        <v>855000.00000000012</v>
      </c>
      <c r="R3966">
        <f t="shared" si="259"/>
        <v>99.988584795321643</v>
      </c>
    </row>
    <row r="3967" spans="1:18" ht="20.399999999999999" x14ac:dyDescent="0.35">
      <c r="A3967" s="1">
        <v>3965</v>
      </c>
      <c r="B3967" s="1" t="s">
        <v>1379</v>
      </c>
      <c r="C3967" s="1" t="s">
        <v>15</v>
      </c>
      <c r="D3967" s="1">
        <v>2011</v>
      </c>
      <c r="E3967" s="1">
        <v>87000</v>
      </c>
      <c r="F3967" s="1" t="s">
        <v>28</v>
      </c>
      <c r="G3967" s="1" t="s">
        <v>35</v>
      </c>
      <c r="H3967" s="1" t="s">
        <v>18</v>
      </c>
      <c r="I3967" s="1">
        <v>11.7</v>
      </c>
      <c r="J3967" s="1" t="s">
        <v>24</v>
      </c>
      <c r="K3967" s="1" t="s">
        <v>507</v>
      </c>
      <c r="L3967" s="1">
        <v>5</v>
      </c>
      <c r="N3967" s="1">
        <v>5.4</v>
      </c>
      <c r="P3967" s="2">
        <f t="shared" si="262"/>
        <v>177.6</v>
      </c>
      <c r="R3967" t="str">
        <f t="shared" si="259"/>
        <v/>
      </c>
    </row>
    <row r="3968" spans="1:18" ht="20.399999999999999" x14ac:dyDescent="0.35">
      <c r="A3968" s="1">
        <v>3966</v>
      </c>
      <c r="B3968" s="1" t="s">
        <v>211</v>
      </c>
      <c r="C3968" s="1" t="s">
        <v>15</v>
      </c>
      <c r="D3968" s="1">
        <v>2016</v>
      </c>
      <c r="E3968" s="1">
        <v>120000</v>
      </c>
      <c r="F3968" s="1" t="s">
        <v>23</v>
      </c>
      <c r="G3968" s="1" t="s">
        <v>17</v>
      </c>
      <c r="H3968" s="1" t="s">
        <v>18</v>
      </c>
      <c r="I3968" s="1">
        <v>15.1</v>
      </c>
      <c r="J3968" s="1" t="s">
        <v>24</v>
      </c>
      <c r="K3968" s="1" t="s">
        <v>167</v>
      </c>
      <c r="L3968" s="1">
        <v>7</v>
      </c>
      <c r="N3968" s="1">
        <v>12</v>
      </c>
      <c r="P3968" s="2">
        <f t="shared" si="262"/>
        <v>140</v>
      </c>
      <c r="R3968" t="str">
        <f t="shared" si="259"/>
        <v/>
      </c>
    </row>
    <row r="3969" spans="1:18" ht="20.399999999999999" x14ac:dyDescent="0.35">
      <c r="A3969" s="1">
        <v>3967</v>
      </c>
      <c r="B3969" s="1" t="s">
        <v>418</v>
      </c>
      <c r="C3969" s="1" t="s">
        <v>15</v>
      </c>
      <c r="D3969" s="1">
        <v>2018</v>
      </c>
      <c r="E3969" s="1">
        <v>17000</v>
      </c>
      <c r="F3969" s="1" t="s">
        <v>28</v>
      </c>
      <c r="G3969" s="1" t="s">
        <v>17</v>
      </c>
      <c r="H3969" s="1" t="s">
        <v>18</v>
      </c>
      <c r="I3969" s="1">
        <v>18.600000000000001</v>
      </c>
      <c r="J3969" s="1" t="s">
        <v>24</v>
      </c>
      <c r="K3969" s="1" t="s">
        <v>368</v>
      </c>
      <c r="L3969" s="1">
        <v>5</v>
      </c>
      <c r="N3969" s="1">
        <v>6.5</v>
      </c>
      <c r="P3969" s="2">
        <f t="shared" si="262"/>
        <v>81.83</v>
      </c>
      <c r="R3969" t="str">
        <f t="shared" si="259"/>
        <v/>
      </c>
    </row>
    <row r="3970" spans="1:18" ht="20.399999999999999" x14ac:dyDescent="0.35">
      <c r="A3970" s="1">
        <v>3968</v>
      </c>
      <c r="B3970" s="1" t="s">
        <v>2324</v>
      </c>
      <c r="C3970" s="1" t="s">
        <v>27</v>
      </c>
      <c r="D3970" s="1">
        <v>2014</v>
      </c>
      <c r="E3970" s="1">
        <v>100000</v>
      </c>
      <c r="F3970" s="1" t="s">
        <v>23</v>
      </c>
      <c r="G3970" s="1" t="s">
        <v>17</v>
      </c>
      <c r="H3970" s="1" t="s">
        <v>18</v>
      </c>
      <c r="I3970" s="1">
        <v>23.08</v>
      </c>
      <c r="J3970" s="1" t="s">
        <v>24</v>
      </c>
      <c r="K3970" s="1" t="s">
        <v>44</v>
      </c>
      <c r="L3970" s="1">
        <v>5</v>
      </c>
      <c r="N3970" s="1">
        <v>3</v>
      </c>
      <c r="P3970" s="2">
        <f t="shared" si="262"/>
        <v>63.1</v>
      </c>
      <c r="R3970" t="str">
        <f t="shared" si="259"/>
        <v/>
      </c>
    </row>
    <row r="3971" spans="1:18" ht="20.399999999999999" x14ac:dyDescent="0.35">
      <c r="A3971" s="1">
        <v>3969</v>
      </c>
      <c r="B3971" s="1" t="s">
        <v>1663</v>
      </c>
      <c r="C3971" s="1" t="s">
        <v>53</v>
      </c>
      <c r="D3971" s="1">
        <v>2015</v>
      </c>
      <c r="E3971" s="1">
        <v>50979</v>
      </c>
      <c r="F3971" s="1" t="s">
        <v>28</v>
      </c>
      <c r="G3971" s="1" t="s">
        <v>35</v>
      </c>
      <c r="H3971" s="1" t="s">
        <v>18</v>
      </c>
      <c r="I3971" s="1">
        <v>19.12</v>
      </c>
      <c r="J3971" s="1" t="s">
        <v>24</v>
      </c>
      <c r="K3971" s="1" t="s">
        <v>273</v>
      </c>
      <c r="L3971" s="1">
        <v>5</v>
      </c>
      <c r="N3971" s="1">
        <v>6.9</v>
      </c>
      <c r="P3971" s="2">
        <f t="shared" si="262"/>
        <v>91.1</v>
      </c>
      <c r="R3971" t="str">
        <f t="shared" si="259"/>
        <v/>
      </c>
    </row>
    <row r="3972" spans="1:18" ht="20.399999999999999" x14ac:dyDescent="0.35">
      <c r="A3972" s="1">
        <v>3970</v>
      </c>
      <c r="B3972" s="1" t="s">
        <v>497</v>
      </c>
      <c r="C3972" s="1" t="s">
        <v>27</v>
      </c>
      <c r="D3972" s="1">
        <v>2011</v>
      </c>
      <c r="E3972" s="1">
        <v>41000</v>
      </c>
      <c r="F3972" s="1" t="s">
        <v>23</v>
      </c>
      <c r="G3972" s="1" t="s">
        <v>17</v>
      </c>
      <c r="H3972" s="1" t="s">
        <v>18</v>
      </c>
      <c r="I3972" s="1">
        <v>20.54</v>
      </c>
      <c r="J3972" s="1" t="s">
        <v>24</v>
      </c>
      <c r="K3972" s="1" t="s">
        <v>49</v>
      </c>
      <c r="L3972" s="1">
        <v>5</v>
      </c>
      <c r="N3972" s="1">
        <v>4</v>
      </c>
      <c r="P3972" s="2">
        <f t="shared" si="262"/>
        <v>103.6</v>
      </c>
      <c r="R3972" t="str">
        <f t="shared" si="259"/>
        <v/>
      </c>
    </row>
    <row r="3973" spans="1:18" ht="20.399999999999999" x14ac:dyDescent="0.35">
      <c r="A3973" s="1">
        <v>3971</v>
      </c>
      <c r="B3973" s="1" t="s">
        <v>855</v>
      </c>
      <c r="C3973" s="1" t="s">
        <v>27</v>
      </c>
      <c r="D3973" s="1">
        <v>2011</v>
      </c>
      <c r="E3973" s="1">
        <v>24000</v>
      </c>
      <c r="F3973" s="1" t="s">
        <v>28</v>
      </c>
      <c r="G3973" s="1" t="s">
        <v>17</v>
      </c>
      <c r="H3973" s="1" t="s">
        <v>18</v>
      </c>
      <c r="I3973" s="1">
        <v>17</v>
      </c>
      <c r="J3973" s="1" t="s">
        <v>24</v>
      </c>
      <c r="K3973" s="1" t="s">
        <v>84</v>
      </c>
      <c r="L3973" s="1">
        <v>5</v>
      </c>
      <c r="N3973" s="1">
        <v>4.25</v>
      </c>
      <c r="P3973" s="2">
        <f t="shared" si="262"/>
        <v>80</v>
      </c>
      <c r="R3973" t="str">
        <f t="shared" si="259"/>
        <v/>
      </c>
    </row>
    <row r="3974" spans="1:18" ht="20.399999999999999" x14ac:dyDescent="0.35">
      <c r="A3974" s="1">
        <v>3972</v>
      </c>
      <c r="B3974" s="1" t="s">
        <v>96</v>
      </c>
      <c r="C3974" s="1" t="s">
        <v>39</v>
      </c>
      <c r="D3974" s="1">
        <v>2008</v>
      </c>
      <c r="E3974" s="1">
        <v>44738</v>
      </c>
      <c r="F3974" s="1" t="s">
        <v>28</v>
      </c>
      <c r="G3974" s="1" t="s">
        <v>17</v>
      </c>
      <c r="H3974" s="1" t="s">
        <v>18</v>
      </c>
      <c r="I3974" s="1">
        <v>14.53</v>
      </c>
      <c r="J3974" s="1" t="s">
        <v>24</v>
      </c>
      <c r="K3974" s="1" t="s">
        <v>97</v>
      </c>
      <c r="L3974" s="1">
        <v>5</v>
      </c>
      <c r="N3974" s="1">
        <v>5.0999999999999996</v>
      </c>
      <c r="P3974" s="2">
        <f t="shared" si="262"/>
        <v>138.1</v>
      </c>
      <c r="R3974" t="str">
        <f t="shared" si="259"/>
        <v/>
      </c>
    </row>
    <row r="3975" spans="1:18" ht="20.399999999999999" x14ac:dyDescent="0.35">
      <c r="A3975" s="1">
        <v>3973</v>
      </c>
      <c r="B3975" s="1" t="s">
        <v>982</v>
      </c>
      <c r="C3975" s="1" t="s">
        <v>57</v>
      </c>
      <c r="D3975" s="1">
        <v>2014</v>
      </c>
      <c r="E3975" s="1">
        <v>37298</v>
      </c>
      <c r="F3975" s="1" t="s">
        <v>23</v>
      </c>
      <c r="G3975" s="1" t="s">
        <v>17</v>
      </c>
      <c r="H3975" s="1" t="s">
        <v>18</v>
      </c>
      <c r="I3975" s="1">
        <v>25.1</v>
      </c>
      <c r="J3975" s="1" t="s">
        <v>24</v>
      </c>
      <c r="K3975" s="1" t="s">
        <v>69</v>
      </c>
      <c r="L3975" s="1">
        <v>5</v>
      </c>
      <c r="N3975" s="1">
        <v>4.9000000000000004</v>
      </c>
      <c r="P3975" s="2">
        <f t="shared" si="262"/>
        <v>98.6</v>
      </c>
      <c r="R3975" t="str">
        <f t="shared" si="259"/>
        <v/>
      </c>
    </row>
    <row r="3976" spans="1:18" ht="20.399999999999999" x14ac:dyDescent="0.35">
      <c r="A3976" s="1">
        <v>3974</v>
      </c>
      <c r="B3976" s="1" t="s">
        <v>436</v>
      </c>
      <c r="C3976" s="1" t="s">
        <v>22</v>
      </c>
      <c r="D3976" s="1">
        <v>2014</v>
      </c>
      <c r="E3976" s="1">
        <v>42000</v>
      </c>
      <c r="F3976" s="1" t="s">
        <v>28</v>
      </c>
      <c r="G3976" s="1" t="s">
        <v>17</v>
      </c>
      <c r="H3976" s="1" t="s">
        <v>36</v>
      </c>
      <c r="I3976" s="1">
        <v>20.399999999999999</v>
      </c>
      <c r="J3976" s="1" t="s">
        <v>24</v>
      </c>
      <c r="K3976" s="1" t="s">
        <v>291</v>
      </c>
      <c r="L3976" s="1">
        <v>5</v>
      </c>
      <c r="N3976" s="1">
        <v>3.6</v>
      </c>
      <c r="P3976" s="2">
        <f t="shared" si="262"/>
        <v>81.8</v>
      </c>
      <c r="R3976" t="str">
        <f t="shared" si="259"/>
        <v/>
      </c>
    </row>
    <row r="3977" spans="1:18" ht="20.399999999999999" x14ac:dyDescent="0.35">
      <c r="A3977" s="1">
        <v>3975</v>
      </c>
      <c r="B3977" s="1" t="s">
        <v>951</v>
      </c>
      <c r="C3977" s="1" t="s">
        <v>22</v>
      </c>
      <c r="D3977" s="1">
        <v>2016</v>
      </c>
      <c r="E3977" s="1">
        <v>45000</v>
      </c>
      <c r="F3977" s="1" t="s">
        <v>23</v>
      </c>
      <c r="G3977" s="1" t="s">
        <v>35</v>
      </c>
      <c r="H3977" s="1" t="s">
        <v>18</v>
      </c>
      <c r="I3977" s="1">
        <v>14.21</v>
      </c>
      <c r="J3977" s="1" t="s">
        <v>24</v>
      </c>
      <c r="K3977" s="1" t="s">
        <v>572</v>
      </c>
      <c r="L3977" s="1">
        <v>5</v>
      </c>
      <c r="N3977" s="1">
        <v>34</v>
      </c>
      <c r="P3977" s="2">
        <f t="shared" si="262"/>
        <v>203</v>
      </c>
      <c r="R3977" t="str">
        <f t="shared" si="259"/>
        <v/>
      </c>
    </row>
    <row r="3978" spans="1:18" ht="20.399999999999999" x14ac:dyDescent="0.35">
      <c r="A3978" s="1">
        <v>3976</v>
      </c>
      <c r="B3978" s="1" t="s">
        <v>316</v>
      </c>
      <c r="C3978" s="1" t="s">
        <v>15</v>
      </c>
      <c r="D3978" s="1">
        <v>2015</v>
      </c>
      <c r="E3978" s="1">
        <v>102000</v>
      </c>
      <c r="F3978" s="1" t="s">
        <v>23</v>
      </c>
      <c r="G3978" s="1" t="s">
        <v>17</v>
      </c>
      <c r="H3978" s="1" t="s">
        <v>18</v>
      </c>
      <c r="I3978" s="1">
        <v>12.99</v>
      </c>
      <c r="J3978" s="1" t="s">
        <v>24</v>
      </c>
      <c r="K3978" s="1" t="s">
        <v>247</v>
      </c>
      <c r="L3978" s="1">
        <v>7</v>
      </c>
      <c r="N3978" s="1">
        <v>8.25</v>
      </c>
      <c r="P3978" s="2">
        <f t="shared" si="262"/>
        <v>100.6</v>
      </c>
      <c r="R3978" t="str">
        <f t="shared" si="259"/>
        <v/>
      </c>
    </row>
    <row r="3979" spans="1:18" ht="20.399999999999999" x14ac:dyDescent="0.35">
      <c r="A3979" s="1">
        <v>3977</v>
      </c>
      <c r="B3979" s="1" t="s">
        <v>1255</v>
      </c>
      <c r="C3979" s="1" t="s">
        <v>22</v>
      </c>
      <c r="D3979" s="1">
        <v>2011</v>
      </c>
      <c r="E3979" s="1">
        <v>70000</v>
      </c>
      <c r="F3979" s="1" t="s">
        <v>28</v>
      </c>
      <c r="G3979" s="1" t="s">
        <v>17</v>
      </c>
      <c r="H3979" s="1" t="s">
        <v>18</v>
      </c>
      <c r="I3979" s="1">
        <v>16.100000000000001</v>
      </c>
      <c r="J3979" s="1" t="s">
        <v>24</v>
      </c>
      <c r="K3979" s="1" t="s">
        <v>1179</v>
      </c>
      <c r="L3979" s="1">
        <v>5</v>
      </c>
      <c r="N3979" s="1">
        <v>1.3</v>
      </c>
      <c r="P3979" s="2">
        <f t="shared" si="262"/>
        <v>88.2</v>
      </c>
      <c r="R3979" t="str">
        <f t="shared" si="259"/>
        <v/>
      </c>
    </row>
    <row r="3980" spans="1:18" ht="20.399999999999999" x14ac:dyDescent="0.35">
      <c r="A3980" s="1">
        <v>3978</v>
      </c>
      <c r="B3980" s="1" t="s">
        <v>396</v>
      </c>
      <c r="C3980" s="1" t="s">
        <v>34</v>
      </c>
      <c r="D3980" s="1">
        <v>2018</v>
      </c>
      <c r="E3980" s="1">
        <v>27467</v>
      </c>
      <c r="F3980" s="1" t="s">
        <v>23</v>
      </c>
      <c r="G3980" s="1" t="s">
        <v>35</v>
      </c>
      <c r="H3980" s="1" t="s">
        <v>18</v>
      </c>
      <c r="I3980" s="1">
        <v>19.27</v>
      </c>
      <c r="J3980" s="1" t="s">
        <v>24</v>
      </c>
      <c r="K3980" s="1" t="s">
        <v>75</v>
      </c>
      <c r="L3980" s="1">
        <v>5</v>
      </c>
      <c r="N3980" s="1">
        <v>39.049999999999997</v>
      </c>
      <c r="P3980" s="2">
        <f t="shared" si="262"/>
        <v>167.62</v>
      </c>
      <c r="R3980" t="str">
        <f t="shared" si="259"/>
        <v/>
      </c>
    </row>
    <row r="3981" spans="1:18" ht="20.399999999999999" x14ac:dyDescent="0.35">
      <c r="A3981" s="1">
        <v>3979</v>
      </c>
      <c r="B3981" s="1" t="s">
        <v>868</v>
      </c>
      <c r="C3981" s="1" t="s">
        <v>57</v>
      </c>
      <c r="D3981" s="1">
        <v>2015</v>
      </c>
      <c r="E3981" s="1">
        <v>15305</v>
      </c>
      <c r="F3981" s="1" t="s">
        <v>28</v>
      </c>
      <c r="G3981" s="1" t="s">
        <v>17</v>
      </c>
      <c r="H3981" s="1" t="s">
        <v>18</v>
      </c>
      <c r="I3981" s="1">
        <v>18.899999999999999</v>
      </c>
      <c r="J3981" s="1" t="s">
        <v>24</v>
      </c>
      <c r="K3981" s="1" t="s">
        <v>110</v>
      </c>
      <c r="L3981" s="1">
        <v>5</v>
      </c>
      <c r="N3981" s="1">
        <v>3.75</v>
      </c>
      <c r="P3981" s="2">
        <f t="shared" si="262"/>
        <v>82</v>
      </c>
      <c r="R3981" t="str">
        <f t="shared" ref="R3981:R4044" si="263">IF(Q3981&lt;&gt;"", ((Q3981 - P3981) / Q3981) * 100, "")</f>
        <v/>
      </c>
    </row>
    <row r="3982" spans="1:18" ht="20.399999999999999" x14ac:dyDescent="0.35">
      <c r="A3982" s="1">
        <v>3980</v>
      </c>
      <c r="B3982" s="1" t="s">
        <v>262</v>
      </c>
      <c r="C3982" s="1" t="s">
        <v>15</v>
      </c>
      <c r="D3982" s="1">
        <v>2010</v>
      </c>
      <c r="E3982" s="1">
        <v>70000</v>
      </c>
      <c r="F3982" s="1" t="s">
        <v>28</v>
      </c>
      <c r="G3982" s="1" t="s">
        <v>17</v>
      </c>
      <c r="H3982" s="1" t="s">
        <v>18</v>
      </c>
      <c r="I3982" s="1">
        <v>18.899999999999999</v>
      </c>
      <c r="J3982" s="1" t="s">
        <v>24</v>
      </c>
      <c r="K3982" s="1" t="s">
        <v>88</v>
      </c>
      <c r="L3982" s="1">
        <v>5</v>
      </c>
      <c r="N3982" s="1">
        <v>2.1</v>
      </c>
      <c r="P3982" s="2">
        <f t="shared" si="262"/>
        <v>67.099999999999994</v>
      </c>
      <c r="R3982" t="str">
        <f t="shared" si="263"/>
        <v/>
      </c>
    </row>
    <row r="3983" spans="1:18" ht="20.399999999999999" x14ac:dyDescent="0.35">
      <c r="A3983" s="1">
        <v>3981</v>
      </c>
      <c r="B3983" s="1" t="s">
        <v>859</v>
      </c>
      <c r="C3983" s="1" t="s">
        <v>39</v>
      </c>
      <c r="D3983" s="1">
        <v>2016</v>
      </c>
      <c r="E3983" s="1">
        <v>36778</v>
      </c>
      <c r="F3983" s="1" t="s">
        <v>23</v>
      </c>
      <c r="G3983" s="1" t="s">
        <v>17</v>
      </c>
      <c r="H3983" s="1" t="s">
        <v>18</v>
      </c>
      <c r="I3983" s="1">
        <v>22.77</v>
      </c>
      <c r="J3983" s="1" t="s">
        <v>24</v>
      </c>
      <c r="K3983" s="1" t="s">
        <v>860</v>
      </c>
      <c r="L3983" s="1">
        <v>5</v>
      </c>
      <c r="N3983" s="1">
        <v>8.8000000000000007</v>
      </c>
      <c r="P3983" s="2">
        <f t="shared" si="262"/>
        <v>98.59</v>
      </c>
      <c r="R3983" t="str">
        <f t="shared" si="263"/>
        <v/>
      </c>
    </row>
    <row r="3984" spans="1:18" ht="20.399999999999999" x14ac:dyDescent="0.35">
      <c r="A3984" s="1">
        <v>3982</v>
      </c>
      <c r="B3984" s="1" t="s">
        <v>2197</v>
      </c>
      <c r="C3984" s="1" t="s">
        <v>34</v>
      </c>
      <c r="D3984" s="1">
        <v>2015</v>
      </c>
      <c r="E3984" s="1">
        <v>25845</v>
      </c>
      <c r="F3984" s="1" t="s">
        <v>28</v>
      </c>
      <c r="G3984" s="1" t="s">
        <v>17</v>
      </c>
      <c r="H3984" s="1" t="s">
        <v>18</v>
      </c>
      <c r="I3984" s="1">
        <v>16.47</v>
      </c>
      <c r="J3984" s="1" t="s">
        <v>24</v>
      </c>
      <c r="K3984" s="1" t="s">
        <v>51</v>
      </c>
      <c r="L3984" s="1">
        <v>5</v>
      </c>
      <c r="N3984" s="1">
        <v>5.84</v>
      </c>
      <c r="P3984" s="2">
        <f t="shared" si="262"/>
        <v>74</v>
      </c>
      <c r="R3984" t="str">
        <f t="shared" si="263"/>
        <v/>
      </c>
    </row>
    <row r="3985" spans="1:18" ht="20.399999999999999" x14ac:dyDescent="0.35">
      <c r="A3985" s="1">
        <v>3983</v>
      </c>
      <c r="B3985" s="1" t="s">
        <v>2325</v>
      </c>
      <c r="C3985" s="1" t="s">
        <v>53</v>
      </c>
      <c r="D3985" s="1">
        <v>2018</v>
      </c>
      <c r="E3985" s="1">
        <v>33858</v>
      </c>
      <c r="F3985" s="1" t="s">
        <v>28</v>
      </c>
      <c r="G3985" s="1" t="s">
        <v>35</v>
      </c>
      <c r="H3985" s="1" t="s">
        <v>18</v>
      </c>
      <c r="I3985" s="1">
        <v>17.010000000000002</v>
      </c>
      <c r="J3985" s="1" t="s">
        <v>24</v>
      </c>
      <c r="K3985" s="1" t="s">
        <v>283</v>
      </c>
      <c r="L3985" s="1">
        <v>5</v>
      </c>
      <c r="N3985" s="1">
        <v>9.0299999999999994</v>
      </c>
      <c r="P3985" s="2">
        <f t="shared" si="262"/>
        <v>121.3</v>
      </c>
      <c r="R3985" t="str">
        <f t="shared" si="263"/>
        <v/>
      </c>
    </row>
    <row r="3986" spans="1:18" ht="20.399999999999999" x14ac:dyDescent="0.35">
      <c r="A3986" s="1">
        <v>3984</v>
      </c>
      <c r="B3986" s="1" t="s">
        <v>2326</v>
      </c>
      <c r="C3986" s="1" t="s">
        <v>129</v>
      </c>
      <c r="D3986" s="1">
        <v>2017</v>
      </c>
      <c r="E3986" s="1">
        <v>12000</v>
      </c>
      <c r="F3986" s="1" t="s">
        <v>28</v>
      </c>
      <c r="G3986" s="1" t="s">
        <v>35</v>
      </c>
      <c r="H3986" s="1" t="s">
        <v>36</v>
      </c>
      <c r="I3986" s="1">
        <v>24.04</v>
      </c>
      <c r="J3986" s="1" t="s">
        <v>24</v>
      </c>
      <c r="K3986" s="1" t="s">
        <v>223</v>
      </c>
      <c r="L3986" s="1">
        <v>5</v>
      </c>
      <c r="N3986" s="1">
        <v>3.25</v>
      </c>
      <c r="P3986" s="2">
        <f t="shared" si="262"/>
        <v>67</v>
      </c>
      <c r="R3986" t="str">
        <f t="shared" si="263"/>
        <v/>
      </c>
    </row>
    <row r="3987" spans="1:18" ht="20.399999999999999" x14ac:dyDescent="0.35">
      <c r="A3987" s="1">
        <v>3985</v>
      </c>
      <c r="B3987" s="1" t="s">
        <v>2158</v>
      </c>
      <c r="C3987" s="1" t="s">
        <v>34</v>
      </c>
      <c r="D3987" s="1">
        <v>2013</v>
      </c>
      <c r="E3987" s="1">
        <v>33709</v>
      </c>
      <c r="F3987" s="1" t="s">
        <v>28</v>
      </c>
      <c r="G3987" s="1" t="s">
        <v>35</v>
      </c>
      <c r="H3987" s="1" t="s">
        <v>18</v>
      </c>
      <c r="I3987" s="1">
        <v>16.5</v>
      </c>
      <c r="J3987" s="1" t="s">
        <v>24</v>
      </c>
      <c r="K3987" s="1" t="s">
        <v>184</v>
      </c>
      <c r="L3987" s="1">
        <v>5</v>
      </c>
      <c r="N3987" s="1">
        <v>4.9000000000000004</v>
      </c>
      <c r="P3987" s="2">
        <f t="shared" si="262"/>
        <v>86.8</v>
      </c>
      <c r="R3987" t="str">
        <f t="shared" si="263"/>
        <v/>
      </c>
    </row>
    <row r="3988" spans="1:18" ht="20.399999999999999" x14ac:dyDescent="0.35">
      <c r="A3988" s="1">
        <v>3986</v>
      </c>
      <c r="B3988" s="1" t="s">
        <v>2141</v>
      </c>
      <c r="C3988" s="1" t="s">
        <v>53</v>
      </c>
      <c r="D3988" s="1">
        <v>2018</v>
      </c>
      <c r="E3988" s="1">
        <v>32709</v>
      </c>
      <c r="F3988" s="1" t="s">
        <v>28</v>
      </c>
      <c r="G3988" s="1" t="s">
        <v>17</v>
      </c>
      <c r="H3988" s="1" t="s">
        <v>18</v>
      </c>
      <c r="I3988" s="1">
        <v>18.16</v>
      </c>
      <c r="J3988" s="1" t="s">
        <v>24</v>
      </c>
      <c r="K3988" s="1" t="s">
        <v>184</v>
      </c>
      <c r="L3988" s="1">
        <v>5</v>
      </c>
      <c r="N3988" s="1">
        <v>6.46</v>
      </c>
      <c r="P3988" s="2">
        <f t="shared" si="262"/>
        <v>86.8</v>
      </c>
      <c r="R3988" t="str">
        <f t="shared" si="263"/>
        <v/>
      </c>
    </row>
    <row r="3989" spans="1:18" ht="20.399999999999999" x14ac:dyDescent="0.35">
      <c r="A3989" s="1">
        <v>3987</v>
      </c>
      <c r="B3989" s="1" t="s">
        <v>293</v>
      </c>
      <c r="C3989" s="1" t="s">
        <v>74</v>
      </c>
      <c r="D3989" s="1">
        <v>2014</v>
      </c>
      <c r="E3989" s="1">
        <v>72000</v>
      </c>
      <c r="F3989" s="1" t="s">
        <v>23</v>
      </c>
      <c r="G3989" s="1" t="s">
        <v>17</v>
      </c>
      <c r="H3989" s="1" t="s">
        <v>36</v>
      </c>
      <c r="I3989" s="1">
        <v>11.5</v>
      </c>
      <c r="J3989" s="1" t="s">
        <v>24</v>
      </c>
      <c r="K3989" s="1" t="s">
        <v>294</v>
      </c>
      <c r="L3989" s="1">
        <v>7</v>
      </c>
      <c r="N3989" s="1">
        <v>18.5</v>
      </c>
      <c r="P3989" s="2">
        <f t="shared" si="262"/>
        <v>171</v>
      </c>
      <c r="R3989" t="str">
        <f t="shared" si="263"/>
        <v/>
      </c>
    </row>
    <row r="3990" spans="1:18" ht="20.399999999999999" x14ac:dyDescent="0.35">
      <c r="A3990" s="1">
        <v>3988</v>
      </c>
      <c r="B3990" s="1" t="s">
        <v>1016</v>
      </c>
      <c r="C3990" s="1" t="s">
        <v>129</v>
      </c>
      <c r="D3990" s="1">
        <v>2013</v>
      </c>
      <c r="E3990" s="1">
        <v>31000</v>
      </c>
      <c r="F3990" s="1" t="s">
        <v>23</v>
      </c>
      <c r="G3990" s="1" t="s">
        <v>17</v>
      </c>
      <c r="H3990" s="1" t="s">
        <v>18</v>
      </c>
      <c r="I3990" s="1">
        <v>25</v>
      </c>
      <c r="J3990" s="1" t="s">
        <v>24</v>
      </c>
      <c r="K3990" s="1" t="s">
        <v>1017</v>
      </c>
      <c r="L3990" s="1">
        <v>5</v>
      </c>
      <c r="N3990" s="1">
        <v>2.7</v>
      </c>
      <c r="P3990" s="2">
        <f t="shared" si="262"/>
        <v>69.010000000000005</v>
      </c>
      <c r="R3990" t="str">
        <f t="shared" si="263"/>
        <v/>
      </c>
    </row>
    <row r="3991" spans="1:18" ht="20.399999999999999" x14ac:dyDescent="0.35">
      <c r="A3991" s="1">
        <v>3989</v>
      </c>
      <c r="B3991" s="1" t="s">
        <v>2327</v>
      </c>
      <c r="C3991" s="1" t="s">
        <v>27</v>
      </c>
      <c r="D3991" s="1">
        <v>2016</v>
      </c>
      <c r="E3991" s="1">
        <v>70000</v>
      </c>
      <c r="F3991" s="1" t="s">
        <v>23</v>
      </c>
      <c r="G3991" s="1" t="s">
        <v>17</v>
      </c>
      <c r="H3991" s="1" t="s">
        <v>18</v>
      </c>
      <c r="I3991" s="1">
        <v>25.83</v>
      </c>
      <c r="J3991" s="1" t="s">
        <v>24</v>
      </c>
      <c r="K3991" s="1" t="s">
        <v>405</v>
      </c>
      <c r="L3991" s="1">
        <v>5</v>
      </c>
      <c r="N3991" s="1">
        <v>4.5999999999999996</v>
      </c>
      <c r="P3991" s="2">
        <f t="shared" si="262"/>
        <v>99</v>
      </c>
      <c r="R3991" t="str">
        <f t="shared" si="263"/>
        <v/>
      </c>
    </row>
    <row r="3992" spans="1:18" ht="20.399999999999999" x14ac:dyDescent="0.35">
      <c r="A3992" s="1">
        <v>3990</v>
      </c>
      <c r="B3992" s="1" t="s">
        <v>749</v>
      </c>
      <c r="C3992" s="1" t="s">
        <v>43</v>
      </c>
      <c r="D3992" s="1">
        <v>2014</v>
      </c>
      <c r="E3992" s="1">
        <v>61000</v>
      </c>
      <c r="F3992" s="1" t="s">
        <v>23</v>
      </c>
      <c r="G3992" s="1" t="s">
        <v>17</v>
      </c>
      <c r="H3992" s="1" t="s">
        <v>18</v>
      </c>
      <c r="I3992" s="1">
        <v>23.4</v>
      </c>
      <c r="J3992" s="1" t="s">
        <v>24</v>
      </c>
      <c r="K3992" s="1" t="s">
        <v>51</v>
      </c>
      <c r="L3992" s="1">
        <v>5</v>
      </c>
      <c r="N3992" s="1">
        <v>5.35</v>
      </c>
      <c r="P3992" s="2">
        <f t="shared" si="262"/>
        <v>74</v>
      </c>
      <c r="R3992" t="str">
        <f t="shared" si="263"/>
        <v/>
      </c>
    </row>
    <row r="3993" spans="1:18" ht="20.399999999999999" x14ac:dyDescent="0.35">
      <c r="A3993" s="1">
        <v>3991</v>
      </c>
      <c r="B3993" s="1" t="s">
        <v>2328</v>
      </c>
      <c r="C3993" s="1" t="s">
        <v>22</v>
      </c>
      <c r="D3993" s="1">
        <v>2011</v>
      </c>
      <c r="E3993" s="1">
        <v>72000</v>
      </c>
      <c r="F3993" s="1" t="s">
        <v>23</v>
      </c>
      <c r="G3993" s="1" t="s">
        <v>17</v>
      </c>
      <c r="H3993" s="1" t="s">
        <v>18</v>
      </c>
      <c r="I3993" s="1">
        <v>23.08</v>
      </c>
      <c r="J3993" s="1" t="s">
        <v>24</v>
      </c>
      <c r="K3993" s="1" t="s">
        <v>44</v>
      </c>
      <c r="L3993" s="1">
        <v>5</v>
      </c>
      <c r="N3993" s="1">
        <v>2.2999999999999998</v>
      </c>
      <c r="P3993" s="2">
        <f t="shared" si="262"/>
        <v>63.1</v>
      </c>
      <c r="R3993" t="str">
        <f t="shared" si="263"/>
        <v/>
      </c>
    </row>
    <row r="3994" spans="1:18" ht="20.399999999999999" x14ac:dyDescent="0.35">
      <c r="A3994" s="1">
        <v>3992</v>
      </c>
      <c r="B3994" s="1" t="s">
        <v>2329</v>
      </c>
      <c r="C3994" s="1" t="s">
        <v>61</v>
      </c>
      <c r="D3994" s="1">
        <v>2016</v>
      </c>
      <c r="E3994" s="1">
        <v>49000</v>
      </c>
      <c r="F3994" s="1" t="s">
        <v>23</v>
      </c>
      <c r="G3994" s="1" t="s">
        <v>35</v>
      </c>
      <c r="H3994" s="1" t="s">
        <v>18</v>
      </c>
      <c r="I3994" s="1">
        <v>19.3</v>
      </c>
      <c r="J3994" s="1" t="s">
        <v>24</v>
      </c>
      <c r="K3994" s="1" t="s">
        <v>524</v>
      </c>
      <c r="L3994" s="1">
        <v>5</v>
      </c>
      <c r="N3994" s="1">
        <v>15.45</v>
      </c>
      <c r="P3994" s="2">
        <f t="shared" si="262"/>
        <v>141</v>
      </c>
      <c r="R3994" t="str">
        <f t="shared" si="263"/>
        <v/>
      </c>
    </row>
    <row r="3995" spans="1:18" ht="20.399999999999999" x14ac:dyDescent="0.35">
      <c r="A3995" s="1">
        <v>3993</v>
      </c>
      <c r="B3995" s="1" t="s">
        <v>1436</v>
      </c>
      <c r="C3995" s="1" t="s">
        <v>39</v>
      </c>
      <c r="D3995" s="1">
        <v>2014</v>
      </c>
      <c r="E3995" s="1">
        <v>42939</v>
      </c>
      <c r="F3995" s="1" t="s">
        <v>23</v>
      </c>
      <c r="G3995" s="1" t="s">
        <v>35</v>
      </c>
      <c r="H3995" s="1" t="s">
        <v>18</v>
      </c>
      <c r="I3995" s="1">
        <v>16.96</v>
      </c>
      <c r="J3995" s="1" t="s">
        <v>24</v>
      </c>
      <c r="K3995" s="1" t="s">
        <v>127</v>
      </c>
      <c r="L3995" s="1">
        <v>5</v>
      </c>
      <c r="N3995" s="1">
        <v>12.49</v>
      </c>
      <c r="P3995" s="2">
        <f t="shared" si="262"/>
        <v>138.03</v>
      </c>
      <c r="R3995" t="str">
        <f t="shared" si="263"/>
        <v/>
      </c>
    </row>
    <row r="3996" spans="1:18" ht="20.399999999999999" x14ac:dyDescent="0.35">
      <c r="A3996" s="1">
        <v>3994</v>
      </c>
      <c r="B3996" s="1" t="s">
        <v>1408</v>
      </c>
      <c r="C3996" s="1" t="s">
        <v>34</v>
      </c>
      <c r="D3996" s="1">
        <v>2016</v>
      </c>
      <c r="E3996" s="1">
        <v>32545</v>
      </c>
      <c r="F3996" s="1" t="s">
        <v>23</v>
      </c>
      <c r="G3996" s="1" t="s">
        <v>35</v>
      </c>
      <c r="H3996" s="1" t="s">
        <v>18</v>
      </c>
      <c r="I3996" s="1">
        <v>12.07</v>
      </c>
      <c r="J3996" s="1" t="s">
        <v>24</v>
      </c>
      <c r="K3996" s="1" t="s">
        <v>226</v>
      </c>
      <c r="L3996" s="1">
        <v>7</v>
      </c>
      <c r="N3996" s="1">
        <v>48.76</v>
      </c>
      <c r="P3996" s="2">
        <f t="shared" si="262"/>
        <v>241.4</v>
      </c>
      <c r="R3996" t="str">
        <f t="shared" si="263"/>
        <v/>
      </c>
    </row>
    <row r="3997" spans="1:18" ht="20.399999999999999" x14ac:dyDescent="0.35">
      <c r="A3997" s="1">
        <v>3995</v>
      </c>
      <c r="B3997" s="1" t="s">
        <v>440</v>
      </c>
      <c r="C3997" s="1" t="s">
        <v>22</v>
      </c>
      <c r="D3997" s="1">
        <v>2011</v>
      </c>
      <c r="E3997" s="1">
        <v>54000</v>
      </c>
      <c r="F3997" s="1" t="s">
        <v>28</v>
      </c>
      <c r="G3997" s="1" t="s">
        <v>17</v>
      </c>
      <c r="H3997" s="1" t="s">
        <v>18</v>
      </c>
      <c r="I3997" s="1">
        <v>17</v>
      </c>
      <c r="J3997" s="1" t="s">
        <v>24</v>
      </c>
      <c r="K3997" s="1" t="s">
        <v>84</v>
      </c>
      <c r="L3997" s="1">
        <v>5</v>
      </c>
      <c r="N3997" s="1">
        <v>3.2</v>
      </c>
      <c r="P3997" s="2">
        <f t="shared" si="262"/>
        <v>80</v>
      </c>
      <c r="R3997" t="str">
        <f t="shared" si="263"/>
        <v/>
      </c>
    </row>
    <row r="3998" spans="1:18" ht="20.399999999999999" x14ac:dyDescent="0.35">
      <c r="A3998" s="1">
        <v>3996</v>
      </c>
      <c r="B3998" s="1" t="s">
        <v>883</v>
      </c>
      <c r="C3998" s="1" t="s">
        <v>61</v>
      </c>
      <c r="D3998" s="1">
        <v>2012</v>
      </c>
      <c r="E3998" s="1">
        <v>76000</v>
      </c>
      <c r="F3998" s="1" t="s">
        <v>23</v>
      </c>
      <c r="G3998" s="1" t="s">
        <v>35</v>
      </c>
      <c r="H3998" s="1" t="s">
        <v>18</v>
      </c>
      <c r="I3998" s="1">
        <v>16.07</v>
      </c>
      <c r="J3998" s="1" t="s">
        <v>24</v>
      </c>
      <c r="K3998" s="1" t="s">
        <v>587</v>
      </c>
      <c r="L3998" s="1">
        <v>4</v>
      </c>
      <c r="N3998" s="1">
        <v>8.75</v>
      </c>
      <c r="P3998" s="2">
        <f t="shared" si="262"/>
        <v>181</v>
      </c>
      <c r="R3998" t="str">
        <f t="shared" si="263"/>
        <v/>
      </c>
    </row>
    <row r="3999" spans="1:18" ht="20.399999999999999" x14ac:dyDescent="0.35">
      <c r="A3999" s="1">
        <v>3997</v>
      </c>
      <c r="B3999" s="1" t="s">
        <v>2330</v>
      </c>
      <c r="C3999" s="1" t="s">
        <v>57</v>
      </c>
      <c r="D3999" s="1">
        <v>2015</v>
      </c>
      <c r="E3999" s="1">
        <v>27000</v>
      </c>
      <c r="F3999" s="1" t="s">
        <v>23</v>
      </c>
      <c r="G3999" s="1" t="s">
        <v>17</v>
      </c>
      <c r="H3999" s="1" t="s">
        <v>18</v>
      </c>
      <c r="I3999" s="1">
        <v>21.19</v>
      </c>
      <c r="J3999" s="1" t="s">
        <v>24</v>
      </c>
      <c r="K3999" s="1" t="s">
        <v>333</v>
      </c>
      <c r="L3999" s="1">
        <v>5</v>
      </c>
      <c r="N3999" s="1">
        <v>5.99</v>
      </c>
      <c r="P3999" s="2">
        <f t="shared" si="262"/>
        <v>88.73</v>
      </c>
      <c r="R3999" t="str">
        <f t="shared" si="263"/>
        <v/>
      </c>
    </row>
    <row r="4000" spans="1:18" ht="20.399999999999999" x14ac:dyDescent="0.35">
      <c r="A4000" s="1">
        <v>3998</v>
      </c>
      <c r="B4000" s="1" t="s">
        <v>919</v>
      </c>
      <c r="C4000" s="1" t="s">
        <v>27</v>
      </c>
      <c r="D4000" s="1">
        <v>2005</v>
      </c>
      <c r="E4000" s="1">
        <v>120000</v>
      </c>
      <c r="F4000" s="1" t="s">
        <v>23</v>
      </c>
      <c r="G4000" s="1" t="s">
        <v>17</v>
      </c>
      <c r="H4000" s="1" t="s">
        <v>36</v>
      </c>
      <c r="I4000" s="1">
        <v>12.7</v>
      </c>
      <c r="J4000" s="1" t="s">
        <v>24</v>
      </c>
      <c r="K4000" s="1" t="s">
        <v>920</v>
      </c>
      <c r="L4000" s="1">
        <v>8</v>
      </c>
      <c r="N4000" s="1">
        <v>2.9</v>
      </c>
      <c r="P4000" s="2">
        <f t="shared" si="262"/>
        <v>116.6</v>
      </c>
      <c r="R4000" t="str">
        <f t="shared" si="263"/>
        <v/>
      </c>
    </row>
    <row r="4001" spans="1:18" ht="20.399999999999999" x14ac:dyDescent="0.35">
      <c r="A4001" s="1">
        <v>3999</v>
      </c>
      <c r="B4001" s="1" t="s">
        <v>2331</v>
      </c>
      <c r="C4001" s="1" t="s">
        <v>39</v>
      </c>
      <c r="D4001" s="1">
        <v>2012</v>
      </c>
      <c r="E4001" s="1">
        <v>125000</v>
      </c>
      <c r="F4001" s="1" t="s">
        <v>28</v>
      </c>
      <c r="G4001" s="1" t="s">
        <v>35</v>
      </c>
      <c r="H4001" s="1" t="s">
        <v>18</v>
      </c>
      <c r="I4001" s="1">
        <v>10.5</v>
      </c>
      <c r="J4001" s="1" t="s">
        <v>24</v>
      </c>
      <c r="K4001" s="1" t="s">
        <v>188</v>
      </c>
      <c r="L4001" s="1">
        <v>0</v>
      </c>
      <c r="N4001" s="1">
        <v>18</v>
      </c>
      <c r="P4001" s="2"/>
      <c r="R4001" t="str">
        <f t="shared" si="263"/>
        <v/>
      </c>
    </row>
    <row r="4002" spans="1:18" ht="20.399999999999999" x14ac:dyDescent="0.35">
      <c r="A4002" s="1">
        <v>4000</v>
      </c>
      <c r="B4002" s="1" t="s">
        <v>411</v>
      </c>
      <c r="C4002" s="1" t="s">
        <v>57</v>
      </c>
      <c r="D4002" s="1">
        <v>2011</v>
      </c>
      <c r="E4002" s="1">
        <v>37000</v>
      </c>
      <c r="F4002" s="1" t="s">
        <v>23</v>
      </c>
      <c r="G4002" s="1" t="s">
        <v>17</v>
      </c>
      <c r="H4002" s="1" t="s">
        <v>18</v>
      </c>
      <c r="I4002" s="1">
        <v>20</v>
      </c>
      <c r="J4002" s="1" t="s">
        <v>24</v>
      </c>
      <c r="K4002" s="1" t="s">
        <v>351</v>
      </c>
      <c r="L4002" s="1">
        <v>5</v>
      </c>
      <c r="N4002" s="1">
        <v>1.8</v>
      </c>
      <c r="P4002" s="2">
        <f t="shared" ref="P4002:P4012" si="264">--LEFT(K4002, FIND(" ", K4002) - 1)</f>
        <v>68.05</v>
      </c>
      <c r="R4002" t="str">
        <f t="shared" si="263"/>
        <v/>
      </c>
    </row>
    <row r="4003" spans="1:18" ht="20.399999999999999" x14ac:dyDescent="0.35">
      <c r="A4003" s="1">
        <v>4001</v>
      </c>
      <c r="B4003" s="1" t="s">
        <v>2332</v>
      </c>
      <c r="C4003" s="1" t="s">
        <v>15</v>
      </c>
      <c r="D4003" s="1">
        <v>2012</v>
      </c>
      <c r="E4003" s="1">
        <v>42000</v>
      </c>
      <c r="F4003" s="1" t="s">
        <v>28</v>
      </c>
      <c r="G4003" s="1" t="s">
        <v>17</v>
      </c>
      <c r="H4003" s="1" t="s">
        <v>18</v>
      </c>
      <c r="I4003" s="1">
        <v>9.8000000000000007</v>
      </c>
      <c r="J4003" s="1" t="s">
        <v>24</v>
      </c>
      <c r="K4003" s="1" t="s">
        <v>1257</v>
      </c>
      <c r="L4003" s="1">
        <v>5</v>
      </c>
      <c r="N4003" s="1">
        <v>6.25</v>
      </c>
      <c r="P4003" s="2">
        <f t="shared" si="264"/>
        <v>180</v>
      </c>
      <c r="R4003" t="str">
        <f t="shared" si="263"/>
        <v/>
      </c>
    </row>
    <row r="4004" spans="1:18" ht="20.399999999999999" x14ac:dyDescent="0.35">
      <c r="A4004" s="1">
        <v>4002</v>
      </c>
      <c r="B4004" s="1" t="s">
        <v>419</v>
      </c>
      <c r="C4004" s="1" t="s">
        <v>74</v>
      </c>
      <c r="D4004" s="1">
        <v>2013</v>
      </c>
      <c r="E4004" s="1">
        <v>60000</v>
      </c>
      <c r="F4004" s="1" t="s">
        <v>23</v>
      </c>
      <c r="G4004" s="1" t="s">
        <v>17</v>
      </c>
      <c r="H4004" s="1" t="s">
        <v>18</v>
      </c>
      <c r="I4004" s="1">
        <v>21.9</v>
      </c>
      <c r="J4004" s="1" t="s">
        <v>24</v>
      </c>
      <c r="K4004" s="1" t="s">
        <v>32</v>
      </c>
      <c r="L4004" s="1">
        <v>5</v>
      </c>
      <c r="N4004" s="1">
        <v>5.45</v>
      </c>
      <c r="P4004" s="2">
        <f t="shared" si="264"/>
        <v>88.76</v>
      </c>
      <c r="R4004" t="str">
        <f t="shared" si="263"/>
        <v/>
      </c>
    </row>
    <row r="4005" spans="1:18" ht="20.399999999999999" x14ac:dyDescent="0.35">
      <c r="A4005" s="1">
        <v>4003</v>
      </c>
      <c r="B4005" s="1" t="s">
        <v>748</v>
      </c>
      <c r="C4005" s="1" t="s">
        <v>15</v>
      </c>
      <c r="D4005" s="1">
        <v>2018</v>
      </c>
      <c r="E4005" s="1">
        <v>3000</v>
      </c>
      <c r="F4005" s="1" t="s">
        <v>23</v>
      </c>
      <c r="G4005" s="1" t="s">
        <v>35</v>
      </c>
      <c r="H4005" s="1" t="s">
        <v>18</v>
      </c>
      <c r="I4005" s="1">
        <v>16.36</v>
      </c>
      <c r="J4005" s="1" t="s">
        <v>24</v>
      </c>
      <c r="K4005" s="1" t="s">
        <v>62</v>
      </c>
      <c r="L4005" s="1">
        <v>5</v>
      </c>
      <c r="N4005" s="1">
        <v>52.5</v>
      </c>
      <c r="P4005" s="2">
        <f t="shared" si="264"/>
        <v>187.7</v>
      </c>
      <c r="R4005" t="str">
        <f t="shared" si="263"/>
        <v/>
      </c>
    </row>
    <row r="4006" spans="1:18" ht="20.399999999999999" x14ac:dyDescent="0.35">
      <c r="A4006" s="1">
        <v>4004</v>
      </c>
      <c r="B4006" s="1" t="s">
        <v>1077</v>
      </c>
      <c r="C4006" s="1" t="s">
        <v>15</v>
      </c>
      <c r="D4006" s="1">
        <v>2013</v>
      </c>
      <c r="E4006" s="1">
        <v>44000</v>
      </c>
      <c r="F4006" s="1" t="s">
        <v>28</v>
      </c>
      <c r="G4006" s="1" t="s">
        <v>35</v>
      </c>
      <c r="H4006" s="1" t="s">
        <v>18</v>
      </c>
      <c r="I4006" s="1">
        <v>17.100000000000001</v>
      </c>
      <c r="J4006" s="1" t="s">
        <v>24</v>
      </c>
      <c r="K4006" s="1" t="s">
        <v>1078</v>
      </c>
      <c r="L4006" s="1">
        <v>5</v>
      </c>
      <c r="N4006" s="1">
        <v>5.6</v>
      </c>
      <c r="P4006" s="2">
        <f t="shared" si="264"/>
        <v>121.4</v>
      </c>
      <c r="R4006" t="str">
        <f t="shared" si="263"/>
        <v/>
      </c>
    </row>
    <row r="4007" spans="1:18" ht="20.399999999999999" x14ac:dyDescent="0.35">
      <c r="A4007" s="1">
        <v>4005</v>
      </c>
      <c r="B4007" s="1" t="s">
        <v>575</v>
      </c>
      <c r="C4007" s="1" t="s">
        <v>57</v>
      </c>
      <c r="D4007" s="1">
        <v>2014</v>
      </c>
      <c r="E4007" s="1">
        <v>37000</v>
      </c>
      <c r="F4007" s="1" t="s">
        <v>28</v>
      </c>
      <c r="G4007" s="1" t="s">
        <v>17</v>
      </c>
      <c r="H4007" s="1" t="s">
        <v>18</v>
      </c>
      <c r="I4007" s="1">
        <v>17.399999999999999</v>
      </c>
      <c r="J4007" s="1" t="s">
        <v>24</v>
      </c>
      <c r="K4007" s="1" t="s">
        <v>201</v>
      </c>
      <c r="L4007" s="1">
        <v>5</v>
      </c>
      <c r="N4007" s="1">
        <v>6.45</v>
      </c>
      <c r="P4007" s="2">
        <f t="shared" si="264"/>
        <v>117.3</v>
      </c>
      <c r="R4007" t="str">
        <f t="shared" si="263"/>
        <v/>
      </c>
    </row>
    <row r="4008" spans="1:18" ht="20.399999999999999" x14ac:dyDescent="0.35">
      <c r="A4008" s="1">
        <v>4006</v>
      </c>
      <c r="B4008" s="1" t="s">
        <v>2333</v>
      </c>
      <c r="C4008" s="1" t="s">
        <v>15</v>
      </c>
      <c r="D4008" s="1">
        <v>2012</v>
      </c>
      <c r="E4008" s="1">
        <v>50000</v>
      </c>
      <c r="F4008" s="1" t="s">
        <v>28</v>
      </c>
      <c r="G4008" s="1" t="s">
        <v>17</v>
      </c>
      <c r="H4008" s="1" t="s">
        <v>18</v>
      </c>
      <c r="I4008" s="1">
        <v>18.5</v>
      </c>
      <c r="J4008" s="1" t="s">
        <v>24</v>
      </c>
      <c r="K4008" s="1" t="s">
        <v>221</v>
      </c>
      <c r="L4008" s="1">
        <v>5</v>
      </c>
      <c r="N4008" s="1">
        <v>3.7</v>
      </c>
      <c r="P4008" s="2">
        <f t="shared" si="264"/>
        <v>82.85</v>
      </c>
      <c r="R4008" t="str">
        <f t="shared" si="263"/>
        <v/>
      </c>
    </row>
    <row r="4009" spans="1:18" ht="20.399999999999999" x14ac:dyDescent="0.35">
      <c r="A4009" s="1">
        <v>4007</v>
      </c>
      <c r="B4009" s="1" t="s">
        <v>312</v>
      </c>
      <c r="C4009" s="1" t="s">
        <v>27</v>
      </c>
      <c r="D4009" s="1">
        <v>2013</v>
      </c>
      <c r="E4009" s="1">
        <v>58581</v>
      </c>
      <c r="F4009" s="1" t="s">
        <v>28</v>
      </c>
      <c r="G4009" s="1" t="s">
        <v>17</v>
      </c>
      <c r="H4009" s="1" t="s">
        <v>18</v>
      </c>
      <c r="I4009" s="1">
        <v>19.399999999999999</v>
      </c>
      <c r="J4009" s="1" t="s">
        <v>24</v>
      </c>
      <c r="K4009" s="1" t="s">
        <v>184</v>
      </c>
      <c r="L4009" s="1">
        <v>5</v>
      </c>
      <c r="N4009" s="1">
        <v>3.49</v>
      </c>
      <c r="P4009" s="2">
        <f t="shared" si="264"/>
        <v>86.8</v>
      </c>
      <c r="R4009" t="str">
        <f t="shared" si="263"/>
        <v/>
      </c>
    </row>
    <row r="4010" spans="1:18" ht="20.399999999999999" x14ac:dyDescent="0.35">
      <c r="A4010" s="1">
        <v>4008</v>
      </c>
      <c r="B4010" s="1" t="s">
        <v>419</v>
      </c>
      <c r="C4010" s="1" t="s">
        <v>57</v>
      </c>
      <c r="D4010" s="1">
        <v>2013</v>
      </c>
      <c r="E4010" s="1">
        <v>25500</v>
      </c>
      <c r="F4010" s="1" t="s">
        <v>23</v>
      </c>
      <c r="G4010" s="1" t="s">
        <v>17</v>
      </c>
      <c r="H4010" s="1" t="s">
        <v>18</v>
      </c>
      <c r="I4010" s="1">
        <v>21.9</v>
      </c>
      <c r="J4010" s="1" t="s">
        <v>24</v>
      </c>
      <c r="K4010" s="1" t="s">
        <v>32</v>
      </c>
      <c r="L4010" s="1">
        <v>5</v>
      </c>
      <c r="N4010" s="1">
        <v>3.55</v>
      </c>
      <c r="P4010" s="2">
        <f t="shared" si="264"/>
        <v>88.76</v>
      </c>
      <c r="R4010" t="str">
        <f t="shared" si="263"/>
        <v/>
      </c>
    </row>
    <row r="4011" spans="1:18" ht="20.399999999999999" x14ac:dyDescent="0.35">
      <c r="A4011" s="1">
        <v>4009</v>
      </c>
      <c r="B4011" s="1" t="s">
        <v>1763</v>
      </c>
      <c r="C4011" s="1" t="s">
        <v>15</v>
      </c>
      <c r="D4011" s="1">
        <v>2017</v>
      </c>
      <c r="E4011" s="1">
        <v>25000</v>
      </c>
      <c r="F4011" s="1" t="s">
        <v>28</v>
      </c>
      <c r="G4011" s="1" t="s">
        <v>17</v>
      </c>
      <c r="H4011" s="1" t="s">
        <v>18</v>
      </c>
      <c r="I4011" s="1">
        <v>10.4</v>
      </c>
      <c r="J4011" s="1" t="s">
        <v>24</v>
      </c>
      <c r="K4011" s="1" t="s">
        <v>991</v>
      </c>
      <c r="L4011" s="1">
        <v>5</v>
      </c>
      <c r="N4011" s="1">
        <v>9</v>
      </c>
      <c r="P4011" s="2">
        <f t="shared" si="264"/>
        <v>163.5</v>
      </c>
      <c r="R4011" t="str">
        <f t="shared" si="263"/>
        <v/>
      </c>
    </row>
    <row r="4012" spans="1:18" ht="20.399999999999999" x14ac:dyDescent="0.35">
      <c r="A4012" s="1">
        <v>4010</v>
      </c>
      <c r="B4012" s="1" t="s">
        <v>447</v>
      </c>
      <c r="C4012" s="1" t="s">
        <v>39</v>
      </c>
      <c r="D4012" s="1">
        <v>2011</v>
      </c>
      <c r="E4012" s="1">
        <v>53766</v>
      </c>
      <c r="F4012" s="1" t="s">
        <v>28</v>
      </c>
      <c r="G4012" s="1" t="s">
        <v>17</v>
      </c>
      <c r="H4012" s="1" t="s">
        <v>18</v>
      </c>
      <c r="I4012" s="1">
        <v>19</v>
      </c>
      <c r="J4012" s="1" t="s">
        <v>24</v>
      </c>
      <c r="K4012" s="1" t="s">
        <v>448</v>
      </c>
      <c r="L4012" s="1">
        <v>5</v>
      </c>
      <c r="N4012" s="1">
        <v>2.7</v>
      </c>
      <c r="P4012" s="2">
        <f t="shared" si="264"/>
        <v>66.099999999999994</v>
      </c>
      <c r="R4012" t="str">
        <f t="shared" si="263"/>
        <v/>
      </c>
    </row>
    <row r="4013" spans="1:18" ht="20.399999999999999" x14ac:dyDescent="0.35">
      <c r="A4013" s="1">
        <v>4011</v>
      </c>
      <c r="B4013" s="1" t="s">
        <v>2334</v>
      </c>
      <c r="C4013" s="1" t="s">
        <v>22</v>
      </c>
      <c r="D4013" s="1">
        <v>2011</v>
      </c>
      <c r="E4013" s="1">
        <v>45271</v>
      </c>
      <c r="F4013" s="1" t="s">
        <v>23</v>
      </c>
      <c r="G4013" s="1" t="s">
        <v>17</v>
      </c>
      <c r="H4013" s="1" t="s">
        <v>18</v>
      </c>
      <c r="I4013" s="1">
        <v>20.3</v>
      </c>
      <c r="J4013" s="1" t="s">
        <v>24</v>
      </c>
      <c r="N4013" s="1">
        <v>2.6</v>
      </c>
      <c r="P4013" s="2"/>
      <c r="R4013" t="str">
        <f t="shared" si="263"/>
        <v/>
      </c>
    </row>
    <row r="4014" spans="1:18" ht="20.399999999999999" x14ac:dyDescent="0.35">
      <c r="A4014" s="1">
        <v>4012</v>
      </c>
      <c r="B4014" s="1" t="s">
        <v>115</v>
      </c>
      <c r="C4014" s="1" t="s">
        <v>27</v>
      </c>
      <c r="D4014" s="1">
        <v>2006</v>
      </c>
      <c r="E4014" s="1">
        <v>68000</v>
      </c>
      <c r="F4014" s="1" t="s">
        <v>28</v>
      </c>
      <c r="G4014" s="1" t="s">
        <v>17</v>
      </c>
      <c r="H4014" s="1" t="s">
        <v>18</v>
      </c>
      <c r="I4014" s="1">
        <v>19.7</v>
      </c>
      <c r="J4014" s="1" t="s">
        <v>24</v>
      </c>
      <c r="K4014" s="1" t="s">
        <v>116</v>
      </c>
      <c r="L4014" s="1">
        <v>5</v>
      </c>
      <c r="N4014" s="1">
        <v>1.5</v>
      </c>
      <c r="P4014" s="2">
        <f t="shared" ref="P4014:P4045" si="265">--LEFT(K4014, FIND(" ", K4014) - 1)</f>
        <v>46.3</v>
      </c>
      <c r="R4014" t="str">
        <f t="shared" si="263"/>
        <v/>
      </c>
    </row>
    <row r="4015" spans="1:18" ht="20.399999999999999" x14ac:dyDescent="0.35">
      <c r="A4015" s="1">
        <v>4013</v>
      </c>
      <c r="B4015" s="1" t="s">
        <v>783</v>
      </c>
      <c r="C4015" s="1" t="s">
        <v>43</v>
      </c>
      <c r="D4015" s="1">
        <v>2017</v>
      </c>
      <c r="E4015" s="1">
        <v>40000</v>
      </c>
      <c r="F4015" s="1" t="s">
        <v>23</v>
      </c>
      <c r="G4015" s="1" t="s">
        <v>17</v>
      </c>
      <c r="H4015" s="1" t="s">
        <v>18</v>
      </c>
      <c r="I4015" s="1">
        <v>16</v>
      </c>
      <c r="J4015" s="1" t="s">
        <v>24</v>
      </c>
      <c r="K4015" s="1" t="s">
        <v>167</v>
      </c>
      <c r="L4015" s="1">
        <v>7</v>
      </c>
      <c r="N4015" s="1">
        <v>15.9</v>
      </c>
      <c r="P4015" s="2">
        <f t="shared" si="265"/>
        <v>140</v>
      </c>
      <c r="R4015" t="str">
        <f t="shared" si="263"/>
        <v/>
      </c>
    </row>
    <row r="4016" spans="1:18" ht="20.399999999999999" x14ac:dyDescent="0.35">
      <c r="A4016" s="1">
        <v>4014</v>
      </c>
      <c r="B4016" s="1" t="s">
        <v>2335</v>
      </c>
      <c r="C4016" s="1" t="s">
        <v>39</v>
      </c>
      <c r="D4016" s="1">
        <v>2013</v>
      </c>
      <c r="E4016" s="1">
        <v>73212</v>
      </c>
      <c r="F4016" s="1" t="s">
        <v>23</v>
      </c>
      <c r="G4016" s="1" t="s">
        <v>17</v>
      </c>
      <c r="H4016" s="1" t="s">
        <v>18</v>
      </c>
      <c r="I4016" s="1">
        <v>22.9</v>
      </c>
      <c r="J4016" s="1" t="s">
        <v>24</v>
      </c>
      <c r="K4016" s="1" t="s">
        <v>51</v>
      </c>
      <c r="L4016" s="1">
        <v>5</v>
      </c>
      <c r="N4016" s="1">
        <v>5.2</v>
      </c>
      <c r="P4016" s="2">
        <f t="shared" si="265"/>
        <v>74</v>
      </c>
      <c r="R4016" t="str">
        <f t="shared" si="263"/>
        <v/>
      </c>
    </row>
    <row r="4017" spans="1:18" ht="20.399999999999999" x14ac:dyDescent="0.35">
      <c r="A4017" s="1">
        <v>4015</v>
      </c>
      <c r="B4017" s="1" t="s">
        <v>422</v>
      </c>
      <c r="C4017" s="1" t="s">
        <v>15</v>
      </c>
      <c r="D4017" s="1">
        <v>2014</v>
      </c>
      <c r="E4017" s="1">
        <v>69000</v>
      </c>
      <c r="F4017" s="1" t="s">
        <v>23</v>
      </c>
      <c r="G4017" s="1" t="s">
        <v>35</v>
      </c>
      <c r="H4017" s="1" t="s">
        <v>18</v>
      </c>
      <c r="I4017" s="1">
        <v>17.05</v>
      </c>
      <c r="J4017" s="1" t="s">
        <v>24</v>
      </c>
      <c r="K4017" s="1" t="s">
        <v>99</v>
      </c>
      <c r="L4017" s="1">
        <v>5</v>
      </c>
      <c r="N4017" s="1">
        <v>16.25</v>
      </c>
      <c r="P4017" s="2">
        <f t="shared" si="265"/>
        <v>184</v>
      </c>
      <c r="R4017" t="str">
        <f t="shared" si="263"/>
        <v/>
      </c>
    </row>
    <row r="4018" spans="1:18" ht="20.399999999999999" x14ac:dyDescent="0.35">
      <c r="A4018" s="1">
        <v>4016</v>
      </c>
      <c r="B4018" s="1" t="s">
        <v>2336</v>
      </c>
      <c r="C4018" s="1" t="s">
        <v>15</v>
      </c>
      <c r="D4018" s="1">
        <v>2007</v>
      </c>
      <c r="E4018" s="1">
        <v>61932</v>
      </c>
      <c r="F4018" s="1" t="s">
        <v>23</v>
      </c>
      <c r="G4018" s="1" t="s">
        <v>35</v>
      </c>
      <c r="H4018" s="1" t="s">
        <v>36</v>
      </c>
      <c r="I4018" s="1">
        <v>14.3</v>
      </c>
      <c r="J4018" s="1" t="s">
        <v>24</v>
      </c>
      <c r="K4018" s="1" t="s">
        <v>167</v>
      </c>
      <c r="L4018" s="1">
        <v>5</v>
      </c>
      <c r="N4018" s="1">
        <v>3.31</v>
      </c>
      <c r="P4018" s="2">
        <f t="shared" si="265"/>
        <v>140</v>
      </c>
      <c r="R4018" t="str">
        <f t="shared" si="263"/>
        <v/>
      </c>
    </row>
    <row r="4019" spans="1:18" ht="20.399999999999999" x14ac:dyDescent="0.35">
      <c r="A4019" s="1">
        <v>4017</v>
      </c>
      <c r="B4019" s="1" t="s">
        <v>1377</v>
      </c>
      <c r="C4019" s="1" t="s">
        <v>74</v>
      </c>
      <c r="D4019" s="1">
        <v>2012</v>
      </c>
      <c r="E4019" s="1">
        <v>52000</v>
      </c>
      <c r="F4019" s="1" t="s">
        <v>23</v>
      </c>
      <c r="G4019" s="1" t="s">
        <v>35</v>
      </c>
      <c r="H4019" s="1" t="s">
        <v>18</v>
      </c>
      <c r="I4019" s="1">
        <v>16.09</v>
      </c>
      <c r="J4019" s="1" t="s">
        <v>24</v>
      </c>
      <c r="K4019" s="1" t="s">
        <v>99</v>
      </c>
      <c r="L4019" s="1">
        <v>5</v>
      </c>
      <c r="N4019" s="1">
        <v>24</v>
      </c>
      <c r="P4019" s="2">
        <f t="shared" si="265"/>
        <v>184</v>
      </c>
      <c r="R4019" t="str">
        <f t="shared" si="263"/>
        <v/>
      </c>
    </row>
    <row r="4020" spans="1:18" ht="20.399999999999999" x14ac:dyDescent="0.35">
      <c r="A4020" s="1">
        <v>4018</v>
      </c>
      <c r="B4020" s="1" t="s">
        <v>641</v>
      </c>
      <c r="C4020" s="1" t="s">
        <v>57</v>
      </c>
      <c r="D4020" s="1">
        <v>2011</v>
      </c>
      <c r="E4020" s="1">
        <v>150000</v>
      </c>
      <c r="F4020" s="1" t="s">
        <v>28</v>
      </c>
      <c r="G4020" s="1" t="s">
        <v>17</v>
      </c>
      <c r="H4020" s="1" t="s">
        <v>18</v>
      </c>
      <c r="I4020" s="1">
        <v>18.5</v>
      </c>
      <c r="J4020" s="1" t="s">
        <v>24</v>
      </c>
      <c r="K4020" s="1" t="s">
        <v>276</v>
      </c>
      <c r="L4020" s="1">
        <v>5</v>
      </c>
      <c r="N4020" s="1">
        <v>2.5</v>
      </c>
      <c r="P4020" s="2">
        <f t="shared" si="265"/>
        <v>85.8</v>
      </c>
      <c r="R4020" t="str">
        <f t="shared" si="263"/>
        <v/>
      </c>
    </row>
    <row r="4021" spans="1:18" ht="20.399999999999999" x14ac:dyDescent="0.35">
      <c r="A4021" s="1">
        <v>4019</v>
      </c>
      <c r="B4021" s="1" t="s">
        <v>419</v>
      </c>
      <c r="C4021" s="1" t="s">
        <v>43</v>
      </c>
      <c r="D4021" s="1">
        <v>2013</v>
      </c>
      <c r="E4021" s="1">
        <v>70933</v>
      </c>
      <c r="F4021" s="1" t="s">
        <v>23</v>
      </c>
      <c r="G4021" s="1" t="s">
        <v>17</v>
      </c>
      <c r="H4021" s="1" t="s">
        <v>36</v>
      </c>
      <c r="I4021" s="1">
        <v>21.9</v>
      </c>
      <c r="J4021" s="1" t="s">
        <v>24</v>
      </c>
      <c r="K4021" s="1" t="s">
        <v>32</v>
      </c>
      <c r="L4021" s="1">
        <v>5</v>
      </c>
      <c r="N4021" s="1">
        <v>3.9</v>
      </c>
      <c r="P4021" s="2">
        <f t="shared" si="265"/>
        <v>88.76</v>
      </c>
      <c r="R4021" t="str">
        <f t="shared" si="263"/>
        <v/>
      </c>
    </row>
    <row r="4022" spans="1:18" ht="20.399999999999999" x14ac:dyDescent="0.35">
      <c r="A4022" s="1">
        <v>4020</v>
      </c>
      <c r="B4022" s="1" t="s">
        <v>59</v>
      </c>
      <c r="C4022" s="1" t="s">
        <v>57</v>
      </c>
      <c r="D4022" s="1">
        <v>2013</v>
      </c>
      <c r="E4022" s="1">
        <v>115195</v>
      </c>
      <c r="F4022" s="1" t="s">
        <v>23</v>
      </c>
      <c r="G4022" s="1" t="s">
        <v>17</v>
      </c>
      <c r="H4022" s="1" t="s">
        <v>18</v>
      </c>
      <c r="I4022" s="1">
        <v>25.2</v>
      </c>
      <c r="J4022" s="1" t="s">
        <v>24</v>
      </c>
      <c r="K4022" s="1" t="s">
        <v>51</v>
      </c>
      <c r="L4022" s="1">
        <v>5</v>
      </c>
      <c r="N4022" s="1">
        <v>3.85</v>
      </c>
      <c r="P4022" s="2">
        <f t="shared" si="265"/>
        <v>74</v>
      </c>
      <c r="R4022" t="str">
        <f t="shared" si="263"/>
        <v/>
      </c>
    </row>
    <row r="4023" spans="1:18" ht="20.399999999999999" x14ac:dyDescent="0.35">
      <c r="A4023" s="1">
        <v>4021</v>
      </c>
      <c r="B4023" s="1" t="s">
        <v>1336</v>
      </c>
      <c r="C4023" s="1" t="s">
        <v>61</v>
      </c>
      <c r="D4023" s="1">
        <v>2011</v>
      </c>
      <c r="E4023" s="1">
        <v>62148</v>
      </c>
      <c r="F4023" s="1" t="s">
        <v>28</v>
      </c>
      <c r="G4023" s="1" t="s">
        <v>17</v>
      </c>
      <c r="H4023" s="1" t="s">
        <v>18</v>
      </c>
      <c r="I4023" s="1">
        <v>11.7</v>
      </c>
      <c r="J4023" s="1" t="s">
        <v>24</v>
      </c>
      <c r="K4023" s="1" t="s">
        <v>268</v>
      </c>
      <c r="L4023" s="1">
        <v>5</v>
      </c>
      <c r="N4023" s="1">
        <v>8.8000000000000007</v>
      </c>
      <c r="P4023" s="2">
        <f t="shared" si="265"/>
        <v>178</v>
      </c>
      <c r="R4023" t="str">
        <f t="shared" si="263"/>
        <v/>
      </c>
    </row>
    <row r="4024" spans="1:18" ht="20.399999999999999" x14ac:dyDescent="0.35">
      <c r="A4024" s="1">
        <v>4022</v>
      </c>
      <c r="B4024" s="1" t="s">
        <v>1522</v>
      </c>
      <c r="C4024" s="1" t="s">
        <v>27</v>
      </c>
      <c r="D4024" s="1">
        <v>2009</v>
      </c>
      <c r="E4024" s="1">
        <v>32000</v>
      </c>
      <c r="F4024" s="1" t="s">
        <v>28</v>
      </c>
      <c r="G4024" s="1" t="s">
        <v>17</v>
      </c>
      <c r="H4024" s="1" t="s">
        <v>36</v>
      </c>
      <c r="I4024" s="1">
        <v>14.28</v>
      </c>
      <c r="J4024" s="1" t="s">
        <v>24</v>
      </c>
      <c r="K4024" s="1" t="s">
        <v>127</v>
      </c>
      <c r="L4024" s="1">
        <v>5</v>
      </c>
      <c r="M4024" s="1" t="s">
        <v>2337</v>
      </c>
      <c r="N4024" s="1">
        <v>4.95</v>
      </c>
      <c r="P4024" s="2">
        <f t="shared" si="265"/>
        <v>138.03</v>
      </c>
      <c r="Q4024">
        <f t="shared" ref="Q4024:Q4036" si="266">VALUE(SUBSTITUTE(SUBSTITUTE(TRIM(M4024), CHAR(160), ""), " Lakh", "")) * 100000</f>
        <v>2266000</v>
      </c>
      <c r="R4024">
        <f t="shared" si="263"/>
        <v>99.99390864960283</v>
      </c>
    </row>
    <row r="4025" spans="1:18" ht="20.399999999999999" x14ac:dyDescent="0.35">
      <c r="A4025" s="1">
        <v>4023</v>
      </c>
      <c r="B4025" s="1" t="s">
        <v>785</v>
      </c>
      <c r="C4025" s="1" t="s">
        <v>57</v>
      </c>
      <c r="D4025" s="1">
        <v>2014</v>
      </c>
      <c r="E4025" s="1">
        <v>58000</v>
      </c>
      <c r="F4025" s="1" t="s">
        <v>23</v>
      </c>
      <c r="G4025" s="1" t="s">
        <v>17</v>
      </c>
      <c r="H4025" s="1" t="s">
        <v>18</v>
      </c>
      <c r="I4025" s="1">
        <v>22.32</v>
      </c>
      <c r="J4025" s="1" t="s">
        <v>24</v>
      </c>
      <c r="K4025" s="1" t="s">
        <v>235</v>
      </c>
      <c r="L4025" s="1">
        <v>5</v>
      </c>
      <c r="N4025" s="1">
        <v>5.75</v>
      </c>
      <c r="P4025" s="2">
        <f t="shared" si="265"/>
        <v>126.32</v>
      </c>
      <c r="R4025" t="str">
        <f t="shared" si="263"/>
        <v/>
      </c>
    </row>
    <row r="4026" spans="1:18" ht="20.399999999999999" x14ac:dyDescent="0.35">
      <c r="A4026" s="1">
        <v>4024</v>
      </c>
      <c r="B4026" s="1" t="s">
        <v>703</v>
      </c>
      <c r="C4026" s="1" t="s">
        <v>53</v>
      </c>
      <c r="D4026" s="1">
        <v>2014</v>
      </c>
      <c r="E4026" s="1">
        <v>68598</v>
      </c>
      <c r="F4026" s="1" t="s">
        <v>23</v>
      </c>
      <c r="G4026" s="1" t="s">
        <v>17</v>
      </c>
      <c r="H4026" s="1" t="s">
        <v>18</v>
      </c>
      <c r="I4026" s="1">
        <v>19.010000000000002</v>
      </c>
      <c r="J4026" s="1" t="s">
        <v>24</v>
      </c>
      <c r="K4026" s="1" t="s">
        <v>95</v>
      </c>
      <c r="L4026" s="1">
        <v>5</v>
      </c>
      <c r="N4026" s="1">
        <v>6.17</v>
      </c>
      <c r="P4026" s="2">
        <f t="shared" si="265"/>
        <v>108.45</v>
      </c>
      <c r="R4026" t="str">
        <f t="shared" si="263"/>
        <v/>
      </c>
    </row>
    <row r="4027" spans="1:18" ht="20.399999999999999" x14ac:dyDescent="0.35">
      <c r="A4027" s="1">
        <v>4025</v>
      </c>
      <c r="B4027" s="1" t="s">
        <v>1981</v>
      </c>
      <c r="C4027" s="1" t="s">
        <v>27</v>
      </c>
      <c r="D4027" s="1">
        <v>2010</v>
      </c>
      <c r="E4027" s="1">
        <v>84072</v>
      </c>
      <c r="F4027" s="1" t="s">
        <v>23</v>
      </c>
      <c r="G4027" s="1" t="s">
        <v>17</v>
      </c>
      <c r="H4027" s="1" t="s">
        <v>18</v>
      </c>
      <c r="I4027" s="1">
        <v>17.8</v>
      </c>
      <c r="J4027" s="1" t="s">
        <v>24</v>
      </c>
      <c r="K4027" s="1" t="s">
        <v>142</v>
      </c>
      <c r="L4027" s="1">
        <v>5</v>
      </c>
      <c r="N4027" s="1">
        <v>3.45</v>
      </c>
      <c r="P4027" s="2">
        <f t="shared" si="265"/>
        <v>75</v>
      </c>
      <c r="R4027" t="str">
        <f t="shared" si="263"/>
        <v/>
      </c>
    </row>
    <row r="4028" spans="1:18" ht="20.399999999999999" x14ac:dyDescent="0.35">
      <c r="A4028" s="1">
        <v>4026</v>
      </c>
      <c r="B4028" s="1" t="s">
        <v>277</v>
      </c>
      <c r="C4028" s="1" t="s">
        <v>43</v>
      </c>
      <c r="D4028" s="1">
        <v>2016</v>
      </c>
      <c r="E4028" s="1">
        <v>51264</v>
      </c>
      <c r="F4028" s="1" t="s">
        <v>28</v>
      </c>
      <c r="G4028" s="1" t="s">
        <v>17</v>
      </c>
      <c r="H4028" s="1" t="s">
        <v>18</v>
      </c>
      <c r="I4028" s="1">
        <v>24.07</v>
      </c>
      <c r="J4028" s="1" t="s">
        <v>24</v>
      </c>
      <c r="K4028" s="1" t="s">
        <v>88</v>
      </c>
      <c r="L4028" s="1">
        <v>5</v>
      </c>
      <c r="M4028" s="1" t="s">
        <v>2338</v>
      </c>
      <c r="N4028" s="1">
        <v>3.2</v>
      </c>
      <c r="P4028" s="2">
        <f t="shared" si="265"/>
        <v>67.099999999999994</v>
      </c>
      <c r="Q4028">
        <f t="shared" si="266"/>
        <v>424000</v>
      </c>
      <c r="R4028">
        <f t="shared" si="263"/>
        <v>99.984174528301892</v>
      </c>
    </row>
    <row r="4029" spans="1:18" ht="20.399999999999999" x14ac:dyDescent="0.35">
      <c r="A4029" s="1">
        <v>4027</v>
      </c>
      <c r="B4029" s="1" t="s">
        <v>634</v>
      </c>
      <c r="C4029" s="1" t="s">
        <v>34</v>
      </c>
      <c r="D4029" s="1">
        <v>2017</v>
      </c>
      <c r="E4029" s="1">
        <v>21363</v>
      </c>
      <c r="F4029" s="1" t="s">
        <v>28</v>
      </c>
      <c r="G4029" s="1" t="s">
        <v>35</v>
      </c>
      <c r="H4029" s="1" t="s">
        <v>18</v>
      </c>
      <c r="I4029" s="1">
        <v>13</v>
      </c>
      <c r="J4029" s="1" t="s">
        <v>24</v>
      </c>
      <c r="K4029" s="1" t="s">
        <v>283</v>
      </c>
      <c r="L4029" s="1">
        <v>5</v>
      </c>
      <c r="N4029" s="1">
        <v>13.49</v>
      </c>
      <c r="P4029" s="2">
        <f t="shared" si="265"/>
        <v>121.3</v>
      </c>
      <c r="R4029" t="str">
        <f t="shared" si="263"/>
        <v/>
      </c>
    </row>
    <row r="4030" spans="1:18" ht="20.399999999999999" x14ac:dyDescent="0.35">
      <c r="A4030" s="1">
        <v>4028</v>
      </c>
      <c r="B4030" s="1" t="s">
        <v>2339</v>
      </c>
      <c r="C4030" s="1" t="s">
        <v>61</v>
      </c>
      <c r="D4030" s="1">
        <v>2016</v>
      </c>
      <c r="E4030" s="1">
        <v>40000</v>
      </c>
      <c r="F4030" s="1" t="s">
        <v>28</v>
      </c>
      <c r="G4030" s="1" t="s">
        <v>35</v>
      </c>
      <c r="H4030" s="1" t="s">
        <v>18</v>
      </c>
      <c r="I4030" s="1">
        <v>15.04</v>
      </c>
      <c r="J4030" s="1" t="s">
        <v>24</v>
      </c>
      <c r="K4030" s="1" t="s">
        <v>432</v>
      </c>
      <c r="L4030" s="1">
        <v>5</v>
      </c>
      <c r="M4030" s="1" t="s">
        <v>2340</v>
      </c>
      <c r="N4030" s="1">
        <v>24.5</v>
      </c>
      <c r="P4030" s="2">
        <f t="shared" si="265"/>
        <v>183</v>
      </c>
      <c r="Q4030">
        <f t="shared" si="266"/>
        <v>4102000.0000000005</v>
      </c>
      <c r="R4030">
        <f t="shared" si="263"/>
        <v>99.995538761579724</v>
      </c>
    </row>
    <row r="4031" spans="1:18" ht="20.399999999999999" x14ac:dyDescent="0.35">
      <c r="A4031" s="1">
        <v>4029</v>
      </c>
      <c r="B4031" s="1" t="s">
        <v>2341</v>
      </c>
      <c r="C4031" s="1" t="s">
        <v>57</v>
      </c>
      <c r="D4031" s="1">
        <v>2015</v>
      </c>
      <c r="E4031" s="1">
        <v>35000</v>
      </c>
      <c r="F4031" s="1" t="s">
        <v>28</v>
      </c>
      <c r="G4031" s="1" t="s">
        <v>35</v>
      </c>
      <c r="H4031" s="1" t="s">
        <v>18</v>
      </c>
      <c r="I4031" s="1">
        <v>10.1</v>
      </c>
      <c r="J4031" s="1" t="s">
        <v>24</v>
      </c>
      <c r="K4031" s="1" t="s">
        <v>270</v>
      </c>
      <c r="L4031" s="1">
        <v>5</v>
      </c>
      <c r="N4031" s="1">
        <v>14.7</v>
      </c>
      <c r="P4031" s="2">
        <f t="shared" si="265"/>
        <v>152</v>
      </c>
      <c r="R4031" t="str">
        <f t="shared" si="263"/>
        <v/>
      </c>
    </row>
    <row r="4032" spans="1:18" ht="20.399999999999999" x14ac:dyDescent="0.35">
      <c r="A4032" s="1">
        <v>4030</v>
      </c>
      <c r="B4032" s="1" t="s">
        <v>1505</v>
      </c>
      <c r="C4032" s="1" t="s">
        <v>39</v>
      </c>
      <c r="D4032" s="1">
        <v>2014</v>
      </c>
      <c r="E4032" s="1">
        <v>55000</v>
      </c>
      <c r="F4032" s="1" t="s">
        <v>23</v>
      </c>
      <c r="G4032" s="1" t="s">
        <v>17</v>
      </c>
      <c r="H4032" s="1" t="s">
        <v>18</v>
      </c>
      <c r="I4032" s="1">
        <v>22.7</v>
      </c>
      <c r="J4032" s="1" t="s">
        <v>24</v>
      </c>
      <c r="K4032" s="1" t="s">
        <v>210</v>
      </c>
      <c r="L4032" s="1">
        <v>5</v>
      </c>
      <c r="N4032" s="1">
        <v>6</v>
      </c>
      <c r="P4032" s="2">
        <f t="shared" si="265"/>
        <v>89.84</v>
      </c>
      <c r="R4032" t="str">
        <f t="shared" si="263"/>
        <v/>
      </c>
    </row>
    <row r="4033" spans="1:18" ht="20.399999999999999" x14ac:dyDescent="0.35">
      <c r="A4033" s="1">
        <v>4031</v>
      </c>
      <c r="B4033" s="1" t="s">
        <v>874</v>
      </c>
      <c r="C4033" s="1" t="s">
        <v>34</v>
      </c>
      <c r="D4033" s="1">
        <v>2016</v>
      </c>
      <c r="E4033" s="1">
        <v>43252</v>
      </c>
      <c r="F4033" s="1" t="s">
        <v>23</v>
      </c>
      <c r="G4033" s="1" t="s">
        <v>35</v>
      </c>
      <c r="H4033" s="1" t="s">
        <v>18</v>
      </c>
      <c r="I4033" s="1">
        <v>13</v>
      </c>
      <c r="J4033" s="1" t="s">
        <v>24</v>
      </c>
      <c r="K4033" s="1" t="s">
        <v>574</v>
      </c>
      <c r="L4033" s="1">
        <v>5</v>
      </c>
      <c r="N4033" s="1">
        <v>34.18</v>
      </c>
      <c r="P4033" s="2">
        <f t="shared" si="265"/>
        <v>204</v>
      </c>
      <c r="R4033" t="str">
        <f t="shared" si="263"/>
        <v/>
      </c>
    </row>
    <row r="4034" spans="1:18" ht="20.399999999999999" x14ac:dyDescent="0.35">
      <c r="A4034" s="1">
        <v>4032</v>
      </c>
      <c r="B4034" s="1" t="s">
        <v>656</v>
      </c>
      <c r="C4034" s="1" t="s">
        <v>61</v>
      </c>
      <c r="D4034" s="1">
        <v>2014</v>
      </c>
      <c r="E4034" s="1">
        <v>42000</v>
      </c>
      <c r="F4034" s="1" t="s">
        <v>23</v>
      </c>
      <c r="G4034" s="1" t="s">
        <v>17</v>
      </c>
      <c r="H4034" s="1" t="s">
        <v>18</v>
      </c>
      <c r="I4034" s="1">
        <v>24</v>
      </c>
      <c r="J4034" s="1" t="s">
        <v>24</v>
      </c>
      <c r="K4034" s="1" t="s">
        <v>424</v>
      </c>
      <c r="L4034" s="1">
        <v>5</v>
      </c>
      <c r="N4034" s="1">
        <v>3.5</v>
      </c>
      <c r="P4034" s="2">
        <f t="shared" si="265"/>
        <v>70</v>
      </c>
      <c r="R4034" t="str">
        <f t="shared" si="263"/>
        <v/>
      </c>
    </row>
    <row r="4035" spans="1:18" ht="20.399999999999999" x14ac:dyDescent="0.35">
      <c r="A4035" s="1">
        <v>4033</v>
      </c>
      <c r="B4035" s="1" t="s">
        <v>2228</v>
      </c>
      <c r="C4035" s="1" t="s">
        <v>39</v>
      </c>
      <c r="D4035" s="1">
        <v>2006</v>
      </c>
      <c r="E4035" s="1">
        <v>69000</v>
      </c>
      <c r="F4035" s="1" t="s">
        <v>28</v>
      </c>
      <c r="G4035" s="1" t="s">
        <v>17</v>
      </c>
      <c r="H4035" s="1" t="s">
        <v>18</v>
      </c>
      <c r="I4035" s="1">
        <v>16.600000000000001</v>
      </c>
      <c r="J4035" s="1" t="s">
        <v>24</v>
      </c>
      <c r="K4035" s="1" t="s">
        <v>159</v>
      </c>
      <c r="L4035" s="1">
        <v>5</v>
      </c>
      <c r="N4035" s="1">
        <v>2.15</v>
      </c>
      <c r="P4035" s="2">
        <f t="shared" si="265"/>
        <v>68</v>
      </c>
      <c r="R4035" t="str">
        <f t="shared" si="263"/>
        <v/>
      </c>
    </row>
    <row r="4036" spans="1:18" ht="20.399999999999999" x14ac:dyDescent="0.35">
      <c r="A4036" s="1">
        <v>4034</v>
      </c>
      <c r="B4036" s="1" t="s">
        <v>1361</v>
      </c>
      <c r="C4036" s="1" t="s">
        <v>57</v>
      </c>
      <c r="D4036" s="1">
        <v>2018</v>
      </c>
      <c r="E4036" s="1">
        <v>14000</v>
      </c>
      <c r="F4036" s="1" t="s">
        <v>23</v>
      </c>
      <c r="G4036" s="1" t="s">
        <v>35</v>
      </c>
      <c r="H4036" s="1" t="s">
        <v>18</v>
      </c>
      <c r="I4036" s="1">
        <v>17.600000000000001</v>
      </c>
      <c r="J4036" s="1" t="s">
        <v>24</v>
      </c>
      <c r="K4036" s="1" t="s">
        <v>25</v>
      </c>
      <c r="L4036" s="1">
        <v>5</v>
      </c>
      <c r="M4036" s="1" t="s">
        <v>2342</v>
      </c>
      <c r="N4036" s="1">
        <v>11.25</v>
      </c>
      <c r="P4036" s="2">
        <f t="shared" si="265"/>
        <v>126.2</v>
      </c>
      <c r="Q4036">
        <f t="shared" si="266"/>
        <v>1700000</v>
      </c>
      <c r="R4036">
        <f t="shared" si="263"/>
        <v>99.992576470588233</v>
      </c>
    </row>
    <row r="4037" spans="1:18" ht="20.399999999999999" x14ac:dyDescent="0.35">
      <c r="A4037" s="1">
        <v>4035</v>
      </c>
      <c r="B4037" s="1" t="s">
        <v>1074</v>
      </c>
      <c r="C4037" s="1" t="s">
        <v>61</v>
      </c>
      <c r="D4037" s="1">
        <v>2010</v>
      </c>
      <c r="E4037" s="1">
        <v>70000</v>
      </c>
      <c r="F4037" s="1" t="s">
        <v>28</v>
      </c>
      <c r="G4037" s="1" t="s">
        <v>17</v>
      </c>
      <c r="H4037" s="1" t="s">
        <v>18</v>
      </c>
      <c r="I4037" s="1">
        <v>19</v>
      </c>
      <c r="J4037" s="1" t="s">
        <v>24</v>
      </c>
      <c r="K4037" s="1" t="s">
        <v>448</v>
      </c>
      <c r="L4037" s="1">
        <v>5</v>
      </c>
      <c r="N4037" s="1">
        <v>2</v>
      </c>
      <c r="P4037" s="2">
        <f t="shared" si="265"/>
        <v>66.099999999999994</v>
      </c>
      <c r="R4037" t="str">
        <f t="shared" si="263"/>
        <v/>
      </c>
    </row>
    <row r="4038" spans="1:18" ht="20.399999999999999" x14ac:dyDescent="0.35">
      <c r="A4038" s="1">
        <v>4036</v>
      </c>
      <c r="B4038" s="1" t="s">
        <v>585</v>
      </c>
      <c r="C4038" s="1" t="s">
        <v>53</v>
      </c>
      <c r="D4038" s="1">
        <v>2015</v>
      </c>
      <c r="E4038" s="1">
        <v>35314</v>
      </c>
      <c r="F4038" s="1" t="s">
        <v>23</v>
      </c>
      <c r="G4038" s="1" t="s">
        <v>17</v>
      </c>
      <c r="H4038" s="1" t="s">
        <v>18</v>
      </c>
      <c r="I4038" s="1">
        <v>23.2</v>
      </c>
      <c r="J4038" s="1" t="s">
        <v>24</v>
      </c>
      <c r="K4038" s="1" t="s">
        <v>199</v>
      </c>
      <c r="L4038" s="1">
        <v>5</v>
      </c>
      <c r="N4038" s="1">
        <v>4.2699999999999996</v>
      </c>
      <c r="P4038" s="2">
        <f t="shared" si="265"/>
        <v>73.94</v>
      </c>
      <c r="R4038" t="str">
        <f t="shared" si="263"/>
        <v/>
      </c>
    </row>
    <row r="4039" spans="1:18" ht="20.399999999999999" x14ac:dyDescent="0.35">
      <c r="A4039" s="1">
        <v>4037</v>
      </c>
      <c r="B4039" s="1" t="s">
        <v>1415</v>
      </c>
      <c r="C4039" s="1" t="s">
        <v>53</v>
      </c>
      <c r="D4039" s="1">
        <v>2017</v>
      </c>
      <c r="E4039" s="1">
        <v>38691</v>
      </c>
      <c r="F4039" s="1" t="s">
        <v>28</v>
      </c>
      <c r="G4039" s="1" t="s">
        <v>17</v>
      </c>
      <c r="H4039" s="1" t="s">
        <v>18</v>
      </c>
      <c r="I4039" s="1">
        <v>17.8</v>
      </c>
      <c r="J4039" s="1" t="s">
        <v>24</v>
      </c>
      <c r="K4039" s="1" t="s">
        <v>201</v>
      </c>
      <c r="L4039" s="1">
        <v>5</v>
      </c>
      <c r="N4039" s="1">
        <v>7.68</v>
      </c>
      <c r="P4039" s="2">
        <f t="shared" si="265"/>
        <v>117.3</v>
      </c>
      <c r="R4039" t="str">
        <f t="shared" si="263"/>
        <v/>
      </c>
    </row>
    <row r="4040" spans="1:18" ht="20.399999999999999" x14ac:dyDescent="0.35">
      <c r="A4040" s="1">
        <v>4038</v>
      </c>
      <c r="B4040" s="1" t="s">
        <v>1205</v>
      </c>
      <c r="C4040" s="1" t="s">
        <v>34</v>
      </c>
      <c r="D4040" s="1">
        <v>2017</v>
      </c>
      <c r="E4040" s="1">
        <v>72717</v>
      </c>
      <c r="F4040" s="1" t="s">
        <v>23</v>
      </c>
      <c r="G4040" s="1" t="s">
        <v>17</v>
      </c>
      <c r="H4040" s="1" t="s">
        <v>18</v>
      </c>
      <c r="I4040" s="1">
        <v>12.99</v>
      </c>
      <c r="J4040" s="1" t="s">
        <v>24</v>
      </c>
      <c r="K4040" s="1" t="s">
        <v>247</v>
      </c>
      <c r="L4040" s="1">
        <v>7</v>
      </c>
      <c r="N4040" s="1">
        <v>14.52</v>
      </c>
      <c r="P4040" s="2">
        <f t="shared" si="265"/>
        <v>100.6</v>
      </c>
      <c r="R4040" t="str">
        <f t="shared" si="263"/>
        <v/>
      </c>
    </row>
    <row r="4041" spans="1:18" ht="20.399999999999999" x14ac:dyDescent="0.35">
      <c r="A4041" s="1">
        <v>4039</v>
      </c>
      <c r="B4041" s="1" t="s">
        <v>2343</v>
      </c>
      <c r="C4041" s="1" t="s">
        <v>15</v>
      </c>
      <c r="D4041" s="1">
        <v>2011</v>
      </c>
      <c r="E4041" s="1">
        <v>82000</v>
      </c>
      <c r="F4041" s="1" t="s">
        <v>28</v>
      </c>
      <c r="G4041" s="1" t="s">
        <v>35</v>
      </c>
      <c r="H4041" s="1" t="s">
        <v>36</v>
      </c>
      <c r="I4041" s="1">
        <v>11.8</v>
      </c>
      <c r="J4041" s="1" t="s">
        <v>24</v>
      </c>
      <c r="K4041" s="1" t="s">
        <v>2035</v>
      </c>
      <c r="L4041" s="1">
        <v>7</v>
      </c>
      <c r="N4041" s="1">
        <v>16.850000000000001</v>
      </c>
      <c r="P4041" s="2">
        <f t="shared" si="265"/>
        <v>272</v>
      </c>
      <c r="R4041" t="str">
        <f t="shared" si="263"/>
        <v/>
      </c>
    </row>
    <row r="4042" spans="1:18" ht="20.399999999999999" x14ac:dyDescent="0.35">
      <c r="A4042" s="1">
        <v>4040</v>
      </c>
      <c r="B4042" s="1" t="s">
        <v>297</v>
      </c>
      <c r="C4042" s="1" t="s">
        <v>15</v>
      </c>
      <c r="D4042" s="1">
        <v>2015</v>
      </c>
      <c r="E4042" s="1">
        <v>44000</v>
      </c>
      <c r="F4042" s="1" t="s">
        <v>23</v>
      </c>
      <c r="G4042" s="1" t="s">
        <v>17</v>
      </c>
      <c r="H4042" s="1" t="s">
        <v>18</v>
      </c>
      <c r="I4042" s="1">
        <v>21.14</v>
      </c>
      <c r="J4042" s="1" t="s">
        <v>24</v>
      </c>
      <c r="K4042" s="1" t="s">
        <v>298</v>
      </c>
      <c r="L4042" s="1">
        <v>5</v>
      </c>
      <c r="N4042" s="1">
        <v>5.75</v>
      </c>
      <c r="P4042" s="2">
        <f t="shared" si="265"/>
        <v>103.52</v>
      </c>
      <c r="R4042" t="str">
        <f t="shared" si="263"/>
        <v/>
      </c>
    </row>
    <row r="4043" spans="1:18" ht="20.399999999999999" x14ac:dyDescent="0.35">
      <c r="A4043" s="1">
        <v>4041</v>
      </c>
      <c r="B4043" s="1" t="s">
        <v>1723</v>
      </c>
      <c r="C4043" s="1" t="s">
        <v>15</v>
      </c>
      <c r="D4043" s="1">
        <v>2017</v>
      </c>
      <c r="E4043" s="1">
        <v>27000</v>
      </c>
      <c r="F4043" s="1" t="s">
        <v>28</v>
      </c>
      <c r="G4043" s="1" t="s">
        <v>17</v>
      </c>
      <c r="H4043" s="1" t="s">
        <v>18</v>
      </c>
      <c r="I4043" s="1">
        <v>15.8</v>
      </c>
      <c r="J4043" s="1" t="s">
        <v>24</v>
      </c>
      <c r="K4043" s="1" t="s">
        <v>215</v>
      </c>
      <c r="L4043" s="1">
        <v>5</v>
      </c>
      <c r="N4043" s="1">
        <v>8.3000000000000007</v>
      </c>
      <c r="P4043" s="2">
        <f t="shared" si="265"/>
        <v>110</v>
      </c>
      <c r="R4043" t="str">
        <f t="shared" si="263"/>
        <v/>
      </c>
    </row>
    <row r="4044" spans="1:18" ht="20.399999999999999" x14ac:dyDescent="0.35">
      <c r="A4044" s="1">
        <v>4042</v>
      </c>
      <c r="B4044" s="1" t="s">
        <v>492</v>
      </c>
      <c r="C4044" s="1" t="s">
        <v>27</v>
      </c>
      <c r="D4044" s="1">
        <v>2014</v>
      </c>
      <c r="E4044" s="1">
        <v>18500</v>
      </c>
      <c r="F4044" s="1" t="s">
        <v>28</v>
      </c>
      <c r="G4044" s="1" t="s">
        <v>35</v>
      </c>
      <c r="H4044" s="1" t="s">
        <v>18</v>
      </c>
      <c r="I4044" s="1">
        <v>23.1</v>
      </c>
      <c r="J4044" s="1" t="s">
        <v>24</v>
      </c>
      <c r="K4044" s="1" t="s">
        <v>398</v>
      </c>
      <c r="L4044" s="1">
        <v>5</v>
      </c>
      <c r="N4044" s="1">
        <v>3.95</v>
      </c>
      <c r="P4044" s="2">
        <f t="shared" si="265"/>
        <v>67.040000000000006</v>
      </c>
      <c r="R4044" t="str">
        <f t="shared" si="263"/>
        <v/>
      </c>
    </row>
    <row r="4045" spans="1:18" ht="20.399999999999999" x14ac:dyDescent="0.35">
      <c r="A4045" s="1">
        <v>4043</v>
      </c>
      <c r="B4045" s="1" t="s">
        <v>903</v>
      </c>
      <c r="C4045" s="1" t="s">
        <v>15</v>
      </c>
      <c r="D4045" s="1">
        <v>2014</v>
      </c>
      <c r="E4045" s="1">
        <v>45000</v>
      </c>
      <c r="F4045" s="1" t="s">
        <v>28</v>
      </c>
      <c r="G4045" s="1" t="s">
        <v>17</v>
      </c>
      <c r="H4045" s="1" t="s">
        <v>18</v>
      </c>
      <c r="I4045" s="1">
        <v>15.04</v>
      </c>
      <c r="J4045" s="1" t="s">
        <v>24</v>
      </c>
      <c r="K4045" s="1" t="s">
        <v>49</v>
      </c>
      <c r="L4045" s="1">
        <v>5</v>
      </c>
      <c r="N4045" s="1">
        <v>4.8</v>
      </c>
      <c r="P4045" s="2">
        <f t="shared" si="265"/>
        <v>103.6</v>
      </c>
      <c r="R4045" t="str">
        <f t="shared" ref="R4045:R4108" si="267">IF(Q4045&lt;&gt;"", ((Q4045 - P4045) / Q4045) * 100, "")</f>
        <v/>
      </c>
    </row>
    <row r="4046" spans="1:18" ht="20.399999999999999" x14ac:dyDescent="0.35">
      <c r="A4046" s="1">
        <v>4044</v>
      </c>
      <c r="B4046" s="1" t="s">
        <v>1066</v>
      </c>
      <c r="C4046" s="1" t="s">
        <v>129</v>
      </c>
      <c r="D4046" s="1">
        <v>2011</v>
      </c>
      <c r="E4046" s="1">
        <v>173000</v>
      </c>
      <c r="F4046" s="1" t="s">
        <v>23</v>
      </c>
      <c r="G4046" s="1" t="s">
        <v>35</v>
      </c>
      <c r="H4046" s="1" t="s">
        <v>18</v>
      </c>
      <c r="I4046" s="1">
        <v>13.5</v>
      </c>
      <c r="J4046" s="1" t="s">
        <v>24</v>
      </c>
      <c r="K4046" s="1" t="s">
        <v>254</v>
      </c>
      <c r="L4046" s="1">
        <v>5</v>
      </c>
      <c r="N4046" s="1">
        <v>12</v>
      </c>
      <c r="P4046" s="2">
        <f t="shared" ref="P4046:P4078" si="268">--LEFT(K4046, FIND(" ", K4046) - 1)</f>
        <v>215</v>
      </c>
      <c r="R4046" t="str">
        <f t="shared" si="267"/>
        <v/>
      </c>
    </row>
    <row r="4047" spans="1:18" ht="20.399999999999999" x14ac:dyDescent="0.35">
      <c r="A4047" s="1">
        <v>4045</v>
      </c>
      <c r="B4047" s="1" t="s">
        <v>2344</v>
      </c>
      <c r="C4047" s="1" t="s">
        <v>129</v>
      </c>
      <c r="D4047" s="1">
        <v>2017</v>
      </c>
      <c r="E4047" s="1">
        <v>42000</v>
      </c>
      <c r="F4047" s="1" t="s">
        <v>23</v>
      </c>
      <c r="G4047" s="1" t="s">
        <v>17</v>
      </c>
      <c r="H4047" s="1" t="s">
        <v>18</v>
      </c>
      <c r="I4047" s="1">
        <v>23.59</v>
      </c>
      <c r="J4047" s="1" t="s">
        <v>24</v>
      </c>
      <c r="K4047" s="1" t="s">
        <v>398</v>
      </c>
      <c r="L4047" s="1">
        <v>5</v>
      </c>
      <c r="N4047" s="1">
        <v>6.25</v>
      </c>
      <c r="P4047" s="2">
        <f t="shared" si="268"/>
        <v>67.040000000000006</v>
      </c>
      <c r="R4047" t="str">
        <f t="shared" si="267"/>
        <v/>
      </c>
    </row>
    <row r="4048" spans="1:18" ht="20.399999999999999" x14ac:dyDescent="0.35">
      <c r="A4048" s="1">
        <v>4046</v>
      </c>
      <c r="B4048" s="1" t="s">
        <v>2345</v>
      </c>
      <c r="C4048" s="1" t="s">
        <v>43</v>
      </c>
      <c r="D4048" s="1">
        <v>2012</v>
      </c>
      <c r="E4048" s="1">
        <v>90000</v>
      </c>
      <c r="F4048" s="1" t="s">
        <v>23</v>
      </c>
      <c r="G4048" s="1" t="s">
        <v>17</v>
      </c>
      <c r="H4048" s="1" t="s">
        <v>18</v>
      </c>
      <c r="I4048" s="1">
        <v>19.399999999999999</v>
      </c>
      <c r="J4048" s="1" t="s">
        <v>24</v>
      </c>
      <c r="K4048" s="1" t="s">
        <v>424</v>
      </c>
      <c r="L4048" s="1">
        <v>5</v>
      </c>
      <c r="N4048" s="1">
        <v>2.5</v>
      </c>
      <c r="P4048" s="2">
        <f t="shared" si="268"/>
        <v>70</v>
      </c>
      <c r="R4048" t="str">
        <f t="shared" si="267"/>
        <v/>
      </c>
    </row>
    <row r="4049" spans="1:18" ht="20.399999999999999" x14ac:dyDescent="0.35">
      <c r="A4049" s="1">
        <v>4047</v>
      </c>
      <c r="B4049" s="1" t="s">
        <v>721</v>
      </c>
      <c r="C4049" s="1" t="s">
        <v>22</v>
      </c>
      <c r="D4049" s="1">
        <v>2014</v>
      </c>
      <c r="E4049" s="1">
        <v>82329</v>
      </c>
      <c r="F4049" s="1" t="s">
        <v>28</v>
      </c>
      <c r="G4049" s="1" t="s">
        <v>35</v>
      </c>
      <c r="H4049" s="1" t="s">
        <v>18</v>
      </c>
      <c r="I4049" s="1">
        <v>18</v>
      </c>
      <c r="J4049" s="1" t="s">
        <v>24</v>
      </c>
      <c r="K4049" s="1" t="s">
        <v>201</v>
      </c>
      <c r="L4049" s="1">
        <v>5</v>
      </c>
      <c r="N4049" s="1">
        <v>7.5</v>
      </c>
      <c r="P4049" s="2">
        <f t="shared" si="268"/>
        <v>117.3</v>
      </c>
      <c r="R4049" t="str">
        <f t="shared" si="267"/>
        <v/>
      </c>
    </row>
    <row r="4050" spans="1:18" ht="20.399999999999999" x14ac:dyDescent="0.35">
      <c r="A4050" s="1">
        <v>4048</v>
      </c>
      <c r="B4050" s="1" t="s">
        <v>526</v>
      </c>
      <c r="C4050" s="1" t="s">
        <v>61</v>
      </c>
      <c r="D4050" s="1">
        <v>2010</v>
      </c>
      <c r="E4050" s="1">
        <v>80302</v>
      </c>
      <c r="F4050" s="1" t="s">
        <v>28</v>
      </c>
      <c r="G4050" s="1" t="s">
        <v>17</v>
      </c>
      <c r="H4050" s="1" t="s">
        <v>18</v>
      </c>
      <c r="I4050" s="1">
        <v>17</v>
      </c>
      <c r="J4050" s="1" t="s">
        <v>24</v>
      </c>
      <c r="K4050" s="1" t="s">
        <v>466</v>
      </c>
      <c r="L4050" s="1">
        <v>5</v>
      </c>
      <c r="N4050" s="1">
        <v>3.5</v>
      </c>
      <c r="P4050" s="2">
        <f t="shared" si="268"/>
        <v>118</v>
      </c>
      <c r="R4050" t="str">
        <f t="shared" si="267"/>
        <v/>
      </c>
    </row>
    <row r="4051" spans="1:18" ht="20.399999999999999" x14ac:dyDescent="0.35">
      <c r="A4051" s="1">
        <v>4049</v>
      </c>
      <c r="B4051" s="1" t="s">
        <v>2346</v>
      </c>
      <c r="C4051" s="1" t="s">
        <v>39</v>
      </c>
      <c r="D4051" s="1">
        <v>2005</v>
      </c>
      <c r="E4051" s="1">
        <v>105000</v>
      </c>
      <c r="F4051" s="1" t="s">
        <v>23</v>
      </c>
      <c r="G4051" s="1" t="s">
        <v>17</v>
      </c>
      <c r="H4051" s="1" t="s">
        <v>18</v>
      </c>
      <c r="I4051" s="1">
        <v>18.7</v>
      </c>
      <c r="J4051" s="1" t="s">
        <v>24</v>
      </c>
      <c r="K4051" s="1" t="s">
        <v>687</v>
      </c>
      <c r="L4051" s="1">
        <v>5</v>
      </c>
      <c r="N4051" s="1">
        <v>1.99</v>
      </c>
      <c r="P4051" s="2">
        <f t="shared" si="268"/>
        <v>66</v>
      </c>
      <c r="R4051" t="str">
        <f t="shared" si="267"/>
        <v/>
      </c>
    </row>
    <row r="4052" spans="1:18" ht="20.399999999999999" x14ac:dyDescent="0.35">
      <c r="A4052" s="1">
        <v>4050</v>
      </c>
      <c r="B4052" s="1" t="s">
        <v>1222</v>
      </c>
      <c r="C4052" s="1" t="s">
        <v>57</v>
      </c>
      <c r="D4052" s="1">
        <v>2009</v>
      </c>
      <c r="E4052" s="1">
        <v>60000</v>
      </c>
      <c r="F4052" s="1" t="s">
        <v>28</v>
      </c>
      <c r="G4052" s="1" t="s">
        <v>17</v>
      </c>
      <c r="H4052" s="1" t="s">
        <v>18</v>
      </c>
      <c r="I4052" s="1">
        <v>14.53</v>
      </c>
      <c r="J4052" s="1" t="s">
        <v>24</v>
      </c>
      <c r="K4052" s="1" t="s">
        <v>1120</v>
      </c>
      <c r="L4052" s="1">
        <v>5</v>
      </c>
      <c r="N4052" s="1">
        <v>2.25</v>
      </c>
      <c r="P4052" s="2">
        <f t="shared" si="268"/>
        <v>138</v>
      </c>
      <c r="R4052" t="str">
        <f t="shared" si="267"/>
        <v/>
      </c>
    </row>
    <row r="4053" spans="1:18" ht="20.399999999999999" x14ac:dyDescent="0.35">
      <c r="A4053" s="1">
        <v>4051</v>
      </c>
      <c r="B4053" s="1" t="s">
        <v>704</v>
      </c>
      <c r="C4053" s="1" t="s">
        <v>61</v>
      </c>
      <c r="D4053" s="1">
        <v>2014</v>
      </c>
      <c r="E4053" s="1">
        <v>70000</v>
      </c>
      <c r="F4053" s="1" t="s">
        <v>28</v>
      </c>
      <c r="G4053" s="1" t="s">
        <v>17</v>
      </c>
      <c r="H4053" s="1" t="s">
        <v>18</v>
      </c>
      <c r="I4053" s="1">
        <v>16.78</v>
      </c>
      <c r="J4053" s="1" t="s">
        <v>24</v>
      </c>
      <c r="K4053" s="1" t="s">
        <v>333</v>
      </c>
      <c r="L4053" s="1">
        <v>5</v>
      </c>
      <c r="N4053" s="1">
        <v>3.25</v>
      </c>
      <c r="P4053" s="2">
        <f t="shared" si="268"/>
        <v>88.73</v>
      </c>
      <c r="R4053" t="str">
        <f t="shared" si="267"/>
        <v/>
      </c>
    </row>
    <row r="4054" spans="1:18" ht="20.399999999999999" x14ac:dyDescent="0.35">
      <c r="A4054" s="1">
        <v>4052</v>
      </c>
      <c r="B4054" s="1" t="s">
        <v>422</v>
      </c>
      <c r="C4054" s="1" t="s">
        <v>74</v>
      </c>
      <c r="D4054" s="1">
        <v>2016</v>
      </c>
      <c r="E4054" s="1">
        <v>45000</v>
      </c>
      <c r="F4054" s="1" t="s">
        <v>23</v>
      </c>
      <c r="G4054" s="1" t="s">
        <v>35</v>
      </c>
      <c r="H4054" s="1" t="s">
        <v>18</v>
      </c>
      <c r="I4054" s="1">
        <v>17.05</v>
      </c>
      <c r="J4054" s="1" t="s">
        <v>24</v>
      </c>
      <c r="K4054" s="1" t="s">
        <v>99</v>
      </c>
      <c r="L4054" s="1">
        <v>5</v>
      </c>
      <c r="N4054" s="1">
        <v>28.5</v>
      </c>
      <c r="P4054" s="2">
        <f t="shared" si="268"/>
        <v>184</v>
      </c>
      <c r="R4054" t="str">
        <f t="shared" si="267"/>
        <v/>
      </c>
    </row>
    <row r="4055" spans="1:18" ht="20.399999999999999" x14ac:dyDescent="0.35">
      <c r="A4055" s="1">
        <v>4053</v>
      </c>
      <c r="B4055" s="1" t="s">
        <v>168</v>
      </c>
      <c r="C4055" s="1" t="s">
        <v>57</v>
      </c>
      <c r="D4055" s="1">
        <v>2006</v>
      </c>
      <c r="E4055" s="1">
        <v>44000</v>
      </c>
      <c r="F4055" s="1" t="s">
        <v>28</v>
      </c>
      <c r="G4055" s="1" t="s">
        <v>35</v>
      </c>
      <c r="H4055" s="1" t="s">
        <v>18</v>
      </c>
      <c r="I4055" s="1">
        <v>16.399999999999999</v>
      </c>
      <c r="J4055" s="1" t="s">
        <v>24</v>
      </c>
      <c r="K4055" s="1" t="s">
        <v>169</v>
      </c>
      <c r="L4055" s="1">
        <v>5</v>
      </c>
      <c r="N4055" s="1">
        <v>1.5</v>
      </c>
      <c r="P4055" s="2">
        <f t="shared" si="268"/>
        <v>78</v>
      </c>
      <c r="R4055" t="str">
        <f t="shared" si="267"/>
        <v/>
      </c>
    </row>
    <row r="4056" spans="1:18" ht="20.399999999999999" x14ac:dyDescent="0.35">
      <c r="A4056" s="1">
        <v>4054</v>
      </c>
      <c r="B4056" s="1" t="s">
        <v>419</v>
      </c>
      <c r="C4056" s="1" t="s">
        <v>61</v>
      </c>
      <c r="D4056" s="1">
        <v>2017</v>
      </c>
      <c r="E4056" s="1">
        <v>25500</v>
      </c>
      <c r="F4056" s="1" t="s">
        <v>23</v>
      </c>
      <c r="G4056" s="1" t="s">
        <v>17</v>
      </c>
      <c r="H4056" s="1" t="s">
        <v>18</v>
      </c>
      <c r="I4056" s="1">
        <v>22.54</v>
      </c>
      <c r="J4056" s="1" t="s">
        <v>24</v>
      </c>
      <c r="K4056" s="1" t="s">
        <v>333</v>
      </c>
      <c r="L4056" s="1">
        <v>5</v>
      </c>
      <c r="N4056" s="1">
        <v>7</v>
      </c>
      <c r="P4056" s="2">
        <f t="shared" si="268"/>
        <v>88.73</v>
      </c>
      <c r="R4056" t="str">
        <f t="shared" si="267"/>
        <v/>
      </c>
    </row>
    <row r="4057" spans="1:18" ht="20.399999999999999" x14ac:dyDescent="0.35">
      <c r="A4057" s="1">
        <v>4055</v>
      </c>
      <c r="B4057" s="1" t="s">
        <v>2347</v>
      </c>
      <c r="C4057" s="1" t="s">
        <v>61</v>
      </c>
      <c r="D4057" s="1">
        <v>2014</v>
      </c>
      <c r="E4057" s="1">
        <v>68000</v>
      </c>
      <c r="F4057" s="1" t="s">
        <v>23</v>
      </c>
      <c r="G4057" s="1" t="s">
        <v>35</v>
      </c>
      <c r="H4057" s="1" t="s">
        <v>18</v>
      </c>
      <c r="I4057" s="1">
        <v>13</v>
      </c>
      <c r="J4057" s="1" t="s">
        <v>24</v>
      </c>
      <c r="K4057" s="1" t="s">
        <v>2348</v>
      </c>
      <c r="L4057" s="1">
        <v>5</v>
      </c>
      <c r="N4057" s="1">
        <v>27.5</v>
      </c>
      <c r="P4057" s="2">
        <f t="shared" si="268"/>
        <v>261.5</v>
      </c>
      <c r="R4057" t="str">
        <f t="shared" si="267"/>
        <v/>
      </c>
    </row>
    <row r="4058" spans="1:18" ht="20.399999999999999" x14ac:dyDescent="0.35">
      <c r="A4058" s="1">
        <v>4056</v>
      </c>
      <c r="B4058" s="1" t="s">
        <v>21</v>
      </c>
      <c r="C4058" s="1" t="s">
        <v>129</v>
      </c>
      <c r="D4058" s="1">
        <v>2015</v>
      </c>
      <c r="E4058" s="1">
        <v>61786</v>
      </c>
      <c r="F4058" s="1" t="s">
        <v>23</v>
      </c>
      <c r="G4058" s="1" t="s">
        <v>17</v>
      </c>
      <c r="H4058" s="1" t="s">
        <v>18</v>
      </c>
      <c r="I4058" s="1">
        <v>19.670000000000002</v>
      </c>
      <c r="J4058" s="1" t="s">
        <v>24</v>
      </c>
      <c r="K4058" s="1" t="s">
        <v>25</v>
      </c>
      <c r="L4058" s="1">
        <v>5</v>
      </c>
      <c r="N4058" s="1">
        <v>10.5</v>
      </c>
      <c r="P4058" s="2">
        <f t="shared" si="268"/>
        <v>126.2</v>
      </c>
      <c r="R4058" t="str">
        <f t="shared" si="267"/>
        <v/>
      </c>
    </row>
    <row r="4059" spans="1:18" ht="20.399999999999999" x14ac:dyDescent="0.35">
      <c r="A4059" s="1">
        <v>4057</v>
      </c>
      <c r="B4059" s="1" t="s">
        <v>1063</v>
      </c>
      <c r="C4059" s="1" t="s">
        <v>43</v>
      </c>
      <c r="D4059" s="1">
        <v>2014</v>
      </c>
      <c r="E4059" s="1">
        <v>65000</v>
      </c>
      <c r="F4059" s="1" t="s">
        <v>23</v>
      </c>
      <c r="G4059" s="1" t="s">
        <v>35</v>
      </c>
      <c r="H4059" s="1" t="s">
        <v>36</v>
      </c>
      <c r="I4059" s="1">
        <v>15.73</v>
      </c>
      <c r="J4059" s="1" t="s">
        <v>24</v>
      </c>
      <c r="K4059" s="1" t="s">
        <v>139</v>
      </c>
      <c r="L4059" s="1">
        <v>5</v>
      </c>
      <c r="N4059" s="1">
        <v>21.5</v>
      </c>
      <c r="P4059" s="2">
        <f t="shared" si="268"/>
        <v>174.33</v>
      </c>
      <c r="R4059" t="str">
        <f t="shared" si="267"/>
        <v/>
      </c>
    </row>
    <row r="4060" spans="1:18" ht="20.399999999999999" x14ac:dyDescent="0.35">
      <c r="A4060" s="1">
        <v>4058</v>
      </c>
      <c r="B4060" s="1" t="s">
        <v>2027</v>
      </c>
      <c r="C4060" s="1" t="s">
        <v>61</v>
      </c>
      <c r="D4060" s="1">
        <v>2016</v>
      </c>
      <c r="E4060" s="1">
        <v>77000</v>
      </c>
      <c r="F4060" s="1" t="s">
        <v>23</v>
      </c>
      <c r="G4060" s="1" t="s">
        <v>35</v>
      </c>
      <c r="H4060" s="1" t="s">
        <v>18</v>
      </c>
      <c r="I4060" s="1">
        <v>12.63</v>
      </c>
      <c r="J4060" s="1" t="s">
        <v>24</v>
      </c>
      <c r="K4060" s="1" t="s">
        <v>2028</v>
      </c>
      <c r="L4060" s="1">
        <v>5</v>
      </c>
      <c r="N4060" s="1">
        <v>35</v>
      </c>
      <c r="P4060" s="2">
        <f t="shared" si="268"/>
        <v>147.5</v>
      </c>
      <c r="R4060" t="str">
        <f t="shared" si="267"/>
        <v/>
      </c>
    </row>
    <row r="4061" spans="1:18" ht="20.399999999999999" x14ac:dyDescent="0.35">
      <c r="A4061" s="1">
        <v>4059</v>
      </c>
      <c r="B4061" s="1" t="s">
        <v>2349</v>
      </c>
      <c r="C4061" s="1" t="s">
        <v>39</v>
      </c>
      <c r="D4061" s="1">
        <v>2015</v>
      </c>
      <c r="E4061" s="1">
        <v>34000</v>
      </c>
      <c r="F4061" s="1" t="s">
        <v>23</v>
      </c>
      <c r="G4061" s="1" t="s">
        <v>35</v>
      </c>
      <c r="H4061" s="1" t="s">
        <v>18</v>
      </c>
      <c r="I4061" s="1">
        <v>21.66</v>
      </c>
      <c r="J4061" s="1" t="s">
        <v>24</v>
      </c>
      <c r="K4061" s="1" t="s">
        <v>298</v>
      </c>
      <c r="L4061" s="1">
        <v>5</v>
      </c>
      <c r="N4061" s="1">
        <v>7.99</v>
      </c>
      <c r="P4061" s="2">
        <f t="shared" si="268"/>
        <v>103.52</v>
      </c>
      <c r="R4061" t="str">
        <f t="shared" si="267"/>
        <v/>
      </c>
    </row>
    <row r="4062" spans="1:18" ht="20.399999999999999" x14ac:dyDescent="0.35">
      <c r="A4062" s="1">
        <v>4060</v>
      </c>
      <c r="B4062" s="1" t="s">
        <v>492</v>
      </c>
      <c r="C4062" s="1" t="s">
        <v>34</v>
      </c>
      <c r="D4062" s="1">
        <v>2015</v>
      </c>
      <c r="E4062" s="1">
        <v>59751</v>
      </c>
      <c r="F4062" s="1" t="s">
        <v>28</v>
      </c>
      <c r="G4062" s="1" t="s">
        <v>35</v>
      </c>
      <c r="H4062" s="1" t="s">
        <v>18</v>
      </c>
      <c r="I4062" s="1">
        <v>23.1</v>
      </c>
      <c r="J4062" s="1" t="s">
        <v>24</v>
      </c>
      <c r="K4062" s="1" t="s">
        <v>398</v>
      </c>
      <c r="L4062" s="1">
        <v>5</v>
      </c>
      <c r="N4062" s="1">
        <v>4.88</v>
      </c>
      <c r="P4062" s="2">
        <f t="shared" si="268"/>
        <v>67.040000000000006</v>
      </c>
      <c r="R4062" t="str">
        <f t="shared" si="267"/>
        <v/>
      </c>
    </row>
    <row r="4063" spans="1:18" ht="20.399999999999999" x14ac:dyDescent="0.35">
      <c r="A4063" s="1">
        <v>4061</v>
      </c>
      <c r="B4063" s="1" t="s">
        <v>300</v>
      </c>
      <c r="C4063" s="1" t="s">
        <v>15</v>
      </c>
      <c r="D4063" s="1">
        <v>2013</v>
      </c>
      <c r="E4063" s="1">
        <v>23312</v>
      </c>
      <c r="F4063" s="1" t="s">
        <v>28</v>
      </c>
      <c r="G4063" s="1" t="s">
        <v>35</v>
      </c>
      <c r="H4063" s="1" t="s">
        <v>18</v>
      </c>
      <c r="I4063" s="1">
        <v>11.05</v>
      </c>
      <c r="J4063" s="1" t="s">
        <v>24</v>
      </c>
      <c r="K4063" s="1" t="s">
        <v>301</v>
      </c>
      <c r="L4063" s="1">
        <v>4</v>
      </c>
      <c r="M4063" s="1" t="s">
        <v>302</v>
      </c>
      <c r="N4063" s="1">
        <v>40.5</v>
      </c>
      <c r="P4063" s="2">
        <f t="shared" si="268"/>
        <v>444</v>
      </c>
      <c r="R4063" t="str">
        <f t="shared" si="267"/>
        <v/>
      </c>
    </row>
    <row r="4064" spans="1:18" ht="20.399999999999999" x14ac:dyDescent="0.35">
      <c r="A4064" s="1">
        <v>4062</v>
      </c>
      <c r="B4064" s="1" t="s">
        <v>1885</v>
      </c>
      <c r="C4064" s="1" t="s">
        <v>15</v>
      </c>
      <c r="D4064" s="1">
        <v>2015</v>
      </c>
      <c r="E4064" s="1">
        <v>30000</v>
      </c>
      <c r="F4064" s="1" t="s">
        <v>28</v>
      </c>
      <c r="G4064" s="1" t="s">
        <v>17</v>
      </c>
      <c r="H4064" s="1" t="s">
        <v>18</v>
      </c>
      <c r="I4064" s="1">
        <v>20.73</v>
      </c>
      <c r="J4064" s="1" t="s">
        <v>24</v>
      </c>
      <c r="K4064" s="1" t="s">
        <v>273</v>
      </c>
      <c r="L4064" s="1">
        <v>5</v>
      </c>
      <c r="N4064" s="1">
        <v>6.55</v>
      </c>
      <c r="P4064" s="2">
        <f t="shared" si="268"/>
        <v>91.1</v>
      </c>
      <c r="R4064" t="str">
        <f t="shared" si="267"/>
        <v/>
      </c>
    </row>
    <row r="4065" spans="1:18" ht="20.399999999999999" x14ac:dyDescent="0.35">
      <c r="A4065" s="1">
        <v>4063</v>
      </c>
      <c r="B4065" s="1" t="s">
        <v>1349</v>
      </c>
      <c r="C4065" s="1" t="s">
        <v>34</v>
      </c>
      <c r="D4065" s="1">
        <v>2015</v>
      </c>
      <c r="E4065" s="1">
        <v>60146</v>
      </c>
      <c r="F4065" s="1" t="s">
        <v>23</v>
      </c>
      <c r="G4065" s="1" t="s">
        <v>35</v>
      </c>
      <c r="H4065" s="1" t="s">
        <v>18</v>
      </c>
      <c r="I4065" s="1">
        <v>14.16</v>
      </c>
      <c r="J4065" s="1" t="s">
        <v>24</v>
      </c>
      <c r="K4065" s="1" t="s">
        <v>640</v>
      </c>
      <c r="L4065" s="1">
        <v>5</v>
      </c>
      <c r="N4065" s="1">
        <v>29.64</v>
      </c>
      <c r="P4065" s="2">
        <f t="shared" si="268"/>
        <v>174.3</v>
      </c>
      <c r="R4065" t="str">
        <f t="shared" si="267"/>
        <v/>
      </c>
    </row>
    <row r="4066" spans="1:18" ht="20.399999999999999" x14ac:dyDescent="0.35">
      <c r="A4066" s="1">
        <v>4064</v>
      </c>
      <c r="B4066" s="1" t="s">
        <v>158</v>
      </c>
      <c r="C4066" s="1" t="s">
        <v>34</v>
      </c>
      <c r="D4066" s="1">
        <v>2013</v>
      </c>
      <c r="E4066" s="1">
        <v>44731</v>
      </c>
      <c r="F4066" s="1" t="s">
        <v>23</v>
      </c>
      <c r="G4066" s="1" t="s">
        <v>17</v>
      </c>
      <c r="H4066" s="1" t="s">
        <v>36</v>
      </c>
      <c r="I4066" s="1">
        <v>20</v>
      </c>
      <c r="J4066" s="1" t="s">
        <v>24</v>
      </c>
      <c r="K4066" s="1" t="s">
        <v>159</v>
      </c>
      <c r="L4066" s="1">
        <v>5</v>
      </c>
      <c r="N4066" s="1">
        <v>4.34</v>
      </c>
      <c r="P4066" s="2">
        <f t="shared" si="268"/>
        <v>68</v>
      </c>
      <c r="R4066" t="str">
        <f t="shared" si="267"/>
        <v/>
      </c>
    </row>
    <row r="4067" spans="1:18" ht="20.399999999999999" x14ac:dyDescent="0.35">
      <c r="A4067" s="1">
        <v>4065</v>
      </c>
      <c r="B4067" s="1" t="s">
        <v>2350</v>
      </c>
      <c r="C4067" s="1" t="s">
        <v>53</v>
      </c>
      <c r="D4067" s="1">
        <v>2014</v>
      </c>
      <c r="E4067" s="1">
        <v>43316</v>
      </c>
      <c r="F4067" s="1" t="s">
        <v>28</v>
      </c>
      <c r="G4067" s="1" t="s">
        <v>17</v>
      </c>
      <c r="H4067" s="1" t="s">
        <v>18</v>
      </c>
      <c r="I4067" s="1">
        <v>18.88</v>
      </c>
      <c r="J4067" s="1" t="s">
        <v>24</v>
      </c>
      <c r="K4067" s="1" t="s">
        <v>2351</v>
      </c>
      <c r="L4067" s="1">
        <v>5</v>
      </c>
      <c r="N4067" s="1">
        <v>6.22</v>
      </c>
      <c r="P4067" s="2">
        <f t="shared" si="268"/>
        <v>123.37</v>
      </c>
      <c r="R4067" t="str">
        <f t="shared" si="267"/>
        <v/>
      </c>
    </row>
    <row r="4068" spans="1:18" ht="20.399999999999999" x14ac:dyDescent="0.35">
      <c r="A4068" s="1">
        <v>4066</v>
      </c>
      <c r="B4068" s="1" t="s">
        <v>465</v>
      </c>
      <c r="C4068" s="1" t="s">
        <v>61</v>
      </c>
      <c r="D4068" s="1">
        <v>2009</v>
      </c>
      <c r="E4068" s="1">
        <v>92000</v>
      </c>
      <c r="F4068" s="1" t="s">
        <v>28</v>
      </c>
      <c r="G4068" s="1" t="s">
        <v>17</v>
      </c>
      <c r="H4068" s="1" t="s">
        <v>36</v>
      </c>
      <c r="I4068" s="1">
        <v>17</v>
      </c>
      <c r="J4068" s="1" t="s">
        <v>24</v>
      </c>
      <c r="K4068" s="1" t="s">
        <v>466</v>
      </c>
      <c r="L4068" s="1">
        <v>5</v>
      </c>
      <c r="N4068" s="1">
        <v>2.25</v>
      </c>
      <c r="P4068" s="2">
        <f t="shared" si="268"/>
        <v>118</v>
      </c>
      <c r="R4068" t="str">
        <f t="shared" si="267"/>
        <v/>
      </c>
    </row>
    <row r="4069" spans="1:18" ht="20.399999999999999" x14ac:dyDescent="0.35">
      <c r="A4069" s="1">
        <v>4067</v>
      </c>
      <c r="B4069" s="1" t="s">
        <v>748</v>
      </c>
      <c r="C4069" s="1" t="s">
        <v>39</v>
      </c>
      <c r="D4069" s="1">
        <v>2015</v>
      </c>
      <c r="E4069" s="1">
        <v>50000</v>
      </c>
      <c r="F4069" s="1" t="s">
        <v>23</v>
      </c>
      <c r="G4069" s="1" t="s">
        <v>35</v>
      </c>
      <c r="H4069" s="1" t="s">
        <v>18</v>
      </c>
      <c r="I4069" s="1">
        <v>16.36</v>
      </c>
      <c r="J4069" s="1" t="s">
        <v>24</v>
      </c>
      <c r="K4069" s="1" t="s">
        <v>62</v>
      </c>
      <c r="L4069" s="1">
        <v>5</v>
      </c>
      <c r="N4069" s="1">
        <v>38</v>
      </c>
      <c r="P4069" s="2">
        <f t="shared" si="268"/>
        <v>187.7</v>
      </c>
      <c r="R4069" t="str">
        <f t="shared" si="267"/>
        <v/>
      </c>
    </row>
    <row r="4070" spans="1:18" ht="20.399999999999999" x14ac:dyDescent="0.35">
      <c r="A4070" s="1">
        <v>4068</v>
      </c>
      <c r="B4070" s="1" t="s">
        <v>436</v>
      </c>
      <c r="C4070" s="1" t="s">
        <v>15</v>
      </c>
      <c r="D4070" s="1">
        <v>2008</v>
      </c>
      <c r="E4070" s="1">
        <v>69000</v>
      </c>
      <c r="F4070" s="1" t="s">
        <v>28</v>
      </c>
      <c r="G4070" s="1" t="s">
        <v>17</v>
      </c>
      <c r="H4070" s="1" t="s">
        <v>36</v>
      </c>
      <c r="I4070" s="1">
        <v>20.399999999999999</v>
      </c>
      <c r="J4070" s="1" t="s">
        <v>24</v>
      </c>
      <c r="K4070" s="1" t="s">
        <v>291</v>
      </c>
      <c r="L4070" s="1">
        <v>5</v>
      </c>
      <c r="N4070" s="1">
        <v>2.15</v>
      </c>
      <c r="P4070" s="2">
        <f t="shared" si="268"/>
        <v>81.8</v>
      </c>
      <c r="R4070" t="str">
        <f t="shared" si="267"/>
        <v/>
      </c>
    </row>
    <row r="4071" spans="1:18" ht="20.399999999999999" x14ac:dyDescent="0.35">
      <c r="A4071" s="1">
        <v>4069</v>
      </c>
      <c r="B4071" s="1" t="s">
        <v>339</v>
      </c>
      <c r="C4071" s="1" t="s">
        <v>34</v>
      </c>
      <c r="D4071" s="1">
        <v>2014</v>
      </c>
      <c r="E4071" s="1">
        <v>60280</v>
      </c>
      <c r="F4071" s="1" t="s">
        <v>23</v>
      </c>
      <c r="G4071" s="1" t="s">
        <v>35</v>
      </c>
      <c r="H4071" s="1" t="s">
        <v>18</v>
      </c>
      <c r="I4071" s="1">
        <v>22.48</v>
      </c>
      <c r="J4071" s="1" t="s">
        <v>24</v>
      </c>
      <c r="K4071" s="1" t="s">
        <v>77</v>
      </c>
      <c r="L4071" s="1">
        <v>5</v>
      </c>
      <c r="M4071" s="1" t="s">
        <v>1720</v>
      </c>
      <c r="N4071" s="1">
        <v>22.45</v>
      </c>
      <c r="P4071" s="2">
        <f t="shared" si="268"/>
        <v>190</v>
      </c>
      <c r="Q4071">
        <f t="shared" ref="Q4071:Q4101" si="269">VALUE(SUBSTITUTE(SUBSTITUTE(TRIM(M4071), CHAR(160), ""), " Lakh", "")) * 100000</f>
        <v>6371000</v>
      </c>
      <c r="R4071">
        <f t="shared" si="267"/>
        <v>99.997017736619057</v>
      </c>
    </row>
    <row r="4072" spans="1:18" ht="20.399999999999999" x14ac:dyDescent="0.35">
      <c r="A4072" s="1">
        <v>4070</v>
      </c>
      <c r="B4072" s="1" t="s">
        <v>258</v>
      </c>
      <c r="C4072" s="1" t="s">
        <v>34</v>
      </c>
      <c r="D4072" s="1">
        <v>2017</v>
      </c>
      <c r="E4072" s="1">
        <v>48161</v>
      </c>
      <c r="F4072" s="1" t="s">
        <v>23</v>
      </c>
      <c r="G4072" s="1" t="s">
        <v>35</v>
      </c>
      <c r="H4072" s="1" t="s">
        <v>18</v>
      </c>
      <c r="I4072" s="1">
        <v>15</v>
      </c>
      <c r="J4072" s="1" t="s">
        <v>24</v>
      </c>
      <c r="K4072" s="1" t="s">
        <v>259</v>
      </c>
      <c r="L4072" s="1">
        <v>5</v>
      </c>
      <c r="N4072" s="1">
        <v>20.87</v>
      </c>
      <c r="P4072" s="2">
        <f t="shared" si="268"/>
        <v>107.3</v>
      </c>
      <c r="R4072" t="str">
        <f t="shared" si="267"/>
        <v/>
      </c>
    </row>
    <row r="4073" spans="1:18" ht="20.399999999999999" x14ac:dyDescent="0.35">
      <c r="A4073" s="1">
        <v>4071</v>
      </c>
      <c r="B4073" s="1" t="s">
        <v>312</v>
      </c>
      <c r="C4073" s="1" t="s">
        <v>15</v>
      </c>
      <c r="D4073" s="1">
        <v>2013</v>
      </c>
      <c r="E4073" s="1">
        <v>41000</v>
      </c>
      <c r="F4073" s="1" t="s">
        <v>28</v>
      </c>
      <c r="G4073" s="1" t="s">
        <v>17</v>
      </c>
      <c r="H4073" s="1" t="s">
        <v>18</v>
      </c>
      <c r="I4073" s="1">
        <v>19.399999999999999</v>
      </c>
      <c r="J4073" s="1" t="s">
        <v>24</v>
      </c>
      <c r="K4073" s="1" t="s">
        <v>184</v>
      </c>
      <c r="L4073" s="1">
        <v>5</v>
      </c>
      <c r="N4073" s="1">
        <v>3.1</v>
      </c>
      <c r="P4073" s="2">
        <f t="shared" si="268"/>
        <v>86.8</v>
      </c>
      <c r="R4073" t="str">
        <f t="shared" si="267"/>
        <v/>
      </c>
    </row>
    <row r="4074" spans="1:18" ht="20.399999999999999" x14ac:dyDescent="0.35">
      <c r="A4074" s="1">
        <v>4072</v>
      </c>
      <c r="B4074" s="1" t="s">
        <v>1496</v>
      </c>
      <c r="C4074" s="1" t="s">
        <v>15</v>
      </c>
      <c r="D4074" s="1">
        <v>2016</v>
      </c>
      <c r="E4074" s="1">
        <v>6000</v>
      </c>
      <c r="F4074" s="1" t="s">
        <v>28</v>
      </c>
      <c r="G4074" s="1" t="s">
        <v>17</v>
      </c>
      <c r="H4074" s="1" t="s">
        <v>18</v>
      </c>
      <c r="I4074" s="1">
        <v>18.600000000000001</v>
      </c>
      <c r="J4074" s="1" t="s">
        <v>24</v>
      </c>
      <c r="K4074" s="1" t="s">
        <v>368</v>
      </c>
      <c r="L4074" s="1">
        <v>5</v>
      </c>
      <c r="N4074" s="1">
        <v>5.95</v>
      </c>
      <c r="P4074" s="2">
        <f t="shared" si="268"/>
        <v>81.83</v>
      </c>
      <c r="R4074" t="str">
        <f t="shared" si="267"/>
        <v/>
      </c>
    </row>
    <row r="4075" spans="1:18" ht="20.399999999999999" x14ac:dyDescent="0.35">
      <c r="A4075" s="1">
        <v>4073</v>
      </c>
      <c r="B4075" s="1" t="s">
        <v>2352</v>
      </c>
      <c r="C4075" s="1" t="s">
        <v>15</v>
      </c>
      <c r="D4075" s="1">
        <v>2006</v>
      </c>
      <c r="E4075" s="1">
        <v>133000</v>
      </c>
      <c r="F4075" s="1" t="s">
        <v>23</v>
      </c>
      <c r="G4075" s="1" t="s">
        <v>17</v>
      </c>
      <c r="H4075" s="1" t="s">
        <v>36</v>
      </c>
      <c r="I4075" s="1">
        <v>16.8</v>
      </c>
      <c r="J4075" s="1" t="s">
        <v>24</v>
      </c>
      <c r="K4075" s="1" t="s">
        <v>159</v>
      </c>
      <c r="L4075" s="1">
        <v>5</v>
      </c>
      <c r="N4075" s="1">
        <v>0.86</v>
      </c>
      <c r="P4075" s="2">
        <f t="shared" si="268"/>
        <v>68</v>
      </c>
      <c r="R4075" t="str">
        <f t="shared" si="267"/>
        <v/>
      </c>
    </row>
    <row r="4076" spans="1:18" ht="20.399999999999999" x14ac:dyDescent="0.35">
      <c r="A4076" s="1">
        <v>4074</v>
      </c>
      <c r="B4076" s="1" t="s">
        <v>293</v>
      </c>
      <c r="C4076" s="1" t="s">
        <v>61</v>
      </c>
      <c r="D4076" s="1">
        <v>2010</v>
      </c>
      <c r="E4076" s="1">
        <v>76000</v>
      </c>
      <c r="F4076" s="1" t="s">
        <v>23</v>
      </c>
      <c r="G4076" s="1" t="s">
        <v>17</v>
      </c>
      <c r="H4076" s="1" t="s">
        <v>18</v>
      </c>
      <c r="I4076" s="1">
        <v>11.5</v>
      </c>
      <c r="J4076" s="1" t="s">
        <v>24</v>
      </c>
      <c r="K4076" s="1" t="s">
        <v>294</v>
      </c>
      <c r="L4076" s="1">
        <v>7</v>
      </c>
      <c r="N4076" s="1">
        <v>9.25</v>
      </c>
      <c r="P4076" s="2">
        <f t="shared" si="268"/>
        <v>171</v>
      </c>
      <c r="R4076" t="str">
        <f t="shared" si="267"/>
        <v/>
      </c>
    </row>
    <row r="4077" spans="1:18" ht="20.399999999999999" x14ac:dyDescent="0.35">
      <c r="A4077" s="1">
        <v>4075</v>
      </c>
      <c r="B4077" s="1" t="s">
        <v>2299</v>
      </c>
      <c r="C4077" s="1" t="s">
        <v>15</v>
      </c>
      <c r="D4077" s="1">
        <v>2011</v>
      </c>
      <c r="E4077" s="1">
        <v>15590</v>
      </c>
      <c r="F4077" s="1" t="s">
        <v>28</v>
      </c>
      <c r="G4077" s="1" t="s">
        <v>17</v>
      </c>
      <c r="H4077" s="1" t="s">
        <v>18</v>
      </c>
      <c r="I4077" s="1">
        <v>19.809999999999999</v>
      </c>
      <c r="J4077" s="1" t="s">
        <v>24</v>
      </c>
      <c r="K4077" s="1" t="s">
        <v>351</v>
      </c>
      <c r="L4077" s="1">
        <v>5</v>
      </c>
      <c r="N4077" s="1">
        <v>2.25</v>
      </c>
      <c r="P4077" s="2">
        <f t="shared" si="268"/>
        <v>68.05</v>
      </c>
      <c r="R4077" t="str">
        <f t="shared" si="267"/>
        <v/>
      </c>
    </row>
    <row r="4078" spans="1:18" ht="20.399999999999999" x14ac:dyDescent="0.35">
      <c r="A4078" s="1">
        <v>4076</v>
      </c>
      <c r="B4078" s="1" t="s">
        <v>1129</v>
      </c>
      <c r="C4078" s="1" t="s">
        <v>53</v>
      </c>
      <c r="D4078" s="1">
        <v>2016</v>
      </c>
      <c r="E4078" s="1">
        <v>69681</v>
      </c>
      <c r="F4078" s="1" t="s">
        <v>28</v>
      </c>
      <c r="G4078" s="1" t="s">
        <v>17</v>
      </c>
      <c r="H4078" s="1" t="s">
        <v>18</v>
      </c>
      <c r="I4078" s="1">
        <v>17</v>
      </c>
      <c r="J4078" s="1" t="s">
        <v>24</v>
      </c>
      <c r="K4078" s="1" t="s">
        <v>84</v>
      </c>
      <c r="L4078" s="1">
        <v>5</v>
      </c>
      <c r="N4078" s="1">
        <v>6.13</v>
      </c>
      <c r="P4078" s="2">
        <f t="shared" si="268"/>
        <v>80</v>
      </c>
      <c r="R4078" t="str">
        <f t="shared" si="267"/>
        <v/>
      </c>
    </row>
    <row r="4079" spans="1:18" ht="20.399999999999999" x14ac:dyDescent="0.35">
      <c r="A4079" s="1">
        <v>4077</v>
      </c>
      <c r="B4079" s="1" t="s">
        <v>2353</v>
      </c>
      <c r="C4079" s="1" t="s">
        <v>53</v>
      </c>
      <c r="D4079" s="1">
        <v>2006</v>
      </c>
      <c r="E4079" s="1">
        <v>70362</v>
      </c>
      <c r="F4079" s="1" t="s">
        <v>28</v>
      </c>
      <c r="G4079" s="1" t="s">
        <v>17</v>
      </c>
      <c r="H4079" s="1" t="s">
        <v>36</v>
      </c>
      <c r="I4079" s="1">
        <v>15.4</v>
      </c>
      <c r="J4079" s="1" t="s">
        <v>24</v>
      </c>
      <c r="K4079" s="1" t="s">
        <v>188</v>
      </c>
      <c r="L4079" s="1">
        <v>5</v>
      </c>
      <c r="N4079" s="1">
        <v>1.81</v>
      </c>
      <c r="P4079" s="2"/>
      <c r="R4079" t="str">
        <f t="shared" si="267"/>
        <v/>
      </c>
    </row>
    <row r="4080" spans="1:18" ht="20.399999999999999" x14ac:dyDescent="0.35">
      <c r="A4080" s="1">
        <v>4078</v>
      </c>
      <c r="B4080" s="1" t="s">
        <v>1683</v>
      </c>
      <c r="C4080" s="1" t="s">
        <v>22</v>
      </c>
      <c r="D4080" s="1">
        <v>2014</v>
      </c>
      <c r="E4080" s="1">
        <v>49112</v>
      </c>
      <c r="F4080" s="1" t="s">
        <v>28</v>
      </c>
      <c r="G4080" s="1" t="s">
        <v>35</v>
      </c>
      <c r="H4080" s="1" t="s">
        <v>36</v>
      </c>
      <c r="I4080" s="1">
        <v>15.5</v>
      </c>
      <c r="J4080" s="1" t="s">
        <v>24</v>
      </c>
      <c r="K4080" s="1" t="s">
        <v>196</v>
      </c>
      <c r="L4080" s="1">
        <v>5</v>
      </c>
      <c r="N4080" s="1">
        <v>3.79</v>
      </c>
      <c r="P4080" s="2">
        <f>--LEFT(K4080, FIND(" ", K4080) - 1)</f>
        <v>86.7</v>
      </c>
      <c r="R4080" t="str">
        <f t="shared" si="267"/>
        <v/>
      </c>
    </row>
    <row r="4081" spans="1:18" ht="20.399999999999999" x14ac:dyDescent="0.35">
      <c r="A4081" s="1">
        <v>4079</v>
      </c>
      <c r="B4081" s="1" t="s">
        <v>2354</v>
      </c>
      <c r="C4081" s="1" t="s">
        <v>39</v>
      </c>
      <c r="D4081" s="1">
        <v>2017</v>
      </c>
      <c r="E4081" s="1">
        <v>25000</v>
      </c>
      <c r="F4081" s="1" t="s">
        <v>23</v>
      </c>
      <c r="G4081" s="1" t="s">
        <v>35</v>
      </c>
      <c r="H4081" s="1" t="s">
        <v>18</v>
      </c>
      <c r="I4081" s="1">
        <v>13.33</v>
      </c>
      <c r="J4081" s="1" t="s">
        <v>24</v>
      </c>
      <c r="K4081" s="1" t="s">
        <v>1373</v>
      </c>
      <c r="L4081" s="1">
        <v>5</v>
      </c>
      <c r="M4081" s="1" t="s">
        <v>2355</v>
      </c>
      <c r="N4081" s="1">
        <v>160</v>
      </c>
      <c r="P4081" s="2">
        <f>--LEFT(K4081, FIND(" ", K4081) - 1)</f>
        <v>255</v>
      </c>
      <c r="R4081" t="str">
        <f t="shared" si="267"/>
        <v/>
      </c>
    </row>
    <row r="4082" spans="1:18" ht="20.399999999999999" x14ac:dyDescent="0.35">
      <c r="A4082" s="1">
        <v>4080</v>
      </c>
      <c r="B4082" s="1" t="s">
        <v>737</v>
      </c>
      <c r="C4082" s="1" t="s">
        <v>15</v>
      </c>
      <c r="D4082" s="1">
        <v>2011</v>
      </c>
      <c r="E4082" s="1">
        <v>74000</v>
      </c>
      <c r="F4082" s="1" t="s">
        <v>23</v>
      </c>
      <c r="G4082" s="1" t="s">
        <v>17</v>
      </c>
      <c r="H4082" s="1" t="s">
        <v>18</v>
      </c>
      <c r="I4082" s="1">
        <v>23.59</v>
      </c>
      <c r="J4082" s="1" t="s">
        <v>24</v>
      </c>
      <c r="K4082" s="1" t="s">
        <v>188</v>
      </c>
      <c r="L4082" s="1">
        <v>5</v>
      </c>
      <c r="N4082" s="1">
        <v>3.6</v>
      </c>
      <c r="P4082" s="2"/>
      <c r="R4082" t="str">
        <f t="shared" si="267"/>
        <v/>
      </c>
    </row>
    <row r="4083" spans="1:18" ht="20.399999999999999" x14ac:dyDescent="0.35">
      <c r="A4083" s="1">
        <v>4081</v>
      </c>
      <c r="B4083" s="1" t="s">
        <v>179</v>
      </c>
      <c r="C4083" s="1" t="s">
        <v>22</v>
      </c>
      <c r="D4083" s="1">
        <v>2013</v>
      </c>
      <c r="E4083" s="1">
        <v>15200</v>
      </c>
      <c r="F4083" s="1" t="s">
        <v>28</v>
      </c>
      <c r="G4083" s="1" t="s">
        <v>35</v>
      </c>
      <c r="H4083" s="1" t="s">
        <v>36</v>
      </c>
      <c r="I4083" s="1">
        <v>16.95</v>
      </c>
      <c r="J4083" s="1" t="s">
        <v>24</v>
      </c>
      <c r="K4083" s="1" t="s">
        <v>151</v>
      </c>
      <c r="L4083" s="1">
        <v>5</v>
      </c>
      <c r="N4083" s="1">
        <v>3.85</v>
      </c>
      <c r="P4083" s="2">
        <f t="shared" ref="P4083:P4114" si="270">--LEFT(K4083, FIND(" ", K4083) - 1)</f>
        <v>78.900000000000006</v>
      </c>
      <c r="R4083" t="str">
        <f t="shared" si="267"/>
        <v/>
      </c>
    </row>
    <row r="4084" spans="1:18" ht="20.399999999999999" x14ac:dyDescent="0.35">
      <c r="A4084" s="1">
        <v>4082</v>
      </c>
      <c r="B4084" s="1" t="s">
        <v>113</v>
      </c>
      <c r="C4084" s="1" t="s">
        <v>39</v>
      </c>
      <c r="D4084" s="1">
        <v>2013</v>
      </c>
      <c r="E4084" s="1">
        <v>86300</v>
      </c>
      <c r="F4084" s="1" t="s">
        <v>23</v>
      </c>
      <c r="G4084" s="1" t="s">
        <v>17</v>
      </c>
      <c r="H4084" s="1" t="s">
        <v>18</v>
      </c>
      <c r="I4084" s="1">
        <v>22.07</v>
      </c>
      <c r="J4084" s="1" t="s">
        <v>24</v>
      </c>
      <c r="K4084" s="1" t="s">
        <v>114</v>
      </c>
      <c r="L4084" s="1">
        <v>5</v>
      </c>
      <c r="N4084" s="1">
        <v>4.5</v>
      </c>
      <c r="P4084" s="2">
        <f t="shared" si="270"/>
        <v>73.900000000000006</v>
      </c>
      <c r="R4084" t="str">
        <f t="shared" si="267"/>
        <v/>
      </c>
    </row>
    <row r="4085" spans="1:18" ht="20.399999999999999" x14ac:dyDescent="0.35">
      <c r="A4085" s="1">
        <v>4083</v>
      </c>
      <c r="B4085" s="1" t="s">
        <v>2356</v>
      </c>
      <c r="C4085" s="1" t="s">
        <v>34</v>
      </c>
      <c r="D4085" s="1">
        <v>2018</v>
      </c>
      <c r="E4085" s="1">
        <v>26731</v>
      </c>
      <c r="F4085" s="1" t="s">
        <v>28</v>
      </c>
      <c r="G4085" s="1" t="s">
        <v>17</v>
      </c>
      <c r="H4085" s="1" t="s">
        <v>18</v>
      </c>
      <c r="I4085" s="1">
        <v>21.1</v>
      </c>
      <c r="J4085" s="1" t="s">
        <v>24</v>
      </c>
      <c r="K4085" s="1" t="s">
        <v>363</v>
      </c>
      <c r="L4085" s="1">
        <v>5</v>
      </c>
      <c r="M4085" s="1" t="s">
        <v>2357</v>
      </c>
      <c r="N4085" s="1">
        <v>8.61</v>
      </c>
      <c r="P4085" s="2">
        <f t="shared" si="270"/>
        <v>100</v>
      </c>
      <c r="Q4085">
        <f t="shared" si="269"/>
        <v>1089000</v>
      </c>
      <c r="R4085">
        <f t="shared" si="267"/>
        <v>99.990817263544542</v>
      </c>
    </row>
    <row r="4086" spans="1:18" ht="20.399999999999999" x14ac:dyDescent="0.35">
      <c r="A4086" s="1">
        <v>4084</v>
      </c>
      <c r="B4086" s="1" t="s">
        <v>419</v>
      </c>
      <c r="C4086" s="1" t="s">
        <v>129</v>
      </c>
      <c r="D4086" s="1">
        <v>2016</v>
      </c>
      <c r="E4086" s="1">
        <v>74000</v>
      </c>
      <c r="F4086" s="1" t="s">
        <v>23</v>
      </c>
      <c r="G4086" s="1" t="s">
        <v>17</v>
      </c>
      <c r="H4086" s="1" t="s">
        <v>18</v>
      </c>
      <c r="I4086" s="1">
        <v>21.9</v>
      </c>
      <c r="J4086" s="1" t="s">
        <v>24</v>
      </c>
      <c r="K4086" s="1" t="s">
        <v>32</v>
      </c>
      <c r="L4086" s="1">
        <v>5</v>
      </c>
      <c r="N4086" s="1">
        <v>6.5</v>
      </c>
      <c r="P4086" s="2">
        <f t="shared" si="270"/>
        <v>88.76</v>
      </c>
      <c r="R4086" t="str">
        <f t="shared" si="267"/>
        <v/>
      </c>
    </row>
    <row r="4087" spans="1:18" ht="20.399999999999999" x14ac:dyDescent="0.35">
      <c r="A4087" s="1">
        <v>4085</v>
      </c>
      <c r="B4087" s="1" t="s">
        <v>520</v>
      </c>
      <c r="C4087" s="1" t="s">
        <v>27</v>
      </c>
      <c r="D4087" s="1">
        <v>2005</v>
      </c>
      <c r="E4087" s="1">
        <v>83929</v>
      </c>
      <c r="F4087" s="1" t="s">
        <v>28</v>
      </c>
      <c r="G4087" s="1" t="s">
        <v>35</v>
      </c>
      <c r="H4087" s="1" t="s">
        <v>18</v>
      </c>
      <c r="I4087" s="1">
        <v>11.3</v>
      </c>
      <c r="J4087" s="1" t="s">
        <v>24</v>
      </c>
      <c r="K4087" s="1" t="s">
        <v>521</v>
      </c>
      <c r="L4087" s="1">
        <v>5</v>
      </c>
      <c r="N4087" s="1">
        <v>2.6</v>
      </c>
      <c r="P4087" s="2">
        <f t="shared" si="270"/>
        <v>125</v>
      </c>
      <c r="R4087" t="str">
        <f t="shared" si="267"/>
        <v/>
      </c>
    </row>
    <row r="4088" spans="1:18" ht="20.399999999999999" x14ac:dyDescent="0.35">
      <c r="A4088" s="1">
        <v>4086</v>
      </c>
      <c r="B4088" s="1" t="s">
        <v>246</v>
      </c>
      <c r="C4088" s="1" t="s">
        <v>22</v>
      </c>
      <c r="D4088" s="1">
        <v>2015</v>
      </c>
      <c r="E4088" s="1">
        <v>65000</v>
      </c>
      <c r="F4088" s="1" t="s">
        <v>23</v>
      </c>
      <c r="G4088" s="1" t="s">
        <v>17</v>
      </c>
      <c r="H4088" s="1" t="s">
        <v>18</v>
      </c>
      <c r="I4088" s="1">
        <v>12.99</v>
      </c>
      <c r="J4088" s="1" t="s">
        <v>24</v>
      </c>
      <c r="K4088" s="1" t="s">
        <v>247</v>
      </c>
      <c r="L4088" s="1">
        <v>7</v>
      </c>
      <c r="N4088" s="1">
        <v>15</v>
      </c>
      <c r="P4088" s="2">
        <f t="shared" si="270"/>
        <v>100.6</v>
      </c>
      <c r="R4088" t="str">
        <f t="shared" si="267"/>
        <v/>
      </c>
    </row>
    <row r="4089" spans="1:18" ht="20.399999999999999" x14ac:dyDescent="0.35">
      <c r="A4089" s="1">
        <v>4087</v>
      </c>
      <c r="B4089" s="1" t="s">
        <v>2358</v>
      </c>
      <c r="C4089" s="1" t="s">
        <v>22</v>
      </c>
      <c r="D4089" s="1">
        <v>2017</v>
      </c>
      <c r="E4089" s="1">
        <v>20000</v>
      </c>
      <c r="F4089" s="1" t="s">
        <v>28</v>
      </c>
      <c r="G4089" s="1" t="s">
        <v>35</v>
      </c>
      <c r="H4089" s="1" t="s">
        <v>18</v>
      </c>
      <c r="I4089" s="1">
        <v>23.1</v>
      </c>
      <c r="J4089" s="1" t="s">
        <v>24</v>
      </c>
      <c r="K4089" s="1" t="s">
        <v>398</v>
      </c>
      <c r="L4089" s="1">
        <v>5</v>
      </c>
      <c r="N4089" s="1">
        <v>4.7</v>
      </c>
      <c r="P4089" s="2">
        <f t="shared" si="270"/>
        <v>67.040000000000006</v>
      </c>
      <c r="R4089" t="str">
        <f t="shared" si="267"/>
        <v/>
      </c>
    </row>
    <row r="4090" spans="1:18" ht="20.399999999999999" x14ac:dyDescent="0.35">
      <c r="A4090" s="1">
        <v>4088</v>
      </c>
      <c r="B4090" s="1" t="s">
        <v>965</v>
      </c>
      <c r="C4090" s="1" t="s">
        <v>39</v>
      </c>
      <c r="D4090" s="1">
        <v>2015</v>
      </c>
      <c r="E4090" s="1">
        <v>122086</v>
      </c>
      <c r="F4090" s="1" t="s">
        <v>23</v>
      </c>
      <c r="G4090" s="1" t="s">
        <v>35</v>
      </c>
      <c r="H4090" s="1" t="s">
        <v>18</v>
      </c>
      <c r="I4090" s="1">
        <v>19.3</v>
      </c>
      <c r="J4090" s="1" t="s">
        <v>24</v>
      </c>
      <c r="K4090" s="1" t="s">
        <v>524</v>
      </c>
      <c r="L4090" s="1">
        <v>5</v>
      </c>
      <c r="N4090" s="1">
        <v>12.99</v>
      </c>
      <c r="P4090" s="2">
        <f t="shared" si="270"/>
        <v>141</v>
      </c>
      <c r="R4090" t="str">
        <f t="shared" si="267"/>
        <v/>
      </c>
    </row>
    <row r="4091" spans="1:18" ht="20.399999999999999" x14ac:dyDescent="0.35">
      <c r="A4091" s="1">
        <v>4089</v>
      </c>
      <c r="B4091" s="1" t="s">
        <v>698</v>
      </c>
      <c r="C4091" s="1" t="s">
        <v>53</v>
      </c>
      <c r="D4091" s="1">
        <v>2018</v>
      </c>
      <c r="E4091" s="1">
        <v>35442</v>
      </c>
      <c r="F4091" s="1" t="s">
        <v>28</v>
      </c>
      <c r="G4091" s="1" t="s">
        <v>17</v>
      </c>
      <c r="H4091" s="1" t="s">
        <v>18</v>
      </c>
      <c r="I4091" s="1">
        <v>17.3</v>
      </c>
      <c r="J4091" s="1" t="s">
        <v>24</v>
      </c>
      <c r="K4091" s="1" t="s">
        <v>201</v>
      </c>
      <c r="L4091" s="1">
        <v>7</v>
      </c>
      <c r="N4091" s="1">
        <v>7.32</v>
      </c>
      <c r="P4091" s="2">
        <f t="shared" si="270"/>
        <v>117.3</v>
      </c>
      <c r="R4091" t="str">
        <f t="shared" si="267"/>
        <v/>
      </c>
    </row>
    <row r="4092" spans="1:18" ht="20.399999999999999" x14ac:dyDescent="0.35">
      <c r="A4092" s="1">
        <v>4090</v>
      </c>
      <c r="B4092" s="1" t="s">
        <v>788</v>
      </c>
      <c r="C4092" s="1" t="s">
        <v>61</v>
      </c>
      <c r="D4092" s="1">
        <v>2015</v>
      </c>
      <c r="E4092" s="1">
        <v>62542</v>
      </c>
      <c r="F4092" s="1" t="s">
        <v>23</v>
      </c>
      <c r="G4092" s="1" t="s">
        <v>17</v>
      </c>
      <c r="H4092" s="1" t="s">
        <v>36</v>
      </c>
      <c r="I4092" s="1">
        <v>23.9</v>
      </c>
      <c r="J4092" s="1" t="s">
        <v>24</v>
      </c>
      <c r="K4092" s="1" t="s">
        <v>25</v>
      </c>
      <c r="L4092" s="1">
        <v>5</v>
      </c>
      <c r="N4092" s="1">
        <v>6.5</v>
      </c>
      <c r="P4092" s="2">
        <f t="shared" si="270"/>
        <v>126.2</v>
      </c>
      <c r="R4092" t="str">
        <f t="shared" si="267"/>
        <v/>
      </c>
    </row>
    <row r="4093" spans="1:18" ht="20.399999999999999" x14ac:dyDescent="0.35">
      <c r="A4093" s="1">
        <v>4091</v>
      </c>
      <c r="B4093" s="1" t="s">
        <v>465</v>
      </c>
      <c r="C4093" s="1" t="s">
        <v>34</v>
      </c>
      <c r="D4093" s="1">
        <v>2012</v>
      </c>
      <c r="E4093" s="1">
        <v>26671</v>
      </c>
      <c r="F4093" s="1" t="s">
        <v>28</v>
      </c>
      <c r="G4093" s="1" t="s">
        <v>17</v>
      </c>
      <c r="H4093" s="1" t="s">
        <v>36</v>
      </c>
      <c r="I4093" s="1">
        <v>17</v>
      </c>
      <c r="J4093" s="1" t="s">
        <v>24</v>
      </c>
      <c r="K4093" s="1" t="s">
        <v>466</v>
      </c>
      <c r="L4093" s="1">
        <v>5</v>
      </c>
      <c r="N4093" s="1">
        <v>5.67</v>
      </c>
      <c r="P4093" s="2">
        <f t="shared" si="270"/>
        <v>118</v>
      </c>
      <c r="R4093" t="str">
        <f t="shared" si="267"/>
        <v/>
      </c>
    </row>
    <row r="4094" spans="1:18" ht="20.399999999999999" x14ac:dyDescent="0.35">
      <c r="A4094" s="1">
        <v>4092</v>
      </c>
      <c r="B4094" s="1" t="s">
        <v>2359</v>
      </c>
      <c r="C4094" s="1" t="s">
        <v>27</v>
      </c>
      <c r="D4094" s="1">
        <v>2014</v>
      </c>
      <c r="E4094" s="1">
        <v>83500</v>
      </c>
      <c r="F4094" s="1" t="s">
        <v>23</v>
      </c>
      <c r="G4094" s="1" t="s">
        <v>17</v>
      </c>
      <c r="H4094" s="1" t="s">
        <v>36</v>
      </c>
      <c r="I4094" s="1">
        <v>19.68</v>
      </c>
      <c r="J4094" s="1" t="s">
        <v>24</v>
      </c>
      <c r="K4094" s="1" t="s">
        <v>223</v>
      </c>
      <c r="L4094" s="1">
        <v>5</v>
      </c>
      <c r="N4094" s="1">
        <v>3</v>
      </c>
      <c r="P4094" s="2">
        <f t="shared" si="270"/>
        <v>67</v>
      </c>
      <c r="R4094" t="str">
        <f t="shared" si="267"/>
        <v/>
      </c>
    </row>
    <row r="4095" spans="1:18" ht="20.399999999999999" x14ac:dyDescent="0.35">
      <c r="A4095" s="1">
        <v>4093</v>
      </c>
      <c r="B4095" s="1" t="s">
        <v>2360</v>
      </c>
      <c r="C4095" s="1" t="s">
        <v>61</v>
      </c>
      <c r="D4095" s="1">
        <v>2015</v>
      </c>
      <c r="E4095" s="1">
        <v>46166</v>
      </c>
      <c r="F4095" s="1" t="s">
        <v>23</v>
      </c>
      <c r="G4095" s="1" t="s">
        <v>17</v>
      </c>
      <c r="H4095" s="1" t="s">
        <v>36</v>
      </c>
      <c r="I4095" s="1">
        <v>26.21</v>
      </c>
      <c r="J4095" s="1" t="s">
        <v>24</v>
      </c>
      <c r="K4095" s="1" t="s">
        <v>80</v>
      </c>
      <c r="L4095" s="1">
        <v>5</v>
      </c>
      <c r="N4095" s="1">
        <v>5.5</v>
      </c>
      <c r="P4095" s="2">
        <f t="shared" si="270"/>
        <v>88.5</v>
      </c>
      <c r="R4095" t="str">
        <f t="shared" si="267"/>
        <v/>
      </c>
    </row>
    <row r="4096" spans="1:18" ht="20.399999999999999" x14ac:dyDescent="0.35">
      <c r="A4096" s="1">
        <v>4094</v>
      </c>
      <c r="B4096" s="1" t="s">
        <v>216</v>
      </c>
      <c r="C4096" s="1" t="s">
        <v>22</v>
      </c>
      <c r="D4096" s="1">
        <v>2015</v>
      </c>
      <c r="E4096" s="1">
        <v>25200</v>
      </c>
      <c r="F4096" s="1" t="s">
        <v>28</v>
      </c>
      <c r="G4096" s="1" t="s">
        <v>17</v>
      </c>
      <c r="H4096" s="1" t="s">
        <v>18</v>
      </c>
      <c r="I4096" s="1">
        <v>18.899999999999999</v>
      </c>
      <c r="J4096" s="1" t="s">
        <v>24</v>
      </c>
      <c r="K4096" s="1" t="s">
        <v>88</v>
      </c>
      <c r="L4096" s="1">
        <v>5</v>
      </c>
      <c r="N4096" s="1">
        <v>3.35</v>
      </c>
      <c r="P4096" s="2">
        <f t="shared" si="270"/>
        <v>67.099999999999994</v>
      </c>
      <c r="R4096" t="str">
        <f t="shared" si="267"/>
        <v/>
      </c>
    </row>
    <row r="4097" spans="1:18" ht="20.399999999999999" x14ac:dyDescent="0.35">
      <c r="A4097" s="1">
        <v>4095</v>
      </c>
      <c r="B4097" s="1" t="s">
        <v>2361</v>
      </c>
      <c r="C4097" s="1" t="s">
        <v>34</v>
      </c>
      <c r="D4097" s="1">
        <v>2015</v>
      </c>
      <c r="E4097" s="1">
        <v>35463</v>
      </c>
      <c r="F4097" s="1" t="s">
        <v>23</v>
      </c>
      <c r="G4097" s="1" t="s">
        <v>35</v>
      </c>
      <c r="H4097" s="1" t="s">
        <v>18</v>
      </c>
      <c r="I4097" s="1">
        <v>14.94</v>
      </c>
      <c r="J4097" s="1" t="s">
        <v>24</v>
      </c>
      <c r="K4097" s="1" t="s">
        <v>226</v>
      </c>
      <c r="L4097" s="1">
        <v>5</v>
      </c>
      <c r="N4097" s="1">
        <v>25.02</v>
      </c>
      <c r="P4097" s="2">
        <f t="shared" si="270"/>
        <v>241.4</v>
      </c>
      <c r="R4097" t="str">
        <f t="shared" si="267"/>
        <v/>
      </c>
    </row>
    <row r="4098" spans="1:18" ht="20.399999999999999" x14ac:dyDescent="0.35">
      <c r="A4098" s="1">
        <v>4096</v>
      </c>
      <c r="B4098" s="1" t="s">
        <v>2362</v>
      </c>
      <c r="C4098" s="1" t="s">
        <v>34</v>
      </c>
      <c r="D4098" s="1">
        <v>2017</v>
      </c>
      <c r="E4098" s="1">
        <v>23249</v>
      </c>
      <c r="F4098" s="1" t="s">
        <v>28</v>
      </c>
      <c r="G4098" s="1" t="s">
        <v>35</v>
      </c>
      <c r="H4098" s="1" t="s">
        <v>18</v>
      </c>
      <c r="I4098" s="1">
        <v>19.16</v>
      </c>
      <c r="J4098" s="1" t="s">
        <v>24</v>
      </c>
      <c r="K4098" s="1" t="s">
        <v>2363</v>
      </c>
      <c r="L4098" s="1">
        <v>5</v>
      </c>
      <c r="M4098" s="1" t="s">
        <v>2364</v>
      </c>
      <c r="N4098" s="1">
        <v>26.11</v>
      </c>
      <c r="P4098" s="2">
        <f t="shared" si="270"/>
        <v>175.67</v>
      </c>
      <c r="Q4098">
        <f t="shared" si="269"/>
        <v>4061999.9999999995</v>
      </c>
      <c r="R4098">
        <f t="shared" si="267"/>
        <v>99.99567528311178</v>
      </c>
    </row>
    <row r="4099" spans="1:18" ht="20.399999999999999" x14ac:dyDescent="0.35">
      <c r="A4099" s="1">
        <v>4097</v>
      </c>
      <c r="B4099" s="1" t="s">
        <v>220</v>
      </c>
      <c r="C4099" s="1" t="s">
        <v>34</v>
      </c>
      <c r="D4099" s="1">
        <v>2016</v>
      </c>
      <c r="E4099" s="1">
        <v>40310</v>
      </c>
      <c r="F4099" s="1" t="s">
        <v>28</v>
      </c>
      <c r="G4099" s="1" t="s">
        <v>17</v>
      </c>
      <c r="H4099" s="1" t="s">
        <v>18</v>
      </c>
      <c r="I4099" s="1">
        <v>18.600000000000001</v>
      </c>
      <c r="J4099" s="1" t="s">
        <v>24</v>
      </c>
      <c r="K4099" s="1" t="s">
        <v>368</v>
      </c>
      <c r="L4099" s="1">
        <v>5</v>
      </c>
      <c r="N4099" s="1">
        <v>7.09</v>
      </c>
      <c r="P4099" s="2">
        <f t="shared" si="270"/>
        <v>81.83</v>
      </c>
      <c r="R4099" t="str">
        <f t="shared" si="267"/>
        <v/>
      </c>
    </row>
    <row r="4100" spans="1:18" ht="20.399999999999999" x14ac:dyDescent="0.35">
      <c r="A4100" s="1">
        <v>4098</v>
      </c>
      <c r="B4100" s="1" t="s">
        <v>1820</v>
      </c>
      <c r="C4100" s="1" t="s">
        <v>61</v>
      </c>
      <c r="D4100" s="1">
        <v>2012</v>
      </c>
      <c r="E4100" s="1">
        <v>82069</v>
      </c>
      <c r="F4100" s="1" t="s">
        <v>16</v>
      </c>
      <c r="G4100" s="1" t="s">
        <v>17</v>
      </c>
      <c r="H4100" s="1" t="s">
        <v>18</v>
      </c>
      <c r="I4100" s="1">
        <v>21.4</v>
      </c>
      <c r="J4100" s="1" t="s">
        <v>19</v>
      </c>
      <c r="K4100" s="1" t="s">
        <v>691</v>
      </c>
      <c r="L4100" s="1">
        <v>5</v>
      </c>
      <c r="N4100" s="1">
        <v>2.65</v>
      </c>
      <c r="P4100" s="2">
        <f t="shared" si="270"/>
        <v>103.3</v>
      </c>
      <c r="R4100" t="str">
        <f t="shared" si="267"/>
        <v/>
      </c>
    </row>
    <row r="4101" spans="1:18" ht="20.399999999999999" x14ac:dyDescent="0.35">
      <c r="A4101" s="1">
        <v>4099</v>
      </c>
      <c r="B4101" s="1" t="s">
        <v>326</v>
      </c>
      <c r="C4101" s="1" t="s">
        <v>61</v>
      </c>
      <c r="D4101" s="1">
        <v>2018</v>
      </c>
      <c r="E4101" s="1">
        <v>10000</v>
      </c>
      <c r="F4101" s="1" t="s">
        <v>28</v>
      </c>
      <c r="G4101" s="1" t="s">
        <v>17</v>
      </c>
      <c r="H4101" s="1" t="s">
        <v>18</v>
      </c>
      <c r="I4101" s="1">
        <v>18.899999999999999</v>
      </c>
      <c r="J4101" s="1" t="s">
        <v>24</v>
      </c>
      <c r="K4101" s="1" t="s">
        <v>327</v>
      </c>
      <c r="L4101" s="1">
        <v>5</v>
      </c>
      <c r="M4101" s="1" t="s">
        <v>2365</v>
      </c>
      <c r="N4101" s="1">
        <v>6.5</v>
      </c>
      <c r="P4101" s="2">
        <f t="shared" si="270"/>
        <v>81.86</v>
      </c>
      <c r="Q4101">
        <f t="shared" si="269"/>
        <v>754000</v>
      </c>
      <c r="R4101">
        <f t="shared" si="267"/>
        <v>99.98914323607427</v>
      </c>
    </row>
    <row r="4102" spans="1:18" ht="20.399999999999999" x14ac:dyDescent="0.35">
      <c r="A4102" s="1">
        <v>4100</v>
      </c>
      <c r="B4102" s="1" t="s">
        <v>113</v>
      </c>
      <c r="C4102" s="1" t="s">
        <v>27</v>
      </c>
      <c r="D4102" s="1">
        <v>2012</v>
      </c>
      <c r="E4102" s="1">
        <v>94000</v>
      </c>
      <c r="F4102" s="1" t="s">
        <v>23</v>
      </c>
      <c r="G4102" s="1" t="s">
        <v>17</v>
      </c>
      <c r="H4102" s="1" t="s">
        <v>18</v>
      </c>
      <c r="I4102" s="1">
        <v>22.07</v>
      </c>
      <c r="J4102" s="1" t="s">
        <v>24</v>
      </c>
      <c r="K4102" s="1" t="s">
        <v>114</v>
      </c>
      <c r="L4102" s="1">
        <v>5</v>
      </c>
      <c r="N4102" s="1">
        <v>4.5</v>
      </c>
      <c r="P4102" s="2">
        <f t="shared" si="270"/>
        <v>73.900000000000006</v>
      </c>
      <c r="R4102" t="str">
        <f t="shared" si="267"/>
        <v/>
      </c>
    </row>
    <row r="4103" spans="1:18" ht="20.399999999999999" x14ac:dyDescent="0.35">
      <c r="A4103" s="1">
        <v>4101</v>
      </c>
      <c r="B4103" s="1" t="s">
        <v>1751</v>
      </c>
      <c r="C4103" s="1" t="s">
        <v>27</v>
      </c>
      <c r="D4103" s="1">
        <v>2016</v>
      </c>
      <c r="E4103" s="1">
        <v>45000</v>
      </c>
      <c r="F4103" s="1" t="s">
        <v>23</v>
      </c>
      <c r="G4103" s="1" t="s">
        <v>35</v>
      </c>
      <c r="H4103" s="1" t="s">
        <v>18</v>
      </c>
      <c r="I4103" s="1">
        <v>15.97</v>
      </c>
      <c r="J4103" s="1" t="s">
        <v>24</v>
      </c>
      <c r="K4103" s="1" t="s">
        <v>321</v>
      </c>
      <c r="L4103" s="1">
        <v>5</v>
      </c>
      <c r="N4103" s="1">
        <v>57</v>
      </c>
      <c r="P4103" s="2">
        <f t="shared" si="270"/>
        <v>258</v>
      </c>
      <c r="R4103" t="str">
        <f t="shared" si="267"/>
        <v/>
      </c>
    </row>
    <row r="4104" spans="1:18" ht="20.399999999999999" x14ac:dyDescent="0.35">
      <c r="A4104" s="1">
        <v>4102</v>
      </c>
      <c r="B4104" s="1" t="s">
        <v>519</v>
      </c>
      <c r="C4104" s="1" t="s">
        <v>53</v>
      </c>
      <c r="D4104" s="1">
        <v>2012</v>
      </c>
      <c r="E4104" s="1">
        <v>52818</v>
      </c>
      <c r="F4104" s="1" t="s">
        <v>28</v>
      </c>
      <c r="G4104" s="1" t="s">
        <v>17</v>
      </c>
      <c r="H4104" s="1" t="s">
        <v>18</v>
      </c>
      <c r="I4104" s="1">
        <v>16.47</v>
      </c>
      <c r="J4104" s="1" t="s">
        <v>24</v>
      </c>
      <c r="K4104" s="1" t="s">
        <v>114</v>
      </c>
      <c r="L4104" s="1">
        <v>5</v>
      </c>
      <c r="N4104" s="1">
        <v>3.82</v>
      </c>
      <c r="P4104" s="2">
        <f t="shared" si="270"/>
        <v>73.900000000000006</v>
      </c>
      <c r="R4104" t="str">
        <f t="shared" si="267"/>
        <v/>
      </c>
    </row>
    <row r="4105" spans="1:18" ht="20.399999999999999" x14ac:dyDescent="0.35">
      <c r="A4105" s="1">
        <v>4103</v>
      </c>
      <c r="B4105" s="1" t="s">
        <v>1682</v>
      </c>
      <c r="C4105" s="1" t="s">
        <v>43</v>
      </c>
      <c r="D4105" s="1">
        <v>2013</v>
      </c>
      <c r="E4105" s="1">
        <v>61238</v>
      </c>
      <c r="F4105" s="1" t="s">
        <v>23</v>
      </c>
      <c r="G4105" s="1" t="s">
        <v>17</v>
      </c>
      <c r="H4105" s="1" t="s">
        <v>18</v>
      </c>
      <c r="I4105" s="1">
        <v>20.45</v>
      </c>
      <c r="J4105" s="1" t="s">
        <v>24</v>
      </c>
      <c r="K4105" s="1" t="s">
        <v>72</v>
      </c>
      <c r="L4105" s="1">
        <v>5</v>
      </c>
      <c r="N4105" s="1">
        <v>5.25</v>
      </c>
      <c r="P4105" s="2">
        <f t="shared" si="270"/>
        <v>83.8</v>
      </c>
      <c r="R4105" t="str">
        <f t="shared" si="267"/>
        <v/>
      </c>
    </row>
    <row r="4106" spans="1:18" ht="20.399999999999999" x14ac:dyDescent="0.35">
      <c r="A4106" s="1">
        <v>4104</v>
      </c>
      <c r="B4106" s="1" t="s">
        <v>387</v>
      </c>
      <c r="C4106" s="1" t="s">
        <v>34</v>
      </c>
      <c r="D4106" s="1">
        <v>2016</v>
      </c>
      <c r="E4106" s="1">
        <v>54253</v>
      </c>
      <c r="F4106" s="1" t="s">
        <v>28</v>
      </c>
      <c r="G4106" s="1" t="s">
        <v>35</v>
      </c>
      <c r="H4106" s="1" t="s">
        <v>18</v>
      </c>
      <c r="I4106" s="1">
        <v>14.67</v>
      </c>
      <c r="J4106" s="1" t="s">
        <v>24</v>
      </c>
      <c r="K4106" s="1" t="s">
        <v>388</v>
      </c>
      <c r="L4106" s="1">
        <v>5</v>
      </c>
      <c r="M4106" s="1" t="s">
        <v>2366</v>
      </c>
      <c r="N4106" s="1">
        <v>16.809999999999999</v>
      </c>
      <c r="P4106" s="2">
        <f t="shared" si="270"/>
        <v>177.46</v>
      </c>
      <c r="Q4106">
        <f t="shared" ref="Q4106:Q4166" si="271">VALUE(SUBSTITUTE(SUBSTITUTE(TRIM(M4106), CHAR(160), ""), " Lakh", "")) * 100000</f>
        <v>3019000</v>
      </c>
      <c r="R4106">
        <f t="shared" si="267"/>
        <v>99.994121894667103</v>
      </c>
    </row>
    <row r="4107" spans="1:18" ht="20.399999999999999" x14ac:dyDescent="0.35">
      <c r="A4107" s="1">
        <v>4105</v>
      </c>
      <c r="B4107" s="1" t="s">
        <v>1514</v>
      </c>
      <c r="C4107" s="1" t="s">
        <v>61</v>
      </c>
      <c r="D4107" s="1">
        <v>2013</v>
      </c>
      <c r="E4107" s="1">
        <v>71000</v>
      </c>
      <c r="F4107" s="1" t="s">
        <v>23</v>
      </c>
      <c r="G4107" s="1" t="s">
        <v>35</v>
      </c>
      <c r="H4107" s="1" t="s">
        <v>18</v>
      </c>
      <c r="I4107" s="1">
        <v>14.16</v>
      </c>
      <c r="J4107" s="1" t="s">
        <v>24</v>
      </c>
      <c r="K4107" s="1" t="s">
        <v>640</v>
      </c>
      <c r="L4107" s="1">
        <v>5</v>
      </c>
      <c r="N4107" s="1">
        <v>21.5</v>
      </c>
      <c r="P4107" s="2">
        <f t="shared" si="270"/>
        <v>174.3</v>
      </c>
      <c r="R4107" t="str">
        <f t="shared" si="267"/>
        <v/>
      </c>
    </row>
    <row r="4108" spans="1:18" ht="20.399999999999999" x14ac:dyDescent="0.35">
      <c r="A4108" s="1">
        <v>4106</v>
      </c>
      <c r="B4108" s="1" t="s">
        <v>1792</v>
      </c>
      <c r="C4108" s="1" t="s">
        <v>39</v>
      </c>
      <c r="D4108" s="1">
        <v>2017</v>
      </c>
      <c r="E4108" s="1">
        <v>20000</v>
      </c>
      <c r="F4108" s="1" t="s">
        <v>23</v>
      </c>
      <c r="G4108" s="1" t="s">
        <v>17</v>
      </c>
      <c r="H4108" s="1" t="s">
        <v>18</v>
      </c>
      <c r="I4108" s="1">
        <v>27.39</v>
      </c>
      <c r="J4108" s="1" t="s">
        <v>24</v>
      </c>
      <c r="K4108" s="1" t="s">
        <v>51</v>
      </c>
      <c r="L4108" s="1">
        <v>5</v>
      </c>
      <c r="N4108" s="1">
        <v>8.5</v>
      </c>
      <c r="P4108" s="2">
        <f t="shared" si="270"/>
        <v>74</v>
      </c>
      <c r="R4108" t="str">
        <f t="shared" si="267"/>
        <v/>
      </c>
    </row>
    <row r="4109" spans="1:18" ht="20.399999999999999" x14ac:dyDescent="0.35">
      <c r="A4109" s="1">
        <v>4107</v>
      </c>
      <c r="B4109" s="1" t="s">
        <v>519</v>
      </c>
      <c r="C4109" s="1" t="s">
        <v>61</v>
      </c>
      <c r="D4109" s="1">
        <v>2013</v>
      </c>
      <c r="E4109" s="1">
        <v>75000</v>
      </c>
      <c r="F4109" s="1" t="s">
        <v>28</v>
      </c>
      <c r="G4109" s="1" t="s">
        <v>17</v>
      </c>
      <c r="H4109" s="1" t="s">
        <v>18</v>
      </c>
      <c r="I4109" s="1">
        <v>16.47</v>
      </c>
      <c r="J4109" s="1" t="s">
        <v>24</v>
      </c>
      <c r="K4109" s="1" t="s">
        <v>114</v>
      </c>
      <c r="L4109" s="1">
        <v>5</v>
      </c>
      <c r="N4109" s="1">
        <v>3.25</v>
      </c>
      <c r="P4109" s="2">
        <f t="shared" si="270"/>
        <v>73.900000000000006</v>
      </c>
      <c r="R4109" t="str">
        <f t="shared" ref="R4109:R4172" si="272">IF(Q4109&lt;&gt;"", ((Q4109 - P4109) / Q4109) * 100, "")</f>
        <v/>
      </c>
    </row>
    <row r="4110" spans="1:18" ht="20.399999999999999" x14ac:dyDescent="0.35">
      <c r="A4110" s="1">
        <v>4108</v>
      </c>
      <c r="B4110" s="1" t="s">
        <v>2367</v>
      </c>
      <c r="C4110" s="1" t="s">
        <v>34</v>
      </c>
      <c r="D4110" s="1">
        <v>2019</v>
      </c>
      <c r="E4110" s="1">
        <v>11827</v>
      </c>
      <c r="F4110" s="1" t="s">
        <v>23</v>
      </c>
      <c r="G4110" s="1" t="s">
        <v>35</v>
      </c>
      <c r="H4110" s="1" t="s">
        <v>18</v>
      </c>
      <c r="I4110" s="1">
        <v>13.5</v>
      </c>
      <c r="J4110" s="1" t="s">
        <v>24</v>
      </c>
      <c r="K4110" s="1" t="s">
        <v>66</v>
      </c>
      <c r="L4110" s="1">
        <v>6</v>
      </c>
      <c r="N4110" s="1">
        <v>27.11</v>
      </c>
      <c r="P4110" s="2">
        <f t="shared" si="270"/>
        <v>175.56</v>
      </c>
      <c r="R4110" t="str">
        <f t="shared" si="272"/>
        <v/>
      </c>
    </row>
    <row r="4111" spans="1:18" ht="20.399999999999999" x14ac:dyDescent="0.35">
      <c r="A4111" s="1">
        <v>4109</v>
      </c>
      <c r="B4111" s="1" t="s">
        <v>272</v>
      </c>
      <c r="C4111" s="1" t="s">
        <v>15</v>
      </c>
      <c r="D4111" s="1">
        <v>2015</v>
      </c>
      <c r="E4111" s="1">
        <v>51579</v>
      </c>
      <c r="F4111" s="1" t="s">
        <v>28</v>
      </c>
      <c r="G4111" s="1" t="s">
        <v>17</v>
      </c>
      <c r="H4111" s="1" t="s">
        <v>18</v>
      </c>
      <c r="I4111" s="1">
        <v>20.73</v>
      </c>
      <c r="J4111" s="1" t="s">
        <v>24</v>
      </c>
      <c r="K4111" s="1" t="s">
        <v>273</v>
      </c>
      <c r="L4111" s="1">
        <v>5</v>
      </c>
      <c r="N4111" s="1">
        <v>5.95</v>
      </c>
      <c r="P4111" s="2">
        <f t="shared" si="270"/>
        <v>91.1</v>
      </c>
      <c r="R4111" t="str">
        <f t="shared" si="272"/>
        <v/>
      </c>
    </row>
    <row r="4112" spans="1:18" ht="20.399999999999999" x14ac:dyDescent="0.35">
      <c r="A4112" s="1">
        <v>4110</v>
      </c>
      <c r="B4112" s="1" t="s">
        <v>672</v>
      </c>
      <c r="C4112" s="1" t="s">
        <v>53</v>
      </c>
      <c r="D4112" s="1">
        <v>2015</v>
      </c>
      <c r="E4112" s="1">
        <v>65178</v>
      </c>
      <c r="F4112" s="1" t="s">
        <v>23</v>
      </c>
      <c r="G4112" s="1" t="s">
        <v>17</v>
      </c>
      <c r="H4112" s="1" t="s">
        <v>18</v>
      </c>
      <c r="I4112" s="1">
        <v>19.87</v>
      </c>
      <c r="J4112" s="1" t="s">
        <v>24</v>
      </c>
      <c r="K4112" s="1" t="s">
        <v>72</v>
      </c>
      <c r="L4112" s="1">
        <v>5</v>
      </c>
      <c r="N4112" s="1">
        <v>6.79</v>
      </c>
      <c r="P4112" s="2">
        <f t="shared" si="270"/>
        <v>83.8</v>
      </c>
      <c r="R4112" t="str">
        <f t="shared" si="272"/>
        <v/>
      </c>
    </row>
    <row r="4113" spans="1:18" ht="20.399999999999999" x14ac:dyDescent="0.35">
      <c r="A4113" s="1">
        <v>4111</v>
      </c>
      <c r="B4113" s="1" t="s">
        <v>1932</v>
      </c>
      <c r="C4113" s="1" t="s">
        <v>15</v>
      </c>
      <c r="D4113" s="1">
        <v>2016</v>
      </c>
      <c r="E4113" s="1">
        <v>25350</v>
      </c>
      <c r="F4113" s="1" t="s">
        <v>28</v>
      </c>
      <c r="G4113" s="1" t="s">
        <v>17</v>
      </c>
      <c r="H4113" s="1" t="s">
        <v>18</v>
      </c>
      <c r="I4113" s="1">
        <v>21.1</v>
      </c>
      <c r="J4113" s="1" t="s">
        <v>24</v>
      </c>
      <c r="K4113" s="1" t="s">
        <v>41</v>
      </c>
      <c r="L4113" s="1">
        <v>5</v>
      </c>
      <c r="N4113" s="1">
        <v>2.5499999999999998</v>
      </c>
      <c r="P4113" s="2">
        <f t="shared" si="270"/>
        <v>55.2</v>
      </c>
      <c r="R4113" t="str">
        <f t="shared" si="272"/>
        <v/>
      </c>
    </row>
    <row r="4114" spans="1:18" ht="20.399999999999999" x14ac:dyDescent="0.35">
      <c r="A4114" s="1">
        <v>4112</v>
      </c>
      <c r="B4114" s="1" t="s">
        <v>269</v>
      </c>
      <c r="C4114" s="1" t="s">
        <v>22</v>
      </c>
      <c r="D4114" s="1">
        <v>2008</v>
      </c>
      <c r="E4114" s="1">
        <v>92000</v>
      </c>
      <c r="F4114" s="1" t="s">
        <v>28</v>
      </c>
      <c r="G4114" s="1" t="s">
        <v>17</v>
      </c>
      <c r="H4114" s="1" t="s">
        <v>36</v>
      </c>
      <c r="I4114" s="1">
        <v>10.8</v>
      </c>
      <c r="J4114" s="1" t="s">
        <v>24</v>
      </c>
      <c r="K4114" s="1" t="s">
        <v>270</v>
      </c>
      <c r="L4114" s="1">
        <v>5</v>
      </c>
      <c r="N4114" s="1">
        <v>3.7</v>
      </c>
      <c r="P4114" s="2">
        <f t="shared" si="270"/>
        <v>152</v>
      </c>
      <c r="R4114" t="str">
        <f t="shared" si="272"/>
        <v/>
      </c>
    </row>
    <row r="4115" spans="1:18" ht="20.399999999999999" x14ac:dyDescent="0.35">
      <c r="A4115" s="1">
        <v>4113</v>
      </c>
      <c r="B4115" s="1" t="s">
        <v>596</v>
      </c>
      <c r="C4115" s="1" t="s">
        <v>74</v>
      </c>
      <c r="D4115" s="1">
        <v>2014</v>
      </c>
      <c r="E4115" s="1">
        <v>45000</v>
      </c>
      <c r="F4115" s="1" t="s">
        <v>28</v>
      </c>
      <c r="G4115" s="1" t="s">
        <v>17</v>
      </c>
      <c r="H4115" s="1" t="s">
        <v>36</v>
      </c>
      <c r="I4115" s="1">
        <v>17.010000000000002</v>
      </c>
      <c r="J4115" s="1" t="s">
        <v>24</v>
      </c>
      <c r="K4115" s="1" t="s">
        <v>283</v>
      </c>
      <c r="L4115" s="1">
        <v>5</v>
      </c>
      <c r="N4115" s="1">
        <v>6.75</v>
      </c>
      <c r="P4115" s="2">
        <f t="shared" ref="P4115:P4146" si="273">--LEFT(K4115, FIND(" ", K4115) - 1)</f>
        <v>121.3</v>
      </c>
      <c r="R4115" t="str">
        <f t="shared" si="272"/>
        <v/>
      </c>
    </row>
    <row r="4116" spans="1:18" ht="20.399999999999999" x14ac:dyDescent="0.35">
      <c r="A4116" s="1">
        <v>4114</v>
      </c>
      <c r="B4116" s="1" t="s">
        <v>2368</v>
      </c>
      <c r="C4116" s="1" t="s">
        <v>57</v>
      </c>
      <c r="D4116" s="1">
        <v>2015</v>
      </c>
      <c r="E4116" s="1">
        <v>46000</v>
      </c>
      <c r="F4116" s="1" t="s">
        <v>28</v>
      </c>
      <c r="G4116" s="1" t="s">
        <v>17</v>
      </c>
      <c r="H4116" s="1" t="s">
        <v>18</v>
      </c>
      <c r="I4116" s="1">
        <v>14.28</v>
      </c>
      <c r="J4116" s="1" t="s">
        <v>24</v>
      </c>
      <c r="K4116" s="1" t="s">
        <v>127</v>
      </c>
      <c r="L4116" s="1">
        <v>5</v>
      </c>
      <c r="N4116" s="1">
        <v>6.95</v>
      </c>
      <c r="P4116" s="2">
        <f t="shared" si="273"/>
        <v>138.03</v>
      </c>
      <c r="R4116" t="str">
        <f t="shared" si="272"/>
        <v/>
      </c>
    </row>
    <row r="4117" spans="1:18" ht="20.399999999999999" x14ac:dyDescent="0.35">
      <c r="A4117" s="1">
        <v>4115</v>
      </c>
      <c r="B4117" s="1" t="s">
        <v>690</v>
      </c>
      <c r="C4117" s="1" t="s">
        <v>53</v>
      </c>
      <c r="D4117" s="1">
        <v>2011</v>
      </c>
      <c r="E4117" s="1">
        <v>79940</v>
      </c>
      <c r="F4117" s="1" t="s">
        <v>28</v>
      </c>
      <c r="G4117" s="1" t="s">
        <v>17</v>
      </c>
      <c r="H4117" s="1" t="s">
        <v>18</v>
      </c>
      <c r="I4117" s="1">
        <v>15.5</v>
      </c>
      <c r="J4117" s="1" t="s">
        <v>24</v>
      </c>
      <c r="K4117" s="1" t="s">
        <v>691</v>
      </c>
      <c r="L4117" s="1">
        <v>5</v>
      </c>
      <c r="N4117" s="1">
        <v>2.78</v>
      </c>
      <c r="P4117" s="2">
        <f t="shared" si="273"/>
        <v>103.3</v>
      </c>
      <c r="R4117" t="str">
        <f t="shared" si="272"/>
        <v/>
      </c>
    </row>
    <row r="4118" spans="1:18" ht="20.399999999999999" x14ac:dyDescent="0.35">
      <c r="A4118" s="1">
        <v>4116</v>
      </c>
      <c r="B4118" s="1" t="s">
        <v>519</v>
      </c>
      <c r="C4118" s="1" t="s">
        <v>34</v>
      </c>
      <c r="D4118" s="1">
        <v>2016</v>
      </c>
      <c r="E4118" s="1">
        <v>28851</v>
      </c>
      <c r="F4118" s="1" t="s">
        <v>28</v>
      </c>
      <c r="G4118" s="1" t="s">
        <v>17</v>
      </c>
      <c r="H4118" s="1" t="s">
        <v>18</v>
      </c>
      <c r="I4118" s="1">
        <v>16.47</v>
      </c>
      <c r="J4118" s="1" t="s">
        <v>24</v>
      </c>
      <c r="K4118" s="1" t="s">
        <v>114</v>
      </c>
      <c r="L4118" s="1">
        <v>5</v>
      </c>
      <c r="N4118" s="1">
        <v>6.18</v>
      </c>
      <c r="P4118" s="2">
        <f t="shared" si="273"/>
        <v>73.900000000000006</v>
      </c>
      <c r="R4118" t="str">
        <f t="shared" si="272"/>
        <v/>
      </c>
    </row>
    <row r="4119" spans="1:18" ht="20.399999999999999" x14ac:dyDescent="0.35">
      <c r="A4119" s="1">
        <v>4117</v>
      </c>
      <c r="B4119" s="1" t="s">
        <v>639</v>
      </c>
      <c r="C4119" s="1" t="s">
        <v>74</v>
      </c>
      <c r="D4119" s="1">
        <v>2015</v>
      </c>
      <c r="E4119" s="1">
        <v>63000</v>
      </c>
      <c r="F4119" s="1" t="s">
        <v>23</v>
      </c>
      <c r="G4119" s="1" t="s">
        <v>35</v>
      </c>
      <c r="H4119" s="1" t="s">
        <v>18</v>
      </c>
      <c r="I4119" s="1">
        <v>14.16</v>
      </c>
      <c r="J4119" s="1" t="s">
        <v>24</v>
      </c>
      <c r="K4119" s="1" t="s">
        <v>640</v>
      </c>
      <c r="L4119" s="1">
        <v>5</v>
      </c>
      <c r="N4119" s="1">
        <v>36</v>
      </c>
      <c r="P4119" s="2">
        <f t="shared" si="273"/>
        <v>174.3</v>
      </c>
      <c r="R4119" t="str">
        <f t="shared" si="272"/>
        <v/>
      </c>
    </row>
    <row r="4120" spans="1:18" ht="20.399999999999999" x14ac:dyDescent="0.35">
      <c r="A4120" s="1">
        <v>4118</v>
      </c>
      <c r="B4120" s="1" t="s">
        <v>526</v>
      </c>
      <c r="C4120" s="1" t="s">
        <v>34</v>
      </c>
      <c r="D4120" s="1">
        <v>2012</v>
      </c>
      <c r="E4120" s="1">
        <v>77283</v>
      </c>
      <c r="F4120" s="1" t="s">
        <v>28</v>
      </c>
      <c r="G4120" s="1" t="s">
        <v>17</v>
      </c>
      <c r="H4120" s="1" t="s">
        <v>18</v>
      </c>
      <c r="I4120" s="1">
        <v>17</v>
      </c>
      <c r="J4120" s="1" t="s">
        <v>24</v>
      </c>
      <c r="K4120" s="1" t="s">
        <v>466</v>
      </c>
      <c r="L4120" s="1">
        <v>5</v>
      </c>
      <c r="N4120" s="1">
        <v>5.81</v>
      </c>
      <c r="P4120" s="2">
        <f t="shared" si="273"/>
        <v>118</v>
      </c>
      <c r="R4120" t="str">
        <f t="shared" si="272"/>
        <v/>
      </c>
    </row>
    <row r="4121" spans="1:18" ht="20.399999999999999" x14ac:dyDescent="0.35">
      <c r="A4121" s="1">
        <v>4119</v>
      </c>
      <c r="B4121" s="1" t="s">
        <v>397</v>
      </c>
      <c r="C4121" s="1" t="s">
        <v>22</v>
      </c>
      <c r="D4121" s="1">
        <v>2014</v>
      </c>
      <c r="E4121" s="1">
        <v>38958</v>
      </c>
      <c r="F4121" s="1" t="s">
        <v>28</v>
      </c>
      <c r="G4121" s="1" t="s">
        <v>17</v>
      </c>
      <c r="H4121" s="1" t="s">
        <v>18</v>
      </c>
      <c r="I4121" s="1">
        <v>22.5</v>
      </c>
      <c r="J4121" s="1" t="s">
        <v>24</v>
      </c>
      <c r="K4121" s="1" t="s">
        <v>398</v>
      </c>
      <c r="L4121" s="1">
        <v>5</v>
      </c>
      <c r="M4121" s="1" t="s">
        <v>2369</v>
      </c>
      <c r="N4121" s="1">
        <v>3.41</v>
      </c>
      <c r="P4121" s="2">
        <f t="shared" si="273"/>
        <v>67.040000000000006</v>
      </c>
      <c r="Q4121">
        <f t="shared" si="271"/>
        <v>556000</v>
      </c>
      <c r="R4121">
        <f t="shared" si="272"/>
        <v>99.987942446043149</v>
      </c>
    </row>
    <row r="4122" spans="1:18" ht="20.399999999999999" x14ac:dyDescent="0.35">
      <c r="A4122" s="1">
        <v>4120</v>
      </c>
      <c r="B4122" s="1" t="s">
        <v>2367</v>
      </c>
      <c r="C4122" s="1" t="s">
        <v>74</v>
      </c>
      <c r="D4122" s="1">
        <v>2018</v>
      </c>
      <c r="E4122" s="1">
        <v>8900</v>
      </c>
      <c r="F4122" s="1" t="s">
        <v>23</v>
      </c>
      <c r="G4122" s="1" t="s">
        <v>35</v>
      </c>
      <c r="H4122" s="1" t="s">
        <v>18</v>
      </c>
      <c r="I4122" s="1">
        <v>13.5</v>
      </c>
      <c r="J4122" s="1" t="s">
        <v>24</v>
      </c>
      <c r="K4122" s="1" t="s">
        <v>66</v>
      </c>
      <c r="L4122" s="1">
        <v>6</v>
      </c>
      <c r="N4122" s="1">
        <v>26.5</v>
      </c>
      <c r="P4122" s="2">
        <f t="shared" si="273"/>
        <v>175.56</v>
      </c>
      <c r="R4122" t="str">
        <f t="shared" si="272"/>
        <v/>
      </c>
    </row>
    <row r="4123" spans="1:18" ht="20.399999999999999" x14ac:dyDescent="0.35">
      <c r="A4123" s="1">
        <v>4121</v>
      </c>
      <c r="B4123" s="1" t="s">
        <v>374</v>
      </c>
      <c r="C4123" s="1" t="s">
        <v>39</v>
      </c>
      <c r="D4123" s="1">
        <v>2015</v>
      </c>
      <c r="E4123" s="1">
        <v>38000</v>
      </c>
      <c r="F4123" s="1" t="s">
        <v>28</v>
      </c>
      <c r="G4123" s="1" t="s">
        <v>35</v>
      </c>
      <c r="H4123" s="1" t="s">
        <v>18</v>
      </c>
      <c r="I4123" s="1">
        <v>14.7</v>
      </c>
      <c r="J4123" s="1" t="s">
        <v>24</v>
      </c>
      <c r="K4123" s="1" t="s">
        <v>375</v>
      </c>
      <c r="L4123" s="1">
        <v>5</v>
      </c>
      <c r="N4123" s="1">
        <v>16</v>
      </c>
      <c r="P4123" s="2">
        <f t="shared" si="273"/>
        <v>177.5</v>
      </c>
      <c r="R4123" t="str">
        <f t="shared" si="272"/>
        <v/>
      </c>
    </row>
    <row r="4124" spans="1:18" ht="20.399999999999999" x14ac:dyDescent="0.35">
      <c r="A4124" s="1">
        <v>4122</v>
      </c>
      <c r="B4124" s="1" t="s">
        <v>21</v>
      </c>
      <c r="C4124" s="1" t="s">
        <v>53</v>
      </c>
      <c r="D4124" s="1">
        <v>2017</v>
      </c>
      <c r="E4124" s="1">
        <v>44887</v>
      </c>
      <c r="F4124" s="1" t="s">
        <v>23</v>
      </c>
      <c r="G4124" s="1" t="s">
        <v>17</v>
      </c>
      <c r="H4124" s="1" t="s">
        <v>18</v>
      </c>
      <c r="I4124" s="1">
        <v>19.670000000000002</v>
      </c>
      <c r="J4124" s="1" t="s">
        <v>24</v>
      </c>
      <c r="K4124" s="1" t="s">
        <v>25</v>
      </c>
      <c r="L4124" s="1">
        <v>5</v>
      </c>
      <c r="N4124" s="1">
        <v>12.13</v>
      </c>
      <c r="P4124" s="2">
        <f t="shared" si="273"/>
        <v>126.2</v>
      </c>
      <c r="R4124" t="str">
        <f t="shared" si="272"/>
        <v/>
      </c>
    </row>
    <row r="4125" spans="1:18" ht="20.399999999999999" x14ac:dyDescent="0.35">
      <c r="A4125" s="1">
        <v>4123</v>
      </c>
      <c r="B4125" s="1" t="s">
        <v>285</v>
      </c>
      <c r="C4125" s="1" t="s">
        <v>39</v>
      </c>
      <c r="D4125" s="1">
        <v>2009</v>
      </c>
      <c r="E4125" s="1">
        <v>85000</v>
      </c>
      <c r="F4125" s="1" t="s">
        <v>28</v>
      </c>
      <c r="G4125" s="1" t="s">
        <v>17</v>
      </c>
      <c r="H4125" s="1" t="s">
        <v>36</v>
      </c>
      <c r="I4125" s="1">
        <v>19.7</v>
      </c>
      <c r="J4125" s="1" t="s">
        <v>24</v>
      </c>
      <c r="K4125" s="1" t="s">
        <v>116</v>
      </c>
      <c r="L4125" s="1">
        <v>5</v>
      </c>
      <c r="N4125" s="1">
        <v>1.8</v>
      </c>
      <c r="P4125" s="2">
        <f t="shared" si="273"/>
        <v>46.3</v>
      </c>
      <c r="R4125" t="str">
        <f t="shared" si="272"/>
        <v/>
      </c>
    </row>
    <row r="4126" spans="1:18" ht="20.399999999999999" x14ac:dyDescent="0.35">
      <c r="A4126" s="1">
        <v>4124</v>
      </c>
      <c r="B4126" s="1" t="s">
        <v>798</v>
      </c>
      <c r="C4126" s="1" t="s">
        <v>22</v>
      </c>
      <c r="D4126" s="1">
        <v>2013</v>
      </c>
      <c r="E4126" s="1">
        <v>100000</v>
      </c>
      <c r="F4126" s="1" t="s">
        <v>28</v>
      </c>
      <c r="G4126" s="1" t="s">
        <v>17</v>
      </c>
      <c r="H4126" s="1" t="s">
        <v>18</v>
      </c>
      <c r="I4126" s="1">
        <v>16.8</v>
      </c>
      <c r="J4126" s="1" t="s">
        <v>24</v>
      </c>
      <c r="K4126" s="1" t="s">
        <v>58</v>
      </c>
      <c r="L4126" s="1">
        <v>5</v>
      </c>
      <c r="N4126" s="1">
        <v>6.25</v>
      </c>
      <c r="P4126" s="2">
        <f t="shared" si="273"/>
        <v>116.3</v>
      </c>
      <c r="R4126" t="str">
        <f t="shared" si="272"/>
        <v/>
      </c>
    </row>
    <row r="4127" spans="1:18" ht="20.399999999999999" x14ac:dyDescent="0.35">
      <c r="A4127" s="1">
        <v>4125</v>
      </c>
      <c r="B4127" s="1" t="s">
        <v>2370</v>
      </c>
      <c r="C4127" s="1" t="s">
        <v>27</v>
      </c>
      <c r="D4127" s="1">
        <v>2016</v>
      </c>
      <c r="E4127" s="1">
        <v>26239</v>
      </c>
      <c r="F4127" s="1" t="s">
        <v>28</v>
      </c>
      <c r="G4127" s="1" t="s">
        <v>17</v>
      </c>
      <c r="H4127" s="1" t="s">
        <v>18</v>
      </c>
      <c r="I4127" s="1">
        <v>22.7</v>
      </c>
      <c r="J4127" s="1" t="s">
        <v>24</v>
      </c>
      <c r="K4127" s="1" t="s">
        <v>2371</v>
      </c>
      <c r="L4127" s="1">
        <v>5</v>
      </c>
      <c r="M4127" s="1" t="s">
        <v>2372</v>
      </c>
      <c r="N4127" s="1">
        <v>2.75</v>
      </c>
      <c r="P4127" s="2">
        <f t="shared" si="273"/>
        <v>53</v>
      </c>
      <c r="Q4127">
        <f t="shared" si="271"/>
        <v>443000</v>
      </c>
      <c r="R4127">
        <f t="shared" si="272"/>
        <v>99.988036117381483</v>
      </c>
    </row>
    <row r="4128" spans="1:18" ht="20.399999999999999" x14ac:dyDescent="0.35">
      <c r="A4128" s="1">
        <v>4126</v>
      </c>
      <c r="B4128" s="1" t="s">
        <v>2373</v>
      </c>
      <c r="C4128" s="1" t="s">
        <v>22</v>
      </c>
      <c r="D4128" s="1">
        <v>2011</v>
      </c>
      <c r="E4128" s="1">
        <v>97000</v>
      </c>
      <c r="F4128" s="1" t="s">
        <v>23</v>
      </c>
      <c r="G4128" s="1" t="s">
        <v>17</v>
      </c>
      <c r="H4128" s="1" t="s">
        <v>18</v>
      </c>
      <c r="I4128" s="1">
        <v>17.670000000000002</v>
      </c>
      <c r="J4128" s="1" t="s">
        <v>24</v>
      </c>
      <c r="K4128" s="1" t="s">
        <v>1424</v>
      </c>
      <c r="L4128" s="1">
        <v>5</v>
      </c>
      <c r="N4128" s="1">
        <v>6</v>
      </c>
      <c r="P4128" s="2">
        <f t="shared" si="273"/>
        <v>138.08000000000001</v>
      </c>
      <c r="R4128" t="str">
        <f t="shared" si="272"/>
        <v/>
      </c>
    </row>
    <row r="4129" spans="1:18" ht="20.399999999999999" x14ac:dyDescent="0.35">
      <c r="A4129" s="1">
        <v>4127</v>
      </c>
      <c r="B4129" s="1" t="s">
        <v>313</v>
      </c>
      <c r="C4129" s="1" t="s">
        <v>61</v>
      </c>
      <c r="D4129" s="1">
        <v>2013</v>
      </c>
      <c r="E4129" s="1">
        <v>28000</v>
      </c>
      <c r="F4129" s="1" t="s">
        <v>28</v>
      </c>
      <c r="G4129" s="1" t="s">
        <v>35</v>
      </c>
      <c r="H4129" s="1" t="s">
        <v>18</v>
      </c>
      <c r="I4129" s="1">
        <v>14.8</v>
      </c>
      <c r="J4129" s="1" t="s">
        <v>24</v>
      </c>
      <c r="K4129" s="1" t="s">
        <v>314</v>
      </c>
      <c r="L4129" s="1">
        <v>5</v>
      </c>
      <c r="N4129" s="1">
        <v>11.56</v>
      </c>
      <c r="P4129" s="2">
        <f t="shared" si="273"/>
        <v>120.7</v>
      </c>
      <c r="R4129" t="str">
        <f t="shared" si="272"/>
        <v/>
      </c>
    </row>
    <row r="4130" spans="1:18" ht="20.399999999999999" x14ac:dyDescent="0.35">
      <c r="A4130" s="1">
        <v>4128</v>
      </c>
      <c r="B4130" s="1" t="s">
        <v>959</v>
      </c>
      <c r="C4130" s="1" t="s">
        <v>15</v>
      </c>
      <c r="D4130" s="1">
        <v>2014</v>
      </c>
      <c r="E4130" s="1">
        <v>20364</v>
      </c>
      <c r="F4130" s="1" t="s">
        <v>28</v>
      </c>
      <c r="G4130" s="1" t="s">
        <v>35</v>
      </c>
      <c r="H4130" s="1" t="s">
        <v>36</v>
      </c>
      <c r="I4130" s="1">
        <v>17.21</v>
      </c>
      <c r="J4130" s="1" t="s">
        <v>24</v>
      </c>
      <c r="K4130" s="1" t="s">
        <v>49</v>
      </c>
      <c r="L4130" s="1">
        <v>5</v>
      </c>
      <c r="N4130" s="1">
        <v>5.2</v>
      </c>
      <c r="P4130" s="2">
        <f t="shared" si="273"/>
        <v>103.6</v>
      </c>
      <c r="R4130" t="str">
        <f t="shared" si="272"/>
        <v/>
      </c>
    </row>
    <row r="4131" spans="1:18" ht="20.399999999999999" x14ac:dyDescent="0.35">
      <c r="A4131" s="1">
        <v>4129</v>
      </c>
      <c r="B4131" s="1" t="s">
        <v>859</v>
      </c>
      <c r="C4131" s="1" t="s">
        <v>34</v>
      </c>
      <c r="D4131" s="1">
        <v>2014</v>
      </c>
      <c r="E4131" s="1">
        <v>64637</v>
      </c>
      <c r="F4131" s="1" t="s">
        <v>23</v>
      </c>
      <c r="G4131" s="1" t="s">
        <v>17</v>
      </c>
      <c r="H4131" s="1" t="s">
        <v>18</v>
      </c>
      <c r="I4131" s="1">
        <v>22.77</v>
      </c>
      <c r="J4131" s="1" t="s">
        <v>24</v>
      </c>
      <c r="K4131" s="1" t="s">
        <v>860</v>
      </c>
      <c r="L4131" s="1">
        <v>5</v>
      </c>
      <c r="N4131" s="1">
        <v>7.52</v>
      </c>
      <c r="P4131" s="2">
        <f t="shared" si="273"/>
        <v>98.59</v>
      </c>
      <c r="R4131" t="str">
        <f t="shared" si="272"/>
        <v/>
      </c>
    </row>
    <row r="4132" spans="1:18" ht="20.399999999999999" x14ac:dyDescent="0.35">
      <c r="A4132" s="1">
        <v>4130</v>
      </c>
      <c r="B4132" s="1" t="s">
        <v>617</v>
      </c>
      <c r="C4132" s="1" t="s">
        <v>34</v>
      </c>
      <c r="D4132" s="1">
        <v>2017</v>
      </c>
      <c r="E4132" s="1">
        <v>15731</v>
      </c>
      <c r="F4132" s="1" t="s">
        <v>28</v>
      </c>
      <c r="G4132" s="1" t="s">
        <v>17</v>
      </c>
      <c r="H4132" s="1" t="s">
        <v>18</v>
      </c>
      <c r="I4132" s="1">
        <v>15.29</v>
      </c>
      <c r="J4132" s="1" t="s">
        <v>24</v>
      </c>
      <c r="K4132" s="1" t="s">
        <v>283</v>
      </c>
      <c r="L4132" s="1">
        <v>5</v>
      </c>
      <c r="N4132" s="1">
        <v>12.49</v>
      </c>
      <c r="P4132" s="2">
        <f t="shared" si="273"/>
        <v>121.3</v>
      </c>
      <c r="R4132" t="str">
        <f t="shared" si="272"/>
        <v/>
      </c>
    </row>
    <row r="4133" spans="1:18" ht="20.399999999999999" x14ac:dyDescent="0.35">
      <c r="A4133" s="1">
        <v>4131</v>
      </c>
      <c r="B4133" s="1" t="s">
        <v>1242</v>
      </c>
      <c r="C4133" s="1" t="s">
        <v>34</v>
      </c>
      <c r="D4133" s="1">
        <v>2019</v>
      </c>
      <c r="E4133" s="1">
        <v>56251</v>
      </c>
      <c r="F4133" s="1" t="s">
        <v>23</v>
      </c>
      <c r="G4133" s="1" t="s">
        <v>17</v>
      </c>
      <c r="H4133" s="1" t="s">
        <v>18</v>
      </c>
      <c r="I4133" s="1">
        <v>14.24</v>
      </c>
      <c r="J4133" s="1" t="s">
        <v>24</v>
      </c>
      <c r="K4133" s="1" t="s">
        <v>1096</v>
      </c>
      <c r="L4133" s="1">
        <v>7</v>
      </c>
      <c r="M4133" s="1" t="s">
        <v>2374</v>
      </c>
      <c r="N4133" s="1">
        <v>35.82</v>
      </c>
      <c r="P4133" s="2">
        <f t="shared" si="273"/>
        <v>174.5</v>
      </c>
      <c r="Q4133">
        <f t="shared" si="271"/>
        <v>3717000</v>
      </c>
      <c r="R4133">
        <f t="shared" si="272"/>
        <v>99.995305353779926</v>
      </c>
    </row>
    <row r="4134" spans="1:18" ht="20.399999999999999" x14ac:dyDescent="0.35">
      <c r="A4134" s="1">
        <v>4132</v>
      </c>
      <c r="B4134" s="1" t="s">
        <v>1429</v>
      </c>
      <c r="C4134" s="1" t="s">
        <v>27</v>
      </c>
      <c r="D4134" s="1">
        <v>2017</v>
      </c>
      <c r="E4134" s="1">
        <v>28000</v>
      </c>
      <c r="F4134" s="1" t="s">
        <v>28</v>
      </c>
      <c r="G4134" s="1" t="s">
        <v>17</v>
      </c>
      <c r="H4134" s="1" t="s">
        <v>18</v>
      </c>
      <c r="I4134" s="1">
        <v>20.85</v>
      </c>
      <c r="J4134" s="1" t="s">
        <v>24</v>
      </c>
      <c r="K4134" s="1" t="s">
        <v>544</v>
      </c>
      <c r="L4134" s="1">
        <v>5</v>
      </c>
      <c r="N4134" s="1">
        <v>6.25</v>
      </c>
      <c r="P4134" s="2">
        <f t="shared" si="273"/>
        <v>83.14</v>
      </c>
      <c r="R4134" t="str">
        <f t="shared" si="272"/>
        <v/>
      </c>
    </row>
    <row r="4135" spans="1:18" ht="20.399999999999999" x14ac:dyDescent="0.35">
      <c r="A4135" s="1">
        <v>4133</v>
      </c>
      <c r="B4135" s="1" t="s">
        <v>2375</v>
      </c>
      <c r="C4135" s="1" t="s">
        <v>34</v>
      </c>
      <c r="D4135" s="1">
        <v>2015</v>
      </c>
      <c r="E4135" s="1">
        <v>20045</v>
      </c>
      <c r="F4135" s="1" t="s">
        <v>28</v>
      </c>
      <c r="G4135" s="1" t="s">
        <v>17</v>
      </c>
      <c r="H4135" s="1" t="s">
        <v>18</v>
      </c>
      <c r="I4135" s="1">
        <v>17</v>
      </c>
      <c r="J4135" s="1" t="s">
        <v>24</v>
      </c>
      <c r="K4135" s="1" t="s">
        <v>84</v>
      </c>
      <c r="L4135" s="1">
        <v>5</v>
      </c>
      <c r="N4135" s="1">
        <v>6.22</v>
      </c>
      <c r="P4135" s="2">
        <f t="shared" si="273"/>
        <v>80</v>
      </c>
      <c r="R4135" t="str">
        <f t="shared" si="272"/>
        <v/>
      </c>
    </row>
    <row r="4136" spans="1:18" ht="20.399999999999999" x14ac:dyDescent="0.35">
      <c r="A4136" s="1">
        <v>4134</v>
      </c>
      <c r="B4136" s="1" t="s">
        <v>602</v>
      </c>
      <c r="C4136" s="1" t="s">
        <v>74</v>
      </c>
      <c r="D4136" s="1">
        <v>2016</v>
      </c>
      <c r="E4136" s="1">
        <v>34004</v>
      </c>
      <c r="F4136" s="1" t="s">
        <v>28</v>
      </c>
      <c r="G4136" s="1" t="s">
        <v>17</v>
      </c>
      <c r="H4136" s="1" t="s">
        <v>18</v>
      </c>
      <c r="I4136" s="1">
        <v>15.4</v>
      </c>
      <c r="J4136" s="1" t="s">
        <v>24</v>
      </c>
      <c r="K4136" s="1" t="s">
        <v>201</v>
      </c>
      <c r="L4136" s="1">
        <v>7</v>
      </c>
      <c r="M4136" s="1" t="s">
        <v>2376</v>
      </c>
      <c r="N4136" s="1">
        <v>8.02</v>
      </c>
      <c r="P4136" s="2">
        <f t="shared" si="273"/>
        <v>117.3</v>
      </c>
      <c r="Q4136">
        <f t="shared" si="271"/>
        <v>1290000</v>
      </c>
      <c r="R4136">
        <f t="shared" si="272"/>
        <v>99.990906976744185</v>
      </c>
    </row>
    <row r="4137" spans="1:18" ht="20.399999999999999" x14ac:dyDescent="0.35">
      <c r="A4137" s="1">
        <v>4135</v>
      </c>
      <c r="B4137" s="1" t="s">
        <v>2301</v>
      </c>
      <c r="C4137" s="1" t="s">
        <v>15</v>
      </c>
      <c r="D4137" s="1">
        <v>2014</v>
      </c>
      <c r="E4137" s="1">
        <v>21000</v>
      </c>
      <c r="F4137" s="1" t="s">
        <v>28</v>
      </c>
      <c r="G4137" s="1" t="s">
        <v>17</v>
      </c>
      <c r="H4137" s="1" t="s">
        <v>18</v>
      </c>
      <c r="I4137" s="1">
        <v>23.1</v>
      </c>
      <c r="J4137" s="1" t="s">
        <v>24</v>
      </c>
      <c r="K4137" s="1" t="s">
        <v>398</v>
      </c>
      <c r="L4137" s="1">
        <v>5</v>
      </c>
      <c r="N4137" s="1">
        <v>3.75</v>
      </c>
      <c r="P4137" s="2">
        <f t="shared" si="273"/>
        <v>67.040000000000006</v>
      </c>
      <c r="R4137" t="str">
        <f t="shared" si="272"/>
        <v/>
      </c>
    </row>
    <row r="4138" spans="1:18" ht="20.399999999999999" x14ac:dyDescent="0.35">
      <c r="A4138" s="1">
        <v>4136</v>
      </c>
      <c r="B4138" s="1" t="s">
        <v>2034</v>
      </c>
      <c r="C4138" s="1" t="s">
        <v>15</v>
      </c>
      <c r="D4138" s="1">
        <v>2009</v>
      </c>
      <c r="E4138" s="1">
        <v>68001</v>
      </c>
      <c r="F4138" s="1" t="s">
        <v>28</v>
      </c>
      <c r="G4138" s="1" t="s">
        <v>35</v>
      </c>
      <c r="H4138" s="1" t="s">
        <v>36</v>
      </c>
      <c r="I4138" s="1">
        <v>10.93</v>
      </c>
      <c r="J4138" s="1" t="s">
        <v>24</v>
      </c>
      <c r="K4138" s="1" t="s">
        <v>2035</v>
      </c>
      <c r="L4138" s="1">
        <v>5</v>
      </c>
      <c r="N4138" s="1">
        <v>11.75</v>
      </c>
      <c r="P4138" s="2">
        <f t="shared" si="273"/>
        <v>272</v>
      </c>
      <c r="R4138" t="str">
        <f t="shared" si="272"/>
        <v/>
      </c>
    </row>
    <row r="4139" spans="1:18" ht="20.399999999999999" x14ac:dyDescent="0.35">
      <c r="A4139" s="1">
        <v>4137</v>
      </c>
      <c r="B4139" s="1" t="s">
        <v>482</v>
      </c>
      <c r="C4139" s="1" t="s">
        <v>57</v>
      </c>
      <c r="D4139" s="1">
        <v>2012</v>
      </c>
      <c r="E4139" s="1">
        <v>31000</v>
      </c>
      <c r="F4139" s="1" t="s">
        <v>28</v>
      </c>
      <c r="G4139" s="1" t="s">
        <v>17</v>
      </c>
      <c r="H4139" s="1" t="s">
        <v>18</v>
      </c>
      <c r="I4139" s="1">
        <v>20.36</v>
      </c>
      <c r="J4139" s="1" t="s">
        <v>24</v>
      </c>
      <c r="K4139" s="1" t="s">
        <v>151</v>
      </c>
      <c r="L4139" s="1">
        <v>5</v>
      </c>
      <c r="N4139" s="1">
        <v>2.25</v>
      </c>
      <c r="P4139" s="2">
        <f t="shared" si="273"/>
        <v>78.900000000000006</v>
      </c>
      <c r="R4139" t="str">
        <f t="shared" si="272"/>
        <v/>
      </c>
    </row>
    <row r="4140" spans="1:18" ht="20.399999999999999" x14ac:dyDescent="0.35">
      <c r="A4140" s="1">
        <v>4138</v>
      </c>
      <c r="B4140" s="1" t="s">
        <v>1721</v>
      </c>
      <c r="C4140" s="1" t="s">
        <v>15</v>
      </c>
      <c r="D4140" s="1">
        <v>2013</v>
      </c>
      <c r="E4140" s="1">
        <v>8950</v>
      </c>
      <c r="F4140" s="1" t="s">
        <v>28</v>
      </c>
      <c r="G4140" s="1" t="s">
        <v>17</v>
      </c>
      <c r="H4140" s="1" t="s">
        <v>18</v>
      </c>
      <c r="I4140" s="1">
        <v>17.71</v>
      </c>
      <c r="J4140" s="1" t="s">
        <v>24</v>
      </c>
      <c r="K4140" s="1" t="s">
        <v>151</v>
      </c>
      <c r="L4140" s="1">
        <v>5</v>
      </c>
      <c r="N4140" s="1">
        <v>3.55</v>
      </c>
      <c r="P4140" s="2">
        <f t="shared" si="273"/>
        <v>78.900000000000006</v>
      </c>
      <c r="R4140" t="str">
        <f t="shared" si="272"/>
        <v/>
      </c>
    </row>
    <row r="4141" spans="1:18" ht="20.399999999999999" x14ac:dyDescent="0.35">
      <c r="A4141" s="1">
        <v>4139</v>
      </c>
      <c r="B4141" s="1" t="s">
        <v>573</v>
      </c>
      <c r="C4141" s="1" t="s">
        <v>34</v>
      </c>
      <c r="D4141" s="1">
        <v>2017</v>
      </c>
      <c r="E4141" s="1">
        <v>43477</v>
      </c>
      <c r="F4141" s="1" t="s">
        <v>23</v>
      </c>
      <c r="G4141" s="1" t="s">
        <v>35</v>
      </c>
      <c r="H4141" s="1" t="s">
        <v>18</v>
      </c>
      <c r="I4141" s="1">
        <v>15</v>
      </c>
      <c r="J4141" s="1" t="s">
        <v>24</v>
      </c>
      <c r="K4141" s="1" t="s">
        <v>574</v>
      </c>
      <c r="L4141" s="1">
        <v>5</v>
      </c>
      <c r="N4141" s="1">
        <v>38.15</v>
      </c>
      <c r="P4141" s="2">
        <f t="shared" si="273"/>
        <v>204</v>
      </c>
      <c r="R4141" t="str">
        <f t="shared" si="272"/>
        <v/>
      </c>
    </row>
    <row r="4142" spans="1:18" ht="20.399999999999999" x14ac:dyDescent="0.35">
      <c r="A4142" s="1">
        <v>4140</v>
      </c>
      <c r="B4142" s="1" t="s">
        <v>528</v>
      </c>
      <c r="C4142" s="1" t="s">
        <v>129</v>
      </c>
      <c r="D4142" s="1">
        <v>2015</v>
      </c>
      <c r="E4142" s="1">
        <v>20000</v>
      </c>
      <c r="F4142" s="1" t="s">
        <v>28</v>
      </c>
      <c r="G4142" s="1" t="s">
        <v>17</v>
      </c>
      <c r="H4142" s="1" t="s">
        <v>18</v>
      </c>
      <c r="I4142" s="1">
        <v>21.1</v>
      </c>
      <c r="J4142" s="1" t="s">
        <v>24</v>
      </c>
      <c r="K4142" s="1" t="s">
        <v>41</v>
      </c>
      <c r="L4142" s="1">
        <v>5</v>
      </c>
      <c r="N4142" s="1">
        <v>2.66</v>
      </c>
      <c r="P4142" s="2">
        <f t="shared" si="273"/>
        <v>55.2</v>
      </c>
      <c r="R4142" t="str">
        <f t="shared" si="272"/>
        <v/>
      </c>
    </row>
    <row r="4143" spans="1:18" ht="20.399999999999999" x14ac:dyDescent="0.35">
      <c r="A4143" s="1">
        <v>4141</v>
      </c>
      <c r="B4143" s="1" t="s">
        <v>1276</v>
      </c>
      <c r="C4143" s="1" t="s">
        <v>15</v>
      </c>
      <c r="D4143" s="1">
        <v>2014</v>
      </c>
      <c r="E4143" s="1">
        <v>47200</v>
      </c>
      <c r="F4143" s="1" t="s">
        <v>16</v>
      </c>
      <c r="G4143" s="1" t="s">
        <v>17</v>
      </c>
      <c r="H4143" s="1" t="s">
        <v>18</v>
      </c>
      <c r="I4143" s="1">
        <v>33.54</v>
      </c>
      <c r="J4143" s="1" t="s">
        <v>19</v>
      </c>
      <c r="K4143" s="1" t="s">
        <v>398</v>
      </c>
      <c r="L4143" s="1">
        <v>5</v>
      </c>
      <c r="M4143" s="1" t="s">
        <v>1617</v>
      </c>
      <c r="N4143" s="1">
        <v>2.85</v>
      </c>
      <c r="P4143" s="2">
        <f t="shared" si="273"/>
        <v>67.040000000000006</v>
      </c>
      <c r="Q4143">
        <f t="shared" si="271"/>
        <v>558000</v>
      </c>
      <c r="R4143">
        <f t="shared" si="272"/>
        <v>99.987985663082441</v>
      </c>
    </row>
    <row r="4144" spans="1:18" ht="20.399999999999999" x14ac:dyDescent="0.35">
      <c r="A4144" s="1">
        <v>4142</v>
      </c>
      <c r="B4144" s="1" t="s">
        <v>465</v>
      </c>
      <c r="C4144" s="1" t="s">
        <v>74</v>
      </c>
      <c r="D4144" s="1">
        <v>2011</v>
      </c>
      <c r="E4144" s="1">
        <v>60000</v>
      </c>
      <c r="F4144" s="1" t="s">
        <v>28</v>
      </c>
      <c r="G4144" s="1" t="s">
        <v>17</v>
      </c>
      <c r="H4144" s="1" t="s">
        <v>18</v>
      </c>
      <c r="I4144" s="1">
        <v>17</v>
      </c>
      <c r="J4144" s="1" t="s">
        <v>24</v>
      </c>
      <c r="K4144" s="1" t="s">
        <v>466</v>
      </c>
      <c r="L4144" s="1">
        <v>5</v>
      </c>
      <c r="N4144" s="1">
        <v>4.95</v>
      </c>
      <c r="P4144" s="2">
        <f t="shared" si="273"/>
        <v>118</v>
      </c>
      <c r="R4144" t="str">
        <f t="shared" si="272"/>
        <v/>
      </c>
    </row>
    <row r="4145" spans="1:18" ht="20.399999999999999" x14ac:dyDescent="0.35">
      <c r="A4145" s="1">
        <v>4143</v>
      </c>
      <c r="B4145" s="1" t="s">
        <v>2377</v>
      </c>
      <c r="C4145" s="1" t="s">
        <v>27</v>
      </c>
      <c r="D4145" s="1">
        <v>2003</v>
      </c>
      <c r="E4145" s="1">
        <v>111000</v>
      </c>
      <c r="F4145" s="1" t="s">
        <v>28</v>
      </c>
      <c r="G4145" s="1" t="s">
        <v>35</v>
      </c>
      <c r="H4145" s="1" t="s">
        <v>18</v>
      </c>
      <c r="I4145" s="1">
        <v>13</v>
      </c>
      <c r="J4145" s="1" t="s">
        <v>24</v>
      </c>
      <c r="K4145" s="1" t="s">
        <v>1357</v>
      </c>
      <c r="L4145" s="1">
        <v>5</v>
      </c>
      <c r="N4145" s="1">
        <v>6.5</v>
      </c>
      <c r="P4145" s="2">
        <f t="shared" si="273"/>
        <v>210</v>
      </c>
      <c r="R4145" t="str">
        <f t="shared" si="272"/>
        <v/>
      </c>
    </row>
    <row r="4146" spans="1:18" ht="20.399999999999999" x14ac:dyDescent="0.35">
      <c r="A4146" s="1">
        <v>4144</v>
      </c>
      <c r="B4146" s="1" t="s">
        <v>1080</v>
      </c>
      <c r="C4146" s="1" t="s">
        <v>22</v>
      </c>
      <c r="D4146" s="1">
        <v>2016</v>
      </c>
      <c r="E4146" s="1">
        <v>52000</v>
      </c>
      <c r="F4146" s="1" t="s">
        <v>23</v>
      </c>
      <c r="G4146" s="1" t="s">
        <v>17</v>
      </c>
      <c r="H4146" s="1" t="s">
        <v>36</v>
      </c>
      <c r="I4146" s="1">
        <v>25</v>
      </c>
      <c r="J4146" s="1" t="s">
        <v>24</v>
      </c>
      <c r="K4146" s="1" t="s">
        <v>1017</v>
      </c>
      <c r="L4146" s="1">
        <v>5</v>
      </c>
      <c r="N4146" s="1">
        <v>2.4</v>
      </c>
      <c r="P4146" s="2">
        <f t="shared" si="273"/>
        <v>69.010000000000005</v>
      </c>
      <c r="R4146" t="str">
        <f t="shared" si="272"/>
        <v/>
      </c>
    </row>
    <row r="4147" spans="1:18" ht="20.399999999999999" x14ac:dyDescent="0.35">
      <c r="A4147" s="1">
        <v>4145</v>
      </c>
      <c r="B4147" s="1" t="s">
        <v>381</v>
      </c>
      <c r="C4147" s="1" t="s">
        <v>22</v>
      </c>
      <c r="D4147" s="1">
        <v>2016</v>
      </c>
      <c r="E4147" s="1">
        <v>26000</v>
      </c>
      <c r="F4147" s="1" t="s">
        <v>28</v>
      </c>
      <c r="G4147" s="1" t="s">
        <v>17</v>
      </c>
      <c r="H4147" s="1" t="s">
        <v>18</v>
      </c>
      <c r="I4147" s="1">
        <v>15.29</v>
      </c>
      <c r="J4147" s="1" t="s">
        <v>24</v>
      </c>
      <c r="K4147" s="1" t="s">
        <v>283</v>
      </c>
      <c r="L4147" s="1">
        <v>5</v>
      </c>
      <c r="N4147" s="1">
        <v>12.5</v>
      </c>
      <c r="P4147" s="2">
        <f t="shared" ref="P4147:P4153" si="274">--LEFT(K4147, FIND(" ", K4147) - 1)</f>
        <v>121.3</v>
      </c>
      <c r="R4147" t="str">
        <f t="shared" si="272"/>
        <v/>
      </c>
    </row>
    <row r="4148" spans="1:18" ht="20.399999999999999" x14ac:dyDescent="0.35">
      <c r="A4148" s="1">
        <v>4146</v>
      </c>
      <c r="B4148" s="1" t="s">
        <v>262</v>
      </c>
      <c r="C4148" s="1" t="s">
        <v>22</v>
      </c>
      <c r="D4148" s="1">
        <v>2013</v>
      </c>
      <c r="E4148" s="1">
        <v>32425</v>
      </c>
      <c r="F4148" s="1" t="s">
        <v>28</v>
      </c>
      <c r="G4148" s="1" t="s">
        <v>17</v>
      </c>
      <c r="H4148" s="1" t="s">
        <v>18</v>
      </c>
      <c r="I4148" s="1">
        <v>20.51</v>
      </c>
      <c r="J4148" s="1" t="s">
        <v>24</v>
      </c>
      <c r="K4148" s="1" t="s">
        <v>398</v>
      </c>
      <c r="L4148" s="1">
        <v>5</v>
      </c>
      <c r="N4148" s="1">
        <v>3</v>
      </c>
      <c r="P4148" s="2">
        <f t="shared" si="274"/>
        <v>67.040000000000006</v>
      </c>
      <c r="R4148" t="str">
        <f t="shared" si="272"/>
        <v/>
      </c>
    </row>
    <row r="4149" spans="1:18" ht="20.399999999999999" x14ac:dyDescent="0.35">
      <c r="A4149" s="1">
        <v>4147</v>
      </c>
      <c r="B4149" s="1" t="s">
        <v>1558</v>
      </c>
      <c r="C4149" s="1" t="s">
        <v>53</v>
      </c>
      <c r="D4149" s="1">
        <v>2017</v>
      </c>
      <c r="E4149" s="1">
        <v>54758</v>
      </c>
      <c r="F4149" s="1" t="s">
        <v>23</v>
      </c>
      <c r="G4149" s="1" t="s">
        <v>17</v>
      </c>
      <c r="H4149" s="1" t="s">
        <v>18</v>
      </c>
      <c r="I4149" s="1">
        <v>28.4</v>
      </c>
      <c r="J4149" s="1" t="s">
        <v>24</v>
      </c>
      <c r="K4149" s="1" t="s">
        <v>1043</v>
      </c>
      <c r="L4149" s="1">
        <v>5</v>
      </c>
      <c r="M4149" s="1" t="s">
        <v>1559</v>
      </c>
      <c r="N4149" s="1">
        <v>6.67</v>
      </c>
      <c r="P4149" s="2">
        <f t="shared" si="274"/>
        <v>73.75</v>
      </c>
      <c r="Q4149">
        <f t="shared" si="271"/>
        <v>858000</v>
      </c>
      <c r="R4149">
        <f t="shared" si="272"/>
        <v>99.991404428904431</v>
      </c>
    </row>
    <row r="4150" spans="1:18" ht="20.399999999999999" x14ac:dyDescent="0.35">
      <c r="A4150" s="1">
        <v>4148</v>
      </c>
      <c r="B4150" s="1" t="s">
        <v>848</v>
      </c>
      <c r="C4150" s="1" t="s">
        <v>34</v>
      </c>
      <c r="D4150" s="1">
        <v>2008</v>
      </c>
      <c r="E4150" s="1">
        <v>59833</v>
      </c>
      <c r="F4150" s="1" t="s">
        <v>28</v>
      </c>
      <c r="G4150" s="1" t="s">
        <v>17</v>
      </c>
      <c r="H4150" s="1" t="s">
        <v>92</v>
      </c>
      <c r="I4150" s="1">
        <v>13.8</v>
      </c>
      <c r="J4150" s="1" t="s">
        <v>24</v>
      </c>
      <c r="K4150" s="1" t="s">
        <v>424</v>
      </c>
      <c r="L4150" s="1">
        <v>5</v>
      </c>
      <c r="N4150" s="1">
        <v>1.97</v>
      </c>
      <c r="P4150" s="2">
        <f t="shared" si="274"/>
        <v>70</v>
      </c>
      <c r="R4150" t="str">
        <f t="shared" si="272"/>
        <v/>
      </c>
    </row>
    <row r="4151" spans="1:18" ht="20.399999999999999" x14ac:dyDescent="0.35">
      <c r="A4151" s="1">
        <v>4149</v>
      </c>
      <c r="B4151" s="1" t="s">
        <v>519</v>
      </c>
      <c r="C4151" s="1" t="s">
        <v>57</v>
      </c>
      <c r="D4151" s="1">
        <v>2013</v>
      </c>
      <c r="E4151" s="1">
        <v>30000</v>
      </c>
      <c r="F4151" s="1" t="s">
        <v>28</v>
      </c>
      <c r="G4151" s="1" t="s">
        <v>17</v>
      </c>
      <c r="H4151" s="1" t="s">
        <v>18</v>
      </c>
      <c r="I4151" s="1">
        <v>16.47</v>
      </c>
      <c r="J4151" s="1" t="s">
        <v>24</v>
      </c>
      <c r="K4151" s="1" t="s">
        <v>114</v>
      </c>
      <c r="L4151" s="1">
        <v>5</v>
      </c>
      <c r="N4151" s="1">
        <v>2.8</v>
      </c>
      <c r="P4151" s="2">
        <f t="shared" si="274"/>
        <v>73.900000000000006</v>
      </c>
      <c r="R4151" t="str">
        <f t="shared" si="272"/>
        <v/>
      </c>
    </row>
    <row r="4152" spans="1:18" ht="20.399999999999999" x14ac:dyDescent="0.35">
      <c r="A4152" s="1">
        <v>4150</v>
      </c>
      <c r="B4152" s="1" t="s">
        <v>324</v>
      </c>
      <c r="C4152" s="1" t="s">
        <v>43</v>
      </c>
      <c r="D4152" s="1">
        <v>2011</v>
      </c>
      <c r="E4152" s="1">
        <v>40496</v>
      </c>
      <c r="F4152" s="1" t="s">
        <v>28</v>
      </c>
      <c r="G4152" s="1" t="s">
        <v>17</v>
      </c>
      <c r="H4152" s="1" t="s">
        <v>18</v>
      </c>
      <c r="I4152" s="1">
        <v>20.36</v>
      </c>
      <c r="J4152" s="1" t="s">
        <v>24</v>
      </c>
      <c r="K4152" s="1" t="s">
        <v>151</v>
      </c>
      <c r="L4152" s="1">
        <v>5</v>
      </c>
      <c r="N4152" s="1">
        <v>2.65</v>
      </c>
      <c r="P4152" s="2">
        <f t="shared" si="274"/>
        <v>78.900000000000006</v>
      </c>
      <c r="R4152" t="str">
        <f t="shared" si="272"/>
        <v/>
      </c>
    </row>
    <row r="4153" spans="1:18" ht="20.399999999999999" x14ac:dyDescent="0.35">
      <c r="A4153" s="1">
        <v>4151</v>
      </c>
      <c r="B4153" s="1" t="s">
        <v>1750</v>
      </c>
      <c r="C4153" s="1" t="s">
        <v>27</v>
      </c>
      <c r="D4153" s="1">
        <v>2014</v>
      </c>
      <c r="E4153" s="1">
        <v>45000</v>
      </c>
      <c r="F4153" s="1" t="s">
        <v>23</v>
      </c>
      <c r="G4153" s="1" t="s">
        <v>17</v>
      </c>
      <c r="H4153" s="1" t="s">
        <v>18</v>
      </c>
      <c r="I4153" s="1">
        <v>18.2</v>
      </c>
      <c r="J4153" s="1" t="s">
        <v>24</v>
      </c>
      <c r="K4153" s="1" t="s">
        <v>1539</v>
      </c>
      <c r="L4153" s="1">
        <v>8</v>
      </c>
      <c r="N4153" s="1">
        <v>4.75</v>
      </c>
      <c r="P4153" s="2">
        <f t="shared" si="274"/>
        <v>73.739999999999995</v>
      </c>
      <c r="R4153" t="str">
        <f t="shared" si="272"/>
        <v/>
      </c>
    </row>
    <row r="4154" spans="1:18" ht="20.399999999999999" x14ac:dyDescent="0.35">
      <c r="A4154" s="1">
        <v>4152</v>
      </c>
      <c r="B4154" s="1" t="s">
        <v>907</v>
      </c>
      <c r="C4154" s="1" t="s">
        <v>15</v>
      </c>
      <c r="D4154" s="1">
        <v>2003</v>
      </c>
      <c r="E4154" s="1">
        <v>75000</v>
      </c>
      <c r="F4154" s="1" t="s">
        <v>23</v>
      </c>
      <c r="G4154" s="1" t="s">
        <v>35</v>
      </c>
      <c r="H4154" s="1" t="s">
        <v>36</v>
      </c>
      <c r="I4154" s="1">
        <v>0</v>
      </c>
      <c r="J4154" s="1" t="s">
        <v>24</v>
      </c>
      <c r="N4154" s="1">
        <v>16.11</v>
      </c>
      <c r="P4154" s="2"/>
      <c r="R4154" t="str">
        <f t="shared" si="272"/>
        <v/>
      </c>
    </row>
    <row r="4155" spans="1:18" ht="20.399999999999999" x14ac:dyDescent="0.35">
      <c r="A4155" s="1">
        <v>4153</v>
      </c>
      <c r="B4155" s="1" t="s">
        <v>1557</v>
      </c>
      <c r="C4155" s="1" t="s">
        <v>74</v>
      </c>
      <c r="D4155" s="1">
        <v>2011</v>
      </c>
      <c r="E4155" s="1">
        <v>34000</v>
      </c>
      <c r="F4155" s="1" t="s">
        <v>28</v>
      </c>
      <c r="G4155" s="1" t="s">
        <v>35</v>
      </c>
      <c r="H4155" s="1" t="s">
        <v>36</v>
      </c>
      <c r="I4155" s="1">
        <v>10.5</v>
      </c>
      <c r="J4155" s="1" t="s">
        <v>24</v>
      </c>
      <c r="K4155" s="1" t="s">
        <v>1228</v>
      </c>
      <c r="L4155" s="1">
        <v>5</v>
      </c>
      <c r="N4155" s="1">
        <v>19</v>
      </c>
      <c r="P4155" s="2">
        <f t="shared" ref="P4155:P4162" si="275">--LEFT(K4155, FIND(" ", K4155) - 1)</f>
        <v>157.69999999999999</v>
      </c>
      <c r="R4155" t="str">
        <f t="shared" si="272"/>
        <v/>
      </c>
    </row>
    <row r="4156" spans="1:18" ht="20.399999999999999" x14ac:dyDescent="0.35">
      <c r="A4156" s="1">
        <v>4154</v>
      </c>
      <c r="B4156" s="1" t="s">
        <v>697</v>
      </c>
      <c r="C4156" s="1" t="s">
        <v>74</v>
      </c>
      <c r="D4156" s="1">
        <v>2012</v>
      </c>
      <c r="E4156" s="1">
        <v>62000</v>
      </c>
      <c r="F4156" s="1" t="s">
        <v>23</v>
      </c>
      <c r="G4156" s="1" t="s">
        <v>17</v>
      </c>
      <c r="H4156" s="1" t="s">
        <v>18</v>
      </c>
      <c r="I4156" s="1">
        <v>17.8</v>
      </c>
      <c r="J4156" s="1" t="s">
        <v>24</v>
      </c>
      <c r="K4156" s="1" t="s">
        <v>142</v>
      </c>
      <c r="L4156" s="1">
        <v>5</v>
      </c>
      <c r="N4156" s="1">
        <v>4.5</v>
      </c>
      <c r="P4156" s="2">
        <f t="shared" si="275"/>
        <v>75</v>
      </c>
      <c r="R4156" t="str">
        <f t="shared" si="272"/>
        <v/>
      </c>
    </row>
    <row r="4157" spans="1:18" ht="20.399999999999999" x14ac:dyDescent="0.35">
      <c r="A4157" s="1">
        <v>4155</v>
      </c>
      <c r="B4157" s="1" t="s">
        <v>178</v>
      </c>
      <c r="C4157" s="1" t="s">
        <v>39</v>
      </c>
      <c r="D4157" s="1">
        <v>2012</v>
      </c>
      <c r="E4157" s="1">
        <v>123600</v>
      </c>
      <c r="F4157" s="1" t="s">
        <v>23</v>
      </c>
      <c r="G4157" s="1" t="s">
        <v>17</v>
      </c>
      <c r="H4157" s="1" t="s">
        <v>18</v>
      </c>
      <c r="I4157" s="1">
        <v>15.1</v>
      </c>
      <c r="J4157" s="1" t="s">
        <v>24</v>
      </c>
      <c r="K4157" s="1" t="s">
        <v>167</v>
      </c>
      <c r="L4157" s="1">
        <v>7</v>
      </c>
      <c r="N4157" s="1">
        <v>8.25</v>
      </c>
      <c r="P4157" s="2">
        <f t="shared" si="275"/>
        <v>140</v>
      </c>
      <c r="R4157" t="str">
        <f t="shared" si="272"/>
        <v/>
      </c>
    </row>
    <row r="4158" spans="1:18" ht="20.399999999999999" x14ac:dyDescent="0.35">
      <c r="A4158" s="1">
        <v>4156</v>
      </c>
      <c r="B4158" s="1" t="s">
        <v>955</v>
      </c>
      <c r="C4158" s="1" t="s">
        <v>22</v>
      </c>
      <c r="D4158" s="1">
        <v>2014</v>
      </c>
      <c r="E4158" s="1">
        <v>80102</v>
      </c>
      <c r="F4158" s="1" t="s">
        <v>28</v>
      </c>
      <c r="G4158" s="1" t="s">
        <v>17</v>
      </c>
      <c r="H4158" s="1" t="s">
        <v>18</v>
      </c>
      <c r="I4158" s="1">
        <v>17.71</v>
      </c>
      <c r="J4158" s="1" t="s">
        <v>24</v>
      </c>
      <c r="K4158" s="1" t="s">
        <v>151</v>
      </c>
      <c r="L4158" s="1">
        <v>5</v>
      </c>
      <c r="N4158" s="1">
        <v>3.5</v>
      </c>
      <c r="P4158" s="2">
        <f t="shared" si="275"/>
        <v>78.900000000000006</v>
      </c>
      <c r="R4158" t="str">
        <f t="shared" si="272"/>
        <v/>
      </c>
    </row>
    <row r="4159" spans="1:18" ht="20.399999999999999" x14ac:dyDescent="0.35">
      <c r="A4159" s="1">
        <v>4157</v>
      </c>
      <c r="B4159" s="1" t="s">
        <v>178</v>
      </c>
      <c r="C4159" s="1" t="s">
        <v>22</v>
      </c>
      <c r="D4159" s="1">
        <v>2013</v>
      </c>
      <c r="E4159" s="1">
        <v>55000</v>
      </c>
      <c r="F4159" s="1" t="s">
        <v>23</v>
      </c>
      <c r="G4159" s="1" t="s">
        <v>17</v>
      </c>
      <c r="H4159" s="1" t="s">
        <v>18</v>
      </c>
      <c r="I4159" s="1">
        <v>15.1</v>
      </c>
      <c r="J4159" s="1" t="s">
        <v>24</v>
      </c>
      <c r="K4159" s="1" t="s">
        <v>167</v>
      </c>
      <c r="L4159" s="1">
        <v>7</v>
      </c>
      <c r="N4159" s="1">
        <v>8.5</v>
      </c>
      <c r="P4159" s="2">
        <f t="shared" si="275"/>
        <v>140</v>
      </c>
      <c r="R4159" t="str">
        <f t="shared" si="272"/>
        <v/>
      </c>
    </row>
    <row r="4160" spans="1:18" ht="20.399999999999999" x14ac:dyDescent="0.35">
      <c r="A4160" s="1">
        <v>4158</v>
      </c>
      <c r="B4160" s="1" t="s">
        <v>381</v>
      </c>
      <c r="C4160" s="1" t="s">
        <v>39</v>
      </c>
      <c r="D4160" s="1">
        <v>2015</v>
      </c>
      <c r="E4160" s="1">
        <v>48200</v>
      </c>
      <c r="F4160" s="1" t="s">
        <v>28</v>
      </c>
      <c r="G4160" s="1" t="s">
        <v>17</v>
      </c>
      <c r="H4160" s="1" t="s">
        <v>18</v>
      </c>
      <c r="I4160" s="1">
        <v>15.29</v>
      </c>
      <c r="J4160" s="1" t="s">
        <v>24</v>
      </c>
      <c r="K4160" s="1" t="s">
        <v>283</v>
      </c>
      <c r="L4160" s="1">
        <v>5</v>
      </c>
      <c r="N4160" s="1">
        <v>9</v>
      </c>
      <c r="P4160" s="2">
        <f t="shared" si="275"/>
        <v>121.3</v>
      </c>
      <c r="R4160" t="str">
        <f t="shared" si="272"/>
        <v/>
      </c>
    </row>
    <row r="4161" spans="1:18" ht="20.399999999999999" x14ac:dyDescent="0.35">
      <c r="A4161" s="1">
        <v>4159</v>
      </c>
      <c r="B4161" s="1" t="s">
        <v>1392</v>
      </c>
      <c r="C4161" s="1" t="s">
        <v>39</v>
      </c>
      <c r="D4161" s="1">
        <v>2014</v>
      </c>
      <c r="E4161" s="1">
        <v>90000</v>
      </c>
      <c r="F4161" s="1" t="s">
        <v>23</v>
      </c>
      <c r="G4161" s="1" t="s">
        <v>17</v>
      </c>
      <c r="H4161" s="1" t="s">
        <v>18</v>
      </c>
      <c r="I4161" s="1">
        <v>26</v>
      </c>
      <c r="J4161" s="1" t="s">
        <v>24</v>
      </c>
      <c r="K4161" s="1" t="s">
        <v>69</v>
      </c>
      <c r="L4161" s="1">
        <v>5</v>
      </c>
      <c r="N4161" s="1">
        <v>6.75</v>
      </c>
      <c r="P4161" s="2">
        <f t="shared" si="275"/>
        <v>98.6</v>
      </c>
      <c r="R4161" t="str">
        <f t="shared" si="272"/>
        <v/>
      </c>
    </row>
    <row r="4162" spans="1:18" ht="20.399999999999999" x14ac:dyDescent="0.35">
      <c r="A4162" s="1">
        <v>4160</v>
      </c>
      <c r="B4162" s="1" t="s">
        <v>508</v>
      </c>
      <c r="C4162" s="1" t="s">
        <v>39</v>
      </c>
      <c r="D4162" s="1">
        <v>2014</v>
      </c>
      <c r="E4162" s="1">
        <v>123900</v>
      </c>
      <c r="F4162" s="1" t="s">
        <v>23</v>
      </c>
      <c r="G4162" s="1" t="s">
        <v>17</v>
      </c>
      <c r="H4162" s="1" t="s">
        <v>18</v>
      </c>
      <c r="I4162" s="1">
        <v>19.3</v>
      </c>
      <c r="J4162" s="1" t="s">
        <v>24</v>
      </c>
      <c r="K4162" s="1" t="s">
        <v>114</v>
      </c>
      <c r="L4162" s="1">
        <v>5</v>
      </c>
      <c r="N4162" s="1">
        <v>5.4</v>
      </c>
      <c r="P4162" s="2">
        <f t="shared" si="275"/>
        <v>73.900000000000006</v>
      </c>
      <c r="R4162" t="str">
        <f t="shared" si="272"/>
        <v/>
      </c>
    </row>
    <row r="4163" spans="1:18" ht="20.399999999999999" x14ac:dyDescent="0.35">
      <c r="A4163" s="1">
        <v>4161</v>
      </c>
      <c r="B4163" s="1" t="s">
        <v>262</v>
      </c>
      <c r="C4163" s="1" t="s">
        <v>61</v>
      </c>
      <c r="D4163" s="1">
        <v>2015</v>
      </c>
      <c r="E4163" s="1">
        <v>13008</v>
      </c>
      <c r="F4163" s="1" t="s">
        <v>28</v>
      </c>
      <c r="G4163" s="1" t="s">
        <v>17</v>
      </c>
      <c r="H4163" s="1" t="s">
        <v>18</v>
      </c>
      <c r="I4163" s="1">
        <v>20.51</v>
      </c>
      <c r="J4163" s="1" t="s">
        <v>24</v>
      </c>
      <c r="K4163" s="1" t="s">
        <v>398</v>
      </c>
      <c r="L4163" s="1">
        <v>5</v>
      </c>
      <c r="N4163" s="1">
        <v>3.5</v>
      </c>
      <c r="P4163" s="2">
        <f t="shared" ref="P4163:P4226" si="276">--LEFT(K4163, FIND(" ", K4163) - 1)</f>
        <v>67.040000000000006</v>
      </c>
      <c r="R4163" t="str">
        <f t="shared" si="272"/>
        <v/>
      </c>
    </row>
    <row r="4164" spans="1:18" ht="20.399999999999999" x14ac:dyDescent="0.35">
      <c r="A4164" s="1">
        <v>4162</v>
      </c>
      <c r="B4164" s="1" t="s">
        <v>621</v>
      </c>
      <c r="C4164" s="1" t="s">
        <v>39</v>
      </c>
      <c r="D4164" s="1">
        <v>2012</v>
      </c>
      <c r="E4164" s="1">
        <v>60500</v>
      </c>
      <c r="F4164" s="1" t="s">
        <v>28</v>
      </c>
      <c r="G4164" s="1" t="s">
        <v>17</v>
      </c>
      <c r="H4164" s="1" t="s">
        <v>18</v>
      </c>
      <c r="I4164" s="1">
        <v>21.1</v>
      </c>
      <c r="J4164" s="1" t="s">
        <v>24</v>
      </c>
      <c r="K4164" s="1" t="s">
        <v>41</v>
      </c>
      <c r="L4164" s="1">
        <v>5</v>
      </c>
      <c r="N4164" s="1">
        <v>2.6</v>
      </c>
      <c r="P4164" s="2">
        <f t="shared" si="276"/>
        <v>55.2</v>
      </c>
      <c r="R4164" t="str">
        <f t="shared" si="272"/>
        <v/>
      </c>
    </row>
    <row r="4165" spans="1:18" ht="20.399999999999999" x14ac:dyDescent="0.35">
      <c r="A4165" s="1">
        <v>4163</v>
      </c>
      <c r="B4165" s="1" t="s">
        <v>236</v>
      </c>
      <c r="C4165" s="1" t="s">
        <v>74</v>
      </c>
      <c r="D4165" s="1">
        <v>2017</v>
      </c>
      <c r="E4165" s="1">
        <v>53841</v>
      </c>
      <c r="F4165" s="1" t="s">
        <v>23</v>
      </c>
      <c r="G4165" s="1" t="s">
        <v>35</v>
      </c>
      <c r="H4165" s="1" t="s">
        <v>18</v>
      </c>
      <c r="I4165" s="1">
        <v>11.36</v>
      </c>
      <c r="J4165" s="1" t="s">
        <v>24</v>
      </c>
      <c r="K4165" s="1" t="s">
        <v>46</v>
      </c>
      <c r="L4165" s="1">
        <v>7</v>
      </c>
      <c r="M4165" s="1" t="s">
        <v>775</v>
      </c>
      <c r="N4165" s="1">
        <v>20.5</v>
      </c>
      <c r="P4165" s="2">
        <f t="shared" si="276"/>
        <v>171.5</v>
      </c>
      <c r="Q4165">
        <f t="shared" si="271"/>
        <v>2805000</v>
      </c>
      <c r="R4165">
        <f t="shared" si="272"/>
        <v>99.993885918003571</v>
      </c>
    </row>
    <row r="4166" spans="1:18" ht="20.399999999999999" x14ac:dyDescent="0.35">
      <c r="A4166" s="1">
        <v>4164</v>
      </c>
      <c r="B4166" s="1" t="s">
        <v>1666</v>
      </c>
      <c r="C4166" s="1" t="s">
        <v>53</v>
      </c>
      <c r="D4166" s="1">
        <v>2017</v>
      </c>
      <c r="E4166" s="1">
        <v>47183</v>
      </c>
      <c r="F4166" s="1" t="s">
        <v>28</v>
      </c>
      <c r="G4166" s="1" t="s">
        <v>17</v>
      </c>
      <c r="H4166" s="1" t="s">
        <v>36</v>
      </c>
      <c r="I4166" s="1">
        <v>15.8</v>
      </c>
      <c r="J4166" s="1" t="s">
        <v>24</v>
      </c>
      <c r="K4166" s="1" t="s">
        <v>283</v>
      </c>
      <c r="L4166" s="1">
        <v>5</v>
      </c>
      <c r="M4166" s="1" t="s">
        <v>782</v>
      </c>
      <c r="N4166" s="1">
        <v>11.31</v>
      </c>
      <c r="P4166" s="2">
        <f t="shared" si="276"/>
        <v>121.3</v>
      </c>
      <c r="Q4166">
        <f t="shared" si="271"/>
        <v>1586000</v>
      </c>
      <c r="R4166">
        <f t="shared" si="272"/>
        <v>99.992351828499366</v>
      </c>
    </row>
    <row r="4167" spans="1:18" ht="20.399999999999999" x14ac:dyDescent="0.35">
      <c r="A4167" s="1">
        <v>4165</v>
      </c>
      <c r="B4167" s="1" t="s">
        <v>2378</v>
      </c>
      <c r="C4167" s="1" t="s">
        <v>57</v>
      </c>
      <c r="D4167" s="1">
        <v>2018</v>
      </c>
      <c r="E4167" s="1">
        <v>10000</v>
      </c>
      <c r="F4167" s="1" t="s">
        <v>28</v>
      </c>
      <c r="G4167" s="1" t="s">
        <v>17</v>
      </c>
      <c r="H4167" s="1" t="s">
        <v>18</v>
      </c>
      <c r="I4167" s="1">
        <v>20.51</v>
      </c>
      <c r="J4167" s="1" t="s">
        <v>24</v>
      </c>
      <c r="K4167" s="1" t="s">
        <v>398</v>
      </c>
      <c r="L4167" s="1">
        <v>5</v>
      </c>
      <c r="N4167" s="1">
        <v>4.5</v>
      </c>
      <c r="P4167" s="2">
        <f t="shared" si="276"/>
        <v>67.040000000000006</v>
      </c>
      <c r="R4167" t="str">
        <f t="shared" si="272"/>
        <v/>
      </c>
    </row>
    <row r="4168" spans="1:18" ht="20.399999999999999" x14ac:dyDescent="0.35">
      <c r="A4168" s="1">
        <v>4166</v>
      </c>
      <c r="B4168" s="1" t="s">
        <v>1094</v>
      </c>
      <c r="C4168" s="1" t="s">
        <v>27</v>
      </c>
      <c r="D4168" s="1">
        <v>2015</v>
      </c>
      <c r="E4168" s="1">
        <v>45000</v>
      </c>
      <c r="F4168" s="1" t="s">
        <v>23</v>
      </c>
      <c r="G4168" s="1" t="s">
        <v>35</v>
      </c>
      <c r="H4168" s="1" t="s">
        <v>18</v>
      </c>
      <c r="I4168" s="1">
        <v>11.3</v>
      </c>
      <c r="J4168" s="1" t="s">
        <v>24</v>
      </c>
      <c r="K4168" s="1" t="s">
        <v>112</v>
      </c>
      <c r="L4168" s="1">
        <v>7</v>
      </c>
      <c r="N4168" s="1">
        <v>56</v>
      </c>
      <c r="P4168" s="2">
        <f t="shared" si="276"/>
        <v>254.8</v>
      </c>
      <c r="R4168" t="str">
        <f t="shared" si="272"/>
        <v/>
      </c>
    </row>
    <row r="4169" spans="1:18" ht="20.399999999999999" x14ac:dyDescent="0.35">
      <c r="A4169" s="1">
        <v>4167</v>
      </c>
      <c r="B4169" s="1" t="s">
        <v>708</v>
      </c>
      <c r="C4169" s="1" t="s">
        <v>53</v>
      </c>
      <c r="D4169" s="1">
        <v>2017</v>
      </c>
      <c r="E4169" s="1">
        <v>3923</v>
      </c>
      <c r="F4169" s="1" t="s">
        <v>28</v>
      </c>
      <c r="G4169" s="1" t="s">
        <v>17</v>
      </c>
      <c r="H4169" s="1" t="s">
        <v>18</v>
      </c>
      <c r="I4169" s="1">
        <v>23.1</v>
      </c>
      <c r="J4169" s="1" t="s">
        <v>24</v>
      </c>
      <c r="K4169" s="1" t="s">
        <v>398</v>
      </c>
      <c r="L4169" s="1">
        <v>5</v>
      </c>
      <c r="N4169" s="1">
        <v>5.2</v>
      </c>
      <c r="P4169" s="2">
        <f t="shared" si="276"/>
        <v>67.040000000000006</v>
      </c>
      <c r="R4169" t="str">
        <f t="shared" si="272"/>
        <v/>
      </c>
    </row>
    <row r="4170" spans="1:18" ht="20.399999999999999" x14ac:dyDescent="0.35">
      <c r="A4170" s="1">
        <v>4168</v>
      </c>
      <c r="B4170" s="1" t="s">
        <v>2379</v>
      </c>
      <c r="C4170" s="1" t="s">
        <v>61</v>
      </c>
      <c r="D4170" s="1">
        <v>2011</v>
      </c>
      <c r="E4170" s="1">
        <v>85000</v>
      </c>
      <c r="F4170" s="1" t="s">
        <v>23</v>
      </c>
      <c r="G4170" s="1" t="s">
        <v>17</v>
      </c>
      <c r="H4170" s="1" t="s">
        <v>18</v>
      </c>
      <c r="I4170" s="1">
        <v>12.05</v>
      </c>
      <c r="J4170" s="1" t="s">
        <v>24</v>
      </c>
      <c r="K4170" s="1" t="s">
        <v>266</v>
      </c>
      <c r="L4170" s="1">
        <v>8</v>
      </c>
      <c r="N4170" s="1">
        <v>5.25</v>
      </c>
      <c r="P4170" s="2">
        <f t="shared" si="276"/>
        <v>120</v>
      </c>
      <c r="R4170" t="str">
        <f t="shared" si="272"/>
        <v/>
      </c>
    </row>
    <row r="4171" spans="1:18" ht="20.399999999999999" x14ac:dyDescent="0.35">
      <c r="A4171" s="1">
        <v>4169</v>
      </c>
      <c r="B4171" s="1" t="s">
        <v>1000</v>
      </c>
      <c r="C4171" s="1" t="s">
        <v>53</v>
      </c>
      <c r="D4171" s="1">
        <v>2018</v>
      </c>
      <c r="E4171" s="1">
        <v>6279</v>
      </c>
      <c r="F4171" s="1" t="s">
        <v>28</v>
      </c>
      <c r="G4171" s="1" t="s">
        <v>17</v>
      </c>
      <c r="H4171" s="1" t="s">
        <v>18</v>
      </c>
      <c r="I4171" s="1">
        <v>22.7</v>
      </c>
      <c r="J4171" s="1" t="s">
        <v>24</v>
      </c>
      <c r="K4171" s="1" t="s">
        <v>1001</v>
      </c>
      <c r="L4171" s="1">
        <v>5</v>
      </c>
      <c r="M4171" s="1" t="s">
        <v>1844</v>
      </c>
      <c r="N4171" s="1">
        <v>3.6</v>
      </c>
      <c r="P4171" s="2">
        <f t="shared" si="276"/>
        <v>53.64</v>
      </c>
      <c r="Q4171">
        <f t="shared" ref="Q4171:Q4223" si="277">VALUE(SUBSTITUTE(SUBSTITUTE(TRIM(M4171), CHAR(160), ""), " Lakh", "")) * 100000</f>
        <v>405000</v>
      </c>
      <c r="R4171">
        <f t="shared" si="272"/>
        <v>99.986755555555547</v>
      </c>
    </row>
    <row r="4172" spans="1:18" ht="20.399999999999999" x14ac:dyDescent="0.35">
      <c r="A4172" s="1">
        <v>4170</v>
      </c>
      <c r="B4172" s="1" t="s">
        <v>2380</v>
      </c>
      <c r="C4172" s="1" t="s">
        <v>22</v>
      </c>
      <c r="D4172" s="1">
        <v>2014</v>
      </c>
      <c r="E4172" s="1">
        <v>74500</v>
      </c>
      <c r="F4172" s="1" t="s">
        <v>23</v>
      </c>
      <c r="G4172" s="1" t="s">
        <v>17</v>
      </c>
      <c r="H4172" s="1" t="s">
        <v>18</v>
      </c>
      <c r="I4172" s="1">
        <v>21.2</v>
      </c>
      <c r="J4172" s="1" t="s">
        <v>24</v>
      </c>
      <c r="K4172" s="1" t="s">
        <v>142</v>
      </c>
      <c r="L4172" s="1">
        <v>5</v>
      </c>
      <c r="N4172" s="1">
        <v>3.3</v>
      </c>
      <c r="P4172" s="2">
        <f t="shared" si="276"/>
        <v>75</v>
      </c>
      <c r="R4172" t="str">
        <f t="shared" si="272"/>
        <v/>
      </c>
    </row>
    <row r="4173" spans="1:18" ht="20.399999999999999" x14ac:dyDescent="0.35">
      <c r="A4173" s="1">
        <v>4171</v>
      </c>
      <c r="B4173" s="1" t="s">
        <v>1039</v>
      </c>
      <c r="C4173" s="1" t="s">
        <v>57</v>
      </c>
      <c r="D4173" s="1">
        <v>2013</v>
      </c>
      <c r="E4173" s="1">
        <v>42000</v>
      </c>
      <c r="F4173" s="1" t="s">
        <v>23</v>
      </c>
      <c r="G4173" s="1" t="s">
        <v>17</v>
      </c>
      <c r="H4173" s="1" t="s">
        <v>18</v>
      </c>
      <c r="I4173" s="1">
        <v>22.7</v>
      </c>
      <c r="J4173" s="1" t="s">
        <v>24</v>
      </c>
      <c r="K4173" s="1" t="s">
        <v>1040</v>
      </c>
      <c r="L4173" s="1">
        <v>5</v>
      </c>
      <c r="N4173" s="1">
        <v>5.85</v>
      </c>
      <c r="P4173" s="2">
        <f t="shared" si="276"/>
        <v>126.24</v>
      </c>
      <c r="R4173" t="str">
        <f t="shared" ref="R4173:R4236" si="278">IF(Q4173&lt;&gt;"", ((Q4173 - P4173) / Q4173) * 100, "")</f>
        <v/>
      </c>
    </row>
    <row r="4174" spans="1:18" ht="20.399999999999999" x14ac:dyDescent="0.35">
      <c r="A4174" s="1">
        <v>4172</v>
      </c>
      <c r="B4174" s="1" t="s">
        <v>2080</v>
      </c>
      <c r="C4174" s="1" t="s">
        <v>61</v>
      </c>
      <c r="D4174" s="1">
        <v>2014</v>
      </c>
      <c r="E4174" s="1">
        <v>56510</v>
      </c>
      <c r="F4174" s="1" t="s">
        <v>28</v>
      </c>
      <c r="G4174" s="1" t="s">
        <v>17</v>
      </c>
      <c r="H4174" s="1" t="s">
        <v>18</v>
      </c>
      <c r="I4174" s="1">
        <v>19.100000000000001</v>
      </c>
      <c r="J4174" s="1" t="s">
        <v>24</v>
      </c>
      <c r="K4174" s="1" t="s">
        <v>733</v>
      </c>
      <c r="L4174" s="1">
        <v>5</v>
      </c>
      <c r="N4174" s="1">
        <v>3.9</v>
      </c>
      <c r="P4174" s="2">
        <f t="shared" si="276"/>
        <v>85.8</v>
      </c>
      <c r="R4174" t="str">
        <f t="shared" si="278"/>
        <v/>
      </c>
    </row>
    <row r="4175" spans="1:18" ht="20.399999999999999" x14ac:dyDescent="0.35">
      <c r="A4175" s="1">
        <v>4173</v>
      </c>
      <c r="B4175" s="1" t="s">
        <v>166</v>
      </c>
      <c r="C4175" s="1" t="s">
        <v>61</v>
      </c>
      <c r="D4175" s="1">
        <v>2009</v>
      </c>
      <c r="E4175" s="1">
        <v>88000</v>
      </c>
      <c r="F4175" s="1" t="s">
        <v>23</v>
      </c>
      <c r="G4175" s="1" t="s">
        <v>35</v>
      </c>
      <c r="H4175" s="1" t="s">
        <v>18</v>
      </c>
      <c r="I4175" s="1">
        <v>16.55</v>
      </c>
      <c r="J4175" s="1" t="s">
        <v>24</v>
      </c>
      <c r="K4175" s="1" t="s">
        <v>167</v>
      </c>
      <c r="L4175" s="1">
        <v>5</v>
      </c>
      <c r="N4175" s="1">
        <v>7.98</v>
      </c>
      <c r="P4175" s="2">
        <f t="shared" si="276"/>
        <v>140</v>
      </c>
      <c r="R4175" t="str">
        <f t="shared" si="278"/>
        <v/>
      </c>
    </row>
    <row r="4176" spans="1:18" ht="20.399999999999999" x14ac:dyDescent="0.35">
      <c r="A4176" s="1">
        <v>4174</v>
      </c>
      <c r="B4176" s="1" t="s">
        <v>183</v>
      </c>
      <c r="C4176" s="1" t="s">
        <v>15</v>
      </c>
      <c r="D4176" s="1">
        <v>2014</v>
      </c>
      <c r="E4176" s="1">
        <v>36631</v>
      </c>
      <c r="F4176" s="1" t="s">
        <v>28</v>
      </c>
      <c r="G4176" s="1" t="s">
        <v>35</v>
      </c>
      <c r="H4176" s="1" t="s">
        <v>18</v>
      </c>
      <c r="I4176" s="1">
        <v>16.5</v>
      </c>
      <c r="J4176" s="1" t="s">
        <v>24</v>
      </c>
      <c r="K4176" s="1" t="s">
        <v>184</v>
      </c>
      <c r="L4176" s="1">
        <v>5</v>
      </c>
      <c r="N4176" s="1">
        <v>4.3</v>
      </c>
      <c r="P4176" s="2">
        <f t="shared" si="276"/>
        <v>86.8</v>
      </c>
      <c r="R4176" t="str">
        <f t="shared" si="278"/>
        <v/>
      </c>
    </row>
    <row r="4177" spans="1:18" ht="20.399999999999999" x14ac:dyDescent="0.35">
      <c r="A4177" s="1">
        <v>4175</v>
      </c>
      <c r="B4177" s="1" t="s">
        <v>262</v>
      </c>
      <c r="C4177" s="1" t="s">
        <v>57</v>
      </c>
      <c r="D4177" s="1">
        <v>2011</v>
      </c>
      <c r="E4177" s="1">
        <v>34000</v>
      </c>
      <c r="F4177" s="1" t="s">
        <v>28</v>
      </c>
      <c r="G4177" s="1" t="s">
        <v>17</v>
      </c>
      <c r="H4177" s="1" t="s">
        <v>18</v>
      </c>
      <c r="I4177" s="1">
        <v>18.899999999999999</v>
      </c>
      <c r="J4177" s="1" t="s">
        <v>24</v>
      </c>
      <c r="K4177" s="1" t="s">
        <v>88</v>
      </c>
      <c r="L4177" s="1">
        <v>5</v>
      </c>
      <c r="N4177" s="1">
        <v>2.25</v>
      </c>
      <c r="P4177" s="2">
        <f t="shared" si="276"/>
        <v>67.099999999999994</v>
      </c>
      <c r="R4177" t="str">
        <f t="shared" si="278"/>
        <v/>
      </c>
    </row>
    <row r="4178" spans="1:18" ht="20.399999999999999" x14ac:dyDescent="0.35">
      <c r="A4178" s="1">
        <v>4176</v>
      </c>
      <c r="B4178" s="1" t="s">
        <v>350</v>
      </c>
      <c r="C4178" s="1" t="s">
        <v>129</v>
      </c>
      <c r="D4178" s="1">
        <v>2013</v>
      </c>
      <c r="E4178" s="1">
        <v>49000</v>
      </c>
      <c r="F4178" s="1" t="s">
        <v>28</v>
      </c>
      <c r="G4178" s="1" t="s">
        <v>17</v>
      </c>
      <c r="H4178" s="1" t="s">
        <v>18</v>
      </c>
      <c r="I4178" s="1">
        <v>19.809999999999999</v>
      </c>
      <c r="J4178" s="1" t="s">
        <v>24</v>
      </c>
      <c r="K4178" s="1" t="s">
        <v>351</v>
      </c>
      <c r="L4178" s="1">
        <v>5</v>
      </c>
      <c r="N4178" s="1">
        <v>3.2</v>
      </c>
      <c r="P4178" s="2">
        <f t="shared" si="276"/>
        <v>68.05</v>
      </c>
      <c r="R4178" t="str">
        <f t="shared" si="278"/>
        <v/>
      </c>
    </row>
    <row r="4179" spans="1:18" ht="20.399999999999999" x14ac:dyDescent="0.35">
      <c r="A4179" s="1">
        <v>4177</v>
      </c>
      <c r="B4179" s="1" t="s">
        <v>349</v>
      </c>
      <c r="C4179" s="1" t="s">
        <v>39</v>
      </c>
      <c r="D4179" s="1">
        <v>2012</v>
      </c>
      <c r="E4179" s="1">
        <v>65254</v>
      </c>
      <c r="F4179" s="1" t="s">
        <v>23</v>
      </c>
      <c r="G4179" s="1" t="s">
        <v>17</v>
      </c>
      <c r="H4179" s="1" t="s">
        <v>18</v>
      </c>
      <c r="I4179" s="1">
        <v>22.32</v>
      </c>
      <c r="J4179" s="1" t="s">
        <v>24</v>
      </c>
      <c r="K4179" s="1" t="s">
        <v>235</v>
      </c>
      <c r="L4179" s="1">
        <v>5</v>
      </c>
      <c r="N4179" s="1">
        <v>6.55</v>
      </c>
      <c r="P4179" s="2">
        <f t="shared" si="276"/>
        <v>126.32</v>
      </c>
      <c r="R4179" t="str">
        <f t="shared" si="278"/>
        <v/>
      </c>
    </row>
    <row r="4180" spans="1:18" ht="20.399999999999999" x14ac:dyDescent="0.35">
      <c r="A4180" s="1">
        <v>4178</v>
      </c>
      <c r="B4180" s="1" t="s">
        <v>349</v>
      </c>
      <c r="C4180" s="1" t="s">
        <v>74</v>
      </c>
      <c r="D4180" s="1">
        <v>2014</v>
      </c>
      <c r="E4180" s="1">
        <v>95000</v>
      </c>
      <c r="F4180" s="1" t="s">
        <v>23</v>
      </c>
      <c r="G4180" s="1" t="s">
        <v>17</v>
      </c>
      <c r="H4180" s="1" t="s">
        <v>36</v>
      </c>
      <c r="I4180" s="1">
        <v>22.32</v>
      </c>
      <c r="J4180" s="1" t="s">
        <v>24</v>
      </c>
      <c r="K4180" s="1" t="s">
        <v>235</v>
      </c>
      <c r="L4180" s="1">
        <v>5</v>
      </c>
      <c r="N4180" s="1">
        <v>6.9</v>
      </c>
      <c r="P4180" s="2">
        <f t="shared" si="276"/>
        <v>126.32</v>
      </c>
      <c r="R4180" t="str">
        <f t="shared" si="278"/>
        <v/>
      </c>
    </row>
    <row r="4181" spans="1:18" ht="20.399999999999999" x14ac:dyDescent="0.35">
      <c r="A4181" s="1">
        <v>4179</v>
      </c>
      <c r="B4181" s="1" t="s">
        <v>198</v>
      </c>
      <c r="C4181" s="1" t="s">
        <v>27</v>
      </c>
      <c r="D4181" s="1">
        <v>2009</v>
      </c>
      <c r="E4181" s="1">
        <v>83000</v>
      </c>
      <c r="F4181" s="1" t="s">
        <v>23</v>
      </c>
      <c r="G4181" s="1" t="s">
        <v>17</v>
      </c>
      <c r="H4181" s="1" t="s">
        <v>18</v>
      </c>
      <c r="I4181" s="1">
        <v>23.2</v>
      </c>
      <c r="J4181" s="1" t="s">
        <v>24</v>
      </c>
      <c r="K4181" s="1" t="s">
        <v>199</v>
      </c>
      <c r="L4181" s="1">
        <v>5</v>
      </c>
      <c r="N4181" s="1">
        <v>2.95</v>
      </c>
      <c r="P4181" s="2">
        <f t="shared" si="276"/>
        <v>73.94</v>
      </c>
      <c r="R4181" t="str">
        <f t="shared" si="278"/>
        <v/>
      </c>
    </row>
    <row r="4182" spans="1:18" ht="20.399999999999999" x14ac:dyDescent="0.35">
      <c r="A4182" s="1">
        <v>4180</v>
      </c>
      <c r="B4182" s="1" t="s">
        <v>2381</v>
      </c>
      <c r="C4182" s="1" t="s">
        <v>34</v>
      </c>
      <c r="D4182" s="1">
        <v>2017</v>
      </c>
      <c r="E4182" s="1">
        <v>101065</v>
      </c>
      <c r="F4182" s="1" t="s">
        <v>23</v>
      </c>
      <c r="G4182" s="1" t="s">
        <v>17</v>
      </c>
      <c r="H4182" s="1" t="s">
        <v>18</v>
      </c>
      <c r="I4182" s="1">
        <v>20.5</v>
      </c>
      <c r="J4182" s="1" t="s">
        <v>24</v>
      </c>
      <c r="K4182" s="1" t="s">
        <v>25</v>
      </c>
      <c r="L4182" s="1">
        <v>5</v>
      </c>
      <c r="M4182" s="1" t="s">
        <v>2382</v>
      </c>
      <c r="N4182" s="1">
        <v>11.45</v>
      </c>
      <c r="P4182" s="2">
        <f t="shared" si="276"/>
        <v>126.2</v>
      </c>
      <c r="Q4182">
        <f t="shared" si="277"/>
        <v>1918000</v>
      </c>
      <c r="R4182">
        <f t="shared" si="278"/>
        <v>99.993420229405643</v>
      </c>
    </row>
    <row r="4183" spans="1:18" ht="20.399999999999999" x14ac:dyDescent="0.35">
      <c r="A4183" s="1">
        <v>4181</v>
      </c>
      <c r="B4183" s="1" t="s">
        <v>1655</v>
      </c>
      <c r="C4183" s="1" t="s">
        <v>53</v>
      </c>
      <c r="D4183" s="1">
        <v>2017</v>
      </c>
      <c r="E4183" s="1">
        <v>15134</v>
      </c>
      <c r="F4183" s="1" t="s">
        <v>28</v>
      </c>
      <c r="G4183" s="1" t="s">
        <v>17</v>
      </c>
      <c r="H4183" s="1" t="s">
        <v>18</v>
      </c>
      <c r="I4183" s="1">
        <v>21.4</v>
      </c>
      <c r="J4183" s="1" t="s">
        <v>24</v>
      </c>
      <c r="K4183" s="1" t="s">
        <v>347</v>
      </c>
      <c r="L4183" s="1">
        <v>5</v>
      </c>
      <c r="M4183" s="1" t="s">
        <v>1656</v>
      </c>
      <c r="N4183" s="1">
        <v>6.37</v>
      </c>
      <c r="P4183" s="2">
        <f t="shared" si="276"/>
        <v>83.1</v>
      </c>
      <c r="Q4183">
        <f t="shared" si="277"/>
        <v>736000</v>
      </c>
      <c r="R4183">
        <f t="shared" si="278"/>
        <v>99.988709239130429</v>
      </c>
    </row>
    <row r="4184" spans="1:18" ht="20.399999999999999" x14ac:dyDescent="0.35">
      <c r="A4184" s="1">
        <v>4182</v>
      </c>
      <c r="B4184" s="1" t="s">
        <v>816</v>
      </c>
      <c r="C4184" s="1" t="s">
        <v>43</v>
      </c>
      <c r="D4184" s="1">
        <v>2011</v>
      </c>
      <c r="E4184" s="1">
        <v>72000</v>
      </c>
      <c r="F4184" s="1" t="s">
        <v>23</v>
      </c>
      <c r="G4184" s="1" t="s">
        <v>17</v>
      </c>
      <c r="H4184" s="1" t="s">
        <v>18</v>
      </c>
      <c r="I4184" s="1">
        <v>22.32</v>
      </c>
      <c r="J4184" s="1" t="s">
        <v>24</v>
      </c>
      <c r="K4184" s="1" t="s">
        <v>817</v>
      </c>
      <c r="L4184" s="1">
        <v>5</v>
      </c>
      <c r="N4184" s="1">
        <v>5</v>
      </c>
      <c r="P4184" s="2">
        <f t="shared" si="276"/>
        <v>126.3</v>
      </c>
      <c r="R4184" t="str">
        <f t="shared" si="278"/>
        <v/>
      </c>
    </row>
    <row r="4185" spans="1:18" ht="20.399999999999999" x14ac:dyDescent="0.35">
      <c r="A4185" s="1">
        <v>4183</v>
      </c>
      <c r="B4185" s="1" t="s">
        <v>1323</v>
      </c>
      <c r="C4185" s="1" t="s">
        <v>27</v>
      </c>
      <c r="D4185" s="1">
        <v>2012</v>
      </c>
      <c r="E4185" s="1">
        <v>120000</v>
      </c>
      <c r="F4185" s="1" t="s">
        <v>23</v>
      </c>
      <c r="G4185" s="1" t="s">
        <v>17</v>
      </c>
      <c r="H4185" s="1" t="s">
        <v>36</v>
      </c>
      <c r="I4185" s="1">
        <v>22.3</v>
      </c>
      <c r="J4185" s="1" t="s">
        <v>24</v>
      </c>
      <c r="K4185" s="1" t="s">
        <v>51</v>
      </c>
      <c r="L4185" s="1">
        <v>5</v>
      </c>
      <c r="N4185" s="1">
        <v>2.6</v>
      </c>
      <c r="P4185" s="2">
        <f t="shared" si="276"/>
        <v>74</v>
      </c>
      <c r="R4185" t="str">
        <f t="shared" si="278"/>
        <v/>
      </c>
    </row>
    <row r="4186" spans="1:18" ht="20.399999999999999" x14ac:dyDescent="0.35">
      <c r="A4186" s="1">
        <v>4184</v>
      </c>
      <c r="B4186" s="1" t="s">
        <v>83</v>
      </c>
      <c r="C4186" s="1" t="s">
        <v>57</v>
      </c>
      <c r="D4186" s="1">
        <v>2010</v>
      </c>
      <c r="E4186" s="1">
        <v>45000</v>
      </c>
      <c r="F4186" s="1" t="s">
        <v>28</v>
      </c>
      <c r="G4186" s="1" t="s">
        <v>17</v>
      </c>
      <c r="H4186" s="1" t="s">
        <v>18</v>
      </c>
      <c r="I4186" s="1">
        <v>18.5</v>
      </c>
      <c r="J4186" s="1" t="s">
        <v>24</v>
      </c>
      <c r="K4186" s="1" t="s">
        <v>84</v>
      </c>
      <c r="L4186" s="1">
        <v>5</v>
      </c>
      <c r="N4186" s="1">
        <v>1.9</v>
      </c>
      <c r="P4186" s="2">
        <f t="shared" si="276"/>
        <v>80</v>
      </c>
      <c r="R4186" t="str">
        <f t="shared" si="278"/>
        <v/>
      </c>
    </row>
    <row r="4187" spans="1:18" ht="20.399999999999999" x14ac:dyDescent="0.35">
      <c r="A4187" s="1">
        <v>4185</v>
      </c>
      <c r="B4187" s="1" t="s">
        <v>1881</v>
      </c>
      <c r="C4187" s="1" t="s">
        <v>53</v>
      </c>
      <c r="D4187" s="1">
        <v>2015</v>
      </c>
      <c r="E4187" s="1">
        <v>54996</v>
      </c>
      <c r="F4187" s="1" t="s">
        <v>23</v>
      </c>
      <c r="G4187" s="1" t="s">
        <v>35</v>
      </c>
      <c r="H4187" s="1" t="s">
        <v>18</v>
      </c>
      <c r="I4187" s="1">
        <v>17.850000000000001</v>
      </c>
      <c r="J4187" s="1" t="s">
        <v>24</v>
      </c>
      <c r="K4187" s="1" t="s">
        <v>1882</v>
      </c>
      <c r="L4187" s="1">
        <v>4</v>
      </c>
      <c r="N4187" s="1">
        <v>60.95</v>
      </c>
      <c r="P4187" s="2">
        <f t="shared" si="276"/>
        <v>300</v>
      </c>
      <c r="R4187" t="str">
        <f t="shared" si="278"/>
        <v/>
      </c>
    </row>
    <row r="4188" spans="1:18" ht="20.399999999999999" x14ac:dyDescent="0.35">
      <c r="A4188" s="1">
        <v>4186</v>
      </c>
      <c r="B4188" s="1" t="s">
        <v>2383</v>
      </c>
      <c r="C4188" s="1" t="s">
        <v>34</v>
      </c>
      <c r="D4188" s="1">
        <v>2017</v>
      </c>
      <c r="E4188" s="1">
        <v>22874</v>
      </c>
      <c r="F4188" s="1" t="s">
        <v>28</v>
      </c>
      <c r="G4188" s="1" t="s">
        <v>17</v>
      </c>
      <c r="H4188" s="1" t="s">
        <v>18</v>
      </c>
      <c r="I4188" s="1">
        <v>15.1</v>
      </c>
      <c r="J4188" s="1" t="s">
        <v>24</v>
      </c>
      <c r="K4188" s="1" t="s">
        <v>239</v>
      </c>
      <c r="L4188" s="1">
        <v>5</v>
      </c>
      <c r="N4188" s="1">
        <v>4.4400000000000004</v>
      </c>
      <c r="P4188" s="2">
        <f t="shared" si="276"/>
        <v>73</v>
      </c>
      <c r="R4188" t="str">
        <f t="shared" si="278"/>
        <v/>
      </c>
    </row>
    <row r="4189" spans="1:18" ht="20.399999999999999" x14ac:dyDescent="0.35">
      <c r="A4189" s="1">
        <v>4187</v>
      </c>
      <c r="B4189" s="1" t="s">
        <v>1584</v>
      </c>
      <c r="C4189" s="1" t="s">
        <v>27</v>
      </c>
      <c r="D4189" s="1">
        <v>2012</v>
      </c>
      <c r="E4189" s="1">
        <v>58000</v>
      </c>
      <c r="F4189" s="1" t="s">
        <v>23</v>
      </c>
      <c r="G4189" s="1" t="s">
        <v>35</v>
      </c>
      <c r="H4189" s="1" t="s">
        <v>36</v>
      </c>
      <c r="I4189" s="1">
        <v>22.69</v>
      </c>
      <c r="J4189" s="1" t="s">
        <v>24</v>
      </c>
      <c r="K4189" s="1" t="s">
        <v>77</v>
      </c>
      <c r="L4189" s="1">
        <v>5</v>
      </c>
      <c r="N4189" s="1">
        <v>15.3</v>
      </c>
      <c r="P4189" s="2">
        <f t="shared" si="276"/>
        <v>190</v>
      </c>
      <c r="R4189" t="str">
        <f t="shared" si="278"/>
        <v/>
      </c>
    </row>
    <row r="4190" spans="1:18" ht="20.399999999999999" x14ac:dyDescent="0.35">
      <c r="A4190" s="1">
        <v>4188</v>
      </c>
      <c r="B4190" s="1" t="s">
        <v>31</v>
      </c>
      <c r="C4190" s="1" t="s">
        <v>27</v>
      </c>
      <c r="D4190" s="1">
        <v>2016</v>
      </c>
      <c r="E4190" s="1">
        <v>86000</v>
      </c>
      <c r="F4190" s="1" t="s">
        <v>23</v>
      </c>
      <c r="G4190" s="1" t="s">
        <v>17</v>
      </c>
      <c r="H4190" s="1" t="s">
        <v>36</v>
      </c>
      <c r="I4190" s="1">
        <v>25.47</v>
      </c>
      <c r="J4190" s="1" t="s">
        <v>24</v>
      </c>
      <c r="K4190" s="1" t="s">
        <v>355</v>
      </c>
      <c r="L4190" s="1">
        <v>7</v>
      </c>
      <c r="M4190" s="1" t="s">
        <v>2384</v>
      </c>
      <c r="N4190" s="1">
        <v>8.1999999999999993</v>
      </c>
      <c r="P4190" s="2">
        <f t="shared" si="276"/>
        <v>88.5</v>
      </c>
      <c r="Q4190">
        <f t="shared" si="277"/>
        <v>1099000</v>
      </c>
      <c r="R4190">
        <f t="shared" si="278"/>
        <v>99.991947224749779</v>
      </c>
    </row>
    <row r="4191" spans="1:18" ht="20.399999999999999" x14ac:dyDescent="0.35">
      <c r="A4191" s="1">
        <v>4189</v>
      </c>
      <c r="B4191" s="1" t="s">
        <v>1498</v>
      </c>
      <c r="C4191" s="1" t="s">
        <v>129</v>
      </c>
      <c r="D4191" s="1">
        <v>2014</v>
      </c>
      <c r="E4191" s="1">
        <v>69000</v>
      </c>
      <c r="F4191" s="1" t="s">
        <v>28</v>
      </c>
      <c r="G4191" s="1" t="s">
        <v>35</v>
      </c>
      <c r="H4191" s="1" t="s">
        <v>18</v>
      </c>
      <c r="I4191" s="1">
        <v>16.899999999999999</v>
      </c>
      <c r="J4191" s="1" t="s">
        <v>24</v>
      </c>
      <c r="K4191" s="1" t="s">
        <v>327</v>
      </c>
      <c r="L4191" s="1">
        <v>5</v>
      </c>
      <c r="N4191" s="1">
        <v>5.25</v>
      </c>
      <c r="P4191" s="2">
        <f t="shared" si="276"/>
        <v>81.86</v>
      </c>
      <c r="R4191" t="str">
        <f t="shared" si="278"/>
        <v/>
      </c>
    </row>
    <row r="4192" spans="1:18" ht="20.399999999999999" x14ac:dyDescent="0.35">
      <c r="A4192" s="1">
        <v>4190</v>
      </c>
      <c r="B4192" s="1" t="s">
        <v>2385</v>
      </c>
      <c r="C4192" s="1" t="s">
        <v>22</v>
      </c>
      <c r="D4192" s="1">
        <v>2016</v>
      </c>
      <c r="E4192" s="1">
        <v>55001</v>
      </c>
      <c r="F4192" s="1" t="s">
        <v>28</v>
      </c>
      <c r="G4192" s="1" t="s">
        <v>35</v>
      </c>
      <c r="H4192" s="1" t="s">
        <v>36</v>
      </c>
      <c r="I4192" s="1">
        <v>16.93</v>
      </c>
      <c r="J4192" s="1" t="s">
        <v>24</v>
      </c>
      <c r="K4192" s="1" t="s">
        <v>147</v>
      </c>
      <c r="L4192" s="1">
        <v>5</v>
      </c>
      <c r="N4192" s="1">
        <v>8.5</v>
      </c>
      <c r="P4192" s="2">
        <f t="shared" si="276"/>
        <v>103.2</v>
      </c>
      <c r="R4192" t="str">
        <f t="shared" si="278"/>
        <v/>
      </c>
    </row>
    <row r="4193" spans="1:18" ht="20.399999999999999" x14ac:dyDescent="0.35">
      <c r="A4193" s="1">
        <v>4191</v>
      </c>
      <c r="B4193" s="1" t="s">
        <v>599</v>
      </c>
      <c r="C4193" s="1" t="s">
        <v>27</v>
      </c>
      <c r="D4193" s="1">
        <v>2015</v>
      </c>
      <c r="E4193" s="1">
        <v>28000</v>
      </c>
      <c r="F4193" s="1" t="s">
        <v>23</v>
      </c>
      <c r="G4193" s="1" t="s">
        <v>35</v>
      </c>
      <c r="H4193" s="1" t="s">
        <v>18</v>
      </c>
      <c r="I4193" s="1">
        <v>15.73</v>
      </c>
      <c r="J4193" s="1" t="s">
        <v>24</v>
      </c>
      <c r="K4193" s="1" t="s">
        <v>139</v>
      </c>
      <c r="L4193" s="1">
        <v>5</v>
      </c>
      <c r="N4193" s="1">
        <v>23.75</v>
      </c>
      <c r="P4193" s="2">
        <f t="shared" si="276"/>
        <v>174.33</v>
      </c>
      <c r="R4193" t="str">
        <f t="shared" si="278"/>
        <v/>
      </c>
    </row>
    <row r="4194" spans="1:18" ht="20.399999999999999" x14ac:dyDescent="0.35">
      <c r="A4194" s="1">
        <v>4192</v>
      </c>
      <c r="B4194" s="1" t="s">
        <v>350</v>
      </c>
      <c r="C4194" s="1" t="s">
        <v>61</v>
      </c>
      <c r="D4194" s="1">
        <v>2013</v>
      </c>
      <c r="E4194" s="1">
        <v>53213</v>
      </c>
      <c r="F4194" s="1" t="s">
        <v>28</v>
      </c>
      <c r="G4194" s="1" t="s">
        <v>17</v>
      </c>
      <c r="H4194" s="1" t="s">
        <v>18</v>
      </c>
      <c r="I4194" s="1">
        <v>19.809999999999999</v>
      </c>
      <c r="J4194" s="1" t="s">
        <v>24</v>
      </c>
      <c r="K4194" s="1" t="s">
        <v>351</v>
      </c>
      <c r="L4194" s="1">
        <v>5</v>
      </c>
      <c r="N4194" s="1">
        <v>2.74</v>
      </c>
      <c r="P4194" s="2">
        <f t="shared" si="276"/>
        <v>68.05</v>
      </c>
      <c r="R4194" t="str">
        <f t="shared" si="278"/>
        <v/>
      </c>
    </row>
    <row r="4195" spans="1:18" ht="20.399999999999999" x14ac:dyDescent="0.35">
      <c r="A4195" s="1">
        <v>4193</v>
      </c>
      <c r="B4195" s="1" t="s">
        <v>1436</v>
      </c>
      <c r="C4195" s="1" t="s">
        <v>34</v>
      </c>
      <c r="D4195" s="1">
        <v>2016</v>
      </c>
      <c r="E4195" s="1">
        <v>44340</v>
      </c>
      <c r="F4195" s="1" t="s">
        <v>23</v>
      </c>
      <c r="G4195" s="1" t="s">
        <v>35</v>
      </c>
      <c r="H4195" s="1" t="s">
        <v>18</v>
      </c>
      <c r="I4195" s="1">
        <v>16.96</v>
      </c>
      <c r="J4195" s="1" t="s">
        <v>24</v>
      </c>
      <c r="K4195" s="1" t="s">
        <v>127</v>
      </c>
      <c r="L4195" s="1">
        <v>5</v>
      </c>
      <c r="N4195" s="1">
        <v>13.83</v>
      </c>
      <c r="P4195" s="2">
        <f t="shared" si="276"/>
        <v>138.03</v>
      </c>
      <c r="R4195" t="str">
        <f t="shared" si="278"/>
        <v/>
      </c>
    </row>
    <row r="4196" spans="1:18" ht="20.399999999999999" x14ac:dyDescent="0.35">
      <c r="A4196" s="1">
        <v>4194</v>
      </c>
      <c r="B4196" s="1" t="s">
        <v>2270</v>
      </c>
      <c r="C4196" s="1" t="s">
        <v>15</v>
      </c>
      <c r="D4196" s="1">
        <v>2017</v>
      </c>
      <c r="E4196" s="1">
        <v>16900</v>
      </c>
      <c r="F4196" s="1" t="s">
        <v>28</v>
      </c>
      <c r="G4196" s="1" t="s">
        <v>17</v>
      </c>
      <c r="H4196" s="1" t="s">
        <v>18</v>
      </c>
      <c r="I4196" s="1">
        <v>21.1</v>
      </c>
      <c r="J4196" s="1" t="s">
        <v>24</v>
      </c>
      <c r="K4196" s="1" t="s">
        <v>363</v>
      </c>
      <c r="L4196" s="1">
        <v>5</v>
      </c>
      <c r="N4196" s="1">
        <v>6.99</v>
      </c>
      <c r="P4196" s="2">
        <f t="shared" si="276"/>
        <v>100</v>
      </c>
      <c r="R4196" t="str">
        <f t="shared" si="278"/>
        <v/>
      </c>
    </row>
    <row r="4197" spans="1:18" ht="20.399999999999999" x14ac:dyDescent="0.35">
      <c r="A4197" s="1">
        <v>4195</v>
      </c>
      <c r="B4197" s="1" t="s">
        <v>430</v>
      </c>
      <c r="C4197" s="1" t="s">
        <v>43</v>
      </c>
      <c r="D4197" s="1">
        <v>2009</v>
      </c>
      <c r="E4197" s="1">
        <v>57000</v>
      </c>
      <c r="F4197" s="1" t="s">
        <v>28</v>
      </c>
      <c r="G4197" s="1" t="s">
        <v>17</v>
      </c>
      <c r="H4197" s="1" t="s">
        <v>18</v>
      </c>
      <c r="I4197" s="1">
        <v>19.809999999999999</v>
      </c>
      <c r="J4197" s="1" t="s">
        <v>24</v>
      </c>
      <c r="K4197" s="1" t="s">
        <v>351</v>
      </c>
      <c r="L4197" s="1">
        <v>5</v>
      </c>
      <c r="N4197" s="1">
        <v>2.25</v>
      </c>
      <c r="P4197" s="2">
        <f t="shared" si="276"/>
        <v>68.05</v>
      </c>
      <c r="R4197" t="str">
        <f t="shared" si="278"/>
        <v/>
      </c>
    </row>
    <row r="4198" spans="1:18" ht="20.399999999999999" x14ac:dyDescent="0.35">
      <c r="A4198" s="1">
        <v>4196</v>
      </c>
      <c r="B4198" s="1" t="s">
        <v>1962</v>
      </c>
      <c r="C4198" s="1" t="s">
        <v>39</v>
      </c>
      <c r="D4198" s="1">
        <v>2013</v>
      </c>
      <c r="E4198" s="1">
        <v>83165</v>
      </c>
      <c r="F4198" s="1" t="s">
        <v>23</v>
      </c>
      <c r="G4198" s="1" t="s">
        <v>17</v>
      </c>
      <c r="H4198" s="1" t="s">
        <v>18</v>
      </c>
      <c r="I4198" s="1">
        <v>12.8</v>
      </c>
      <c r="J4198" s="1" t="s">
        <v>24</v>
      </c>
      <c r="K4198" s="1" t="s">
        <v>93</v>
      </c>
      <c r="L4198" s="1">
        <v>8</v>
      </c>
      <c r="N4198" s="1">
        <v>11.49</v>
      </c>
      <c r="P4198" s="2">
        <f t="shared" si="276"/>
        <v>102</v>
      </c>
      <c r="R4198" t="str">
        <f t="shared" si="278"/>
        <v/>
      </c>
    </row>
    <row r="4199" spans="1:18" ht="20.399999999999999" x14ac:dyDescent="0.35">
      <c r="A4199" s="1">
        <v>4197</v>
      </c>
      <c r="B4199" s="1" t="s">
        <v>408</v>
      </c>
      <c r="C4199" s="1" t="s">
        <v>34</v>
      </c>
      <c r="D4199" s="1">
        <v>2012</v>
      </c>
      <c r="E4199" s="1">
        <v>24735</v>
      </c>
      <c r="F4199" s="1" t="s">
        <v>28</v>
      </c>
      <c r="G4199" s="1" t="s">
        <v>17</v>
      </c>
      <c r="H4199" s="1" t="s">
        <v>36</v>
      </c>
      <c r="I4199" s="1">
        <v>18.600000000000001</v>
      </c>
      <c r="J4199" s="1" t="s">
        <v>24</v>
      </c>
      <c r="K4199" s="1" t="s">
        <v>695</v>
      </c>
      <c r="L4199" s="1">
        <v>5</v>
      </c>
      <c r="N4199" s="1">
        <v>2.87</v>
      </c>
      <c r="P4199" s="2">
        <f t="shared" si="276"/>
        <v>79.400000000000006</v>
      </c>
      <c r="R4199" t="str">
        <f t="shared" si="278"/>
        <v/>
      </c>
    </row>
    <row r="4200" spans="1:18" ht="20.399999999999999" x14ac:dyDescent="0.35">
      <c r="A4200" s="1">
        <v>4198</v>
      </c>
      <c r="B4200" s="1" t="s">
        <v>1604</v>
      </c>
      <c r="C4200" s="1" t="s">
        <v>57</v>
      </c>
      <c r="D4200" s="1">
        <v>2005</v>
      </c>
      <c r="E4200" s="1">
        <v>65175</v>
      </c>
      <c r="F4200" s="1" t="s">
        <v>23</v>
      </c>
      <c r="G4200" s="1" t="s">
        <v>17</v>
      </c>
      <c r="H4200" s="1" t="s">
        <v>18</v>
      </c>
      <c r="I4200" s="1">
        <v>12.8</v>
      </c>
      <c r="J4200" s="1" t="s">
        <v>24</v>
      </c>
      <c r="K4200" s="1" t="s">
        <v>93</v>
      </c>
      <c r="L4200" s="1">
        <v>8</v>
      </c>
      <c r="N4200" s="1">
        <v>3.25</v>
      </c>
      <c r="P4200" s="2">
        <f t="shared" si="276"/>
        <v>102</v>
      </c>
      <c r="R4200" t="str">
        <f t="shared" si="278"/>
        <v/>
      </c>
    </row>
    <row r="4201" spans="1:18" ht="20.399999999999999" x14ac:dyDescent="0.35">
      <c r="A4201" s="1">
        <v>4199</v>
      </c>
      <c r="B4201" s="1" t="s">
        <v>2332</v>
      </c>
      <c r="C4201" s="1" t="s">
        <v>22</v>
      </c>
      <c r="D4201" s="1">
        <v>2009</v>
      </c>
      <c r="E4201" s="1">
        <v>60000</v>
      </c>
      <c r="F4201" s="1" t="s">
        <v>28</v>
      </c>
      <c r="G4201" s="1" t="s">
        <v>17</v>
      </c>
      <c r="H4201" s="1" t="s">
        <v>36</v>
      </c>
      <c r="I4201" s="1">
        <v>9.8000000000000007</v>
      </c>
      <c r="J4201" s="1" t="s">
        <v>24</v>
      </c>
      <c r="K4201" s="1" t="s">
        <v>1257</v>
      </c>
      <c r="L4201" s="1">
        <v>5</v>
      </c>
      <c r="N4201" s="1">
        <v>3.5</v>
      </c>
      <c r="P4201" s="2">
        <f t="shared" si="276"/>
        <v>180</v>
      </c>
      <c r="R4201" t="str">
        <f t="shared" si="278"/>
        <v/>
      </c>
    </row>
    <row r="4202" spans="1:18" ht="20.399999999999999" x14ac:dyDescent="0.35">
      <c r="A4202" s="1">
        <v>4200</v>
      </c>
      <c r="B4202" s="1" t="s">
        <v>2386</v>
      </c>
      <c r="C4202" s="1" t="s">
        <v>53</v>
      </c>
      <c r="D4202" s="1">
        <v>2017</v>
      </c>
      <c r="E4202" s="1">
        <v>60357</v>
      </c>
      <c r="F4202" s="1" t="s">
        <v>23</v>
      </c>
      <c r="G4202" s="1" t="s">
        <v>17</v>
      </c>
      <c r="H4202" s="1" t="s">
        <v>18</v>
      </c>
      <c r="I4202" s="1">
        <v>25.32</v>
      </c>
      <c r="J4202" s="1" t="s">
        <v>24</v>
      </c>
      <c r="K4202" s="1" t="s">
        <v>120</v>
      </c>
      <c r="L4202" s="1">
        <v>6</v>
      </c>
      <c r="N4202" s="1">
        <v>4.49</v>
      </c>
      <c r="P4202" s="2">
        <f t="shared" si="276"/>
        <v>77</v>
      </c>
      <c r="R4202" t="str">
        <f t="shared" si="278"/>
        <v/>
      </c>
    </row>
    <row r="4203" spans="1:18" ht="20.399999999999999" x14ac:dyDescent="0.35">
      <c r="A4203" s="1">
        <v>4201</v>
      </c>
      <c r="B4203" s="1" t="s">
        <v>113</v>
      </c>
      <c r="C4203" s="1" t="s">
        <v>43</v>
      </c>
      <c r="D4203" s="1">
        <v>2011</v>
      </c>
      <c r="E4203" s="1">
        <v>77000</v>
      </c>
      <c r="F4203" s="1" t="s">
        <v>23</v>
      </c>
      <c r="G4203" s="1" t="s">
        <v>17</v>
      </c>
      <c r="H4203" s="1" t="s">
        <v>18</v>
      </c>
      <c r="I4203" s="1">
        <v>22.07</v>
      </c>
      <c r="J4203" s="1" t="s">
        <v>24</v>
      </c>
      <c r="K4203" s="1" t="s">
        <v>114</v>
      </c>
      <c r="L4203" s="1">
        <v>5</v>
      </c>
      <c r="N4203" s="1">
        <v>2.9</v>
      </c>
      <c r="P4203" s="2">
        <f t="shared" si="276"/>
        <v>73.900000000000006</v>
      </c>
      <c r="R4203" t="str">
        <f t="shared" si="278"/>
        <v/>
      </c>
    </row>
    <row r="4204" spans="1:18" ht="20.399999999999999" x14ac:dyDescent="0.35">
      <c r="A4204" s="1">
        <v>4202</v>
      </c>
      <c r="B4204" s="1" t="s">
        <v>1579</v>
      </c>
      <c r="C4204" s="1" t="s">
        <v>34</v>
      </c>
      <c r="D4204" s="1">
        <v>2014</v>
      </c>
      <c r="E4204" s="1">
        <v>85301</v>
      </c>
      <c r="F4204" s="1" t="s">
        <v>28</v>
      </c>
      <c r="G4204" s="1" t="s">
        <v>17</v>
      </c>
      <c r="H4204" s="1" t="s">
        <v>18</v>
      </c>
      <c r="I4204" s="1">
        <v>12.4</v>
      </c>
      <c r="J4204" s="1" t="s">
        <v>24</v>
      </c>
      <c r="K4204" s="1" t="s">
        <v>190</v>
      </c>
      <c r="L4204" s="1">
        <v>8</v>
      </c>
      <c r="N4204" s="1">
        <v>12.36</v>
      </c>
      <c r="P4204" s="2">
        <f t="shared" si="276"/>
        <v>132</v>
      </c>
      <c r="R4204" t="str">
        <f t="shared" si="278"/>
        <v/>
      </c>
    </row>
    <row r="4205" spans="1:18" ht="20.399999999999999" x14ac:dyDescent="0.35">
      <c r="A4205" s="1">
        <v>4203</v>
      </c>
      <c r="B4205" s="1" t="s">
        <v>2387</v>
      </c>
      <c r="C4205" s="1" t="s">
        <v>15</v>
      </c>
      <c r="D4205" s="1">
        <v>2011</v>
      </c>
      <c r="E4205" s="1">
        <v>50000</v>
      </c>
      <c r="F4205" s="1" t="s">
        <v>23</v>
      </c>
      <c r="G4205" s="1" t="s">
        <v>35</v>
      </c>
      <c r="H4205" s="1" t="s">
        <v>18</v>
      </c>
      <c r="I4205" s="1">
        <v>11.79</v>
      </c>
      <c r="J4205" s="1" t="s">
        <v>24</v>
      </c>
      <c r="K4205" s="1" t="s">
        <v>266</v>
      </c>
      <c r="L4205" s="1">
        <v>8</v>
      </c>
      <c r="N4205" s="1">
        <v>6</v>
      </c>
      <c r="P4205" s="2">
        <f t="shared" si="276"/>
        <v>120</v>
      </c>
      <c r="R4205" t="str">
        <f t="shared" si="278"/>
        <v/>
      </c>
    </row>
    <row r="4206" spans="1:18" ht="20.399999999999999" x14ac:dyDescent="0.35">
      <c r="A4206" s="1">
        <v>4204</v>
      </c>
      <c r="B4206" s="1" t="s">
        <v>1940</v>
      </c>
      <c r="C4206" s="1" t="s">
        <v>27</v>
      </c>
      <c r="D4206" s="1">
        <v>2010</v>
      </c>
      <c r="E4206" s="1">
        <v>58000</v>
      </c>
      <c r="F4206" s="1" t="s">
        <v>23</v>
      </c>
      <c r="G4206" s="1" t="s">
        <v>35</v>
      </c>
      <c r="H4206" s="1" t="s">
        <v>18</v>
      </c>
      <c r="I4206" s="1">
        <v>16.46</v>
      </c>
      <c r="J4206" s="1" t="s">
        <v>24</v>
      </c>
      <c r="K4206" s="1" t="s">
        <v>321</v>
      </c>
      <c r="L4206" s="1">
        <v>5</v>
      </c>
      <c r="N4206" s="1">
        <v>31</v>
      </c>
      <c r="P4206" s="2">
        <f t="shared" si="276"/>
        <v>258</v>
      </c>
      <c r="R4206" t="str">
        <f t="shared" si="278"/>
        <v/>
      </c>
    </row>
    <row r="4207" spans="1:18" ht="20.399999999999999" x14ac:dyDescent="0.35">
      <c r="A4207" s="1">
        <v>4205</v>
      </c>
      <c r="B4207" s="1" t="s">
        <v>2388</v>
      </c>
      <c r="C4207" s="1" t="s">
        <v>57</v>
      </c>
      <c r="D4207" s="1">
        <v>2015</v>
      </c>
      <c r="E4207" s="1">
        <v>39000</v>
      </c>
      <c r="F4207" s="1" t="s">
        <v>23</v>
      </c>
      <c r="G4207" s="1" t="s">
        <v>17</v>
      </c>
      <c r="H4207" s="1" t="s">
        <v>18</v>
      </c>
      <c r="I4207" s="1">
        <v>25.6</v>
      </c>
      <c r="J4207" s="1" t="s">
        <v>24</v>
      </c>
      <c r="K4207" s="1" t="s">
        <v>69</v>
      </c>
      <c r="L4207" s="1">
        <v>5</v>
      </c>
      <c r="M4207" s="1" t="s">
        <v>2389</v>
      </c>
      <c r="N4207" s="1">
        <v>5.49</v>
      </c>
      <c r="P4207" s="2">
        <f t="shared" si="276"/>
        <v>98.6</v>
      </c>
      <c r="Q4207">
        <f t="shared" si="277"/>
        <v>1223000</v>
      </c>
      <c r="R4207">
        <f t="shared" si="278"/>
        <v>99.991937857726896</v>
      </c>
    </row>
    <row r="4208" spans="1:18" ht="20.399999999999999" x14ac:dyDescent="0.35">
      <c r="A4208" s="1">
        <v>4206</v>
      </c>
      <c r="B4208" s="1" t="s">
        <v>409</v>
      </c>
      <c r="C4208" s="1" t="s">
        <v>34</v>
      </c>
      <c r="D4208" s="1">
        <v>2015</v>
      </c>
      <c r="E4208" s="1">
        <v>46190</v>
      </c>
      <c r="F4208" s="1" t="s">
        <v>23</v>
      </c>
      <c r="G4208" s="1" t="s">
        <v>17</v>
      </c>
      <c r="H4208" s="1" t="s">
        <v>18</v>
      </c>
      <c r="I4208" s="1">
        <v>22.07</v>
      </c>
      <c r="J4208" s="1" t="s">
        <v>24</v>
      </c>
      <c r="K4208" s="1" t="s">
        <v>114</v>
      </c>
      <c r="L4208" s="1">
        <v>5</v>
      </c>
      <c r="N4208" s="1">
        <v>5.86</v>
      </c>
      <c r="P4208" s="2">
        <f t="shared" si="276"/>
        <v>73.900000000000006</v>
      </c>
      <c r="R4208" t="str">
        <f t="shared" si="278"/>
        <v/>
      </c>
    </row>
    <row r="4209" spans="1:18" ht="20.399999999999999" x14ac:dyDescent="0.35">
      <c r="A4209" s="1">
        <v>4207</v>
      </c>
      <c r="B4209" s="1" t="s">
        <v>211</v>
      </c>
      <c r="C4209" s="1" t="s">
        <v>15</v>
      </c>
      <c r="D4209" s="1">
        <v>2015</v>
      </c>
      <c r="E4209" s="1">
        <v>83000</v>
      </c>
      <c r="F4209" s="1" t="s">
        <v>23</v>
      </c>
      <c r="G4209" s="1" t="s">
        <v>17</v>
      </c>
      <c r="H4209" s="1" t="s">
        <v>18</v>
      </c>
      <c r="I4209" s="1">
        <v>16</v>
      </c>
      <c r="J4209" s="1" t="s">
        <v>24</v>
      </c>
      <c r="K4209" s="1" t="s">
        <v>167</v>
      </c>
      <c r="L4209" s="1">
        <v>7</v>
      </c>
      <c r="N4209" s="1">
        <v>9</v>
      </c>
      <c r="P4209" s="2">
        <f t="shared" si="276"/>
        <v>140</v>
      </c>
      <c r="R4209" t="str">
        <f t="shared" si="278"/>
        <v/>
      </c>
    </row>
    <row r="4210" spans="1:18" ht="20.399999999999999" x14ac:dyDescent="0.35">
      <c r="A4210" s="1">
        <v>4208</v>
      </c>
      <c r="B4210" s="1" t="s">
        <v>102</v>
      </c>
      <c r="C4210" s="1" t="s">
        <v>43</v>
      </c>
      <c r="D4210" s="1">
        <v>2016</v>
      </c>
      <c r="E4210" s="1">
        <v>33000</v>
      </c>
      <c r="F4210" s="1" t="s">
        <v>28</v>
      </c>
      <c r="G4210" s="1" t="s">
        <v>17</v>
      </c>
      <c r="H4210" s="1" t="s">
        <v>18</v>
      </c>
      <c r="I4210" s="1">
        <v>16.09</v>
      </c>
      <c r="J4210" s="1" t="s">
        <v>24</v>
      </c>
      <c r="K4210" s="1" t="s">
        <v>103</v>
      </c>
      <c r="L4210" s="1">
        <v>5</v>
      </c>
      <c r="M4210" s="1" t="s">
        <v>2390</v>
      </c>
      <c r="N4210" s="1">
        <v>7.7</v>
      </c>
      <c r="P4210" s="2">
        <f t="shared" si="276"/>
        <v>103.5</v>
      </c>
      <c r="Q4210">
        <f t="shared" si="277"/>
        <v>1163000</v>
      </c>
      <c r="R4210">
        <f t="shared" si="278"/>
        <v>99.991100601891659</v>
      </c>
    </row>
    <row r="4211" spans="1:18" ht="20.399999999999999" x14ac:dyDescent="0.35">
      <c r="A4211" s="1">
        <v>4209</v>
      </c>
      <c r="B4211" s="1" t="s">
        <v>421</v>
      </c>
      <c r="C4211" s="1" t="s">
        <v>34</v>
      </c>
      <c r="D4211" s="1">
        <v>2017</v>
      </c>
      <c r="E4211" s="1">
        <v>27279</v>
      </c>
      <c r="F4211" s="1" t="s">
        <v>28</v>
      </c>
      <c r="G4211" s="1" t="s">
        <v>17</v>
      </c>
      <c r="H4211" s="1" t="s">
        <v>18</v>
      </c>
      <c r="I4211" s="1">
        <v>17.399999999999999</v>
      </c>
      <c r="J4211" s="1" t="s">
        <v>24</v>
      </c>
      <c r="K4211" s="1" t="s">
        <v>201</v>
      </c>
      <c r="L4211" s="1">
        <v>5</v>
      </c>
      <c r="N4211" s="1">
        <v>9.4700000000000006</v>
      </c>
      <c r="P4211" s="2">
        <f t="shared" si="276"/>
        <v>117.3</v>
      </c>
      <c r="R4211" t="str">
        <f t="shared" si="278"/>
        <v/>
      </c>
    </row>
    <row r="4212" spans="1:18" ht="20.399999999999999" x14ac:dyDescent="0.35">
      <c r="A4212" s="1">
        <v>4210</v>
      </c>
      <c r="B4212" s="1" t="s">
        <v>1349</v>
      </c>
      <c r="C4212" s="1" t="s">
        <v>74</v>
      </c>
      <c r="D4212" s="1">
        <v>2014</v>
      </c>
      <c r="E4212" s="1">
        <v>53900</v>
      </c>
      <c r="F4212" s="1" t="s">
        <v>23</v>
      </c>
      <c r="G4212" s="1" t="s">
        <v>35</v>
      </c>
      <c r="H4212" s="1" t="s">
        <v>18</v>
      </c>
      <c r="I4212" s="1">
        <v>14.16</v>
      </c>
      <c r="J4212" s="1" t="s">
        <v>24</v>
      </c>
      <c r="K4212" s="1" t="s">
        <v>640</v>
      </c>
      <c r="L4212" s="1">
        <v>5</v>
      </c>
      <c r="N4212" s="1">
        <v>29</v>
      </c>
      <c r="P4212" s="2">
        <f t="shared" si="276"/>
        <v>174.3</v>
      </c>
      <c r="R4212" t="str">
        <f t="shared" si="278"/>
        <v/>
      </c>
    </row>
    <row r="4213" spans="1:18" ht="20.399999999999999" x14ac:dyDescent="0.35">
      <c r="A4213" s="1">
        <v>4211</v>
      </c>
      <c r="B4213" s="1" t="s">
        <v>2391</v>
      </c>
      <c r="C4213" s="1" t="s">
        <v>53</v>
      </c>
      <c r="D4213" s="1">
        <v>2012</v>
      </c>
      <c r="E4213" s="1">
        <v>63998</v>
      </c>
      <c r="F4213" s="1" t="s">
        <v>28</v>
      </c>
      <c r="G4213" s="1" t="s">
        <v>35</v>
      </c>
      <c r="H4213" s="1" t="s">
        <v>18</v>
      </c>
      <c r="I4213" s="1">
        <v>17</v>
      </c>
      <c r="J4213" s="1" t="s">
        <v>24</v>
      </c>
      <c r="K4213" s="1" t="s">
        <v>466</v>
      </c>
      <c r="L4213" s="1">
        <v>5</v>
      </c>
      <c r="N4213" s="1">
        <v>5.42</v>
      </c>
      <c r="P4213" s="2">
        <f t="shared" si="276"/>
        <v>118</v>
      </c>
      <c r="R4213" t="str">
        <f t="shared" si="278"/>
        <v/>
      </c>
    </row>
    <row r="4214" spans="1:18" ht="20.399999999999999" x14ac:dyDescent="0.35">
      <c r="A4214" s="1">
        <v>4212</v>
      </c>
      <c r="B4214" s="1" t="s">
        <v>436</v>
      </c>
      <c r="C4214" s="1" t="s">
        <v>34</v>
      </c>
      <c r="D4214" s="1">
        <v>2016</v>
      </c>
      <c r="E4214" s="1">
        <v>57932</v>
      </c>
      <c r="F4214" s="1" t="s">
        <v>28</v>
      </c>
      <c r="G4214" s="1" t="s">
        <v>17</v>
      </c>
      <c r="H4214" s="1" t="s">
        <v>18</v>
      </c>
      <c r="I4214" s="1">
        <v>20.399999999999999</v>
      </c>
      <c r="J4214" s="1" t="s">
        <v>24</v>
      </c>
      <c r="K4214" s="1" t="s">
        <v>291</v>
      </c>
      <c r="L4214" s="1">
        <v>5</v>
      </c>
      <c r="N4214" s="1">
        <v>6.39</v>
      </c>
      <c r="P4214" s="2">
        <f t="shared" si="276"/>
        <v>81.8</v>
      </c>
      <c r="R4214" t="str">
        <f t="shared" si="278"/>
        <v/>
      </c>
    </row>
    <row r="4215" spans="1:18" ht="20.399999999999999" x14ac:dyDescent="0.35">
      <c r="A4215" s="1">
        <v>4213</v>
      </c>
      <c r="B4215" s="1" t="s">
        <v>463</v>
      </c>
      <c r="C4215" s="1" t="s">
        <v>43</v>
      </c>
      <c r="D4215" s="1">
        <v>2015</v>
      </c>
      <c r="E4215" s="1">
        <v>25000</v>
      </c>
      <c r="F4215" s="1" t="s">
        <v>28</v>
      </c>
      <c r="G4215" s="1" t="s">
        <v>17</v>
      </c>
      <c r="H4215" s="1" t="s">
        <v>18</v>
      </c>
      <c r="I4215" s="1">
        <v>22.74</v>
      </c>
      <c r="J4215" s="1" t="s">
        <v>24</v>
      </c>
      <c r="K4215" s="1" t="s">
        <v>464</v>
      </c>
      <c r="L4215" s="1">
        <v>5</v>
      </c>
      <c r="N4215" s="1">
        <v>2.75</v>
      </c>
      <c r="P4215" s="2">
        <f t="shared" si="276"/>
        <v>47.3</v>
      </c>
      <c r="R4215" t="str">
        <f t="shared" si="278"/>
        <v/>
      </c>
    </row>
    <row r="4216" spans="1:18" ht="20.399999999999999" x14ac:dyDescent="0.35">
      <c r="A4216" s="1">
        <v>4214</v>
      </c>
      <c r="B4216" s="1" t="s">
        <v>158</v>
      </c>
      <c r="C4216" s="1" t="s">
        <v>27</v>
      </c>
      <c r="D4216" s="1">
        <v>2011</v>
      </c>
      <c r="E4216" s="1">
        <v>169000</v>
      </c>
      <c r="F4216" s="1" t="s">
        <v>23</v>
      </c>
      <c r="G4216" s="1" t="s">
        <v>17</v>
      </c>
      <c r="H4216" s="1" t="s">
        <v>18</v>
      </c>
      <c r="I4216" s="1">
        <v>20</v>
      </c>
      <c r="J4216" s="1" t="s">
        <v>24</v>
      </c>
      <c r="K4216" s="1" t="s">
        <v>159</v>
      </c>
      <c r="L4216" s="1">
        <v>5</v>
      </c>
      <c r="N4216" s="1">
        <v>2.5</v>
      </c>
      <c r="P4216" s="2">
        <f t="shared" si="276"/>
        <v>68</v>
      </c>
      <c r="R4216" t="str">
        <f t="shared" si="278"/>
        <v/>
      </c>
    </row>
    <row r="4217" spans="1:18" ht="20.399999999999999" x14ac:dyDescent="0.35">
      <c r="A4217" s="1">
        <v>4215</v>
      </c>
      <c r="B4217" s="1" t="s">
        <v>969</v>
      </c>
      <c r="C4217" s="1" t="s">
        <v>61</v>
      </c>
      <c r="D4217" s="1">
        <v>2012</v>
      </c>
      <c r="E4217" s="1">
        <v>53000</v>
      </c>
      <c r="F4217" s="1" t="s">
        <v>28</v>
      </c>
      <c r="G4217" s="1" t="s">
        <v>17</v>
      </c>
      <c r="H4217" s="1" t="s">
        <v>18</v>
      </c>
      <c r="I4217" s="1">
        <v>17.920000000000002</v>
      </c>
      <c r="J4217" s="1" t="s">
        <v>24</v>
      </c>
      <c r="K4217" s="1" t="s">
        <v>630</v>
      </c>
      <c r="L4217" s="1">
        <v>5</v>
      </c>
      <c r="N4217" s="1">
        <v>2.35</v>
      </c>
      <c r="P4217" s="2">
        <f t="shared" si="276"/>
        <v>62.1</v>
      </c>
      <c r="R4217" t="str">
        <f t="shared" si="278"/>
        <v/>
      </c>
    </row>
    <row r="4218" spans="1:18" ht="20.399999999999999" x14ac:dyDescent="0.35">
      <c r="A4218" s="1">
        <v>4216</v>
      </c>
      <c r="B4218" s="1" t="s">
        <v>397</v>
      </c>
      <c r="C4218" s="1" t="s">
        <v>34</v>
      </c>
      <c r="D4218" s="1">
        <v>2015</v>
      </c>
      <c r="E4218" s="1">
        <v>43053</v>
      </c>
      <c r="F4218" s="1" t="s">
        <v>28</v>
      </c>
      <c r="G4218" s="1" t="s">
        <v>17</v>
      </c>
      <c r="H4218" s="1" t="s">
        <v>18</v>
      </c>
      <c r="I4218" s="1">
        <v>18.899999999999999</v>
      </c>
      <c r="J4218" s="1" t="s">
        <v>24</v>
      </c>
      <c r="K4218" s="1" t="s">
        <v>88</v>
      </c>
      <c r="L4218" s="1">
        <v>5</v>
      </c>
      <c r="N4218" s="1">
        <v>4.6500000000000004</v>
      </c>
      <c r="P4218" s="2">
        <f t="shared" si="276"/>
        <v>67.099999999999994</v>
      </c>
      <c r="R4218" t="str">
        <f t="shared" si="278"/>
        <v/>
      </c>
    </row>
    <row r="4219" spans="1:18" ht="20.399999999999999" x14ac:dyDescent="0.35">
      <c r="A4219" s="1">
        <v>4217</v>
      </c>
      <c r="B4219" s="1" t="s">
        <v>1392</v>
      </c>
      <c r="C4219" s="1" t="s">
        <v>129</v>
      </c>
      <c r="D4219" s="1">
        <v>2014</v>
      </c>
      <c r="E4219" s="1">
        <v>75000</v>
      </c>
      <c r="F4219" s="1" t="s">
        <v>23</v>
      </c>
      <c r="G4219" s="1" t="s">
        <v>17</v>
      </c>
      <c r="H4219" s="1" t="s">
        <v>18</v>
      </c>
      <c r="I4219" s="1">
        <v>26</v>
      </c>
      <c r="J4219" s="1" t="s">
        <v>24</v>
      </c>
      <c r="K4219" s="1" t="s">
        <v>69</v>
      </c>
      <c r="L4219" s="1">
        <v>5</v>
      </c>
      <c r="N4219" s="1">
        <v>6</v>
      </c>
      <c r="P4219" s="2">
        <f t="shared" si="276"/>
        <v>98.6</v>
      </c>
      <c r="R4219" t="str">
        <f t="shared" si="278"/>
        <v/>
      </c>
    </row>
    <row r="4220" spans="1:18" ht="20.399999999999999" x14ac:dyDescent="0.35">
      <c r="A4220" s="1">
        <v>4218</v>
      </c>
      <c r="B4220" s="1" t="s">
        <v>2392</v>
      </c>
      <c r="C4220" s="1" t="s">
        <v>22</v>
      </c>
      <c r="D4220" s="1">
        <v>2012</v>
      </c>
      <c r="E4220" s="1">
        <v>89000</v>
      </c>
      <c r="F4220" s="1" t="s">
        <v>28</v>
      </c>
      <c r="G4220" s="1" t="s">
        <v>17</v>
      </c>
      <c r="H4220" s="1" t="s">
        <v>36</v>
      </c>
      <c r="I4220" s="1">
        <v>16.8</v>
      </c>
      <c r="J4220" s="1" t="s">
        <v>24</v>
      </c>
      <c r="K4220" s="1" t="s">
        <v>58</v>
      </c>
      <c r="L4220" s="1">
        <v>5</v>
      </c>
      <c r="N4220" s="1">
        <v>3.5</v>
      </c>
      <c r="P4220" s="2">
        <f t="shared" si="276"/>
        <v>116.3</v>
      </c>
      <c r="R4220" t="str">
        <f t="shared" si="278"/>
        <v/>
      </c>
    </row>
    <row r="4221" spans="1:18" ht="20.399999999999999" x14ac:dyDescent="0.35">
      <c r="A4221" s="1">
        <v>4219</v>
      </c>
      <c r="B4221" s="1" t="s">
        <v>982</v>
      </c>
      <c r="C4221" s="1" t="s">
        <v>39</v>
      </c>
      <c r="D4221" s="1">
        <v>2014</v>
      </c>
      <c r="E4221" s="1">
        <v>75578</v>
      </c>
      <c r="F4221" s="1" t="s">
        <v>23</v>
      </c>
      <c r="G4221" s="1" t="s">
        <v>17</v>
      </c>
      <c r="H4221" s="1" t="s">
        <v>18</v>
      </c>
      <c r="I4221" s="1">
        <v>25.1</v>
      </c>
      <c r="J4221" s="1" t="s">
        <v>24</v>
      </c>
      <c r="K4221" s="1" t="s">
        <v>69</v>
      </c>
      <c r="L4221" s="1">
        <v>5</v>
      </c>
      <c r="N4221" s="1">
        <v>7</v>
      </c>
      <c r="P4221" s="2">
        <f t="shared" si="276"/>
        <v>98.6</v>
      </c>
      <c r="R4221" t="str">
        <f t="shared" si="278"/>
        <v/>
      </c>
    </row>
    <row r="4222" spans="1:18" ht="20.399999999999999" x14ac:dyDescent="0.35">
      <c r="A4222" s="1">
        <v>4220</v>
      </c>
      <c r="B4222" s="1" t="s">
        <v>2294</v>
      </c>
      <c r="C4222" s="1" t="s">
        <v>74</v>
      </c>
      <c r="D4222" s="1">
        <v>2014</v>
      </c>
      <c r="E4222" s="1">
        <v>46676</v>
      </c>
      <c r="F4222" s="1" t="s">
        <v>28</v>
      </c>
      <c r="G4222" s="1" t="s">
        <v>17</v>
      </c>
      <c r="H4222" s="1" t="s">
        <v>18</v>
      </c>
      <c r="I4222" s="1">
        <v>17</v>
      </c>
      <c r="J4222" s="1" t="s">
        <v>24</v>
      </c>
      <c r="K4222" s="1" t="s">
        <v>283</v>
      </c>
      <c r="L4222" s="1">
        <v>5</v>
      </c>
      <c r="M4222" s="1" t="s">
        <v>2393</v>
      </c>
      <c r="N4222" s="1">
        <v>7.75</v>
      </c>
      <c r="P4222" s="2">
        <f t="shared" si="276"/>
        <v>121.3</v>
      </c>
      <c r="Q4222">
        <f t="shared" si="277"/>
        <v>1227000</v>
      </c>
      <c r="R4222">
        <f t="shared" si="278"/>
        <v>99.990114099429491</v>
      </c>
    </row>
    <row r="4223" spans="1:18" ht="20.399999999999999" x14ac:dyDescent="0.35">
      <c r="A4223" s="1">
        <v>4221</v>
      </c>
      <c r="B4223" s="1" t="s">
        <v>486</v>
      </c>
      <c r="C4223" s="1" t="s">
        <v>53</v>
      </c>
      <c r="D4223" s="1">
        <v>2014</v>
      </c>
      <c r="E4223" s="1">
        <v>51349</v>
      </c>
      <c r="F4223" s="1" t="s">
        <v>28</v>
      </c>
      <c r="G4223" s="1" t="s">
        <v>17</v>
      </c>
      <c r="H4223" s="1" t="s">
        <v>18</v>
      </c>
      <c r="I4223" s="1">
        <v>24.07</v>
      </c>
      <c r="J4223" s="1" t="s">
        <v>24</v>
      </c>
      <c r="K4223" s="1" t="s">
        <v>88</v>
      </c>
      <c r="L4223" s="1">
        <v>5</v>
      </c>
      <c r="M4223" s="1" t="s">
        <v>2394</v>
      </c>
      <c r="N4223" s="1">
        <v>2.93</v>
      </c>
      <c r="P4223" s="2">
        <f t="shared" si="276"/>
        <v>67.099999999999994</v>
      </c>
      <c r="Q4223">
        <f t="shared" si="277"/>
        <v>391000</v>
      </c>
      <c r="R4223">
        <f t="shared" si="278"/>
        <v>99.982838874680311</v>
      </c>
    </row>
    <row r="4224" spans="1:18" ht="20.399999999999999" x14ac:dyDescent="0.35">
      <c r="A4224" s="1">
        <v>4222</v>
      </c>
      <c r="B4224" s="1" t="s">
        <v>571</v>
      </c>
      <c r="C4224" s="1" t="s">
        <v>57</v>
      </c>
      <c r="D4224" s="1">
        <v>2014</v>
      </c>
      <c r="E4224" s="1">
        <v>34233</v>
      </c>
      <c r="F4224" s="1" t="s">
        <v>23</v>
      </c>
      <c r="G4224" s="1" t="s">
        <v>35</v>
      </c>
      <c r="H4224" s="1" t="s">
        <v>18</v>
      </c>
      <c r="I4224" s="1">
        <v>14.21</v>
      </c>
      <c r="J4224" s="1" t="s">
        <v>24</v>
      </c>
      <c r="K4224" s="1" t="s">
        <v>572</v>
      </c>
      <c r="L4224" s="1">
        <v>5</v>
      </c>
      <c r="N4224" s="1">
        <v>22.5</v>
      </c>
      <c r="P4224" s="2">
        <f t="shared" si="276"/>
        <v>203</v>
      </c>
      <c r="R4224" t="str">
        <f t="shared" si="278"/>
        <v/>
      </c>
    </row>
    <row r="4225" spans="1:18" ht="20.399999999999999" x14ac:dyDescent="0.35">
      <c r="A4225" s="1">
        <v>4223</v>
      </c>
      <c r="B4225" s="1" t="s">
        <v>1725</v>
      </c>
      <c r="C4225" s="1" t="s">
        <v>34</v>
      </c>
      <c r="D4225" s="1">
        <v>2014</v>
      </c>
      <c r="E4225" s="1">
        <v>39626</v>
      </c>
      <c r="F4225" s="1" t="s">
        <v>23</v>
      </c>
      <c r="G4225" s="1" t="s">
        <v>35</v>
      </c>
      <c r="H4225" s="1" t="s">
        <v>18</v>
      </c>
      <c r="I4225" s="1">
        <v>11.2</v>
      </c>
      <c r="J4225" s="1" t="s">
        <v>24</v>
      </c>
      <c r="K4225" s="1" t="s">
        <v>1726</v>
      </c>
      <c r="L4225" s="1">
        <v>4</v>
      </c>
      <c r="N4225" s="1">
        <v>40.659999999999997</v>
      </c>
      <c r="P4225" s="2">
        <f t="shared" si="276"/>
        <v>241</v>
      </c>
      <c r="R4225" t="str">
        <f t="shared" si="278"/>
        <v/>
      </c>
    </row>
    <row r="4226" spans="1:18" ht="20.399999999999999" x14ac:dyDescent="0.35">
      <c r="A4226" s="1">
        <v>4224</v>
      </c>
      <c r="B4226" s="1" t="s">
        <v>105</v>
      </c>
      <c r="C4226" s="1" t="s">
        <v>22</v>
      </c>
      <c r="D4226" s="1">
        <v>2008</v>
      </c>
      <c r="E4226" s="1">
        <v>82500</v>
      </c>
      <c r="F4226" s="1" t="s">
        <v>28</v>
      </c>
      <c r="G4226" s="1" t="s">
        <v>17</v>
      </c>
      <c r="H4226" s="1" t="s">
        <v>18</v>
      </c>
      <c r="I4226" s="1">
        <v>14</v>
      </c>
      <c r="J4226" s="1" t="s">
        <v>24</v>
      </c>
      <c r="K4226" s="1" t="s">
        <v>106</v>
      </c>
      <c r="L4226" s="1">
        <v>5</v>
      </c>
      <c r="N4226" s="1">
        <v>1.75</v>
      </c>
      <c r="P4226" s="2">
        <f t="shared" si="276"/>
        <v>64</v>
      </c>
      <c r="R4226" t="str">
        <f t="shared" si="278"/>
        <v/>
      </c>
    </row>
    <row r="4227" spans="1:18" ht="20.399999999999999" x14ac:dyDescent="0.35">
      <c r="A4227" s="1">
        <v>4225</v>
      </c>
      <c r="B4227" s="1" t="s">
        <v>2395</v>
      </c>
      <c r="C4227" s="1" t="s">
        <v>39</v>
      </c>
      <c r="D4227" s="1">
        <v>2015</v>
      </c>
      <c r="E4227" s="1">
        <v>63000</v>
      </c>
      <c r="F4227" s="1" t="s">
        <v>23</v>
      </c>
      <c r="G4227" s="1" t="s">
        <v>17</v>
      </c>
      <c r="H4227" s="1" t="s">
        <v>36</v>
      </c>
      <c r="I4227" s="1">
        <v>19.72</v>
      </c>
      <c r="J4227" s="1" t="s">
        <v>24</v>
      </c>
      <c r="K4227" s="1" t="s">
        <v>95</v>
      </c>
      <c r="L4227" s="1">
        <v>5</v>
      </c>
      <c r="N4227" s="1">
        <v>8.1999999999999993</v>
      </c>
      <c r="P4227" s="2">
        <f>--LEFT(K4227, FIND(" ", K4227) - 1)</f>
        <v>108.45</v>
      </c>
      <c r="R4227" t="str">
        <f t="shared" si="278"/>
        <v/>
      </c>
    </row>
    <row r="4228" spans="1:18" ht="20.399999999999999" x14ac:dyDescent="0.35">
      <c r="A4228" s="1">
        <v>4226</v>
      </c>
      <c r="B4228" s="1" t="s">
        <v>457</v>
      </c>
      <c r="C4228" s="1" t="s">
        <v>61</v>
      </c>
      <c r="D4228" s="1">
        <v>2011</v>
      </c>
      <c r="E4228" s="1">
        <v>77001</v>
      </c>
      <c r="F4228" s="1" t="s">
        <v>23</v>
      </c>
      <c r="G4228" s="1" t="s">
        <v>17</v>
      </c>
      <c r="H4228" s="1" t="s">
        <v>18</v>
      </c>
      <c r="I4228" s="1">
        <v>12.05</v>
      </c>
      <c r="J4228" s="1" t="s">
        <v>24</v>
      </c>
      <c r="K4228" s="1" t="s">
        <v>266</v>
      </c>
      <c r="L4228" s="1">
        <v>8</v>
      </c>
      <c r="N4228" s="1">
        <v>4.49</v>
      </c>
      <c r="P4228" s="2">
        <f>--LEFT(K4228, FIND(" ", K4228) - 1)</f>
        <v>120</v>
      </c>
      <c r="R4228" t="str">
        <f t="shared" si="278"/>
        <v/>
      </c>
    </row>
    <row r="4229" spans="1:18" ht="20.399999999999999" x14ac:dyDescent="0.35">
      <c r="A4229" s="1">
        <v>4227</v>
      </c>
      <c r="B4229" s="1" t="s">
        <v>869</v>
      </c>
      <c r="C4229" s="1" t="s">
        <v>27</v>
      </c>
      <c r="D4229" s="1">
        <v>2016</v>
      </c>
      <c r="E4229" s="1">
        <v>43000</v>
      </c>
      <c r="F4229" s="1" t="s">
        <v>23</v>
      </c>
      <c r="G4229" s="1" t="s">
        <v>35</v>
      </c>
      <c r="H4229" s="1" t="s">
        <v>18</v>
      </c>
      <c r="I4229" s="1">
        <v>10.91</v>
      </c>
      <c r="J4229" s="1" t="s">
        <v>24</v>
      </c>
      <c r="K4229" s="1" t="s">
        <v>870</v>
      </c>
      <c r="L4229" s="1">
        <v>7</v>
      </c>
      <c r="N4229" s="1">
        <v>26.5</v>
      </c>
      <c r="P4229" s="2">
        <f>--LEFT(K4229, FIND(" ", K4229) - 1)</f>
        <v>197.2</v>
      </c>
      <c r="R4229" t="str">
        <f t="shared" si="278"/>
        <v/>
      </c>
    </row>
    <row r="4230" spans="1:18" ht="20.399999999999999" x14ac:dyDescent="0.35">
      <c r="A4230" s="1">
        <v>4228</v>
      </c>
      <c r="B4230" s="1" t="s">
        <v>2053</v>
      </c>
      <c r="C4230" s="1" t="s">
        <v>39</v>
      </c>
      <c r="D4230" s="1">
        <v>2011</v>
      </c>
      <c r="E4230" s="1">
        <v>61111</v>
      </c>
      <c r="F4230" s="1" t="s">
        <v>28</v>
      </c>
      <c r="G4230" s="1" t="s">
        <v>17</v>
      </c>
      <c r="H4230" s="1" t="s">
        <v>18</v>
      </c>
      <c r="I4230" s="1">
        <v>19</v>
      </c>
      <c r="J4230" s="1" t="s">
        <v>24</v>
      </c>
      <c r="K4230" s="1" t="s">
        <v>88</v>
      </c>
      <c r="L4230" s="1">
        <v>5</v>
      </c>
      <c r="N4230" s="1">
        <v>2.6</v>
      </c>
      <c r="P4230" s="2">
        <f>--LEFT(K4230, FIND(" ", K4230) - 1)</f>
        <v>67.099999999999994</v>
      </c>
      <c r="R4230" t="str">
        <f t="shared" si="278"/>
        <v/>
      </c>
    </row>
    <row r="4231" spans="1:18" ht="20.399999999999999" x14ac:dyDescent="0.35">
      <c r="A4231" s="1">
        <v>4229</v>
      </c>
      <c r="B4231" s="1" t="s">
        <v>2396</v>
      </c>
      <c r="C4231" s="1" t="s">
        <v>74</v>
      </c>
      <c r="D4231" s="1">
        <v>2005</v>
      </c>
      <c r="E4231" s="1">
        <v>79000</v>
      </c>
      <c r="F4231" s="1" t="s">
        <v>28</v>
      </c>
      <c r="G4231" s="1" t="s">
        <v>17</v>
      </c>
      <c r="H4231" s="1" t="s">
        <v>36</v>
      </c>
      <c r="I4231" s="1">
        <v>17</v>
      </c>
      <c r="J4231" s="1" t="s">
        <v>24</v>
      </c>
      <c r="N4231" s="1">
        <v>1.65</v>
      </c>
      <c r="P4231" s="2"/>
      <c r="R4231" t="str">
        <f t="shared" si="278"/>
        <v/>
      </c>
    </row>
    <row r="4232" spans="1:18" ht="20.399999999999999" x14ac:dyDescent="0.35">
      <c r="A4232" s="1">
        <v>4230</v>
      </c>
      <c r="B4232" s="1" t="s">
        <v>150</v>
      </c>
      <c r="C4232" s="1" t="s">
        <v>57</v>
      </c>
      <c r="D4232" s="1">
        <v>2011</v>
      </c>
      <c r="E4232" s="1">
        <v>43000</v>
      </c>
      <c r="F4232" s="1" t="s">
        <v>28</v>
      </c>
      <c r="G4232" s="1" t="s">
        <v>17</v>
      </c>
      <c r="H4232" s="1" t="s">
        <v>18</v>
      </c>
      <c r="I4232" s="1">
        <v>20.36</v>
      </c>
      <c r="J4232" s="1" t="s">
        <v>24</v>
      </c>
      <c r="K4232" s="1" t="s">
        <v>151</v>
      </c>
      <c r="L4232" s="1">
        <v>5</v>
      </c>
      <c r="N4232" s="1">
        <v>2.4900000000000002</v>
      </c>
      <c r="P4232" s="2">
        <f t="shared" ref="P4232:P4263" si="279">--LEFT(K4232, FIND(" ", K4232) - 1)</f>
        <v>78.900000000000006</v>
      </c>
      <c r="R4232" t="str">
        <f t="shared" si="278"/>
        <v/>
      </c>
    </row>
    <row r="4233" spans="1:18" ht="20.399999999999999" x14ac:dyDescent="0.35">
      <c r="A4233" s="1">
        <v>4231</v>
      </c>
      <c r="B4233" s="1" t="s">
        <v>183</v>
      </c>
      <c r="C4233" s="1" t="s">
        <v>39</v>
      </c>
      <c r="D4233" s="1">
        <v>2013</v>
      </c>
      <c r="E4233" s="1">
        <v>47000</v>
      </c>
      <c r="F4233" s="1" t="s">
        <v>28</v>
      </c>
      <c r="G4233" s="1" t="s">
        <v>35</v>
      </c>
      <c r="H4233" s="1" t="s">
        <v>18</v>
      </c>
      <c r="I4233" s="1">
        <v>16.5</v>
      </c>
      <c r="J4233" s="1" t="s">
        <v>24</v>
      </c>
      <c r="K4233" s="1" t="s">
        <v>184</v>
      </c>
      <c r="L4233" s="1">
        <v>5</v>
      </c>
      <c r="N4233" s="1">
        <v>5.4</v>
      </c>
      <c r="P4233" s="2">
        <f t="shared" si="279"/>
        <v>86.8</v>
      </c>
      <c r="R4233" t="str">
        <f t="shared" si="278"/>
        <v/>
      </c>
    </row>
    <row r="4234" spans="1:18" ht="20.399999999999999" x14ac:dyDescent="0.35">
      <c r="A4234" s="1">
        <v>4232</v>
      </c>
      <c r="B4234" s="1" t="s">
        <v>382</v>
      </c>
      <c r="C4234" s="1" t="s">
        <v>43</v>
      </c>
      <c r="D4234" s="1">
        <v>2017</v>
      </c>
      <c r="E4234" s="1">
        <v>34000</v>
      </c>
      <c r="F4234" s="1" t="s">
        <v>28</v>
      </c>
      <c r="G4234" s="1" t="s">
        <v>35</v>
      </c>
      <c r="H4234" s="1" t="s">
        <v>18</v>
      </c>
      <c r="I4234" s="1">
        <v>20.51</v>
      </c>
      <c r="J4234" s="1" t="s">
        <v>24</v>
      </c>
      <c r="K4234" s="1" t="s">
        <v>223</v>
      </c>
      <c r="L4234" s="1">
        <v>5</v>
      </c>
      <c r="N4234" s="1">
        <v>4.3499999999999996</v>
      </c>
      <c r="P4234" s="2">
        <f t="shared" si="279"/>
        <v>67</v>
      </c>
      <c r="R4234" t="str">
        <f t="shared" si="278"/>
        <v/>
      </c>
    </row>
    <row r="4235" spans="1:18" ht="20.399999999999999" x14ac:dyDescent="0.35">
      <c r="A4235" s="1">
        <v>4233</v>
      </c>
      <c r="B4235" s="1" t="s">
        <v>2113</v>
      </c>
      <c r="C4235" s="1" t="s">
        <v>34</v>
      </c>
      <c r="D4235" s="1">
        <v>2018</v>
      </c>
      <c r="E4235" s="1">
        <v>22060</v>
      </c>
      <c r="F4235" s="1" t="s">
        <v>23</v>
      </c>
      <c r="G4235" s="1" t="s">
        <v>35</v>
      </c>
      <c r="H4235" s="1" t="s">
        <v>18</v>
      </c>
      <c r="I4235" s="1">
        <v>18.510000000000002</v>
      </c>
      <c r="J4235" s="1" t="s">
        <v>24</v>
      </c>
      <c r="K4235" s="1" t="s">
        <v>867</v>
      </c>
      <c r="L4235" s="1">
        <v>5</v>
      </c>
      <c r="M4235" s="1" t="s">
        <v>2397</v>
      </c>
      <c r="N4235" s="1">
        <v>32.729999999999997</v>
      </c>
      <c r="P4235" s="2">
        <f t="shared" si="279"/>
        <v>147.51</v>
      </c>
      <c r="Q4235">
        <f t="shared" ref="Q4235:Q4286" si="280">VALUE(SUBSTITUTE(SUBSTITUTE(TRIM(M4235), CHAR(160), ""), " Lakh", "")) * 100000</f>
        <v>4480000</v>
      </c>
      <c r="R4235">
        <f t="shared" si="278"/>
        <v>99.996707366071433</v>
      </c>
    </row>
    <row r="4236" spans="1:18" ht="20.399999999999999" x14ac:dyDescent="0.35">
      <c r="A4236" s="1">
        <v>4234</v>
      </c>
      <c r="B4236" s="1" t="s">
        <v>875</v>
      </c>
      <c r="C4236" s="1" t="s">
        <v>27</v>
      </c>
      <c r="D4236" s="1">
        <v>2012</v>
      </c>
      <c r="E4236" s="1">
        <v>63000</v>
      </c>
      <c r="F4236" s="1" t="s">
        <v>23</v>
      </c>
      <c r="G4236" s="1" t="s">
        <v>35</v>
      </c>
      <c r="H4236" s="1" t="s">
        <v>18</v>
      </c>
      <c r="I4236" s="1">
        <v>0</v>
      </c>
      <c r="J4236" s="1" t="s">
        <v>24</v>
      </c>
      <c r="K4236" s="1" t="s">
        <v>876</v>
      </c>
      <c r="L4236" s="1">
        <v>5</v>
      </c>
      <c r="N4236" s="1">
        <v>26</v>
      </c>
      <c r="P4236" s="2">
        <f t="shared" si="279"/>
        <v>165</v>
      </c>
      <c r="R4236" t="str">
        <f t="shared" si="278"/>
        <v/>
      </c>
    </row>
    <row r="4237" spans="1:18" ht="20.399999999999999" x14ac:dyDescent="0.35">
      <c r="A4237" s="1">
        <v>4235</v>
      </c>
      <c r="B4237" s="1" t="s">
        <v>392</v>
      </c>
      <c r="C4237" s="1" t="s">
        <v>43</v>
      </c>
      <c r="D4237" s="1">
        <v>2011</v>
      </c>
      <c r="E4237" s="1">
        <v>80000</v>
      </c>
      <c r="F4237" s="1" t="s">
        <v>28</v>
      </c>
      <c r="G4237" s="1" t="s">
        <v>17</v>
      </c>
      <c r="H4237" s="1" t="s">
        <v>18</v>
      </c>
      <c r="I4237" s="1">
        <v>18.899999999999999</v>
      </c>
      <c r="J4237" s="1" t="s">
        <v>24</v>
      </c>
      <c r="K4237" s="1" t="s">
        <v>88</v>
      </c>
      <c r="L4237" s="1">
        <v>5</v>
      </c>
      <c r="N4237" s="1">
        <v>2.5</v>
      </c>
      <c r="P4237" s="2">
        <f t="shared" si="279"/>
        <v>67.099999999999994</v>
      </c>
      <c r="R4237" t="str">
        <f t="shared" ref="R4237:R4300" si="281">IF(Q4237&lt;&gt;"", ((Q4237 - P4237) / Q4237) * 100, "")</f>
        <v/>
      </c>
    </row>
    <row r="4238" spans="1:18" ht="20.399999999999999" x14ac:dyDescent="0.35">
      <c r="A4238" s="1">
        <v>4236</v>
      </c>
      <c r="B4238" s="1" t="s">
        <v>2398</v>
      </c>
      <c r="C4238" s="1" t="s">
        <v>53</v>
      </c>
      <c r="D4238" s="1">
        <v>2015</v>
      </c>
      <c r="E4238" s="1">
        <v>13506</v>
      </c>
      <c r="F4238" s="1" t="s">
        <v>23</v>
      </c>
      <c r="G4238" s="1" t="s">
        <v>35</v>
      </c>
      <c r="H4238" s="1" t="s">
        <v>18</v>
      </c>
      <c r="I4238" s="1">
        <v>18.25</v>
      </c>
      <c r="J4238" s="1" t="s">
        <v>24</v>
      </c>
      <c r="K4238" s="1" t="s">
        <v>186</v>
      </c>
      <c r="L4238" s="1">
        <v>5</v>
      </c>
      <c r="M4238" s="1" t="s">
        <v>2399</v>
      </c>
      <c r="N4238" s="1">
        <v>21.66</v>
      </c>
      <c r="P4238" s="2">
        <f t="shared" si="279"/>
        <v>187.74</v>
      </c>
      <c r="Q4238">
        <f t="shared" si="280"/>
        <v>5040000</v>
      </c>
      <c r="R4238">
        <f t="shared" si="281"/>
        <v>99.996274999999997</v>
      </c>
    </row>
    <row r="4239" spans="1:18" ht="20.399999999999999" x14ac:dyDescent="0.35">
      <c r="A4239" s="1">
        <v>4237</v>
      </c>
      <c r="B4239" s="1" t="s">
        <v>1075</v>
      </c>
      <c r="C4239" s="1" t="s">
        <v>15</v>
      </c>
      <c r="D4239" s="1">
        <v>2016</v>
      </c>
      <c r="E4239" s="1">
        <v>16000</v>
      </c>
      <c r="F4239" s="1" t="s">
        <v>28</v>
      </c>
      <c r="G4239" s="1" t="s">
        <v>17</v>
      </c>
      <c r="H4239" s="1" t="s">
        <v>18</v>
      </c>
      <c r="I4239" s="1">
        <v>25.17</v>
      </c>
      <c r="J4239" s="1" t="s">
        <v>24</v>
      </c>
      <c r="K4239" s="1" t="s">
        <v>149</v>
      </c>
      <c r="L4239" s="1">
        <v>5</v>
      </c>
      <c r="M4239" s="1" t="s">
        <v>984</v>
      </c>
      <c r="N4239" s="1">
        <v>2.99</v>
      </c>
      <c r="P4239" s="2">
        <f t="shared" si="279"/>
        <v>53.3</v>
      </c>
      <c r="Q4239">
        <f t="shared" si="280"/>
        <v>478000</v>
      </c>
      <c r="R4239">
        <f t="shared" si="281"/>
        <v>99.988849372384934</v>
      </c>
    </row>
    <row r="4240" spans="1:18" ht="20.399999999999999" x14ac:dyDescent="0.35">
      <c r="A4240" s="1">
        <v>4238</v>
      </c>
      <c r="B4240" s="1" t="s">
        <v>1292</v>
      </c>
      <c r="C4240" s="1" t="s">
        <v>57</v>
      </c>
      <c r="D4240" s="1">
        <v>2016</v>
      </c>
      <c r="E4240" s="1">
        <v>31006</v>
      </c>
      <c r="F4240" s="1" t="s">
        <v>28</v>
      </c>
      <c r="G4240" s="1" t="s">
        <v>17</v>
      </c>
      <c r="H4240" s="1" t="s">
        <v>18</v>
      </c>
      <c r="I4240" s="1">
        <v>24.7</v>
      </c>
      <c r="J4240" s="1" t="s">
        <v>24</v>
      </c>
      <c r="K4240" s="1" t="s">
        <v>464</v>
      </c>
      <c r="L4240" s="1">
        <v>5</v>
      </c>
      <c r="N4240" s="1">
        <v>2.61</v>
      </c>
      <c r="P4240" s="2">
        <f t="shared" si="279"/>
        <v>47.3</v>
      </c>
      <c r="R4240" t="str">
        <f t="shared" si="281"/>
        <v/>
      </c>
    </row>
    <row r="4241" spans="1:18" ht="20.399999999999999" x14ac:dyDescent="0.35">
      <c r="A4241" s="1">
        <v>4239</v>
      </c>
      <c r="B4241" s="1" t="s">
        <v>1805</v>
      </c>
      <c r="C4241" s="1" t="s">
        <v>61</v>
      </c>
      <c r="D4241" s="1">
        <v>2013</v>
      </c>
      <c r="E4241" s="1">
        <v>91200</v>
      </c>
      <c r="F4241" s="1" t="s">
        <v>23</v>
      </c>
      <c r="G4241" s="1" t="s">
        <v>17</v>
      </c>
      <c r="H4241" s="1" t="s">
        <v>18</v>
      </c>
      <c r="I4241" s="1">
        <v>12.99</v>
      </c>
      <c r="J4241" s="1" t="s">
        <v>24</v>
      </c>
      <c r="K4241" s="1" t="s">
        <v>363</v>
      </c>
      <c r="L4241" s="1">
        <v>8</v>
      </c>
      <c r="N4241" s="1">
        <v>8.25</v>
      </c>
      <c r="P4241" s="2">
        <f t="shared" si="279"/>
        <v>100</v>
      </c>
      <c r="R4241" t="str">
        <f t="shared" si="281"/>
        <v/>
      </c>
    </row>
    <row r="4242" spans="1:18" ht="20.399999999999999" x14ac:dyDescent="0.35">
      <c r="A4242" s="1">
        <v>4240</v>
      </c>
      <c r="B4242" s="1" t="s">
        <v>1283</v>
      </c>
      <c r="C4242" s="1" t="s">
        <v>22</v>
      </c>
      <c r="D4242" s="1">
        <v>2015</v>
      </c>
      <c r="E4242" s="1">
        <v>43000</v>
      </c>
      <c r="F4242" s="1" t="s">
        <v>28</v>
      </c>
      <c r="G4242" s="1" t="s">
        <v>35</v>
      </c>
      <c r="H4242" s="1" t="s">
        <v>18</v>
      </c>
      <c r="I4242" s="1">
        <v>14.53</v>
      </c>
      <c r="J4242" s="1" t="s">
        <v>24</v>
      </c>
      <c r="K4242" s="1" t="s">
        <v>97</v>
      </c>
      <c r="L4242" s="1">
        <v>5</v>
      </c>
      <c r="N4242" s="1">
        <v>12.5</v>
      </c>
      <c r="P4242" s="2">
        <f t="shared" si="279"/>
        <v>138.1</v>
      </c>
      <c r="R4242" t="str">
        <f t="shared" si="281"/>
        <v/>
      </c>
    </row>
    <row r="4243" spans="1:18" ht="20.399999999999999" x14ac:dyDescent="0.35">
      <c r="A4243" s="1">
        <v>4241</v>
      </c>
      <c r="B4243" s="1" t="s">
        <v>2400</v>
      </c>
      <c r="C4243" s="1" t="s">
        <v>39</v>
      </c>
      <c r="D4243" s="1">
        <v>2015</v>
      </c>
      <c r="E4243" s="1">
        <v>45000</v>
      </c>
      <c r="F4243" s="1" t="s">
        <v>23</v>
      </c>
      <c r="G4243" s="1" t="s">
        <v>17</v>
      </c>
      <c r="H4243" s="1" t="s">
        <v>18</v>
      </c>
      <c r="I4243" s="1">
        <v>25.83</v>
      </c>
      <c r="J4243" s="1" t="s">
        <v>24</v>
      </c>
      <c r="K4243" s="1" t="s">
        <v>405</v>
      </c>
      <c r="L4243" s="1">
        <v>5</v>
      </c>
      <c r="N4243" s="1">
        <v>5.5</v>
      </c>
      <c r="P4243" s="2">
        <f t="shared" si="279"/>
        <v>99</v>
      </c>
      <c r="R4243" t="str">
        <f t="shared" si="281"/>
        <v/>
      </c>
    </row>
    <row r="4244" spans="1:18" ht="20.399999999999999" x14ac:dyDescent="0.35">
      <c r="A4244" s="1">
        <v>4242</v>
      </c>
      <c r="B4244" s="1" t="s">
        <v>312</v>
      </c>
      <c r="C4244" s="1" t="s">
        <v>34</v>
      </c>
      <c r="D4244" s="1">
        <v>2014</v>
      </c>
      <c r="E4244" s="1">
        <v>28637</v>
      </c>
      <c r="F4244" s="1" t="s">
        <v>28</v>
      </c>
      <c r="G4244" s="1" t="s">
        <v>17</v>
      </c>
      <c r="H4244" s="1" t="s">
        <v>18</v>
      </c>
      <c r="I4244" s="1">
        <v>19.399999999999999</v>
      </c>
      <c r="J4244" s="1" t="s">
        <v>24</v>
      </c>
      <c r="K4244" s="1" t="s">
        <v>184</v>
      </c>
      <c r="L4244" s="1">
        <v>5</v>
      </c>
      <c r="N4244" s="1">
        <v>5.53</v>
      </c>
      <c r="P4244" s="2">
        <f t="shared" si="279"/>
        <v>86.8</v>
      </c>
      <c r="R4244" t="str">
        <f t="shared" si="281"/>
        <v/>
      </c>
    </row>
    <row r="4245" spans="1:18" ht="20.399999999999999" x14ac:dyDescent="0.35">
      <c r="A4245" s="1">
        <v>4243</v>
      </c>
      <c r="B4245" s="1" t="s">
        <v>2401</v>
      </c>
      <c r="C4245" s="1" t="s">
        <v>22</v>
      </c>
      <c r="D4245" s="1">
        <v>2004</v>
      </c>
      <c r="E4245" s="1">
        <v>69870</v>
      </c>
      <c r="F4245" s="1" t="s">
        <v>28</v>
      </c>
      <c r="G4245" s="1" t="s">
        <v>17</v>
      </c>
      <c r="H4245" s="1" t="s">
        <v>36</v>
      </c>
      <c r="I4245" s="1">
        <v>14.2</v>
      </c>
      <c r="J4245" s="1" t="s">
        <v>24</v>
      </c>
      <c r="K4245" s="1" t="s">
        <v>2290</v>
      </c>
      <c r="L4245" s="1">
        <v>5</v>
      </c>
      <c r="N4245" s="1">
        <v>1.1000000000000001</v>
      </c>
      <c r="P4245" s="2">
        <f t="shared" si="279"/>
        <v>92</v>
      </c>
      <c r="R4245" t="str">
        <f t="shared" si="281"/>
        <v/>
      </c>
    </row>
    <row r="4246" spans="1:18" ht="20.399999999999999" x14ac:dyDescent="0.35">
      <c r="A4246" s="1">
        <v>4244</v>
      </c>
      <c r="B4246" s="1" t="s">
        <v>2402</v>
      </c>
      <c r="C4246" s="1" t="s">
        <v>15</v>
      </c>
      <c r="D4246" s="1">
        <v>2014</v>
      </c>
      <c r="E4246" s="1">
        <v>84000</v>
      </c>
      <c r="F4246" s="1" t="s">
        <v>23</v>
      </c>
      <c r="G4246" s="1" t="s">
        <v>17</v>
      </c>
      <c r="H4246" s="1" t="s">
        <v>18</v>
      </c>
      <c r="I4246" s="1">
        <v>12.05</v>
      </c>
      <c r="J4246" s="1" t="s">
        <v>24</v>
      </c>
      <c r="K4246" s="1" t="s">
        <v>266</v>
      </c>
      <c r="L4246" s="1">
        <v>7</v>
      </c>
      <c r="N4246" s="1">
        <v>6.85</v>
      </c>
      <c r="P4246" s="2">
        <f t="shared" si="279"/>
        <v>120</v>
      </c>
      <c r="R4246" t="str">
        <f t="shared" si="281"/>
        <v/>
      </c>
    </row>
    <row r="4247" spans="1:18" ht="20.399999999999999" x14ac:dyDescent="0.35">
      <c r="A4247" s="1">
        <v>4245</v>
      </c>
      <c r="B4247" s="1" t="s">
        <v>2315</v>
      </c>
      <c r="C4247" s="1" t="s">
        <v>34</v>
      </c>
      <c r="D4247" s="1">
        <v>2007</v>
      </c>
      <c r="E4247" s="1">
        <v>84143</v>
      </c>
      <c r="F4247" s="1" t="s">
        <v>28</v>
      </c>
      <c r="G4247" s="1" t="s">
        <v>17</v>
      </c>
      <c r="H4247" s="1" t="s">
        <v>18</v>
      </c>
      <c r="I4247" s="1">
        <v>13</v>
      </c>
      <c r="J4247" s="1" t="s">
        <v>24</v>
      </c>
      <c r="K4247" s="1" t="s">
        <v>1357</v>
      </c>
      <c r="L4247" s="1">
        <v>5</v>
      </c>
      <c r="N4247" s="1">
        <v>17.09</v>
      </c>
      <c r="P4247" s="2">
        <f t="shared" si="279"/>
        <v>210</v>
      </c>
      <c r="R4247" t="str">
        <f t="shared" si="281"/>
        <v/>
      </c>
    </row>
    <row r="4248" spans="1:18" ht="20.399999999999999" x14ac:dyDescent="0.35">
      <c r="A4248" s="1">
        <v>4246</v>
      </c>
      <c r="B4248" s="1" t="s">
        <v>2379</v>
      </c>
      <c r="C4248" s="1" t="s">
        <v>61</v>
      </c>
      <c r="D4248" s="1">
        <v>2012</v>
      </c>
      <c r="E4248" s="1">
        <v>77000</v>
      </c>
      <c r="F4248" s="1" t="s">
        <v>23</v>
      </c>
      <c r="G4248" s="1" t="s">
        <v>17</v>
      </c>
      <c r="H4248" s="1" t="s">
        <v>36</v>
      </c>
      <c r="I4248" s="1">
        <v>12.05</v>
      </c>
      <c r="J4248" s="1" t="s">
        <v>24</v>
      </c>
      <c r="K4248" s="1" t="s">
        <v>266</v>
      </c>
      <c r="L4248" s="1">
        <v>8</v>
      </c>
      <c r="N4248" s="1">
        <v>4.93</v>
      </c>
      <c r="P4248" s="2">
        <f t="shared" si="279"/>
        <v>120</v>
      </c>
      <c r="R4248" t="str">
        <f t="shared" si="281"/>
        <v/>
      </c>
    </row>
    <row r="4249" spans="1:18" ht="20.399999999999999" x14ac:dyDescent="0.35">
      <c r="A4249" s="1">
        <v>4247</v>
      </c>
      <c r="B4249" s="1" t="s">
        <v>866</v>
      </c>
      <c r="C4249" s="1" t="s">
        <v>129</v>
      </c>
      <c r="D4249" s="1">
        <v>2012</v>
      </c>
      <c r="E4249" s="1">
        <v>75000</v>
      </c>
      <c r="F4249" s="1" t="s">
        <v>23</v>
      </c>
      <c r="G4249" s="1" t="s">
        <v>35</v>
      </c>
      <c r="H4249" s="1" t="s">
        <v>36</v>
      </c>
      <c r="I4249" s="1">
        <v>12.39</v>
      </c>
      <c r="J4249" s="1" t="s">
        <v>24</v>
      </c>
      <c r="K4249" s="1" t="s">
        <v>867</v>
      </c>
      <c r="L4249" s="1">
        <v>5</v>
      </c>
      <c r="N4249" s="1">
        <v>17.5</v>
      </c>
      <c r="P4249" s="2">
        <f t="shared" si="279"/>
        <v>147.51</v>
      </c>
      <c r="R4249" t="str">
        <f t="shared" si="281"/>
        <v/>
      </c>
    </row>
    <row r="4250" spans="1:18" ht="20.399999999999999" x14ac:dyDescent="0.35">
      <c r="A4250" s="1">
        <v>4248</v>
      </c>
      <c r="B4250" s="1" t="s">
        <v>694</v>
      </c>
      <c r="C4250" s="1" t="s">
        <v>61</v>
      </c>
      <c r="D4250" s="1">
        <v>2011</v>
      </c>
      <c r="E4250" s="1">
        <v>76155</v>
      </c>
      <c r="F4250" s="1" t="s">
        <v>28</v>
      </c>
      <c r="G4250" s="1" t="s">
        <v>17</v>
      </c>
      <c r="H4250" s="1" t="s">
        <v>18</v>
      </c>
      <c r="I4250" s="1">
        <v>18.600000000000001</v>
      </c>
      <c r="J4250" s="1" t="s">
        <v>24</v>
      </c>
      <c r="K4250" s="1" t="s">
        <v>695</v>
      </c>
      <c r="L4250" s="1">
        <v>5</v>
      </c>
      <c r="N4250" s="1">
        <v>1.95</v>
      </c>
      <c r="P4250" s="2">
        <f t="shared" si="279"/>
        <v>79.400000000000006</v>
      </c>
      <c r="R4250" t="str">
        <f t="shared" si="281"/>
        <v/>
      </c>
    </row>
    <row r="4251" spans="1:18" ht="20.399999999999999" x14ac:dyDescent="0.35">
      <c r="A4251" s="1">
        <v>4249</v>
      </c>
      <c r="B4251" s="1" t="s">
        <v>410</v>
      </c>
      <c r="C4251" s="1" t="s">
        <v>74</v>
      </c>
      <c r="D4251" s="1">
        <v>2014</v>
      </c>
      <c r="E4251" s="1">
        <v>98000</v>
      </c>
      <c r="F4251" s="1" t="s">
        <v>23</v>
      </c>
      <c r="G4251" s="1" t="s">
        <v>17</v>
      </c>
      <c r="H4251" s="1" t="s">
        <v>18</v>
      </c>
      <c r="I4251" s="1">
        <v>22.9</v>
      </c>
      <c r="J4251" s="1" t="s">
        <v>24</v>
      </c>
      <c r="K4251" s="1" t="s">
        <v>51</v>
      </c>
      <c r="L4251" s="1">
        <v>5</v>
      </c>
      <c r="N4251" s="1">
        <v>6.1</v>
      </c>
      <c r="P4251" s="2">
        <f t="shared" si="279"/>
        <v>74</v>
      </c>
      <c r="R4251" t="str">
        <f t="shared" si="281"/>
        <v/>
      </c>
    </row>
    <row r="4252" spans="1:18" ht="20.399999999999999" x14ac:dyDescent="0.35">
      <c r="A4252" s="1">
        <v>4250</v>
      </c>
      <c r="B4252" s="1" t="s">
        <v>1555</v>
      </c>
      <c r="C4252" s="1" t="s">
        <v>15</v>
      </c>
      <c r="D4252" s="1">
        <v>2008</v>
      </c>
      <c r="E4252" s="1">
        <v>48233</v>
      </c>
      <c r="F4252" s="1" t="s">
        <v>28</v>
      </c>
      <c r="G4252" s="1" t="s">
        <v>17</v>
      </c>
      <c r="H4252" s="1" t="s">
        <v>36</v>
      </c>
      <c r="I4252" s="1">
        <v>13.4</v>
      </c>
      <c r="J4252" s="1" t="s">
        <v>24</v>
      </c>
      <c r="K4252" s="1" t="s">
        <v>521</v>
      </c>
      <c r="L4252" s="1">
        <v>5</v>
      </c>
      <c r="N4252" s="1">
        <v>1.8</v>
      </c>
      <c r="P4252" s="2">
        <f t="shared" si="279"/>
        <v>125</v>
      </c>
      <c r="R4252" t="str">
        <f t="shared" si="281"/>
        <v/>
      </c>
    </row>
    <row r="4253" spans="1:18" ht="20.399999999999999" x14ac:dyDescent="0.35">
      <c r="A4253" s="1">
        <v>4251</v>
      </c>
      <c r="B4253" s="1" t="s">
        <v>1229</v>
      </c>
      <c r="C4253" s="1" t="s">
        <v>74</v>
      </c>
      <c r="D4253" s="1">
        <v>2015</v>
      </c>
      <c r="E4253" s="1">
        <v>63000</v>
      </c>
      <c r="F4253" s="1" t="s">
        <v>23</v>
      </c>
      <c r="G4253" s="1" t="s">
        <v>35</v>
      </c>
      <c r="H4253" s="1" t="s">
        <v>18</v>
      </c>
      <c r="I4253" s="1">
        <v>13.22</v>
      </c>
      <c r="J4253" s="1" t="s">
        <v>24</v>
      </c>
      <c r="K4253" s="1" t="s">
        <v>226</v>
      </c>
      <c r="L4253" s="1">
        <v>5</v>
      </c>
      <c r="N4253" s="1">
        <v>34.5</v>
      </c>
      <c r="P4253" s="2">
        <f t="shared" si="279"/>
        <v>241.4</v>
      </c>
      <c r="R4253" t="str">
        <f t="shared" si="281"/>
        <v/>
      </c>
    </row>
    <row r="4254" spans="1:18" ht="20.399999999999999" x14ac:dyDescent="0.35">
      <c r="A4254" s="1">
        <v>4252</v>
      </c>
      <c r="B4254" s="1" t="s">
        <v>621</v>
      </c>
      <c r="C4254" s="1" t="s">
        <v>34</v>
      </c>
      <c r="D4254" s="1">
        <v>2015</v>
      </c>
      <c r="E4254" s="1">
        <v>34063</v>
      </c>
      <c r="F4254" s="1" t="s">
        <v>28</v>
      </c>
      <c r="G4254" s="1" t="s">
        <v>17</v>
      </c>
      <c r="H4254" s="1" t="s">
        <v>18</v>
      </c>
      <c r="I4254" s="1">
        <v>21.1</v>
      </c>
      <c r="J4254" s="1" t="s">
        <v>24</v>
      </c>
      <c r="K4254" s="1" t="s">
        <v>41</v>
      </c>
      <c r="L4254" s="1">
        <v>5</v>
      </c>
      <c r="N4254" s="1">
        <v>4.01</v>
      </c>
      <c r="P4254" s="2">
        <f t="shared" si="279"/>
        <v>55.2</v>
      </c>
      <c r="R4254" t="str">
        <f t="shared" si="281"/>
        <v/>
      </c>
    </row>
    <row r="4255" spans="1:18" ht="20.399999999999999" x14ac:dyDescent="0.35">
      <c r="A4255" s="1">
        <v>4253</v>
      </c>
      <c r="B4255" s="1" t="s">
        <v>1166</v>
      </c>
      <c r="C4255" s="1" t="s">
        <v>57</v>
      </c>
      <c r="D4255" s="1">
        <v>2013</v>
      </c>
      <c r="E4255" s="1">
        <v>32576</v>
      </c>
      <c r="F4255" s="1" t="s">
        <v>28</v>
      </c>
      <c r="G4255" s="1" t="s">
        <v>17</v>
      </c>
      <c r="H4255" s="1" t="s">
        <v>18</v>
      </c>
      <c r="I4255" s="1">
        <v>19.5</v>
      </c>
      <c r="J4255" s="1" t="s">
        <v>24</v>
      </c>
      <c r="K4255" s="1" t="s">
        <v>32</v>
      </c>
      <c r="L4255" s="1">
        <v>5</v>
      </c>
      <c r="M4255" s="1" t="s">
        <v>1656</v>
      </c>
      <c r="N4255" s="1">
        <v>3.15</v>
      </c>
      <c r="P4255" s="2">
        <f t="shared" si="279"/>
        <v>88.76</v>
      </c>
      <c r="Q4255">
        <f t="shared" si="280"/>
        <v>736000</v>
      </c>
      <c r="R4255">
        <f t="shared" si="281"/>
        <v>99.987940217391298</v>
      </c>
    </row>
    <row r="4256" spans="1:18" ht="20.399999999999999" x14ac:dyDescent="0.35">
      <c r="A4256" s="1">
        <v>4254</v>
      </c>
      <c r="B4256" s="1" t="s">
        <v>2403</v>
      </c>
      <c r="C4256" s="1" t="s">
        <v>15</v>
      </c>
      <c r="D4256" s="1">
        <v>2015</v>
      </c>
      <c r="E4256" s="1">
        <v>28843</v>
      </c>
      <c r="F4256" s="1" t="s">
        <v>28</v>
      </c>
      <c r="G4256" s="1" t="s">
        <v>35</v>
      </c>
      <c r="H4256" s="1" t="s">
        <v>18</v>
      </c>
      <c r="I4256" s="1">
        <v>17.010000000000002</v>
      </c>
      <c r="J4256" s="1" t="s">
        <v>24</v>
      </c>
      <c r="K4256" s="1" t="s">
        <v>2404</v>
      </c>
      <c r="L4256" s="1">
        <v>5</v>
      </c>
      <c r="N4256" s="1">
        <v>5.49</v>
      </c>
      <c r="P4256" s="2">
        <f t="shared" si="279"/>
        <v>110.5</v>
      </c>
      <c r="R4256" t="str">
        <f t="shared" si="281"/>
        <v/>
      </c>
    </row>
    <row r="4257" spans="1:18" ht="20.399999999999999" x14ac:dyDescent="0.35">
      <c r="A4257" s="1">
        <v>4255</v>
      </c>
      <c r="B4257" s="1" t="s">
        <v>2405</v>
      </c>
      <c r="C4257" s="1" t="s">
        <v>74</v>
      </c>
      <c r="D4257" s="1">
        <v>2016</v>
      </c>
      <c r="E4257" s="1">
        <v>26000</v>
      </c>
      <c r="F4257" s="1" t="s">
        <v>23</v>
      </c>
      <c r="G4257" s="1" t="s">
        <v>35</v>
      </c>
      <c r="H4257" s="1" t="s">
        <v>36</v>
      </c>
      <c r="I4257" s="1">
        <v>19.600000000000001</v>
      </c>
      <c r="J4257" s="1" t="s">
        <v>24</v>
      </c>
      <c r="K4257" s="1" t="s">
        <v>95</v>
      </c>
      <c r="L4257" s="1">
        <v>5</v>
      </c>
      <c r="N4257" s="1">
        <v>10</v>
      </c>
      <c r="P4257" s="2">
        <f t="shared" si="279"/>
        <v>108.45</v>
      </c>
      <c r="R4257" t="str">
        <f t="shared" si="281"/>
        <v/>
      </c>
    </row>
    <row r="4258" spans="1:18" ht="20.399999999999999" x14ac:dyDescent="0.35">
      <c r="A4258" s="1">
        <v>4256</v>
      </c>
      <c r="B4258" s="1" t="s">
        <v>2003</v>
      </c>
      <c r="C4258" s="1" t="s">
        <v>57</v>
      </c>
      <c r="D4258" s="1">
        <v>2013</v>
      </c>
      <c r="E4258" s="1">
        <v>39000</v>
      </c>
      <c r="F4258" s="1" t="s">
        <v>28</v>
      </c>
      <c r="G4258" s="1" t="s">
        <v>35</v>
      </c>
      <c r="H4258" s="1" t="s">
        <v>18</v>
      </c>
      <c r="I4258" s="1">
        <v>15.6</v>
      </c>
      <c r="J4258" s="1" t="s">
        <v>24</v>
      </c>
      <c r="K4258" s="1" t="s">
        <v>58</v>
      </c>
      <c r="L4258" s="1">
        <v>5</v>
      </c>
      <c r="N4258" s="1">
        <v>4.55</v>
      </c>
      <c r="P4258" s="2">
        <f t="shared" si="279"/>
        <v>116.3</v>
      </c>
      <c r="R4258" t="str">
        <f t="shared" si="281"/>
        <v/>
      </c>
    </row>
    <row r="4259" spans="1:18" ht="20.399999999999999" x14ac:dyDescent="0.35">
      <c r="A4259" s="1">
        <v>4257</v>
      </c>
      <c r="B4259" s="1" t="s">
        <v>115</v>
      </c>
      <c r="C4259" s="1" t="s">
        <v>15</v>
      </c>
      <c r="D4259" s="1">
        <v>2010</v>
      </c>
      <c r="E4259" s="1">
        <v>66000</v>
      </c>
      <c r="F4259" s="1" t="s">
        <v>28</v>
      </c>
      <c r="G4259" s="1" t="s">
        <v>17</v>
      </c>
      <c r="H4259" s="1" t="s">
        <v>18</v>
      </c>
      <c r="I4259" s="1">
        <v>19.7</v>
      </c>
      <c r="J4259" s="1" t="s">
        <v>24</v>
      </c>
      <c r="K4259" s="1" t="s">
        <v>116</v>
      </c>
      <c r="L4259" s="1">
        <v>5</v>
      </c>
      <c r="N4259" s="1">
        <v>1.5</v>
      </c>
      <c r="P4259" s="2">
        <f t="shared" si="279"/>
        <v>46.3</v>
      </c>
      <c r="R4259" t="str">
        <f t="shared" si="281"/>
        <v/>
      </c>
    </row>
    <row r="4260" spans="1:18" ht="20.399999999999999" x14ac:dyDescent="0.35">
      <c r="A4260" s="1">
        <v>4258</v>
      </c>
      <c r="B4260" s="1" t="s">
        <v>324</v>
      </c>
      <c r="C4260" s="1" t="s">
        <v>57</v>
      </c>
      <c r="D4260" s="1">
        <v>2011</v>
      </c>
      <c r="E4260" s="1">
        <v>38002</v>
      </c>
      <c r="F4260" s="1" t="s">
        <v>28</v>
      </c>
      <c r="G4260" s="1" t="s">
        <v>17</v>
      </c>
      <c r="H4260" s="1" t="s">
        <v>18</v>
      </c>
      <c r="I4260" s="1">
        <v>20.36</v>
      </c>
      <c r="J4260" s="1" t="s">
        <v>24</v>
      </c>
      <c r="K4260" s="1" t="s">
        <v>151</v>
      </c>
      <c r="L4260" s="1">
        <v>5</v>
      </c>
      <c r="N4260" s="1">
        <v>2.15</v>
      </c>
      <c r="P4260" s="2">
        <f t="shared" si="279"/>
        <v>78.900000000000006</v>
      </c>
      <c r="R4260" t="str">
        <f t="shared" si="281"/>
        <v/>
      </c>
    </row>
    <row r="4261" spans="1:18" ht="20.399999999999999" x14ac:dyDescent="0.35">
      <c r="A4261" s="1">
        <v>4259</v>
      </c>
      <c r="B4261" s="1" t="s">
        <v>535</v>
      </c>
      <c r="C4261" s="1" t="s">
        <v>27</v>
      </c>
      <c r="D4261" s="1">
        <v>2010</v>
      </c>
      <c r="E4261" s="1">
        <v>49000</v>
      </c>
      <c r="F4261" s="1" t="s">
        <v>28</v>
      </c>
      <c r="G4261" s="1" t="s">
        <v>17</v>
      </c>
      <c r="H4261" s="1" t="s">
        <v>36</v>
      </c>
      <c r="I4261" s="1">
        <v>18</v>
      </c>
      <c r="J4261" s="1" t="s">
        <v>24</v>
      </c>
      <c r="K4261" s="1" t="s">
        <v>536</v>
      </c>
      <c r="L4261" s="1">
        <v>5</v>
      </c>
      <c r="N4261" s="1">
        <v>1.4</v>
      </c>
      <c r="P4261" s="2">
        <f t="shared" si="279"/>
        <v>62</v>
      </c>
      <c r="R4261" t="str">
        <f t="shared" si="281"/>
        <v/>
      </c>
    </row>
    <row r="4262" spans="1:18" ht="20.399999999999999" x14ac:dyDescent="0.35">
      <c r="A4262" s="1">
        <v>4260</v>
      </c>
      <c r="B4262" s="1" t="s">
        <v>2406</v>
      </c>
      <c r="C4262" s="1" t="s">
        <v>74</v>
      </c>
      <c r="D4262" s="1">
        <v>2014</v>
      </c>
      <c r="E4262" s="1">
        <v>52000</v>
      </c>
      <c r="F4262" s="1" t="s">
        <v>23</v>
      </c>
      <c r="G4262" s="1" t="s">
        <v>17</v>
      </c>
      <c r="H4262" s="1" t="s">
        <v>18</v>
      </c>
      <c r="I4262" s="1">
        <v>21.14</v>
      </c>
      <c r="J4262" s="1" t="s">
        <v>24</v>
      </c>
      <c r="K4262" s="1" t="s">
        <v>49</v>
      </c>
      <c r="L4262" s="1">
        <v>5</v>
      </c>
      <c r="N4262" s="1">
        <v>6.2</v>
      </c>
      <c r="P4262" s="2">
        <f t="shared" si="279"/>
        <v>103.6</v>
      </c>
      <c r="R4262" t="str">
        <f t="shared" si="281"/>
        <v/>
      </c>
    </row>
    <row r="4263" spans="1:18" ht="20.399999999999999" x14ac:dyDescent="0.35">
      <c r="A4263" s="1">
        <v>4261</v>
      </c>
      <c r="B4263" s="1" t="s">
        <v>329</v>
      </c>
      <c r="C4263" s="1" t="s">
        <v>15</v>
      </c>
      <c r="D4263" s="1">
        <v>2013</v>
      </c>
      <c r="E4263" s="1">
        <v>56500</v>
      </c>
      <c r="F4263" s="1" t="s">
        <v>23</v>
      </c>
      <c r="G4263" s="1" t="s">
        <v>35</v>
      </c>
      <c r="H4263" s="1" t="s">
        <v>18</v>
      </c>
      <c r="I4263" s="1">
        <v>17.68</v>
      </c>
      <c r="J4263" s="1" t="s">
        <v>24</v>
      </c>
      <c r="K4263" s="1" t="s">
        <v>139</v>
      </c>
      <c r="L4263" s="1">
        <v>5</v>
      </c>
      <c r="N4263" s="1">
        <v>19.8</v>
      </c>
      <c r="P4263" s="2">
        <f t="shared" si="279"/>
        <v>174.33</v>
      </c>
      <c r="R4263" t="str">
        <f t="shared" si="281"/>
        <v/>
      </c>
    </row>
    <row r="4264" spans="1:18" ht="20.399999999999999" x14ac:dyDescent="0.35">
      <c r="A4264" s="1">
        <v>4262</v>
      </c>
      <c r="B4264" s="1" t="s">
        <v>850</v>
      </c>
      <c r="C4264" s="1" t="s">
        <v>15</v>
      </c>
      <c r="D4264" s="1">
        <v>2015</v>
      </c>
      <c r="E4264" s="1">
        <v>20568</v>
      </c>
      <c r="F4264" s="1" t="s">
        <v>28</v>
      </c>
      <c r="G4264" s="1" t="s">
        <v>17</v>
      </c>
      <c r="H4264" s="1" t="s">
        <v>18</v>
      </c>
      <c r="I4264" s="1">
        <v>18.7</v>
      </c>
      <c r="J4264" s="1" t="s">
        <v>24</v>
      </c>
      <c r="K4264" s="1" t="s">
        <v>29</v>
      </c>
      <c r="L4264" s="1">
        <v>5</v>
      </c>
      <c r="N4264" s="1">
        <v>5.6</v>
      </c>
      <c r="P4264" s="2">
        <f t="shared" ref="P4264:P4295" si="282">--LEFT(K4264, FIND(" ", K4264) - 1)</f>
        <v>88.7</v>
      </c>
      <c r="R4264" t="str">
        <f t="shared" si="281"/>
        <v/>
      </c>
    </row>
    <row r="4265" spans="1:18" ht="20.399999999999999" x14ac:dyDescent="0.35">
      <c r="A4265" s="1">
        <v>4263</v>
      </c>
      <c r="B4265" s="1" t="s">
        <v>617</v>
      </c>
      <c r="C4265" s="1" t="s">
        <v>15</v>
      </c>
      <c r="D4265" s="1">
        <v>2015</v>
      </c>
      <c r="E4265" s="1">
        <v>26000</v>
      </c>
      <c r="F4265" s="1" t="s">
        <v>28</v>
      </c>
      <c r="G4265" s="1" t="s">
        <v>17</v>
      </c>
      <c r="H4265" s="1" t="s">
        <v>18</v>
      </c>
      <c r="I4265" s="1">
        <v>15.29</v>
      </c>
      <c r="J4265" s="1" t="s">
        <v>24</v>
      </c>
      <c r="K4265" s="1" t="s">
        <v>283</v>
      </c>
      <c r="L4265" s="1">
        <v>5</v>
      </c>
      <c r="N4265" s="1">
        <v>9.5</v>
      </c>
      <c r="P4265" s="2">
        <f t="shared" si="282"/>
        <v>121.3</v>
      </c>
      <c r="R4265" t="str">
        <f t="shared" si="281"/>
        <v/>
      </c>
    </row>
    <row r="4266" spans="1:18" ht="20.399999999999999" x14ac:dyDescent="0.35">
      <c r="A4266" s="1">
        <v>4264</v>
      </c>
      <c r="B4266" s="1" t="s">
        <v>694</v>
      </c>
      <c r="C4266" s="1" t="s">
        <v>61</v>
      </c>
      <c r="D4266" s="1">
        <v>2012</v>
      </c>
      <c r="E4266" s="1">
        <v>56000</v>
      </c>
      <c r="F4266" s="1" t="s">
        <v>28</v>
      </c>
      <c r="G4266" s="1" t="s">
        <v>17</v>
      </c>
      <c r="H4266" s="1" t="s">
        <v>18</v>
      </c>
      <c r="I4266" s="1">
        <v>18.600000000000001</v>
      </c>
      <c r="J4266" s="1" t="s">
        <v>24</v>
      </c>
      <c r="K4266" s="1" t="s">
        <v>695</v>
      </c>
      <c r="L4266" s="1">
        <v>5</v>
      </c>
      <c r="N4266" s="1">
        <v>2.21</v>
      </c>
      <c r="P4266" s="2">
        <f t="shared" si="282"/>
        <v>79.400000000000006</v>
      </c>
      <c r="R4266" t="str">
        <f t="shared" si="281"/>
        <v/>
      </c>
    </row>
    <row r="4267" spans="1:18" ht="20.399999999999999" x14ac:dyDescent="0.35">
      <c r="A4267" s="1">
        <v>4265</v>
      </c>
      <c r="B4267" s="1" t="s">
        <v>1000</v>
      </c>
      <c r="C4267" s="1" t="s">
        <v>34</v>
      </c>
      <c r="D4267" s="1">
        <v>2017</v>
      </c>
      <c r="E4267" s="1">
        <v>27509</v>
      </c>
      <c r="F4267" s="1" t="s">
        <v>28</v>
      </c>
      <c r="G4267" s="1" t="s">
        <v>17</v>
      </c>
      <c r="H4267" s="1" t="s">
        <v>18</v>
      </c>
      <c r="I4267" s="1">
        <v>22.7</v>
      </c>
      <c r="J4267" s="1" t="s">
        <v>24</v>
      </c>
      <c r="K4267" s="1" t="s">
        <v>1001</v>
      </c>
      <c r="L4267" s="1">
        <v>5</v>
      </c>
      <c r="M4267" s="1" t="s">
        <v>2407</v>
      </c>
      <c r="N4267" s="1">
        <v>3.31</v>
      </c>
      <c r="P4267" s="2">
        <f t="shared" si="282"/>
        <v>53.64</v>
      </c>
      <c r="Q4267">
        <f t="shared" si="280"/>
        <v>404000</v>
      </c>
      <c r="R4267">
        <f t="shared" si="281"/>
        <v>99.986722772277233</v>
      </c>
    </row>
    <row r="4268" spans="1:18" ht="20.399999999999999" x14ac:dyDescent="0.35">
      <c r="A4268" s="1">
        <v>4266</v>
      </c>
      <c r="B4268" s="1" t="s">
        <v>811</v>
      </c>
      <c r="C4268" s="1" t="s">
        <v>53</v>
      </c>
      <c r="D4268" s="1">
        <v>2016</v>
      </c>
      <c r="E4268" s="1">
        <v>36216</v>
      </c>
      <c r="F4268" s="1" t="s">
        <v>28</v>
      </c>
      <c r="G4268" s="1" t="s">
        <v>17</v>
      </c>
      <c r="H4268" s="1" t="s">
        <v>18</v>
      </c>
      <c r="I4268" s="1">
        <v>19.100000000000001</v>
      </c>
      <c r="J4268" s="1" t="s">
        <v>24</v>
      </c>
      <c r="K4268" s="1" t="s">
        <v>327</v>
      </c>
      <c r="L4268" s="1">
        <v>5</v>
      </c>
      <c r="N4268" s="1">
        <v>5.44</v>
      </c>
      <c r="P4268" s="2">
        <f t="shared" si="282"/>
        <v>81.86</v>
      </c>
      <c r="R4268" t="str">
        <f t="shared" si="281"/>
        <v/>
      </c>
    </row>
    <row r="4269" spans="1:18" ht="20.399999999999999" x14ac:dyDescent="0.35">
      <c r="A4269" s="1">
        <v>4267</v>
      </c>
      <c r="B4269" s="1" t="s">
        <v>2408</v>
      </c>
      <c r="C4269" s="1" t="s">
        <v>57</v>
      </c>
      <c r="D4269" s="1">
        <v>2009</v>
      </c>
      <c r="E4269" s="1">
        <v>28888</v>
      </c>
      <c r="F4269" s="1" t="s">
        <v>28</v>
      </c>
      <c r="G4269" s="1" t="s">
        <v>35</v>
      </c>
      <c r="H4269" s="1" t="s">
        <v>18</v>
      </c>
      <c r="I4269" s="1">
        <v>10</v>
      </c>
      <c r="J4269" s="1" t="s">
        <v>24</v>
      </c>
      <c r="K4269" s="1" t="s">
        <v>1228</v>
      </c>
      <c r="L4269" s="1">
        <v>5</v>
      </c>
      <c r="N4269" s="1">
        <v>7.56</v>
      </c>
      <c r="P4269" s="2">
        <f t="shared" si="282"/>
        <v>157.69999999999999</v>
      </c>
      <c r="R4269" t="str">
        <f t="shared" si="281"/>
        <v/>
      </c>
    </row>
    <row r="4270" spans="1:18" ht="20.399999999999999" x14ac:dyDescent="0.35">
      <c r="A4270" s="1">
        <v>4268</v>
      </c>
      <c r="B4270" s="1" t="s">
        <v>410</v>
      </c>
      <c r="C4270" s="1" t="s">
        <v>43</v>
      </c>
      <c r="D4270" s="1">
        <v>2011</v>
      </c>
      <c r="E4270" s="1">
        <v>120000</v>
      </c>
      <c r="F4270" s="1" t="s">
        <v>23</v>
      </c>
      <c r="G4270" s="1" t="s">
        <v>17</v>
      </c>
      <c r="H4270" s="1" t="s">
        <v>36</v>
      </c>
      <c r="I4270" s="1">
        <v>22.9</v>
      </c>
      <c r="J4270" s="1" t="s">
        <v>24</v>
      </c>
      <c r="K4270" s="1" t="s">
        <v>51</v>
      </c>
      <c r="L4270" s="1">
        <v>5</v>
      </c>
      <c r="N4270" s="1">
        <v>3.2</v>
      </c>
      <c r="P4270" s="2">
        <f t="shared" si="282"/>
        <v>74</v>
      </c>
      <c r="R4270" t="str">
        <f t="shared" si="281"/>
        <v/>
      </c>
    </row>
    <row r="4271" spans="1:18" ht="20.399999999999999" x14ac:dyDescent="0.35">
      <c r="A4271" s="1">
        <v>4269</v>
      </c>
      <c r="B4271" s="1" t="s">
        <v>2301</v>
      </c>
      <c r="C4271" s="1" t="s">
        <v>53</v>
      </c>
      <c r="D4271" s="1">
        <v>2018</v>
      </c>
      <c r="E4271" s="1">
        <v>31396</v>
      </c>
      <c r="F4271" s="1" t="s">
        <v>28</v>
      </c>
      <c r="G4271" s="1" t="s">
        <v>17</v>
      </c>
      <c r="H4271" s="1" t="s">
        <v>18</v>
      </c>
      <c r="I4271" s="1">
        <v>23.1</v>
      </c>
      <c r="J4271" s="1" t="s">
        <v>24</v>
      </c>
      <c r="K4271" s="1" t="s">
        <v>398</v>
      </c>
      <c r="L4271" s="1">
        <v>5</v>
      </c>
      <c r="N4271" s="1">
        <v>5.53</v>
      </c>
      <c r="P4271" s="2">
        <f t="shared" si="282"/>
        <v>67.040000000000006</v>
      </c>
      <c r="R4271" t="str">
        <f t="shared" si="281"/>
        <v/>
      </c>
    </row>
    <row r="4272" spans="1:18" ht="20.399999999999999" x14ac:dyDescent="0.35">
      <c r="A4272" s="1">
        <v>4270</v>
      </c>
      <c r="B4272" s="1" t="s">
        <v>965</v>
      </c>
      <c r="C4272" s="1" t="s">
        <v>39</v>
      </c>
      <c r="D4272" s="1">
        <v>2015</v>
      </c>
      <c r="E4272" s="1">
        <v>79000</v>
      </c>
      <c r="F4272" s="1" t="s">
        <v>23</v>
      </c>
      <c r="G4272" s="1" t="s">
        <v>35</v>
      </c>
      <c r="H4272" s="1" t="s">
        <v>18</v>
      </c>
      <c r="I4272" s="1">
        <v>19.3</v>
      </c>
      <c r="J4272" s="1" t="s">
        <v>24</v>
      </c>
      <c r="K4272" s="1" t="s">
        <v>524</v>
      </c>
      <c r="L4272" s="1">
        <v>5</v>
      </c>
      <c r="N4272" s="1">
        <v>17</v>
      </c>
      <c r="P4272" s="2">
        <f t="shared" si="282"/>
        <v>141</v>
      </c>
      <c r="R4272" t="str">
        <f t="shared" si="281"/>
        <v/>
      </c>
    </row>
    <row r="4273" spans="1:18" ht="20.399999999999999" x14ac:dyDescent="0.35">
      <c r="A4273" s="1">
        <v>4271</v>
      </c>
      <c r="B4273" s="1" t="s">
        <v>470</v>
      </c>
      <c r="C4273" s="1" t="s">
        <v>61</v>
      </c>
      <c r="D4273" s="1">
        <v>2010</v>
      </c>
      <c r="E4273" s="1">
        <v>62000</v>
      </c>
      <c r="F4273" s="1" t="s">
        <v>28</v>
      </c>
      <c r="G4273" s="1" t="s">
        <v>35</v>
      </c>
      <c r="H4273" s="1" t="s">
        <v>18</v>
      </c>
      <c r="I4273" s="1">
        <v>16.8</v>
      </c>
      <c r="J4273" s="1" t="s">
        <v>24</v>
      </c>
      <c r="K4273" s="1" t="s">
        <v>466</v>
      </c>
      <c r="L4273" s="1">
        <v>5</v>
      </c>
      <c r="N4273" s="1">
        <v>3.55</v>
      </c>
      <c r="P4273" s="2">
        <f t="shared" si="282"/>
        <v>118</v>
      </c>
      <c r="R4273" t="str">
        <f t="shared" si="281"/>
        <v/>
      </c>
    </row>
    <row r="4274" spans="1:18" ht="20.399999999999999" x14ac:dyDescent="0.35">
      <c r="A4274" s="1">
        <v>4272</v>
      </c>
      <c r="B4274" s="1" t="s">
        <v>2409</v>
      </c>
      <c r="C4274" s="1" t="s">
        <v>27</v>
      </c>
      <c r="D4274" s="1">
        <v>2006</v>
      </c>
      <c r="E4274" s="1">
        <v>120000</v>
      </c>
      <c r="F4274" s="1" t="s">
        <v>28</v>
      </c>
      <c r="G4274" s="1" t="s">
        <v>35</v>
      </c>
      <c r="H4274" s="1" t="s">
        <v>36</v>
      </c>
      <c r="I4274" s="1">
        <v>9</v>
      </c>
      <c r="J4274" s="1" t="s">
        <v>24</v>
      </c>
      <c r="K4274" s="1" t="s">
        <v>203</v>
      </c>
      <c r="L4274" s="1">
        <v>5</v>
      </c>
      <c r="N4274" s="1">
        <v>2.65</v>
      </c>
      <c r="P4274" s="2">
        <f t="shared" si="282"/>
        <v>218</v>
      </c>
      <c r="R4274" t="str">
        <f t="shared" si="281"/>
        <v/>
      </c>
    </row>
    <row r="4275" spans="1:18" ht="20.399999999999999" x14ac:dyDescent="0.35">
      <c r="A4275" s="1">
        <v>4273</v>
      </c>
      <c r="B4275" s="1" t="s">
        <v>387</v>
      </c>
      <c r="C4275" s="1" t="s">
        <v>15</v>
      </c>
      <c r="D4275" s="1">
        <v>2016</v>
      </c>
      <c r="E4275" s="1">
        <v>53000</v>
      </c>
      <c r="F4275" s="1" t="s">
        <v>28</v>
      </c>
      <c r="G4275" s="1" t="s">
        <v>35</v>
      </c>
      <c r="H4275" s="1" t="s">
        <v>18</v>
      </c>
      <c r="I4275" s="1">
        <v>14.67</v>
      </c>
      <c r="J4275" s="1" t="s">
        <v>24</v>
      </c>
      <c r="K4275" s="1" t="s">
        <v>388</v>
      </c>
      <c r="L4275" s="1">
        <v>5</v>
      </c>
      <c r="M4275" s="1" t="s">
        <v>1813</v>
      </c>
      <c r="N4275" s="1">
        <v>17.850000000000001</v>
      </c>
      <c r="P4275" s="2">
        <f t="shared" si="282"/>
        <v>177.46</v>
      </c>
      <c r="Q4275">
        <f t="shared" si="280"/>
        <v>3336000</v>
      </c>
      <c r="R4275">
        <f t="shared" si="281"/>
        <v>99.994680455635489</v>
      </c>
    </row>
    <row r="4276" spans="1:18" ht="20.399999999999999" x14ac:dyDescent="0.35">
      <c r="A4276" s="1">
        <v>4274</v>
      </c>
      <c r="B4276" s="1" t="s">
        <v>1109</v>
      </c>
      <c r="C4276" s="1" t="s">
        <v>34</v>
      </c>
      <c r="D4276" s="1">
        <v>2010</v>
      </c>
      <c r="E4276" s="1">
        <v>124313</v>
      </c>
      <c r="F4276" s="1" t="s">
        <v>23</v>
      </c>
      <c r="G4276" s="1" t="s">
        <v>17</v>
      </c>
      <c r="H4276" s="1" t="s">
        <v>18</v>
      </c>
      <c r="I4276" s="1">
        <v>12.99</v>
      </c>
      <c r="J4276" s="1" t="s">
        <v>24</v>
      </c>
      <c r="K4276" s="1" t="s">
        <v>247</v>
      </c>
      <c r="L4276" s="1">
        <v>8</v>
      </c>
      <c r="N4276" s="1">
        <v>7.96</v>
      </c>
      <c r="P4276" s="2">
        <f t="shared" si="282"/>
        <v>100.6</v>
      </c>
      <c r="R4276" t="str">
        <f t="shared" si="281"/>
        <v/>
      </c>
    </row>
    <row r="4277" spans="1:18" ht="20.399999999999999" x14ac:dyDescent="0.35">
      <c r="A4277" s="1">
        <v>4275</v>
      </c>
      <c r="B4277" s="1" t="s">
        <v>492</v>
      </c>
      <c r="C4277" s="1" t="s">
        <v>22</v>
      </c>
      <c r="D4277" s="1">
        <v>2015</v>
      </c>
      <c r="E4277" s="1">
        <v>26725</v>
      </c>
      <c r="F4277" s="1" t="s">
        <v>28</v>
      </c>
      <c r="G4277" s="1" t="s">
        <v>35</v>
      </c>
      <c r="H4277" s="1" t="s">
        <v>18</v>
      </c>
      <c r="I4277" s="1">
        <v>23.1</v>
      </c>
      <c r="J4277" s="1" t="s">
        <v>24</v>
      </c>
      <c r="K4277" s="1" t="s">
        <v>398</v>
      </c>
      <c r="L4277" s="1">
        <v>5</v>
      </c>
      <c r="N4277" s="1">
        <v>4.25</v>
      </c>
      <c r="P4277" s="2">
        <f t="shared" si="282"/>
        <v>67.040000000000006</v>
      </c>
      <c r="R4277" t="str">
        <f t="shared" si="281"/>
        <v/>
      </c>
    </row>
    <row r="4278" spans="1:18" ht="20.399999999999999" x14ac:dyDescent="0.35">
      <c r="A4278" s="1">
        <v>4276</v>
      </c>
      <c r="B4278" s="1" t="s">
        <v>31</v>
      </c>
      <c r="C4278" s="1" t="s">
        <v>57</v>
      </c>
      <c r="D4278" s="1">
        <v>2014</v>
      </c>
      <c r="E4278" s="1">
        <v>45617</v>
      </c>
      <c r="F4278" s="1" t="s">
        <v>23</v>
      </c>
      <c r="G4278" s="1" t="s">
        <v>17</v>
      </c>
      <c r="H4278" s="1" t="s">
        <v>18</v>
      </c>
      <c r="I4278" s="1">
        <v>20.77</v>
      </c>
      <c r="J4278" s="1" t="s">
        <v>24</v>
      </c>
      <c r="K4278" s="1" t="s">
        <v>32</v>
      </c>
      <c r="L4278" s="1">
        <v>7</v>
      </c>
      <c r="N4278" s="1">
        <v>5.85</v>
      </c>
      <c r="P4278" s="2">
        <f t="shared" si="282"/>
        <v>88.76</v>
      </c>
      <c r="R4278" t="str">
        <f t="shared" si="281"/>
        <v/>
      </c>
    </row>
    <row r="4279" spans="1:18" ht="20.399999999999999" x14ac:dyDescent="0.35">
      <c r="A4279" s="1">
        <v>4277</v>
      </c>
      <c r="B4279" s="1" t="s">
        <v>925</v>
      </c>
      <c r="C4279" s="1" t="s">
        <v>15</v>
      </c>
      <c r="D4279" s="1">
        <v>2013</v>
      </c>
      <c r="E4279" s="1">
        <v>37000</v>
      </c>
      <c r="F4279" s="1" t="s">
        <v>23</v>
      </c>
      <c r="G4279" s="1" t="s">
        <v>35</v>
      </c>
      <c r="H4279" s="1" t="s">
        <v>18</v>
      </c>
      <c r="I4279" s="1">
        <v>20</v>
      </c>
      <c r="J4279" s="1" t="s">
        <v>24</v>
      </c>
      <c r="K4279" s="1" t="s">
        <v>259</v>
      </c>
      <c r="L4279" s="1">
        <v>5</v>
      </c>
      <c r="N4279" s="1">
        <v>13</v>
      </c>
      <c r="P4279" s="2">
        <f t="shared" si="282"/>
        <v>107.3</v>
      </c>
      <c r="R4279" t="str">
        <f t="shared" si="281"/>
        <v/>
      </c>
    </row>
    <row r="4280" spans="1:18" ht="20.399999999999999" x14ac:dyDescent="0.35">
      <c r="A4280" s="1">
        <v>4278</v>
      </c>
      <c r="B4280" s="1" t="s">
        <v>2410</v>
      </c>
      <c r="C4280" s="1" t="s">
        <v>53</v>
      </c>
      <c r="D4280" s="1">
        <v>2010</v>
      </c>
      <c r="E4280" s="1">
        <v>109147</v>
      </c>
      <c r="F4280" s="1" t="s">
        <v>23</v>
      </c>
      <c r="G4280" s="1" t="s">
        <v>17</v>
      </c>
      <c r="H4280" s="1" t="s">
        <v>18</v>
      </c>
      <c r="I4280" s="1">
        <v>14</v>
      </c>
      <c r="J4280" s="1" t="s">
        <v>24</v>
      </c>
      <c r="K4280" s="1" t="s">
        <v>331</v>
      </c>
      <c r="L4280" s="1">
        <v>8</v>
      </c>
      <c r="N4280" s="1">
        <v>2.65</v>
      </c>
      <c r="P4280" s="2">
        <f t="shared" si="282"/>
        <v>112</v>
      </c>
      <c r="R4280" t="str">
        <f t="shared" si="281"/>
        <v/>
      </c>
    </row>
    <row r="4281" spans="1:18" ht="20.399999999999999" x14ac:dyDescent="0.35">
      <c r="A4281" s="1">
        <v>4279</v>
      </c>
      <c r="B4281" s="1" t="s">
        <v>1842</v>
      </c>
      <c r="C4281" s="1" t="s">
        <v>129</v>
      </c>
      <c r="D4281" s="1">
        <v>2014</v>
      </c>
      <c r="E4281" s="1">
        <v>59000</v>
      </c>
      <c r="F4281" s="1" t="s">
        <v>23</v>
      </c>
      <c r="G4281" s="1" t="s">
        <v>17</v>
      </c>
      <c r="H4281" s="1" t="s">
        <v>18</v>
      </c>
      <c r="I4281" s="1">
        <v>25.8</v>
      </c>
      <c r="J4281" s="1" t="s">
        <v>24</v>
      </c>
      <c r="K4281" s="1" t="s">
        <v>69</v>
      </c>
      <c r="L4281" s="1">
        <v>5</v>
      </c>
      <c r="N4281" s="1">
        <v>4.75</v>
      </c>
      <c r="P4281" s="2">
        <f t="shared" si="282"/>
        <v>98.6</v>
      </c>
      <c r="R4281" t="str">
        <f t="shared" si="281"/>
        <v/>
      </c>
    </row>
    <row r="4282" spans="1:18" ht="20.399999999999999" x14ac:dyDescent="0.35">
      <c r="A4282" s="1">
        <v>4280</v>
      </c>
      <c r="B4282" s="1" t="s">
        <v>148</v>
      </c>
      <c r="C4282" s="1" t="s">
        <v>22</v>
      </c>
      <c r="D4282" s="1">
        <v>2015</v>
      </c>
      <c r="E4282" s="1">
        <v>28000</v>
      </c>
      <c r="F4282" s="1" t="s">
        <v>28</v>
      </c>
      <c r="G4282" s="1" t="s">
        <v>17</v>
      </c>
      <c r="H4282" s="1" t="s">
        <v>18</v>
      </c>
      <c r="I4282" s="1">
        <v>25.17</v>
      </c>
      <c r="J4282" s="1" t="s">
        <v>24</v>
      </c>
      <c r="K4282" s="1" t="s">
        <v>149</v>
      </c>
      <c r="L4282" s="1">
        <v>5</v>
      </c>
      <c r="N4282" s="1">
        <v>2.65</v>
      </c>
      <c r="P4282" s="2">
        <f t="shared" si="282"/>
        <v>53.3</v>
      </c>
      <c r="R4282" t="str">
        <f t="shared" si="281"/>
        <v/>
      </c>
    </row>
    <row r="4283" spans="1:18" ht="20.399999999999999" x14ac:dyDescent="0.35">
      <c r="A4283" s="1">
        <v>4281</v>
      </c>
      <c r="B4283" s="1" t="s">
        <v>148</v>
      </c>
      <c r="C4283" s="1" t="s">
        <v>22</v>
      </c>
      <c r="D4283" s="1">
        <v>2017</v>
      </c>
      <c r="E4283" s="1">
        <v>4700</v>
      </c>
      <c r="F4283" s="1" t="s">
        <v>28</v>
      </c>
      <c r="G4283" s="1" t="s">
        <v>17</v>
      </c>
      <c r="H4283" s="1" t="s">
        <v>18</v>
      </c>
      <c r="I4283" s="1">
        <v>25.17</v>
      </c>
      <c r="J4283" s="1" t="s">
        <v>24</v>
      </c>
      <c r="K4283" s="1" t="s">
        <v>149</v>
      </c>
      <c r="L4283" s="1">
        <v>5</v>
      </c>
      <c r="N4283" s="1">
        <v>3</v>
      </c>
      <c r="P4283" s="2">
        <f t="shared" si="282"/>
        <v>53.3</v>
      </c>
      <c r="R4283" t="str">
        <f t="shared" si="281"/>
        <v/>
      </c>
    </row>
    <row r="4284" spans="1:18" ht="20.399999999999999" x14ac:dyDescent="0.35">
      <c r="A4284" s="1">
        <v>4282</v>
      </c>
      <c r="B4284" s="1" t="s">
        <v>561</v>
      </c>
      <c r="C4284" s="1" t="s">
        <v>34</v>
      </c>
      <c r="D4284" s="1">
        <v>2014</v>
      </c>
      <c r="E4284" s="1">
        <v>72469</v>
      </c>
      <c r="F4284" s="1" t="s">
        <v>23</v>
      </c>
      <c r="G4284" s="1" t="s">
        <v>35</v>
      </c>
      <c r="H4284" s="1" t="s">
        <v>18</v>
      </c>
      <c r="I4284" s="1">
        <v>12.07</v>
      </c>
      <c r="J4284" s="1" t="s">
        <v>24</v>
      </c>
      <c r="K4284" s="1" t="s">
        <v>226</v>
      </c>
      <c r="L4284" s="1">
        <v>7</v>
      </c>
      <c r="N4284" s="1">
        <v>32.520000000000003</v>
      </c>
      <c r="P4284" s="2">
        <f t="shared" si="282"/>
        <v>241.4</v>
      </c>
      <c r="R4284" t="str">
        <f t="shared" si="281"/>
        <v/>
      </c>
    </row>
    <row r="4285" spans="1:18" ht="20.399999999999999" x14ac:dyDescent="0.35">
      <c r="A4285" s="1">
        <v>4283</v>
      </c>
      <c r="B4285" s="1" t="s">
        <v>234</v>
      </c>
      <c r="C4285" s="1" t="s">
        <v>22</v>
      </c>
      <c r="D4285" s="1">
        <v>2014</v>
      </c>
      <c r="E4285" s="1">
        <v>57539</v>
      </c>
      <c r="F4285" s="1" t="s">
        <v>23</v>
      </c>
      <c r="G4285" s="1" t="s">
        <v>35</v>
      </c>
      <c r="H4285" s="1" t="s">
        <v>18</v>
      </c>
      <c r="I4285" s="1">
        <v>22.32</v>
      </c>
      <c r="J4285" s="1" t="s">
        <v>24</v>
      </c>
      <c r="K4285" s="1" t="s">
        <v>235</v>
      </c>
      <c r="L4285" s="1">
        <v>5</v>
      </c>
      <c r="N4285" s="1">
        <v>7.75</v>
      </c>
      <c r="P4285" s="2">
        <f t="shared" si="282"/>
        <v>126.32</v>
      </c>
      <c r="R4285" t="str">
        <f t="shared" si="281"/>
        <v/>
      </c>
    </row>
    <row r="4286" spans="1:18" ht="20.399999999999999" x14ac:dyDescent="0.35">
      <c r="A4286" s="1">
        <v>4284</v>
      </c>
      <c r="B4286" s="1" t="s">
        <v>236</v>
      </c>
      <c r="C4286" s="1" t="s">
        <v>61</v>
      </c>
      <c r="D4286" s="1">
        <v>2016</v>
      </c>
      <c r="E4286" s="1">
        <v>42000</v>
      </c>
      <c r="F4286" s="1" t="s">
        <v>23</v>
      </c>
      <c r="G4286" s="1" t="s">
        <v>35</v>
      </c>
      <c r="H4286" s="1" t="s">
        <v>18</v>
      </c>
      <c r="I4286" s="1">
        <v>11.36</v>
      </c>
      <c r="J4286" s="1" t="s">
        <v>24</v>
      </c>
      <c r="K4286" s="1" t="s">
        <v>46</v>
      </c>
      <c r="L4286" s="1">
        <v>7</v>
      </c>
      <c r="M4286" s="1" t="s">
        <v>2275</v>
      </c>
      <c r="N4286" s="1">
        <v>19.600000000000001</v>
      </c>
      <c r="P4286" s="2">
        <f t="shared" si="282"/>
        <v>171.5</v>
      </c>
      <c r="Q4286">
        <f t="shared" si="280"/>
        <v>2655000</v>
      </c>
      <c r="R4286">
        <f t="shared" si="281"/>
        <v>99.993540489642186</v>
      </c>
    </row>
    <row r="4287" spans="1:18" ht="20.399999999999999" x14ac:dyDescent="0.35">
      <c r="A4287" s="1">
        <v>4285</v>
      </c>
      <c r="B4287" s="1" t="s">
        <v>805</v>
      </c>
      <c r="C4287" s="1" t="s">
        <v>61</v>
      </c>
      <c r="D4287" s="1">
        <v>2010</v>
      </c>
      <c r="E4287" s="1">
        <v>62489</v>
      </c>
      <c r="F4287" s="1" t="s">
        <v>28</v>
      </c>
      <c r="G4287" s="1" t="s">
        <v>17</v>
      </c>
      <c r="H4287" s="1" t="s">
        <v>18</v>
      </c>
      <c r="I4287" s="1">
        <v>17</v>
      </c>
      <c r="J4287" s="1" t="s">
        <v>24</v>
      </c>
      <c r="K4287" s="1" t="s">
        <v>84</v>
      </c>
      <c r="L4287" s="1">
        <v>5</v>
      </c>
      <c r="N4287" s="1">
        <v>2.6</v>
      </c>
      <c r="P4287" s="2">
        <f t="shared" si="282"/>
        <v>80</v>
      </c>
      <c r="R4287" t="str">
        <f t="shared" si="281"/>
        <v/>
      </c>
    </row>
    <row r="4288" spans="1:18" ht="20.399999999999999" x14ac:dyDescent="0.35">
      <c r="A4288" s="1">
        <v>4286</v>
      </c>
      <c r="B4288" s="1" t="s">
        <v>519</v>
      </c>
      <c r="C4288" s="1" t="s">
        <v>15</v>
      </c>
      <c r="D4288" s="1">
        <v>2013</v>
      </c>
      <c r="E4288" s="1">
        <v>51167</v>
      </c>
      <c r="F4288" s="1" t="s">
        <v>28</v>
      </c>
      <c r="G4288" s="1" t="s">
        <v>17</v>
      </c>
      <c r="H4288" s="1" t="s">
        <v>18</v>
      </c>
      <c r="I4288" s="1">
        <v>16.47</v>
      </c>
      <c r="J4288" s="1" t="s">
        <v>24</v>
      </c>
      <c r="K4288" s="1" t="s">
        <v>114</v>
      </c>
      <c r="L4288" s="1">
        <v>5</v>
      </c>
      <c r="N4288" s="1">
        <v>3.76</v>
      </c>
      <c r="P4288" s="2">
        <f t="shared" si="282"/>
        <v>73.900000000000006</v>
      </c>
      <c r="R4288" t="str">
        <f t="shared" si="281"/>
        <v/>
      </c>
    </row>
    <row r="4289" spans="1:18" ht="20.399999999999999" x14ac:dyDescent="0.35">
      <c r="A4289" s="1">
        <v>4287</v>
      </c>
      <c r="B4289" s="1" t="s">
        <v>497</v>
      </c>
      <c r="C4289" s="1" t="s">
        <v>27</v>
      </c>
      <c r="D4289" s="1">
        <v>2012</v>
      </c>
      <c r="E4289" s="1">
        <v>130000</v>
      </c>
      <c r="F4289" s="1" t="s">
        <v>23</v>
      </c>
      <c r="G4289" s="1" t="s">
        <v>17</v>
      </c>
      <c r="H4289" s="1" t="s">
        <v>18</v>
      </c>
      <c r="I4289" s="1">
        <v>20.54</v>
      </c>
      <c r="J4289" s="1" t="s">
        <v>24</v>
      </c>
      <c r="K4289" s="1" t="s">
        <v>49</v>
      </c>
      <c r="L4289" s="1">
        <v>5</v>
      </c>
      <c r="N4289" s="1">
        <v>4.75</v>
      </c>
      <c r="P4289" s="2">
        <f t="shared" si="282"/>
        <v>103.6</v>
      </c>
      <c r="R4289" t="str">
        <f t="shared" si="281"/>
        <v/>
      </c>
    </row>
    <row r="4290" spans="1:18" ht="20.399999999999999" x14ac:dyDescent="0.35">
      <c r="A4290" s="1">
        <v>4288</v>
      </c>
      <c r="B4290" s="1" t="s">
        <v>510</v>
      </c>
      <c r="C4290" s="1" t="s">
        <v>15</v>
      </c>
      <c r="D4290" s="1">
        <v>2007</v>
      </c>
      <c r="E4290" s="1">
        <v>63000</v>
      </c>
      <c r="F4290" s="1" t="s">
        <v>28</v>
      </c>
      <c r="G4290" s="1" t="s">
        <v>17</v>
      </c>
      <c r="H4290" s="1" t="s">
        <v>36</v>
      </c>
      <c r="I4290" s="1">
        <v>17.7</v>
      </c>
      <c r="J4290" s="1" t="s">
        <v>24</v>
      </c>
      <c r="K4290" s="1" t="s">
        <v>169</v>
      </c>
      <c r="L4290" s="1">
        <v>5</v>
      </c>
      <c r="N4290" s="1">
        <v>1.75</v>
      </c>
      <c r="P4290" s="2">
        <f t="shared" si="282"/>
        <v>78</v>
      </c>
      <c r="R4290" t="str">
        <f t="shared" si="281"/>
        <v/>
      </c>
    </row>
    <row r="4291" spans="1:18" ht="20.399999999999999" x14ac:dyDescent="0.35">
      <c r="A4291" s="1">
        <v>4289</v>
      </c>
      <c r="B4291" s="1" t="s">
        <v>2411</v>
      </c>
      <c r="C4291" s="1" t="s">
        <v>74</v>
      </c>
      <c r="D4291" s="1">
        <v>2011</v>
      </c>
      <c r="E4291" s="1">
        <v>60000</v>
      </c>
      <c r="F4291" s="1" t="s">
        <v>28</v>
      </c>
      <c r="G4291" s="1" t="s">
        <v>17</v>
      </c>
      <c r="H4291" s="1" t="s">
        <v>18</v>
      </c>
      <c r="I4291" s="1">
        <v>16.2</v>
      </c>
      <c r="J4291" s="1" t="s">
        <v>24</v>
      </c>
      <c r="K4291" s="1" t="s">
        <v>147</v>
      </c>
      <c r="L4291" s="1">
        <v>5</v>
      </c>
      <c r="N4291" s="1">
        <v>3.95</v>
      </c>
      <c r="P4291" s="2">
        <f t="shared" si="282"/>
        <v>103.2</v>
      </c>
      <c r="R4291" t="str">
        <f t="shared" si="281"/>
        <v/>
      </c>
    </row>
    <row r="4292" spans="1:18" ht="20.399999999999999" x14ac:dyDescent="0.35">
      <c r="A4292" s="1">
        <v>4290</v>
      </c>
      <c r="B4292" s="1" t="s">
        <v>605</v>
      </c>
      <c r="C4292" s="1" t="s">
        <v>22</v>
      </c>
      <c r="D4292" s="1">
        <v>2005</v>
      </c>
      <c r="E4292" s="1">
        <v>123200</v>
      </c>
      <c r="F4292" s="1" t="s">
        <v>28</v>
      </c>
      <c r="G4292" s="1" t="s">
        <v>17</v>
      </c>
      <c r="H4292" s="1" t="s">
        <v>36</v>
      </c>
      <c r="I4292" s="1">
        <v>13.2</v>
      </c>
      <c r="J4292" s="1" t="s">
        <v>24</v>
      </c>
      <c r="K4292" s="1" t="s">
        <v>606</v>
      </c>
      <c r="L4292" s="1">
        <v>5</v>
      </c>
      <c r="N4292" s="1">
        <v>1</v>
      </c>
      <c r="P4292" s="2">
        <f t="shared" si="282"/>
        <v>94</v>
      </c>
      <c r="R4292" t="str">
        <f t="shared" si="281"/>
        <v/>
      </c>
    </row>
    <row r="4293" spans="1:18" ht="20.399999999999999" x14ac:dyDescent="0.35">
      <c r="A4293" s="1">
        <v>4291</v>
      </c>
      <c r="B4293" s="1" t="s">
        <v>620</v>
      </c>
      <c r="C4293" s="1" t="s">
        <v>43</v>
      </c>
      <c r="D4293" s="1">
        <v>2011</v>
      </c>
      <c r="E4293" s="1">
        <v>115692</v>
      </c>
      <c r="F4293" s="1" t="s">
        <v>23</v>
      </c>
      <c r="G4293" s="1" t="s">
        <v>35</v>
      </c>
      <c r="H4293" s="1" t="s">
        <v>18</v>
      </c>
      <c r="I4293" s="1">
        <v>20</v>
      </c>
      <c r="J4293" s="1" t="s">
        <v>24</v>
      </c>
      <c r="K4293" s="1" t="s">
        <v>97</v>
      </c>
      <c r="L4293" s="1">
        <v>5</v>
      </c>
      <c r="N4293" s="1">
        <v>4.5</v>
      </c>
      <c r="P4293" s="2">
        <f t="shared" si="282"/>
        <v>138.1</v>
      </c>
      <c r="R4293" t="str">
        <f t="shared" si="281"/>
        <v/>
      </c>
    </row>
    <row r="4294" spans="1:18" ht="20.399999999999999" x14ac:dyDescent="0.35">
      <c r="A4294" s="1">
        <v>4292</v>
      </c>
      <c r="B4294" s="1" t="s">
        <v>719</v>
      </c>
      <c r="C4294" s="1" t="s">
        <v>34</v>
      </c>
      <c r="D4294" s="1">
        <v>2011</v>
      </c>
      <c r="E4294" s="1">
        <v>87073</v>
      </c>
      <c r="F4294" s="1" t="s">
        <v>28</v>
      </c>
      <c r="G4294" s="1" t="s">
        <v>35</v>
      </c>
      <c r="H4294" s="1" t="s">
        <v>18</v>
      </c>
      <c r="I4294" s="1">
        <v>10.93</v>
      </c>
      <c r="J4294" s="1" t="s">
        <v>24</v>
      </c>
      <c r="K4294" s="1" t="s">
        <v>574</v>
      </c>
      <c r="L4294" s="1">
        <v>5</v>
      </c>
      <c r="N4294" s="1">
        <v>17.23</v>
      </c>
      <c r="P4294" s="2">
        <f t="shared" si="282"/>
        <v>204</v>
      </c>
      <c r="R4294" t="str">
        <f t="shared" si="281"/>
        <v/>
      </c>
    </row>
    <row r="4295" spans="1:18" ht="20.399999999999999" x14ac:dyDescent="0.35">
      <c r="A4295" s="1">
        <v>4293</v>
      </c>
      <c r="B4295" s="1" t="s">
        <v>1496</v>
      </c>
      <c r="C4295" s="1" t="s">
        <v>53</v>
      </c>
      <c r="D4295" s="1">
        <v>2015</v>
      </c>
      <c r="E4295" s="1">
        <v>40901</v>
      </c>
      <c r="F4295" s="1" t="s">
        <v>28</v>
      </c>
      <c r="G4295" s="1" t="s">
        <v>17</v>
      </c>
      <c r="H4295" s="1" t="s">
        <v>18</v>
      </c>
      <c r="I4295" s="1">
        <v>18.600000000000001</v>
      </c>
      <c r="J4295" s="1" t="s">
        <v>24</v>
      </c>
      <c r="K4295" s="1" t="s">
        <v>368</v>
      </c>
      <c r="L4295" s="1">
        <v>5</v>
      </c>
      <c r="N4295" s="1">
        <v>5.76</v>
      </c>
      <c r="P4295" s="2">
        <f t="shared" si="282"/>
        <v>81.83</v>
      </c>
      <c r="R4295" t="str">
        <f t="shared" si="281"/>
        <v/>
      </c>
    </row>
    <row r="4296" spans="1:18" ht="20.399999999999999" x14ac:dyDescent="0.35">
      <c r="A4296" s="1">
        <v>4294</v>
      </c>
      <c r="B4296" s="1" t="s">
        <v>324</v>
      </c>
      <c r="C4296" s="1" t="s">
        <v>34</v>
      </c>
      <c r="D4296" s="1">
        <v>2013</v>
      </c>
      <c r="E4296" s="1">
        <v>36264</v>
      </c>
      <c r="F4296" s="1" t="s">
        <v>28</v>
      </c>
      <c r="G4296" s="1" t="s">
        <v>17</v>
      </c>
      <c r="H4296" s="1" t="s">
        <v>18</v>
      </c>
      <c r="I4296" s="1">
        <v>20.36</v>
      </c>
      <c r="J4296" s="1" t="s">
        <v>24</v>
      </c>
      <c r="K4296" s="1" t="s">
        <v>151</v>
      </c>
      <c r="L4296" s="1">
        <v>5</v>
      </c>
      <c r="N4296" s="1">
        <v>4.32</v>
      </c>
      <c r="P4296" s="2">
        <f t="shared" ref="P4296:P4327" si="283">--LEFT(K4296, FIND(" ", K4296) - 1)</f>
        <v>78.900000000000006</v>
      </c>
      <c r="R4296" t="str">
        <f t="shared" si="281"/>
        <v/>
      </c>
    </row>
    <row r="4297" spans="1:18" ht="20.399999999999999" x14ac:dyDescent="0.35">
      <c r="A4297" s="1">
        <v>4295</v>
      </c>
      <c r="B4297" s="1" t="s">
        <v>2412</v>
      </c>
      <c r="C4297" s="1" t="s">
        <v>61</v>
      </c>
      <c r="D4297" s="1">
        <v>2009</v>
      </c>
      <c r="E4297" s="1">
        <v>60000</v>
      </c>
      <c r="F4297" s="1" t="s">
        <v>28</v>
      </c>
      <c r="G4297" s="1" t="s">
        <v>17</v>
      </c>
      <c r="H4297" s="1" t="s">
        <v>36</v>
      </c>
      <c r="I4297" s="1">
        <v>19.809999999999999</v>
      </c>
      <c r="J4297" s="1" t="s">
        <v>24</v>
      </c>
      <c r="K4297" s="1" t="s">
        <v>351</v>
      </c>
      <c r="L4297" s="1">
        <v>5</v>
      </c>
      <c r="N4297" s="1">
        <v>1.9</v>
      </c>
      <c r="P4297" s="2">
        <f t="shared" si="283"/>
        <v>68.05</v>
      </c>
      <c r="R4297" t="str">
        <f t="shared" si="281"/>
        <v/>
      </c>
    </row>
    <row r="4298" spans="1:18" ht="20.399999999999999" x14ac:dyDescent="0.35">
      <c r="A4298" s="1">
        <v>4296</v>
      </c>
      <c r="B4298" s="1" t="s">
        <v>2413</v>
      </c>
      <c r="C4298" s="1" t="s">
        <v>22</v>
      </c>
      <c r="D4298" s="1">
        <v>2018</v>
      </c>
      <c r="E4298" s="1">
        <v>20000</v>
      </c>
      <c r="F4298" s="1" t="s">
        <v>28</v>
      </c>
      <c r="G4298" s="1" t="s">
        <v>17</v>
      </c>
      <c r="H4298" s="1" t="s">
        <v>18</v>
      </c>
      <c r="I4298" s="1">
        <v>17</v>
      </c>
      <c r="J4298" s="1" t="s">
        <v>24</v>
      </c>
      <c r="K4298" s="1" t="s">
        <v>51</v>
      </c>
      <c r="L4298" s="1">
        <v>5</v>
      </c>
      <c r="N4298" s="1">
        <v>5.5</v>
      </c>
      <c r="P4298" s="2">
        <f t="shared" si="283"/>
        <v>74</v>
      </c>
      <c r="R4298" t="str">
        <f t="shared" si="281"/>
        <v/>
      </c>
    </row>
    <row r="4299" spans="1:18" ht="20.399999999999999" x14ac:dyDescent="0.35">
      <c r="A4299" s="1">
        <v>4297</v>
      </c>
      <c r="B4299" s="1" t="s">
        <v>2414</v>
      </c>
      <c r="C4299" s="1" t="s">
        <v>15</v>
      </c>
      <c r="D4299" s="1">
        <v>2014</v>
      </c>
      <c r="E4299" s="1">
        <v>68400</v>
      </c>
      <c r="F4299" s="1" t="s">
        <v>28</v>
      </c>
      <c r="G4299" s="1" t="s">
        <v>35</v>
      </c>
      <c r="H4299" s="1" t="s">
        <v>18</v>
      </c>
      <c r="I4299" s="1">
        <v>12.98</v>
      </c>
      <c r="J4299" s="1" t="s">
        <v>24</v>
      </c>
      <c r="K4299" s="1" t="s">
        <v>2415</v>
      </c>
      <c r="L4299" s="1">
        <v>5</v>
      </c>
      <c r="N4299" s="1">
        <v>13.5</v>
      </c>
      <c r="P4299" s="2">
        <f t="shared" si="283"/>
        <v>178.4</v>
      </c>
      <c r="R4299" t="str">
        <f t="shared" si="281"/>
        <v/>
      </c>
    </row>
    <row r="4300" spans="1:18" ht="20.399999999999999" x14ac:dyDescent="0.35">
      <c r="A4300" s="1">
        <v>4298</v>
      </c>
      <c r="B4300" s="1" t="s">
        <v>211</v>
      </c>
      <c r="C4300" s="1" t="s">
        <v>74</v>
      </c>
      <c r="D4300" s="1">
        <v>2013</v>
      </c>
      <c r="E4300" s="1">
        <v>71231</v>
      </c>
      <c r="F4300" s="1" t="s">
        <v>23</v>
      </c>
      <c r="G4300" s="1" t="s">
        <v>17</v>
      </c>
      <c r="H4300" s="1" t="s">
        <v>36</v>
      </c>
      <c r="I4300" s="1">
        <v>16</v>
      </c>
      <c r="J4300" s="1" t="s">
        <v>24</v>
      </c>
      <c r="K4300" s="1" t="s">
        <v>167</v>
      </c>
      <c r="L4300" s="1">
        <v>7</v>
      </c>
      <c r="N4300" s="1">
        <v>9.75</v>
      </c>
      <c r="P4300" s="2">
        <f t="shared" si="283"/>
        <v>140</v>
      </c>
      <c r="R4300" t="str">
        <f t="shared" si="281"/>
        <v/>
      </c>
    </row>
    <row r="4301" spans="1:18" ht="20.399999999999999" x14ac:dyDescent="0.35">
      <c r="A4301" s="1">
        <v>4299</v>
      </c>
      <c r="B4301" s="1" t="s">
        <v>308</v>
      </c>
      <c r="C4301" s="1" t="s">
        <v>39</v>
      </c>
      <c r="D4301" s="1">
        <v>2011</v>
      </c>
      <c r="E4301" s="1">
        <v>75000</v>
      </c>
      <c r="F4301" s="1" t="s">
        <v>23</v>
      </c>
      <c r="G4301" s="1" t="s">
        <v>35</v>
      </c>
      <c r="H4301" s="1" t="s">
        <v>18</v>
      </c>
      <c r="I4301" s="1">
        <v>17.2</v>
      </c>
      <c r="J4301" s="1" t="s">
        <v>24</v>
      </c>
      <c r="K4301" s="1" t="s">
        <v>97</v>
      </c>
      <c r="L4301" s="1">
        <v>5</v>
      </c>
      <c r="N4301" s="1">
        <v>9.44</v>
      </c>
      <c r="P4301" s="2">
        <f t="shared" si="283"/>
        <v>138.1</v>
      </c>
      <c r="R4301" t="str">
        <f t="shared" ref="R4301:R4364" si="284">IF(Q4301&lt;&gt;"", ((Q4301 - P4301) / Q4301) * 100, "")</f>
        <v/>
      </c>
    </row>
    <row r="4302" spans="1:18" ht="20.399999999999999" x14ac:dyDescent="0.35">
      <c r="A4302" s="1">
        <v>4300</v>
      </c>
      <c r="B4302" s="1" t="s">
        <v>1500</v>
      </c>
      <c r="C4302" s="1" t="s">
        <v>15</v>
      </c>
      <c r="D4302" s="1">
        <v>2018</v>
      </c>
      <c r="E4302" s="1">
        <v>1997</v>
      </c>
      <c r="F4302" s="1" t="s">
        <v>28</v>
      </c>
      <c r="G4302" s="1" t="s">
        <v>35</v>
      </c>
      <c r="H4302" s="1" t="s">
        <v>18</v>
      </c>
      <c r="I4302" s="1">
        <v>22.5</v>
      </c>
      <c r="J4302" s="1" t="s">
        <v>24</v>
      </c>
      <c r="K4302" s="1" t="s">
        <v>223</v>
      </c>
      <c r="L4302" s="1">
        <v>5</v>
      </c>
      <c r="M4302" s="1" t="s">
        <v>987</v>
      </c>
      <c r="N4302" s="1">
        <v>4.45</v>
      </c>
      <c r="P4302" s="2">
        <f t="shared" si="283"/>
        <v>67</v>
      </c>
      <c r="Q4302">
        <f t="shared" ref="Q4302:Q4352" si="285">VALUE(SUBSTITUTE(SUBSTITUTE(TRIM(M4302), CHAR(160), ""), " Lakh", "")) * 100000</f>
        <v>614000</v>
      </c>
      <c r="R4302">
        <f t="shared" si="284"/>
        <v>99.989087947882737</v>
      </c>
    </row>
    <row r="4303" spans="1:18" ht="20.399999999999999" x14ac:dyDescent="0.35">
      <c r="A4303" s="1">
        <v>4301</v>
      </c>
      <c r="B4303" s="1" t="s">
        <v>365</v>
      </c>
      <c r="C4303" s="1" t="s">
        <v>22</v>
      </c>
      <c r="D4303" s="1">
        <v>2016</v>
      </c>
      <c r="E4303" s="1">
        <v>47300</v>
      </c>
      <c r="F4303" s="1" t="s">
        <v>23</v>
      </c>
      <c r="G4303" s="1" t="s">
        <v>17</v>
      </c>
      <c r="H4303" s="1" t="s">
        <v>18</v>
      </c>
      <c r="I4303" s="1">
        <v>24.3</v>
      </c>
      <c r="J4303" s="1" t="s">
        <v>24</v>
      </c>
      <c r="K4303" s="1" t="s">
        <v>80</v>
      </c>
      <c r="L4303" s="1">
        <v>5</v>
      </c>
      <c r="M4303" s="1" t="s">
        <v>2416</v>
      </c>
      <c r="N4303" s="1">
        <v>8.85</v>
      </c>
      <c r="P4303" s="2">
        <f t="shared" si="283"/>
        <v>88.5</v>
      </c>
      <c r="Q4303">
        <f t="shared" si="285"/>
        <v>1196000</v>
      </c>
      <c r="R4303">
        <f t="shared" si="284"/>
        <v>99.992600334448156</v>
      </c>
    </row>
    <row r="4304" spans="1:18" ht="20.399999999999999" x14ac:dyDescent="0.35">
      <c r="A4304" s="1">
        <v>4302</v>
      </c>
      <c r="B4304" s="1" t="s">
        <v>1070</v>
      </c>
      <c r="C4304" s="1" t="s">
        <v>61</v>
      </c>
      <c r="D4304" s="1">
        <v>2012</v>
      </c>
      <c r="E4304" s="1">
        <v>61449</v>
      </c>
      <c r="F4304" s="1" t="s">
        <v>28</v>
      </c>
      <c r="G4304" s="1" t="s">
        <v>17</v>
      </c>
      <c r="H4304" s="1" t="s">
        <v>18</v>
      </c>
      <c r="I4304" s="1">
        <v>0</v>
      </c>
      <c r="J4304" s="1" t="s">
        <v>24</v>
      </c>
      <c r="K4304" s="1" t="s">
        <v>536</v>
      </c>
      <c r="L4304" s="1">
        <v>5</v>
      </c>
      <c r="N4304" s="1">
        <v>2.15</v>
      </c>
      <c r="P4304" s="2">
        <f t="shared" si="283"/>
        <v>62</v>
      </c>
      <c r="R4304" t="str">
        <f t="shared" si="284"/>
        <v/>
      </c>
    </row>
    <row r="4305" spans="1:18" ht="20.399999999999999" x14ac:dyDescent="0.35">
      <c r="A4305" s="1">
        <v>4303</v>
      </c>
      <c r="B4305" s="1" t="s">
        <v>48</v>
      </c>
      <c r="C4305" s="1" t="s">
        <v>53</v>
      </c>
      <c r="D4305" s="1">
        <v>2013</v>
      </c>
      <c r="E4305" s="1">
        <v>47910</v>
      </c>
      <c r="F4305" s="1" t="s">
        <v>23</v>
      </c>
      <c r="G4305" s="1" t="s">
        <v>17</v>
      </c>
      <c r="H4305" s="1" t="s">
        <v>18</v>
      </c>
      <c r="I4305" s="1">
        <v>20.54</v>
      </c>
      <c r="J4305" s="1" t="s">
        <v>24</v>
      </c>
      <c r="K4305" s="1" t="s">
        <v>49</v>
      </c>
      <c r="L4305" s="1">
        <v>5</v>
      </c>
      <c r="N4305" s="1">
        <v>4.8899999999999997</v>
      </c>
      <c r="P4305" s="2">
        <f t="shared" si="283"/>
        <v>103.6</v>
      </c>
      <c r="R4305" t="str">
        <f t="shared" si="284"/>
        <v/>
      </c>
    </row>
    <row r="4306" spans="1:18" ht="20.399999999999999" x14ac:dyDescent="0.35">
      <c r="A4306" s="1">
        <v>4304</v>
      </c>
      <c r="B4306" s="1" t="s">
        <v>743</v>
      </c>
      <c r="C4306" s="1" t="s">
        <v>39</v>
      </c>
      <c r="D4306" s="1">
        <v>2015</v>
      </c>
      <c r="E4306" s="1">
        <v>62000</v>
      </c>
      <c r="F4306" s="1" t="s">
        <v>23</v>
      </c>
      <c r="G4306" s="1" t="s">
        <v>17</v>
      </c>
      <c r="H4306" s="1" t="s">
        <v>18</v>
      </c>
      <c r="I4306" s="1">
        <v>20.14</v>
      </c>
      <c r="J4306" s="1" t="s">
        <v>24</v>
      </c>
      <c r="K4306" s="1" t="s">
        <v>472</v>
      </c>
      <c r="L4306" s="1">
        <v>5</v>
      </c>
      <c r="N4306" s="1">
        <v>6.25</v>
      </c>
      <c r="P4306" s="2">
        <f t="shared" si="283"/>
        <v>88.8</v>
      </c>
      <c r="R4306" t="str">
        <f t="shared" si="284"/>
        <v/>
      </c>
    </row>
    <row r="4307" spans="1:18" ht="20.399999999999999" x14ac:dyDescent="0.35">
      <c r="A4307" s="1">
        <v>4305</v>
      </c>
      <c r="B4307" s="1" t="s">
        <v>410</v>
      </c>
      <c r="C4307" s="1" t="s">
        <v>27</v>
      </c>
      <c r="D4307" s="1">
        <v>2012</v>
      </c>
      <c r="E4307" s="1">
        <v>65060</v>
      </c>
      <c r="F4307" s="1" t="s">
        <v>23</v>
      </c>
      <c r="G4307" s="1" t="s">
        <v>17</v>
      </c>
      <c r="H4307" s="1" t="s">
        <v>18</v>
      </c>
      <c r="I4307" s="1">
        <v>22.9</v>
      </c>
      <c r="J4307" s="1" t="s">
        <v>24</v>
      </c>
      <c r="K4307" s="1" t="s">
        <v>51</v>
      </c>
      <c r="L4307" s="1">
        <v>5</v>
      </c>
      <c r="N4307" s="1">
        <v>4.8</v>
      </c>
      <c r="P4307" s="2">
        <f t="shared" si="283"/>
        <v>74</v>
      </c>
      <c r="R4307" t="str">
        <f t="shared" si="284"/>
        <v/>
      </c>
    </row>
    <row r="4308" spans="1:18" ht="20.399999999999999" x14ac:dyDescent="0.35">
      <c r="A4308" s="1">
        <v>4306</v>
      </c>
      <c r="B4308" s="1" t="s">
        <v>1118</v>
      </c>
      <c r="C4308" s="1" t="s">
        <v>43</v>
      </c>
      <c r="D4308" s="1">
        <v>2008</v>
      </c>
      <c r="E4308" s="1">
        <v>82203</v>
      </c>
      <c r="F4308" s="1" t="s">
        <v>28</v>
      </c>
      <c r="G4308" s="1" t="s">
        <v>17</v>
      </c>
      <c r="H4308" s="1" t="s">
        <v>18</v>
      </c>
      <c r="I4308" s="1">
        <v>19.809999999999999</v>
      </c>
      <c r="J4308" s="1" t="s">
        <v>24</v>
      </c>
      <c r="K4308" s="1" t="s">
        <v>351</v>
      </c>
      <c r="L4308" s="1">
        <v>5</v>
      </c>
      <c r="N4308" s="1">
        <v>1.8</v>
      </c>
      <c r="P4308" s="2">
        <f t="shared" si="283"/>
        <v>68.05</v>
      </c>
      <c r="R4308" t="str">
        <f t="shared" si="284"/>
        <v/>
      </c>
    </row>
    <row r="4309" spans="1:18" ht="20.399999999999999" x14ac:dyDescent="0.35">
      <c r="A4309" s="1">
        <v>4307</v>
      </c>
      <c r="B4309" s="1" t="s">
        <v>211</v>
      </c>
      <c r="C4309" s="1" t="s">
        <v>57</v>
      </c>
      <c r="D4309" s="1">
        <v>2013</v>
      </c>
      <c r="E4309" s="1">
        <v>44000</v>
      </c>
      <c r="F4309" s="1" t="s">
        <v>23</v>
      </c>
      <c r="G4309" s="1" t="s">
        <v>17</v>
      </c>
      <c r="H4309" s="1" t="s">
        <v>18</v>
      </c>
      <c r="I4309" s="1">
        <v>16</v>
      </c>
      <c r="J4309" s="1" t="s">
        <v>24</v>
      </c>
      <c r="K4309" s="1" t="s">
        <v>167</v>
      </c>
      <c r="L4309" s="1">
        <v>7</v>
      </c>
      <c r="N4309" s="1">
        <v>7.25</v>
      </c>
      <c r="P4309" s="2">
        <f t="shared" si="283"/>
        <v>140</v>
      </c>
      <c r="R4309" t="str">
        <f t="shared" si="284"/>
        <v/>
      </c>
    </row>
    <row r="4310" spans="1:18" ht="20.399999999999999" x14ac:dyDescent="0.35">
      <c r="A4310" s="1">
        <v>4308</v>
      </c>
      <c r="B4310" s="1" t="s">
        <v>31</v>
      </c>
      <c r="C4310" s="1" t="s">
        <v>34</v>
      </c>
      <c r="D4310" s="1">
        <v>2014</v>
      </c>
      <c r="E4310" s="1">
        <v>53817</v>
      </c>
      <c r="F4310" s="1" t="s">
        <v>23</v>
      </c>
      <c r="G4310" s="1" t="s">
        <v>17</v>
      </c>
      <c r="H4310" s="1" t="s">
        <v>18</v>
      </c>
      <c r="I4310" s="1">
        <v>25.47</v>
      </c>
      <c r="J4310" s="1" t="s">
        <v>24</v>
      </c>
      <c r="K4310" s="1" t="s">
        <v>355</v>
      </c>
      <c r="L4310" s="1">
        <v>7</v>
      </c>
      <c r="M4310" s="1" t="s">
        <v>2417</v>
      </c>
      <c r="N4310" s="1">
        <v>7.56</v>
      </c>
      <c r="P4310" s="2">
        <f t="shared" si="283"/>
        <v>88.5</v>
      </c>
      <c r="Q4310">
        <f t="shared" si="285"/>
        <v>1144000</v>
      </c>
      <c r="R4310">
        <f t="shared" si="284"/>
        <v>99.992263986013981</v>
      </c>
    </row>
    <row r="4311" spans="1:18" ht="20.399999999999999" x14ac:dyDescent="0.35">
      <c r="A4311" s="1">
        <v>4309</v>
      </c>
      <c r="B4311" s="1" t="s">
        <v>211</v>
      </c>
      <c r="C4311" s="1" t="s">
        <v>53</v>
      </c>
      <c r="D4311" s="1">
        <v>2013</v>
      </c>
      <c r="E4311" s="1">
        <v>61591</v>
      </c>
      <c r="F4311" s="1" t="s">
        <v>23</v>
      </c>
      <c r="G4311" s="1" t="s">
        <v>17</v>
      </c>
      <c r="H4311" s="1" t="s">
        <v>18</v>
      </c>
      <c r="I4311" s="1">
        <v>16</v>
      </c>
      <c r="J4311" s="1" t="s">
        <v>24</v>
      </c>
      <c r="K4311" s="1" t="s">
        <v>167</v>
      </c>
      <c r="L4311" s="1">
        <v>7</v>
      </c>
      <c r="N4311" s="1">
        <v>6.82</v>
      </c>
      <c r="P4311" s="2">
        <f t="shared" si="283"/>
        <v>140</v>
      </c>
      <c r="R4311" t="str">
        <f t="shared" si="284"/>
        <v/>
      </c>
    </row>
    <row r="4312" spans="1:18" ht="20.399999999999999" x14ac:dyDescent="0.35">
      <c r="A4312" s="1">
        <v>4310</v>
      </c>
      <c r="B4312" s="1" t="s">
        <v>2124</v>
      </c>
      <c r="C4312" s="1" t="s">
        <v>43</v>
      </c>
      <c r="D4312" s="1">
        <v>2011</v>
      </c>
      <c r="E4312" s="1">
        <v>86500</v>
      </c>
      <c r="F4312" s="1" t="s">
        <v>23</v>
      </c>
      <c r="G4312" s="1" t="s">
        <v>17</v>
      </c>
      <c r="H4312" s="1" t="s">
        <v>36</v>
      </c>
      <c r="I4312" s="1">
        <v>21.12</v>
      </c>
      <c r="J4312" s="1" t="s">
        <v>24</v>
      </c>
      <c r="K4312" s="1" t="s">
        <v>472</v>
      </c>
      <c r="L4312" s="1">
        <v>5</v>
      </c>
      <c r="N4312" s="1">
        <v>1.8</v>
      </c>
      <c r="P4312" s="2">
        <f t="shared" si="283"/>
        <v>88.8</v>
      </c>
      <c r="R4312" t="str">
        <f t="shared" si="284"/>
        <v/>
      </c>
    </row>
    <row r="4313" spans="1:18" ht="20.399999999999999" x14ac:dyDescent="0.35">
      <c r="A4313" s="1">
        <v>4311</v>
      </c>
      <c r="B4313" s="1" t="s">
        <v>710</v>
      </c>
      <c r="C4313" s="1" t="s">
        <v>22</v>
      </c>
      <c r="D4313" s="1">
        <v>2009</v>
      </c>
      <c r="E4313" s="1">
        <v>100000</v>
      </c>
      <c r="F4313" s="1" t="s">
        <v>23</v>
      </c>
      <c r="G4313" s="1" t="s">
        <v>35</v>
      </c>
      <c r="H4313" s="1" t="s">
        <v>18</v>
      </c>
      <c r="I4313" s="1">
        <v>11</v>
      </c>
      <c r="J4313" s="1" t="s">
        <v>24</v>
      </c>
      <c r="K4313" s="1" t="s">
        <v>711</v>
      </c>
      <c r="L4313" s="1">
        <v>5</v>
      </c>
      <c r="N4313" s="1">
        <v>11.5</v>
      </c>
      <c r="P4313" s="2">
        <f t="shared" si="283"/>
        <v>198.5</v>
      </c>
      <c r="R4313" t="str">
        <f t="shared" si="284"/>
        <v/>
      </c>
    </row>
    <row r="4314" spans="1:18" ht="20.399999999999999" x14ac:dyDescent="0.35">
      <c r="A4314" s="1">
        <v>4312</v>
      </c>
      <c r="B4314" s="1" t="s">
        <v>2244</v>
      </c>
      <c r="C4314" s="1" t="s">
        <v>27</v>
      </c>
      <c r="D4314" s="1">
        <v>2010</v>
      </c>
      <c r="E4314" s="1">
        <v>87000</v>
      </c>
      <c r="F4314" s="1" t="s">
        <v>28</v>
      </c>
      <c r="G4314" s="1" t="s">
        <v>17</v>
      </c>
      <c r="H4314" s="1" t="s">
        <v>18</v>
      </c>
      <c r="I4314" s="1">
        <v>15.6</v>
      </c>
      <c r="J4314" s="1" t="s">
        <v>24</v>
      </c>
      <c r="K4314" s="1" t="s">
        <v>1038</v>
      </c>
      <c r="L4314" s="1">
        <v>5</v>
      </c>
      <c r="N4314" s="1">
        <v>2.8</v>
      </c>
      <c r="P4314" s="2">
        <f t="shared" si="283"/>
        <v>104.68</v>
      </c>
      <c r="R4314" t="str">
        <f t="shared" si="284"/>
        <v/>
      </c>
    </row>
    <row r="4315" spans="1:18" ht="20.399999999999999" x14ac:dyDescent="0.35">
      <c r="A4315" s="1">
        <v>4313</v>
      </c>
      <c r="B4315" s="1" t="s">
        <v>382</v>
      </c>
      <c r="C4315" s="1" t="s">
        <v>39</v>
      </c>
      <c r="D4315" s="1">
        <v>2016</v>
      </c>
      <c r="E4315" s="1">
        <v>35000</v>
      </c>
      <c r="F4315" s="1" t="s">
        <v>28</v>
      </c>
      <c r="G4315" s="1" t="s">
        <v>35</v>
      </c>
      <c r="H4315" s="1" t="s">
        <v>18</v>
      </c>
      <c r="I4315" s="1">
        <v>20.51</v>
      </c>
      <c r="J4315" s="1" t="s">
        <v>24</v>
      </c>
      <c r="K4315" s="1" t="s">
        <v>223</v>
      </c>
      <c r="L4315" s="1">
        <v>5</v>
      </c>
      <c r="N4315" s="1">
        <v>5.5</v>
      </c>
      <c r="P4315" s="2">
        <f t="shared" si="283"/>
        <v>67</v>
      </c>
      <c r="R4315" t="str">
        <f t="shared" si="284"/>
        <v/>
      </c>
    </row>
    <row r="4316" spans="1:18" ht="20.399999999999999" x14ac:dyDescent="0.35">
      <c r="A4316" s="1">
        <v>4314</v>
      </c>
      <c r="B4316" s="1" t="s">
        <v>310</v>
      </c>
      <c r="C4316" s="1" t="s">
        <v>57</v>
      </c>
      <c r="D4316" s="1">
        <v>2016</v>
      </c>
      <c r="E4316" s="1">
        <v>6000</v>
      </c>
      <c r="F4316" s="1" t="s">
        <v>28</v>
      </c>
      <c r="G4316" s="1" t="s">
        <v>17</v>
      </c>
      <c r="H4316" s="1" t="s">
        <v>18</v>
      </c>
      <c r="I4316" s="1">
        <v>20.63</v>
      </c>
      <c r="J4316" s="1" t="s">
        <v>24</v>
      </c>
      <c r="K4316" s="1" t="s">
        <v>311</v>
      </c>
      <c r="L4316" s="1">
        <v>5</v>
      </c>
      <c r="N4316" s="1">
        <v>2.7</v>
      </c>
      <c r="P4316" s="2">
        <f t="shared" si="283"/>
        <v>67.06</v>
      </c>
      <c r="R4316" t="str">
        <f t="shared" si="284"/>
        <v/>
      </c>
    </row>
    <row r="4317" spans="1:18" ht="20.399999999999999" x14ac:dyDescent="0.35">
      <c r="A4317" s="1">
        <v>4315</v>
      </c>
      <c r="B4317" s="1" t="s">
        <v>197</v>
      </c>
      <c r="C4317" s="1" t="s">
        <v>43</v>
      </c>
      <c r="D4317" s="1">
        <v>2014</v>
      </c>
      <c r="E4317" s="1">
        <v>59327</v>
      </c>
      <c r="F4317" s="1" t="s">
        <v>23</v>
      </c>
      <c r="G4317" s="1" t="s">
        <v>17</v>
      </c>
      <c r="H4317" s="1" t="s">
        <v>18</v>
      </c>
      <c r="I4317" s="1">
        <v>20</v>
      </c>
      <c r="J4317" s="1" t="s">
        <v>24</v>
      </c>
      <c r="K4317" s="1" t="s">
        <v>159</v>
      </c>
      <c r="L4317" s="1">
        <v>5</v>
      </c>
      <c r="N4317" s="1">
        <v>3.25</v>
      </c>
      <c r="P4317" s="2">
        <f t="shared" si="283"/>
        <v>68</v>
      </c>
      <c r="R4317" t="str">
        <f t="shared" si="284"/>
        <v/>
      </c>
    </row>
    <row r="4318" spans="1:18" ht="20.399999999999999" x14ac:dyDescent="0.35">
      <c r="A4318" s="1">
        <v>4316</v>
      </c>
      <c r="B4318" s="1" t="s">
        <v>308</v>
      </c>
      <c r="C4318" s="1" t="s">
        <v>34</v>
      </c>
      <c r="D4318" s="1">
        <v>2014</v>
      </c>
      <c r="E4318" s="1">
        <v>81001</v>
      </c>
      <c r="F4318" s="1" t="s">
        <v>23</v>
      </c>
      <c r="G4318" s="1" t="s">
        <v>35</v>
      </c>
      <c r="H4318" s="1" t="s">
        <v>18</v>
      </c>
      <c r="I4318" s="1">
        <v>17.2</v>
      </c>
      <c r="J4318" s="1" t="s">
        <v>24</v>
      </c>
      <c r="K4318" s="1" t="s">
        <v>97</v>
      </c>
      <c r="L4318" s="1">
        <v>5</v>
      </c>
      <c r="N4318" s="1">
        <v>10.9</v>
      </c>
      <c r="P4318" s="2">
        <f t="shared" si="283"/>
        <v>138.1</v>
      </c>
      <c r="R4318" t="str">
        <f t="shared" si="284"/>
        <v/>
      </c>
    </row>
    <row r="4319" spans="1:18" ht="20.399999999999999" x14ac:dyDescent="0.35">
      <c r="A4319" s="1">
        <v>4317</v>
      </c>
      <c r="B4319" s="1" t="s">
        <v>83</v>
      </c>
      <c r="C4319" s="1" t="s">
        <v>53</v>
      </c>
      <c r="D4319" s="1">
        <v>2014</v>
      </c>
      <c r="E4319" s="1">
        <v>44612</v>
      </c>
      <c r="F4319" s="1" t="s">
        <v>28</v>
      </c>
      <c r="G4319" s="1" t="s">
        <v>17</v>
      </c>
      <c r="H4319" s="1" t="s">
        <v>18</v>
      </c>
      <c r="I4319" s="1">
        <v>18.5</v>
      </c>
      <c r="J4319" s="1" t="s">
        <v>24</v>
      </c>
      <c r="K4319" s="1" t="s">
        <v>84</v>
      </c>
      <c r="L4319" s="1">
        <v>5</v>
      </c>
      <c r="N4319" s="1">
        <v>4.07</v>
      </c>
      <c r="P4319" s="2">
        <f t="shared" si="283"/>
        <v>80</v>
      </c>
      <c r="R4319" t="str">
        <f t="shared" si="284"/>
        <v/>
      </c>
    </row>
    <row r="4320" spans="1:18" ht="20.399999999999999" x14ac:dyDescent="0.35">
      <c r="A4320" s="1">
        <v>4318</v>
      </c>
      <c r="B4320" s="1" t="s">
        <v>236</v>
      </c>
      <c r="C4320" s="1" t="s">
        <v>129</v>
      </c>
      <c r="D4320" s="1">
        <v>2016</v>
      </c>
      <c r="E4320" s="1">
        <v>42388</v>
      </c>
      <c r="F4320" s="1" t="s">
        <v>23</v>
      </c>
      <c r="G4320" s="1" t="s">
        <v>35</v>
      </c>
      <c r="H4320" s="1" t="s">
        <v>18</v>
      </c>
      <c r="I4320" s="1">
        <v>11.36</v>
      </c>
      <c r="J4320" s="1" t="s">
        <v>24</v>
      </c>
      <c r="K4320" s="1" t="s">
        <v>46</v>
      </c>
      <c r="L4320" s="1">
        <v>7</v>
      </c>
      <c r="M4320" s="1" t="s">
        <v>2418</v>
      </c>
      <c r="N4320" s="1">
        <v>18</v>
      </c>
      <c r="P4320" s="2">
        <f t="shared" si="283"/>
        <v>171.5</v>
      </c>
      <c r="Q4320">
        <f t="shared" si="285"/>
        <v>2463000</v>
      </c>
      <c r="R4320">
        <f t="shared" si="284"/>
        <v>99.993036946812836</v>
      </c>
    </row>
    <row r="4321" spans="1:18" ht="20.399999999999999" x14ac:dyDescent="0.35">
      <c r="A4321" s="1">
        <v>4319</v>
      </c>
      <c r="B4321" s="1" t="s">
        <v>323</v>
      </c>
      <c r="C4321" s="1" t="s">
        <v>15</v>
      </c>
      <c r="D4321" s="1">
        <v>2012</v>
      </c>
      <c r="E4321" s="1">
        <v>54000</v>
      </c>
      <c r="F4321" s="1" t="s">
        <v>28</v>
      </c>
      <c r="G4321" s="1" t="s">
        <v>17</v>
      </c>
      <c r="H4321" s="1" t="s">
        <v>18</v>
      </c>
      <c r="I4321" s="1">
        <v>19.399999999999999</v>
      </c>
      <c r="J4321" s="1" t="s">
        <v>24</v>
      </c>
      <c r="K4321" s="1" t="s">
        <v>184</v>
      </c>
      <c r="L4321" s="1">
        <v>5</v>
      </c>
      <c r="N4321" s="1">
        <v>2.95</v>
      </c>
      <c r="P4321" s="2">
        <f t="shared" si="283"/>
        <v>86.8</v>
      </c>
      <c r="R4321" t="str">
        <f t="shared" si="284"/>
        <v/>
      </c>
    </row>
    <row r="4322" spans="1:18" ht="20.399999999999999" x14ac:dyDescent="0.35">
      <c r="A4322" s="1">
        <v>4320</v>
      </c>
      <c r="B4322" s="1" t="s">
        <v>308</v>
      </c>
      <c r="C4322" s="1" t="s">
        <v>15</v>
      </c>
      <c r="D4322" s="1">
        <v>2011</v>
      </c>
      <c r="E4322" s="1">
        <v>83010</v>
      </c>
      <c r="F4322" s="1" t="s">
        <v>23</v>
      </c>
      <c r="G4322" s="1" t="s">
        <v>35</v>
      </c>
      <c r="H4322" s="1" t="s">
        <v>18</v>
      </c>
      <c r="I4322" s="1">
        <v>17.2</v>
      </c>
      <c r="J4322" s="1" t="s">
        <v>24</v>
      </c>
      <c r="K4322" s="1" t="s">
        <v>97</v>
      </c>
      <c r="L4322" s="1">
        <v>5</v>
      </c>
      <c r="N4322" s="1">
        <v>7.5</v>
      </c>
      <c r="P4322" s="2">
        <f t="shared" si="283"/>
        <v>138.1</v>
      </c>
      <c r="R4322" t="str">
        <f t="shared" si="284"/>
        <v/>
      </c>
    </row>
    <row r="4323" spans="1:18" ht="20.399999999999999" x14ac:dyDescent="0.35">
      <c r="A4323" s="1">
        <v>4321</v>
      </c>
      <c r="B4323" s="1" t="s">
        <v>874</v>
      </c>
      <c r="C4323" s="1" t="s">
        <v>34</v>
      </c>
      <c r="D4323" s="1">
        <v>2016</v>
      </c>
      <c r="E4323" s="1">
        <v>65405</v>
      </c>
      <c r="F4323" s="1" t="s">
        <v>23</v>
      </c>
      <c r="G4323" s="1" t="s">
        <v>35</v>
      </c>
      <c r="H4323" s="1" t="s">
        <v>18</v>
      </c>
      <c r="I4323" s="1">
        <v>13</v>
      </c>
      <c r="J4323" s="1" t="s">
        <v>24</v>
      </c>
      <c r="K4323" s="1" t="s">
        <v>574</v>
      </c>
      <c r="L4323" s="1">
        <v>5</v>
      </c>
      <c r="N4323" s="1">
        <v>32.729999999999997</v>
      </c>
      <c r="P4323" s="2">
        <f t="shared" si="283"/>
        <v>204</v>
      </c>
      <c r="R4323" t="str">
        <f t="shared" si="284"/>
        <v/>
      </c>
    </row>
    <row r="4324" spans="1:18" ht="20.399999999999999" x14ac:dyDescent="0.35">
      <c r="A4324" s="1">
        <v>4322</v>
      </c>
      <c r="B4324" s="1" t="s">
        <v>2419</v>
      </c>
      <c r="C4324" s="1" t="s">
        <v>61</v>
      </c>
      <c r="D4324" s="1">
        <v>2015</v>
      </c>
      <c r="E4324" s="1">
        <v>36000</v>
      </c>
      <c r="F4324" s="1" t="s">
        <v>23</v>
      </c>
      <c r="G4324" s="1" t="s">
        <v>35</v>
      </c>
      <c r="H4324" s="1" t="s">
        <v>36</v>
      </c>
      <c r="I4324" s="1">
        <v>12.55</v>
      </c>
      <c r="J4324" s="1" t="s">
        <v>24</v>
      </c>
      <c r="K4324" s="1" t="s">
        <v>1645</v>
      </c>
      <c r="L4324" s="1">
        <v>7</v>
      </c>
      <c r="N4324" s="1">
        <v>21.5</v>
      </c>
      <c r="P4324" s="2">
        <f t="shared" si="283"/>
        <v>168.7</v>
      </c>
      <c r="R4324" t="str">
        <f t="shared" si="284"/>
        <v/>
      </c>
    </row>
    <row r="4325" spans="1:18" ht="20.399999999999999" x14ac:dyDescent="0.35">
      <c r="A4325" s="1">
        <v>4323</v>
      </c>
      <c r="B4325" s="1" t="s">
        <v>690</v>
      </c>
      <c r="C4325" s="1" t="s">
        <v>22</v>
      </c>
      <c r="D4325" s="1">
        <v>2008</v>
      </c>
      <c r="E4325" s="1">
        <v>85000</v>
      </c>
      <c r="F4325" s="1" t="s">
        <v>28</v>
      </c>
      <c r="G4325" s="1" t="s">
        <v>17</v>
      </c>
      <c r="H4325" s="1" t="s">
        <v>18</v>
      </c>
      <c r="I4325" s="1">
        <v>16.510000000000002</v>
      </c>
      <c r="J4325" s="1" t="s">
        <v>24</v>
      </c>
      <c r="K4325" s="1" t="s">
        <v>147</v>
      </c>
      <c r="L4325" s="1">
        <v>5</v>
      </c>
      <c r="N4325" s="1">
        <v>2.5</v>
      </c>
      <c r="P4325" s="2">
        <f t="shared" si="283"/>
        <v>103.2</v>
      </c>
      <c r="R4325" t="str">
        <f t="shared" si="284"/>
        <v/>
      </c>
    </row>
    <row r="4326" spans="1:18" ht="20.399999999999999" x14ac:dyDescent="0.35">
      <c r="A4326" s="1">
        <v>4324</v>
      </c>
      <c r="B4326" s="1" t="s">
        <v>2420</v>
      </c>
      <c r="C4326" s="1" t="s">
        <v>129</v>
      </c>
      <c r="D4326" s="1">
        <v>2016</v>
      </c>
      <c r="E4326" s="1">
        <v>35000</v>
      </c>
      <c r="F4326" s="1" t="s">
        <v>23</v>
      </c>
      <c r="G4326" s="1" t="s">
        <v>17</v>
      </c>
      <c r="H4326" s="1" t="s">
        <v>18</v>
      </c>
      <c r="I4326" s="1">
        <v>27.3</v>
      </c>
      <c r="J4326" s="1" t="s">
        <v>24</v>
      </c>
      <c r="K4326" s="1" t="s">
        <v>69</v>
      </c>
      <c r="L4326" s="1">
        <v>5</v>
      </c>
      <c r="N4326" s="1">
        <v>5.5</v>
      </c>
      <c r="P4326" s="2">
        <f t="shared" si="283"/>
        <v>98.6</v>
      </c>
      <c r="R4326" t="str">
        <f t="shared" si="284"/>
        <v/>
      </c>
    </row>
    <row r="4327" spans="1:18" ht="20.399999999999999" x14ac:dyDescent="0.35">
      <c r="A4327" s="1">
        <v>4325</v>
      </c>
      <c r="B4327" s="1" t="s">
        <v>1283</v>
      </c>
      <c r="C4327" s="1" t="s">
        <v>15</v>
      </c>
      <c r="D4327" s="1">
        <v>2012</v>
      </c>
      <c r="E4327" s="1">
        <v>54000</v>
      </c>
      <c r="F4327" s="1" t="s">
        <v>28</v>
      </c>
      <c r="G4327" s="1" t="s">
        <v>35</v>
      </c>
      <c r="H4327" s="1" t="s">
        <v>18</v>
      </c>
      <c r="I4327" s="1">
        <v>14.53</v>
      </c>
      <c r="J4327" s="1" t="s">
        <v>24</v>
      </c>
      <c r="K4327" s="1" t="s">
        <v>97</v>
      </c>
      <c r="L4327" s="1">
        <v>5</v>
      </c>
      <c r="N4327" s="1">
        <v>7.5</v>
      </c>
      <c r="P4327" s="2">
        <f t="shared" si="283"/>
        <v>138.1</v>
      </c>
      <c r="R4327" t="str">
        <f t="shared" si="284"/>
        <v/>
      </c>
    </row>
    <row r="4328" spans="1:18" ht="20.399999999999999" x14ac:dyDescent="0.35">
      <c r="A4328" s="1">
        <v>4326</v>
      </c>
      <c r="B4328" s="1" t="s">
        <v>1738</v>
      </c>
      <c r="C4328" s="1" t="s">
        <v>15</v>
      </c>
      <c r="D4328" s="1">
        <v>2007</v>
      </c>
      <c r="E4328" s="1">
        <v>70000</v>
      </c>
      <c r="F4328" s="1" t="s">
        <v>28</v>
      </c>
      <c r="G4328" s="1" t="s">
        <v>17</v>
      </c>
      <c r="H4328" s="1" t="s">
        <v>18</v>
      </c>
      <c r="I4328" s="1">
        <v>16.899999999999999</v>
      </c>
      <c r="J4328" s="1" t="s">
        <v>24</v>
      </c>
      <c r="K4328" s="1" t="s">
        <v>363</v>
      </c>
      <c r="L4328" s="1">
        <v>5</v>
      </c>
      <c r="N4328" s="1">
        <v>1.55</v>
      </c>
      <c r="P4328" s="2">
        <f t="shared" ref="P4328:P4352" si="286">--LEFT(K4328, FIND(" ", K4328) - 1)</f>
        <v>100</v>
      </c>
      <c r="R4328" t="str">
        <f t="shared" si="284"/>
        <v/>
      </c>
    </row>
    <row r="4329" spans="1:18" ht="20.399999999999999" x14ac:dyDescent="0.35">
      <c r="A4329" s="1">
        <v>4327</v>
      </c>
      <c r="B4329" s="1" t="s">
        <v>2421</v>
      </c>
      <c r="C4329" s="1" t="s">
        <v>57</v>
      </c>
      <c r="D4329" s="1">
        <v>2017</v>
      </c>
      <c r="E4329" s="1">
        <v>27001</v>
      </c>
      <c r="F4329" s="1" t="s">
        <v>23</v>
      </c>
      <c r="G4329" s="1" t="s">
        <v>35</v>
      </c>
      <c r="H4329" s="1" t="s">
        <v>18</v>
      </c>
      <c r="I4329" s="1">
        <v>20.68</v>
      </c>
      <c r="J4329" s="1" t="s">
        <v>24</v>
      </c>
      <c r="K4329" s="1" t="s">
        <v>77</v>
      </c>
      <c r="L4329" s="1">
        <v>5</v>
      </c>
      <c r="M4329" s="1" t="s">
        <v>2422</v>
      </c>
      <c r="N4329" s="1">
        <v>29</v>
      </c>
      <c r="P4329" s="2">
        <f t="shared" si="286"/>
        <v>190</v>
      </c>
      <c r="Q4329">
        <f t="shared" si="285"/>
        <v>5026000</v>
      </c>
      <c r="R4329">
        <f t="shared" si="284"/>
        <v>99.996219657779548</v>
      </c>
    </row>
    <row r="4330" spans="1:18" ht="20.399999999999999" x14ac:dyDescent="0.35">
      <c r="A4330" s="1">
        <v>4328</v>
      </c>
      <c r="B4330" s="1" t="s">
        <v>70</v>
      </c>
      <c r="C4330" s="1" t="s">
        <v>34</v>
      </c>
      <c r="D4330" s="1">
        <v>2019</v>
      </c>
      <c r="E4330" s="1">
        <v>41075</v>
      </c>
      <c r="F4330" s="1" t="s">
        <v>23</v>
      </c>
      <c r="G4330" s="1" t="s">
        <v>17</v>
      </c>
      <c r="H4330" s="1" t="s">
        <v>18</v>
      </c>
      <c r="I4330" s="1">
        <v>28.4</v>
      </c>
      <c r="J4330" s="1" t="s">
        <v>24</v>
      </c>
      <c r="K4330" s="1" t="s">
        <v>51</v>
      </c>
      <c r="L4330" s="1">
        <v>5</v>
      </c>
      <c r="N4330" s="1">
        <v>8.4</v>
      </c>
      <c r="P4330" s="2">
        <f t="shared" si="286"/>
        <v>74</v>
      </c>
      <c r="R4330" t="str">
        <f t="shared" si="284"/>
        <v/>
      </c>
    </row>
    <row r="4331" spans="1:18" ht="20.399999999999999" x14ac:dyDescent="0.35">
      <c r="A4331" s="1">
        <v>4329</v>
      </c>
      <c r="B4331" s="1" t="s">
        <v>2423</v>
      </c>
      <c r="C4331" s="1" t="s">
        <v>39</v>
      </c>
      <c r="D4331" s="1">
        <v>2016</v>
      </c>
      <c r="E4331" s="1">
        <v>26000</v>
      </c>
      <c r="F4331" s="1" t="s">
        <v>23</v>
      </c>
      <c r="G4331" s="1" t="s">
        <v>17</v>
      </c>
      <c r="H4331" s="1" t="s">
        <v>18</v>
      </c>
      <c r="I4331" s="1">
        <v>25.32</v>
      </c>
      <c r="J4331" s="1" t="s">
        <v>24</v>
      </c>
      <c r="K4331" s="1" t="s">
        <v>120</v>
      </c>
      <c r="L4331" s="1">
        <v>6</v>
      </c>
      <c r="N4331" s="1">
        <v>6.5</v>
      </c>
      <c r="P4331" s="2">
        <f t="shared" si="286"/>
        <v>77</v>
      </c>
      <c r="R4331" t="str">
        <f t="shared" si="284"/>
        <v/>
      </c>
    </row>
    <row r="4332" spans="1:18" ht="20.399999999999999" x14ac:dyDescent="0.35">
      <c r="A4332" s="1">
        <v>4330</v>
      </c>
      <c r="B4332" s="1" t="s">
        <v>2424</v>
      </c>
      <c r="C4332" s="1" t="s">
        <v>15</v>
      </c>
      <c r="D4332" s="1">
        <v>2010</v>
      </c>
      <c r="E4332" s="1">
        <v>55000</v>
      </c>
      <c r="F4332" s="1" t="s">
        <v>28</v>
      </c>
      <c r="G4332" s="1" t="s">
        <v>17</v>
      </c>
      <c r="H4332" s="1" t="s">
        <v>18</v>
      </c>
      <c r="I4332" s="1">
        <v>16</v>
      </c>
      <c r="J4332" s="1" t="s">
        <v>24</v>
      </c>
      <c r="K4332" s="1" t="s">
        <v>219</v>
      </c>
      <c r="L4332" s="1">
        <v>5</v>
      </c>
      <c r="N4332" s="1">
        <v>2.35</v>
      </c>
      <c r="P4332" s="2">
        <f t="shared" si="286"/>
        <v>90</v>
      </c>
      <c r="R4332" t="str">
        <f t="shared" si="284"/>
        <v/>
      </c>
    </row>
    <row r="4333" spans="1:18" ht="20.399999999999999" x14ac:dyDescent="0.35">
      <c r="A4333" s="1">
        <v>4331</v>
      </c>
      <c r="B4333" s="1" t="s">
        <v>753</v>
      </c>
      <c r="C4333" s="1" t="s">
        <v>15</v>
      </c>
      <c r="D4333" s="1">
        <v>2016</v>
      </c>
      <c r="E4333" s="1">
        <v>19000</v>
      </c>
      <c r="F4333" s="1" t="s">
        <v>28</v>
      </c>
      <c r="G4333" s="1" t="s">
        <v>17</v>
      </c>
      <c r="H4333" s="1" t="s">
        <v>18</v>
      </c>
      <c r="I4333" s="1">
        <v>20.399999999999999</v>
      </c>
      <c r="J4333" s="1" t="s">
        <v>24</v>
      </c>
      <c r="K4333" s="1" t="s">
        <v>291</v>
      </c>
      <c r="L4333" s="1">
        <v>5</v>
      </c>
      <c r="N4333" s="1">
        <v>5.55</v>
      </c>
      <c r="P4333" s="2">
        <f t="shared" si="286"/>
        <v>81.8</v>
      </c>
      <c r="R4333" t="str">
        <f t="shared" si="284"/>
        <v/>
      </c>
    </row>
    <row r="4334" spans="1:18" ht="20.399999999999999" x14ac:dyDescent="0.35">
      <c r="A4334" s="1">
        <v>4332</v>
      </c>
      <c r="B4334" s="1" t="s">
        <v>2201</v>
      </c>
      <c r="C4334" s="1" t="s">
        <v>15</v>
      </c>
      <c r="D4334" s="1">
        <v>2016</v>
      </c>
      <c r="E4334" s="1">
        <v>15000</v>
      </c>
      <c r="F4334" s="1" t="s">
        <v>28</v>
      </c>
      <c r="G4334" s="1" t="s">
        <v>35</v>
      </c>
      <c r="H4334" s="1" t="s">
        <v>18</v>
      </c>
      <c r="I4334" s="1">
        <v>18.899999999999999</v>
      </c>
      <c r="J4334" s="1" t="s">
        <v>24</v>
      </c>
      <c r="K4334" s="1" t="s">
        <v>110</v>
      </c>
      <c r="L4334" s="1">
        <v>5</v>
      </c>
      <c r="N4334" s="1">
        <v>5.35</v>
      </c>
      <c r="P4334" s="2">
        <f t="shared" si="286"/>
        <v>82</v>
      </c>
      <c r="R4334" t="str">
        <f t="shared" si="284"/>
        <v/>
      </c>
    </row>
    <row r="4335" spans="1:18" ht="20.399999999999999" x14ac:dyDescent="0.35">
      <c r="A4335" s="1">
        <v>4333</v>
      </c>
      <c r="B4335" s="1" t="s">
        <v>195</v>
      </c>
      <c r="C4335" s="1" t="s">
        <v>27</v>
      </c>
      <c r="D4335" s="1">
        <v>2016</v>
      </c>
      <c r="E4335" s="1">
        <v>37000</v>
      </c>
      <c r="F4335" s="1" t="s">
        <v>28</v>
      </c>
      <c r="G4335" s="1" t="s">
        <v>17</v>
      </c>
      <c r="H4335" s="1" t="s">
        <v>18</v>
      </c>
      <c r="I4335" s="1">
        <v>17.8</v>
      </c>
      <c r="J4335" s="1" t="s">
        <v>24</v>
      </c>
      <c r="K4335" s="1" t="s">
        <v>196</v>
      </c>
      <c r="L4335" s="1">
        <v>5</v>
      </c>
      <c r="N4335" s="1">
        <v>5.25</v>
      </c>
      <c r="P4335" s="2">
        <f t="shared" si="286"/>
        <v>86.7</v>
      </c>
      <c r="R4335" t="str">
        <f t="shared" si="284"/>
        <v/>
      </c>
    </row>
    <row r="4336" spans="1:18" ht="20.399999999999999" x14ac:dyDescent="0.35">
      <c r="A4336" s="1">
        <v>4334</v>
      </c>
      <c r="B4336" s="1" t="s">
        <v>1299</v>
      </c>
      <c r="C4336" s="1" t="s">
        <v>34</v>
      </c>
      <c r="D4336" s="1">
        <v>2017</v>
      </c>
      <c r="E4336" s="1">
        <v>38712</v>
      </c>
      <c r="F4336" s="1" t="s">
        <v>28</v>
      </c>
      <c r="G4336" s="1" t="s">
        <v>17</v>
      </c>
      <c r="H4336" s="1" t="s">
        <v>18</v>
      </c>
      <c r="I4336" s="1">
        <v>18.899999999999999</v>
      </c>
      <c r="J4336" s="1" t="s">
        <v>24</v>
      </c>
      <c r="K4336" s="1" t="s">
        <v>327</v>
      </c>
      <c r="L4336" s="1">
        <v>5</v>
      </c>
      <c r="M4336" s="1" t="s">
        <v>2183</v>
      </c>
      <c r="N4336" s="1">
        <v>5.87</v>
      </c>
      <c r="P4336" s="2">
        <f t="shared" si="286"/>
        <v>81.86</v>
      </c>
      <c r="Q4336">
        <f t="shared" si="285"/>
        <v>745000</v>
      </c>
      <c r="R4336">
        <f t="shared" si="284"/>
        <v>99.989012080536909</v>
      </c>
    </row>
    <row r="4337" spans="1:18" ht="20.399999999999999" x14ac:dyDescent="0.35">
      <c r="A4337" s="1">
        <v>4335</v>
      </c>
      <c r="B4337" s="1" t="s">
        <v>48</v>
      </c>
      <c r="C4337" s="1" t="s">
        <v>53</v>
      </c>
      <c r="D4337" s="1">
        <v>2014</v>
      </c>
      <c r="E4337" s="1">
        <v>52400</v>
      </c>
      <c r="F4337" s="1" t="s">
        <v>23</v>
      </c>
      <c r="G4337" s="1" t="s">
        <v>17</v>
      </c>
      <c r="H4337" s="1" t="s">
        <v>18</v>
      </c>
      <c r="I4337" s="1">
        <v>20.54</v>
      </c>
      <c r="J4337" s="1" t="s">
        <v>24</v>
      </c>
      <c r="K4337" s="1" t="s">
        <v>49</v>
      </c>
      <c r="L4337" s="1">
        <v>5</v>
      </c>
      <c r="N4337" s="1">
        <v>5.36</v>
      </c>
      <c r="P4337" s="2">
        <f t="shared" si="286"/>
        <v>103.6</v>
      </c>
      <c r="R4337" t="str">
        <f t="shared" si="284"/>
        <v/>
      </c>
    </row>
    <row r="4338" spans="1:18" ht="20.399999999999999" x14ac:dyDescent="0.35">
      <c r="A4338" s="1">
        <v>4336</v>
      </c>
      <c r="B4338" s="1" t="s">
        <v>659</v>
      </c>
      <c r="C4338" s="1" t="s">
        <v>74</v>
      </c>
      <c r="D4338" s="1">
        <v>2016</v>
      </c>
      <c r="E4338" s="1">
        <v>23988</v>
      </c>
      <c r="F4338" s="1" t="s">
        <v>23</v>
      </c>
      <c r="G4338" s="1" t="s">
        <v>17</v>
      </c>
      <c r="H4338" s="1" t="s">
        <v>18</v>
      </c>
      <c r="I4338" s="1">
        <v>28.09</v>
      </c>
      <c r="J4338" s="1" t="s">
        <v>24</v>
      </c>
      <c r="K4338" s="1" t="s">
        <v>80</v>
      </c>
      <c r="L4338" s="1">
        <v>5</v>
      </c>
      <c r="N4338" s="1">
        <v>7.75</v>
      </c>
      <c r="P4338" s="2">
        <f t="shared" si="286"/>
        <v>88.5</v>
      </c>
      <c r="R4338" t="str">
        <f t="shared" si="284"/>
        <v/>
      </c>
    </row>
    <row r="4339" spans="1:18" ht="20.399999999999999" x14ac:dyDescent="0.35">
      <c r="A4339" s="1">
        <v>4337</v>
      </c>
      <c r="B4339" s="1" t="s">
        <v>85</v>
      </c>
      <c r="C4339" s="1" t="s">
        <v>53</v>
      </c>
      <c r="D4339" s="1">
        <v>2014</v>
      </c>
      <c r="E4339" s="1">
        <v>32283</v>
      </c>
      <c r="F4339" s="1" t="s">
        <v>28</v>
      </c>
      <c r="G4339" s="1" t="s">
        <v>35</v>
      </c>
      <c r="H4339" s="1" t="s">
        <v>36</v>
      </c>
      <c r="I4339" s="1">
        <v>14.4</v>
      </c>
      <c r="J4339" s="1" t="s">
        <v>24</v>
      </c>
      <c r="K4339" s="1" t="s">
        <v>49</v>
      </c>
      <c r="L4339" s="1">
        <v>5</v>
      </c>
      <c r="N4339" s="1">
        <v>5.41</v>
      </c>
      <c r="P4339" s="2">
        <f t="shared" si="286"/>
        <v>103.6</v>
      </c>
      <c r="R4339" t="str">
        <f t="shared" si="284"/>
        <v/>
      </c>
    </row>
    <row r="4340" spans="1:18" ht="20.399999999999999" x14ac:dyDescent="0.35">
      <c r="A4340" s="1">
        <v>4338</v>
      </c>
      <c r="B4340" s="1" t="s">
        <v>83</v>
      </c>
      <c r="C4340" s="1" t="s">
        <v>74</v>
      </c>
      <c r="D4340" s="1">
        <v>2010</v>
      </c>
      <c r="E4340" s="1">
        <v>52000</v>
      </c>
      <c r="F4340" s="1" t="s">
        <v>28</v>
      </c>
      <c r="G4340" s="1" t="s">
        <v>17</v>
      </c>
      <c r="H4340" s="1" t="s">
        <v>18</v>
      </c>
      <c r="I4340" s="1">
        <v>18.5</v>
      </c>
      <c r="J4340" s="1" t="s">
        <v>24</v>
      </c>
      <c r="K4340" s="1" t="s">
        <v>84</v>
      </c>
      <c r="L4340" s="1">
        <v>5</v>
      </c>
      <c r="N4340" s="1">
        <v>3.65</v>
      </c>
      <c r="P4340" s="2">
        <f t="shared" si="286"/>
        <v>80</v>
      </c>
      <c r="R4340" t="str">
        <f t="shared" si="284"/>
        <v/>
      </c>
    </row>
    <row r="4341" spans="1:18" ht="20.399999999999999" x14ac:dyDescent="0.35">
      <c r="A4341" s="1">
        <v>4339</v>
      </c>
      <c r="B4341" s="1" t="s">
        <v>183</v>
      </c>
      <c r="C4341" s="1" t="s">
        <v>22</v>
      </c>
      <c r="D4341" s="1">
        <v>2016</v>
      </c>
      <c r="E4341" s="1">
        <v>32000</v>
      </c>
      <c r="F4341" s="1" t="s">
        <v>28</v>
      </c>
      <c r="G4341" s="1" t="s">
        <v>35</v>
      </c>
      <c r="H4341" s="1" t="s">
        <v>18</v>
      </c>
      <c r="I4341" s="1">
        <v>16.5</v>
      </c>
      <c r="J4341" s="1" t="s">
        <v>24</v>
      </c>
      <c r="K4341" s="1" t="s">
        <v>184</v>
      </c>
      <c r="L4341" s="1">
        <v>5</v>
      </c>
      <c r="N4341" s="1">
        <v>5.25</v>
      </c>
      <c r="P4341" s="2">
        <f t="shared" si="286"/>
        <v>86.8</v>
      </c>
      <c r="R4341" t="str">
        <f t="shared" si="284"/>
        <v/>
      </c>
    </row>
    <row r="4342" spans="1:18" ht="20.399999999999999" x14ac:dyDescent="0.35">
      <c r="A4342" s="1">
        <v>4340</v>
      </c>
      <c r="B4342" s="1" t="s">
        <v>475</v>
      </c>
      <c r="C4342" s="1" t="s">
        <v>57</v>
      </c>
      <c r="D4342" s="1">
        <v>2014</v>
      </c>
      <c r="E4342" s="1">
        <v>39000</v>
      </c>
      <c r="F4342" s="1" t="s">
        <v>28</v>
      </c>
      <c r="G4342" s="1" t="s">
        <v>17</v>
      </c>
      <c r="H4342" s="1" t="s">
        <v>18</v>
      </c>
      <c r="I4342" s="1">
        <v>17.399999999999999</v>
      </c>
      <c r="J4342" s="1" t="s">
        <v>24</v>
      </c>
      <c r="K4342" s="1" t="s">
        <v>201</v>
      </c>
      <c r="L4342" s="1">
        <v>5</v>
      </c>
      <c r="N4342" s="1">
        <v>6.25</v>
      </c>
      <c r="P4342" s="2">
        <f t="shared" si="286"/>
        <v>117.3</v>
      </c>
      <c r="R4342" t="str">
        <f t="shared" si="284"/>
        <v/>
      </c>
    </row>
    <row r="4343" spans="1:18" ht="20.399999999999999" x14ac:dyDescent="0.35">
      <c r="A4343" s="1">
        <v>4341</v>
      </c>
      <c r="B4343" s="1" t="s">
        <v>1748</v>
      </c>
      <c r="C4343" s="1" t="s">
        <v>34</v>
      </c>
      <c r="D4343" s="1">
        <v>2017</v>
      </c>
      <c r="E4343" s="1">
        <v>14149</v>
      </c>
      <c r="F4343" s="1" t="s">
        <v>28</v>
      </c>
      <c r="G4343" s="1" t="s">
        <v>17</v>
      </c>
      <c r="H4343" s="1" t="s">
        <v>18</v>
      </c>
      <c r="I4343" s="1">
        <v>23.9</v>
      </c>
      <c r="J4343" s="1" t="s">
        <v>24</v>
      </c>
      <c r="K4343" s="1" t="s">
        <v>264</v>
      </c>
      <c r="L4343" s="1">
        <v>4</v>
      </c>
      <c r="N4343" s="1">
        <v>3.47</v>
      </c>
      <c r="P4343" s="2">
        <f t="shared" si="286"/>
        <v>37.479999999999997</v>
      </c>
      <c r="R4343" t="str">
        <f t="shared" si="284"/>
        <v/>
      </c>
    </row>
    <row r="4344" spans="1:18" ht="20.399999999999999" x14ac:dyDescent="0.35">
      <c r="A4344" s="1">
        <v>4342</v>
      </c>
      <c r="B4344" s="1" t="s">
        <v>767</v>
      </c>
      <c r="C4344" s="1" t="s">
        <v>15</v>
      </c>
      <c r="D4344" s="1">
        <v>2006</v>
      </c>
      <c r="E4344" s="1">
        <v>103000</v>
      </c>
      <c r="F4344" s="1" t="s">
        <v>28</v>
      </c>
      <c r="G4344" s="1" t="s">
        <v>35</v>
      </c>
      <c r="H4344" s="1" t="s">
        <v>18</v>
      </c>
      <c r="I4344" s="1">
        <v>10.130000000000001</v>
      </c>
      <c r="J4344" s="1" t="s">
        <v>24</v>
      </c>
      <c r="K4344" s="1" t="s">
        <v>768</v>
      </c>
      <c r="L4344" s="1">
        <v>5</v>
      </c>
      <c r="N4344" s="1">
        <v>8.85</v>
      </c>
      <c r="P4344" s="2">
        <f t="shared" si="286"/>
        <v>364.9</v>
      </c>
      <c r="R4344" t="str">
        <f t="shared" si="284"/>
        <v/>
      </c>
    </row>
    <row r="4345" spans="1:18" ht="20.399999999999999" x14ac:dyDescent="0.35">
      <c r="A4345" s="1">
        <v>4343</v>
      </c>
      <c r="B4345" s="1" t="s">
        <v>105</v>
      </c>
      <c r="C4345" s="1" t="s">
        <v>22</v>
      </c>
      <c r="D4345" s="1">
        <v>2004</v>
      </c>
      <c r="E4345" s="1">
        <v>82000</v>
      </c>
      <c r="F4345" s="1" t="s">
        <v>28</v>
      </c>
      <c r="G4345" s="1" t="s">
        <v>17</v>
      </c>
      <c r="H4345" s="1" t="s">
        <v>18</v>
      </c>
      <c r="I4345" s="1">
        <v>14</v>
      </c>
      <c r="J4345" s="1" t="s">
        <v>24</v>
      </c>
      <c r="K4345" s="1" t="s">
        <v>106</v>
      </c>
      <c r="L4345" s="1">
        <v>5</v>
      </c>
      <c r="N4345" s="1">
        <v>0.85</v>
      </c>
      <c r="P4345" s="2">
        <f t="shared" si="286"/>
        <v>64</v>
      </c>
      <c r="R4345" t="str">
        <f t="shared" si="284"/>
        <v/>
      </c>
    </row>
    <row r="4346" spans="1:18" ht="20.399999999999999" x14ac:dyDescent="0.35">
      <c r="A4346" s="1">
        <v>4344</v>
      </c>
      <c r="B4346" s="1" t="s">
        <v>336</v>
      </c>
      <c r="C4346" s="1" t="s">
        <v>15</v>
      </c>
      <c r="D4346" s="1">
        <v>2015</v>
      </c>
      <c r="E4346" s="1">
        <v>34000</v>
      </c>
      <c r="F4346" s="1" t="s">
        <v>28</v>
      </c>
      <c r="G4346" s="1" t="s">
        <v>35</v>
      </c>
      <c r="H4346" s="1" t="s">
        <v>18</v>
      </c>
      <c r="I4346" s="1">
        <v>13.7</v>
      </c>
      <c r="J4346" s="1" t="s">
        <v>24</v>
      </c>
      <c r="K4346" s="1" t="s">
        <v>337</v>
      </c>
      <c r="L4346" s="1">
        <v>5</v>
      </c>
      <c r="N4346" s="1">
        <v>13.65</v>
      </c>
      <c r="P4346" s="2">
        <f t="shared" si="286"/>
        <v>157.75</v>
      </c>
      <c r="R4346" t="str">
        <f t="shared" si="284"/>
        <v/>
      </c>
    </row>
    <row r="4347" spans="1:18" ht="20.399999999999999" x14ac:dyDescent="0.35">
      <c r="A4347" s="1">
        <v>4345</v>
      </c>
      <c r="B4347" s="1" t="s">
        <v>1408</v>
      </c>
      <c r="C4347" s="1" t="s">
        <v>34</v>
      </c>
      <c r="D4347" s="1">
        <v>2016</v>
      </c>
      <c r="E4347" s="1">
        <v>45180</v>
      </c>
      <c r="F4347" s="1" t="s">
        <v>23</v>
      </c>
      <c r="G4347" s="1" t="s">
        <v>35</v>
      </c>
      <c r="H4347" s="1" t="s">
        <v>18</v>
      </c>
      <c r="I4347" s="1">
        <v>12.07</v>
      </c>
      <c r="J4347" s="1" t="s">
        <v>24</v>
      </c>
      <c r="K4347" s="1" t="s">
        <v>226</v>
      </c>
      <c r="L4347" s="1">
        <v>7</v>
      </c>
      <c r="N4347" s="1">
        <v>50.22</v>
      </c>
      <c r="P4347" s="2">
        <f t="shared" si="286"/>
        <v>241.4</v>
      </c>
      <c r="R4347" t="str">
        <f t="shared" si="284"/>
        <v/>
      </c>
    </row>
    <row r="4348" spans="1:18" ht="20.399999999999999" x14ac:dyDescent="0.35">
      <c r="A4348" s="1">
        <v>4346</v>
      </c>
      <c r="B4348" s="1" t="s">
        <v>2425</v>
      </c>
      <c r="C4348" s="1" t="s">
        <v>129</v>
      </c>
      <c r="D4348" s="1">
        <v>2018</v>
      </c>
      <c r="E4348" s="1">
        <v>2000</v>
      </c>
      <c r="F4348" s="1" t="s">
        <v>28</v>
      </c>
      <c r="G4348" s="1" t="s">
        <v>17</v>
      </c>
      <c r="H4348" s="1" t="s">
        <v>18</v>
      </c>
      <c r="I4348" s="1">
        <v>22</v>
      </c>
      <c r="J4348" s="1" t="s">
        <v>24</v>
      </c>
      <c r="K4348" s="1" t="s">
        <v>291</v>
      </c>
      <c r="L4348" s="1">
        <v>5</v>
      </c>
      <c r="M4348" s="1" t="s">
        <v>1913</v>
      </c>
      <c r="N4348" s="1">
        <v>7.75</v>
      </c>
      <c r="P4348" s="2">
        <f t="shared" si="286"/>
        <v>81.8</v>
      </c>
      <c r="Q4348">
        <f t="shared" si="285"/>
        <v>816000</v>
      </c>
      <c r="R4348">
        <f t="shared" si="284"/>
        <v>99.989975490196073</v>
      </c>
    </row>
    <row r="4349" spans="1:18" ht="20.399999999999999" x14ac:dyDescent="0.35">
      <c r="A4349" s="1">
        <v>4347</v>
      </c>
      <c r="B4349" s="1" t="s">
        <v>454</v>
      </c>
      <c r="C4349" s="1" t="s">
        <v>34</v>
      </c>
      <c r="D4349" s="1">
        <v>2011</v>
      </c>
      <c r="E4349" s="1">
        <v>82321</v>
      </c>
      <c r="F4349" s="1" t="s">
        <v>23</v>
      </c>
      <c r="G4349" s="1" t="s">
        <v>17</v>
      </c>
      <c r="H4349" s="1" t="s">
        <v>18</v>
      </c>
      <c r="I4349" s="1">
        <v>12.8</v>
      </c>
      <c r="J4349" s="1" t="s">
        <v>24</v>
      </c>
      <c r="K4349" s="1" t="s">
        <v>93</v>
      </c>
      <c r="L4349" s="1">
        <v>7</v>
      </c>
      <c r="N4349" s="1">
        <v>10.050000000000001</v>
      </c>
      <c r="P4349" s="2">
        <f t="shared" si="286"/>
        <v>102</v>
      </c>
      <c r="R4349" t="str">
        <f t="shared" si="284"/>
        <v/>
      </c>
    </row>
    <row r="4350" spans="1:18" ht="20.399999999999999" x14ac:dyDescent="0.35">
      <c r="A4350" s="1">
        <v>4348</v>
      </c>
      <c r="B4350" s="1" t="s">
        <v>715</v>
      </c>
      <c r="C4350" s="1" t="s">
        <v>57</v>
      </c>
      <c r="D4350" s="1">
        <v>2011</v>
      </c>
      <c r="E4350" s="1">
        <v>7000</v>
      </c>
      <c r="F4350" s="1" t="s">
        <v>28</v>
      </c>
      <c r="G4350" s="1" t="s">
        <v>35</v>
      </c>
      <c r="H4350" s="1" t="s">
        <v>18</v>
      </c>
      <c r="I4350" s="1">
        <v>12.05</v>
      </c>
      <c r="J4350" s="1" t="s">
        <v>24</v>
      </c>
      <c r="K4350" s="1" t="s">
        <v>716</v>
      </c>
      <c r="L4350" s="1">
        <v>5</v>
      </c>
      <c r="N4350" s="1">
        <v>9.75</v>
      </c>
      <c r="P4350" s="2">
        <f t="shared" si="286"/>
        <v>154</v>
      </c>
      <c r="R4350" t="str">
        <f t="shared" si="284"/>
        <v/>
      </c>
    </row>
    <row r="4351" spans="1:18" ht="20.399999999999999" x14ac:dyDescent="0.35">
      <c r="A4351" s="1">
        <v>4349</v>
      </c>
      <c r="B4351" s="1" t="s">
        <v>490</v>
      </c>
      <c r="C4351" s="1" t="s">
        <v>61</v>
      </c>
      <c r="D4351" s="1">
        <v>2015</v>
      </c>
      <c r="E4351" s="1">
        <v>27000</v>
      </c>
      <c r="F4351" s="1" t="s">
        <v>23</v>
      </c>
      <c r="G4351" s="1" t="s">
        <v>35</v>
      </c>
      <c r="H4351" s="1" t="s">
        <v>18</v>
      </c>
      <c r="I4351" s="1">
        <v>17.899999999999999</v>
      </c>
      <c r="J4351" s="1" t="s">
        <v>24</v>
      </c>
      <c r="K4351" s="1" t="s">
        <v>491</v>
      </c>
      <c r="L4351" s="1">
        <v>5</v>
      </c>
      <c r="N4351" s="1">
        <v>23</v>
      </c>
      <c r="P4351" s="2">
        <f t="shared" si="286"/>
        <v>136</v>
      </c>
      <c r="R4351" t="str">
        <f t="shared" si="284"/>
        <v/>
      </c>
    </row>
    <row r="4352" spans="1:18" ht="20.399999999999999" x14ac:dyDescent="0.35">
      <c r="A4352" s="1">
        <v>4350</v>
      </c>
      <c r="B4352" s="1" t="s">
        <v>1390</v>
      </c>
      <c r="C4352" s="1" t="s">
        <v>34</v>
      </c>
      <c r="D4352" s="1">
        <v>2019</v>
      </c>
      <c r="E4352" s="1">
        <v>31271</v>
      </c>
      <c r="F4352" s="1" t="s">
        <v>23</v>
      </c>
      <c r="G4352" s="1" t="s">
        <v>17</v>
      </c>
      <c r="H4352" s="1" t="s">
        <v>18</v>
      </c>
      <c r="I4352" s="1">
        <v>13.68</v>
      </c>
      <c r="J4352" s="1" t="s">
        <v>24</v>
      </c>
      <c r="K4352" s="1" t="s">
        <v>156</v>
      </c>
      <c r="L4352" s="1">
        <v>8</v>
      </c>
      <c r="M4352" s="1" t="s">
        <v>1391</v>
      </c>
      <c r="N4352" s="1">
        <v>21.42</v>
      </c>
      <c r="P4352" s="2">
        <f t="shared" si="286"/>
        <v>147.80000000000001</v>
      </c>
      <c r="Q4352">
        <f t="shared" si="285"/>
        <v>2401000</v>
      </c>
      <c r="R4352">
        <f t="shared" si="284"/>
        <v>99.993844231570179</v>
      </c>
    </row>
    <row r="4353" spans="1:18" ht="20.399999999999999" x14ac:dyDescent="0.35">
      <c r="A4353" s="1">
        <v>4351</v>
      </c>
      <c r="B4353" s="1" t="s">
        <v>2426</v>
      </c>
      <c r="C4353" s="1" t="s">
        <v>43</v>
      </c>
      <c r="D4353" s="1">
        <v>2003</v>
      </c>
      <c r="E4353" s="1">
        <v>55000</v>
      </c>
      <c r="F4353" s="1" t="s">
        <v>28</v>
      </c>
      <c r="G4353" s="1" t="s">
        <v>17</v>
      </c>
      <c r="H4353" s="1" t="s">
        <v>145</v>
      </c>
      <c r="I4353" s="1">
        <v>15.9</v>
      </c>
      <c r="J4353" s="1" t="s">
        <v>24</v>
      </c>
      <c r="K4353" s="1" t="s">
        <v>188</v>
      </c>
      <c r="L4353" s="1">
        <v>5</v>
      </c>
      <c r="N4353" s="1">
        <v>0.7</v>
      </c>
      <c r="P4353" s="2"/>
      <c r="R4353" t="str">
        <f t="shared" si="284"/>
        <v/>
      </c>
    </row>
    <row r="4354" spans="1:18" ht="20.399999999999999" x14ac:dyDescent="0.35">
      <c r="A4354" s="1">
        <v>4352</v>
      </c>
      <c r="B4354" s="1" t="s">
        <v>59</v>
      </c>
      <c r="C4354" s="1" t="s">
        <v>61</v>
      </c>
      <c r="D4354" s="1">
        <v>2014</v>
      </c>
      <c r="E4354" s="1">
        <v>24000</v>
      </c>
      <c r="F4354" s="1" t="s">
        <v>23</v>
      </c>
      <c r="G4354" s="1" t="s">
        <v>17</v>
      </c>
      <c r="H4354" s="1" t="s">
        <v>18</v>
      </c>
      <c r="I4354" s="1">
        <v>25.2</v>
      </c>
      <c r="J4354" s="1" t="s">
        <v>24</v>
      </c>
      <c r="K4354" s="1" t="s">
        <v>51</v>
      </c>
      <c r="L4354" s="1">
        <v>5</v>
      </c>
      <c r="N4354" s="1">
        <v>5.21</v>
      </c>
      <c r="P4354" s="2">
        <f>--LEFT(K4354, FIND(" ", K4354) - 1)</f>
        <v>74</v>
      </c>
      <c r="R4354" t="str">
        <f t="shared" si="284"/>
        <v/>
      </c>
    </row>
    <row r="4355" spans="1:18" ht="20.399999999999999" x14ac:dyDescent="0.35">
      <c r="A4355" s="1">
        <v>4353</v>
      </c>
      <c r="B4355" s="1" t="s">
        <v>1205</v>
      </c>
      <c r="C4355" s="1" t="s">
        <v>39</v>
      </c>
      <c r="D4355" s="1">
        <v>2009</v>
      </c>
      <c r="E4355" s="1">
        <v>147000</v>
      </c>
      <c r="F4355" s="1" t="s">
        <v>23</v>
      </c>
      <c r="G4355" s="1" t="s">
        <v>17</v>
      </c>
      <c r="H4355" s="1" t="s">
        <v>18</v>
      </c>
      <c r="I4355" s="1">
        <v>12.99</v>
      </c>
      <c r="J4355" s="1" t="s">
        <v>24</v>
      </c>
      <c r="K4355" s="1" t="s">
        <v>247</v>
      </c>
      <c r="L4355" s="1">
        <v>7</v>
      </c>
      <c r="N4355" s="1">
        <v>7.5</v>
      </c>
      <c r="P4355" s="2">
        <f>--LEFT(K4355, FIND(" ", K4355) - 1)</f>
        <v>100.6</v>
      </c>
      <c r="R4355" t="str">
        <f t="shared" si="284"/>
        <v/>
      </c>
    </row>
    <row r="4356" spans="1:18" ht="20.399999999999999" x14ac:dyDescent="0.35">
      <c r="A4356" s="1">
        <v>4354</v>
      </c>
      <c r="B4356" s="1" t="s">
        <v>737</v>
      </c>
      <c r="C4356" s="1" t="s">
        <v>61</v>
      </c>
      <c r="D4356" s="1">
        <v>2012</v>
      </c>
      <c r="E4356" s="1">
        <v>72351</v>
      </c>
      <c r="F4356" s="1" t="s">
        <v>23</v>
      </c>
      <c r="G4356" s="1" t="s">
        <v>17</v>
      </c>
      <c r="H4356" s="1" t="s">
        <v>18</v>
      </c>
      <c r="I4356" s="1">
        <v>23.59</v>
      </c>
      <c r="J4356" s="1" t="s">
        <v>24</v>
      </c>
      <c r="K4356" s="1" t="s">
        <v>188</v>
      </c>
      <c r="L4356" s="1">
        <v>5</v>
      </c>
      <c r="N4356" s="1">
        <v>2.65</v>
      </c>
      <c r="P4356" s="2"/>
      <c r="R4356" t="str">
        <f t="shared" si="284"/>
        <v/>
      </c>
    </row>
    <row r="4357" spans="1:18" ht="20.399999999999999" x14ac:dyDescent="0.35">
      <c r="A4357" s="1">
        <v>4355</v>
      </c>
      <c r="B4357" s="1" t="s">
        <v>408</v>
      </c>
      <c r="C4357" s="1" t="s">
        <v>27</v>
      </c>
      <c r="D4357" s="1">
        <v>2010</v>
      </c>
      <c r="E4357" s="1">
        <v>115000</v>
      </c>
      <c r="F4357" s="1" t="s">
        <v>28</v>
      </c>
      <c r="G4357" s="1" t="s">
        <v>17</v>
      </c>
      <c r="H4357" s="1" t="s">
        <v>18</v>
      </c>
      <c r="I4357" s="1">
        <v>18.600000000000001</v>
      </c>
      <c r="J4357" s="1" t="s">
        <v>24</v>
      </c>
      <c r="K4357" s="1" t="s">
        <v>695</v>
      </c>
      <c r="L4357" s="1">
        <v>5</v>
      </c>
      <c r="N4357" s="1">
        <v>1.75</v>
      </c>
      <c r="P4357" s="2">
        <f t="shared" ref="P4357:P4388" si="287">--LEFT(K4357, FIND(" ", K4357) - 1)</f>
        <v>79.400000000000006</v>
      </c>
      <c r="R4357" t="str">
        <f t="shared" si="284"/>
        <v/>
      </c>
    </row>
    <row r="4358" spans="1:18" ht="20.399999999999999" x14ac:dyDescent="0.35">
      <c r="A4358" s="1">
        <v>4356</v>
      </c>
      <c r="B4358" s="1" t="s">
        <v>1595</v>
      </c>
      <c r="C4358" s="1" t="s">
        <v>43</v>
      </c>
      <c r="D4358" s="1">
        <v>2010</v>
      </c>
      <c r="E4358" s="1">
        <v>82000</v>
      </c>
      <c r="F4358" s="1" t="s">
        <v>23</v>
      </c>
      <c r="G4358" s="1" t="s">
        <v>17</v>
      </c>
      <c r="H4358" s="1" t="s">
        <v>36</v>
      </c>
      <c r="I4358" s="1">
        <v>13.8</v>
      </c>
      <c r="J4358" s="1" t="s">
        <v>24</v>
      </c>
      <c r="K4358" s="1" t="s">
        <v>159</v>
      </c>
      <c r="L4358" s="1">
        <v>5</v>
      </c>
      <c r="N4358" s="1">
        <v>1</v>
      </c>
      <c r="P4358" s="2">
        <f t="shared" si="287"/>
        <v>68</v>
      </c>
      <c r="R4358" t="str">
        <f t="shared" si="284"/>
        <v/>
      </c>
    </row>
    <row r="4359" spans="1:18" ht="20.399999999999999" x14ac:dyDescent="0.35">
      <c r="A4359" s="1">
        <v>4357</v>
      </c>
      <c r="B4359" s="1" t="s">
        <v>289</v>
      </c>
      <c r="C4359" s="1" t="s">
        <v>61</v>
      </c>
      <c r="D4359" s="1">
        <v>2016</v>
      </c>
      <c r="E4359" s="1">
        <v>20000</v>
      </c>
      <c r="F4359" s="1" t="s">
        <v>23</v>
      </c>
      <c r="G4359" s="1" t="s">
        <v>35</v>
      </c>
      <c r="H4359" s="1" t="s">
        <v>18</v>
      </c>
      <c r="I4359" s="1">
        <v>19.27</v>
      </c>
      <c r="J4359" s="1" t="s">
        <v>24</v>
      </c>
      <c r="K4359" s="1" t="s">
        <v>163</v>
      </c>
      <c r="L4359" s="1">
        <v>5</v>
      </c>
      <c r="N4359" s="1">
        <v>33</v>
      </c>
      <c r="P4359" s="2">
        <f t="shared" si="287"/>
        <v>170</v>
      </c>
      <c r="R4359" t="str">
        <f t="shared" si="284"/>
        <v/>
      </c>
    </row>
    <row r="4360" spans="1:18" ht="20.399999999999999" x14ac:dyDescent="0.35">
      <c r="A4360" s="1">
        <v>4358</v>
      </c>
      <c r="B4360" s="1" t="s">
        <v>704</v>
      </c>
      <c r="C4360" s="1" t="s">
        <v>57</v>
      </c>
      <c r="D4360" s="1">
        <v>2011</v>
      </c>
      <c r="E4360" s="1">
        <v>45560</v>
      </c>
      <c r="F4360" s="1" t="s">
        <v>28</v>
      </c>
      <c r="G4360" s="1" t="s">
        <v>17</v>
      </c>
      <c r="H4360" s="1" t="s">
        <v>18</v>
      </c>
      <c r="I4360" s="1">
        <v>17.600000000000001</v>
      </c>
      <c r="J4360" s="1" t="s">
        <v>24</v>
      </c>
      <c r="K4360" s="1" t="s">
        <v>333</v>
      </c>
      <c r="L4360" s="1">
        <v>5</v>
      </c>
      <c r="N4360" s="1">
        <v>2.2000000000000002</v>
      </c>
      <c r="P4360" s="2">
        <f t="shared" si="287"/>
        <v>88.73</v>
      </c>
      <c r="R4360" t="str">
        <f t="shared" si="284"/>
        <v/>
      </c>
    </row>
    <row r="4361" spans="1:18" ht="20.399999999999999" x14ac:dyDescent="0.35">
      <c r="A4361" s="1">
        <v>4359</v>
      </c>
      <c r="B4361" s="1" t="s">
        <v>2427</v>
      </c>
      <c r="C4361" s="1" t="s">
        <v>53</v>
      </c>
      <c r="D4361" s="1">
        <v>2017</v>
      </c>
      <c r="E4361" s="1">
        <v>57539</v>
      </c>
      <c r="F4361" s="1" t="s">
        <v>23</v>
      </c>
      <c r="G4361" s="1" t="s">
        <v>17</v>
      </c>
      <c r="H4361" s="1" t="s">
        <v>18</v>
      </c>
      <c r="I4361" s="1">
        <v>12.8</v>
      </c>
      <c r="J4361" s="1" t="s">
        <v>24</v>
      </c>
      <c r="K4361" s="1" t="s">
        <v>93</v>
      </c>
      <c r="L4361" s="1">
        <v>7</v>
      </c>
      <c r="N4361" s="1">
        <v>12.83</v>
      </c>
      <c r="P4361" s="2">
        <f t="shared" si="287"/>
        <v>102</v>
      </c>
      <c r="R4361" t="str">
        <f t="shared" si="284"/>
        <v/>
      </c>
    </row>
    <row r="4362" spans="1:18" ht="20.399999999999999" x14ac:dyDescent="0.35">
      <c r="A4362" s="1">
        <v>4360</v>
      </c>
      <c r="B4362" s="1" t="s">
        <v>1819</v>
      </c>
      <c r="C4362" s="1" t="s">
        <v>53</v>
      </c>
      <c r="D4362" s="1">
        <v>2018</v>
      </c>
      <c r="E4362" s="1">
        <v>20004</v>
      </c>
      <c r="F4362" s="1" t="s">
        <v>23</v>
      </c>
      <c r="G4362" s="1" t="s">
        <v>35</v>
      </c>
      <c r="H4362" s="1" t="s">
        <v>18</v>
      </c>
      <c r="I4362" s="1">
        <v>17.54</v>
      </c>
      <c r="J4362" s="1" t="s">
        <v>24</v>
      </c>
      <c r="K4362" s="1" t="s">
        <v>512</v>
      </c>
      <c r="L4362" s="1">
        <v>4</v>
      </c>
      <c r="N4362" s="1">
        <v>68.94</v>
      </c>
      <c r="P4362" s="2">
        <f t="shared" si="287"/>
        <v>313</v>
      </c>
      <c r="R4362" t="str">
        <f t="shared" si="284"/>
        <v/>
      </c>
    </row>
    <row r="4363" spans="1:18" ht="20.399999999999999" x14ac:dyDescent="0.35">
      <c r="A4363" s="1">
        <v>4361</v>
      </c>
      <c r="B4363" s="1" t="s">
        <v>1831</v>
      </c>
      <c r="C4363" s="1" t="s">
        <v>15</v>
      </c>
      <c r="D4363" s="1">
        <v>2012</v>
      </c>
      <c r="E4363" s="1">
        <v>54500</v>
      </c>
      <c r="F4363" s="1" t="s">
        <v>23</v>
      </c>
      <c r="G4363" s="1" t="s">
        <v>17</v>
      </c>
      <c r="H4363" s="1" t="s">
        <v>18</v>
      </c>
      <c r="I4363" s="1">
        <v>21.13</v>
      </c>
      <c r="J4363" s="1" t="s">
        <v>24</v>
      </c>
      <c r="K4363" s="1" t="s">
        <v>741</v>
      </c>
      <c r="L4363" s="1">
        <v>5</v>
      </c>
      <c r="M4363" s="1" t="s">
        <v>2428</v>
      </c>
      <c r="N4363" s="1">
        <v>4.0999999999999996</v>
      </c>
      <c r="P4363" s="2">
        <f t="shared" si="287"/>
        <v>108.4</v>
      </c>
      <c r="Q4363">
        <f t="shared" ref="Q4363:Q4410" si="288">VALUE(SUBSTITUTE(SUBSTITUTE(TRIM(M4363), CHAR(160), ""), " Lakh", "")) * 100000</f>
        <v>1372000</v>
      </c>
      <c r="R4363">
        <f t="shared" si="284"/>
        <v>99.992099125364447</v>
      </c>
    </row>
    <row r="4364" spans="1:18" ht="20.399999999999999" x14ac:dyDescent="0.35">
      <c r="A4364" s="1">
        <v>4362</v>
      </c>
      <c r="B4364" s="1" t="s">
        <v>1863</v>
      </c>
      <c r="C4364" s="1" t="s">
        <v>43</v>
      </c>
      <c r="D4364" s="1">
        <v>2016</v>
      </c>
      <c r="E4364" s="1">
        <v>27886</v>
      </c>
      <c r="F4364" s="1" t="s">
        <v>28</v>
      </c>
      <c r="G4364" s="1" t="s">
        <v>17</v>
      </c>
      <c r="H4364" s="1" t="s">
        <v>18</v>
      </c>
      <c r="I4364" s="1">
        <v>22</v>
      </c>
      <c r="J4364" s="1" t="s">
        <v>24</v>
      </c>
      <c r="K4364" s="1" t="s">
        <v>1864</v>
      </c>
      <c r="L4364" s="1">
        <v>5</v>
      </c>
      <c r="N4364" s="1">
        <v>2.85</v>
      </c>
      <c r="P4364" s="2">
        <f t="shared" si="287"/>
        <v>55</v>
      </c>
      <c r="R4364" t="str">
        <f t="shared" si="284"/>
        <v/>
      </c>
    </row>
    <row r="4365" spans="1:18" ht="20.399999999999999" x14ac:dyDescent="0.35">
      <c r="A4365" s="1">
        <v>4363</v>
      </c>
      <c r="B4365" s="1" t="s">
        <v>681</v>
      </c>
      <c r="C4365" s="1" t="s">
        <v>15</v>
      </c>
      <c r="D4365" s="1">
        <v>2007</v>
      </c>
      <c r="E4365" s="1">
        <v>66000</v>
      </c>
      <c r="F4365" s="1" t="s">
        <v>28</v>
      </c>
      <c r="G4365" s="1" t="s">
        <v>35</v>
      </c>
      <c r="H4365" s="1" t="s">
        <v>18</v>
      </c>
      <c r="I4365" s="1">
        <v>11.1</v>
      </c>
      <c r="J4365" s="1" t="s">
        <v>24</v>
      </c>
      <c r="K4365" s="1" t="s">
        <v>1282</v>
      </c>
      <c r="L4365" s="1">
        <v>5</v>
      </c>
      <c r="N4365" s="1">
        <v>3.7</v>
      </c>
      <c r="P4365" s="2">
        <f t="shared" si="287"/>
        <v>158.80000000000001</v>
      </c>
      <c r="R4365" t="str">
        <f t="shared" ref="R4365:R4428" si="289">IF(Q4365&lt;&gt;"", ((Q4365 - P4365) / Q4365) * 100, "")</f>
        <v/>
      </c>
    </row>
    <row r="4366" spans="1:18" ht="20.399999999999999" x14ac:dyDescent="0.35">
      <c r="A4366" s="1">
        <v>4364</v>
      </c>
      <c r="B4366" s="1" t="s">
        <v>1771</v>
      </c>
      <c r="C4366" s="1" t="s">
        <v>34</v>
      </c>
      <c r="D4366" s="1">
        <v>2013</v>
      </c>
      <c r="E4366" s="1">
        <v>72202</v>
      </c>
      <c r="F4366" s="1" t="s">
        <v>23</v>
      </c>
      <c r="G4366" s="1" t="s">
        <v>35</v>
      </c>
      <c r="H4366" s="1" t="s">
        <v>18</v>
      </c>
      <c r="I4366" s="1">
        <v>20</v>
      </c>
      <c r="J4366" s="1" t="s">
        <v>24</v>
      </c>
      <c r="K4366" s="1" t="s">
        <v>97</v>
      </c>
      <c r="L4366" s="1">
        <v>5</v>
      </c>
      <c r="N4366" s="1">
        <v>9.06</v>
      </c>
      <c r="P4366" s="2">
        <f t="shared" si="287"/>
        <v>138.1</v>
      </c>
      <c r="R4366" t="str">
        <f t="shared" si="289"/>
        <v/>
      </c>
    </row>
    <row r="4367" spans="1:18" ht="20.399999999999999" x14ac:dyDescent="0.35">
      <c r="A4367" s="1">
        <v>4365</v>
      </c>
      <c r="B4367" s="1" t="s">
        <v>2429</v>
      </c>
      <c r="C4367" s="1" t="s">
        <v>61</v>
      </c>
      <c r="D4367" s="1">
        <v>2011</v>
      </c>
      <c r="E4367" s="1">
        <v>70000</v>
      </c>
      <c r="F4367" s="1" t="s">
        <v>28</v>
      </c>
      <c r="G4367" s="1" t="s">
        <v>17</v>
      </c>
      <c r="H4367" s="1" t="s">
        <v>36</v>
      </c>
      <c r="I4367" s="1">
        <v>13.4</v>
      </c>
      <c r="J4367" s="1" t="s">
        <v>24</v>
      </c>
      <c r="K4367" s="1" t="s">
        <v>1287</v>
      </c>
      <c r="L4367" s="1">
        <v>5</v>
      </c>
      <c r="N4367" s="1">
        <v>4.75</v>
      </c>
      <c r="P4367" s="2">
        <f t="shared" si="287"/>
        <v>157.80000000000001</v>
      </c>
      <c r="R4367" t="str">
        <f t="shared" si="289"/>
        <v/>
      </c>
    </row>
    <row r="4368" spans="1:18" ht="20.399999999999999" x14ac:dyDescent="0.35">
      <c r="A4368" s="1">
        <v>4366</v>
      </c>
      <c r="B4368" s="1" t="s">
        <v>2430</v>
      </c>
      <c r="C4368" s="1" t="s">
        <v>43</v>
      </c>
      <c r="D4368" s="1">
        <v>2015</v>
      </c>
      <c r="E4368" s="1">
        <v>78233</v>
      </c>
      <c r="F4368" s="1" t="s">
        <v>23</v>
      </c>
      <c r="G4368" s="1" t="s">
        <v>17</v>
      </c>
      <c r="H4368" s="1" t="s">
        <v>18</v>
      </c>
      <c r="I4368" s="1">
        <v>26</v>
      </c>
      <c r="J4368" s="1" t="s">
        <v>24</v>
      </c>
      <c r="K4368" s="1" t="s">
        <v>69</v>
      </c>
      <c r="L4368" s="1">
        <v>5</v>
      </c>
      <c r="N4368" s="1">
        <v>6.6</v>
      </c>
      <c r="P4368" s="2">
        <f t="shared" si="287"/>
        <v>98.6</v>
      </c>
      <c r="R4368" t="str">
        <f t="shared" si="289"/>
        <v/>
      </c>
    </row>
    <row r="4369" spans="1:18" ht="20.399999999999999" x14ac:dyDescent="0.35">
      <c r="A4369" s="1">
        <v>4367</v>
      </c>
      <c r="B4369" s="1" t="s">
        <v>2431</v>
      </c>
      <c r="C4369" s="1" t="s">
        <v>27</v>
      </c>
      <c r="D4369" s="1">
        <v>2007</v>
      </c>
      <c r="E4369" s="1">
        <v>120203</v>
      </c>
      <c r="F4369" s="1" t="s">
        <v>23</v>
      </c>
      <c r="G4369" s="1" t="s">
        <v>17</v>
      </c>
      <c r="H4369" s="1" t="s">
        <v>36</v>
      </c>
      <c r="I4369" s="1">
        <v>13.93</v>
      </c>
      <c r="J4369" s="1" t="s">
        <v>24</v>
      </c>
      <c r="K4369" s="1" t="s">
        <v>1120</v>
      </c>
      <c r="L4369" s="1">
        <v>7</v>
      </c>
      <c r="N4369" s="1">
        <v>3.5</v>
      </c>
      <c r="P4369" s="2">
        <f t="shared" si="287"/>
        <v>138</v>
      </c>
      <c r="R4369" t="str">
        <f t="shared" si="289"/>
        <v/>
      </c>
    </row>
    <row r="4370" spans="1:18" ht="20.399999999999999" x14ac:dyDescent="0.35">
      <c r="A4370" s="1">
        <v>4368</v>
      </c>
      <c r="B4370" s="1" t="s">
        <v>2053</v>
      </c>
      <c r="C4370" s="1" t="s">
        <v>22</v>
      </c>
      <c r="D4370" s="1">
        <v>2011</v>
      </c>
      <c r="E4370" s="1">
        <v>20575</v>
      </c>
      <c r="F4370" s="1" t="s">
        <v>28</v>
      </c>
      <c r="G4370" s="1" t="s">
        <v>17</v>
      </c>
      <c r="H4370" s="1" t="s">
        <v>18</v>
      </c>
      <c r="I4370" s="1">
        <v>19</v>
      </c>
      <c r="J4370" s="1" t="s">
        <v>24</v>
      </c>
      <c r="K4370" s="1" t="s">
        <v>88</v>
      </c>
      <c r="L4370" s="1">
        <v>5</v>
      </c>
      <c r="N4370" s="1">
        <v>2</v>
      </c>
      <c r="P4370" s="2">
        <f t="shared" si="287"/>
        <v>67.099999999999994</v>
      </c>
      <c r="R4370" t="str">
        <f t="shared" si="289"/>
        <v/>
      </c>
    </row>
    <row r="4371" spans="1:18" ht="20.399999999999999" x14ac:dyDescent="0.35">
      <c r="A4371" s="1">
        <v>4369</v>
      </c>
      <c r="B4371" s="1" t="s">
        <v>2194</v>
      </c>
      <c r="C4371" s="1" t="s">
        <v>15</v>
      </c>
      <c r="D4371" s="1">
        <v>2013</v>
      </c>
      <c r="E4371" s="1">
        <v>39879</v>
      </c>
      <c r="F4371" s="1" t="s">
        <v>28</v>
      </c>
      <c r="G4371" s="1" t="s">
        <v>17</v>
      </c>
      <c r="H4371" s="1" t="s">
        <v>18</v>
      </c>
      <c r="I4371" s="1">
        <v>17.8</v>
      </c>
      <c r="J4371" s="1" t="s">
        <v>24</v>
      </c>
      <c r="K4371" s="1" t="s">
        <v>196</v>
      </c>
      <c r="L4371" s="1">
        <v>5</v>
      </c>
      <c r="N4371" s="1">
        <v>3.89</v>
      </c>
      <c r="P4371" s="2">
        <f t="shared" si="287"/>
        <v>86.7</v>
      </c>
      <c r="R4371" t="str">
        <f t="shared" si="289"/>
        <v/>
      </c>
    </row>
    <row r="4372" spans="1:18" ht="20.399999999999999" x14ac:dyDescent="0.35">
      <c r="A4372" s="1">
        <v>4370</v>
      </c>
      <c r="B4372" s="1" t="s">
        <v>2432</v>
      </c>
      <c r="C4372" s="1" t="s">
        <v>43</v>
      </c>
      <c r="D4372" s="1">
        <v>2017</v>
      </c>
      <c r="E4372" s="1">
        <v>31056</v>
      </c>
      <c r="F4372" s="1" t="s">
        <v>28</v>
      </c>
      <c r="G4372" s="1" t="s">
        <v>17</v>
      </c>
      <c r="H4372" s="1" t="s">
        <v>18</v>
      </c>
      <c r="I4372" s="1">
        <v>23.01</v>
      </c>
      <c r="J4372" s="1" t="s">
        <v>24</v>
      </c>
      <c r="K4372" s="1" t="s">
        <v>223</v>
      </c>
      <c r="L4372" s="1">
        <v>5</v>
      </c>
      <c r="N4372" s="1">
        <v>3.6</v>
      </c>
      <c r="P4372" s="2">
        <f t="shared" si="287"/>
        <v>67</v>
      </c>
      <c r="R4372" t="str">
        <f t="shared" si="289"/>
        <v/>
      </c>
    </row>
    <row r="4373" spans="1:18" ht="20.399999999999999" x14ac:dyDescent="0.35">
      <c r="A4373" s="1">
        <v>4371</v>
      </c>
      <c r="B4373" s="1" t="s">
        <v>1663</v>
      </c>
      <c r="C4373" s="1" t="s">
        <v>15</v>
      </c>
      <c r="D4373" s="1">
        <v>2015</v>
      </c>
      <c r="E4373" s="1">
        <v>50940</v>
      </c>
      <c r="F4373" s="1" t="s">
        <v>28</v>
      </c>
      <c r="G4373" s="1" t="s">
        <v>35</v>
      </c>
      <c r="H4373" s="1" t="s">
        <v>18</v>
      </c>
      <c r="I4373" s="1">
        <v>19.12</v>
      </c>
      <c r="J4373" s="1" t="s">
        <v>24</v>
      </c>
      <c r="K4373" s="1" t="s">
        <v>273</v>
      </c>
      <c r="L4373" s="1">
        <v>5</v>
      </c>
      <c r="N4373" s="1">
        <v>6.95</v>
      </c>
      <c r="P4373" s="2">
        <f t="shared" si="287"/>
        <v>91.1</v>
      </c>
      <c r="R4373" t="str">
        <f t="shared" si="289"/>
        <v/>
      </c>
    </row>
    <row r="4374" spans="1:18" ht="20.399999999999999" x14ac:dyDescent="0.35">
      <c r="A4374" s="1">
        <v>4372</v>
      </c>
      <c r="B4374" s="1" t="s">
        <v>2193</v>
      </c>
      <c r="C4374" s="1" t="s">
        <v>34</v>
      </c>
      <c r="D4374" s="1">
        <v>2016</v>
      </c>
      <c r="E4374" s="1">
        <v>99362</v>
      </c>
      <c r="F4374" s="1" t="s">
        <v>23</v>
      </c>
      <c r="G4374" s="1" t="s">
        <v>17</v>
      </c>
      <c r="H4374" s="1" t="s">
        <v>18</v>
      </c>
      <c r="I4374" s="1">
        <v>22.54</v>
      </c>
      <c r="J4374" s="1" t="s">
        <v>24</v>
      </c>
      <c r="K4374" s="1" t="s">
        <v>333</v>
      </c>
      <c r="L4374" s="1">
        <v>5</v>
      </c>
      <c r="N4374" s="1">
        <v>7.03</v>
      </c>
      <c r="P4374" s="2">
        <f t="shared" si="287"/>
        <v>88.73</v>
      </c>
      <c r="R4374" t="str">
        <f t="shared" si="289"/>
        <v/>
      </c>
    </row>
    <row r="4375" spans="1:18" ht="20.399999999999999" x14ac:dyDescent="0.35">
      <c r="A4375" s="1">
        <v>4373</v>
      </c>
      <c r="B4375" s="1" t="s">
        <v>433</v>
      </c>
      <c r="C4375" s="1" t="s">
        <v>129</v>
      </c>
      <c r="D4375" s="1">
        <v>2016</v>
      </c>
      <c r="E4375" s="1">
        <v>54000</v>
      </c>
      <c r="F4375" s="1" t="s">
        <v>23</v>
      </c>
      <c r="G4375" s="1" t="s">
        <v>17</v>
      </c>
      <c r="H4375" s="1" t="s">
        <v>18</v>
      </c>
      <c r="I4375" s="1">
        <v>13.68</v>
      </c>
      <c r="J4375" s="1" t="s">
        <v>24</v>
      </c>
      <c r="K4375" s="1" t="s">
        <v>156</v>
      </c>
      <c r="L4375" s="1">
        <v>7</v>
      </c>
      <c r="M4375" s="1" t="s">
        <v>2433</v>
      </c>
      <c r="N4375" s="1">
        <v>16.5</v>
      </c>
      <c r="P4375" s="2">
        <f t="shared" si="287"/>
        <v>147.80000000000001</v>
      </c>
      <c r="Q4375">
        <f t="shared" si="288"/>
        <v>2314000</v>
      </c>
      <c r="R4375">
        <f t="shared" si="289"/>
        <v>99.993612791702688</v>
      </c>
    </row>
    <row r="4376" spans="1:18" ht="20.399999999999999" x14ac:dyDescent="0.35">
      <c r="A4376" s="1">
        <v>4374</v>
      </c>
      <c r="B4376" s="1" t="s">
        <v>824</v>
      </c>
      <c r="C4376" s="1" t="s">
        <v>34</v>
      </c>
      <c r="D4376" s="1">
        <v>2016</v>
      </c>
      <c r="E4376" s="1">
        <v>54268</v>
      </c>
      <c r="F4376" s="1" t="s">
        <v>23</v>
      </c>
      <c r="G4376" s="1" t="s">
        <v>17</v>
      </c>
      <c r="H4376" s="1" t="s">
        <v>18</v>
      </c>
      <c r="I4376" s="1">
        <v>28.09</v>
      </c>
      <c r="J4376" s="1" t="s">
        <v>24</v>
      </c>
      <c r="K4376" s="1" t="s">
        <v>80</v>
      </c>
      <c r="L4376" s="1">
        <v>5</v>
      </c>
      <c r="N4376" s="1">
        <v>7.67</v>
      </c>
      <c r="P4376" s="2">
        <f t="shared" si="287"/>
        <v>88.5</v>
      </c>
      <c r="R4376" t="str">
        <f t="shared" si="289"/>
        <v/>
      </c>
    </row>
    <row r="4377" spans="1:18" ht="20.399999999999999" x14ac:dyDescent="0.35">
      <c r="A4377" s="1">
        <v>4375</v>
      </c>
      <c r="B4377" s="1" t="s">
        <v>598</v>
      </c>
      <c r="C4377" s="1" t="s">
        <v>34</v>
      </c>
      <c r="D4377" s="1">
        <v>2012</v>
      </c>
      <c r="E4377" s="1">
        <v>94521</v>
      </c>
      <c r="F4377" s="1" t="s">
        <v>23</v>
      </c>
      <c r="G4377" s="1" t="s">
        <v>35</v>
      </c>
      <c r="H4377" s="1" t="s">
        <v>18</v>
      </c>
      <c r="I4377" s="1">
        <v>14.74</v>
      </c>
      <c r="J4377" s="1" t="s">
        <v>24</v>
      </c>
      <c r="K4377" s="1" t="s">
        <v>233</v>
      </c>
      <c r="L4377" s="1">
        <v>5</v>
      </c>
      <c r="N4377" s="1">
        <v>23.19</v>
      </c>
      <c r="P4377" s="2">
        <f t="shared" si="287"/>
        <v>270.89999999999998</v>
      </c>
      <c r="R4377" t="str">
        <f t="shared" si="289"/>
        <v/>
      </c>
    </row>
    <row r="4378" spans="1:18" ht="20.399999999999999" x14ac:dyDescent="0.35">
      <c r="A4378" s="1">
        <v>4376</v>
      </c>
      <c r="B4378" s="1" t="s">
        <v>791</v>
      </c>
      <c r="C4378" s="1" t="s">
        <v>53</v>
      </c>
      <c r="D4378" s="1">
        <v>2017</v>
      </c>
      <c r="E4378" s="1">
        <v>38932</v>
      </c>
      <c r="F4378" s="1" t="s">
        <v>28</v>
      </c>
      <c r="G4378" s="1" t="s">
        <v>17</v>
      </c>
      <c r="H4378" s="1" t="s">
        <v>18</v>
      </c>
      <c r="I4378" s="1">
        <v>19.100000000000001</v>
      </c>
      <c r="J4378" s="1" t="s">
        <v>24</v>
      </c>
      <c r="K4378" s="1" t="s">
        <v>110</v>
      </c>
      <c r="L4378" s="1">
        <v>5</v>
      </c>
      <c r="N4378" s="1">
        <v>6.21</v>
      </c>
      <c r="P4378" s="2">
        <f t="shared" si="287"/>
        <v>82</v>
      </c>
      <c r="R4378" t="str">
        <f t="shared" si="289"/>
        <v/>
      </c>
    </row>
    <row r="4379" spans="1:18" ht="20.399999999999999" x14ac:dyDescent="0.35">
      <c r="A4379" s="1">
        <v>4377</v>
      </c>
      <c r="B4379" s="1" t="s">
        <v>1490</v>
      </c>
      <c r="C4379" s="1" t="s">
        <v>34</v>
      </c>
      <c r="D4379" s="1">
        <v>2015</v>
      </c>
      <c r="E4379" s="1">
        <v>60395</v>
      </c>
      <c r="F4379" s="1" t="s">
        <v>23</v>
      </c>
      <c r="G4379" s="1" t="s">
        <v>35</v>
      </c>
      <c r="H4379" s="1" t="s">
        <v>18</v>
      </c>
      <c r="I4379" s="1">
        <v>16.12</v>
      </c>
      <c r="J4379" s="1" t="s">
        <v>24</v>
      </c>
      <c r="K4379" s="1" t="s">
        <v>514</v>
      </c>
      <c r="L4379" s="1">
        <v>5</v>
      </c>
      <c r="N4379" s="1">
        <v>45.82</v>
      </c>
      <c r="P4379" s="2">
        <f t="shared" si="287"/>
        <v>245</v>
      </c>
      <c r="R4379" t="str">
        <f t="shared" si="289"/>
        <v/>
      </c>
    </row>
    <row r="4380" spans="1:18" ht="20.399999999999999" x14ac:dyDescent="0.35">
      <c r="A4380" s="1">
        <v>4378</v>
      </c>
      <c r="B4380" s="1" t="s">
        <v>134</v>
      </c>
      <c r="C4380" s="1" t="s">
        <v>15</v>
      </c>
      <c r="D4380" s="1">
        <v>2016</v>
      </c>
      <c r="E4380" s="1">
        <v>29000</v>
      </c>
      <c r="F4380" s="1" t="s">
        <v>23</v>
      </c>
      <c r="G4380" s="1" t="s">
        <v>17</v>
      </c>
      <c r="H4380" s="1" t="s">
        <v>18</v>
      </c>
      <c r="I4380" s="1">
        <v>24.4</v>
      </c>
      <c r="J4380" s="1" t="s">
        <v>24</v>
      </c>
      <c r="K4380" s="1" t="s">
        <v>135</v>
      </c>
      <c r="L4380" s="1">
        <v>5</v>
      </c>
      <c r="N4380" s="1">
        <v>5.95</v>
      </c>
      <c r="P4380" s="2">
        <f t="shared" si="287"/>
        <v>71</v>
      </c>
      <c r="R4380" t="str">
        <f t="shared" si="289"/>
        <v/>
      </c>
    </row>
    <row r="4381" spans="1:18" ht="20.399999999999999" x14ac:dyDescent="0.35">
      <c r="A4381" s="1">
        <v>4379</v>
      </c>
      <c r="B4381" s="1" t="s">
        <v>166</v>
      </c>
      <c r="C4381" s="1" t="s">
        <v>61</v>
      </c>
      <c r="D4381" s="1">
        <v>2011</v>
      </c>
      <c r="E4381" s="1">
        <v>58000</v>
      </c>
      <c r="F4381" s="1" t="s">
        <v>23</v>
      </c>
      <c r="G4381" s="1" t="s">
        <v>35</v>
      </c>
      <c r="H4381" s="1" t="s">
        <v>18</v>
      </c>
      <c r="I4381" s="1">
        <v>16.55</v>
      </c>
      <c r="J4381" s="1" t="s">
        <v>24</v>
      </c>
      <c r="K4381" s="1" t="s">
        <v>167</v>
      </c>
      <c r="L4381" s="1">
        <v>5</v>
      </c>
      <c r="N4381" s="1">
        <v>11</v>
      </c>
      <c r="P4381" s="2">
        <f t="shared" si="287"/>
        <v>140</v>
      </c>
      <c r="R4381" t="str">
        <f t="shared" si="289"/>
        <v/>
      </c>
    </row>
    <row r="4382" spans="1:18" ht="20.399999999999999" x14ac:dyDescent="0.35">
      <c r="A4382" s="1">
        <v>4380</v>
      </c>
      <c r="B4382" s="1" t="s">
        <v>2434</v>
      </c>
      <c r="C4382" s="1" t="s">
        <v>34</v>
      </c>
      <c r="D4382" s="1">
        <v>2016</v>
      </c>
      <c r="E4382" s="1">
        <v>60913</v>
      </c>
      <c r="F4382" s="1" t="s">
        <v>28</v>
      </c>
      <c r="G4382" s="1" t="s">
        <v>17</v>
      </c>
      <c r="H4382" s="1" t="s">
        <v>18</v>
      </c>
      <c r="I4382" s="1">
        <v>20.73</v>
      </c>
      <c r="J4382" s="1" t="s">
        <v>24</v>
      </c>
      <c r="K4382" s="1" t="s">
        <v>273</v>
      </c>
      <c r="L4382" s="1">
        <v>5</v>
      </c>
      <c r="N4382" s="1">
        <v>7.19</v>
      </c>
      <c r="P4382" s="2">
        <f t="shared" si="287"/>
        <v>91.1</v>
      </c>
      <c r="R4382" t="str">
        <f t="shared" si="289"/>
        <v/>
      </c>
    </row>
    <row r="4383" spans="1:18" ht="20.399999999999999" x14ac:dyDescent="0.35">
      <c r="A4383" s="1">
        <v>4381</v>
      </c>
      <c r="B4383" s="1" t="s">
        <v>1962</v>
      </c>
      <c r="C4383" s="1" t="s">
        <v>61</v>
      </c>
      <c r="D4383" s="1">
        <v>2011</v>
      </c>
      <c r="E4383" s="1">
        <v>65000</v>
      </c>
      <c r="F4383" s="1" t="s">
        <v>23</v>
      </c>
      <c r="G4383" s="1" t="s">
        <v>17</v>
      </c>
      <c r="H4383" s="1" t="s">
        <v>18</v>
      </c>
      <c r="I4383" s="1">
        <v>12.8</v>
      </c>
      <c r="J4383" s="1" t="s">
        <v>24</v>
      </c>
      <c r="K4383" s="1" t="s">
        <v>93</v>
      </c>
      <c r="L4383" s="1">
        <v>8</v>
      </c>
      <c r="N4383" s="1">
        <v>6.4</v>
      </c>
      <c r="P4383" s="2">
        <f t="shared" si="287"/>
        <v>102</v>
      </c>
      <c r="R4383" t="str">
        <f t="shared" si="289"/>
        <v/>
      </c>
    </row>
    <row r="4384" spans="1:18" ht="20.399999999999999" x14ac:dyDescent="0.35">
      <c r="A4384" s="1">
        <v>4382</v>
      </c>
      <c r="B4384" s="1" t="s">
        <v>666</v>
      </c>
      <c r="C4384" s="1" t="s">
        <v>27</v>
      </c>
      <c r="D4384" s="1">
        <v>2015</v>
      </c>
      <c r="E4384" s="1">
        <v>26000</v>
      </c>
      <c r="F4384" s="1" t="s">
        <v>23</v>
      </c>
      <c r="G4384" s="1" t="s">
        <v>17</v>
      </c>
      <c r="H4384" s="1" t="s">
        <v>18</v>
      </c>
      <c r="I4384" s="1">
        <v>15.8</v>
      </c>
      <c r="J4384" s="1" t="s">
        <v>24</v>
      </c>
      <c r="K4384" s="1" t="s">
        <v>163</v>
      </c>
      <c r="L4384" s="1">
        <v>5</v>
      </c>
      <c r="N4384" s="1">
        <v>26</v>
      </c>
      <c r="P4384" s="2">
        <f t="shared" si="287"/>
        <v>170</v>
      </c>
      <c r="R4384" t="str">
        <f t="shared" si="289"/>
        <v/>
      </c>
    </row>
    <row r="4385" spans="1:18" ht="20.399999999999999" x14ac:dyDescent="0.35">
      <c r="A4385" s="1">
        <v>4383</v>
      </c>
      <c r="B4385" s="1" t="s">
        <v>453</v>
      </c>
      <c r="C4385" s="1" t="s">
        <v>39</v>
      </c>
      <c r="D4385" s="1">
        <v>2016</v>
      </c>
      <c r="E4385" s="1">
        <v>19947</v>
      </c>
      <c r="F4385" s="1" t="s">
        <v>28</v>
      </c>
      <c r="G4385" s="1" t="s">
        <v>17</v>
      </c>
      <c r="H4385" s="1" t="s">
        <v>18</v>
      </c>
      <c r="I4385" s="1">
        <v>20.36</v>
      </c>
      <c r="J4385" s="1" t="s">
        <v>24</v>
      </c>
      <c r="K4385" s="1" t="s">
        <v>151</v>
      </c>
      <c r="L4385" s="1">
        <v>5</v>
      </c>
      <c r="N4385" s="1">
        <v>4.5</v>
      </c>
      <c r="P4385" s="2">
        <f t="shared" si="287"/>
        <v>78.900000000000006</v>
      </c>
      <c r="R4385" t="str">
        <f t="shared" si="289"/>
        <v/>
      </c>
    </row>
    <row r="4386" spans="1:18" ht="20.399999999999999" x14ac:dyDescent="0.35">
      <c r="A4386" s="1">
        <v>4384</v>
      </c>
      <c r="B4386" s="1" t="s">
        <v>179</v>
      </c>
      <c r="C4386" s="1" t="s">
        <v>27</v>
      </c>
      <c r="D4386" s="1">
        <v>2011</v>
      </c>
      <c r="E4386" s="1">
        <v>70816</v>
      </c>
      <c r="F4386" s="1" t="s">
        <v>28</v>
      </c>
      <c r="G4386" s="1" t="s">
        <v>35</v>
      </c>
      <c r="H4386" s="1" t="s">
        <v>18</v>
      </c>
      <c r="I4386" s="1">
        <v>16.95</v>
      </c>
      <c r="J4386" s="1" t="s">
        <v>24</v>
      </c>
      <c r="K4386" s="1" t="s">
        <v>151</v>
      </c>
      <c r="L4386" s="1">
        <v>5</v>
      </c>
      <c r="N4386" s="1">
        <v>3.1</v>
      </c>
      <c r="P4386" s="2">
        <f t="shared" si="287"/>
        <v>78.900000000000006</v>
      </c>
      <c r="R4386" t="str">
        <f t="shared" si="289"/>
        <v/>
      </c>
    </row>
    <row r="4387" spans="1:18" ht="20.399999999999999" x14ac:dyDescent="0.35">
      <c r="A4387" s="1">
        <v>4385</v>
      </c>
      <c r="B4387" s="1" t="s">
        <v>896</v>
      </c>
      <c r="C4387" s="1" t="s">
        <v>61</v>
      </c>
      <c r="D4387" s="1">
        <v>2015</v>
      </c>
      <c r="E4387" s="1">
        <v>54000</v>
      </c>
      <c r="F4387" s="1" t="s">
        <v>23</v>
      </c>
      <c r="G4387" s="1" t="s">
        <v>17</v>
      </c>
      <c r="H4387" s="1" t="s">
        <v>18</v>
      </c>
      <c r="I4387" s="1">
        <v>27.39</v>
      </c>
      <c r="J4387" s="1" t="s">
        <v>24</v>
      </c>
      <c r="K4387" s="1" t="s">
        <v>51</v>
      </c>
      <c r="L4387" s="1">
        <v>5</v>
      </c>
      <c r="N4387" s="1">
        <v>5.95</v>
      </c>
      <c r="P4387" s="2">
        <f t="shared" si="287"/>
        <v>74</v>
      </c>
      <c r="R4387" t="str">
        <f t="shared" si="289"/>
        <v/>
      </c>
    </row>
    <row r="4388" spans="1:18" ht="20.399999999999999" x14ac:dyDescent="0.35">
      <c r="A4388" s="1">
        <v>4386</v>
      </c>
      <c r="B4388" s="1" t="s">
        <v>2435</v>
      </c>
      <c r="C4388" s="1" t="s">
        <v>61</v>
      </c>
      <c r="D4388" s="1">
        <v>2008</v>
      </c>
      <c r="E4388" s="1">
        <v>138000</v>
      </c>
      <c r="F4388" s="1" t="s">
        <v>28</v>
      </c>
      <c r="G4388" s="1" t="s">
        <v>17</v>
      </c>
      <c r="H4388" s="1" t="s">
        <v>18</v>
      </c>
      <c r="I4388" s="1">
        <v>18.2</v>
      </c>
      <c r="J4388" s="1" t="s">
        <v>24</v>
      </c>
      <c r="K4388" s="1" t="s">
        <v>106</v>
      </c>
      <c r="L4388" s="1">
        <v>5</v>
      </c>
      <c r="N4388" s="1">
        <v>1.2</v>
      </c>
      <c r="P4388" s="2">
        <f t="shared" si="287"/>
        <v>64</v>
      </c>
      <c r="R4388" t="str">
        <f t="shared" si="289"/>
        <v/>
      </c>
    </row>
    <row r="4389" spans="1:18" ht="20.399999999999999" x14ac:dyDescent="0.35">
      <c r="A4389" s="1">
        <v>4387</v>
      </c>
      <c r="B4389" s="1" t="s">
        <v>1278</v>
      </c>
      <c r="C4389" s="1" t="s">
        <v>27</v>
      </c>
      <c r="D4389" s="1">
        <v>2014</v>
      </c>
      <c r="E4389" s="1">
        <v>35000</v>
      </c>
      <c r="F4389" s="1" t="s">
        <v>23</v>
      </c>
      <c r="G4389" s="1" t="s">
        <v>35</v>
      </c>
      <c r="H4389" s="1" t="s">
        <v>18</v>
      </c>
      <c r="I4389" s="1">
        <v>16.46</v>
      </c>
      <c r="J4389" s="1" t="s">
        <v>24</v>
      </c>
      <c r="K4389" s="1" t="s">
        <v>321</v>
      </c>
      <c r="L4389" s="1">
        <v>5</v>
      </c>
      <c r="N4389" s="1">
        <v>52</v>
      </c>
      <c r="P4389" s="2">
        <f t="shared" ref="P4389:P4418" si="290">--LEFT(K4389, FIND(" ", K4389) - 1)</f>
        <v>258</v>
      </c>
      <c r="R4389" t="str">
        <f t="shared" si="289"/>
        <v/>
      </c>
    </row>
    <row r="4390" spans="1:18" ht="20.399999999999999" x14ac:dyDescent="0.35">
      <c r="A4390" s="1">
        <v>4388</v>
      </c>
      <c r="B4390" s="1" t="s">
        <v>650</v>
      </c>
      <c r="C4390" s="1" t="s">
        <v>74</v>
      </c>
      <c r="D4390" s="1">
        <v>2015</v>
      </c>
      <c r="E4390" s="1">
        <v>50000</v>
      </c>
      <c r="F4390" s="1" t="s">
        <v>23</v>
      </c>
      <c r="G4390" s="1" t="s">
        <v>35</v>
      </c>
      <c r="H4390" s="1" t="s">
        <v>18</v>
      </c>
      <c r="I4390" s="1">
        <v>11.33</v>
      </c>
      <c r="J4390" s="1" t="s">
        <v>24</v>
      </c>
      <c r="K4390" s="1" t="s">
        <v>651</v>
      </c>
      <c r="L4390" s="1">
        <v>7</v>
      </c>
      <c r="N4390" s="1">
        <v>48</v>
      </c>
      <c r="P4390" s="2">
        <f t="shared" si="290"/>
        <v>335.2</v>
      </c>
      <c r="R4390" t="str">
        <f t="shared" si="289"/>
        <v/>
      </c>
    </row>
    <row r="4391" spans="1:18" ht="20.399999999999999" x14ac:dyDescent="0.35">
      <c r="A4391" s="1">
        <v>4389</v>
      </c>
      <c r="B4391" s="1" t="s">
        <v>320</v>
      </c>
      <c r="C4391" s="1" t="s">
        <v>39</v>
      </c>
      <c r="D4391" s="1">
        <v>2011</v>
      </c>
      <c r="E4391" s="1">
        <v>124652</v>
      </c>
      <c r="F4391" s="1" t="s">
        <v>23</v>
      </c>
      <c r="G4391" s="1" t="s">
        <v>35</v>
      </c>
      <c r="H4391" s="1" t="s">
        <v>18</v>
      </c>
      <c r="I4391" s="1">
        <v>11.7</v>
      </c>
      <c r="J4391" s="1" t="s">
        <v>24</v>
      </c>
      <c r="K4391" s="1" t="s">
        <v>514</v>
      </c>
      <c r="L4391" s="1">
        <v>5</v>
      </c>
      <c r="N4391" s="1">
        <v>21.99</v>
      </c>
      <c r="P4391" s="2">
        <f t="shared" si="290"/>
        <v>245</v>
      </c>
      <c r="R4391" t="str">
        <f t="shared" si="289"/>
        <v/>
      </c>
    </row>
    <row r="4392" spans="1:18" ht="20.399999999999999" x14ac:dyDescent="0.35">
      <c r="A4392" s="1">
        <v>4390</v>
      </c>
      <c r="B4392" s="1" t="s">
        <v>2436</v>
      </c>
      <c r="C4392" s="1" t="s">
        <v>39</v>
      </c>
      <c r="D4392" s="1">
        <v>2013</v>
      </c>
      <c r="E4392" s="1">
        <v>80264</v>
      </c>
      <c r="F4392" s="1" t="s">
        <v>28</v>
      </c>
      <c r="G4392" s="1" t="s">
        <v>17</v>
      </c>
      <c r="H4392" s="1" t="s">
        <v>18</v>
      </c>
      <c r="I4392" s="1">
        <v>21.1</v>
      </c>
      <c r="J4392" s="1" t="s">
        <v>24</v>
      </c>
      <c r="K4392" s="1" t="s">
        <v>276</v>
      </c>
      <c r="L4392" s="1">
        <v>5</v>
      </c>
      <c r="N4392" s="1">
        <v>4.3</v>
      </c>
      <c r="P4392" s="2">
        <f t="shared" si="290"/>
        <v>85.8</v>
      </c>
      <c r="R4392" t="str">
        <f t="shared" si="289"/>
        <v/>
      </c>
    </row>
    <row r="4393" spans="1:18" ht="20.399999999999999" x14ac:dyDescent="0.35">
      <c r="A4393" s="1">
        <v>4391</v>
      </c>
      <c r="B4393" s="1" t="s">
        <v>1383</v>
      </c>
      <c r="C4393" s="1" t="s">
        <v>22</v>
      </c>
      <c r="D4393" s="1">
        <v>2013</v>
      </c>
      <c r="E4393" s="1">
        <v>125600</v>
      </c>
      <c r="F4393" s="1" t="s">
        <v>23</v>
      </c>
      <c r="G4393" s="1" t="s">
        <v>17</v>
      </c>
      <c r="H4393" s="1" t="s">
        <v>18</v>
      </c>
      <c r="I4393" s="1">
        <v>21.64</v>
      </c>
      <c r="J4393" s="1" t="s">
        <v>24</v>
      </c>
      <c r="K4393" s="1" t="s">
        <v>996</v>
      </c>
      <c r="L4393" s="1">
        <v>5</v>
      </c>
      <c r="N4393" s="1">
        <v>3.75</v>
      </c>
      <c r="P4393" s="2">
        <f t="shared" si="290"/>
        <v>84.8</v>
      </c>
      <c r="R4393" t="str">
        <f t="shared" si="289"/>
        <v/>
      </c>
    </row>
    <row r="4394" spans="1:18" ht="20.399999999999999" x14ac:dyDescent="0.35">
      <c r="A4394" s="1">
        <v>4392</v>
      </c>
      <c r="B4394" s="1" t="s">
        <v>2437</v>
      </c>
      <c r="C4394" s="1" t="s">
        <v>15</v>
      </c>
      <c r="D4394" s="1">
        <v>2015</v>
      </c>
      <c r="E4394" s="1">
        <v>49000</v>
      </c>
      <c r="F4394" s="1" t="s">
        <v>28</v>
      </c>
      <c r="G4394" s="1" t="s">
        <v>17</v>
      </c>
      <c r="H4394" s="1" t="s">
        <v>18</v>
      </c>
      <c r="I4394" s="1">
        <v>14.28</v>
      </c>
      <c r="J4394" s="1" t="s">
        <v>24</v>
      </c>
      <c r="K4394" s="1" t="s">
        <v>127</v>
      </c>
      <c r="L4394" s="1">
        <v>5</v>
      </c>
      <c r="N4394" s="1">
        <v>8.9499999999999993</v>
      </c>
      <c r="P4394" s="2">
        <f t="shared" si="290"/>
        <v>138.03</v>
      </c>
      <c r="R4394" t="str">
        <f t="shared" si="289"/>
        <v/>
      </c>
    </row>
    <row r="4395" spans="1:18" ht="20.399999999999999" x14ac:dyDescent="0.35">
      <c r="A4395" s="1">
        <v>4393</v>
      </c>
      <c r="B4395" s="1" t="s">
        <v>2438</v>
      </c>
      <c r="C4395" s="1" t="s">
        <v>22</v>
      </c>
      <c r="D4395" s="1">
        <v>2012</v>
      </c>
      <c r="E4395" s="1">
        <v>111000</v>
      </c>
      <c r="F4395" s="1" t="s">
        <v>23</v>
      </c>
      <c r="G4395" s="1" t="s">
        <v>17</v>
      </c>
      <c r="H4395" s="1" t="s">
        <v>18</v>
      </c>
      <c r="I4395" s="1">
        <v>23.59</v>
      </c>
      <c r="J4395" s="1" t="s">
        <v>24</v>
      </c>
      <c r="K4395" s="1" t="s">
        <v>88</v>
      </c>
      <c r="L4395" s="1">
        <v>5</v>
      </c>
      <c r="N4395" s="1">
        <v>4.75</v>
      </c>
      <c r="P4395" s="2">
        <f t="shared" si="290"/>
        <v>67.099999999999994</v>
      </c>
      <c r="R4395" t="str">
        <f t="shared" si="289"/>
        <v/>
      </c>
    </row>
    <row r="4396" spans="1:18" ht="20.399999999999999" x14ac:dyDescent="0.35">
      <c r="A4396" s="1">
        <v>4394</v>
      </c>
      <c r="B4396" s="1" t="s">
        <v>2089</v>
      </c>
      <c r="C4396" s="1" t="s">
        <v>34</v>
      </c>
      <c r="D4396" s="1">
        <v>2016</v>
      </c>
      <c r="E4396" s="1">
        <v>33690</v>
      </c>
      <c r="F4396" s="1" t="s">
        <v>28</v>
      </c>
      <c r="G4396" s="1" t="s">
        <v>17</v>
      </c>
      <c r="H4396" s="1" t="s">
        <v>18</v>
      </c>
      <c r="I4396" s="1">
        <v>14.28</v>
      </c>
      <c r="J4396" s="1" t="s">
        <v>24</v>
      </c>
      <c r="K4396" s="1" t="s">
        <v>127</v>
      </c>
      <c r="L4396" s="1">
        <v>5</v>
      </c>
      <c r="N4396" s="1">
        <v>14.6</v>
      </c>
      <c r="P4396" s="2">
        <f t="shared" si="290"/>
        <v>138.03</v>
      </c>
      <c r="R4396" t="str">
        <f t="shared" si="289"/>
        <v/>
      </c>
    </row>
    <row r="4397" spans="1:18" ht="20.399999999999999" x14ac:dyDescent="0.35">
      <c r="A4397" s="1">
        <v>4395</v>
      </c>
      <c r="B4397" s="1" t="s">
        <v>329</v>
      </c>
      <c r="C4397" s="1" t="s">
        <v>15</v>
      </c>
      <c r="D4397" s="1">
        <v>2012</v>
      </c>
      <c r="E4397" s="1">
        <v>50000</v>
      </c>
      <c r="F4397" s="1" t="s">
        <v>23</v>
      </c>
      <c r="G4397" s="1" t="s">
        <v>35</v>
      </c>
      <c r="H4397" s="1" t="s">
        <v>18</v>
      </c>
      <c r="I4397" s="1">
        <v>17.68</v>
      </c>
      <c r="J4397" s="1" t="s">
        <v>24</v>
      </c>
      <c r="K4397" s="1" t="s">
        <v>139</v>
      </c>
      <c r="L4397" s="1">
        <v>5</v>
      </c>
      <c r="N4397" s="1">
        <v>17.5</v>
      </c>
      <c r="P4397" s="2">
        <f t="shared" si="290"/>
        <v>174.33</v>
      </c>
      <c r="R4397" t="str">
        <f t="shared" si="289"/>
        <v/>
      </c>
    </row>
    <row r="4398" spans="1:18" ht="20.399999999999999" x14ac:dyDescent="0.35">
      <c r="A4398" s="1">
        <v>4396</v>
      </c>
      <c r="B4398" s="1" t="s">
        <v>354</v>
      </c>
      <c r="C4398" s="1" t="s">
        <v>57</v>
      </c>
      <c r="D4398" s="1">
        <v>2012</v>
      </c>
      <c r="E4398" s="1">
        <v>38092</v>
      </c>
      <c r="F4398" s="1" t="s">
        <v>23</v>
      </c>
      <c r="G4398" s="1" t="s">
        <v>17</v>
      </c>
      <c r="H4398" s="1" t="s">
        <v>18</v>
      </c>
      <c r="I4398" s="1">
        <v>20.77</v>
      </c>
      <c r="J4398" s="1" t="s">
        <v>24</v>
      </c>
      <c r="K4398" s="1" t="s">
        <v>472</v>
      </c>
      <c r="L4398" s="1">
        <v>7</v>
      </c>
      <c r="N4398" s="1">
        <v>5.2</v>
      </c>
      <c r="P4398" s="2">
        <f t="shared" si="290"/>
        <v>88.8</v>
      </c>
      <c r="R4398" t="str">
        <f t="shared" si="289"/>
        <v/>
      </c>
    </row>
    <row r="4399" spans="1:18" ht="20.399999999999999" x14ac:dyDescent="0.35">
      <c r="A4399" s="1">
        <v>4397</v>
      </c>
      <c r="B4399" s="1" t="s">
        <v>144</v>
      </c>
      <c r="C4399" s="1" t="s">
        <v>34</v>
      </c>
      <c r="D4399" s="1">
        <v>2017</v>
      </c>
      <c r="E4399" s="1">
        <v>47774</v>
      </c>
      <c r="F4399" s="1" t="s">
        <v>28</v>
      </c>
      <c r="G4399" s="1" t="s">
        <v>17</v>
      </c>
      <c r="H4399" s="1" t="s">
        <v>18</v>
      </c>
      <c r="I4399" s="1">
        <v>18.899999999999999</v>
      </c>
      <c r="J4399" s="1" t="s">
        <v>24</v>
      </c>
      <c r="K4399" s="1" t="s">
        <v>110</v>
      </c>
      <c r="L4399" s="1">
        <v>5</v>
      </c>
      <c r="N4399" s="1">
        <v>6.04</v>
      </c>
      <c r="P4399" s="2">
        <f t="shared" si="290"/>
        <v>82</v>
      </c>
      <c r="R4399" t="str">
        <f t="shared" si="289"/>
        <v/>
      </c>
    </row>
    <row r="4400" spans="1:18" ht="20.399999999999999" x14ac:dyDescent="0.35">
      <c r="A4400" s="1">
        <v>4398</v>
      </c>
      <c r="B4400" s="1" t="s">
        <v>1867</v>
      </c>
      <c r="C4400" s="1" t="s">
        <v>27</v>
      </c>
      <c r="D4400" s="1">
        <v>2009</v>
      </c>
      <c r="E4400" s="1">
        <v>167000</v>
      </c>
      <c r="F4400" s="1" t="s">
        <v>23</v>
      </c>
      <c r="G4400" s="1" t="s">
        <v>17</v>
      </c>
      <c r="H4400" s="1" t="s">
        <v>36</v>
      </c>
      <c r="I4400" s="1">
        <v>19.09</v>
      </c>
      <c r="J4400" s="1" t="s">
        <v>24</v>
      </c>
      <c r="K4400" s="1" t="s">
        <v>165</v>
      </c>
      <c r="L4400" s="1">
        <v>5</v>
      </c>
      <c r="N4400" s="1">
        <v>2.7</v>
      </c>
      <c r="P4400" s="2">
        <f t="shared" si="290"/>
        <v>69</v>
      </c>
      <c r="R4400" t="str">
        <f t="shared" si="289"/>
        <v/>
      </c>
    </row>
    <row r="4401" spans="1:18" ht="20.399999999999999" x14ac:dyDescent="0.35">
      <c r="A4401" s="1">
        <v>4399</v>
      </c>
      <c r="B4401" s="1" t="s">
        <v>1071</v>
      </c>
      <c r="C4401" s="1" t="s">
        <v>27</v>
      </c>
      <c r="D4401" s="1">
        <v>2019</v>
      </c>
      <c r="E4401" s="1">
        <v>65000</v>
      </c>
      <c r="F4401" s="1" t="s">
        <v>23</v>
      </c>
      <c r="G4401" s="1" t="s">
        <v>35</v>
      </c>
      <c r="H4401" s="1" t="s">
        <v>18</v>
      </c>
      <c r="I4401" s="1">
        <v>26.59</v>
      </c>
      <c r="J4401" s="1" t="s">
        <v>24</v>
      </c>
      <c r="K4401" s="1" t="s">
        <v>51</v>
      </c>
      <c r="L4401" s="1">
        <v>5</v>
      </c>
      <c r="N4401" s="1">
        <v>6.75</v>
      </c>
      <c r="P4401" s="2">
        <f t="shared" si="290"/>
        <v>74</v>
      </c>
      <c r="R4401" t="str">
        <f t="shared" si="289"/>
        <v/>
      </c>
    </row>
    <row r="4402" spans="1:18" ht="20.399999999999999" x14ac:dyDescent="0.35">
      <c r="A4402" s="1">
        <v>4400</v>
      </c>
      <c r="B4402" s="1" t="s">
        <v>217</v>
      </c>
      <c r="C4402" s="1" t="s">
        <v>57</v>
      </c>
      <c r="D4402" s="1">
        <v>2011</v>
      </c>
      <c r="E4402" s="1">
        <v>46000</v>
      </c>
      <c r="F4402" s="1" t="s">
        <v>28</v>
      </c>
      <c r="G4402" s="1" t="s">
        <v>17</v>
      </c>
      <c r="H4402" s="1" t="s">
        <v>18</v>
      </c>
      <c r="I4402" s="1">
        <v>15.26</v>
      </c>
      <c r="J4402" s="1" t="s">
        <v>24</v>
      </c>
      <c r="K4402" s="1" t="s">
        <v>103</v>
      </c>
      <c r="L4402" s="1">
        <v>5</v>
      </c>
      <c r="N4402" s="1">
        <v>2.35</v>
      </c>
      <c r="P4402" s="2">
        <f t="shared" si="290"/>
        <v>103.5</v>
      </c>
      <c r="R4402" t="str">
        <f t="shared" si="289"/>
        <v/>
      </c>
    </row>
    <row r="4403" spans="1:18" ht="20.399999999999999" x14ac:dyDescent="0.35">
      <c r="A4403" s="1">
        <v>4401</v>
      </c>
      <c r="B4403" s="1" t="s">
        <v>2439</v>
      </c>
      <c r="C4403" s="1" t="s">
        <v>39</v>
      </c>
      <c r="D4403" s="1">
        <v>2017</v>
      </c>
      <c r="E4403" s="1">
        <v>16500</v>
      </c>
      <c r="F4403" s="1" t="s">
        <v>28</v>
      </c>
      <c r="G4403" s="1" t="s">
        <v>17</v>
      </c>
      <c r="H4403" s="1" t="s">
        <v>18</v>
      </c>
      <c r="I4403" s="1">
        <v>23.84</v>
      </c>
      <c r="J4403" s="1" t="s">
        <v>24</v>
      </c>
      <c r="K4403" s="1" t="s">
        <v>1143</v>
      </c>
      <c r="L4403" s="1">
        <v>5</v>
      </c>
      <c r="M4403" s="1" t="s">
        <v>2440</v>
      </c>
      <c r="N4403" s="1">
        <v>5</v>
      </c>
      <c r="P4403" s="2">
        <f t="shared" si="290"/>
        <v>84</v>
      </c>
      <c r="Q4403">
        <f t="shared" si="288"/>
        <v>629000</v>
      </c>
      <c r="R4403">
        <f t="shared" si="289"/>
        <v>99.986645468998418</v>
      </c>
    </row>
    <row r="4404" spans="1:18" ht="20.399999999999999" x14ac:dyDescent="0.35">
      <c r="A4404" s="1">
        <v>4402</v>
      </c>
      <c r="B4404" s="1" t="s">
        <v>475</v>
      </c>
      <c r="C4404" s="1" t="s">
        <v>57</v>
      </c>
      <c r="D4404" s="1">
        <v>2016</v>
      </c>
      <c r="E4404" s="1">
        <v>39000</v>
      </c>
      <c r="F4404" s="1" t="s">
        <v>28</v>
      </c>
      <c r="G4404" s="1" t="s">
        <v>17</v>
      </c>
      <c r="H4404" s="1" t="s">
        <v>18</v>
      </c>
      <c r="I4404" s="1">
        <v>17.8</v>
      </c>
      <c r="J4404" s="1" t="s">
        <v>24</v>
      </c>
      <c r="K4404" s="1" t="s">
        <v>201</v>
      </c>
      <c r="L4404" s="1">
        <v>5</v>
      </c>
      <c r="N4404" s="1">
        <v>6.95</v>
      </c>
      <c r="P4404" s="2">
        <f t="shared" si="290"/>
        <v>117.3</v>
      </c>
      <c r="R4404" t="str">
        <f t="shared" si="289"/>
        <v/>
      </c>
    </row>
    <row r="4405" spans="1:18" ht="20.399999999999999" x14ac:dyDescent="0.35">
      <c r="A4405" s="1">
        <v>4403</v>
      </c>
      <c r="B4405" s="1" t="s">
        <v>1911</v>
      </c>
      <c r="C4405" s="1" t="s">
        <v>43</v>
      </c>
      <c r="D4405" s="1">
        <v>2018</v>
      </c>
      <c r="E4405" s="1">
        <v>6000</v>
      </c>
      <c r="F4405" s="1" t="s">
        <v>28</v>
      </c>
      <c r="G4405" s="1" t="s">
        <v>17</v>
      </c>
      <c r="H4405" s="1" t="s">
        <v>18</v>
      </c>
      <c r="I4405" s="1">
        <v>19.5</v>
      </c>
      <c r="J4405" s="1" t="s">
        <v>24</v>
      </c>
      <c r="K4405" s="1" t="s">
        <v>1912</v>
      </c>
      <c r="L4405" s="1">
        <v>5</v>
      </c>
      <c r="M4405" s="1" t="s">
        <v>2441</v>
      </c>
      <c r="N4405" s="1">
        <v>6.7</v>
      </c>
      <c r="P4405" s="2">
        <f t="shared" si="290"/>
        <v>86.76</v>
      </c>
      <c r="Q4405">
        <f t="shared" si="288"/>
        <v>818000</v>
      </c>
      <c r="R4405">
        <f t="shared" si="289"/>
        <v>99.989393643031789</v>
      </c>
    </row>
    <row r="4406" spans="1:18" ht="20.399999999999999" x14ac:dyDescent="0.35">
      <c r="A4406" s="1">
        <v>4404</v>
      </c>
      <c r="B4406" s="1" t="s">
        <v>1448</v>
      </c>
      <c r="C4406" s="1" t="s">
        <v>39</v>
      </c>
      <c r="D4406" s="1">
        <v>2015</v>
      </c>
      <c r="E4406" s="1">
        <v>60000</v>
      </c>
      <c r="F4406" s="1" t="s">
        <v>23</v>
      </c>
      <c r="G4406" s="1" t="s">
        <v>35</v>
      </c>
      <c r="H4406" s="1" t="s">
        <v>18</v>
      </c>
      <c r="I4406" s="1">
        <v>17.11</v>
      </c>
      <c r="J4406" s="1" t="s">
        <v>24</v>
      </c>
      <c r="K4406" s="1" t="s">
        <v>139</v>
      </c>
      <c r="L4406" s="1">
        <v>5</v>
      </c>
      <c r="N4406" s="1">
        <v>25</v>
      </c>
      <c r="P4406" s="2">
        <f t="shared" si="290"/>
        <v>174.33</v>
      </c>
      <c r="R4406" t="str">
        <f t="shared" si="289"/>
        <v/>
      </c>
    </row>
    <row r="4407" spans="1:18" ht="20.399999999999999" x14ac:dyDescent="0.35">
      <c r="A4407" s="1">
        <v>4405</v>
      </c>
      <c r="B4407" s="1" t="s">
        <v>85</v>
      </c>
      <c r="C4407" s="1" t="s">
        <v>27</v>
      </c>
      <c r="D4407" s="1">
        <v>2011</v>
      </c>
      <c r="E4407" s="1">
        <v>97320</v>
      </c>
      <c r="F4407" s="1" t="s">
        <v>28</v>
      </c>
      <c r="G4407" s="1" t="s">
        <v>35</v>
      </c>
      <c r="H4407" s="1" t="s">
        <v>18</v>
      </c>
      <c r="I4407" s="1">
        <v>14.4</v>
      </c>
      <c r="J4407" s="1" t="s">
        <v>24</v>
      </c>
      <c r="K4407" s="1" t="s">
        <v>49</v>
      </c>
      <c r="L4407" s="1">
        <v>5</v>
      </c>
      <c r="N4407" s="1">
        <v>3.75</v>
      </c>
      <c r="P4407" s="2">
        <f t="shared" si="290"/>
        <v>103.6</v>
      </c>
      <c r="R4407" t="str">
        <f t="shared" si="289"/>
        <v/>
      </c>
    </row>
    <row r="4408" spans="1:18" ht="20.399999999999999" x14ac:dyDescent="0.35">
      <c r="A4408" s="1">
        <v>4406</v>
      </c>
      <c r="B4408" s="1" t="s">
        <v>497</v>
      </c>
      <c r="C4408" s="1" t="s">
        <v>27</v>
      </c>
      <c r="D4408" s="1">
        <v>2011</v>
      </c>
      <c r="E4408" s="1">
        <v>99807</v>
      </c>
      <c r="F4408" s="1" t="s">
        <v>23</v>
      </c>
      <c r="G4408" s="1" t="s">
        <v>17</v>
      </c>
      <c r="H4408" s="1" t="s">
        <v>18</v>
      </c>
      <c r="I4408" s="1">
        <v>20.54</v>
      </c>
      <c r="J4408" s="1" t="s">
        <v>24</v>
      </c>
      <c r="K4408" s="1" t="s">
        <v>49</v>
      </c>
      <c r="L4408" s="1">
        <v>5</v>
      </c>
      <c r="N4408" s="1">
        <v>3.75</v>
      </c>
      <c r="P4408" s="2">
        <f t="shared" si="290"/>
        <v>103.6</v>
      </c>
      <c r="R4408" t="str">
        <f t="shared" si="289"/>
        <v/>
      </c>
    </row>
    <row r="4409" spans="1:18" ht="20.399999999999999" x14ac:dyDescent="0.35">
      <c r="A4409" s="1">
        <v>4407</v>
      </c>
      <c r="B4409" s="1" t="s">
        <v>465</v>
      </c>
      <c r="C4409" s="1" t="s">
        <v>22</v>
      </c>
      <c r="D4409" s="1">
        <v>2013</v>
      </c>
      <c r="E4409" s="1">
        <v>46000</v>
      </c>
      <c r="F4409" s="1" t="s">
        <v>28</v>
      </c>
      <c r="G4409" s="1" t="s">
        <v>17</v>
      </c>
      <c r="H4409" s="1" t="s">
        <v>18</v>
      </c>
      <c r="I4409" s="1">
        <v>17</v>
      </c>
      <c r="J4409" s="1" t="s">
        <v>24</v>
      </c>
      <c r="K4409" s="1" t="s">
        <v>466</v>
      </c>
      <c r="L4409" s="1">
        <v>5</v>
      </c>
      <c r="N4409" s="1">
        <v>5.0999999999999996</v>
      </c>
      <c r="P4409" s="2">
        <f t="shared" si="290"/>
        <v>118</v>
      </c>
      <c r="R4409" t="str">
        <f t="shared" si="289"/>
        <v/>
      </c>
    </row>
    <row r="4410" spans="1:18" ht="20.399999999999999" x14ac:dyDescent="0.35">
      <c r="A4410" s="1">
        <v>4408</v>
      </c>
      <c r="B4410" s="1" t="s">
        <v>392</v>
      </c>
      <c r="C4410" s="1" t="s">
        <v>15</v>
      </c>
      <c r="D4410" s="1">
        <v>2010</v>
      </c>
      <c r="E4410" s="1">
        <v>12000</v>
      </c>
      <c r="F4410" s="1" t="s">
        <v>28</v>
      </c>
      <c r="G4410" s="1" t="s">
        <v>17</v>
      </c>
      <c r="H4410" s="1" t="s">
        <v>18</v>
      </c>
      <c r="I4410" s="1">
        <v>22.5</v>
      </c>
      <c r="J4410" s="1" t="s">
        <v>24</v>
      </c>
      <c r="K4410" s="1" t="s">
        <v>398</v>
      </c>
      <c r="L4410" s="1">
        <v>5</v>
      </c>
      <c r="M4410" s="1" t="s">
        <v>1891</v>
      </c>
      <c r="N4410" s="1">
        <v>2.4500000000000002</v>
      </c>
      <c r="P4410" s="2">
        <f t="shared" si="290"/>
        <v>67.040000000000006</v>
      </c>
      <c r="Q4410">
        <f t="shared" si="288"/>
        <v>504000</v>
      </c>
      <c r="R4410">
        <f t="shared" si="289"/>
        <v>99.986698412698416</v>
      </c>
    </row>
    <row r="4411" spans="1:18" ht="20.399999999999999" x14ac:dyDescent="0.35">
      <c r="A4411" s="1">
        <v>4409</v>
      </c>
      <c r="B4411" s="1" t="s">
        <v>2442</v>
      </c>
      <c r="C4411" s="1" t="s">
        <v>57</v>
      </c>
      <c r="D4411" s="1">
        <v>2005</v>
      </c>
      <c r="E4411" s="1">
        <v>13002</v>
      </c>
      <c r="F4411" s="1" t="s">
        <v>28</v>
      </c>
      <c r="G4411" s="1" t="s">
        <v>35</v>
      </c>
      <c r="H4411" s="1" t="s">
        <v>18</v>
      </c>
      <c r="I4411" s="1">
        <v>9.3000000000000007</v>
      </c>
      <c r="J4411" s="1" t="s">
        <v>24</v>
      </c>
      <c r="K4411" s="1" t="s">
        <v>2443</v>
      </c>
      <c r="L4411" s="1">
        <v>5</v>
      </c>
      <c r="N4411" s="1">
        <v>3.25</v>
      </c>
      <c r="P4411" s="2">
        <f t="shared" si="290"/>
        <v>193.1</v>
      </c>
      <c r="R4411" t="str">
        <f t="shared" si="289"/>
        <v/>
      </c>
    </row>
    <row r="4412" spans="1:18" ht="20.399999999999999" x14ac:dyDescent="0.35">
      <c r="A4412" s="1">
        <v>4410</v>
      </c>
      <c r="B4412" s="1" t="s">
        <v>1392</v>
      </c>
      <c r="C4412" s="1" t="s">
        <v>57</v>
      </c>
      <c r="D4412" s="1">
        <v>2014</v>
      </c>
      <c r="E4412" s="1">
        <v>26000</v>
      </c>
      <c r="F4412" s="1" t="s">
        <v>23</v>
      </c>
      <c r="G4412" s="1" t="s">
        <v>17</v>
      </c>
      <c r="H4412" s="1" t="s">
        <v>18</v>
      </c>
      <c r="I4412" s="1">
        <v>26</v>
      </c>
      <c r="J4412" s="1" t="s">
        <v>24</v>
      </c>
      <c r="K4412" s="1" t="s">
        <v>69</v>
      </c>
      <c r="L4412" s="1">
        <v>5</v>
      </c>
      <c r="N4412" s="1">
        <v>5.5</v>
      </c>
      <c r="P4412" s="2">
        <f t="shared" si="290"/>
        <v>98.6</v>
      </c>
      <c r="R4412" t="str">
        <f t="shared" si="289"/>
        <v/>
      </c>
    </row>
    <row r="4413" spans="1:18" ht="20.399999999999999" x14ac:dyDescent="0.35">
      <c r="A4413" s="1">
        <v>4411</v>
      </c>
      <c r="B4413" s="1" t="s">
        <v>14</v>
      </c>
      <c r="C4413" s="1" t="s">
        <v>53</v>
      </c>
      <c r="D4413" s="1">
        <v>2014</v>
      </c>
      <c r="E4413" s="1">
        <v>68365</v>
      </c>
      <c r="F4413" s="1" t="s">
        <v>16</v>
      </c>
      <c r="G4413" s="1" t="s">
        <v>17</v>
      </c>
      <c r="H4413" s="1" t="s">
        <v>18</v>
      </c>
      <c r="I4413" s="1">
        <v>26.6</v>
      </c>
      <c r="J4413" s="1" t="s">
        <v>19</v>
      </c>
      <c r="K4413" s="1" t="s">
        <v>20</v>
      </c>
      <c r="L4413" s="1">
        <v>5</v>
      </c>
      <c r="N4413" s="1">
        <v>3.77</v>
      </c>
      <c r="P4413" s="2">
        <f t="shared" si="290"/>
        <v>58.16</v>
      </c>
      <c r="R4413" t="str">
        <f t="shared" si="289"/>
        <v/>
      </c>
    </row>
    <row r="4414" spans="1:18" ht="20.399999999999999" x14ac:dyDescent="0.35">
      <c r="A4414" s="1">
        <v>4412</v>
      </c>
      <c r="B4414" s="1" t="s">
        <v>875</v>
      </c>
      <c r="C4414" s="1" t="s">
        <v>34</v>
      </c>
      <c r="D4414" s="1">
        <v>2016</v>
      </c>
      <c r="E4414" s="1">
        <v>27833</v>
      </c>
      <c r="F4414" s="1" t="s">
        <v>23</v>
      </c>
      <c r="G4414" s="1" t="s">
        <v>35</v>
      </c>
      <c r="H4414" s="1" t="s">
        <v>18</v>
      </c>
      <c r="I4414" s="1">
        <v>0</v>
      </c>
      <c r="J4414" s="1" t="s">
        <v>24</v>
      </c>
      <c r="K4414" s="1" t="s">
        <v>876</v>
      </c>
      <c r="L4414" s="1">
        <v>5</v>
      </c>
      <c r="N4414" s="1">
        <v>49.24</v>
      </c>
      <c r="P4414" s="2">
        <f t="shared" si="290"/>
        <v>165</v>
      </c>
      <c r="R4414" t="str">
        <f t="shared" si="289"/>
        <v/>
      </c>
    </row>
    <row r="4415" spans="1:18" ht="20.399999999999999" x14ac:dyDescent="0.35">
      <c r="A4415" s="1">
        <v>4413</v>
      </c>
      <c r="B4415" s="1" t="s">
        <v>463</v>
      </c>
      <c r="C4415" s="1" t="s">
        <v>53</v>
      </c>
      <c r="D4415" s="1">
        <v>2016</v>
      </c>
      <c r="E4415" s="1">
        <v>51639</v>
      </c>
      <c r="F4415" s="1" t="s">
        <v>28</v>
      </c>
      <c r="G4415" s="1" t="s">
        <v>17</v>
      </c>
      <c r="H4415" s="1" t="s">
        <v>18</v>
      </c>
      <c r="I4415" s="1">
        <v>22.74</v>
      </c>
      <c r="J4415" s="1" t="s">
        <v>24</v>
      </c>
      <c r="K4415" s="1" t="s">
        <v>464</v>
      </c>
      <c r="L4415" s="1">
        <v>5</v>
      </c>
      <c r="N4415" s="1">
        <v>3.04</v>
      </c>
      <c r="P4415" s="2">
        <f t="shared" si="290"/>
        <v>47.3</v>
      </c>
      <c r="R4415" t="str">
        <f t="shared" si="289"/>
        <v/>
      </c>
    </row>
    <row r="4416" spans="1:18" ht="20.399999999999999" x14ac:dyDescent="0.35">
      <c r="A4416" s="1">
        <v>4414</v>
      </c>
      <c r="B4416" s="1" t="s">
        <v>935</v>
      </c>
      <c r="C4416" s="1" t="s">
        <v>61</v>
      </c>
      <c r="D4416" s="1">
        <v>2015</v>
      </c>
      <c r="E4416" s="1">
        <v>21000</v>
      </c>
      <c r="F4416" s="1" t="s">
        <v>28</v>
      </c>
      <c r="G4416" s="1" t="s">
        <v>17</v>
      </c>
      <c r="H4416" s="1" t="s">
        <v>18</v>
      </c>
      <c r="I4416" s="1">
        <v>18.600000000000001</v>
      </c>
      <c r="J4416" s="1" t="s">
        <v>24</v>
      </c>
      <c r="K4416" s="1" t="s">
        <v>368</v>
      </c>
      <c r="L4416" s="1">
        <v>5</v>
      </c>
      <c r="N4416" s="1">
        <v>4.9000000000000004</v>
      </c>
      <c r="P4416" s="2">
        <f t="shared" si="290"/>
        <v>81.83</v>
      </c>
      <c r="R4416" t="str">
        <f t="shared" si="289"/>
        <v/>
      </c>
    </row>
    <row r="4417" spans="1:18" ht="20.399999999999999" x14ac:dyDescent="0.35">
      <c r="A4417" s="1">
        <v>4415</v>
      </c>
      <c r="B4417" s="1" t="s">
        <v>1505</v>
      </c>
      <c r="C4417" s="1" t="s">
        <v>74</v>
      </c>
      <c r="D4417" s="1">
        <v>2013</v>
      </c>
      <c r="E4417" s="1">
        <v>90000</v>
      </c>
      <c r="F4417" s="1" t="s">
        <v>23</v>
      </c>
      <c r="G4417" s="1" t="s">
        <v>17</v>
      </c>
      <c r="H4417" s="1" t="s">
        <v>18</v>
      </c>
      <c r="I4417" s="1">
        <v>22.7</v>
      </c>
      <c r="J4417" s="1" t="s">
        <v>24</v>
      </c>
      <c r="K4417" s="1" t="s">
        <v>210</v>
      </c>
      <c r="L4417" s="1">
        <v>5</v>
      </c>
      <c r="N4417" s="1">
        <v>6.25</v>
      </c>
      <c r="P4417" s="2">
        <f t="shared" si="290"/>
        <v>89.84</v>
      </c>
      <c r="R4417" t="str">
        <f t="shared" si="289"/>
        <v/>
      </c>
    </row>
    <row r="4418" spans="1:18" ht="20.399999999999999" x14ac:dyDescent="0.35">
      <c r="A4418" s="1">
        <v>4416</v>
      </c>
      <c r="B4418" s="1" t="s">
        <v>2444</v>
      </c>
      <c r="C4418" s="1" t="s">
        <v>39</v>
      </c>
      <c r="D4418" s="1">
        <v>2015</v>
      </c>
      <c r="E4418" s="1">
        <v>36255</v>
      </c>
      <c r="F4418" s="1" t="s">
        <v>23</v>
      </c>
      <c r="G4418" s="1" t="s">
        <v>35</v>
      </c>
      <c r="H4418" s="1" t="s">
        <v>18</v>
      </c>
      <c r="I4418" s="1">
        <v>19.59</v>
      </c>
      <c r="J4418" s="1" t="s">
        <v>24</v>
      </c>
      <c r="K4418" s="1" t="s">
        <v>99</v>
      </c>
      <c r="L4418" s="1">
        <v>5</v>
      </c>
      <c r="N4418" s="1">
        <v>33</v>
      </c>
      <c r="P4418" s="2">
        <f t="shared" si="290"/>
        <v>184</v>
      </c>
      <c r="R4418" t="str">
        <f t="shared" si="289"/>
        <v/>
      </c>
    </row>
    <row r="4419" spans="1:18" ht="20.399999999999999" x14ac:dyDescent="0.35">
      <c r="A4419" s="1">
        <v>4417</v>
      </c>
      <c r="B4419" s="1" t="s">
        <v>320</v>
      </c>
      <c r="C4419" s="1" t="s">
        <v>27</v>
      </c>
      <c r="D4419" s="1">
        <v>2011</v>
      </c>
      <c r="E4419" s="1">
        <v>58000</v>
      </c>
      <c r="F4419" s="1" t="s">
        <v>23</v>
      </c>
      <c r="G4419" s="1" t="s">
        <v>35</v>
      </c>
      <c r="H4419" s="1" t="s">
        <v>36</v>
      </c>
      <c r="I4419" s="1">
        <v>11.7</v>
      </c>
      <c r="J4419" s="1" t="s">
        <v>24</v>
      </c>
      <c r="K4419" s="1" t="s">
        <v>514</v>
      </c>
      <c r="L4419" s="1">
        <v>5</v>
      </c>
      <c r="N4419" s="1">
        <v>27</v>
      </c>
      <c r="P4419" s="2">
        <f t="shared" ref="P4419:P4482" si="291">--LEFT(K4419, FIND(" ", K4419) - 1)</f>
        <v>245</v>
      </c>
      <c r="R4419" t="str">
        <f t="shared" si="289"/>
        <v/>
      </c>
    </row>
    <row r="4420" spans="1:18" ht="20.399999999999999" x14ac:dyDescent="0.35">
      <c r="A4420" s="1">
        <v>4418</v>
      </c>
      <c r="B4420" s="1" t="s">
        <v>580</v>
      </c>
      <c r="C4420" s="1" t="s">
        <v>34</v>
      </c>
      <c r="D4420" s="1">
        <v>2014</v>
      </c>
      <c r="E4420" s="1">
        <v>48997</v>
      </c>
      <c r="F4420" s="1" t="s">
        <v>28</v>
      </c>
      <c r="G4420" s="1" t="s">
        <v>17</v>
      </c>
      <c r="H4420" s="1" t="s">
        <v>36</v>
      </c>
      <c r="I4420" s="1">
        <v>18</v>
      </c>
      <c r="J4420" s="1" t="s">
        <v>24</v>
      </c>
      <c r="K4420" s="1" t="s">
        <v>196</v>
      </c>
      <c r="L4420" s="1">
        <v>5</v>
      </c>
      <c r="N4420" s="1">
        <v>5.21</v>
      </c>
      <c r="P4420" s="2">
        <f t="shared" si="291"/>
        <v>86.7</v>
      </c>
      <c r="R4420" t="str">
        <f t="shared" si="289"/>
        <v/>
      </c>
    </row>
    <row r="4421" spans="1:18" ht="20.399999999999999" x14ac:dyDescent="0.35">
      <c r="A4421" s="1">
        <v>4419</v>
      </c>
      <c r="B4421" s="1" t="s">
        <v>2445</v>
      </c>
      <c r="C4421" s="1" t="s">
        <v>15</v>
      </c>
      <c r="D4421" s="1">
        <v>2014</v>
      </c>
      <c r="E4421" s="1">
        <v>31130</v>
      </c>
      <c r="F4421" s="1" t="s">
        <v>28</v>
      </c>
      <c r="G4421" s="1" t="s">
        <v>17</v>
      </c>
      <c r="H4421" s="1" t="s">
        <v>18</v>
      </c>
      <c r="I4421" s="1">
        <v>15.85</v>
      </c>
      <c r="J4421" s="1" t="s">
        <v>24</v>
      </c>
      <c r="K4421" s="1" t="s">
        <v>890</v>
      </c>
      <c r="L4421" s="1">
        <v>5</v>
      </c>
      <c r="N4421" s="1">
        <v>5.75</v>
      </c>
      <c r="P4421" s="2">
        <f t="shared" si="291"/>
        <v>110.4</v>
      </c>
      <c r="R4421" t="str">
        <f t="shared" si="289"/>
        <v/>
      </c>
    </row>
    <row r="4422" spans="1:18" ht="20.399999999999999" x14ac:dyDescent="0.35">
      <c r="A4422" s="1">
        <v>4420</v>
      </c>
      <c r="B4422" s="1" t="s">
        <v>232</v>
      </c>
      <c r="C4422" s="1" t="s">
        <v>34</v>
      </c>
      <c r="D4422" s="1">
        <v>2012</v>
      </c>
      <c r="E4422" s="1">
        <v>75668</v>
      </c>
      <c r="F4422" s="1" t="s">
        <v>23</v>
      </c>
      <c r="G4422" s="1" t="s">
        <v>35</v>
      </c>
      <c r="H4422" s="1" t="s">
        <v>18</v>
      </c>
      <c r="I4422" s="1">
        <v>14.74</v>
      </c>
      <c r="J4422" s="1" t="s">
        <v>24</v>
      </c>
      <c r="K4422" s="1" t="s">
        <v>233</v>
      </c>
      <c r="L4422" s="1">
        <v>5</v>
      </c>
      <c r="N4422" s="1">
        <v>16.579999999999998</v>
      </c>
      <c r="P4422" s="2">
        <f t="shared" si="291"/>
        <v>270.89999999999998</v>
      </c>
      <c r="R4422" t="str">
        <f t="shared" si="289"/>
        <v/>
      </c>
    </row>
    <row r="4423" spans="1:18" ht="20.399999999999999" x14ac:dyDescent="0.35">
      <c r="A4423" s="1">
        <v>4421</v>
      </c>
      <c r="B4423" s="1" t="s">
        <v>1222</v>
      </c>
      <c r="C4423" s="1" t="s">
        <v>61</v>
      </c>
      <c r="D4423" s="1">
        <v>2015</v>
      </c>
      <c r="E4423" s="1">
        <v>12000</v>
      </c>
      <c r="F4423" s="1" t="s">
        <v>28</v>
      </c>
      <c r="G4423" s="1" t="s">
        <v>17</v>
      </c>
      <c r="H4423" s="1" t="s">
        <v>18</v>
      </c>
      <c r="I4423" s="1">
        <v>14.53</v>
      </c>
      <c r="J4423" s="1" t="s">
        <v>24</v>
      </c>
      <c r="K4423" s="1" t="s">
        <v>1120</v>
      </c>
      <c r="L4423" s="1">
        <v>5</v>
      </c>
      <c r="N4423" s="1">
        <v>11</v>
      </c>
      <c r="P4423" s="2">
        <f t="shared" si="291"/>
        <v>138</v>
      </c>
      <c r="R4423" t="str">
        <f t="shared" si="289"/>
        <v/>
      </c>
    </row>
    <row r="4424" spans="1:18" ht="20.399999999999999" x14ac:dyDescent="0.35">
      <c r="A4424" s="1">
        <v>4422</v>
      </c>
      <c r="B4424" s="1" t="s">
        <v>453</v>
      </c>
      <c r="C4424" s="1" t="s">
        <v>22</v>
      </c>
      <c r="D4424" s="1">
        <v>2014</v>
      </c>
      <c r="E4424" s="1">
        <v>90000</v>
      </c>
      <c r="F4424" s="1" t="s">
        <v>28</v>
      </c>
      <c r="G4424" s="1" t="s">
        <v>17</v>
      </c>
      <c r="H4424" s="1" t="s">
        <v>36</v>
      </c>
      <c r="I4424" s="1">
        <v>20.36</v>
      </c>
      <c r="J4424" s="1" t="s">
        <v>24</v>
      </c>
      <c r="K4424" s="1" t="s">
        <v>151</v>
      </c>
      <c r="L4424" s="1">
        <v>5</v>
      </c>
      <c r="N4424" s="1">
        <v>2.8</v>
      </c>
      <c r="P4424" s="2">
        <f t="shared" si="291"/>
        <v>78.900000000000006</v>
      </c>
      <c r="R4424" t="str">
        <f t="shared" si="289"/>
        <v/>
      </c>
    </row>
    <row r="4425" spans="1:18" ht="20.399999999999999" x14ac:dyDescent="0.35">
      <c r="A4425" s="1">
        <v>4423</v>
      </c>
      <c r="B4425" s="1" t="s">
        <v>2446</v>
      </c>
      <c r="C4425" s="1" t="s">
        <v>53</v>
      </c>
      <c r="D4425" s="1">
        <v>2019</v>
      </c>
      <c r="E4425" s="1">
        <v>17320</v>
      </c>
      <c r="F4425" s="1" t="s">
        <v>23</v>
      </c>
      <c r="G4425" s="1" t="s">
        <v>35</v>
      </c>
      <c r="H4425" s="1" t="s">
        <v>18</v>
      </c>
      <c r="I4425" s="1">
        <v>15.8</v>
      </c>
      <c r="J4425" s="1" t="s">
        <v>24</v>
      </c>
      <c r="K4425" s="1" t="s">
        <v>163</v>
      </c>
      <c r="L4425" s="1">
        <v>5</v>
      </c>
      <c r="N4425" s="1">
        <v>37.99</v>
      </c>
      <c r="P4425" s="2">
        <f t="shared" si="291"/>
        <v>170</v>
      </c>
      <c r="R4425" t="str">
        <f t="shared" si="289"/>
        <v/>
      </c>
    </row>
    <row r="4426" spans="1:18" ht="20.399999999999999" x14ac:dyDescent="0.35">
      <c r="A4426" s="1">
        <v>4424</v>
      </c>
      <c r="B4426" s="1" t="s">
        <v>2023</v>
      </c>
      <c r="C4426" s="1" t="s">
        <v>61</v>
      </c>
      <c r="D4426" s="1">
        <v>2011</v>
      </c>
      <c r="E4426" s="1">
        <v>85000</v>
      </c>
      <c r="F4426" s="1" t="s">
        <v>23</v>
      </c>
      <c r="G4426" s="1" t="s">
        <v>17</v>
      </c>
      <c r="H4426" s="1" t="s">
        <v>36</v>
      </c>
      <c r="I4426" s="1">
        <v>20</v>
      </c>
      <c r="J4426" s="1" t="s">
        <v>24</v>
      </c>
      <c r="K4426" s="1" t="s">
        <v>181</v>
      </c>
      <c r="L4426" s="1">
        <v>5</v>
      </c>
      <c r="N4426" s="1">
        <v>3.65</v>
      </c>
      <c r="P4426" s="2">
        <f t="shared" si="291"/>
        <v>108.5</v>
      </c>
      <c r="R4426" t="str">
        <f t="shared" si="289"/>
        <v/>
      </c>
    </row>
    <row r="4427" spans="1:18" ht="20.399999999999999" x14ac:dyDescent="0.35">
      <c r="A4427" s="1">
        <v>4425</v>
      </c>
      <c r="B4427" s="1" t="s">
        <v>2447</v>
      </c>
      <c r="C4427" s="1" t="s">
        <v>39</v>
      </c>
      <c r="D4427" s="1">
        <v>2007</v>
      </c>
      <c r="E4427" s="1">
        <v>130000</v>
      </c>
      <c r="F4427" s="1" t="s">
        <v>23</v>
      </c>
      <c r="G4427" s="1" t="s">
        <v>17</v>
      </c>
      <c r="H4427" s="1" t="s">
        <v>18</v>
      </c>
      <c r="I4427" s="1">
        <v>13.1</v>
      </c>
      <c r="J4427" s="1" t="s">
        <v>24</v>
      </c>
      <c r="K4427" s="1" t="s">
        <v>524</v>
      </c>
      <c r="L4427" s="1">
        <v>7</v>
      </c>
      <c r="N4427" s="1">
        <v>6</v>
      </c>
      <c r="P4427" s="2">
        <f t="shared" si="291"/>
        <v>141</v>
      </c>
      <c r="R4427" t="str">
        <f t="shared" si="289"/>
        <v/>
      </c>
    </row>
    <row r="4428" spans="1:18" ht="20.399999999999999" x14ac:dyDescent="0.35">
      <c r="A4428" s="1">
        <v>4426</v>
      </c>
      <c r="B4428" s="1" t="s">
        <v>2448</v>
      </c>
      <c r="C4428" s="1" t="s">
        <v>34</v>
      </c>
      <c r="D4428" s="1">
        <v>2013</v>
      </c>
      <c r="E4428" s="1">
        <v>60328</v>
      </c>
      <c r="F4428" s="1" t="s">
        <v>28</v>
      </c>
      <c r="G4428" s="1" t="s">
        <v>17</v>
      </c>
      <c r="H4428" s="1" t="s">
        <v>18</v>
      </c>
      <c r="I4428" s="1">
        <v>15.6</v>
      </c>
      <c r="J4428" s="1" t="s">
        <v>24</v>
      </c>
      <c r="K4428" s="1" t="s">
        <v>424</v>
      </c>
      <c r="L4428" s="1">
        <v>5</v>
      </c>
      <c r="N4428" s="1">
        <v>4.54</v>
      </c>
      <c r="P4428" s="2">
        <f t="shared" si="291"/>
        <v>70</v>
      </c>
      <c r="R4428" t="str">
        <f t="shared" si="289"/>
        <v/>
      </c>
    </row>
    <row r="4429" spans="1:18" ht="20.399999999999999" x14ac:dyDescent="0.35">
      <c r="A4429" s="1">
        <v>4427</v>
      </c>
      <c r="B4429" s="1" t="s">
        <v>580</v>
      </c>
      <c r="C4429" s="1" t="s">
        <v>53</v>
      </c>
      <c r="D4429" s="1">
        <v>2015</v>
      </c>
      <c r="E4429" s="1">
        <v>34327</v>
      </c>
      <c r="F4429" s="1" t="s">
        <v>28</v>
      </c>
      <c r="G4429" s="1" t="s">
        <v>17</v>
      </c>
      <c r="H4429" s="1" t="s">
        <v>18</v>
      </c>
      <c r="I4429" s="1">
        <v>18</v>
      </c>
      <c r="J4429" s="1" t="s">
        <v>24</v>
      </c>
      <c r="K4429" s="1" t="s">
        <v>196</v>
      </c>
      <c r="L4429" s="1">
        <v>5</v>
      </c>
      <c r="N4429" s="1">
        <v>5.4</v>
      </c>
      <c r="P4429" s="2">
        <f t="shared" si="291"/>
        <v>86.7</v>
      </c>
      <c r="R4429" t="str">
        <f t="shared" ref="R4429:R4492" si="292">IF(Q4429&lt;&gt;"", ((Q4429 - P4429) / Q4429) * 100, "")</f>
        <v/>
      </c>
    </row>
    <row r="4430" spans="1:18" ht="20.399999999999999" x14ac:dyDescent="0.35">
      <c r="A4430" s="1">
        <v>4428</v>
      </c>
      <c r="B4430" s="1" t="s">
        <v>2449</v>
      </c>
      <c r="C4430" s="1" t="s">
        <v>15</v>
      </c>
      <c r="D4430" s="1">
        <v>2014</v>
      </c>
      <c r="E4430" s="1">
        <v>75000</v>
      </c>
      <c r="F4430" s="1" t="s">
        <v>23</v>
      </c>
      <c r="G4430" s="1" t="s">
        <v>17</v>
      </c>
      <c r="H4430" s="1" t="s">
        <v>18</v>
      </c>
      <c r="I4430" s="1">
        <v>19.100000000000001</v>
      </c>
      <c r="J4430" s="1" t="s">
        <v>24</v>
      </c>
      <c r="K4430" s="1" t="s">
        <v>424</v>
      </c>
      <c r="L4430" s="1">
        <v>5</v>
      </c>
      <c r="N4430" s="1">
        <v>3.3</v>
      </c>
      <c r="P4430" s="2">
        <f t="shared" si="291"/>
        <v>70</v>
      </c>
      <c r="R4430" t="str">
        <f t="shared" si="292"/>
        <v/>
      </c>
    </row>
    <row r="4431" spans="1:18" ht="20.399999999999999" x14ac:dyDescent="0.35">
      <c r="A4431" s="1">
        <v>4429</v>
      </c>
      <c r="B4431" s="1" t="s">
        <v>2450</v>
      </c>
      <c r="C4431" s="1" t="s">
        <v>39</v>
      </c>
      <c r="D4431" s="1">
        <v>2012</v>
      </c>
      <c r="E4431" s="1">
        <v>86000</v>
      </c>
      <c r="F4431" s="1" t="s">
        <v>23</v>
      </c>
      <c r="G4431" s="1" t="s">
        <v>35</v>
      </c>
      <c r="H4431" s="1" t="s">
        <v>36</v>
      </c>
      <c r="I4431" s="1">
        <v>14.7</v>
      </c>
      <c r="J4431" s="1" t="s">
        <v>24</v>
      </c>
      <c r="K4431" s="1" t="s">
        <v>1899</v>
      </c>
      <c r="L4431" s="1">
        <v>5</v>
      </c>
      <c r="N4431" s="1">
        <v>18.25</v>
      </c>
      <c r="P4431" s="2">
        <f t="shared" si="291"/>
        <v>163</v>
      </c>
      <c r="R4431" t="str">
        <f t="shared" si="292"/>
        <v/>
      </c>
    </row>
    <row r="4432" spans="1:18" ht="20.399999999999999" x14ac:dyDescent="0.35">
      <c r="A4432" s="1">
        <v>4430</v>
      </c>
      <c r="B4432" s="1" t="s">
        <v>2451</v>
      </c>
      <c r="C4432" s="1" t="s">
        <v>74</v>
      </c>
      <c r="D4432" s="1">
        <v>2017</v>
      </c>
      <c r="E4432" s="1">
        <v>12000</v>
      </c>
      <c r="F4432" s="1" t="s">
        <v>28</v>
      </c>
      <c r="G4432" s="1" t="s">
        <v>17</v>
      </c>
      <c r="H4432" s="1" t="s">
        <v>18</v>
      </c>
      <c r="I4432" s="1">
        <v>22.7</v>
      </c>
      <c r="J4432" s="1" t="s">
        <v>24</v>
      </c>
      <c r="K4432" s="1" t="s">
        <v>2371</v>
      </c>
      <c r="L4432" s="1">
        <v>5</v>
      </c>
      <c r="N4432" s="1">
        <v>3.1</v>
      </c>
      <c r="P4432" s="2">
        <f t="shared" si="291"/>
        <v>53</v>
      </c>
      <c r="R4432" t="str">
        <f t="shared" si="292"/>
        <v/>
      </c>
    </row>
    <row r="4433" spans="1:18" ht="20.399999999999999" x14ac:dyDescent="0.35">
      <c r="A4433" s="1">
        <v>4431</v>
      </c>
      <c r="B4433" s="1" t="s">
        <v>621</v>
      </c>
      <c r="C4433" s="1" t="s">
        <v>53</v>
      </c>
      <c r="D4433" s="1">
        <v>2013</v>
      </c>
      <c r="E4433" s="1">
        <v>57759</v>
      </c>
      <c r="F4433" s="1" t="s">
        <v>28</v>
      </c>
      <c r="G4433" s="1" t="s">
        <v>17</v>
      </c>
      <c r="H4433" s="1" t="s">
        <v>18</v>
      </c>
      <c r="I4433" s="1">
        <v>21.1</v>
      </c>
      <c r="J4433" s="1" t="s">
        <v>24</v>
      </c>
      <c r="K4433" s="1" t="s">
        <v>41</v>
      </c>
      <c r="L4433" s="1">
        <v>5</v>
      </c>
      <c r="N4433" s="1">
        <v>3.84</v>
      </c>
      <c r="P4433" s="2">
        <f t="shared" si="291"/>
        <v>55.2</v>
      </c>
      <c r="R4433" t="str">
        <f t="shared" si="292"/>
        <v/>
      </c>
    </row>
    <row r="4434" spans="1:18" ht="20.399999999999999" x14ac:dyDescent="0.35">
      <c r="A4434" s="1">
        <v>4432</v>
      </c>
      <c r="B4434" s="1" t="s">
        <v>1050</v>
      </c>
      <c r="C4434" s="1" t="s">
        <v>57</v>
      </c>
      <c r="D4434" s="1">
        <v>2016</v>
      </c>
      <c r="E4434" s="1">
        <v>24300</v>
      </c>
      <c r="F4434" s="1" t="s">
        <v>28</v>
      </c>
      <c r="G4434" s="1" t="s">
        <v>17</v>
      </c>
      <c r="H4434" s="1" t="s">
        <v>18</v>
      </c>
      <c r="I4434" s="1">
        <v>22.74</v>
      </c>
      <c r="J4434" s="1" t="s">
        <v>24</v>
      </c>
      <c r="K4434" s="1" t="s">
        <v>464</v>
      </c>
      <c r="L4434" s="1">
        <v>5</v>
      </c>
      <c r="N4434" s="1">
        <v>2.44</v>
      </c>
      <c r="P4434" s="2">
        <f t="shared" si="291"/>
        <v>47.3</v>
      </c>
      <c r="R4434" t="str">
        <f t="shared" si="292"/>
        <v/>
      </c>
    </row>
    <row r="4435" spans="1:18" ht="20.399999999999999" x14ac:dyDescent="0.35">
      <c r="A4435" s="1">
        <v>4433</v>
      </c>
      <c r="B4435" s="1" t="s">
        <v>485</v>
      </c>
      <c r="C4435" s="1" t="s">
        <v>74</v>
      </c>
      <c r="D4435" s="1">
        <v>2011</v>
      </c>
      <c r="E4435" s="1">
        <v>66000</v>
      </c>
      <c r="F4435" s="1" t="s">
        <v>28</v>
      </c>
      <c r="G4435" s="1" t="s">
        <v>17</v>
      </c>
      <c r="H4435" s="1" t="s">
        <v>36</v>
      </c>
      <c r="I4435" s="1">
        <v>16.47</v>
      </c>
      <c r="J4435" s="1" t="s">
        <v>24</v>
      </c>
      <c r="K4435" s="1" t="s">
        <v>114</v>
      </c>
      <c r="L4435" s="1">
        <v>5</v>
      </c>
      <c r="N4435" s="1">
        <v>3.6</v>
      </c>
      <c r="P4435" s="2">
        <f t="shared" si="291"/>
        <v>73.900000000000006</v>
      </c>
      <c r="R4435" t="str">
        <f t="shared" si="292"/>
        <v/>
      </c>
    </row>
    <row r="4436" spans="1:18" ht="20.399999999999999" x14ac:dyDescent="0.35">
      <c r="A4436" s="1">
        <v>4434</v>
      </c>
      <c r="B4436" s="1" t="s">
        <v>150</v>
      </c>
      <c r="C4436" s="1" t="s">
        <v>15</v>
      </c>
      <c r="D4436" s="1">
        <v>2015</v>
      </c>
      <c r="E4436" s="1">
        <v>75915</v>
      </c>
      <c r="F4436" s="1" t="s">
        <v>28</v>
      </c>
      <c r="G4436" s="1" t="s">
        <v>17</v>
      </c>
      <c r="H4436" s="1" t="s">
        <v>18</v>
      </c>
      <c r="I4436" s="1">
        <v>20.36</v>
      </c>
      <c r="J4436" s="1" t="s">
        <v>24</v>
      </c>
      <c r="K4436" s="1" t="s">
        <v>151</v>
      </c>
      <c r="L4436" s="1">
        <v>5</v>
      </c>
      <c r="N4436" s="1">
        <v>3.9</v>
      </c>
      <c r="P4436" s="2">
        <f t="shared" si="291"/>
        <v>78.900000000000006</v>
      </c>
      <c r="R4436" t="str">
        <f t="shared" si="292"/>
        <v/>
      </c>
    </row>
    <row r="4437" spans="1:18" ht="20.399999999999999" x14ac:dyDescent="0.35">
      <c r="A4437" s="1">
        <v>4435</v>
      </c>
      <c r="B4437" s="1" t="s">
        <v>1449</v>
      </c>
      <c r="C4437" s="1" t="s">
        <v>27</v>
      </c>
      <c r="D4437" s="1">
        <v>2013</v>
      </c>
      <c r="E4437" s="1">
        <v>107000</v>
      </c>
      <c r="F4437" s="1" t="s">
        <v>28</v>
      </c>
      <c r="G4437" s="1" t="s">
        <v>17</v>
      </c>
      <c r="H4437" s="1" t="s">
        <v>36</v>
      </c>
      <c r="I4437" s="1">
        <v>16.95</v>
      </c>
      <c r="J4437" s="1" t="s">
        <v>24</v>
      </c>
      <c r="K4437" s="1" t="s">
        <v>1073</v>
      </c>
      <c r="L4437" s="1">
        <v>5</v>
      </c>
      <c r="N4437" s="1">
        <v>2.9</v>
      </c>
      <c r="P4437" s="2">
        <f t="shared" si="291"/>
        <v>97.7</v>
      </c>
      <c r="R4437" t="str">
        <f t="shared" si="292"/>
        <v/>
      </c>
    </row>
    <row r="4438" spans="1:18" ht="20.399999999999999" x14ac:dyDescent="0.35">
      <c r="A4438" s="1">
        <v>4436</v>
      </c>
      <c r="B4438" s="1" t="s">
        <v>96</v>
      </c>
      <c r="C4438" s="1" t="s">
        <v>27</v>
      </c>
      <c r="D4438" s="1">
        <v>2008</v>
      </c>
      <c r="E4438" s="1">
        <v>86000</v>
      </c>
      <c r="F4438" s="1" t="s">
        <v>28</v>
      </c>
      <c r="G4438" s="1" t="s">
        <v>17</v>
      </c>
      <c r="H4438" s="1" t="s">
        <v>36</v>
      </c>
      <c r="I4438" s="1">
        <v>14.53</v>
      </c>
      <c r="J4438" s="1" t="s">
        <v>24</v>
      </c>
      <c r="K4438" s="1" t="s">
        <v>97</v>
      </c>
      <c r="L4438" s="1">
        <v>5</v>
      </c>
      <c r="N4438" s="1">
        <v>3.5</v>
      </c>
      <c r="P4438" s="2">
        <f t="shared" si="291"/>
        <v>138.1</v>
      </c>
      <c r="R4438" t="str">
        <f t="shared" si="292"/>
        <v/>
      </c>
    </row>
    <row r="4439" spans="1:18" ht="20.399999999999999" x14ac:dyDescent="0.35">
      <c r="A4439" s="1">
        <v>4437</v>
      </c>
      <c r="B4439" s="1" t="s">
        <v>1816</v>
      </c>
      <c r="C4439" s="1" t="s">
        <v>27</v>
      </c>
      <c r="D4439" s="1">
        <v>2009</v>
      </c>
      <c r="E4439" s="1">
        <v>160000</v>
      </c>
      <c r="F4439" s="1" t="s">
        <v>23</v>
      </c>
      <c r="G4439" s="1" t="s">
        <v>17</v>
      </c>
      <c r="H4439" s="1" t="s">
        <v>36</v>
      </c>
      <c r="I4439" s="1">
        <v>18.100000000000001</v>
      </c>
      <c r="J4439" s="1" t="s">
        <v>24</v>
      </c>
      <c r="K4439" s="1" t="s">
        <v>215</v>
      </c>
      <c r="L4439" s="1">
        <v>5</v>
      </c>
      <c r="N4439" s="1">
        <v>3.5</v>
      </c>
      <c r="P4439" s="2">
        <f t="shared" si="291"/>
        <v>110</v>
      </c>
      <c r="R4439" t="str">
        <f t="shared" si="292"/>
        <v/>
      </c>
    </row>
    <row r="4440" spans="1:18" ht="20.399999999999999" x14ac:dyDescent="0.35">
      <c r="A4440" s="1">
        <v>4438</v>
      </c>
      <c r="B4440" s="1" t="s">
        <v>2255</v>
      </c>
      <c r="C4440" s="1" t="s">
        <v>43</v>
      </c>
      <c r="D4440" s="1">
        <v>2019</v>
      </c>
      <c r="E4440" s="1">
        <v>3000</v>
      </c>
      <c r="F4440" s="1" t="s">
        <v>28</v>
      </c>
      <c r="G4440" s="1" t="s">
        <v>17</v>
      </c>
      <c r="H4440" s="1" t="s">
        <v>18</v>
      </c>
      <c r="I4440" s="1">
        <v>24.7</v>
      </c>
      <c r="J4440" s="1" t="s">
        <v>24</v>
      </c>
      <c r="K4440" s="1" t="s">
        <v>464</v>
      </c>
      <c r="L4440" s="1">
        <v>5</v>
      </c>
      <c r="N4440" s="1">
        <v>3.5</v>
      </c>
      <c r="P4440" s="2">
        <f t="shared" si="291"/>
        <v>47.3</v>
      </c>
      <c r="R4440" t="str">
        <f t="shared" si="292"/>
        <v/>
      </c>
    </row>
    <row r="4441" spans="1:18" ht="20.399999999999999" x14ac:dyDescent="0.35">
      <c r="A4441" s="1">
        <v>4439</v>
      </c>
      <c r="B4441" s="1" t="s">
        <v>419</v>
      </c>
      <c r="C4441" s="1" t="s">
        <v>39</v>
      </c>
      <c r="D4441" s="1">
        <v>2015</v>
      </c>
      <c r="E4441" s="1">
        <v>72495</v>
      </c>
      <c r="F4441" s="1" t="s">
        <v>23</v>
      </c>
      <c r="G4441" s="1" t="s">
        <v>17</v>
      </c>
      <c r="H4441" s="1" t="s">
        <v>18</v>
      </c>
      <c r="I4441" s="1">
        <v>21.9</v>
      </c>
      <c r="J4441" s="1" t="s">
        <v>24</v>
      </c>
      <c r="K4441" s="1" t="s">
        <v>32</v>
      </c>
      <c r="L4441" s="1">
        <v>5</v>
      </c>
      <c r="N4441" s="1">
        <v>7</v>
      </c>
      <c r="P4441" s="2">
        <f t="shared" si="291"/>
        <v>88.76</v>
      </c>
      <c r="R4441" t="str">
        <f t="shared" si="292"/>
        <v/>
      </c>
    </row>
    <row r="4442" spans="1:18" ht="20.399999999999999" x14ac:dyDescent="0.35">
      <c r="A4442" s="1">
        <v>4440</v>
      </c>
      <c r="B4442" s="1" t="s">
        <v>2452</v>
      </c>
      <c r="C4442" s="1" t="s">
        <v>27</v>
      </c>
      <c r="D4442" s="1">
        <v>2016</v>
      </c>
      <c r="E4442" s="1">
        <v>33000</v>
      </c>
      <c r="F4442" s="1" t="s">
        <v>23</v>
      </c>
      <c r="G4442" s="1" t="s">
        <v>35</v>
      </c>
      <c r="H4442" s="1" t="s">
        <v>18</v>
      </c>
      <c r="I4442" s="1">
        <v>19.079999999999998</v>
      </c>
      <c r="J4442" s="1" t="s">
        <v>24</v>
      </c>
      <c r="K4442" s="1" t="s">
        <v>25</v>
      </c>
      <c r="L4442" s="1">
        <v>5</v>
      </c>
      <c r="N4442" s="1">
        <v>8.6999999999999993</v>
      </c>
      <c r="P4442" s="2">
        <f t="shared" si="291"/>
        <v>126.2</v>
      </c>
      <c r="R4442" t="str">
        <f t="shared" si="292"/>
        <v/>
      </c>
    </row>
    <row r="4443" spans="1:18" ht="20.399999999999999" x14ac:dyDescent="0.35">
      <c r="A4443" s="1">
        <v>4441</v>
      </c>
      <c r="B4443" s="1" t="s">
        <v>467</v>
      </c>
      <c r="C4443" s="1" t="s">
        <v>39</v>
      </c>
      <c r="D4443" s="1">
        <v>2014</v>
      </c>
      <c r="E4443" s="1">
        <v>60000</v>
      </c>
      <c r="F4443" s="1" t="s">
        <v>23</v>
      </c>
      <c r="G4443" s="1" t="s">
        <v>35</v>
      </c>
      <c r="H4443" s="1" t="s">
        <v>18</v>
      </c>
      <c r="I4443" s="1">
        <v>12.07</v>
      </c>
      <c r="J4443" s="1" t="s">
        <v>24</v>
      </c>
      <c r="K4443" s="1" t="s">
        <v>226</v>
      </c>
      <c r="L4443" s="1">
        <v>7</v>
      </c>
      <c r="N4443" s="1">
        <v>45</v>
      </c>
      <c r="P4443" s="2">
        <f t="shared" si="291"/>
        <v>241.4</v>
      </c>
      <c r="R4443" t="str">
        <f t="shared" si="292"/>
        <v/>
      </c>
    </row>
    <row r="4444" spans="1:18" ht="20.399999999999999" x14ac:dyDescent="0.35">
      <c r="A4444" s="1">
        <v>4442</v>
      </c>
      <c r="B4444" s="1" t="s">
        <v>164</v>
      </c>
      <c r="C4444" s="1" t="s">
        <v>39</v>
      </c>
      <c r="D4444" s="1">
        <v>2016</v>
      </c>
      <c r="E4444" s="1">
        <v>80103</v>
      </c>
      <c r="F4444" s="1" t="s">
        <v>23</v>
      </c>
      <c r="G4444" s="1" t="s">
        <v>17</v>
      </c>
      <c r="H4444" s="1" t="s">
        <v>18</v>
      </c>
      <c r="I4444" s="1">
        <v>25</v>
      </c>
      <c r="J4444" s="1" t="s">
        <v>24</v>
      </c>
      <c r="K4444" s="1" t="s">
        <v>165</v>
      </c>
      <c r="L4444" s="1">
        <v>5</v>
      </c>
      <c r="N4444" s="1">
        <v>1.8</v>
      </c>
      <c r="P4444" s="2">
        <f t="shared" si="291"/>
        <v>69</v>
      </c>
      <c r="R4444" t="str">
        <f t="shared" si="292"/>
        <v/>
      </c>
    </row>
    <row r="4445" spans="1:18" ht="20.399999999999999" x14ac:dyDescent="0.35">
      <c r="A4445" s="1">
        <v>4443</v>
      </c>
      <c r="B4445" s="1" t="s">
        <v>535</v>
      </c>
      <c r="C4445" s="1" t="s">
        <v>57</v>
      </c>
      <c r="D4445" s="1">
        <v>2007</v>
      </c>
      <c r="E4445" s="1">
        <v>42100</v>
      </c>
      <c r="F4445" s="1" t="s">
        <v>28</v>
      </c>
      <c r="G4445" s="1" t="s">
        <v>17</v>
      </c>
      <c r="H4445" s="1" t="s">
        <v>18</v>
      </c>
      <c r="I4445" s="1">
        <v>18</v>
      </c>
      <c r="J4445" s="1" t="s">
        <v>24</v>
      </c>
      <c r="K4445" s="1" t="s">
        <v>536</v>
      </c>
      <c r="L4445" s="1">
        <v>5</v>
      </c>
      <c r="N4445" s="1">
        <v>0.99</v>
      </c>
      <c r="P4445" s="2">
        <f t="shared" si="291"/>
        <v>62</v>
      </c>
      <c r="R4445" t="str">
        <f t="shared" si="292"/>
        <v/>
      </c>
    </row>
    <row r="4446" spans="1:18" ht="20.399999999999999" x14ac:dyDescent="0.35">
      <c r="A4446" s="1">
        <v>4444</v>
      </c>
      <c r="B4446" s="1" t="s">
        <v>1158</v>
      </c>
      <c r="C4446" s="1" t="s">
        <v>57</v>
      </c>
      <c r="D4446" s="1">
        <v>2018</v>
      </c>
      <c r="E4446" s="1">
        <v>4500</v>
      </c>
      <c r="F4446" s="1" t="s">
        <v>28</v>
      </c>
      <c r="G4446" s="1" t="s">
        <v>17</v>
      </c>
      <c r="H4446" s="1" t="s">
        <v>18</v>
      </c>
      <c r="I4446" s="1">
        <v>18.899999999999999</v>
      </c>
      <c r="J4446" s="1" t="s">
        <v>24</v>
      </c>
      <c r="K4446" s="1" t="s">
        <v>327</v>
      </c>
      <c r="L4446" s="1">
        <v>5</v>
      </c>
      <c r="M4446" s="1" t="s">
        <v>1506</v>
      </c>
      <c r="N4446" s="1">
        <v>4.8</v>
      </c>
      <c r="P4446" s="2">
        <f t="shared" si="291"/>
        <v>81.86</v>
      </c>
      <c r="Q4446">
        <f t="shared" ref="Q4446:Q4489" si="293">VALUE(SUBSTITUTE(SUBSTITUTE(TRIM(M4446), CHAR(160), ""), " Lakh", "")) * 100000</f>
        <v>640000</v>
      </c>
      <c r="R4446">
        <f t="shared" si="292"/>
        <v>99.987209374999992</v>
      </c>
    </row>
    <row r="4447" spans="1:18" ht="20.399999999999999" x14ac:dyDescent="0.35">
      <c r="A4447" s="1">
        <v>4445</v>
      </c>
      <c r="B4447" s="1" t="s">
        <v>660</v>
      </c>
      <c r="C4447" s="1" t="s">
        <v>15</v>
      </c>
      <c r="D4447" s="1">
        <v>2014</v>
      </c>
      <c r="E4447" s="1">
        <v>97000</v>
      </c>
      <c r="F4447" s="1" t="s">
        <v>23</v>
      </c>
      <c r="G4447" s="1" t="s">
        <v>17</v>
      </c>
      <c r="H4447" s="1" t="s">
        <v>18</v>
      </c>
      <c r="I4447" s="1">
        <v>12.55</v>
      </c>
      <c r="J4447" s="1" t="s">
        <v>24</v>
      </c>
      <c r="K4447" s="1" t="s">
        <v>661</v>
      </c>
      <c r="L4447" s="1">
        <v>7</v>
      </c>
      <c r="N4447" s="1">
        <v>17.95</v>
      </c>
      <c r="P4447" s="2">
        <f t="shared" si="291"/>
        <v>169</v>
      </c>
      <c r="R4447" t="str">
        <f t="shared" si="292"/>
        <v/>
      </c>
    </row>
    <row r="4448" spans="1:18" ht="20.399999999999999" x14ac:dyDescent="0.35">
      <c r="A4448" s="1">
        <v>4446</v>
      </c>
      <c r="B4448" s="1" t="s">
        <v>2453</v>
      </c>
      <c r="C4448" s="1" t="s">
        <v>27</v>
      </c>
      <c r="D4448" s="1">
        <v>2016</v>
      </c>
      <c r="E4448" s="1">
        <v>50000</v>
      </c>
      <c r="F4448" s="1" t="s">
        <v>2454</v>
      </c>
      <c r="G4448" s="1" t="s">
        <v>35</v>
      </c>
      <c r="H4448" s="1" t="s">
        <v>18</v>
      </c>
      <c r="K4448" s="1" t="s">
        <v>2455</v>
      </c>
      <c r="L4448" s="1">
        <v>5</v>
      </c>
      <c r="M4448" s="1" t="s">
        <v>1877</v>
      </c>
      <c r="N4448" s="1">
        <v>13</v>
      </c>
      <c r="P4448" s="2">
        <f t="shared" si="291"/>
        <v>41</v>
      </c>
      <c r="Q4448">
        <f t="shared" si="293"/>
        <v>1358000</v>
      </c>
      <c r="R4448">
        <f t="shared" si="292"/>
        <v>99.996980854197346</v>
      </c>
    </row>
    <row r="4449" spans="1:18" ht="20.399999999999999" x14ac:dyDescent="0.35">
      <c r="A4449" s="1">
        <v>4447</v>
      </c>
      <c r="B4449" s="1" t="s">
        <v>326</v>
      </c>
      <c r="C4449" s="1" t="s">
        <v>53</v>
      </c>
      <c r="D4449" s="1">
        <v>2017</v>
      </c>
      <c r="E4449" s="1">
        <v>51223</v>
      </c>
      <c r="F4449" s="1" t="s">
        <v>28</v>
      </c>
      <c r="G4449" s="1" t="s">
        <v>17</v>
      </c>
      <c r="H4449" s="1" t="s">
        <v>18</v>
      </c>
      <c r="I4449" s="1">
        <v>18.899999999999999</v>
      </c>
      <c r="J4449" s="1" t="s">
        <v>24</v>
      </c>
      <c r="K4449" s="1" t="s">
        <v>327</v>
      </c>
      <c r="L4449" s="1">
        <v>5</v>
      </c>
      <c r="M4449" s="1" t="s">
        <v>2456</v>
      </c>
      <c r="N4449" s="1">
        <v>5.66</v>
      </c>
      <c r="P4449" s="2">
        <f t="shared" si="291"/>
        <v>81.86</v>
      </c>
      <c r="Q4449">
        <f t="shared" si="293"/>
        <v>748000</v>
      </c>
      <c r="R4449">
        <f t="shared" si="292"/>
        <v>99.989056149732619</v>
      </c>
    </row>
    <row r="4450" spans="1:18" ht="20.399999999999999" x14ac:dyDescent="0.35">
      <c r="A4450" s="1">
        <v>4448</v>
      </c>
      <c r="B4450" s="1" t="s">
        <v>465</v>
      </c>
      <c r="C4450" s="1" t="s">
        <v>61</v>
      </c>
      <c r="D4450" s="1">
        <v>2009</v>
      </c>
      <c r="E4450" s="1">
        <v>64000</v>
      </c>
      <c r="F4450" s="1" t="s">
        <v>28</v>
      </c>
      <c r="G4450" s="1" t="s">
        <v>17</v>
      </c>
      <c r="H4450" s="1" t="s">
        <v>18</v>
      </c>
      <c r="I4450" s="1">
        <v>17</v>
      </c>
      <c r="J4450" s="1" t="s">
        <v>24</v>
      </c>
      <c r="K4450" s="1" t="s">
        <v>466</v>
      </c>
      <c r="L4450" s="1">
        <v>5</v>
      </c>
      <c r="N4450" s="1">
        <v>3.1</v>
      </c>
      <c r="P4450" s="2">
        <f t="shared" si="291"/>
        <v>118</v>
      </c>
      <c r="R4450" t="str">
        <f t="shared" si="292"/>
        <v/>
      </c>
    </row>
    <row r="4451" spans="1:18" ht="20.399999999999999" x14ac:dyDescent="0.35">
      <c r="A4451" s="1">
        <v>4449</v>
      </c>
      <c r="B4451" s="1" t="s">
        <v>1341</v>
      </c>
      <c r="C4451" s="1" t="s">
        <v>53</v>
      </c>
      <c r="D4451" s="1">
        <v>2016</v>
      </c>
      <c r="E4451" s="1">
        <v>56911</v>
      </c>
      <c r="F4451" s="1" t="s">
        <v>28</v>
      </c>
      <c r="G4451" s="1" t="s">
        <v>17</v>
      </c>
      <c r="H4451" s="1" t="s">
        <v>18</v>
      </c>
      <c r="I4451" s="1">
        <v>18.600000000000001</v>
      </c>
      <c r="J4451" s="1" t="s">
        <v>24</v>
      </c>
      <c r="K4451" s="1" t="s">
        <v>327</v>
      </c>
      <c r="L4451" s="1">
        <v>5</v>
      </c>
      <c r="N4451" s="1">
        <v>6.54</v>
      </c>
      <c r="P4451" s="2">
        <f t="shared" si="291"/>
        <v>81.86</v>
      </c>
      <c r="R4451" t="str">
        <f t="shared" si="292"/>
        <v/>
      </c>
    </row>
    <row r="4452" spans="1:18" ht="20.399999999999999" x14ac:dyDescent="0.35">
      <c r="A4452" s="1">
        <v>4450</v>
      </c>
      <c r="B4452" s="1" t="s">
        <v>1962</v>
      </c>
      <c r="C4452" s="1" t="s">
        <v>39</v>
      </c>
      <c r="D4452" s="1">
        <v>2015</v>
      </c>
      <c r="E4452" s="1">
        <v>147848</v>
      </c>
      <c r="F4452" s="1" t="s">
        <v>23</v>
      </c>
      <c r="G4452" s="1" t="s">
        <v>17</v>
      </c>
      <c r="H4452" s="1" t="s">
        <v>18</v>
      </c>
      <c r="I4452" s="1">
        <v>12.8</v>
      </c>
      <c r="J4452" s="1" t="s">
        <v>24</v>
      </c>
      <c r="K4452" s="1" t="s">
        <v>93</v>
      </c>
      <c r="L4452" s="1">
        <v>8</v>
      </c>
      <c r="N4452" s="1">
        <v>13.2</v>
      </c>
      <c r="P4452" s="2">
        <f t="shared" si="291"/>
        <v>102</v>
      </c>
      <c r="R4452" t="str">
        <f t="shared" si="292"/>
        <v/>
      </c>
    </row>
    <row r="4453" spans="1:18" ht="20.399999999999999" x14ac:dyDescent="0.35">
      <c r="A4453" s="1">
        <v>4451</v>
      </c>
      <c r="B4453" s="1" t="s">
        <v>2457</v>
      </c>
      <c r="C4453" s="1" t="s">
        <v>53</v>
      </c>
      <c r="D4453" s="1">
        <v>2018</v>
      </c>
      <c r="E4453" s="1">
        <v>21290</v>
      </c>
      <c r="F4453" s="1" t="s">
        <v>28</v>
      </c>
      <c r="G4453" s="1" t="s">
        <v>35</v>
      </c>
      <c r="H4453" s="1" t="s">
        <v>18</v>
      </c>
      <c r="I4453" s="1">
        <v>13</v>
      </c>
      <c r="J4453" s="1" t="s">
        <v>24</v>
      </c>
      <c r="K4453" s="1" t="s">
        <v>2458</v>
      </c>
      <c r="L4453" s="1">
        <v>4</v>
      </c>
      <c r="M4453" s="1" t="s">
        <v>2459</v>
      </c>
      <c r="N4453" s="1">
        <v>56.8</v>
      </c>
      <c r="P4453" s="2">
        <f t="shared" si="291"/>
        <v>395</v>
      </c>
      <c r="Q4453">
        <f t="shared" si="293"/>
        <v>8392000</v>
      </c>
      <c r="R4453">
        <f t="shared" si="292"/>
        <v>99.995293136320313</v>
      </c>
    </row>
    <row r="4454" spans="1:18" ht="20.399999999999999" x14ac:dyDescent="0.35">
      <c r="A4454" s="1">
        <v>4452</v>
      </c>
      <c r="B4454" s="1" t="s">
        <v>412</v>
      </c>
      <c r="C4454" s="1" t="s">
        <v>53</v>
      </c>
      <c r="D4454" s="1">
        <v>2019</v>
      </c>
      <c r="E4454" s="1">
        <v>14076</v>
      </c>
      <c r="F4454" s="1" t="s">
        <v>23</v>
      </c>
      <c r="G4454" s="1" t="s">
        <v>35</v>
      </c>
      <c r="H4454" s="1" t="s">
        <v>18</v>
      </c>
      <c r="I4454" s="1">
        <v>11.36</v>
      </c>
      <c r="J4454" s="1" t="s">
        <v>24</v>
      </c>
      <c r="K4454" s="1" t="s">
        <v>46</v>
      </c>
      <c r="L4454" s="1">
        <v>7</v>
      </c>
      <c r="M4454" s="1" t="s">
        <v>413</v>
      </c>
      <c r="N4454" s="1">
        <v>19.399999999999999</v>
      </c>
      <c r="P4454" s="2">
        <f t="shared" si="291"/>
        <v>171.5</v>
      </c>
      <c r="Q4454">
        <f t="shared" si="293"/>
        <v>2073999.9999999998</v>
      </c>
      <c r="R4454">
        <f t="shared" si="292"/>
        <v>99.991730954676953</v>
      </c>
    </row>
    <row r="4455" spans="1:18" ht="20.399999999999999" x14ac:dyDescent="0.35">
      <c r="A4455" s="1">
        <v>4453</v>
      </c>
      <c r="B4455" s="1" t="s">
        <v>2435</v>
      </c>
      <c r="C4455" s="1" t="s">
        <v>129</v>
      </c>
      <c r="D4455" s="1">
        <v>2007</v>
      </c>
      <c r="E4455" s="1">
        <v>75180</v>
      </c>
      <c r="F4455" s="1" t="s">
        <v>28</v>
      </c>
      <c r="G4455" s="1" t="s">
        <v>17</v>
      </c>
      <c r="H4455" s="1" t="s">
        <v>18</v>
      </c>
      <c r="I4455" s="1">
        <v>18.2</v>
      </c>
      <c r="J4455" s="1" t="s">
        <v>24</v>
      </c>
      <c r="K4455" s="1" t="s">
        <v>106</v>
      </c>
      <c r="L4455" s="1">
        <v>5</v>
      </c>
      <c r="N4455" s="1">
        <v>1.65</v>
      </c>
      <c r="P4455" s="2">
        <f t="shared" si="291"/>
        <v>64</v>
      </c>
      <c r="R4455" t="str">
        <f t="shared" si="292"/>
        <v/>
      </c>
    </row>
    <row r="4456" spans="1:18" ht="20.399999999999999" x14ac:dyDescent="0.35">
      <c r="A4456" s="1">
        <v>4454</v>
      </c>
      <c r="B4456" s="1" t="s">
        <v>410</v>
      </c>
      <c r="C4456" s="1" t="s">
        <v>43</v>
      </c>
      <c r="D4456" s="1">
        <v>2013</v>
      </c>
      <c r="E4456" s="1">
        <v>92000</v>
      </c>
      <c r="F4456" s="1" t="s">
        <v>23</v>
      </c>
      <c r="G4456" s="1" t="s">
        <v>17</v>
      </c>
      <c r="H4456" s="1" t="s">
        <v>36</v>
      </c>
      <c r="I4456" s="1">
        <v>22.9</v>
      </c>
      <c r="J4456" s="1" t="s">
        <v>24</v>
      </c>
      <c r="K4456" s="1" t="s">
        <v>51</v>
      </c>
      <c r="L4456" s="1">
        <v>5</v>
      </c>
      <c r="N4456" s="1">
        <v>4.3499999999999996</v>
      </c>
      <c r="P4456" s="2">
        <f t="shared" si="291"/>
        <v>74</v>
      </c>
      <c r="R4456" t="str">
        <f t="shared" si="292"/>
        <v/>
      </c>
    </row>
    <row r="4457" spans="1:18" ht="20.399999999999999" x14ac:dyDescent="0.35">
      <c r="A4457" s="1">
        <v>4455</v>
      </c>
      <c r="B4457" s="1" t="s">
        <v>1156</v>
      </c>
      <c r="C4457" s="1" t="s">
        <v>39</v>
      </c>
      <c r="D4457" s="1">
        <v>2015</v>
      </c>
      <c r="E4457" s="1">
        <v>57266</v>
      </c>
      <c r="F4457" s="1" t="s">
        <v>23</v>
      </c>
      <c r="G4457" s="1" t="s">
        <v>17</v>
      </c>
      <c r="H4457" s="1" t="s">
        <v>18</v>
      </c>
      <c r="I4457" s="1">
        <v>20.5</v>
      </c>
      <c r="J4457" s="1" t="s">
        <v>24</v>
      </c>
      <c r="K4457" s="1" t="s">
        <v>1157</v>
      </c>
      <c r="L4457" s="1">
        <v>5</v>
      </c>
      <c r="N4457" s="1">
        <v>6.5</v>
      </c>
      <c r="P4457" s="2">
        <f t="shared" si="291"/>
        <v>91.72</v>
      </c>
      <c r="R4457" t="str">
        <f t="shared" si="292"/>
        <v/>
      </c>
    </row>
    <row r="4458" spans="1:18" ht="20.399999999999999" x14ac:dyDescent="0.35">
      <c r="A4458" s="1">
        <v>4456</v>
      </c>
      <c r="B4458" s="1" t="s">
        <v>154</v>
      </c>
      <c r="C4458" s="1" t="s">
        <v>61</v>
      </c>
      <c r="D4458" s="1">
        <v>2007</v>
      </c>
      <c r="E4458" s="1">
        <v>64000</v>
      </c>
      <c r="F4458" s="1" t="s">
        <v>28</v>
      </c>
      <c r="G4458" s="1" t="s">
        <v>17</v>
      </c>
      <c r="H4458" s="1" t="s">
        <v>18</v>
      </c>
      <c r="I4458" s="1">
        <v>18.2</v>
      </c>
      <c r="J4458" s="1" t="s">
        <v>24</v>
      </c>
      <c r="K4458" s="1" t="s">
        <v>88</v>
      </c>
      <c r="L4458" s="1">
        <v>5</v>
      </c>
      <c r="N4458" s="1">
        <v>1.1100000000000001</v>
      </c>
      <c r="P4458" s="2">
        <f t="shared" si="291"/>
        <v>67.099999999999994</v>
      </c>
      <c r="R4458" t="str">
        <f t="shared" si="292"/>
        <v/>
      </c>
    </row>
    <row r="4459" spans="1:18" ht="20.399999999999999" x14ac:dyDescent="0.35">
      <c r="A4459" s="1">
        <v>4457</v>
      </c>
      <c r="B4459" s="1" t="s">
        <v>361</v>
      </c>
      <c r="C4459" s="1" t="s">
        <v>15</v>
      </c>
      <c r="D4459" s="1">
        <v>2013</v>
      </c>
      <c r="E4459" s="1">
        <v>41000</v>
      </c>
      <c r="F4459" s="1" t="s">
        <v>23</v>
      </c>
      <c r="G4459" s="1" t="s">
        <v>17</v>
      </c>
      <c r="H4459" s="1" t="s">
        <v>18</v>
      </c>
      <c r="I4459" s="1">
        <v>19.87</v>
      </c>
      <c r="J4459" s="1" t="s">
        <v>24</v>
      </c>
      <c r="K4459" s="1" t="s">
        <v>72</v>
      </c>
      <c r="L4459" s="1">
        <v>5</v>
      </c>
      <c r="N4459" s="1">
        <v>5.5</v>
      </c>
      <c r="P4459" s="2">
        <f t="shared" si="291"/>
        <v>83.8</v>
      </c>
      <c r="R4459" t="str">
        <f t="shared" si="292"/>
        <v/>
      </c>
    </row>
    <row r="4460" spans="1:18" ht="20.399999999999999" x14ac:dyDescent="0.35">
      <c r="A4460" s="1">
        <v>4458</v>
      </c>
      <c r="B4460" s="1" t="s">
        <v>1942</v>
      </c>
      <c r="C4460" s="1" t="s">
        <v>61</v>
      </c>
      <c r="D4460" s="1">
        <v>2012</v>
      </c>
      <c r="E4460" s="1">
        <v>45999</v>
      </c>
      <c r="F4460" s="1" t="s">
        <v>23</v>
      </c>
      <c r="G4460" s="1" t="s">
        <v>17</v>
      </c>
      <c r="H4460" s="1" t="s">
        <v>18</v>
      </c>
      <c r="I4460" s="1">
        <v>10.5</v>
      </c>
      <c r="J4460" s="1" t="s">
        <v>24</v>
      </c>
      <c r="K4460" s="1" t="s">
        <v>773</v>
      </c>
      <c r="L4460" s="1">
        <v>6</v>
      </c>
      <c r="N4460" s="1">
        <v>11</v>
      </c>
      <c r="P4460" s="2">
        <f t="shared" si="291"/>
        <v>107.2</v>
      </c>
      <c r="R4460" t="str">
        <f t="shared" si="292"/>
        <v/>
      </c>
    </row>
    <row r="4461" spans="1:18" ht="20.399999999999999" x14ac:dyDescent="0.35">
      <c r="A4461" s="1">
        <v>4459</v>
      </c>
      <c r="B4461" s="1" t="s">
        <v>492</v>
      </c>
      <c r="C4461" s="1" t="s">
        <v>22</v>
      </c>
      <c r="D4461" s="1">
        <v>2015</v>
      </c>
      <c r="E4461" s="1">
        <v>50000</v>
      </c>
      <c r="F4461" s="1" t="s">
        <v>28</v>
      </c>
      <c r="G4461" s="1" t="s">
        <v>35</v>
      </c>
      <c r="H4461" s="1" t="s">
        <v>18</v>
      </c>
      <c r="I4461" s="1">
        <v>23.1</v>
      </c>
      <c r="J4461" s="1" t="s">
        <v>24</v>
      </c>
      <c r="K4461" s="1" t="s">
        <v>398</v>
      </c>
      <c r="L4461" s="1">
        <v>5</v>
      </c>
      <c r="N4461" s="1">
        <v>3.9</v>
      </c>
      <c r="P4461" s="2">
        <f t="shared" si="291"/>
        <v>67.040000000000006</v>
      </c>
      <c r="R4461" t="str">
        <f t="shared" si="292"/>
        <v/>
      </c>
    </row>
    <row r="4462" spans="1:18" ht="20.399999999999999" x14ac:dyDescent="0.35">
      <c r="A4462" s="1">
        <v>4460</v>
      </c>
      <c r="B4462" s="1" t="s">
        <v>2460</v>
      </c>
      <c r="C4462" s="1" t="s">
        <v>22</v>
      </c>
      <c r="D4462" s="1">
        <v>2013</v>
      </c>
      <c r="E4462" s="1">
        <v>70000</v>
      </c>
      <c r="F4462" s="1" t="s">
        <v>23</v>
      </c>
      <c r="G4462" s="1" t="s">
        <v>17</v>
      </c>
      <c r="H4462" s="1" t="s">
        <v>18</v>
      </c>
      <c r="I4462" s="1">
        <v>17.88</v>
      </c>
      <c r="J4462" s="1" t="s">
        <v>24</v>
      </c>
      <c r="K4462" s="1" t="s">
        <v>2461</v>
      </c>
      <c r="L4462" s="1">
        <v>5</v>
      </c>
      <c r="N4462" s="1">
        <v>1.8</v>
      </c>
      <c r="P4462" s="2">
        <f t="shared" si="291"/>
        <v>48.21</v>
      </c>
      <c r="R4462" t="str">
        <f t="shared" si="292"/>
        <v/>
      </c>
    </row>
    <row r="4463" spans="1:18" ht="20.399999999999999" x14ac:dyDescent="0.35">
      <c r="A4463" s="1">
        <v>4461</v>
      </c>
      <c r="B4463" s="1" t="s">
        <v>1341</v>
      </c>
      <c r="C4463" s="1" t="s">
        <v>53</v>
      </c>
      <c r="D4463" s="1">
        <v>2016</v>
      </c>
      <c r="E4463" s="1">
        <v>37540</v>
      </c>
      <c r="F4463" s="1" t="s">
        <v>28</v>
      </c>
      <c r="G4463" s="1" t="s">
        <v>17</v>
      </c>
      <c r="H4463" s="1" t="s">
        <v>18</v>
      </c>
      <c r="I4463" s="1">
        <v>18.600000000000001</v>
      </c>
      <c r="J4463" s="1" t="s">
        <v>24</v>
      </c>
      <c r="K4463" s="1" t="s">
        <v>327</v>
      </c>
      <c r="L4463" s="1">
        <v>5</v>
      </c>
      <c r="N4463" s="1">
        <v>6.22</v>
      </c>
      <c r="P4463" s="2">
        <f t="shared" si="291"/>
        <v>81.86</v>
      </c>
      <c r="R4463" t="str">
        <f t="shared" si="292"/>
        <v/>
      </c>
    </row>
    <row r="4464" spans="1:18" ht="20.399999999999999" x14ac:dyDescent="0.35">
      <c r="A4464" s="1">
        <v>4462</v>
      </c>
      <c r="B4464" s="1" t="s">
        <v>492</v>
      </c>
      <c r="C4464" s="1" t="s">
        <v>39</v>
      </c>
      <c r="D4464" s="1">
        <v>2014</v>
      </c>
      <c r="E4464" s="1">
        <v>44000</v>
      </c>
      <c r="F4464" s="1" t="s">
        <v>28</v>
      </c>
      <c r="G4464" s="1" t="s">
        <v>35</v>
      </c>
      <c r="H4464" s="1" t="s">
        <v>18</v>
      </c>
      <c r="I4464" s="1">
        <v>23.1</v>
      </c>
      <c r="J4464" s="1" t="s">
        <v>24</v>
      </c>
      <c r="K4464" s="1" t="s">
        <v>398</v>
      </c>
      <c r="L4464" s="1">
        <v>5</v>
      </c>
      <c r="N4464" s="1">
        <v>4.3</v>
      </c>
      <c r="P4464" s="2">
        <f t="shared" si="291"/>
        <v>67.040000000000006</v>
      </c>
      <c r="R4464" t="str">
        <f t="shared" si="292"/>
        <v/>
      </c>
    </row>
    <row r="4465" spans="1:18" ht="20.399999999999999" x14ac:dyDescent="0.35">
      <c r="A4465" s="1">
        <v>4463</v>
      </c>
      <c r="B4465" s="1" t="s">
        <v>326</v>
      </c>
      <c r="C4465" s="1" t="s">
        <v>39</v>
      </c>
      <c r="D4465" s="1">
        <v>2017</v>
      </c>
      <c r="E4465" s="1">
        <v>22500</v>
      </c>
      <c r="F4465" s="1" t="s">
        <v>28</v>
      </c>
      <c r="G4465" s="1" t="s">
        <v>17</v>
      </c>
      <c r="H4465" s="1" t="s">
        <v>18</v>
      </c>
      <c r="I4465" s="1">
        <v>18.899999999999999</v>
      </c>
      <c r="J4465" s="1" t="s">
        <v>24</v>
      </c>
      <c r="K4465" s="1" t="s">
        <v>327</v>
      </c>
      <c r="L4465" s="1">
        <v>5</v>
      </c>
      <c r="M4465" s="1" t="s">
        <v>1171</v>
      </c>
      <c r="N4465" s="1">
        <v>5.99</v>
      </c>
      <c r="P4465" s="2">
        <f t="shared" si="291"/>
        <v>81.86</v>
      </c>
      <c r="Q4465">
        <f t="shared" si="293"/>
        <v>782000</v>
      </c>
      <c r="R4465">
        <f t="shared" si="292"/>
        <v>99.989531969309468</v>
      </c>
    </row>
    <row r="4466" spans="1:18" ht="20.399999999999999" x14ac:dyDescent="0.35">
      <c r="A4466" s="1">
        <v>4464</v>
      </c>
      <c r="B4466" s="1" t="s">
        <v>418</v>
      </c>
      <c r="C4466" s="1" t="s">
        <v>61</v>
      </c>
      <c r="D4466" s="1">
        <v>2017</v>
      </c>
      <c r="E4466" s="1">
        <v>17431</v>
      </c>
      <c r="F4466" s="1" t="s">
        <v>28</v>
      </c>
      <c r="G4466" s="1" t="s">
        <v>17</v>
      </c>
      <c r="H4466" s="1" t="s">
        <v>18</v>
      </c>
      <c r="I4466" s="1">
        <v>18.600000000000001</v>
      </c>
      <c r="J4466" s="1" t="s">
        <v>24</v>
      </c>
      <c r="K4466" s="1" t="s">
        <v>368</v>
      </c>
      <c r="L4466" s="1">
        <v>5</v>
      </c>
      <c r="N4466" s="1">
        <v>6</v>
      </c>
      <c r="P4466" s="2">
        <f t="shared" si="291"/>
        <v>81.83</v>
      </c>
      <c r="R4466" t="str">
        <f t="shared" si="292"/>
        <v/>
      </c>
    </row>
    <row r="4467" spans="1:18" ht="20.399999999999999" x14ac:dyDescent="0.35">
      <c r="A4467" s="1">
        <v>4465</v>
      </c>
      <c r="B4467" s="1" t="s">
        <v>469</v>
      </c>
      <c r="C4467" s="1" t="s">
        <v>61</v>
      </c>
      <c r="D4467" s="1">
        <v>2014</v>
      </c>
      <c r="E4467" s="1">
        <v>61566</v>
      </c>
      <c r="F4467" s="1" t="s">
        <v>28</v>
      </c>
      <c r="G4467" s="1" t="s">
        <v>17</v>
      </c>
      <c r="H4467" s="1" t="s">
        <v>18</v>
      </c>
      <c r="I4467" s="1">
        <v>17.100000000000001</v>
      </c>
      <c r="J4467" s="1" t="s">
        <v>24</v>
      </c>
      <c r="K4467" s="1" t="s">
        <v>283</v>
      </c>
      <c r="L4467" s="1">
        <v>5</v>
      </c>
      <c r="N4467" s="1">
        <v>5.85</v>
      </c>
      <c r="P4467" s="2">
        <f t="shared" si="291"/>
        <v>121.3</v>
      </c>
      <c r="R4467" t="str">
        <f t="shared" si="292"/>
        <v/>
      </c>
    </row>
    <row r="4468" spans="1:18" ht="20.399999999999999" x14ac:dyDescent="0.35">
      <c r="A4468" s="1">
        <v>4466</v>
      </c>
      <c r="B4468" s="1" t="s">
        <v>866</v>
      </c>
      <c r="C4468" s="1" t="s">
        <v>53</v>
      </c>
      <c r="D4468" s="1">
        <v>2014</v>
      </c>
      <c r="E4468" s="1">
        <v>61730</v>
      </c>
      <c r="F4468" s="1" t="s">
        <v>23</v>
      </c>
      <c r="G4468" s="1" t="s">
        <v>35</v>
      </c>
      <c r="H4468" s="1" t="s">
        <v>18</v>
      </c>
      <c r="I4468" s="1">
        <v>12.39</v>
      </c>
      <c r="J4468" s="1" t="s">
        <v>24</v>
      </c>
      <c r="K4468" s="1" t="s">
        <v>867</v>
      </c>
      <c r="L4468" s="1">
        <v>5</v>
      </c>
      <c r="N4468" s="1">
        <v>19.940000000000001</v>
      </c>
      <c r="P4468" s="2">
        <f t="shared" si="291"/>
        <v>147.51</v>
      </c>
      <c r="R4468" t="str">
        <f t="shared" si="292"/>
        <v/>
      </c>
    </row>
    <row r="4469" spans="1:18" ht="20.399999999999999" x14ac:dyDescent="0.35">
      <c r="A4469" s="1">
        <v>4467</v>
      </c>
      <c r="B4469" s="1" t="s">
        <v>1178</v>
      </c>
      <c r="C4469" s="1" t="s">
        <v>27</v>
      </c>
      <c r="D4469" s="1">
        <v>2009</v>
      </c>
      <c r="E4469" s="1">
        <v>68000</v>
      </c>
      <c r="F4469" s="1" t="s">
        <v>28</v>
      </c>
      <c r="G4469" s="1" t="s">
        <v>17</v>
      </c>
      <c r="H4469" s="1" t="s">
        <v>18</v>
      </c>
      <c r="I4469" s="1">
        <v>16.100000000000001</v>
      </c>
      <c r="J4469" s="1" t="s">
        <v>24</v>
      </c>
      <c r="K4469" s="1" t="s">
        <v>1179</v>
      </c>
      <c r="L4469" s="1">
        <v>5</v>
      </c>
      <c r="N4469" s="1">
        <v>2.9</v>
      </c>
      <c r="P4469" s="2">
        <f t="shared" si="291"/>
        <v>88.2</v>
      </c>
      <c r="R4469" t="str">
        <f t="shared" si="292"/>
        <v/>
      </c>
    </row>
    <row r="4470" spans="1:18" ht="20.399999999999999" x14ac:dyDescent="0.35">
      <c r="A4470" s="1">
        <v>4468</v>
      </c>
      <c r="B4470" s="1" t="s">
        <v>195</v>
      </c>
      <c r="C4470" s="1" t="s">
        <v>15</v>
      </c>
      <c r="D4470" s="1">
        <v>2014</v>
      </c>
      <c r="E4470" s="1">
        <v>29000</v>
      </c>
      <c r="F4470" s="1" t="s">
        <v>28</v>
      </c>
      <c r="G4470" s="1" t="s">
        <v>17</v>
      </c>
      <c r="H4470" s="1" t="s">
        <v>18</v>
      </c>
      <c r="I4470" s="1">
        <v>18</v>
      </c>
      <c r="J4470" s="1" t="s">
        <v>24</v>
      </c>
      <c r="K4470" s="1" t="s">
        <v>196</v>
      </c>
      <c r="L4470" s="1">
        <v>5</v>
      </c>
      <c r="N4470" s="1">
        <v>4.25</v>
      </c>
      <c r="P4470" s="2">
        <f t="shared" si="291"/>
        <v>86.7</v>
      </c>
      <c r="R4470" t="str">
        <f t="shared" si="292"/>
        <v/>
      </c>
    </row>
    <row r="4471" spans="1:18" ht="20.399999999999999" x14ac:dyDescent="0.35">
      <c r="A4471" s="1">
        <v>4469</v>
      </c>
      <c r="B4471" s="1" t="s">
        <v>1148</v>
      </c>
      <c r="C4471" s="1" t="s">
        <v>39</v>
      </c>
      <c r="D4471" s="1">
        <v>2010</v>
      </c>
      <c r="E4471" s="1">
        <v>156210</v>
      </c>
      <c r="F4471" s="1" t="s">
        <v>23</v>
      </c>
      <c r="G4471" s="1" t="s">
        <v>17</v>
      </c>
      <c r="H4471" s="1" t="s">
        <v>18</v>
      </c>
      <c r="I4471" s="1">
        <v>21.43</v>
      </c>
      <c r="J4471" s="1" t="s">
        <v>24</v>
      </c>
      <c r="K4471" s="1" t="s">
        <v>566</v>
      </c>
      <c r="L4471" s="1">
        <v>5</v>
      </c>
      <c r="N4471" s="1">
        <v>5.99</v>
      </c>
      <c r="P4471" s="2">
        <f t="shared" si="291"/>
        <v>87.2</v>
      </c>
      <c r="R4471" t="str">
        <f t="shared" si="292"/>
        <v/>
      </c>
    </row>
    <row r="4472" spans="1:18" ht="20.399999999999999" x14ac:dyDescent="0.35">
      <c r="A4472" s="1">
        <v>4470</v>
      </c>
      <c r="B4472" s="1" t="s">
        <v>378</v>
      </c>
      <c r="C4472" s="1" t="s">
        <v>57</v>
      </c>
      <c r="D4472" s="1">
        <v>2013</v>
      </c>
      <c r="E4472" s="1">
        <v>46500</v>
      </c>
      <c r="F4472" s="1" t="s">
        <v>23</v>
      </c>
      <c r="G4472" s="1" t="s">
        <v>17</v>
      </c>
      <c r="H4472" s="1" t="s">
        <v>18</v>
      </c>
      <c r="I4472" s="1">
        <v>27.4</v>
      </c>
      <c r="J4472" s="1" t="s">
        <v>24</v>
      </c>
      <c r="K4472" s="1" t="s">
        <v>69</v>
      </c>
      <c r="L4472" s="1">
        <v>5</v>
      </c>
      <c r="M4472" s="1" t="s">
        <v>379</v>
      </c>
      <c r="N4472" s="1">
        <v>3.3</v>
      </c>
      <c r="P4472" s="2">
        <f t="shared" si="291"/>
        <v>98.6</v>
      </c>
      <c r="Q4472">
        <f t="shared" si="293"/>
        <v>853999.99999999988</v>
      </c>
      <c r="R4472">
        <f t="shared" si="292"/>
        <v>99.988454332552706</v>
      </c>
    </row>
    <row r="4473" spans="1:18" ht="20.399999999999999" x14ac:dyDescent="0.35">
      <c r="A4473" s="1">
        <v>4471</v>
      </c>
      <c r="B4473" s="1" t="s">
        <v>966</v>
      </c>
      <c r="C4473" s="1" t="s">
        <v>34</v>
      </c>
      <c r="D4473" s="1">
        <v>2009</v>
      </c>
      <c r="E4473" s="1">
        <v>52830</v>
      </c>
      <c r="F4473" s="1" t="s">
        <v>23</v>
      </c>
      <c r="G4473" s="1" t="s">
        <v>35</v>
      </c>
      <c r="H4473" s="1" t="s">
        <v>36</v>
      </c>
      <c r="I4473" s="1">
        <v>16.77</v>
      </c>
      <c r="J4473" s="1" t="s">
        <v>24</v>
      </c>
      <c r="K4473" s="1" t="s">
        <v>967</v>
      </c>
      <c r="L4473" s="1">
        <v>5</v>
      </c>
      <c r="N4473" s="1">
        <v>8.08</v>
      </c>
      <c r="P4473" s="2">
        <f t="shared" si="291"/>
        <v>241.38</v>
      </c>
      <c r="R4473" t="str">
        <f t="shared" si="292"/>
        <v/>
      </c>
    </row>
    <row r="4474" spans="1:18" ht="20.399999999999999" x14ac:dyDescent="0.35">
      <c r="A4474" s="1">
        <v>4472</v>
      </c>
      <c r="B4474" s="1" t="s">
        <v>397</v>
      </c>
      <c r="C4474" s="1" t="s">
        <v>43</v>
      </c>
      <c r="D4474" s="1">
        <v>2017</v>
      </c>
      <c r="E4474" s="1">
        <v>39867</v>
      </c>
      <c r="F4474" s="1" t="s">
        <v>28</v>
      </c>
      <c r="G4474" s="1" t="s">
        <v>17</v>
      </c>
      <c r="H4474" s="1" t="s">
        <v>18</v>
      </c>
      <c r="I4474" s="1">
        <v>22.5</v>
      </c>
      <c r="J4474" s="1" t="s">
        <v>24</v>
      </c>
      <c r="K4474" s="1" t="s">
        <v>398</v>
      </c>
      <c r="L4474" s="1">
        <v>5</v>
      </c>
      <c r="M4474" s="1" t="s">
        <v>2272</v>
      </c>
      <c r="N4474" s="1">
        <v>4.5</v>
      </c>
      <c r="P4474" s="2">
        <f t="shared" si="291"/>
        <v>67.040000000000006</v>
      </c>
      <c r="Q4474">
        <f t="shared" si="293"/>
        <v>544000</v>
      </c>
      <c r="R4474">
        <f t="shared" si="292"/>
        <v>99.987676470588227</v>
      </c>
    </row>
    <row r="4475" spans="1:18" ht="20.399999999999999" x14ac:dyDescent="0.35">
      <c r="A4475" s="1">
        <v>4473</v>
      </c>
      <c r="B4475" s="1" t="s">
        <v>2462</v>
      </c>
      <c r="C4475" s="1" t="s">
        <v>39</v>
      </c>
      <c r="D4475" s="1">
        <v>2014</v>
      </c>
      <c r="E4475" s="1">
        <v>58972</v>
      </c>
      <c r="F4475" s="1" t="s">
        <v>23</v>
      </c>
      <c r="G4475" s="1" t="s">
        <v>17</v>
      </c>
      <c r="H4475" s="1" t="s">
        <v>18</v>
      </c>
      <c r="I4475" s="1">
        <v>24.2</v>
      </c>
      <c r="J4475" s="1" t="s">
        <v>24</v>
      </c>
      <c r="K4475" s="1" t="s">
        <v>69</v>
      </c>
      <c r="L4475" s="1">
        <v>7</v>
      </c>
      <c r="N4475" s="1">
        <v>6.5</v>
      </c>
      <c r="P4475" s="2">
        <f t="shared" si="291"/>
        <v>98.6</v>
      </c>
      <c r="R4475" t="str">
        <f t="shared" si="292"/>
        <v/>
      </c>
    </row>
    <row r="4476" spans="1:18" ht="20.399999999999999" x14ac:dyDescent="0.35">
      <c r="A4476" s="1">
        <v>4474</v>
      </c>
      <c r="B4476" s="1" t="s">
        <v>2341</v>
      </c>
      <c r="C4476" s="1" t="s">
        <v>74</v>
      </c>
      <c r="D4476" s="1">
        <v>2006</v>
      </c>
      <c r="E4476" s="1">
        <v>66000</v>
      </c>
      <c r="F4476" s="1" t="s">
        <v>28</v>
      </c>
      <c r="G4476" s="1" t="s">
        <v>35</v>
      </c>
      <c r="H4476" s="1" t="s">
        <v>36</v>
      </c>
      <c r="I4476" s="1">
        <v>10.1</v>
      </c>
      <c r="J4476" s="1" t="s">
        <v>24</v>
      </c>
      <c r="K4476" s="1" t="s">
        <v>270</v>
      </c>
      <c r="L4476" s="1">
        <v>5</v>
      </c>
      <c r="N4476" s="1">
        <v>3.9</v>
      </c>
      <c r="P4476" s="2">
        <f t="shared" si="291"/>
        <v>152</v>
      </c>
      <c r="R4476" t="str">
        <f t="shared" si="292"/>
        <v/>
      </c>
    </row>
    <row r="4477" spans="1:18" ht="20.399999999999999" x14ac:dyDescent="0.35">
      <c r="A4477" s="1">
        <v>4475</v>
      </c>
      <c r="B4477" s="1" t="s">
        <v>469</v>
      </c>
      <c r="C4477" s="1" t="s">
        <v>61</v>
      </c>
      <c r="D4477" s="1">
        <v>2013</v>
      </c>
      <c r="E4477" s="1">
        <v>52000</v>
      </c>
      <c r="F4477" s="1" t="s">
        <v>28</v>
      </c>
      <c r="G4477" s="1" t="s">
        <v>17</v>
      </c>
      <c r="H4477" s="1" t="s">
        <v>18</v>
      </c>
      <c r="I4477" s="1">
        <v>17.100000000000001</v>
      </c>
      <c r="J4477" s="1" t="s">
        <v>24</v>
      </c>
      <c r="K4477" s="1" t="s">
        <v>283</v>
      </c>
      <c r="L4477" s="1">
        <v>5</v>
      </c>
      <c r="N4477" s="1">
        <v>5.25</v>
      </c>
      <c r="P4477" s="2">
        <f t="shared" si="291"/>
        <v>121.3</v>
      </c>
      <c r="R4477" t="str">
        <f t="shared" si="292"/>
        <v/>
      </c>
    </row>
    <row r="4478" spans="1:18" ht="20.399999999999999" x14ac:dyDescent="0.35">
      <c r="A4478" s="1">
        <v>4476</v>
      </c>
      <c r="B4478" s="1" t="s">
        <v>414</v>
      </c>
      <c r="C4478" s="1" t="s">
        <v>74</v>
      </c>
      <c r="D4478" s="1">
        <v>2014</v>
      </c>
      <c r="E4478" s="1">
        <v>58000</v>
      </c>
      <c r="F4478" s="1" t="s">
        <v>23</v>
      </c>
      <c r="G4478" s="1" t="s">
        <v>35</v>
      </c>
      <c r="H4478" s="1" t="s">
        <v>18</v>
      </c>
      <c r="I4478" s="1">
        <v>11.72</v>
      </c>
      <c r="J4478" s="1" t="s">
        <v>24</v>
      </c>
      <c r="K4478" s="1" t="s">
        <v>415</v>
      </c>
      <c r="L4478" s="1">
        <v>7</v>
      </c>
      <c r="N4478" s="1">
        <v>17</v>
      </c>
      <c r="P4478" s="2">
        <f t="shared" si="291"/>
        <v>194.3</v>
      </c>
      <c r="R4478" t="str">
        <f t="shared" si="292"/>
        <v/>
      </c>
    </row>
    <row r="4479" spans="1:18" ht="20.399999999999999" x14ac:dyDescent="0.35">
      <c r="A4479" s="1">
        <v>4477</v>
      </c>
      <c r="B4479" s="1" t="s">
        <v>518</v>
      </c>
      <c r="C4479" s="1" t="s">
        <v>129</v>
      </c>
      <c r="D4479" s="1">
        <v>2012</v>
      </c>
      <c r="E4479" s="1">
        <v>58000</v>
      </c>
      <c r="F4479" s="1" t="s">
        <v>28</v>
      </c>
      <c r="G4479" s="1" t="s">
        <v>35</v>
      </c>
      <c r="H4479" s="1" t="s">
        <v>18</v>
      </c>
      <c r="I4479" s="1">
        <v>16.95</v>
      </c>
      <c r="J4479" s="1" t="s">
        <v>24</v>
      </c>
      <c r="K4479" s="1" t="s">
        <v>151</v>
      </c>
      <c r="L4479" s="1">
        <v>5</v>
      </c>
      <c r="N4479" s="1">
        <v>3.5</v>
      </c>
      <c r="P4479" s="2">
        <f t="shared" si="291"/>
        <v>78.900000000000006</v>
      </c>
      <c r="R4479" t="str">
        <f t="shared" si="292"/>
        <v/>
      </c>
    </row>
    <row r="4480" spans="1:18" ht="20.399999999999999" x14ac:dyDescent="0.35">
      <c r="A4480" s="1">
        <v>4478</v>
      </c>
      <c r="B4480" s="1" t="s">
        <v>2463</v>
      </c>
      <c r="C4480" s="1" t="s">
        <v>39</v>
      </c>
      <c r="D4480" s="1">
        <v>2008</v>
      </c>
      <c r="E4480" s="1">
        <v>75000</v>
      </c>
      <c r="F4480" s="1" t="s">
        <v>23</v>
      </c>
      <c r="G4480" s="1" t="s">
        <v>17</v>
      </c>
      <c r="H4480" s="1" t="s">
        <v>36</v>
      </c>
      <c r="I4480" s="1">
        <v>17.7</v>
      </c>
      <c r="J4480" s="1" t="s">
        <v>24</v>
      </c>
      <c r="K4480" s="1" t="s">
        <v>159</v>
      </c>
      <c r="L4480" s="1">
        <v>5</v>
      </c>
      <c r="N4480" s="1">
        <v>3</v>
      </c>
      <c r="P4480" s="2">
        <f t="shared" si="291"/>
        <v>68</v>
      </c>
      <c r="R4480" t="str">
        <f t="shared" si="292"/>
        <v/>
      </c>
    </row>
    <row r="4481" spans="1:18" ht="20.399999999999999" x14ac:dyDescent="0.35">
      <c r="A4481" s="1">
        <v>4479</v>
      </c>
      <c r="B4481" s="1" t="s">
        <v>453</v>
      </c>
      <c r="C4481" s="1" t="s">
        <v>34</v>
      </c>
      <c r="D4481" s="1">
        <v>2015</v>
      </c>
      <c r="E4481" s="1">
        <v>41008</v>
      </c>
      <c r="F4481" s="1" t="s">
        <v>28</v>
      </c>
      <c r="G4481" s="1" t="s">
        <v>17</v>
      </c>
      <c r="H4481" s="1" t="s">
        <v>36</v>
      </c>
      <c r="I4481" s="1">
        <v>20.36</v>
      </c>
      <c r="J4481" s="1" t="s">
        <v>24</v>
      </c>
      <c r="K4481" s="1" t="s">
        <v>151</v>
      </c>
      <c r="L4481" s="1">
        <v>5</v>
      </c>
      <c r="N4481" s="1">
        <v>4.87</v>
      </c>
      <c r="P4481" s="2">
        <f t="shared" si="291"/>
        <v>78.900000000000006</v>
      </c>
      <c r="R4481" t="str">
        <f t="shared" si="292"/>
        <v/>
      </c>
    </row>
    <row r="4482" spans="1:18" ht="20.399999999999999" x14ac:dyDescent="0.35">
      <c r="A4482" s="1">
        <v>4480</v>
      </c>
      <c r="B4482" s="1" t="s">
        <v>2464</v>
      </c>
      <c r="C4482" s="1" t="s">
        <v>43</v>
      </c>
      <c r="D4482" s="1">
        <v>2014</v>
      </c>
      <c r="E4482" s="1">
        <v>65000</v>
      </c>
      <c r="F4482" s="1" t="s">
        <v>23</v>
      </c>
      <c r="G4482" s="1" t="s">
        <v>17</v>
      </c>
      <c r="H4482" s="1" t="s">
        <v>18</v>
      </c>
      <c r="I4482" s="1">
        <v>24.4</v>
      </c>
      <c r="J4482" s="1" t="s">
        <v>24</v>
      </c>
      <c r="K4482" s="1" t="s">
        <v>135</v>
      </c>
      <c r="L4482" s="1">
        <v>5</v>
      </c>
      <c r="N4482" s="1">
        <v>6</v>
      </c>
      <c r="P4482" s="2">
        <f t="shared" si="291"/>
        <v>71</v>
      </c>
      <c r="R4482" t="str">
        <f t="shared" si="292"/>
        <v/>
      </c>
    </row>
    <row r="4483" spans="1:18" ht="20.399999999999999" x14ac:dyDescent="0.35">
      <c r="A4483" s="1">
        <v>4481</v>
      </c>
      <c r="B4483" s="1" t="s">
        <v>2465</v>
      </c>
      <c r="C4483" s="1" t="s">
        <v>15</v>
      </c>
      <c r="D4483" s="1">
        <v>2015</v>
      </c>
      <c r="E4483" s="1">
        <v>19000</v>
      </c>
      <c r="F4483" s="1" t="s">
        <v>23</v>
      </c>
      <c r="G4483" s="1" t="s">
        <v>35</v>
      </c>
      <c r="H4483" s="1" t="s">
        <v>18</v>
      </c>
      <c r="I4483" s="1">
        <v>18.190000000000001</v>
      </c>
      <c r="J4483" s="1" t="s">
        <v>24</v>
      </c>
      <c r="K4483" s="1" t="s">
        <v>1096</v>
      </c>
      <c r="L4483" s="1">
        <v>5</v>
      </c>
      <c r="M4483" s="1" t="s">
        <v>2466</v>
      </c>
      <c r="N4483" s="1">
        <v>15.5</v>
      </c>
      <c r="P4483" s="2">
        <f t="shared" ref="P4483:P4546" si="294">--LEFT(K4483, FIND(" ", K4483) - 1)</f>
        <v>174.5</v>
      </c>
      <c r="Q4483">
        <f t="shared" si="293"/>
        <v>3694000</v>
      </c>
      <c r="R4483">
        <f t="shared" si="292"/>
        <v>99.995276123443418</v>
      </c>
    </row>
    <row r="4484" spans="1:18" ht="20.399999999999999" x14ac:dyDescent="0.35">
      <c r="A4484" s="1">
        <v>4482</v>
      </c>
      <c r="B4484" s="1" t="s">
        <v>1272</v>
      </c>
      <c r="C4484" s="1" t="s">
        <v>22</v>
      </c>
      <c r="D4484" s="1">
        <v>2008</v>
      </c>
      <c r="E4484" s="1">
        <v>74000</v>
      </c>
      <c r="F4484" s="1" t="s">
        <v>28</v>
      </c>
      <c r="G4484" s="1" t="s">
        <v>17</v>
      </c>
      <c r="H4484" s="1" t="s">
        <v>36</v>
      </c>
      <c r="I4484" s="1">
        <v>16.600000000000001</v>
      </c>
      <c r="J4484" s="1" t="s">
        <v>24</v>
      </c>
      <c r="K4484" s="1" t="s">
        <v>159</v>
      </c>
      <c r="L4484" s="1">
        <v>5</v>
      </c>
      <c r="N4484" s="1">
        <v>1.6</v>
      </c>
      <c r="P4484" s="2">
        <f t="shared" si="294"/>
        <v>68</v>
      </c>
      <c r="R4484" t="str">
        <f t="shared" si="292"/>
        <v/>
      </c>
    </row>
    <row r="4485" spans="1:18" ht="20.399999999999999" x14ac:dyDescent="0.35">
      <c r="A4485" s="1">
        <v>4483</v>
      </c>
      <c r="B4485" s="1" t="s">
        <v>1691</v>
      </c>
      <c r="C4485" s="1" t="s">
        <v>22</v>
      </c>
      <c r="D4485" s="1">
        <v>2017</v>
      </c>
      <c r="E4485" s="1">
        <v>33000</v>
      </c>
      <c r="F4485" s="1" t="s">
        <v>28</v>
      </c>
      <c r="G4485" s="1" t="s">
        <v>35</v>
      </c>
      <c r="H4485" s="1" t="s">
        <v>18</v>
      </c>
      <c r="I4485" s="1">
        <v>21.4</v>
      </c>
      <c r="J4485" s="1" t="s">
        <v>24</v>
      </c>
      <c r="K4485" s="1" t="s">
        <v>347</v>
      </c>
      <c r="L4485" s="1">
        <v>5</v>
      </c>
      <c r="N4485" s="1">
        <v>7.25</v>
      </c>
      <c r="P4485" s="2">
        <f t="shared" si="294"/>
        <v>83.1</v>
      </c>
      <c r="R4485" t="str">
        <f t="shared" si="292"/>
        <v/>
      </c>
    </row>
    <row r="4486" spans="1:18" ht="20.399999999999999" x14ac:dyDescent="0.35">
      <c r="A4486" s="1">
        <v>4484</v>
      </c>
      <c r="B4486" s="1" t="s">
        <v>971</v>
      </c>
      <c r="C4486" s="1" t="s">
        <v>15</v>
      </c>
      <c r="D4486" s="1">
        <v>2010</v>
      </c>
      <c r="E4486" s="1">
        <v>95000</v>
      </c>
      <c r="F4486" s="1" t="s">
        <v>23</v>
      </c>
      <c r="G4486" s="1" t="s">
        <v>17</v>
      </c>
      <c r="H4486" s="1" t="s">
        <v>36</v>
      </c>
      <c r="I4486" s="1">
        <v>17</v>
      </c>
      <c r="J4486" s="1" t="s">
        <v>24</v>
      </c>
      <c r="K4486" s="1" t="s">
        <v>137</v>
      </c>
      <c r="L4486" s="1">
        <v>5</v>
      </c>
      <c r="N4486" s="1">
        <v>3.25</v>
      </c>
      <c r="P4486" s="2">
        <f t="shared" si="294"/>
        <v>105</v>
      </c>
      <c r="R4486" t="str">
        <f t="shared" si="292"/>
        <v/>
      </c>
    </row>
    <row r="4487" spans="1:18" ht="20.399999999999999" x14ac:dyDescent="0.35">
      <c r="A4487" s="1">
        <v>4485</v>
      </c>
      <c r="B4487" s="1" t="s">
        <v>977</v>
      </c>
      <c r="C4487" s="1" t="s">
        <v>57</v>
      </c>
      <c r="D4487" s="1">
        <v>2012</v>
      </c>
      <c r="E4487" s="1">
        <v>34000</v>
      </c>
      <c r="F4487" s="1" t="s">
        <v>23</v>
      </c>
      <c r="G4487" s="1" t="s">
        <v>17</v>
      </c>
      <c r="H4487" s="1" t="s">
        <v>18</v>
      </c>
      <c r="I4487" s="1">
        <v>20.64</v>
      </c>
      <c r="J4487" s="1" t="s">
        <v>24</v>
      </c>
      <c r="K4487" s="1" t="s">
        <v>181</v>
      </c>
      <c r="L4487" s="1">
        <v>5</v>
      </c>
      <c r="M4487" s="1" t="s">
        <v>1772</v>
      </c>
      <c r="N4487" s="1">
        <v>3.4</v>
      </c>
      <c r="P4487" s="2">
        <f t="shared" si="294"/>
        <v>108.5</v>
      </c>
      <c r="Q4487">
        <f t="shared" si="293"/>
        <v>1116000</v>
      </c>
      <c r="R4487">
        <f t="shared" si="292"/>
        <v>99.990277777777777</v>
      </c>
    </row>
    <row r="4488" spans="1:18" ht="20.399999999999999" x14ac:dyDescent="0.35">
      <c r="A4488" s="1">
        <v>4486</v>
      </c>
      <c r="B4488" s="1" t="s">
        <v>467</v>
      </c>
      <c r="C4488" s="1" t="s">
        <v>34</v>
      </c>
      <c r="D4488" s="1">
        <v>2014</v>
      </c>
      <c r="E4488" s="1">
        <v>102865</v>
      </c>
      <c r="F4488" s="1" t="s">
        <v>23</v>
      </c>
      <c r="G4488" s="1" t="s">
        <v>35</v>
      </c>
      <c r="H4488" s="1" t="s">
        <v>18</v>
      </c>
      <c r="I4488" s="1">
        <v>12.07</v>
      </c>
      <c r="J4488" s="1" t="s">
        <v>24</v>
      </c>
      <c r="K4488" s="1" t="s">
        <v>226</v>
      </c>
      <c r="L4488" s="1">
        <v>7</v>
      </c>
      <c r="N4488" s="1">
        <v>30.5</v>
      </c>
      <c r="P4488" s="2">
        <f t="shared" si="294"/>
        <v>241.4</v>
      </c>
      <c r="R4488" t="str">
        <f t="shared" si="292"/>
        <v/>
      </c>
    </row>
    <row r="4489" spans="1:18" ht="20.399999999999999" x14ac:dyDescent="0.35">
      <c r="A4489" s="1">
        <v>4487</v>
      </c>
      <c r="B4489" s="1" t="s">
        <v>1571</v>
      </c>
      <c r="C4489" s="1" t="s">
        <v>53</v>
      </c>
      <c r="D4489" s="1">
        <v>2016</v>
      </c>
      <c r="E4489" s="1">
        <v>52378</v>
      </c>
      <c r="F4489" s="1" t="s">
        <v>28</v>
      </c>
      <c r="G4489" s="1" t="s">
        <v>17</v>
      </c>
      <c r="H4489" s="1" t="s">
        <v>18</v>
      </c>
      <c r="I4489" s="1">
        <v>17</v>
      </c>
      <c r="J4489" s="1" t="s">
        <v>24</v>
      </c>
      <c r="K4489" s="1" t="s">
        <v>283</v>
      </c>
      <c r="L4489" s="1">
        <v>5</v>
      </c>
      <c r="M4489" s="1" t="s">
        <v>2467</v>
      </c>
      <c r="N4489" s="1">
        <v>7.97</v>
      </c>
      <c r="P4489" s="2">
        <f t="shared" si="294"/>
        <v>121.3</v>
      </c>
      <c r="Q4489">
        <f t="shared" si="293"/>
        <v>1360000</v>
      </c>
      <c r="R4489">
        <f t="shared" si="292"/>
        <v>99.991080882352932</v>
      </c>
    </row>
    <row r="4490" spans="1:18" ht="20.399999999999999" x14ac:dyDescent="0.35">
      <c r="A4490" s="1">
        <v>4488</v>
      </c>
      <c r="B4490" s="1" t="s">
        <v>600</v>
      </c>
      <c r="C4490" s="1" t="s">
        <v>61</v>
      </c>
      <c r="D4490" s="1">
        <v>2012</v>
      </c>
      <c r="E4490" s="1">
        <v>38000</v>
      </c>
      <c r="F4490" s="1" t="s">
        <v>23</v>
      </c>
      <c r="G4490" s="1" t="s">
        <v>35</v>
      </c>
      <c r="H4490" s="1" t="s">
        <v>18</v>
      </c>
      <c r="I4490" s="1">
        <v>14.84</v>
      </c>
      <c r="J4490" s="1" t="s">
        <v>24</v>
      </c>
      <c r="K4490" s="1" t="s">
        <v>163</v>
      </c>
      <c r="L4490" s="1">
        <v>5</v>
      </c>
      <c r="N4490" s="1">
        <v>13.51</v>
      </c>
      <c r="P4490" s="2">
        <f t="shared" si="294"/>
        <v>170</v>
      </c>
      <c r="R4490" t="str">
        <f t="shared" si="292"/>
        <v/>
      </c>
    </row>
    <row r="4491" spans="1:18" ht="20.399999999999999" x14ac:dyDescent="0.35">
      <c r="A4491" s="1">
        <v>4489</v>
      </c>
      <c r="B4491" s="1" t="s">
        <v>68</v>
      </c>
      <c r="C4491" s="1" t="s">
        <v>53</v>
      </c>
      <c r="D4491" s="1">
        <v>2015</v>
      </c>
      <c r="E4491" s="1">
        <v>60334</v>
      </c>
      <c r="F4491" s="1" t="s">
        <v>23</v>
      </c>
      <c r="G4491" s="1" t="s">
        <v>17</v>
      </c>
      <c r="H4491" s="1" t="s">
        <v>18</v>
      </c>
      <c r="I4491" s="1">
        <v>25.8</v>
      </c>
      <c r="J4491" s="1" t="s">
        <v>24</v>
      </c>
      <c r="K4491" s="1" t="s">
        <v>69</v>
      </c>
      <c r="L4491" s="1">
        <v>5</v>
      </c>
      <c r="N4491" s="1">
        <v>5.43</v>
      </c>
      <c r="P4491" s="2">
        <f t="shared" si="294"/>
        <v>98.6</v>
      </c>
      <c r="R4491" t="str">
        <f t="shared" si="292"/>
        <v/>
      </c>
    </row>
    <row r="4492" spans="1:18" ht="20.399999999999999" x14ac:dyDescent="0.35">
      <c r="A4492" s="1">
        <v>4490</v>
      </c>
      <c r="B4492" s="1" t="s">
        <v>2468</v>
      </c>
      <c r="C4492" s="1" t="s">
        <v>27</v>
      </c>
      <c r="D4492" s="1">
        <v>2010</v>
      </c>
      <c r="E4492" s="1">
        <v>107000</v>
      </c>
      <c r="F4492" s="1" t="s">
        <v>28</v>
      </c>
      <c r="G4492" s="1" t="s">
        <v>17</v>
      </c>
      <c r="H4492" s="1" t="s">
        <v>18</v>
      </c>
      <c r="I4492" s="1">
        <v>16.600000000000001</v>
      </c>
      <c r="J4492" s="1" t="s">
        <v>24</v>
      </c>
      <c r="K4492" s="1" t="s">
        <v>159</v>
      </c>
      <c r="L4492" s="1">
        <v>5</v>
      </c>
      <c r="N4492" s="1">
        <v>2.6</v>
      </c>
      <c r="P4492" s="2">
        <f t="shared" si="294"/>
        <v>68</v>
      </c>
      <c r="R4492" t="str">
        <f t="shared" si="292"/>
        <v/>
      </c>
    </row>
    <row r="4493" spans="1:18" ht="20.399999999999999" x14ac:dyDescent="0.35">
      <c r="A4493" s="1">
        <v>4491</v>
      </c>
      <c r="B4493" s="1" t="s">
        <v>121</v>
      </c>
      <c r="C4493" s="1" t="s">
        <v>74</v>
      </c>
      <c r="D4493" s="1">
        <v>2013</v>
      </c>
      <c r="E4493" s="1">
        <v>445000</v>
      </c>
      <c r="F4493" s="1" t="s">
        <v>28</v>
      </c>
      <c r="G4493" s="1" t="s">
        <v>17</v>
      </c>
      <c r="H4493" s="1" t="s">
        <v>18</v>
      </c>
      <c r="I4493" s="1">
        <v>18.5</v>
      </c>
      <c r="J4493" s="1" t="s">
        <v>24</v>
      </c>
      <c r="K4493" s="1" t="s">
        <v>122</v>
      </c>
      <c r="L4493" s="1">
        <v>5</v>
      </c>
      <c r="N4493" s="1">
        <v>4.45</v>
      </c>
      <c r="P4493" s="2">
        <f t="shared" si="294"/>
        <v>82.9</v>
      </c>
      <c r="R4493" t="str">
        <f t="shared" ref="R4493:R4556" si="295">IF(Q4493&lt;&gt;"", ((Q4493 - P4493) / Q4493) * 100, "")</f>
        <v/>
      </c>
    </row>
    <row r="4494" spans="1:18" ht="20.399999999999999" x14ac:dyDescent="0.35">
      <c r="A4494" s="1">
        <v>4492</v>
      </c>
      <c r="B4494" s="1" t="s">
        <v>463</v>
      </c>
      <c r="C4494" s="1" t="s">
        <v>57</v>
      </c>
      <c r="D4494" s="1">
        <v>2017</v>
      </c>
      <c r="E4494" s="1">
        <v>2196</v>
      </c>
      <c r="F4494" s="1" t="s">
        <v>28</v>
      </c>
      <c r="G4494" s="1" t="s">
        <v>17</v>
      </c>
      <c r="H4494" s="1" t="s">
        <v>18</v>
      </c>
      <c r="I4494" s="1">
        <v>22.74</v>
      </c>
      <c r="J4494" s="1" t="s">
        <v>24</v>
      </c>
      <c r="K4494" s="1" t="s">
        <v>464</v>
      </c>
      <c r="L4494" s="1">
        <v>5</v>
      </c>
      <c r="N4494" s="1">
        <v>2.75</v>
      </c>
      <c r="P4494" s="2">
        <f t="shared" si="294"/>
        <v>47.3</v>
      </c>
      <c r="R4494" t="str">
        <f t="shared" si="295"/>
        <v/>
      </c>
    </row>
    <row r="4495" spans="1:18" ht="20.399999999999999" x14ac:dyDescent="0.35">
      <c r="A4495" s="1">
        <v>4493</v>
      </c>
      <c r="B4495" s="1" t="s">
        <v>2469</v>
      </c>
      <c r="C4495" s="1" t="s">
        <v>57</v>
      </c>
      <c r="D4495" s="1">
        <v>2010</v>
      </c>
      <c r="E4495" s="1">
        <v>24000</v>
      </c>
      <c r="F4495" s="1" t="s">
        <v>28</v>
      </c>
      <c r="G4495" s="1" t="s">
        <v>35</v>
      </c>
      <c r="H4495" s="1" t="s">
        <v>18</v>
      </c>
      <c r="I4495" s="1">
        <v>10.6</v>
      </c>
      <c r="J4495" s="1" t="s">
        <v>24</v>
      </c>
      <c r="K4495" s="1" t="s">
        <v>321</v>
      </c>
      <c r="L4495" s="1">
        <v>5</v>
      </c>
      <c r="N4495" s="1">
        <v>8.75</v>
      </c>
      <c r="P4495" s="2">
        <f t="shared" si="294"/>
        <v>258</v>
      </c>
      <c r="R4495" t="str">
        <f t="shared" si="295"/>
        <v/>
      </c>
    </row>
    <row r="4496" spans="1:18" ht="20.399999999999999" x14ac:dyDescent="0.35">
      <c r="A4496" s="1">
        <v>4494</v>
      </c>
      <c r="B4496" s="1" t="s">
        <v>2470</v>
      </c>
      <c r="C4496" s="1" t="s">
        <v>34</v>
      </c>
      <c r="D4496" s="1">
        <v>2015</v>
      </c>
      <c r="E4496" s="1">
        <v>44846</v>
      </c>
      <c r="F4496" s="1" t="s">
        <v>28</v>
      </c>
      <c r="G4496" s="1" t="s">
        <v>17</v>
      </c>
      <c r="H4496" s="1" t="s">
        <v>36</v>
      </c>
      <c r="I4496" s="1">
        <v>14.6</v>
      </c>
      <c r="J4496" s="1" t="s">
        <v>24</v>
      </c>
      <c r="K4496" s="1" t="s">
        <v>29</v>
      </c>
      <c r="L4496" s="1">
        <v>5</v>
      </c>
      <c r="N4496" s="1">
        <v>5.41</v>
      </c>
      <c r="P4496" s="2">
        <f t="shared" si="294"/>
        <v>88.7</v>
      </c>
      <c r="R4496" t="str">
        <f t="shared" si="295"/>
        <v/>
      </c>
    </row>
    <row r="4497" spans="1:18" ht="20.399999999999999" x14ac:dyDescent="0.35">
      <c r="A4497" s="1">
        <v>4495</v>
      </c>
      <c r="B4497" s="1" t="s">
        <v>1381</v>
      </c>
      <c r="C4497" s="1" t="s">
        <v>53</v>
      </c>
      <c r="D4497" s="1">
        <v>2018</v>
      </c>
      <c r="E4497" s="1">
        <v>64035</v>
      </c>
      <c r="F4497" s="1" t="s">
        <v>23</v>
      </c>
      <c r="G4497" s="1" t="s">
        <v>35</v>
      </c>
      <c r="H4497" s="1" t="s">
        <v>18</v>
      </c>
      <c r="I4497" s="1">
        <v>28.4</v>
      </c>
      <c r="J4497" s="1" t="s">
        <v>24</v>
      </c>
      <c r="K4497" s="1" t="s">
        <v>1043</v>
      </c>
      <c r="L4497" s="1">
        <v>5</v>
      </c>
      <c r="M4497" s="1" t="s">
        <v>2471</v>
      </c>
      <c r="N4497" s="1">
        <v>8.5500000000000007</v>
      </c>
      <c r="P4497" s="2">
        <f t="shared" si="294"/>
        <v>73.75</v>
      </c>
      <c r="Q4497">
        <f t="shared" ref="Q4497:Q4553" si="296">VALUE(SUBSTITUTE(SUBSTITUTE(TRIM(M4497), CHAR(160), ""), " Lakh", "")) * 100000</f>
        <v>1070000</v>
      </c>
      <c r="R4497">
        <f t="shared" si="295"/>
        <v>99.993107476635515</v>
      </c>
    </row>
    <row r="4498" spans="1:18" ht="20.399999999999999" x14ac:dyDescent="0.35">
      <c r="A4498" s="1">
        <v>4496</v>
      </c>
      <c r="B4498" s="1" t="s">
        <v>734</v>
      </c>
      <c r="C4498" s="1" t="s">
        <v>15</v>
      </c>
      <c r="D4498" s="1">
        <v>2014</v>
      </c>
      <c r="E4498" s="1">
        <v>45600</v>
      </c>
      <c r="F4498" s="1" t="s">
        <v>23</v>
      </c>
      <c r="G4498" s="1" t="s">
        <v>17</v>
      </c>
      <c r="H4498" s="1" t="s">
        <v>18</v>
      </c>
      <c r="I4498" s="1">
        <v>15.1</v>
      </c>
      <c r="J4498" s="1" t="s">
        <v>24</v>
      </c>
      <c r="K4498" s="1" t="s">
        <v>167</v>
      </c>
      <c r="L4498" s="1">
        <v>7</v>
      </c>
      <c r="N4498" s="1">
        <v>8.25</v>
      </c>
      <c r="P4498" s="2">
        <f t="shared" si="294"/>
        <v>140</v>
      </c>
      <c r="R4498" t="str">
        <f t="shared" si="295"/>
        <v/>
      </c>
    </row>
    <row r="4499" spans="1:18" ht="20.399999999999999" x14ac:dyDescent="0.35">
      <c r="A4499" s="1">
        <v>4497</v>
      </c>
      <c r="B4499" s="1" t="s">
        <v>2472</v>
      </c>
      <c r="C4499" s="1" t="s">
        <v>53</v>
      </c>
      <c r="D4499" s="1">
        <v>2014</v>
      </c>
      <c r="E4499" s="1">
        <v>102001</v>
      </c>
      <c r="F4499" s="1" t="s">
        <v>23</v>
      </c>
      <c r="G4499" s="1" t="s">
        <v>35</v>
      </c>
      <c r="H4499" s="1" t="s">
        <v>18</v>
      </c>
      <c r="I4499" s="1">
        <v>11.1</v>
      </c>
      <c r="J4499" s="1" t="s">
        <v>24</v>
      </c>
      <c r="K4499" s="1" t="s">
        <v>1780</v>
      </c>
      <c r="L4499" s="1">
        <v>7</v>
      </c>
      <c r="N4499" s="1">
        <v>23.58</v>
      </c>
      <c r="P4499" s="2">
        <f t="shared" si="294"/>
        <v>200</v>
      </c>
      <c r="R4499" t="str">
        <f t="shared" si="295"/>
        <v/>
      </c>
    </row>
    <row r="4500" spans="1:18" ht="20.399999999999999" x14ac:dyDescent="0.35">
      <c r="A4500" s="1">
        <v>4498</v>
      </c>
      <c r="B4500" s="1" t="s">
        <v>204</v>
      </c>
      <c r="C4500" s="1" t="s">
        <v>34</v>
      </c>
      <c r="D4500" s="1">
        <v>2014</v>
      </c>
      <c r="E4500" s="1">
        <v>47439</v>
      </c>
      <c r="F4500" s="1" t="s">
        <v>28</v>
      </c>
      <c r="G4500" s="1" t="s">
        <v>17</v>
      </c>
      <c r="H4500" s="1" t="s">
        <v>18</v>
      </c>
      <c r="I4500" s="1">
        <v>20.36</v>
      </c>
      <c r="J4500" s="1" t="s">
        <v>24</v>
      </c>
      <c r="K4500" s="1" t="s">
        <v>151</v>
      </c>
      <c r="L4500" s="1">
        <v>5</v>
      </c>
      <c r="N4500" s="1">
        <v>4.49</v>
      </c>
      <c r="P4500" s="2">
        <f t="shared" si="294"/>
        <v>78.900000000000006</v>
      </c>
      <c r="R4500" t="str">
        <f t="shared" si="295"/>
        <v/>
      </c>
    </row>
    <row r="4501" spans="1:18" ht="20.399999999999999" x14ac:dyDescent="0.35">
      <c r="A4501" s="1">
        <v>4499</v>
      </c>
      <c r="B4501" s="1" t="s">
        <v>293</v>
      </c>
      <c r="C4501" s="1" t="s">
        <v>39</v>
      </c>
      <c r="D4501" s="1">
        <v>2010</v>
      </c>
      <c r="E4501" s="1">
        <v>193254</v>
      </c>
      <c r="F4501" s="1" t="s">
        <v>23</v>
      </c>
      <c r="G4501" s="1" t="s">
        <v>17</v>
      </c>
      <c r="H4501" s="1" t="s">
        <v>18</v>
      </c>
      <c r="I4501" s="1">
        <v>11.5</v>
      </c>
      <c r="J4501" s="1" t="s">
        <v>24</v>
      </c>
      <c r="K4501" s="1" t="s">
        <v>294</v>
      </c>
      <c r="L4501" s="1">
        <v>7</v>
      </c>
      <c r="N4501" s="1">
        <v>12.99</v>
      </c>
      <c r="P4501" s="2">
        <f t="shared" si="294"/>
        <v>171</v>
      </c>
      <c r="R4501" t="str">
        <f t="shared" si="295"/>
        <v/>
      </c>
    </row>
    <row r="4502" spans="1:18" ht="20.399999999999999" x14ac:dyDescent="0.35">
      <c r="A4502" s="1">
        <v>4500</v>
      </c>
      <c r="B4502" s="1" t="s">
        <v>263</v>
      </c>
      <c r="C4502" s="1" t="s">
        <v>74</v>
      </c>
      <c r="D4502" s="1">
        <v>2016</v>
      </c>
      <c r="E4502" s="1">
        <v>29000</v>
      </c>
      <c r="F4502" s="1" t="s">
        <v>28</v>
      </c>
      <c r="G4502" s="1" t="s">
        <v>35</v>
      </c>
      <c r="H4502" s="1" t="s">
        <v>18</v>
      </c>
      <c r="I4502" s="1">
        <v>21.9</v>
      </c>
      <c r="J4502" s="1" t="s">
        <v>24</v>
      </c>
      <c r="K4502" s="1" t="s">
        <v>264</v>
      </c>
      <c r="L4502" s="1">
        <v>4</v>
      </c>
      <c r="N4502" s="1">
        <v>2.8</v>
      </c>
      <c r="P4502" s="2">
        <f t="shared" si="294"/>
        <v>37.479999999999997</v>
      </c>
      <c r="R4502" t="str">
        <f t="shared" si="295"/>
        <v/>
      </c>
    </row>
    <row r="4503" spans="1:18" ht="20.399999999999999" x14ac:dyDescent="0.35">
      <c r="A4503" s="1">
        <v>4501</v>
      </c>
      <c r="B4503" s="1" t="s">
        <v>343</v>
      </c>
      <c r="C4503" s="1" t="s">
        <v>34</v>
      </c>
      <c r="D4503" s="1">
        <v>2016</v>
      </c>
      <c r="E4503" s="1">
        <v>51681</v>
      </c>
      <c r="F4503" s="1" t="s">
        <v>23</v>
      </c>
      <c r="G4503" s="1" t="s">
        <v>17</v>
      </c>
      <c r="H4503" s="1" t="s">
        <v>18</v>
      </c>
      <c r="I4503" s="1">
        <v>19.98</v>
      </c>
      <c r="J4503" s="1" t="s">
        <v>24</v>
      </c>
      <c r="K4503" s="1" t="s">
        <v>181</v>
      </c>
      <c r="L4503" s="1">
        <v>8</v>
      </c>
      <c r="N4503" s="1">
        <v>8.43</v>
      </c>
      <c r="P4503" s="2">
        <f t="shared" si="294"/>
        <v>108.5</v>
      </c>
      <c r="R4503" t="str">
        <f t="shared" si="295"/>
        <v/>
      </c>
    </row>
    <row r="4504" spans="1:18" ht="20.399999999999999" x14ac:dyDescent="0.35">
      <c r="A4504" s="1">
        <v>4502</v>
      </c>
      <c r="B4504" s="1" t="s">
        <v>561</v>
      </c>
      <c r="C4504" s="1" t="s">
        <v>39</v>
      </c>
      <c r="D4504" s="1">
        <v>2015</v>
      </c>
      <c r="E4504" s="1">
        <v>50000</v>
      </c>
      <c r="F4504" s="1" t="s">
        <v>23</v>
      </c>
      <c r="G4504" s="1" t="s">
        <v>35</v>
      </c>
      <c r="H4504" s="1" t="s">
        <v>18</v>
      </c>
      <c r="I4504" s="1">
        <v>12.07</v>
      </c>
      <c r="J4504" s="1" t="s">
        <v>24</v>
      </c>
      <c r="K4504" s="1" t="s">
        <v>226</v>
      </c>
      <c r="L4504" s="1">
        <v>7</v>
      </c>
      <c r="N4504" s="1">
        <v>47.5</v>
      </c>
      <c r="P4504" s="2">
        <f t="shared" si="294"/>
        <v>241.4</v>
      </c>
      <c r="R4504" t="str">
        <f t="shared" si="295"/>
        <v/>
      </c>
    </row>
    <row r="4505" spans="1:18" ht="20.399999999999999" x14ac:dyDescent="0.35">
      <c r="A4505" s="1">
        <v>4503</v>
      </c>
      <c r="B4505" s="1" t="s">
        <v>721</v>
      </c>
      <c r="C4505" s="1" t="s">
        <v>15</v>
      </c>
      <c r="D4505" s="1">
        <v>2016</v>
      </c>
      <c r="E4505" s="1">
        <v>42666</v>
      </c>
      <c r="F4505" s="1" t="s">
        <v>28</v>
      </c>
      <c r="G4505" s="1" t="s">
        <v>35</v>
      </c>
      <c r="H4505" s="1" t="s">
        <v>18</v>
      </c>
      <c r="I4505" s="1">
        <v>18</v>
      </c>
      <c r="J4505" s="1" t="s">
        <v>24</v>
      </c>
      <c r="K4505" s="1" t="s">
        <v>201</v>
      </c>
      <c r="L4505" s="1">
        <v>5</v>
      </c>
      <c r="N4505" s="1">
        <v>8.9499999999999993</v>
      </c>
      <c r="P4505" s="2">
        <f t="shared" si="294"/>
        <v>117.3</v>
      </c>
      <c r="R4505" t="str">
        <f t="shared" si="295"/>
        <v/>
      </c>
    </row>
    <row r="4506" spans="1:18" ht="20.399999999999999" x14ac:dyDescent="0.35">
      <c r="A4506" s="1">
        <v>4504</v>
      </c>
      <c r="B4506" s="1" t="s">
        <v>653</v>
      </c>
      <c r="C4506" s="1" t="s">
        <v>43</v>
      </c>
      <c r="D4506" s="1">
        <v>2013</v>
      </c>
      <c r="E4506" s="1">
        <v>65000</v>
      </c>
      <c r="F4506" s="1" t="s">
        <v>23</v>
      </c>
      <c r="G4506" s="1" t="s">
        <v>17</v>
      </c>
      <c r="H4506" s="1" t="s">
        <v>36</v>
      </c>
      <c r="I4506" s="1">
        <v>19.010000000000002</v>
      </c>
      <c r="J4506" s="1" t="s">
        <v>24</v>
      </c>
      <c r="K4506" s="1" t="s">
        <v>95</v>
      </c>
      <c r="L4506" s="1">
        <v>5</v>
      </c>
      <c r="N4506" s="1">
        <v>5.5</v>
      </c>
      <c r="P4506" s="2">
        <f t="shared" si="294"/>
        <v>108.45</v>
      </c>
      <c r="R4506" t="str">
        <f t="shared" si="295"/>
        <v/>
      </c>
    </row>
    <row r="4507" spans="1:18" ht="20.399999999999999" x14ac:dyDescent="0.35">
      <c r="A4507" s="1">
        <v>4505</v>
      </c>
      <c r="B4507" s="1" t="s">
        <v>2194</v>
      </c>
      <c r="C4507" s="1" t="s">
        <v>43</v>
      </c>
      <c r="D4507" s="1">
        <v>2014</v>
      </c>
      <c r="E4507" s="1">
        <v>18776</v>
      </c>
      <c r="F4507" s="1" t="s">
        <v>28</v>
      </c>
      <c r="G4507" s="1" t="s">
        <v>17</v>
      </c>
      <c r="H4507" s="1" t="s">
        <v>18</v>
      </c>
      <c r="I4507" s="1">
        <v>17.8</v>
      </c>
      <c r="J4507" s="1" t="s">
        <v>24</v>
      </c>
      <c r="K4507" s="1" t="s">
        <v>196</v>
      </c>
      <c r="L4507" s="1">
        <v>5</v>
      </c>
      <c r="N4507" s="1">
        <v>4.75</v>
      </c>
      <c r="P4507" s="2">
        <f t="shared" si="294"/>
        <v>86.7</v>
      </c>
      <c r="R4507" t="str">
        <f t="shared" si="295"/>
        <v/>
      </c>
    </row>
    <row r="4508" spans="1:18" ht="20.399999999999999" x14ac:dyDescent="0.35">
      <c r="A4508" s="1">
        <v>4506</v>
      </c>
      <c r="B4508" s="1" t="s">
        <v>580</v>
      </c>
      <c r="C4508" s="1" t="s">
        <v>43</v>
      </c>
      <c r="D4508" s="1">
        <v>2016</v>
      </c>
      <c r="E4508" s="1">
        <v>6714</v>
      </c>
      <c r="F4508" s="1" t="s">
        <v>28</v>
      </c>
      <c r="G4508" s="1" t="s">
        <v>17</v>
      </c>
      <c r="H4508" s="1" t="s">
        <v>18</v>
      </c>
      <c r="I4508" s="1">
        <v>18</v>
      </c>
      <c r="J4508" s="1" t="s">
        <v>24</v>
      </c>
      <c r="K4508" s="1" t="s">
        <v>196</v>
      </c>
      <c r="L4508" s="1">
        <v>5</v>
      </c>
      <c r="N4508" s="1">
        <v>4.75</v>
      </c>
      <c r="P4508" s="2">
        <f t="shared" si="294"/>
        <v>86.7</v>
      </c>
      <c r="R4508" t="str">
        <f t="shared" si="295"/>
        <v/>
      </c>
    </row>
    <row r="4509" spans="1:18" ht="20.399999999999999" x14ac:dyDescent="0.35">
      <c r="A4509" s="1">
        <v>4507</v>
      </c>
      <c r="B4509" s="1" t="s">
        <v>2473</v>
      </c>
      <c r="C4509" s="1" t="s">
        <v>22</v>
      </c>
      <c r="D4509" s="1">
        <v>2009</v>
      </c>
      <c r="E4509" s="1">
        <v>40000</v>
      </c>
      <c r="F4509" s="1" t="s">
        <v>28</v>
      </c>
      <c r="G4509" s="1" t="s">
        <v>35</v>
      </c>
      <c r="H4509" s="1" t="s">
        <v>36</v>
      </c>
      <c r="I4509" s="1">
        <v>12.05</v>
      </c>
      <c r="J4509" s="1" t="s">
        <v>24</v>
      </c>
      <c r="K4509" s="1" t="s">
        <v>716</v>
      </c>
      <c r="L4509" s="1">
        <v>5</v>
      </c>
      <c r="N4509" s="1">
        <v>9.5</v>
      </c>
      <c r="P4509" s="2">
        <f t="shared" si="294"/>
        <v>154</v>
      </c>
      <c r="R4509" t="str">
        <f t="shared" si="295"/>
        <v/>
      </c>
    </row>
    <row r="4510" spans="1:18" ht="20.399999999999999" x14ac:dyDescent="0.35">
      <c r="A4510" s="1">
        <v>4508</v>
      </c>
      <c r="B4510" s="1" t="s">
        <v>585</v>
      </c>
      <c r="C4510" s="1" t="s">
        <v>34</v>
      </c>
      <c r="D4510" s="1">
        <v>2011</v>
      </c>
      <c r="E4510" s="1">
        <v>88539</v>
      </c>
      <c r="F4510" s="1" t="s">
        <v>23</v>
      </c>
      <c r="G4510" s="1" t="s">
        <v>17</v>
      </c>
      <c r="H4510" s="1" t="s">
        <v>18</v>
      </c>
      <c r="I4510" s="1">
        <v>23.2</v>
      </c>
      <c r="J4510" s="1" t="s">
        <v>24</v>
      </c>
      <c r="K4510" s="1" t="s">
        <v>199</v>
      </c>
      <c r="L4510" s="1">
        <v>5</v>
      </c>
      <c r="N4510" s="1">
        <v>3.77</v>
      </c>
      <c r="P4510" s="2">
        <f t="shared" si="294"/>
        <v>73.94</v>
      </c>
      <c r="R4510" t="str">
        <f t="shared" si="295"/>
        <v/>
      </c>
    </row>
    <row r="4511" spans="1:18" ht="20.399999999999999" x14ac:dyDescent="0.35">
      <c r="A4511" s="1">
        <v>4509</v>
      </c>
      <c r="B4511" s="1" t="s">
        <v>465</v>
      </c>
      <c r="C4511" s="1" t="s">
        <v>61</v>
      </c>
      <c r="D4511" s="1">
        <v>2012</v>
      </c>
      <c r="E4511" s="1">
        <v>65055</v>
      </c>
      <c r="F4511" s="1" t="s">
        <v>28</v>
      </c>
      <c r="G4511" s="1" t="s">
        <v>17</v>
      </c>
      <c r="H4511" s="1" t="s">
        <v>36</v>
      </c>
      <c r="I4511" s="1">
        <v>17</v>
      </c>
      <c r="J4511" s="1" t="s">
        <v>24</v>
      </c>
      <c r="K4511" s="1" t="s">
        <v>466</v>
      </c>
      <c r="L4511" s="1">
        <v>5</v>
      </c>
      <c r="N4511" s="1">
        <v>4.25</v>
      </c>
      <c r="P4511" s="2">
        <f t="shared" si="294"/>
        <v>118</v>
      </c>
      <c r="R4511" t="str">
        <f t="shared" si="295"/>
        <v/>
      </c>
    </row>
    <row r="4512" spans="1:18" ht="20.399999999999999" x14ac:dyDescent="0.35">
      <c r="A4512" s="1">
        <v>4510</v>
      </c>
      <c r="B4512" s="1" t="s">
        <v>1079</v>
      </c>
      <c r="C4512" s="1" t="s">
        <v>15</v>
      </c>
      <c r="D4512" s="1">
        <v>2014</v>
      </c>
      <c r="E4512" s="1">
        <v>23000</v>
      </c>
      <c r="F4512" s="1" t="s">
        <v>23</v>
      </c>
      <c r="G4512" s="1" t="s">
        <v>35</v>
      </c>
      <c r="H4512" s="1" t="s">
        <v>18</v>
      </c>
      <c r="I4512" s="1">
        <v>18.88</v>
      </c>
      <c r="J4512" s="1" t="s">
        <v>24</v>
      </c>
      <c r="K4512" s="1" t="s">
        <v>99</v>
      </c>
      <c r="L4512" s="1">
        <v>5</v>
      </c>
      <c r="N4512" s="1">
        <v>19.899999999999999</v>
      </c>
      <c r="P4512" s="2">
        <f t="shared" si="294"/>
        <v>184</v>
      </c>
      <c r="R4512" t="str">
        <f t="shared" si="295"/>
        <v/>
      </c>
    </row>
    <row r="4513" spans="1:18" ht="20.399999999999999" x14ac:dyDescent="0.35">
      <c r="A4513" s="1">
        <v>4511</v>
      </c>
      <c r="B4513" s="1" t="s">
        <v>2474</v>
      </c>
      <c r="C4513" s="1" t="s">
        <v>27</v>
      </c>
      <c r="D4513" s="1">
        <v>2009</v>
      </c>
      <c r="E4513" s="1">
        <v>60000</v>
      </c>
      <c r="F4513" s="1" t="s">
        <v>23</v>
      </c>
      <c r="G4513" s="1" t="s">
        <v>17</v>
      </c>
      <c r="H4513" s="1" t="s">
        <v>18</v>
      </c>
      <c r="I4513" s="1">
        <v>15</v>
      </c>
      <c r="J4513" s="1" t="s">
        <v>24</v>
      </c>
      <c r="K4513" s="1" t="s">
        <v>137</v>
      </c>
      <c r="L4513" s="1">
        <v>5</v>
      </c>
      <c r="N4513" s="1">
        <v>4</v>
      </c>
      <c r="P4513" s="2">
        <f t="shared" si="294"/>
        <v>105</v>
      </c>
      <c r="R4513" t="str">
        <f t="shared" si="295"/>
        <v/>
      </c>
    </row>
    <row r="4514" spans="1:18" ht="20.399999999999999" x14ac:dyDescent="0.35">
      <c r="A4514" s="1">
        <v>4512</v>
      </c>
      <c r="B4514" s="1" t="s">
        <v>2080</v>
      </c>
      <c r="C4514" s="1" t="s">
        <v>53</v>
      </c>
      <c r="D4514" s="1">
        <v>2013</v>
      </c>
      <c r="E4514" s="1">
        <v>59350</v>
      </c>
      <c r="F4514" s="1" t="s">
        <v>28</v>
      </c>
      <c r="G4514" s="1" t="s">
        <v>17</v>
      </c>
      <c r="H4514" s="1" t="s">
        <v>18</v>
      </c>
      <c r="I4514" s="1">
        <v>19.100000000000001</v>
      </c>
      <c r="J4514" s="1" t="s">
        <v>24</v>
      </c>
      <c r="K4514" s="1" t="s">
        <v>733</v>
      </c>
      <c r="L4514" s="1">
        <v>5</v>
      </c>
      <c r="N4514" s="1">
        <v>4.16</v>
      </c>
      <c r="P4514" s="2">
        <f t="shared" si="294"/>
        <v>85.8</v>
      </c>
      <c r="R4514" t="str">
        <f t="shared" si="295"/>
        <v/>
      </c>
    </row>
    <row r="4515" spans="1:18" ht="20.399999999999999" x14ac:dyDescent="0.35">
      <c r="A4515" s="1">
        <v>4513</v>
      </c>
      <c r="B4515" s="1" t="s">
        <v>774</v>
      </c>
      <c r="C4515" s="1" t="s">
        <v>74</v>
      </c>
      <c r="D4515" s="1">
        <v>2015</v>
      </c>
      <c r="E4515" s="1">
        <v>19000</v>
      </c>
      <c r="F4515" s="1" t="s">
        <v>23</v>
      </c>
      <c r="G4515" s="1" t="s">
        <v>35</v>
      </c>
      <c r="H4515" s="1" t="s">
        <v>36</v>
      </c>
      <c r="I4515" s="1">
        <v>16.36</v>
      </c>
      <c r="J4515" s="1" t="s">
        <v>24</v>
      </c>
      <c r="K4515" s="1" t="s">
        <v>62</v>
      </c>
      <c r="L4515" s="1">
        <v>5</v>
      </c>
      <c r="N4515" s="1">
        <v>38</v>
      </c>
      <c r="P4515" s="2">
        <f t="shared" si="294"/>
        <v>187.7</v>
      </c>
      <c r="R4515" t="str">
        <f t="shared" si="295"/>
        <v/>
      </c>
    </row>
    <row r="4516" spans="1:18" ht="20.399999999999999" x14ac:dyDescent="0.35">
      <c r="A4516" s="1">
        <v>4514</v>
      </c>
      <c r="B4516" s="1" t="s">
        <v>2145</v>
      </c>
      <c r="C4516" s="1" t="s">
        <v>53</v>
      </c>
      <c r="D4516" s="1">
        <v>2016</v>
      </c>
      <c r="E4516" s="1">
        <v>45560</v>
      </c>
      <c r="F4516" s="1" t="s">
        <v>28</v>
      </c>
      <c r="G4516" s="1" t="s">
        <v>35</v>
      </c>
      <c r="H4516" s="1" t="s">
        <v>18</v>
      </c>
      <c r="I4516" s="1">
        <v>16.899999999999999</v>
      </c>
      <c r="J4516" s="1" t="s">
        <v>24</v>
      </c>
      <c r="K4516" s="1" t="s">
        <v>110</v>
      </c>
      <c r="L4516" s="1">
        <v>5</v>
      </c>
      <c r="N4516" s="1">
        <v>6.34</v>
      </c>
      <c r="P4516" s="2">
        <f t="shared" si="294"/>
        <v>82</v>
      </c>
      <c r="R4516" t="str">
        <f t="shared" si="295"/>
        <v/>
      </c>
    </row>
    <row r="4517" spans="1:18" ht="20.399999999999999" x14ac:dyDescent="0.35">
      <c r="A4517" s="1">
        <v>4515</v>
      </c>
      <c r="B4517" s="1" t="s">
        <v>975</v>
      </c>
      <c r="C4517" s="1" t="s">
        <v>22</v>
      </c>
      <c r="D4517" s="1">
        <v>2009</v>
      </c>
      <c r="E4517" s="1">
        <v>118000</v>
      </c>
      <c r="F4517" s="1" t="s">
        <v>23</v>
      </c>
      <c r="G4517" s="1" t="s">
        <v>17</v>
      </c>
      <c r="H4517" s="1" t="s">
        <v>18</v>
      </c>
      <c r="I4517" s="1">
        <v>12.8</v>
      </c>
      <c r="J4517" s="1" t="s">
        <v>24</v>
      </c>
      <c r="K4517" s="1" t="s">
        <v>93</v>
      </c>
      <c r="L4517" s="1">
        <v>8</v>
      </c>
      <c r="N4517" s="1">
        <v>4.5</v>
      </c>
      <c r="P4517" s="2">
        <f t="shared" si="294"/>
        <v>102</v>
      </c>
      <c r="R4517" t="str">
        <f t="shared" si="295"/>
        <v/>
      </c>
    </row>
    <row r="4518" spans="1:18" ht="20.399999999999999" x14ac:dyDescent="0.35">
      <c r="A4518" s="1">
        <v>4516</v>
      </c>
      <c r="B4518" s="1" t="s">
        <v>1009</v>
      </c>
      <c r="C4518" s="1" t="s">
        <v>27</v>
      </c>
      <c r="D4518" s="1">
        <v>2016</v>
      </c>
      <c r="E4518" s="1">
        <v>55000</v>
      </c>
      <c r="F4518" s="1" t="s">
        <v>28</v>
      </c>
      <c r="G4518" s="1" t="s">
        <v>17</v>
      </c>
      <c r="H4518" s="1" t="s">
        <v>18</v>
      </c>
      <c r="I4518" s="1">
        <v>15.1</v>
      </c>
      <c r="J4518" s="1" t="s">
        <v>24</v>
      </c>
      <c r="K4518" s="1" t="s">
        <v>239</v>
      </c>
      <c r="L4518" s="1">
        <v>7</v>
      </c>
      <c r="M4518" s="1" t="s">
        <v>2475</v>
      </c>
      <c r="N4518" s="1">
        <v>3.75</v>
      </c>
      <c r="P4518" s="2">
        <f t="shared" si="294"/>
        <v>73</v>
      </c>
      <c r="Q4518">
        <f t="shared" si="296"/>
        <v>487000</v>
      </c>
      <c r="R4518">
        <f t="shared" si="295"/>
        <v>99.985010266940449</v>
      </c>
    </row>
    <row r="4519" spans="1:18" ht="20.399999999999999" x14ac:dyDescent="0.35">
      <c r="A4519" s="1">
        <v>4517</v>
      </c>
      <c r="B4519" s="1" t="s">
        <v>33</v>
      </c>
      <c r="C4519" s="1" t="s">
        <v>61</v>
      </c>
      <c r="D4519" s="1">
        <v>2012</v>
      </c>
      <c r="E4519" s="1">
        <v>60000</v>
      </c>
      <c r="F4519" s="1" t="s">
        <v>23</v>
      </c>
      <c r="G4519" s="1" t="s">
        <v>35</v>
      </c>
      <c r="H4519" s="1" t="s">
        <v>36</v>
      </c>
      <c r="I4519" s="1">
        <v>15.2</v>
      </c>
      <c r="J4519" s="1" t="s">
        <v>24</v>
      </c>
      <c r="K4519" s="1" t="s">
        <v>37</v>
      </c>
      <c r="L4519" s="1">
        <v>5</v>
      </c>
      <c r="N4519" s="1">
        <v>10.199999999999999</v>
      </c>
      <c r="P4519" s="2">
        <f t="shared" si="294"/>
        <v>140.80000000000001</v>
      </c>
      <c r="R4519" t="str">
        <f t="shared" si="295"/>
        <v/>
      </c>
    </row>
    <row r="4520" spans="1:18" ht="20.399999999999999" x14ac:dyDescent="0.35">
      <c r="A4520" s="1">
        <v>4518</v>
      </c>
      <c r="B4520" s="1" t="s">
        <v>975</v>
      </c>
      <c r="C4520" s="1" t="s">
        <v>27</v>
      </c>
      <c r="D4520" s="1">
        <v>2007</v>
      </c>
      <c r="E4520" s="1">
        <v>145000</v>
      </c>
      <c r="F4520" s="1" t="s">
        <v>23</v>
      </c>
      <c r="G4520" s="1" t="s">
        <v>17</v>
      </c>
      <c r="H4520" s="1" t="s">
        <v>18</v>
      </c>
      <c r="I4520" s="1">
        <v>12.8</v>
      </c>
      <c r="J4520" s="1" t="s">
        <v>24</v>
      </c>
      <c r="K4520" s="1" t="s">
        <v>93</v>
      </c>
      <c r="L4520" s="1">
        <v>8</v>
      </c>
      <c r="N4520" s="1">
        <v>5</v>
      </c>
      <c r="P4520" s="2">
        <f t="shared" si="294"/>
        <v>102</v>
      </c>
      <c r="R4520" t="str">
        <f t="shared" si="295"/>
        <v/>
      </c>
    </row>
    <row r="4521" spans="1:18" ht="20.399999999999999" x14ac:dyDescent="0.35">
      <c r="A4521" s="1">
        <v>4519</v>
      </c>
      <c r="B4521" s="1" t="s">
        <v>2476</v>
      </c>
      <c r="C4521" s="1" t="s">
        <v>15</v>
      </c>
      <c r="D4521" s="1">
        <v>2008</v>
      </c>
      <c r="E4521" s="1">
        <v>46810</v>
      </c>
      <c r="F4521" s="1" t="s">
        <v>28</v>
      </c>
      <c r="G4521" s="1" t="s">
        <v>17</v>
      </c>
      <c r="H4521" s="1" t="s">
        <v>18</v>
      </c>
      <c r="I4521" s="1">
        <v>9.8000000000000007</v>
      </c>
      <c r="J4521" s="1" t="s">
        <v>24</v>
      </c>
      <c r="K4521" s="1" t="s">
        <v>991</v>
      </c>
      <c r="L4521" s="1">
        <v>5</v>
      </c>
      <c r="N4521" s="1">
        <v>3.95</v>
      </c>
      <c r="P4521" s="2">
        <f t="shared" si="294"/>
        <v>163.5</v>
      </c>
      <c r="R4521" t="str">
        <f t="shared" si="295"/>
        <v/>
      </c>
    </row>
    <row r="4522" spans="1:18" ht="20.399999999999999" x14ac:dyDescent="0.35">
      <c r="A4522" s="1">
        <v>4520</v>
      </c>
      <c r="B4522" s="1" t="s">
        <v>1512</v>
      </c>
      <c r="C4522" s="1" t="s">
        <v>34</v>
      </c>
      <c r="D4522" s="1">
        <v>2016</v>
      </c>
      <c r="E4522" s="1">
        <v>62767</v>
      </c>
      <c r="F4522" s="1" t="s">
        <v>23</v>
      </c>
      <c r="G4522" s="1" t="s">
        <v>17</v>
      </c>
      <c r="H4522" s="1" t="s">
        <v>18</v>
      </c>
      <c r="I4522" s="1">
        <v>20.34</v>
      </c>
      <c r="J4522" s="1" t="s">
        <v>24</v>
      </c>
      <c r="K4522" s="1" t="s">
        <v>147</v>
      </c>
      <c r="L4522" s="1">
        <v>5</v>
      </c>
      <c r="N4522" s="1">
        <v>9.75</v>
      </c>
      <c r="P4522" s="2">
        <f t="shared" si="294"/>
        <v>103.2</v>
      </c>
      <c r="R4522" t="str">
        <f t="shared" si="295"/>
        <v/>
      </c>
    </row>
    <row r="4523" spans="1:18" ht="20.399999999999999" x14ac:dyDescent="0.35">
      <c r="A4523" s="1">
        <v>4521</v>
      </c>
      <c r="B4523" s="1" t="s">
        <v>1341</v>
      </c>
      <c r="C4523" s="1" t="s">
        <v>53</v>
      </c>
      <c r="D4523" s="1">
        <v>2018</v>
      </c>
      <c r="E4523" s="1">
        <v>18553</v>
      </c>
      <c r="F4523" s="1" t="s">
        <v>28</v>
      </c>
      <c r="G4523" s="1" t="s">
        <v>17</v>
      </c>
      <c r="H4523" s="1" t="s">
        <v>18</v>
      </c>
      <c r="I4523" s="1">
        <v>18.600000000000001</v>
      </c>
      <c r="J4523" s="1" t="s">
        <v>24</v>
      </c>
      <c r="K4523" s="1" t="s">
        <v>327</v>
      </c>
      <c r="L4523" s="1">
        <v>5</v>
      </c>
      <c r="N4523" s="1">
        <v>7.93</v>
      </c>
      <c r="P4523" s="2">
        <f t="shared" si="294"/>
        <v>81.86</v>
      </c>
      <c r="R4523" t="str">
        <f t="shared" si="295"/>
        <v/>
      </c>
    </row>
    <row r="4524" spans="1:18" ht="20.399999999999999" x14ac:dyDescent="0.35">
      <c r="A4524" s="1">
        <v>4522</v>
      </c>
      <c r="B4524" s="1" t="s">
        <v>546</v>
      </c>
      <c r="C4524" s="1" t="s">
        <v>39</v>
      </c>
      <c r="D4524" s="1">
        <v>2011</v>
      </c>
      <c r="E4524" s="1">
        <v>143143</v>
      </c>
      <c r="F4524" s="1" t="s">
        <v>23</v>
      </c>
      <c r="G4524" s="1" t="s">
        <v>17</v>
      </c>
      <c r="H4524" s="1" t="s">
        <v>18</v>
      </c>
      <c r="I4524" s="1">
        <v>17.8</v>
      </c>
      <c r="J4524" s="1" t="s">
        <v>24</v>
      </c>
      <c r="K4524" s="1" t="s">
        <v>223</v>
      </c>
      <c r="L4524" s="1">
        <v>5</v>
      </c>
      <c r="N4524" s="1">
        <v>2.1</v>
      </c>
      <c r="P4524" s="2">
        <f t="shared" si="294"/>
        <v>67</v>
      </c>
      <c r="R4524" t="str">
        <f t="shared" si="295"/>
        <v/>
      </c>
    </row>
    <row r="4525" spans="1:18" ht="20.399999999999999" x14ac:dyDescent="0.35">
      <c r="A4525" s="1">
        <v>4523</v>
      </c>
      <c r="B4525" s="1" t="s">
        <v>65</v>
      </c>
      <c r="C4525" s="1" t="s">
        <v>34</v>
      </c>
      <c r="D4525" s="1">
        <v>2015</v>
      </c>
      <c r="E4525" s="1">
        <v>53497</v>
      </c>
      <c r="F4525" s="1" t="s">
        <v>23</v>
      </c>
      <c r="G4525" s="1" t="s">
        <v>17</v>
      </c>
      <c r="H4525" s="1" t="s">
        <v>18</v>
      </c>
      <c r="I4525" s="1">
        <v>13.5</v>
      </c>
      <c r="J4525" s="1" t="s">
        <v>24</v>
      </c>
      <c r="K4525" s="1" t="s">
        <v>66</v>
      </c>
      <c r="L4525" s="1">
        <v>7</v>
      </c>
      <c r="M4525" s="1" t="s">
        <v>1041</v>
      </c>
      <c r="N4525" s="1">
        <v>16.420000000000002</v>
      </c>
      <c r="P4525" s="2">
        <f t="shared" si="294"/>
        <v>175.56</v>
      </c>
      <c r="Q4525">
        <f t="shared" si="296"/>
        <v>3460000</v>
      </c>
      <c r="R4525">
        <f t="shared" si="295"/>
        <v>99.994926011560693</v>
      </c>
    </row>
    <row r="4526" spans="1:18" ht="20.399999999999999" x14ac:dyDescent="0.35">
      <c r="A4526" s="1">
        <v>4524</v>
      </c>
      <c r="B4526" s="1" t="s">
        <v>717</v>
      </c>
      <c r="C4526" s="1" t="s">
        <v>74</v>
      </c>
      <c r="D4526" s="1">
        <v>2011</v>
      </c>
      <c r="E4526" s="1">
        <v>148000</v>
      </c>
      <c r="F4526" s="1" t="s">
        <v>23</v>
      </c>
      <c r="G4526" s="1" t="s">
        <v>17</v>
      </c>
      <c r="H4526" s="1" t="s">
        <v>36</v>
      </c>
      <c r="I4526" s="1">
        <v>14.66</v>
      </c>
      <c r="J4526" s="1" t="s">
        <v>24</v>
      </c>
      <c r="K4526" s="1" t="s">
        <v>415</v>
      </c>
      <c r="L4526" s="1">
        <v>7</v>
      </c>
      <c r="N4526" s="1">
        <v>8.9</v>
      </c>
      <c r="P4526" s="2">
        <f t="shared" si="294"/>
        <v>194.3</v>
      </c>
      <c r="R4526" t="str">
        <f t="shared" si="295"/>
        <v/>
      </c>
    </row>
    <row r="4527" spans="1:18" ht="20.399999999999999" x14ac:dyDescent="0.35">
      <c r="A4527" s="1">
        <v>4525</v>
      </c>
      <c r="B4527" s="1" t="s">
        <v>211</v>
      </c>
      <c r="C4527" s="1" t="s">
        <v>22</v>
      </c>
      <c r="D4527" s="1">
        <v>2012</v>
      </c>
      <c r="E4527" s="1">
        <v>95000</v>
      </c>
      <c r="F4527" s="1" t="s">
        <v>23</v>
      </c>
      <c r="G4527" s="1" t="s">
        <v>17</v>
      </c>
      <c r="H4527" s="1" t="s">
        <v>18</v>
      </c>
      <c r="I4527" s="1">
        <v>15.1</v>
      </c>
      <c r="J4527" s="1" t="s">
        <v>24</v>
      </c>
      <c r="K4527" s="1" t="s">
        <v>167</v>
      </c>
      <c r="L4527" s="1">
        <v>7</v>
      </c>
      <c r="N4527" s="1">
        <v>7.21</v>
      </c>
      <c r="P4527" s="2">
        <f t="shared" si="294"/>
        <v>140</v>
      </c>
      <c r="R4527" t="str">
        <f t="shared" si="295"/>
        <v/>
      </c>
    </row>
    <row r="4528" spans="1:18" ht="20.399999999999999" x14ac:dyDescent="0.35">
      <c r="A4528" s="1">
        <v>4526</v>
      </c>
      <c r="B4528" s="1" t="s">
        <v>922</v>
      </c>
      <c r="C4528" s="1" t="s">
        <v>27</v>
      </c>
      <c r="D4528" s="1">
        <v>2015</v>
      </c>
      <c r="E4528" s="1">
        <v>100000</v>
      </c>
      <c r="F4528" s="1" t="s">
        <v>23</v>
      </c>
      <c r="G4528" s="1" t="s">
        <v>17</v>
      </c>
      <c r="H4528" s="1" t="s">
        <v>18</v>
      </c>
      <c r="I4528" s="1">
        <v>12.8</v>
      </c>
      <c r="J4528" s="1" t="s">
        <v>24</v>
      </c>
      <c r="K4528" s="1" t="s">
        <v>93</v>
      </c>
      <c r="L4528" s="1">
        <v>8</v>
      </c>
      <c r="N4528" s="1">
        <v>13.5</v>
      </c>
      <c r="P4528" s="2">
        <f t="shared" si="294"/>
        <v>102</v>
      </c>
      <c r="R4528" t="str">
        <f t="shared" si="295"/>
        <v/>
      </c>
    </row>
    <row r="4529" spans="1:18" ht="20.399999999999999" x14ac:dyDescent="0.35">
      <c r="A4529" s="1">
        <v>4527</v>
      </c>
      <c r="B4529" s="1" t="s">
        <v>441</v>
      </c>
      <c r="C4529" s="1" t="s">
        <v>27</v>
      </c>
      <c r="D4529" s="1">
        <v>2016</v>
      </c>
      <c r="E4529" s="1">
        <v>29000</v>
      </c>
      <c r="F4529" s="1" t="s">
        <v>23</v>
      </c>
      <c r="G4529" s="1" t="s">
        <v>35</v>
      </c>
      <c r="H4529" s="1" t="s">
        <v>18</v>
      </c>
      <c r="I4529" s="1">
        <v>11.57</v>
      </c>
      <c r="J4529" s="1" t="s">
        <v>24</v>
      </c>
      <c r="K4529" s="1" t="s">
        <v>442</v>
      </c>
      <c r="L4529" s="1">
        <v>5</v>
      </c>
      <c r="M4529" s="1" t="s">
        <v>2477</v>
      </c>
      <c r="N4529" s="1">
        <v>65</v>
      </c>
      <c r="P4529" s="2">
        <f t="shared" si="294"/>
        <v>254.79</v>
      </c>
      <c r="Q4529">
        <f t="shared" si="296"/>
        <v>9279000</v>
      </c>
      <c r="R4529">
        <f t="shared" si="295"/>
        <v>99.997254122211459</v>
      </c>
    </row>
    <row r="4530" spans="1:18" ht="20.399999999999999" x14ac:dyDescent="0.35">
      <c r="A4530" s="1">
        <v>4528</v>
      </c>
      <c r="B4530" s="1" t="s">
        <v>1935</v>
      </c>
      <c r="C4530" s="1" t="s">
        <v>74</v>
      </c>
      <c r="D4530" s="1">
        <v>2014</v>
      </c>
      <c r="E4530" s="1">
        <v>87000</v>
      </c>
      <c r="F4530" s="1" t="s">
        <v>23</v>
      </c>
      <c r="G4530" s="1" t="s">
        <v>17</v>
      </c>
      <c r="H4530" s="1" t="s">
        <v>18</v>
      </c>
      <c r="I4530" s="1">
        <v>12.05</v>
      </c>
      <c r="J4530" s="1" t="s">
        <v>24</v>
      </c>
      <c r="K4530" s="1" t="s">
        <v>266</v>
      </c>
      <c r="L4530" s="1">
        <v>7</v>
      </c>
      <c r="N4530" s="1">
        <v>7.4</v>
      </c>
      <c r="P4530" s="2">
        <f t="shared" si="294"/>
        <v>120</v>
      </c>
      <c r="R4530" t="str">
        <f t="shared" si="295"/>
        <v/>
      </c>
    </row>
    <row r="4531" spans="1:18" ht="20.399999999999999" x14ac:dyDescent="0.35">
      <c r="A4531" s="1">
        <v>4529</v>
      </c>
      <c r="B4531" s="1" t="s">
        <v>1304</v>
      </c>
      <c r="C4531" s="1" t="s">
        <v>53</v>
      </c>
      <c r="D4531" s="1">
        <v>2014</v>
      </c>
      <c r="E4531" s="1">
        <v>56838</v>
      </c>
      <c r="F4531" s="1" t="s">
        <v>28</v>
      </c>
      <c r="G4531" s="1" t="s">
        <v>35</v>
      </c>
      <c r="H4531" s="1" t="s">
        <v>18</v>
      </c>
      <c r="I4531" s="1">
        <v>16.8</v>
      </c>
      <c r="J4531" s="1" t="s">
        <v>24</v>
      </c>
      <c r="K4531" s="1" t="s">
        <v>466</v>
      </c>
      <c r="L4531" s="1">
        <v>5</v>
      </c>
      <c r="N4531" s="1">
        <v>5.15</v>
      </c>
      <c r="P4531" s="2">
        <f t="shared" si="294"/>
        <v>118</v>
      </c>
      <c r="R4531" t="str">
        <f t="shared" si="295"/>
        <v/>
      </c>
    </row>
    <row r="4532" spans="1:18" ht="20.399999999999999" x14ac:dyDescent="0.35">
      <c r="A4532" s="1">
        <v>4530</v>
      </c>
      <c r="B4532" s="1" t="s">
        <v>590</v>
      </c>
      <c r="C4532" s="1" t="s">
        <v>22</v>
      </c>
      <c r="D4532" s="1">
        <v>2013</v>
      </c>
      <c r="E4532" s="1">
        <v>100000</v>
      </c>
      <c r="F4532" s="1" t="s">
        <v>23</v>
      </c>
      <c r="G4532" s="1" t="s">
        <v>35</v>
      </c>
      <c r="H4532" s="1" t="s">
        <v>18</v>
      </c>
      <c r="I4532" s="1">
        <v>12</v>
      </c>
      <c r="J4532" s="1" t="s">
        <v>24</v>
      </c>
      <c r="K4532" s="1" t="s">
        <v>591</v>
      </c>
      <c r="L4532" s="1">
        <v>7</v>
      </c>
      <c r="N4532" s="1">
        <v>32</v>
      </c>
      <c r="P4532" s="2">
        <f t="shared" si="294"/>
        <v>224</v>
      </c>
      <c r="R4532" t="str">
        <f t="shared" si="295"/>
        <v/>
      </c>
    </row>
    <row r="4533" spans="1:18" ht="20.399999999999999" x14ac:dyDescent="0.35">
      <c r="A4533" s="1">
        <v>4531</v>
      </c>
      <c r="B4533" s="1" t="s">
        <v>465</v>
      </c>
      <c r="C4533" s="1" t="s">
        <v>57</v>
      </c>
      <c r="D4533" s="1">
        <v>2011</v>
      </c>
      <c r="E4533" s="1">
        <v>125000</v>
      </c>
      <c r="F4533" s="1" t="s">
        <v>28</v>
      </c>
      <c r="G4533" s="1" t="s">
        <v>17</v>
      </c>
      <c r="H4533" s="1" t="s">
        <v>18</v>
      </c>
      <c r="I4533" s="1">
        <v>17</v>
      </c>
      <c r="J4533" s="1" t="s">
        <v>24</v>
      </c>
      <c r="K4533" s="1" t="s">
        <v>466</v>
      </c>
      <c r="L4533" s="1">
        <v>5</v>
      </c>
      <c r="N4533" s="1">
        <v>3.25</v>
      </c>
      <c r="P4533" s="2">
        <f t="shared" si="294"/>
        <v>118</v>
      </c>
      <c r="R4533" t="str">
        <f t="shared" si="295"/>
        <v/>
      </c>
    </row>
    <row r="4534" spans="1:18" ht="20.399999999999999" x14ac:dyDescent="0.35">
      <c r="A4534" s="1">
        <v>4532</v>
      </c>
      <c r="B4534" s="1" t="s">
        <v>1500</v>
      </c>
      <c r="C4534" s="1" t="s">
        <v>57</v>
      </c>
      <c r="D4534" s="1">
        <v>2017</v>
      </c>
      <c r="E4534" s="1">
        <v>17000</v>
      </c>
      <c r="F4534" s="1" t="s">
        <v>28</v>
      </c>
      <c r="G4534" s="1" t="s">
        <v>35</v>
      </c>
      <c r="H4534" s="1" t="s">
        <v>18</v>
      </c>
      <c r="I4534" s="1">
        <v>22.5</v>
      </c>
      <c r="J4534" s="1" t="s">
        <v>24</v>
      </c>
      <c r="K4534" s="1" t="s">
        <v>223</v>
      </c>
      <c r="L4534" s="1">
        <v>5</v>
      </c>
      <c r="M4534" s="1" t="s">
        <v>2478</v>
      </c>
      <c r="N4534" s="1">
        <v>3.95</v>
      </c>
      <c r="P4534" s="2">
        <f t="shared" si="294"/>
        <v>67</v>
      </c>
      <c r="Q4534">
        <f t="shared" si="296"/>
        <v>580000</v>
      </c>
      <c r="R4534">
        <f t="shared" si="295"/>
        <v>99.988448275862069</v>
      </c>
    </row>
    <row r="4535" spans="1:18" ht="20.399999999999999" x14ac:dyDescent="0.35">
      <c r="A4535" s="1">
        <v>4533</v>
      </c>
      <c r="B4535" s="1" t="s">
        <v>2479</v>
      </c>
      <c r="C4535" s="1" t="s">
        <v>22</v>
      </c>
      <c r="D4535" s="1">
        <v>2013</v>
      </c>
      <c r="E4535" s="1">
        <v>70000</v>
      </c>
      <c r="F4535" s="1" t="s">
        <v>28</v>
      </c>
      <c r="G4535" s="1" t="s">
        <v>17</v>
      </c>
      <c r="H4535" s="1" t="s">
        <v>36</v>
      </c>
      <c r="I4535" s="1">
        <v>15.4</v>
      </c>
      <c r="J4535" s="1" t="s">
        <v>24</v>
      </c>
      <c r="K4535" s="1" t="s">
        <v>394</v>
      </c>
      <c r="L4535" s="1">
        <v>5</v>
      </c>
      <c r="N4535" s="1">
        <v>1.5</v>
      </c>
      <c r="P4535" s="2">
        <f t="shared" si="294"/>
        <v>65</v>
      </c>
      <c r="R4535" t="str">
        <f t="shared" si="295"/>
        <v/>
      </c>
    </row>
    <row r="4536" spans="1:18" ht="20.399999999999999" x14ac:dyDescent="0.35">
      <c r="A4536" s="1">
        <v>4534</v>
      </c>
      <c r="B4536" s="1" t="s">
        <v>2480</v>
      </c>
      <c r="C4536" s="1" t="s">
        <v>22</v>
      </c>
      <c r="D4536" s="1">
        <v>2010</v>
      </c>
      <c r="E4536" s="1">
        <v>50000</v>
      </c>
      <c r="F4536" s="1" t="s">
        <v>28</v>
      </c>
      <c r="G4536" s="1" t="s">
        <v>17</v>
      </c>
      <c r="H4536" s="1" t="s">
        <v>36</v>
      </c>
      <c r="I4536" s="1">
        <v>17</v>
      </c>
      <c r="J4536" s="1" t="s">
        <v>24</v>
      </c>
      <c r="K4536" s="1" t="s">
        <v>84</v>
      </c>
      <c r="L4536" s="1">
        <v>5</v>
      </c>
      <c r="N4536" s="1">
        <v>3</v>
      </c>
      <c r="P4536" s="2">
        <f t="shared" si="294"/>
        <v>80</v>
      </c>
      <c r="R4536" t="str">
        <f t="shared" si="295"/>
        <v/>
      </c>
    </row>
    <row r="4537" spans="1:18" ht="20.399999999999999" x14ac:dyDescent="0.35">
      <c r="A4537" s="1">
        <v>4535</v>
      </c>
      <c r="B4537" s="1" t="s">
        <v>2481</v>
      </c>
      <c r="C4537" s="1" t="s">
        <v>57</v>
      </c>
      <c r="D4537" s="1">
        <v>2010</v>
      </c>
      <c r="E4537" s="1">
        <v>39800</v>
      </c>
      <c r="F4537" s="1" t="s">
        <v>28</v>
      </c>
      <c r="G4537" s="1" t="s">
        <v>17</v>
      </c>
      <c r="H4537" s="1" t="s">
        <v>18</v>
      </c>
      <c r="I4537" s="1">
        <v>16</v>
      </c>
      <c r="J4537" s="1" t="s">
        <v>24</v>
      </c>
      <c r="K4537" s="1" t="s">
        <v>219</v>
      </c>
      <c r="L4537" s="1">
        <v>5</v>
      </c>
      <c r="N4537" s="1">
        <v>1.99</v>
      </c>
      <c r="P4537" s="2">
        <f t="shared" si="294"/>
        <v>90</v>
      </c>
      <c r="R4537" t="str">
        <f t="shared" si="295"/>
        <v/>
      </c>
    </row>
    <row r="4538" spans="1:18" ht="20.399999999999999" x14ac:dyDescent="0.35">
      <c r="A4538" s="1">
        <v>4536</v>
      </c>
      <c r="B4538" s="1" t="s">
        <v>1074</v>
      </c>
      <c r="C4538" s="1" t="s">
        <v>57</v>
      </c>
      <c r="D4538" s="1">
        <v>2010</v>
      </c>
      <c r="E4538" s="1">
        <v>60000</v>
      </c>
      <c r="F4538" s="1" t="s">
        <v>28</v>
      </c>
      <c r="G4538" s="1" t="s">
        <v>17</v>
      </c>
      <c r="H4538" s="1" t="s">
        <v>18</v>
      </c>
      <c r="I4538" s="1">
        <v>19</v>
      </c>
      <c r="J4538" s="1" t="s">
        <v>24</v>
      </c>
      <c r="K4538" s="1" t="s">
        <v>448</v>
      </c>
      <c r="L4538" s="1">
        <v>5</v>
      </c>
      <c r="N4538" s="1">
        <v>1.35</v>
      </c>
      <c r="P4538" s="2">
        <f t="shared" si="294"/>
        <v>66.099999999999994</v>
      </c>
      <c r="R4538" t="str">
        <f t="shared" si="295"/>
        <v/>
      </c>
    </row>
    <row r="4539" spans="1:18" ht="20.399999999999999" x14ac:dyDescent="0.35">
      <c r="A4539" s="1">
        <v>4537</v>
      </c>
      <c r="B4539" s="1" t="s">
        <v>818</v>
      </c>
      <c r="C4539" s="1" t="s">
        <v>39</v>
      </c>
      <c r="D4539" s="1">
        <v>2009</v>
      </c>
      <c r="E4539" s="1">
        <v>58000</v>
      </c>
      <c r="F4539" s="1" t="s">
        <v>23</v>
      </c>
      <c r="G4539" s="1" t="s">
        <v>35</v>
      </c>
      <c r="H4539" s="1" t="s">
        <v>18</v>
      </c>
      <c r="I4539" s="1">
        <v>16.07</v>
      </c>
      <c r="J4539" s="1" t="s">
        <v>24</v>
      </c>
      <c r="K4539" s="1" t="s">
        <v>587</v>
      </c>
      <c r="L4539" s="1">
        <v>5</v>
      </c>
      <c r="N4539" s="1">
        <v>13.5</v>
      </c>
      <c r="P4539" s="2">
        <f t="shared" si="294"/>
        <v>181</v>
      </c>
      <c r="R4539" t="str">
        <f t="shared" si="295"/>
        <v/>
      </c>
    </row>
    <row r="4540" spans="1:18" ht="20.399999999999999" x14ac:dyDescent="0.35">
      <c r="A4540" s="1">
        <v>4538</v>
      </c>
      <c r="B4540" s="1" t="s">
        <v>1423</v>
      </c>
      <c r="C4540" s="1" t="s">
        <v>39</v>
      </c>
      <c r="D4540" s="1">
        <v>2010</v>
      </c>
      <c r="E4540" s="1">
        <v>110009</v>
      </c>
      <c r="F4540" s="1" t="s">
        <v>23</v>
      </c>
      <c r="G4540" s="1" t="s">
        <v>17</v>
      </c>
      <c r="H4540" s="1" t="s">
        <v>18</v>
      </c>
      <c r="I4540" s="1">
        <v>17.670000000000002</v>
      </c>
      <c r="J4540" s="1" t="s">
        <v>24</v>
      </c>
      <c r="K4540" s="1" t="s">
        <v>1424</v>
      </c>
      <c r="L4540" s="1">
        <v>5</v>
      </c>
      <c r="N4540" s="1">
        <v>6.99</v>
      </c>
      <c r="P4540" s="2">
        <f t="shared" si="294"/>
        <v>138.08000000000001</v>
      </c>
      <c r="R4540" t="str">
        <f t="shared" si="295"/>
        <v/>
      </c>
    </row>
    <row r="4541" spans="1:18" ht="20.399999999999999" x14ac:dyDescent="0.35">
      <c r="A4541" s="1">
        <v>4539</v>
      </c>
      <c r="B4541" s="1" t="s">
        <v>885</v>
      </c>
      <c r="C4541" s="1" t="s">
        <v>39</v>
      </c>
      <c r="D4541" s="1">
        <v>2013</v>
      </c>
      <c r="E4541" s="1">
        <v>85000</v>
      </c>
      <c r="F4541" s="1" t="s">
        <v>23</v>
      </c>
      <c r="G4541" s="1" t="s">
        <v>17</v>
      </c>
      <c r="H4541" s="1" t="s">
        <v>18</v>
      </c>
      <c r="I4541" s="1">
        <v>19.010000000000002</v>
      </c>
      <c r="J4541" s="1" t="s">
        <v>24</v>
      </c>
      <c r="K4541" s="1" t="s">
        <v>181</v>
      </c>
      <c r="L4541" s="1">
        <v>5</v>
      </c>
      <c r="N4541" s="1">
        <v>8.5</v>
      </c>
      <c r="P4541" s="2">
        <f t="shared" si="294"/>
        <v>108.5</v>
      </c>
      <c r="R4541" t="str">
        <f t="shared" si="295"/>
        <v/>
      </c>
    </row>
    <row r="4542" spans="1:18" ht="20.399999999999999" x14ac:dyDescent="0.35">
      <c r="A4542" s="1">
        <v>4540</v>
      </c>
      <c r="B4542" s="1" t="s">
        <v>409</v>
      </c>
      <c r="C4542" s="1" t="s">
        <v>22</v>
      </c>
      <c r="D4542" s="1">
        <v>2010</v>
      </c>
      <c r="E4542" s="1">
        <v>84000</v>
      </c>
      <c r="F4542" s="1" t="s">
        <v>23</v>
      </c>
      <c r="G4542" s="1" t="s">
        <v>17</v>
      </c>
      <c r="H4542" s="1" t="s">
        <v>36</v>
      </c>
      <c r="I4542" s="1">
        <v>22.07</v>
      </c>
      <c r="J4542" s="1" t="s">
        <v>24</v>
      </c>
      <c r="K4542" s="1" t="s">
        <v>114</v>
      </c>
      <c r="L4542" s="1">
        <v>5</v>
      </c>
      <c r="N4542" s="1">
        <v>2.89</v>
      </c>
      <c r="P4542" s="2">
        <f t="shared" si="294"/>
        <v>73.900000000000006</v>
      </c>
      <c r="R4542" t="str">
        <f t="shared" si="295"/>
        <v/>
      </c>
    </row>
    <row r="4543" spans="1:18" ht="20.399999999999999" x14ac:dyDescent="0.35">
      <c r="A4543" s="1">
        <v>4541</v>
      </c>
      <c r="B4543" s="1" t="s">
        <v>76</v>
      </c>
      <c r="C4543" s="1" t="s">
        <v>15</v>
      </c>
      <c r="D4543" s="1">
        <v>2011</v>
      </c>
      <c r="E4543" s="1">
        <v>51000</v>
      </c>
      <c r="F4543" s="1" t="s">
        <v>23</v>
      </c>
      <c r="G4543" s="1" t="s">
        <v>35</v>
      </c>
      <c r="H4543" s="1" t="s">
        <v>18</v>
      </c>
      <c r="I4543" s="1">
        <v>22.69</v>
      </c>
      <c r="J4543" s="1" t="s">
        <v>24</v>
      </c>
      <c r="K4543" s="1" t="s">
        <v>77</v>
      </c>
      <c r="L4543" s="1">
        <v>5</v>
      </c>
      <c r="M4543" s="1" t="s">
        <v>78</v>
      </c>
      <c r="N4543" s="1">
        <v>10.5</v>
      </c>
      <c r="P4543" s="2">
        <f t="shared" si="294"/>
        <v>190</v>
      </c>
      <c r="Q4543">
        <f t="shared" si="296"/>
        <v>4787000</v>
      </c>
      <c r="R4543">
        <f t="shared" si="295"/>
        <v>99.99603091706706</v>
      </c>
    </row>
    <row r="4544" spans="1:18" ht="20.399999999999999" x14ac:dyDescent="0.35">
      <c r="A4544" s="1">
        <v>4542</v>
      </c>
      <c r="B4544" s="1" t="s">
        <v>1449</v>
      </c>
      <c r="C4544" s="1" t="s">
        <v>53</v>
      </c>
      <c r="D4544" s="1">
        <v>2013</v>
      </c>
      <c r="E4544" s="1">
        <v>68880</v>
      </c>
      <c r="F4544" s="1" t="s">
        <v>28</v>
      </c>
      <c r="G4544" s="1" t="s">
        <v>17</v>
      </c>
      <c r="H4544" s="1" t="s">
        <v>18</v>
      </c>
      <c r="I4544" s="1">
        <v>16.95</v>
      </c>
      <c r="J4544" s="1" t="s">
        <v>24</v>
      </c>
      <c r="K4544" s="1" t="s">
        <v>1073</v>
      </c>
      <c r="L4544" s="1">
        <v>5</v>
      </c>
      <c r="N4544" s="1">
        <v>3.97</v>
      </c>
      <c r="P4544" s="2">
        <f t="shared" si="294"/>
        <v>97.7</v>
      </c>
      <c r="R4544" t="str">
        <f t="shared" si="295"/>
        <v/>
      </c>
    </row>
    <row r="4545" spans="1:18" ht="20.399999999999999" x14ac:dyDescent="0.35">
      <c r="A4545" s="1">
        <v>4543</v>
      </c>
      <c r="B4545" s="1" t="s">
        <v>856</v>
      </c>
      <c r="C4545" s="1" t="s">
        <v>27</v>
      </c>
      <c r="D4545" s="1">
        <v>2017</v>
      </c>
      <c r="E4545" s="1">
        <v>5500</v>
      </c>
      <c r="F4545" s="1" t="s">
        <v>28</v>
      </c>
      <c r="G4545" s="1" t="s">
        <v>35</v>
      </c>
      <c r="H4545" s="1" t="s">
        <v>18</v>
      </c>
      <c r="I4545" s="1">
        <v>24.07</v>
      </c>
      <c r="J4545" s="1" t="s">
        <v>24</v>
      </c>
      <c r="K4545" s="1" t="s">
        <v>88</v>
      </c>
      <c r="L4545" s="1">
        <v>5</v>
      </c>
      <c r="N4545" s="1">
        <v>4.25</v>
      </c>
      <c r="P4545" s="2">
        <f t="shared" si="294"/>
        <v>67.099999999999994</v>
      </c>
      <c r="R4545" t="str">
        <f t="shared" si="295"/>
        <v/>
      </c>
    </row>
    <row r="4546" spans="1:18" ht="20.399999999999999" x14ac:dyDescent="0.35">
      <c r="A4546" s="1">
        <v>4544</v>
      </c>
      <c r="B4546" s="1" t="s">
        <v>2482</v>
      </c>
      <c r="C4546" s="1" t="s">
        <v>34</v>
      </c>
      <c r="D4546" s="1">
        <v>2016</v>
      </c>
      <c r="E4546" s="1">
        <v>40052</v>
      </c>
      <c r="F4546" s="1" t="s">
        <v>28</v>
      </c>
      <c r="G4546" s="1" t="s">
        <v>17</v>
      </c>
      <c r="H4546" s="1" t="s">
        <v>18</v>
      </c>
      <c r="I4546" s="1">
        <v>21.1</v>
      </c>
      <c r="J4546" s="1" t="s">
        <v>24</v>
      </c>
      <c r="K4546" s="1" t="s">
        <v>276</v>
      </c>
      <c r="L4546" s="1">
        <v>5</v>
      </c>
      <c r="N4546" s="1">
        <v>6.17</v>
      </c>
      <c r="P4546" s="2">
        <f t="shared" si="294"/>
        <v>85.8</v>
      </c>
      <c r="R4546" t="str">
        <f t="shared" si="295"/>
        <v/>
      </c>
    </row>
    <row r="4547" spans="1:18" ht="20.399999999999999" x14ac:dyDescent="0.35">
      <c r="A4547" s="1">
        <v>4545</v>
      </c>
      <c r="B4547" s="1" t="s">
        <v>639</v>
      </c>
      <c r="C4547" s="1" t="s">
        <v>34</v>
      </c>
      <c r="D4547" s="1">
        <v>2016</v>
      </c>
      <c r="E4547" s="1">
        <v>47293</v>
      </c>
      <c r="F4547" s="1" t="s">
        <v>23</v>
      </c>
      <c r="G4547" s="1" t="s">
        <v>35</v>
      </c>
      <c r="H4547" s="1" t="s">
        <v>18</v>
      </c>
      <c r="I4547" s="1">
        <v>14.16</v>
      </c>
      <c r="J4547" s="1" t="s">
        <v>24</v>
      </c>
      <c r="K4547" s="1" t="s">
        <v>640</v>
      </c>
      <c r="L4547" s="1">
        <v>5</v>
      </c>
      <c r="N4547" s="1">
        <v>38.72</v>
      </c>
      <c r="P4547" s="2">
        <f t="shared" ref="P4547:P4578" si="297">--LEFT(K4547, FIND(" ", K4547) - 1)</f>
        <v>174.3</v>
      </c>
      <c r="R4547" t="str">
        <f t="shared" si="295"/>
        <v/>
      </c>
    </row>
    <row r="4548" spans="1:18" ht="20.399999999999999" x14ac:dyDescent="0.35">
      <c r="A4548" s="1">
        <v>4546</v>
      </c>
      <c r="B4548" s="1" t="s">
        <v>837</v>
      </c>
      <c r="C4548" s="1" t="s">
        <v>39</v>
      </c>
      <c r="D4548" s="1">
        <v>2013</v>
      </c>
      <c r="E4548" s="1">
        <v>79663</v>
      </c>
      <c r="F4548" s="1" t="s">
        <v>23</v>
      </c>
      <c r="G4548" s="1" t="s">
        <v>17</v>
      </c>
      <c r="H4548" s="1" t="s">
        <v>18</v>
      </c>
      <c r="I4548" s="1">
        <v>16.8</v>
      </c>
      <c r="J4548" s="1" t="s">
        <v>24</v>
      </c>
      <c r="K4548" s="1" t="s">
        <v>215</v>
      </c>
      <c r="L4548" s="1">
        <v>5</v>
      </c>
      <c r="N4548" s="1">
        <v>6.5</v>
      </c>
      <c r="P4548" s="2">
        <f t="shared" si="297"/>
        <v>110</v>
      </c>
      <c r="R4548" t="str">
        <f t="shared" si="295"/>
        <v/>
      </c>
    </row>
    <row r="4549" spans="1:18" ht="20.399999999999999" x14ac:dyDescent="0.35">
      <c r="A4549" s="1">
        <v>4547</v>
      </c>
      <c r="B4549" s="1" t="s">
        <v>68</v>
      </c>
      <c r="C4549" s="1" t="s">
        <v>43</v>
      </c>
      <c r="D4549" s="1">
        <v>2013</v>
      </c>
      <c r="E4549" s="1">
        <v>63000</v>
      </c>
      <c r="F4549" s="1" t="s">
        <v>23</v>
      </c>
      <c r="G4549" s="1" t="s">
        <v>17</v>
      </c>
      <c r="H4549" s="1" t="s">
        <v>36</v>
      </c>
      <c r="I4549" s="1">
        <v>25.8</v>
      </c>
      <c r="J4549" s="1" t="s">
        <v>24</v>
      </c>
      <c r="K4549" s="1" t="s">
        <v>69</v>
      </c>
      <c r="L4549" s="1">
        <v>5</v>
      </c>
      <c r="N4549" s="1">
        <v>4.25</v>
      </c>
      <c r="P4549" s="2">
        <f t="shared" si="297"/>
        <v>98.6</v>
      </c>
      <c r="R4549" t="str">
        <f t="shared" si="295"/>
        <v/>
      </c>
    </row>
    <row r="4550" spans="1:18" ht="20.399999999999999" x14ac:dyDescent="0.35">
      <c r="A4550" s="1">
        <v>4548</v>
      </c>
      <c r="B4550" s="1" t="s">
        <v>1392</v>
      </c>
      <c r="C4550" s="1" t="s">
        <v>57</v>
      </c>
      <c r="D4550" s="1">
        <v>2014</v>
      </c>
      <c r="E4550" s="1">
        <v>45000</v>
      </c>
      <c r="F4550" s="1" t="s">
        <v>23</v>
      </c>
      <c r="G4550" s="1" t="s">
        <v>17</v>
      </c>
      <c r="H4550" s="1" t="s">
        <v>18</v>
      </c>
      <c r="I4550" s="1">
        <v>26</v>
      </c>
      <c r="J4550" s="1" t="s">
        <v>24</v>
      </c>
      <c r="K4550" s="1" t="s">
        <v>69</v>
      </c>
      <c r="L4550" s="1">
        <v>5</v>
      </c>
      <c r="N4550" s="1">
        <v>4.75</v>
      </c>
      <c r="P4550" s="2">
        <f t="shared" si="297"/>
        <v>98.6</v>
      </c>
      <c r="R4550" t="str">
        <f t="shared" si="295"/>
        <v/>
      </c>
    </row>
    <row r="4551" spans="1:18" ht="20.399999999999999" x14ac:dyDescent="0.35">
      <c r="A4551" s="1">
        <v>4549</v>
      </c>
      <c r="B4551" s="1" t="s">
        <v>2483</v>
      </c>
      <c r="C4551" s="1" t="s">
        <v>53</v>
      </c>
      <c r="D4551" s="1">
        <v>2014</v>
      </c>
      <c r="E4551" s="1">
        <v>56501</v>
      </c>
      <c r="F4551" s="1" t="s">
        <v>23</v>
      </c>
      <c r="G4551" s="1" t="s">
        <v>35</v>
      </c>
      <c r="H4551" s="1" t="s">
        <v>18</v>
      </c>
      <c r="I4551" s="1">
        <v>12.9</v>
      </c>
      <c r="J4551" s="1" t="s">
        <v>24</v>
      </c>
      <c r="K4551" s="1" t="s">
        <v>1096</v>
      </c>
      <c r="L4551" s="1">
        <v>7</v>
      </c>
      <c r="N4551" s="1">
        <v>17.71</v>
      </c>
      <c r="P4551" s="2">
        <f t="shared" si="297"/>
        <v>174.5</v>
      </c>
      <c r="R4551" t="str">
        <f t="shared" si="295"/>
        <v/>
      </c>
    </row>
    <row r="4552" spans="1:18" ht="20.399999999999999" x14ac:dyDescent="0.35">
      <c r="A4552" s="1">
        <v>4550</v>
      </c>
      <c r="B4552" s="1" t="s">
        <v>1512</v>
      </c>
      <c r="C4552" s="1" t="s">
        <v>43</v>
      </c>
      <c r="D4552" s="1">
        <v>2015</v>
      </c>
      <c r="E4552" s="1">
        <v>58000</v>
      </c>
      <c r="F4552" s="1" t="s">
        <v>23</v>
      </c>
      <c r="G4552" s="1" t="s">
        <v>17</v>
      </c>
      <c r="H4552" s="1" t="s">
        <v>18</v>
      </c>
      <c r="I4552" s="1">
        <v>20.34</v>
      </c>
      <c r="J4552" s="1" t="s">
        <v>24</v>
      </c>
      <c r="K4552" s="1" t="s">
        <v>147</v>
      </c>
      <c r="L4552" s="1">
        <v>5</v>
      </c>
      <c r="N4552" s="1">
        <v>5.85</v>
      </c>
      <c r="P4552" s="2">
        <f t="shared" si="297"/>
        <v>103.2</v>
      </c>
      <c r="R4552" t="str">
        <f t="shared" si="295"/>
        <v/>
      </c>
    </row>
    <row r="4553" spans="1:18" ht="20.399999999999999" x14ac:dyDescent="0.35">
      <c r="A4553" s="1">
        <v>4551</v>
      </c>
      <c r="B4553" s="1" t="s">
        <v>339</v>
      </c>
      <c r="C4553" s="1" t="s">
        <v>34</v>
      </c>
      <c r="D4553" s="1">
        <v>2011</v>
      </c>
      <c r="E4553" s="1">
        <v>51602</v>
      </c>
      <c r="F4553" s="1" t="s">
        <v>23</v>
      </c>
      <c r="G4553" s="1" t="s">
        <v>35</v>
      </c>
      <c r="H4553" s="1" t="s">
        <v>18</v>
      </c>
      <c r="I4553" s="1">
        <v>22.48</v>
      </c>
      <c r="J4553" s="1" t="s">
        <v>24</v>
      </c>
      <c r="K4553" s="1" t="s">
        <v>77</v>
      </c>
      <c r="L4553" s="1">
        <v>5</v>
      </c>
      <c r="M4553" s="1" t="s">
        <v>1720</v>
      </c>
      <c r="N4553" s="1">
        <v>17.27</v>
      </c>
      <c r="P4553" s="2">
        <f t="shared" si="297"/>
        <v>190</v>
      </c>
      <c r="Q4553">
        <f t="shared" si="296"/>
        <v>6371000</v>
      </c>
      <c r="R4553">
        <f t="shared" si="295"/>
        <v>99.997017736619057</v>
      </c>
    </row>
    <row r="4554" spans="1:18" ht="20.399999999999999" x14ac:dyDescent="0.35">
      <c r="A4554" s="1">
        <v>4552</v>
      </c>
      <c r="B4554" s="1" t="s">
        <v>586</v>
      </c>
      <c r="C4554" s="1" t="s">
        <v>39</v>
      </c>
      <c r="D4554" s="1">
        <v>2007</v>
      </c>
      <c r="E4554" s="1">
        <v>74199</v>
      </c>
      <c r="F4554" s="1" t="s">
        <v>23</v>
      </c>
      <c r="G4554" s="1" t="s">
        <v>35</v>
      </c>
      <c r="H4554" s="1" t="s">
        <v>18</v>
      </c>
      <c r="I4554" s="1">
        <v>16.07</v>
      </c>
      <c r="J4554" s="1" t="s">
        <v>24</v>
      </c>
      <c r="K4554" s="1" t="s">
        <v>587</v>
      </c>
      <c r="L4554" s="1">
        <v>5</v>
      </c>
      <c r="N4554" s="1">
        <v>9.25</v>
      </c>
      <c r="P4554" s="2">
        <f t="shared" si="297"/>
        <v>181</v>
      </c>
      <c r="R4554" t="str">
        <f t="shared" si="295"/>
        <v/>
      </c>
    </row>
    <row r="4555" spans="1:18" ht="20.399999999999999" x14ac:dyDescent="0.35">
      <c r="A4555" s="1">
        <v>4553</v>
      </c>
      <c r="B4555" s="1" t="s">
        <v>634</v>
      </c>
      <c r="C4555" s="1" t="s">
        <v>129</v>
      </c>
      <c r="D4555" s="1">
        <v>2017</v>
      </c>
      <c r="E4555" s="1">
        <v>25000</v>
      </c>
      <c r="F4555" s="1" t="s">
        <v>28</v>
      </c>
      <c r="G4555" s="1" t="s">
        <v>35</v>
      </c>
      <c r="H4555" s="1" t="s">
        <v>18</v>
      </c>
      <c r="I4555" s="1">
        <v>13</v>
      </c>
      <c r="J4555" s="1" t="s">
        <v>24</v>
      </c>
      <c r="K4555" s="1" t="s">
        <v>283</v>
      </c>
      <c r="L4555" s="1">
        <v>5</v>
      </c>
      <c r="N4555" s="1">
        <v>12.75</v>
      </c>
      <c r="P4555" s="2">
        <f t="shared" si="297"/>
        <v>121.3</v>
      </c>
      <c r="R4555" t="str">
        <f t="shared" si="295"/>
        <v/>
      </c>
    </row>
    <row r="4556" spans="1:18" ht="20.399999999999999" x14ac:dyDescent="0.35">
      <c r="A4556" s="1">
        <v>4554</v>
      </c>
      <c r="B4556" s="1" t="s">
        <v>303</v>
      </c>
      <c r="C4556" s="1" t="s">
        <v>22</v>
      </c>
      <c r="D4556" s="1">
        <v>2016</v>
      </c>
      <c r="E4556" s="1">
        <v>70000</v>
      </c>
      <c r="F4556" s="1" t="s">
        <v>23</v>
      </c>
      <c r="G4556" s="1" t="s">
        <v>35</v>
      </c>
      <c r="H4556" s="1" t="s">
        <v>36</v>
      </c>
      <c r="I4556" s="1">
        <v>21.76</v>
      </c>
      <c r="J4556" s="1" t="s">
        <v>24</v>
      </c>
      <c r="K4556" s="1" t="s">
        <v>77</v>
      </c>
      <c r="L4556" s="1">
        <v>5</v>
      </c>
      <c r="M4556" s="1" t="s">
        <v>2484</v>
      </c>
      <c r="N4556" s="1">
        <v>27</v>
      </c>
      <c r="P4556" s="2">
        <f t="shared" si="297"/>
        <v>190</v>
      </c>
      <c r="Q4556">
        <f t="shared" ref="Q4556:Q4614" si="298">VALUE(SUBSTITUTE(SUBSTITUTE(TRIM(M4556), CHAR(160), ""), " Lakh", "")) * 100000</f>
        <v>6211000</v>
      </c>
      <c r="R4556">
        <f t="shared" si="295"/>
        <v>99.99694091128643</v>
      </c>
    </row>
    <row r="4557" spans="1:18" ht="20.399999999999999" x14ac:dyDescent="0.35">
      <c r="A4557" s="1">
        <v>4555</v>
      </c>
      <c r="B4557" s="1" t="s">
        <v>73</v>
      </c>
      <c r="C4557" s="1" t="s">
        <v>74</v>
      </c>
      <c r="D4557" s="1">
        <v>2013</v>
      </c>
      <c r="E4557" s="1">
        <v>25000</v>
      </c>
      <c r="F4557" s="1" t="s">
        <v>23</v>
      </c>
      <c r="G4557" s="1" t="s">
        <v>35</v>
      </c>
      <c r="H4557" s="1" t="s">
        <v>36</v>
      </c>
      <c r="I4557" s="1">
        <v>14.84</v>
      </c>
      <c r="J4557" s="1" t="s">
        <v>24</v>
      </c>
      <c r="K4557" s="1" t="s">
        <v>75</v>
      </c>
      <c r="L4557" s="1">
        <v>5</v>
      </c>
      <c r="N4557" s="1">
        <v>21</v>
      </c>
      <c r="P4557" s="2">
        <f t="shared" si="297"/>
        <v>167.62</v>
      </c>
      <c r="R4557" t="str">
        <f t="shared" ref="R4557:R4620" si="299">IF(Q4557&lt;&gt;"", ((Q4557 - P4557) / Q4557) * 100, "")</f>
        <v/>
      </c>
    </row>
    <row r="4558" spans="1:18" ht="20.399999999999999" x14ac:dyDescent="0.35">
      <c r="A4558" s="1">
        <v>4556</v>
      </c>
      <c r="B4558" s="1" t="s">
        <v>749</v>
      </c>
      <c r="C4558" s="1" t="s">
        <v>39</v>
      </c>
      <c r="D4558" s="1">
        <v>2017</v>
      </c>
      <c r="E4558" s="1">
        <v>22000</v>
      </c>
      <c r="F4558" s="1" t="s">
        <v>23</v>
      </c>
      <c r="G4558" s="1" t="s">
        <v>17</v>
      </c>
      <c r="H4558" s="1" t="s">
        <v>18</v>
      </c>
      <c r="I4558" s="1">
        <v>26.59</v>
      </c>
      <c r="J4558" s="1" t="s">
        <v>24</v>
      </c>
      <c r="K4558" s="1" t="s">
        <v>51</v>
      </c>
      <c r="L4558" s="1">
        <v>5</v>
      </c>
      <c r="N4558" s="1">
        <v>7.95</v>
      </c>
      <c r="P4558" s="2">
        <f t="shared" si="297"/>
        <v>74</v>
      </c>
      <c r="R4558" t="str">
        <f t="shared" si="299"/>
        <v/>
      </c>
    </row>
    <row r="4559" spans="1:18" ht="20.399999999999999" x14ac:dyDescent="0.35">
      <c r="A4559" s="1">
        <v>4557</v>
      </c>
      <c r="B4559" s="1" t="s">
        <v>2301</v>
      </c>
      <c r="C4559" s="1" t="s">
        <v>39</v>
      </c>
      <c r="D4559" s="1">
        <v>2015</v>
      </c>
      <c r="E4559" s="1">
        <v>47020</v>
      </c>
      <c r="F4559" s="1" t="s">
        <v>28</v>
      </c>
      <c r="G4559" s="1" t="s">
        <v>17</v>
      </c>
      <c r="H4559" s="1" t="s">
        <v>36</v>
      </c>
      <c r="I4559" s="1">
        <v>23.1</v>
      </c>
      <c r="J4559" s="1" t="s">
        <v>24</v>
      </c>
      <c r="K4559" s="1" t="s">
        <v>398</v>
      </c>
      <c r="L4559" s="1">
        <v>5</v>
      </c>
      <c r="N4559" s="1">
        <v>4.5</v>
      </c>
      <c r="P4559" s="2">
        <f t="shared" si="297"/>
        <v>67.040000000000006</v>
      </c>
      <c r="R4559" t="str">
        <f t="shared" si="299"/>
        <v/>
      </c>
    </row>
    <row r="4560" spans="1:18" ht="20.399999999999999" x14ac:dyDescent="0.35">
      <c r="A4560" s="1">
        <v>4558</v>
      </c>
      <c r="B4560" s="1" t="s">
        <v>1470</v>
      </c>
      <c r="C4560" s="1" t="s">
        <v>15</v>
      </c>
      <c r="D4560" s="1">
        <v>2017</v>
      </c>
      <c r="E4560" s="1">
        <v>8000</v>
      </c>
      <c r="F4560" s="1" t="s">
        <v>23</v>
      </c>
      <c r="G4560" s="1" t="s">
        <v>35</v>
      </c>
      <c r="H4560" s="1" t="s">
        <v>18</v>
      </c>
      <c r="I4560" s="1">
        <v>19.59</v>
      </c>
      <c r="J4560" s="1" t="s">
        <v>24</v>
      </c>
      <c r="K4560" s="1" t="s">
        <v>186</v>
      </c>
      <c r="L4560" s="1">
        <v>5</v>
      </c>
      <c r="N4560" s="1">
        <v>33.75</v>
      </c>
      <c r="P4560" s="2">
        <f t="shared" si="297"/>
        <v>187.74</v>
      </c>
      <c r="R4560" t="str">
        <f t="shared" si="299"/>
        <v/>
      </c>
    </row>
    <row r="4561" spans="1:18" ht="20.399999999999999" x14ac:dyDescent="0.35">
      <c r="A4561" s="1">
        <v>4559</v>
      </c>
      <c r="B4561" s="1" t="s">
        <v>650</v>
      </c>
      <c r="C4561" s="1" t="s">
        <v>61</v>
      </c>
      <c r="D4561" s="1">
        <v>2010</v>
      </c>
      <c r="E4561" s="1">
        <v>73000</v>
      </c>
      <c r="F4561" s="1" t="s">
        <v>23</v>
      </c>
      <c r="G4561" s="1" t="s">
        <v>35</v>
      </c>
      <c r="H4561" s="1" t="s">
        <v>18</v>
      </c>
      <c r="I4561" s="1">
        <v>11.33</v>
      </c>
      <c r="J4561" s="1" t="s">
        <v>24</v>
      </c>
      <c r="K4561" s="1" t="s">
        <v>651</v>
      </c>
      <c r="L4561" s="1">
        <v>7</v>
      </c>
      <c r="N4561" s="1">
        <v>17.510000000000002</v>
      </c>
      <c r="P4561" s="2">
        <f t="shared" si="297"/>
        <v>335.2</v>
      </c>
      <c r="R4561" t="str">
        <f t="shared" si="299"/>
        <v/>
      </c>
    </row>
    <row r="4562" spans="1:18" ht="20.399999999999999" x14ac:dyDescent="0.35">
      <c r="A4562" s="1">
        <v>4560</v>
      </c>
      <c r="B4562" s="1" t="s">
        <v>26</v>
      </c>
      <c r="C4562" s="1" t="s">
        <v>53</v>
      </c>
      <c r="D4562" s="1">
        <v>2017</v>
      </c>
      <c r="E4562" s="1">
        <v>36973</v>
      </c>
      <c r="F4562" s="1" t="s">
        <v>28</v>
      </c>
      <c r="G4562" s="1" t="s">
        <v>17</v>
      </c>
      <c r="H4562" s="1" t="s">
        <v>18</v>
      </c>
      <c r="I4562" s="1">
        <v>18.2</v>
      </c>
      <c r="J4562" s="1" t="s">
        <v>24</v>
      </c>
      <c r="K4562" s="1" t="s">
        <v>29</v>
      </c>
      <c r="L4562" s="1">
        <v>5</v>
      </c>
      <c r="M4562" s="1" t="s">
        <v>2112</v>
      </c>
      <c r="N4562" s="1">
        <v>6.8</v>
      </c>
      <c r="P4562" s="2">
        <f t="shared" si="297"/>
        <v>88.7</v>
      </c>
      <c r="Q4562">
        <f t="shared" si="298"/>
        <v>871000.00000000012</v>
      </c>
      <c r="R4562">
        <f t="shared" si="299"/>
        <v>99.989816303099886</v>
      </c>
    </row>
    <row r="4563" spans="1:18" ht="20.399999999999999" x14ac:dyDescent="0.35">
      <c r="A4563" s="1">
        <v>4561</v>
      </c>
      <c r="B4563" s="1" t="s">
        <v>2485</v>
      </c>
      <c r="C4563" s="1" t="s">
        <v>34</v>
      </c>
      <c r="D4563" s="1">
        <v>2014</v>
      </c>
      <c r="E4563" s="1">
        <v>42083</v>
      </c>
      <c r="F4563" s="1" t="s">
        <v>28</v>
      </c>
      <c r="G4563" s="1" t="s">
        <v>17</v>
      </c>
      <c r="H4563" s="1" t="s">
        <v>18</v>
      </c>
      <c r="I4563" s="1">
        <v>25.4</v>
      </c>
      <c r="J4563" s="1" t="s">
        <v>24</v>
      </c>
      <c r="K4563" s="1" t="s">
        <v>264</v>
      </c>
      <c r="L4563" s="1">
        <v>4</v>
      </c>
      <c r="N4563" s="1">
        <v>1.68</v>
      </c>
      <c r="P4563" s="2">
        <f t="shared" si="297"/>
        <v>37.479999999999997</v>
      </c>
      <c r="R4563" t="str">
        <f t="shared" si="299"/>
        <v/>
      </c>
    </row>
    <row r="4564" spans="1:18" ht="20.399999999999999" x14ac:dyDescent="0.35">
      <c r="A4564" s="1">
        <v>4562</v>
      </c>
      <c r="B4564" s="1" t="s">
        <v>553</v>
      </c>
      <c r="C4564" s="1" t="s">
        <v>27</v>
      </c>
      <c r="D4564" s="1">
        <v>2016</v>
      </c>
      <c r="E4564" s="1">
        <v>61000</v>
      </c>
      <c r="F4564" s="1" t="s">
        <v>28</v>
      </c>
      <c r="G4564" s="1" t="s">
        <v>17</v>
      </c>
      <c r="H4564" s="1" t="s">
        <v>18</v>
      </c>
      <c r="I4564" s="1">
        <v>24.7</v>
      </c>
      <c r="J4564" s="1" t="s">
        <v>24</v>
      </c>
      <c r="K4564" s="1" t="s">
        <v>464</v>
      </c>
      <c r="L4564" s="1">
        <v>5</v>
      </c>
      <c r="N4564" s="1">
        <v>2.9</v>
      </c>
      <c r="P4564" s="2">
        <f t="shared" si="297"/>
        <v>47.3</v>
      </c>
      <c r="R4564" t="str">
        <f t="shared" si="299"/>
        <v/>
      </c>
    </row>
    <row r="4565" spans="1:18" ht="20.399999999999999" x14ac:dyDescent="0.35">
      <c r="A4565" s="1">
        <v>4563</v>
      </c>
      <c r="B4565" s="1" t="s">
        <v>397</v>
      </c>
      <c r="C4565" s="1" t="s">
        <v>15</v>
      </c>
      <c r="D4565" s="1">
        <v>2014</v>
      </c>
      <c r="E4565" s="1">
        <v>43628</v>
      </c>
      <c r="F4565" s="1" t="s">
        <v>28</v>
      </c>
      <c r="G4565" s="1" t="s">
        <v>17</v>
      </c>
      <c r="H4565" s="1" t="s">
        <v>18</v>
      </c>
      <c r="I4565" s="1">
        <v>22.5</v>
      </c>
      <c r="J4565" s="1" t="s">
        <v>24</v>
      </c>
      <c r="K4565" s="1" t="s">
        <v>398</v>
      </c>
      <c r="L4565" s="1">
        <v>5</v>
      </c>
      <c r="M4565" s="1" t="s">
        <v>1689</v>
      </c>
      <c r="N4565" s="1">
        <v>3.16</v>
      </c>
      <c r="P4565" s="2">
        <f t="shared" si="297"/>
        <v>67.040000000000006</v>
      </c>
      <c r="Q4565">
        <f t="shared" si="298"/>
        <v>561000</v>
      </c>
      <c r="R4565">
        <f t="shared" si="299"/>
        <v>99.988049910873428</v>
      </c>
    </row>
    <row r="4566" spans="1:18" ht="20.399999999999999" x14ac:dyDescent="0.35">
      <c r="A4566" s="1">
        <v>4564</v>
      </c>
      <c r="B4566" s="1" t="s">
        <v>570</v>
      </c>
      <c r="C4566" s="1" t="s">
        <v>43</v>
      </c>
      <c r="D4566" s="1">
        <v>2014</v>
      </c>
      <c r="E4566" s="1">
        <v>60000</v>
      </c>
      <c r="F4566" s="1" t="s">
        <v>23</v>
      </c>
      <c r="G4566" s="1" t="s">
        <v>17</v>
      </c>
      <c r="H4566" s="1" t="s">
        <v>18</v>
      </c>
      <c r="I4566" s="1">
        <v>24.4</v>
      </c>
      <c r="J4566" s="1" t="s">
        <v>24</v>
      </c>
      <c r="K4566" s="1" t="s">
        <v>135</v>
      </c>
      <c r="L4566" s="1">
        <v>5</v>
      </c>
      <c r="N4566" s="1">
        <v>3.9</v>
      </c>
      <c r="P4566" s="2">
        <f t="shared" si="297"/>
        <v>71</v>
      </c>
      <c r="R4566" t="str">
        <f t="shared" si="299"/>
        <v/>
      </c>
    </row>
    <row r="4567" spans="1:18" ht="20.399999999999999" x14ac:dyDescent="0.35">
      <c r="A4567" s="1">
        <v>4565</v>
      </c>
      <c r="B4567" s="1" t="s">
        <v>408</v>
      </c>
      <c r="C4567" s="1" t="s">
        <v>61</v>
      </c>
      <c r="D4567" s="1">
        <v>2010</v>
      </c>
      <c r="E4567" s="1">
        <v>54000</v>
      </c>
      <c r="F4567" s="1" t="s">
        <v>28</v>
      </c>
      <c r="G4567" s="1" t="s">
        <v>17</v>
      </c>
      <c r="H4567" s="1" t="s">
        <v>36</v>
      </c>
      <c r="I4567" s="1">
        <v>17.8</v>
      </c>
      <c r="J4567" s="1" t="s">
        <v>24</v>
      </c>
      <c r="K4567" s="1" t="s">
        <v>296</v>
      </c>
      <c r="L4567" s="1">
        <v>5</v>
      </c>
      <c r="N4567" s="1">
        <v>1.95</v>
      </c>
      <c r="P4567" s="2">
        <f t="shared" si="297"/>
        <v>76.8</v>
      </c>
      <c r="R4567" t="str">
        <f t="shared" si="299"/>
        <v/>
      </c>
    </row>
    <row r="4568" spans="1:18" ht="20.399999999999999" x14ac:dyDescent="0.35">
      <c r="A4568" s="1">
        <v>4566</v>
      </c>
      <c r="B4568" s="1" t="s">
        <v>748</v>
      </c>
      <c r="C4568" s="1" t="s">
        <v>53</v>
      </c>
      <c r="D4568" s="1">
        <v>2015</v>
      </c>
      <c r="E4568" s="1">
        <v>27001</v>
      </c>
      <c r="F4568" s="1" t="s">
        <v>23</v>
      </c>
      <c r="G4568" s="1" t="s">
        <v>35</v>
      </c>
      <c r="H4568" s="1" t="s">
        <v>18</v>
      </c>
      <c r="I4568" s="1">
        <v>16.36</v>
      </c>
      <c r="J4568" s="1" t="s">
        <v>24</v>
      </c>
      <c r="K4568" s="1" t="s">
        <v>62</v>
      </c>
      <c r="L4568" s="1">
        <v>5</v>
      </c>
      <c r="N4568" s="1">
        <v>26.52</v>
      </c>
      <c r="P4568" s="2">
        <f t="shared" si="297"/>
        <v>187.7</v>
      </c>
      <c r="R4568" t="str">
        <f t="shared" si="299"/>
        <v/>
      </c>
    </row>
    <row r="4569" spans="1:18" ht="20.399999999999999" x14ac:dyDescent="0.35">
      <c r="A4569" s="1">
        <v>4567</v>
      </c>
      <c r="B4569" s="1" t="s">
        <v>1409</v>
      </c>
      <c r="C4569" s="1" t="s">
        <v>27</v>
      </c>
      <c r="D4569" s="1">
        <v>2010</v>
      </c>
      <c r="E4569" s="1">
        <v>52000</v>
      </c>
      <c r="F4569" s="1" t="s">
        <v>23</v>
      </c>
      <c r="G4569" s="1" t="s">
        <v>35</v>
      </c>
      <c r="H4569" s="1" t="s">
        <v>18</v>
      </c>
      <c r="I4569" s="1">
        <v>18.329999999999998</v>
      </c>
      <c r="J4569" s="1" t="s">
        <v>24</v>
      </c>
      <c r="K4569" s="1" t="s">
        <v>1410</v>
      </c>
      <c r="L4569" s="1">
        <v>5</v>
      </c>
      <c r="N4569" s="1">
        <v>9</v>
      </c>
      <c r="P4569" s="2">
        <f t="shared" si="297"/>
        <v>167.7</v>
      </c>
      <c r="R4569" t="str">
        <f t="shared" si="299"/>
        <v/>
      </c>
    </row>
    <row r="4570" spans="1:18" ht="20.399999999999999" x14ac:dyDescent="0.35">
      <c r="A4570" s="1">
        <v>4568</v>
      </c>
      <c r="B4570" s="1" t="s">
        <v>332</v>
      </c>
      <c r="C4570" s="1" t="s">
        <v>39</v>
      </c>
      <c r="D4570" s="1">
        <v>2012</v>
      </c>
      <c r="E4570" s="1">
        <v>80000</v>
      </c>
      <c r="F4570" s="1" t="s">
        <v>23</v>
      </c>
      <c r="G4570" s="1" t="s">
        <v>17</v>
      </c>
      <c r="H4570" s="1" t="s">
        <v>18</v>
      </c>
      <c r="I4570" s="1">
        <v>21.27</v>
      </c>
      <c r="J4570" s="1" t="s">
        <v>24</v>
      </c>
      <c r="K4570" s="1" t="s">
        <v>32</v>
      </c>
      <c r="L4570" s="1">
        <v>5</v>
      </c>
      <c r="N4570" s="1">
        <v>4.5</v>
      </c>
      <c r="P4570" s="2">
        <f t="shared" si="297"/>
        <v>88.76</v>
      </c>
      <c r="R4570" t="str">
        <f t="shared" si="299"/>
        <v/>
      </c>
    </row>
    <row r="4571" spans="1:18" ht="20.399999999999999" x14ac:dyDescent="0.35">
      <c r="A4571" s="1">
        <v>4569</v>
      </c>
      <c r="B4571" s="1" t="s">
        <v>1942</v>
      </c>
      <c r="C4571" s="1" t="s">
        <v>27</v>
      </c>
      <c r="D4571" s="1">
        <v>2008</v>
      </c>
      <c r="E4571" s="1">
        <v>160000</v>
      </c>
      <c r="F4571" s="1" t="s">
        <v>23</v>
      </c>
      <c r="G4571" s="1" t="s">
        <v>17</v>
      </c>
      <c r="H4571" s="1" t="s">
        <v>18</v>
      </c>
      <c r="I4571" s="1">
        <v>10.5</v>
      </c>
      <c r="J4571" s="1" t="s">
        <v>24</v>
      </c>
      <c r="K4571" s="1" t="s">
        <v>773</v>
      </c>
      <c r="L4571" s="1">
        <v>6</v>
      </c>
      <c r="N4571" s="1">
        <v>8.75</v>
      </c>
      <c r="P4571" s="2">
        <f t="shared" si="297"/>
        <v>107.2</v>
      </c>
      <c r="R4571" t="str">
        <f t="shared" si="299"/>
        <v/>
      </c>
    </row>
    <row r="4572" spans="1:18" ht="20.399999999999999" x14ac:dyDescent="0.35">
      <c r="A4572" s="1">
        <v>4570</v>
      </c>
      <c r="B4572" s="1" t="s">
        <v>1588</v>
      </c>
      <c r="C4572" s="1" t="s">
        <v>27</v>
      </c>
      <c r="D4572" s="1">
        <v>2018</v>
      </c>
      <c r="E4572" s="1">
        <v>3300</v>
      </c>
      <c r="F4572" s="1" t="s">
        <v>23</v>
      </c>
      <c r="G4572" s="1" t="s">
        <v>35</v>
      </c>
      <c r="H4572" s="1" t="s">
        <v>18</v>
      </c>
      <c r="I4572" s="1">
        <v>24.3</v>
      </c>
      <c r="J4572" s="1" t="s">
        <v>24</v>
      </c>
      <c r="K4572" s="1" t="s">
        <v>80</v>
      </c>
      <c r="L4572" s="1">
        <v>5</v>
      </c>
      <c r="M4572" s="1" t="s">
        <v>1589</v>
      </c>
      <c r="N4572" s="1">
        <v>11.5</v>
      </c>
      <c r="P4572" s="2">
        <f t="shared" si="297"/>
        <v>88.5</v>
      </c>
      <c r="Q4572">
        <f t="shared" si="298"/>
        <v>1288000</v>
      </c>
      <c r="R4572">
        <f t="shared" si="299"/>
        <v>99.993128881987587</v>
      </c>
    </row>
    <row r="4573" spans="1:18" ht="20.399999999999999" x14ac:dyDescent="0.35">
      <c r="A4573" s="1">
        <v>4571</v>
      </c>
      <c r="B4573" s="1" t="s">
        <v>486</v>
      </c>
      <c r="C4573" s="1" t="s">
        <v>61</v>
      </c>
      <c r="D4573" s="1">
        <v>2016</v>
      </c>
      <c r="E4573" s="1">
        <v>35027</v>
      </c>
      <c r="F4573" s="1" t="s">
        <v>28</v>
      </c>
      <c r="G4573" s="1" t="s">
        <v>17</v>
      </c>
      <c r="H4573" s="1" t="s">
        <v>18</v>
      </c>
      <c r="I4573" s="1">
        <v>24.07</v>
      </c>
      <c r="J4573" s="1" t="s">
        <v>24</v>
      </c>
      <c r="K4573" s="1" t="s">
        <v>88</v>
      </c>
      <c r="L4573" s="1">
        <v>5</v>
      </c>
      <c r="M4573" s="1" t="s">
        <v>2394</v>
      </c>
      <c r="N4573" s="1">
        <v>3</v>
      </c>
      <c r="P4573" s="2">
        <f t="shared" si="297"/>
        <v>67.099999999999994</v>
      </c>
      <c r="Q4573">
        <f t="shared" si="298"/>
        <v>391000</v>
      </c>
      <c r="R4573">
        <f t="shared" si="299"/>
        <v>99.982838874680311</v>
      </c>
    </row>
    <row r="4574" spans="1:18" ht="20.399999999999999" x14ac:dyDescent="0.35">
      <c r="A4574" s="1">
        <v>4572</v>
      </c>
      <c r="B4574" s="1" t="s">
        <v>309</v>
      </c>
      <c r="C4574" s="1" t="s">
        <v>34</v>
      </c>
      <c r="D4574" s="1">
        <v>2015</v>
      </c>
      <c r="E4574" s="1">
        <v>26568</v>
      </c>
      <c r="F4574" s="1" t="s">
        <v>28</v>
      </c>
      <c r="G4574" s="1" t="s">
        <v>17</v>
      </c>
      <c r="H4574" s="1" t="s">
        <v>18</v>
      </c>
      <c r="I4574" s="1">
        <v>21.1</v>
      </c>
      <c r="J4574" s="1" t="s">
        <v>24</v>
      </c>
      <c r="K4574" s="1" t="s">
        <v>41</v>
      </c>
      <c r="L4574" s="1">
        <v>5</v>
      </c>
      <c r="N4574" s="1">
        <v>3.79</v>
      </c>
      <c r="P4574" s="2">
        <f t="shared" si="297"/>
        <v>55.2</v>
      </c>
      <c r="R4574" t="str">
        <f t="shared" si="299"/>
        <v/>
      </c>
    </row>
    <row r="4575" spans="1:18" ht="20.399999999999999" x14ac:dyDescent="0.35">
      <c r="A4575" s="1">
        <v>4573</v>
      </c>
      <c r="B4575" s="1" t="s">
        <v>1155</v>
      </c>
      <c r="C4575" s="1" t="s">
        <v>129</v>
      </c>
      <c r="D4575" s="1">
        <v>2015</v>
      </c>
      <c r="E4575" s="1">
        <v>59000</v>
      </c>
      <c r="F4575" s="1" t="s">
        <v>23</v>
      </c>
      <c r="G4575" s="1" t="s">
        <v>17</v>
      </c>
      <c r="H4575" s="1" t="s">
        <v>18</v>
      </c>
      <c r="I4575" s="1">
        <v>28.09</v>
      </c>
      <c r="J4575" s="1" t="s">
        <v>24</v>
      </c>
      <c r="K4575" s="1" t="s">
        <v>80</v>
      </c>
      <c r="L4575" s="1">
        <v>5</v>
      </c>
      <c r="N4575" s="1">
        <v>6</v>
      </c>
      <c r="P4575" s="2">
        <f t="shared" si="297"/>
        <v>88.5</v>
      </c>
      <c r="R4575" t="str">
        <f t="shared" si="299"/>
        <v/>
      </c>
    </row>
    <row r="4576" spans="1:18" ht="20.399999999999999" x14ac:dyDescent="0.35">
      <c r="A4576" s="1">
        <v>4574</v>
      </c>
      <c r="B4576" s="1" t="s">
        <v>21</v>
      </c>
      <c r="C4576" s="1" t="s">
        <v>74</v>
      </c>
      <c r="D4576" s="1">
        <v>2016</v>
      </c>
      <c r="E4576" s="1">
        <v>51000</v>
      </c>
      <c r="F4576" s="1" t="s">
        <v>23</v>
      </c>
      <c r="G4576" s="1" t="s">
        <v>17</v>
      </c>
      <c r="H4576" s="1" t="s">
        <v>18</v>
      </c>
      <c r="I4576" s="1">
        <v>19.670000000000002</v>
      </c>
      <c r="J4576" s="1" t="s">
        <v>24</v>
      </c>
      <c r="K4576" s="1" t="s">
        <v>25</v>
      </c>
      <c r="L4576" s="1">
        <v>5</v>
      </c>
      <c r="N4576" s="1">
        <v>13.25</v>
      </c>
      <c r="P4576" s="2">
        <f t="shared" si="297"/>
        <v>126.2</v>
      </c>
      <c r="R4576" t="str">
        <f t="shared" si="299"/>
        <v/>
      </c>
    </row>
    <row r="4577" spans="1:18" ht="20.399999999999999" x14ac:dyDescent="0.35">
      <c r="A4577" s="1">
        <v>4575</v>
      </c>
      <c r="B4577" s="1" t="s">
        <v>2486</v>
      </c>
      <c r="C4577" s="1" t="s">
        <v>61</v>
      </c>
      <c r="D4577" s="1">
        <v>2012</v>
      </c>
      <c r="E4577" s="1">
        <v>56400</v>
      </c>
      <c r="F4577" s="1" t="s">
        <v>23</v>
      </c>
      <c r="G4577" s="1" t="s">
        <v>35</v>
      </c>
      <c r="H4577" s="1" t="s">
        <v>18</v>
      </c>
      <c r="I4577" s="1">
        <v>17.2</v>
      </c>
      <c r="J4577" s="1" t="s">
        <v>24</v>
      </c>
      <c r="K4577" s="1" t="s">
        <v>97</v>
      </c>
      <c r="L4577" s="1">
        <v>5</v>
      </c>
      <c r="N4577" s="1">
        <v>8</v>
      </c>
      <c r="P4577" s="2">
        <f t="shared" si="297"/>
        <v>138.1</v>
      </c>
      <c r="R4577" t="str">
        <f t="shared" si="299"/>
        <v/>
      </c>
    </row>
    <row r="4578" spans="1:18" ht="20.399999999999999" x14ac:dyDescent="0.35">
      <c r="A4578" s="1">
        <v>4576</v>
      </c>
      <c r="B4578" s="1" t="s">
        <v>743</v>
      </c>
      <c r="C4578" s="1" t="s">
        <v>39</v>
      </c>
      <c r="D4578" s="1">
        <v>2015</v>
      </c>
      <c r="E4578" s="1">
        <v>80000</v>
      </c>
      <c r="F4578" s="1" t="s">
        <v>23</v>
      </c>
      <c r="G4578" s="1" t="s">
        <v>17</v>
      </c>
      <c r="H4578" s="1" t="s">
        <v>18</v>
      </c>
      <c r="I4578" s="1">
        <v>20.14</v>
      </c>
      <c r="J4578" s="1" t="s">
        <v>24</v>
      </c>
      <c r="K4578" s="1" t="s">
        <v>472</v>
      </c>
      <c r="L4578" s="1">
        <v>5</v>
      </c>
      <c r="N4578" s="1">
        <v>5.8</v>
      </c>
      <c r="P4578" s="2">
        <f t="shared" si="297"/>
        <v>88.8</v>
      </c>
      <c r="R4578" t="str">
        <f t="shared" si="299"/>
        <v/>
      </c>
    </row>
    <row r="4579" spans="1:18" ht="20.399999999999999" x14ac:dyDescent="0.35">
      <c r="A4579" s="1">
        <v>4577</v>
      </c>
      <c r="B4579" s="1" t="s">
        <v>1827</v>
      </c>
      <c r="C4579" s="1" t="s">
        <v>61</v>
      </c>
      <c r="D4579" s="1">
        <v>2012</v>
      </c>
      <c r="E4579" s="1">
        <v>72000</v>
      </c>
      <c r="F4579" s="1" t="s">
        <v>23</v>
      </c>
      <c r="G4579" s="1" t="s">
        <v>35</v>
      </c>
      <c r="H4579" s="1" t="s">
        <v>145</v>
      </c>
      <c r="I4579" s="1">
        <v>18.48</v>
      </c>
      <c r="J4579" s="1" t="s">
        <v>24</v>
      </c>
      <c r="N4579" s="1">
        <v>13.85</v>
      </c>
      <c r="P4579" s="2"/>
      <c r="R4579" t="str">
        <f t="shared" si="299"/>
        <v/>
      </c>
    </row>
    <row r="4580" spans="1:18" ht="20.399999999999999" x14ac:dyDescent="0.35">
      <c r="A4580" s="1">
        <v>4578</v>
      </c>
      <c r="B4580" s="1" t="s">
        <v>246</v>
      </c>
      <c r="C4580" s="1" t="s">
        <v>39</v>
      </c>
      <c r="D4580" s="1">
        <v>2013</v>
      </c>
      <c r="E4580" s="1">
        <v>107000</v>
      </c>
      <c r="F4580" s="1" t="s">
        <v>23</v>
      </c>
      <c r="G4580" s="1" t="s">
        <v>17</v>
      </c>
      <c r="H4580" s="1" t="s">
        <v>36</v>
      </c>
      <c r="I4580" s="1">
        <v>12.99</v>
      </c>
      <c r="J4580" s="1" t="s">
        <v>24</v>
      </c>
      <c r="K4580" s="1" t="s">
        <v>247</v>
      </c>
      <c r="L4580" s="1">
        <v>7</v>
      </c>
      <c r="N4580" s="1">
        <v>13.5</v>
      </c>
      <c r="P4580" s="2">
        <f t="shared" ref="P4580:P4605" si="300">--LEFT(K4580, FIND(" ", K4580) - 1)</f>
        <v>100.6</v>
      </c>
      <c r="R4580" t="str">
        <f t="shared" si="299"/>
        <v/>
      </c>
    </row>
    <row r="4581" spans="1:18" ht="20.399999999999999" x14ac:dyDescent="0.35">
      <c r="A4581" s="1">
        <v>4579</v>
      </c>
      <c r="B4581" s="1" t="s">
        <v>951</v>
      </c>
      <c r="C4581" s="1" t="s">
        <v>22</v>
      </c>
      <c r="D4581" s="1">
        <v>2014</v>
      </c>
      <c r="E4581" s="1">
        <v>100000</v>
      </c>
      <c r="F4581" s="1" t="s">
        <v>23</v>
      </c>
      <c r="G4581" s="1" t="s">
        <v>35</v>
      </c>
      <c r="H4581" s="1" t="s">
        <v>18</v>
      </c>
      <c r="I4581" s="1">
        <v>14.21</v>
      </c>
      <c r="J4581" s="1" t="s">
        <v>24</v>
      </c>
      <c r="K4581" s="1" t="s">
        <v>572</v>
      </c>
      <c r="L4581" s="1">
        <v>5</v>
      </c>
      <c r="N4581" s="1">
        <v>25</v>
      </c>
      <c r="P4581" s="2">
        <f t="shared" si="300"/>
        <v>203</v>
      </c>
      <c r="R4581" t="str">
        <f t="shared" si="299"/>
        <v/>
      </c>
    </row>
    <row r="4582" spans="1:18" ht="20.399999999999999" x14ac:dyDescent="0.35">
      <c r="A4582" s="1">
        <v>4580</v>
      </c>
      <c r="B4582" s="1" t="s">
        <v>743</v>
      </c>
      <c r="C4582" s="1" t="s">
        <v>53</v>
      </c>
      <c r="D4582" s="1">
        <v>2016</v>
      </c>
      <c r="E4582" s="1">
        <v>59998</v>
      </c>
      <c r="F4582" s="1" t="s">
        <v>23</v>
      </c>
      <c r="G4582" s="1" t="s">
        <v>17</v>
      </c>
      <c r="H4582" s="1" t="s">
        <v>18</v>
      </c>
      <c r="I4582" s="1">
        <v>20.14</v>
      </c>
      <c r="J4582" s="1" t="s">
        <v>24</v>
      </c>
      <c r="K4582" s="1" t="s">
        <v>472</v>
      </c>
      <c r="L4582" s="1">
        <v>5</v>
      </c>
      <c r="N4582" s="1">
        <v>5.49</v>
      </c>
      <c r="P4582" s="2">
        <f t="shared" si="300"/>
        <v>88.8</v>
      </c>
      <c r="R4582" t="str">
        <f t="shared" si="299"/>
        <v/>
      </c>
    </row>
    <row r="4583" spans="1:18" ht="20.399999999999999" x14ac:dyDescent="0.35">
      <c r="A4583" s="1">
        <v>4581</v>
      </c>
      <c r="B4583" s="1" t="s">
        <v>1012</v>
      </c>
      <c r="C4583" s="1" t="s">
        <v>39</v>
      </c>
      <c r="D4583" s="1">
        <v>2013</v>
      </c>
      <c r="E4583" s="1">
        <v>105000</v>
      </c>
      <c r="F4583" s="1" t="s">
        <v>23</v>
      </c>
      <c r="G4583" s="1" t="s">
        <v>35</v>
      </c>
      <c r="H4583" s="1" t="s">
        <v>18</v>
      </c>
      <c r="I4583" s="1">
        <v>17.32</v>
      </c>
      <c r="J4583" s="1" t="s">
        <v>24</v>
      </c>
      <c r="K4583" s="1" t="s">
        <v>249</v>
      </c>
      <c r="L4583" s="1">
        <v>5</v>
      </c>
      <c r="N4583" s="1">
        <v>19</v>
      </c>
      <c r="P4583" s="2">
        <f t="shared" si="300"/>
        <v>150</v>
      </c>
      <c r="R4583" t="str">
        <f t="shared" si="299"/>
        <v/>
      </c>
    </row>
    <row r="4584" spans="1:18" ht="20.399999999999999" x14ac:dyDescent="0.35">
      <c r="A4584" s="1">
        <v>4582</v>
      </c>
      <c r="B4584" s="1" t="s">
        <v>83</v>
      </c>
      <c r="C4584" s="1" t="s">
        <v>57</v>
      </c>
      <c r="D4584" s="1">
        <v>2011</v>
      </c>
      <c r="E4584" s="1">
        <v>36000</v>
      </c>
      <c r="F4584" s="1" t="s">
        <v>28</v>
      </c>
      <c r="G4584" s="1" t="s">
        <v>17</v>
      </c>
      <c r="H4584" s="1" t="s">
        <v>18</v>
      </c>
      <c r="I4584" s="1">
        <v>18.5</v>
      </c>
      <c r="J4584" s="1" t="s">
        <v>24</v>
      </c>
      <c r="K4584" s="1" t="s">
        <v>84</v>
      </c>
      <c r="L4584" s="1">
        <v>5</v>
      </c>
      <c r="N4584" s="1">
        <v>2.5</v>
      </c>
      <c r="P4584" s="2">
        <f t="shared" si="300"/>
        <v>80</v>
      </c>
      <c r="R4584" t="str">
        <f t="shared" si="299"/>
        <v/>
      </c>
    </row>
    <row r="4585" spans="1:18" ht="20.399999999999999" x14ac:dyDescent="0.35">
      <c r="A4585" s="1">
        <v>4583</v>
      </c>
      <c r="B4585" s="1" t="s">
        <v>2299</v>
      </c>
      <c r="C4585" s="1" t="s">
        <v>57</v>
      </c>
      <c r="D4585" s="1">
        <v>2015</v>
      </c>
      <c r="E4585" s="1">
        <v>24350</v>
      </c>
      <c r="F4585" s="1" t="s">
        <v>28</v>
      </c>
      <c r="G4585" s="1" t="s">
        <v>17</v>
      </c>
      <c r="H4585" s="1" t="s">
        <v>36</v>
      </c>
      <c r="I4585" s="1">
        <v>19.809999999999999</v>
      </c>
      <c r="J4585" s="1" t="s">
        <v>24</v>
      </c>
      <c r="K4585" s="1" t="s">
        <v>351</v>
      </c>
      <c r="L4585" s="1">
        <v>5</v>
      </c>
      <c r="N4585" s="1">
        <v>3</v>
      </c>
      <c r="P4585" s="2">
        <f t="shared" si="300"/>
        <v>68.05</v>
      </c>
      <c r="R4585" t="str">
        <f t="shared" si="299"/>
        <v/>
      </c>
    </row>
    <row r="4586" spans="1:18" ht="20.399999999999999" x14ac:dyDescent="0.35">
      <c r="A4586" s="1">
        <v>4584</v>
      </c>
      <c r="B4586" s="1" t="s">
        <v>2487</v>
      </c>
      <c r="C4586" s="1" t="s">
        <v>53</v>
      </c>
      <c r="D4586" s="1">
        <v>2018</v>
      </c>
      <c r="E4586" s="1">
        <v>28973</v>
      </c>
      <c r="F4586" s="1" t="s">
        <v>23</v>
      </c>
      <c r="G4586" s="1" t="s">
        <v>17</v>
      </c>
      <c r="H4586" s="1" t="s">
        <v>18</v>
      </c>
      <c r="I4586" s="1">
        <v>24.7</v>
      </c>
      <c r="J4586" s="1" t="s">
        <v>24</v>
      </c>
      <c r="K4586" s="1" t="s">
        <v>165</v>
      </c>
      <c r="L4586" s="1">
        <v>5</v>
      </c>
      <c r="N4586" s="1">
        <v>6.64</v>
      </c>
      <c r="P4586" s="2">
        <f t="shared" si="300"/>
        <v>69</v>
      </c>
      <c r="R4586" t="str">
        <f t="shared" si="299"/>
        <v/>
      </c>
    </row>
    <row r="4587" spans="1:18" ht="20.399999999999999" x14ac:dyDescent="0.35">
      <c r="A4587" s="1">
        <v>4585</v>
      </c>
      <c r="B4587" s="1" t="s">
        <v>1146</v>
      </c>
      <c r="C4587" s="1" t="s">
        <v>53</v>
      </c>
      <c r="D4587" s="1">
        <v>2017</v>
      </c>
      <c r="E4587" s="1">
        <v>8243</v>
      </c>
      <c r="F4587" s="1" t="s">
        <v>28</v>
      </c>
      <c r="G4587" s="1" t="s">
        <v>17</v>
      </c>
      <c r="H4587" s="1" t="s">
        <v>18</v>
      </c>
      <c r="I4587" s="1">
        <v>21.1</v>
      </c>
      <c r="J4587" s="1" t="s">
        <v>24</v>
      </c>
      <c r="K4587" s="1" t="s">
        <v>41</v>
      </c>
      <c r="L4587" s="1">
        <v>5</v>
      </c>
      <c r="N4587" s="1">
        <v>3.21</v>
      </c>
      <c r="P4587" s="2">
        <f t="shared" si="300"/>
        <v>55.2</v>
      </c>
      <c r="R4587" t="str">
        <f t="shared" si="299"/>
        <v/>
      </c>
    </row>
    <row r="4588" spans="1:18" ht="20.399999999999999" x14ac:dyDescent="0.35">
      <c r="A4588" s="1">
        <v>4586</v>
      </c>
      <c r="B4588" s="1" t="s">
        <v>658</v>
      </c>
      <c r="C4588" s="1" t="s">
        <v>27</v>
      </c>
      <c r="D4588" s="1">
        <v>2009</v>
      </c>
      <c r="E4588" s="1">
        <v>136642</v>
      </c>
      <c r="F4588" s="1" t="s">
        <v>28</v>
      </c>
      <c r="G4588" s="1" t="s">
        <v>17</v>
      </c>
      <c r="H4588" s="1" t="s">
        <v>36</v>
      </c>
      <c r="I4588" s="1">
        <v>17.920000000000002</v>
      </c>
      <c r="J4588" s="1" t="s">
        <v>24</v>
      </c>
      <c r="K4588" s="1" t="s">
        <v>630</v>
      </c>
      <c r="L4588" s="1">
        <v>5</v>
      </c>
      <c r="N4588" s="1">
        <v>1.55</v>
      </c>
      <c r="P4588" s="2">
        <f t="shared" si="300"/>
        <v>62.1</v>
      </c>
      <c r="R4588" t="str">
        <f t="shared" si="299"/>
        <v/>
      </c>
    </row>
    <row r="4589" spans="1:18" ht="20.399999999999999" x14ac:dyDescent="0.35">
      <c r="A4589" s="1">
        <v>4587</v>
      </c>
      <c r="B4589" s="1" t="s">
        <v>658</v>
      </c>
      <c r="C4589" s="1" t="s">
        <v>39</v>
      </c>
      <c r="D4589" s="1">
        <v>2011</v>
      </c>
      <c r="E4589" s="1">
        <v>60000</v>
      </c>
      <c r="F4589" s="1" t="s">
        <v>28</v>
      </c>
      <c r="G4589" s="1" t="s">
        <v>17</v>
      </c>
      <c r="H4589" s="1" t="s">
        <v>18</v>
      </c>
      <c r="I4589" s="1">
        <v>17.920000000000002</v>
      </c>
      <c r="J4589" s="1" t="s">
        <v>24</v>
      </c>
      <c r="K4589" s="1" t="s">
        <v>630</v>
      </c>
      <c r="L4589" s="1">
        <v>5</v>
      </c>
      <c r="N4589" s="1">
        <v>2.59</v>
      </c>
      <c r="P4589" s="2">
        <f t="shared" si="300"/>
        <v>62.1</v>
      </c>
      <c r="R4589" t="str">
        <f t="shared" si="299"/>
        <v/>
      </c>
    </row>
    <row r="4590" spans="1:18" ht="20.399999999999999" x14ac:dyDescent="0.35">
      <c r="A4590" s="1">
        <v>4588</v>
      </c>
      <c r="B4590" s="1" t="s">
        <v>2488</v>
      </c>
      <c r="C4590" s="1" t="s">
        <v>27</v>
      </c>
      <c r="D4590" s="1">
        <v>2008</v>
      </c>
      <c r="E4590" s="1">
        <v>100000</v>
      </c>
      <c r="F4590" s="1" t="s">
        <v>23</v>
      </c>
      <c r="G4590" s="1" t="s">
        <v>17</v>
      </c>
      <c r="H4590" s="1" t="s">
        <v>36</v>
      </c>
      <c r="I4590" s="1">
        <v>12.7</v>
      </c>
      <c r="J4590" s="1" t="s">
        <v>24</v>
      </c>
      <c r="K4590" s="1" t="s">
        <v>266</v>
      </c>
      <c r="L4590" s="1">
        <v>8</v>
      </c>
      <c r="N4590" s="1">
        <v>4</v>
      </c>
      <c r="P4590" s="2">
        <f t="shared" si="300"/>
        <v>120</v>
      </c>
      <c r="R4590" t="str">
        <f t="shared" si="299"/>
        <v/>
      </c>
    </row>
    <row r="4591" spans="1:18" ht="20.399999999999999" x14ac:dyDescent="0.35">
      <c r="A4591" s="1">
        <v>4589</v>
      </c>
      <c r="B4591" s="1" t="s">
        <v>1208</v>
      </c>
      <c r="C4591" s="1" t="s">
        <v>43</v>
      </c>
      <c r="D4591" s="1">
        <v>2010</v>
      </c>
      <c r="E4591" s="1">
        <v>48689</v>
      </c>
      <c r="F4591" s="1" t="s">
        <v>28</v>
      </c>
      <c r="G4591" s="1" t="s">
        <v>17</v>
      </c>
      <c r="H4591" s="1" t="s">
        <v>18</v>
      </c>
      <c r="I4591" s="1">
        <v>17.399999999999999</v>
      </c>
      <c r="J4591" s="1" t="s">
        <v>24</v>
      </c>
      <c r="K4591" s="1" t="s">
        <v>201</v>
      </c>
      <c r="L4591" s="1">
        <v>5</v>
      </c>
      <c r="N4591" s="1">
        <v>3.87</v>
      </c>
      <c r="P4591" s="2">
        <f t="shared" si="300"/>
        <v>117.3</v>
      </c>
      <c r="R4591" t="str">
        <f t="shared" si="299"/>
        <v/>
      </c>
    </row>
    <row r="4592" spans="1:18" ht="20.399999999999999" x14ac:dyDescent="0.35">
      <c r="A4592" s="1">
        <v>4590</v>
      </c>
      <c r="B4592" s="1" t="s">
        <v>793</v>
      </c>
      <c r="C4592" s="1" t="s">
        <v>74</v>
      </c>
      <c r="D4592" s="1">
        <v>2017</v>
      </c>
      <c r="E4592" s="1">
        <v>45000</v>
      </c>
      <c r="F4592" s="1" t="s">
        <v>23</v>
      </c>
      <c r="G4592" s="1" t="s">
        <v>17</v>
      </c>
      <c r="H4592" s="1" t="s">
        <v>18</v>
      </c>
      <c r="I4592" s="1">
        <v>24.3</v>
      </c>
      <c r="J4592" s="1" t="s">
        <v>24</v>
      </c>
      <c r="K4592" s="1" t="s">
        <v>80</v>
      </c>
      <c r="L4592" s="1">
        <v>5</v>
      </c>
      <c r="M4592" s="1" t="s">
        <v>1165</v>
      </c>
      <c r="N4592" s="1">
        <v>9.75</v>
      </c>
      <c r="P4592" s="2">
        <f t="shared" si="300"/>
        <v>88.5</v>
      </c>
      <c r="Q4592">
        <f t="shared" si="298"/>
        <v>1100000</v>
      </c>
      <c r="R4592">
        <f t="shared" si="299"/>
        <v>99.991954545454547</v>
      </c>
    </row>
    <row r="4593" spans="1:18" ht="20.399999999999999" x14ac:dyDescent="0.35">
      <c r="A4593" s="1">
        <v>4591</v>
      </c>
      <c r="B4593" s="1" t="s">
        <v>2489</v>
      </c>
      <c r="C4593" s="1" t="s">
        <v>53</v>
      </c>
      <c r="D4593" s="1">
        <v>2019</v>
      </c>
      <c r="E4593" s="1">
        <v>38163</v>
      </c>
      <c r="F4593" s="1" t="s">
        <v>23</v>
      </c>
      <c r="G4593" s="1" t="s">
        <v>35</v>
      </c>
      <c r="H4593" s="1" t="s">
        <v>18</v>
      </c>
      <c r="I4593" s="1">
        <v>17.11</v>
      </c>
      <c r="J4593" s="1" t="s">
        <v>24</v>
      </c>
      <c r="K4593" s="1" t="s">
        <v>139</v>
      </c>
      <c r="L4593" s="1">
        <v>5</v>
      </c>
      <c r="N4593" s="1">
        <v>32.909999999999997</v>
      </c>
      <c r="P4593" s="2">
        <f t="shared" si="300"/>
        <v>174.33</v>
      </c>
      <c r="R4593" t="str">
        <f t="shared" si="299"/>
        <v/>
      </c>
    </row>
    <row r="4594" spans="1:18" ht="20.399999999999999" x14ac:dyDescent="0.35">
      <c r="A4594" s="1">
        <v>4592</v>
      </c>
      <c r="B4594" s="1" t="s">
        <v>951</v>
      </c>
      <c r="C4594" s="1" t="s">
        <v>27</v>
      </c>
      <c r="D4594" s="1">
        <v>2011</v>
      </c>
      <c r="E4594" s="1">
        <v>43800</v>
      </c>
      <c r="F4594" s="1" t="s">
        <v>23</v>
      </c>
      <c r="G4594" s="1" t="s">
        <v>35</v>
      </c>
      <c r="H4594" s="1" t="s">
        <v>36</v>
      </c>
      <c r="I4594" s="1">
        <v>14.21</v>
      </c>
      <c r="J4594" s="1" t="s">
        <v>24</v>
      </c>
      <c r="K4594" s="1" t="s">
        <v>572</v>
      </c>
      <c r="L4594" s="1">
        <v>5</v>
      </c>
      <c r="N4594" s="1">
        <v>16.75</v>
      </c>
      <c r="P4594" s="2">
        <f t="shared" si="300"/>
        <v>203</v>
      </c>
      <c r="R4594" t="str">
        <f t="shared" si="299"/>
        <v/>
      </c>
    </row>
    <row r="4595" spans="1:18" ht="20.399999999999999" x14ac:dyDescent="0.35">
      <c r="A4595" s="1">
        <v>4593</v>
      </c>
      <c r="B4595" s="1" t="s">
        <v>2490</v>
      </c>
      <c r="C4595" s="1" t="s">
        <v>43</v>
      </c>
      <c r="D4595" s="1">
        <v>2007</v>
      </c>
      <c r="E4595" s="1">
        <v>92000</v>
      </c>
      <c r="F4595" s="1" t="s">
        <v>28</v>
      </c>
      <c r="G4595" s="1" t="s">
        <v>17</v>
      </c>
      <c r="H4595" s="1" t="s">
        <v>18</v>
      </c>
      <c r="I4595" s="1">
        <v>13.5</v>
      </c>
      <c r="J4595" s="1" t="s">
        <v>24</v>
      </c>
      <c r="K4595" s="1" t="s">
        <v>245</v>
      </c>
      <c r="L4595" s="1">
        <v>5</v>
      </c>
      <c r="N4595" s="1">
        <v>1.9</v>
      </c>
      <c r="P4595" s="2">
        <f t="shared" si="300"/>
        <v>130</v>
      </c>
      <c r="R4595" t="str">
        <f t="shared" si="299"/>
        <v/>
      </c>
    </row>
    <row r="4596" spans="1:18" ht="20.399999999999999" x14ac:dyDescent="0.35">
      <c r="A4596" s="1">
        <v>4594</v>
      </c>
      <c r="B4596" s="1" t="s">
        <v>935</v>
      </c>
      <c r="C4596" s="1" t="s">
        <v>53</v>
      </c>
      <c r="D4596" s="1">
        <v>2017</v>
      </c>
      <c r="E4596" s="1">
        <v>14064</v>
      </c>
      <c r="F4596" s="1" t="s">
        <v>28</v>
      </c>
      <c r="G4596" s="1" t="s">
        <v>17</v>
      </c>
      <c r="H4596" s="1" t="s">
        <v>18</v>
      </c>
      <c r="I4596" s="1">
        <v>18.600000000000001</v>
      </c>
      <c r="J4596" s="1" t="s">
        <v>24</v>
      </c>
      <c r="K4596" s="1" t="s">
        <v>368</v>
      </c>
      <c r="L4596" s="1">
        <v>5</v>
      </c>
      <c r="N4596" s="1">
        <v>6.59</v>
      </c>
      <c r="P4596" s="2">
        <f t="shared" si="300"/>
        <v>81.83</v>
      </c>
      <c r="R4596" t="str">
        <f t="shared" si="299"/>
        <v/>
      </c>
    </row>
    <row r="4597" spans="1:18" ht="20.399999999999999" x14ac:dyDescent="0.35">
      <c r="A4597" s="1">
        <v>4595</v>
      </c>
      <c r="B4597" s="1" t="s">
        <v>647</v>
      </c>
      <c r="C4597" s="1" t="s">
        <v>34</v>
      </c>
      <c r="D4597" s="1">
        <v>2017</v>
      </c>
      <c r="E4597" s="1">
        <v>42366</v>
      </c>
      <c r="F4597" s="1" t="s">
        <v>23</v>
      </c>
      <c r="G4597" s="1" t="s">
        <v>35</v>
      </c>
      <c r="H4597" s="1" t="s">
        <v>18</v>
      </c>
      <c r="I4597" s="1">
        <v>15.73</v>
      </c>
      <c r="J4597" s="1" t="s">
        <v>24</v>
      </c>
      <c r="K4597" s="1" t="s">
        <v>139</v>
      </c>
      <c r="L4597" s="1">
        <v>5</v>
      </c>
      <c r="N4597" s="1">
        <v>31.93</v>
      </c>
      <c r="P4597" s="2">
        <f t="shared" si="300"/>
        <v>174.33</v>
      </c>
      <c r="R4597" t="str">
        <f t="shared" si="299"/>
        <v/>
      </c>
    </row>
    <row r="4598" spans="1:18" ht="20.399999999999999" x14ac:dyDescent="0.35">
      <c r="A4598" s="1">
        <v>4596</v>
      </c>
      <c r="B4598" s="1" t="s">
        <v>982</v>
      </c>
      <c r="C4598" s="1" t="s">
        <v>43</v>
      </c>
      <c r="D4598" s="1">
        <v>2014</v>
      </c>
      <c r="E4598" s="1">
        <v>76551</v>
      </c>
      <c r="F4598" s="1" t="s">
        <v>23</v>
      </c>
      <c r="G4598" s="1" t="s">
        <v>17</v>
      </c>
      <c r="H4598" s="1" t="s">
        <v>18</v>
      </c>
      <c r="I4598" s="1">
        <v>25.1</v>
      </c>
      <c r="J4598" s="1" t="s">
        <v>24</v>
      </c>
      <c r="K4598" s="1" t="s">
        <v>69</v>
      </c>
      <c r="L4598" s="1">
        <v>5</v>
      </c>
      <c r="N4598" s="1">
        <v>7.25</v>
      </c>
      <c r="P4598" s="2">
        <f t="shared" si="300"/>
        <v>98.6</v>
      </c>
      <c r="R4598" t="str">
        <f t="shared" si="299"/>
        <v/>
      </c>
    </row>
    <row r="4599" spans="1:18" ht="20.399999999999999" x14ac:dyDescent="0.35">
      <c r="A4599" s="1">
        <v>4597</v>
      </c>
      <c r="B4599" s="1" t="s">
        <v>1314</v>
      </c>
      <c r="C4599" s="1" t="s">
        <v>22</v>
      </c>
      <c r="D4599" s="1">
        <v>2008</v>
      </c>
      <c r="E4599" s="1">
        <v>72672</v>
      </c>
      <c r="F4599" s="1" t="s">
        <v>28</v>
      </c>
      <c r="G4599" s="1" t="s">
        <v>17</v>
      </c>
      <c r="H4599" s="1" t="s">
        <v>18</v>
      </c>
      <c r="I4599" s="1">
        <v>19.809999999999999</v>
      </c>
      <c r="J4599" s="1" t="s">
        <v>24</v>
      </c>
      <c r="K4599" s="1" t="s">
        <v>351</v>
      </c>
      <c r="L4599" s="1">
        <v>5</v>
      </c>
      <c r="N4599" s="1">
        <v>1.9</v>
      </c>
      <c r="P4599" s="2">
        <f t="shared" si="300"/>
        <v>68.05</v>
      </c>
      <c r="R4599" t="str">
        <f t="shared" si="299"/>
        <v/>
      </c>
    </row>
    <row r="4600" spans="1:18" ht="20.399999999999999" x14ac:dyDescent="0.35">
      <c r="A4600" s="1">
        <v>4598</v>
      </c>
      <c r="B4600" s="1" t="s">
        <v>59</v>
      </c>
      <c r="C4600" s="1" t="s">
        <v>57</v>
      </c>
      <c r="D4600" s="1">
        <v>2015</v>
      </c>
      <c r="E4600" s="1">
        <v>45000</v>
      </c>
      <c r="F4600" s="1" t="s">
        <v>23</v>
      </c>
      <c r="G4600" s="1" t="s">
        <v>17</v>
      </c>
      <c r="H4600" s="1" t="s">
        <v>18</v>
      </c>
      <c r="I4600" s="1">
        <v>25.2</v>
      </c>
      <c r="J4600" s="1" t="s">
        <v>24</v>
      </c>
      <c r="K4600" s="1" t="s">
        <v>51</v>
      </c>
      <c r="L4600" s="1">
        <v>5</v>
      </c>
      <c r="N4600" s="1">
        <v>3.55</v>
      </c>
      <c r="P4600" s="2">
        <f t="shared" si="300"/>
        <v>74</v>
      </c>
      <c r="R4600" t="str">
        <f t="shared" si="299"/>
        <v/>
      </c>
    </row>
    <row r="4601" spans="1:18" ht="20.399999999999999" x14ac:dyDescent="0.35">
      <c r="A4601" s="1">
        <v>4599</v>
      </c>
      <c r="B4601" s="1" t="s">
        <v>1482</v>
      </c>
      <c r="C4601" s="1" t="s">
        <v>39</v>
      </c>
      <c r="D4601" s="1">
        <v>2012</v>
      </c>
      <c r="E4601" s="1">
        <v>91696</v>
      </c>
      <c r="F4601" s="1" t="s">
        <v>23</v>
      </c>
      <c r="G4601" s="1" t="s">
        <v>35</v>
      </c>
      <c r="H4601" s="1" t="s">
        <v>18</v>
      </c>
      <c r="I4601" s="1">
        <v>11.4</v>
      </c>
      <c r="J4601" s="1" t="s">
        <v>24</v>
      </c>
      <c r="K4601" s="1" t="s">
        <v>973</v>
      </c>
      <c r="L4601" s="1">
        <v>7</v>
      </c>
      <c r="N4601" s="1">
        <v>9.25</v>
      </c>
      <c r="P4601" s="2">
        <f t="shared" si="300"/>
        <v>153.86000000000001</v>
      </c>
      <c r="R4601" t="str">
        <f t="shared" si="299"/>
        <v/>
      </c>
    </row>
    <row r="4602" spans="1:18" ht="20.399999999999999" x14ac:dyDescent="0.35">
      <c r="A4602" s="1">
        <v>4600</v>
      </c>
      <c r="B4602" s="1" t="s">
        <v>848</v>
      </c>
      <c r="C4602" s="1" t="s">
        <v>53</v>
      </c>
      <c r="D4602" s="1">
        <v>2009</v>
      </c>
      <c r="E4602" s="1">
        <v>66484</v>
      </c>
      <c r="F4602" s="1" t="s">
        <v>28</v>
      </c>
      <c r="G4602" s="1" t="s">
        <v>17</v>
      </c>
      <c r="H4602" s="1" t="s">
        <v>18</v>
      </c>
      <c r="I4602" s="1">
        <v>13.8</v>
      </c>
      <c r="J4602" s="1" t="s">
        <v>24</v>
      </c>
      <c r="K4602" s="1" t="s">
        <v>424</v>
      </c>
      <c r="L4602" s="1">
        <v>5</v>
      </c>
      <c r="N4602" s="1">
        <v>1.65</v>
      </c>
      <c r="P4602" s="2">
        <f t="shared" si="300"/>
        <v>70</v>
      </c>
      <c r="R4602" t="str">
        <f t="shared" si="299"/>
        <v/>
      </c>
    </row>
    <row r="4603" spans="1:18" ht="20.399999999999999" x14ac:dyDescent="0.35">
      <c r="A4603" s="1">
        <v>4601</v>
      </c>
      <c r="B4603" s="1" t="s">
        <v>729</v>
      </c>
      <c r="C4603" s="1" t="s">
        <v>34</v>
      </c>
      <c r="D4603" s="1">
        <v>2019</v>
      </c>
      <c r="E4603" s="1">
        <v>15456</v>
      </c>
      <c r="F4603" s="1" t="s">
        <v>23</v>
      </c>
      <c r="G4603" s="1" t="s">
        <v>35</v>
      </c>
      <c r="H4603" s="1" t="s">
        <v>18</v>
      </c>
      <c r="I4603" s="1">
        <v>20.68</v>
      </c>
      <c r="J4603" s="1" t="s">
        <v>24</v>
      </c>
      <c r="K4603" s="1" t="s">
        <v>77</v>
      </c>
      <c r="L4603" s="1">
        <v>5</v>
      </c>
      <c r="M4603" s="1" t="s">
        <v>730</v>
      </c>
      <c r="N4603" s="1">
        <v>36.64</v>
      </c>
      <c r="P4603" s="2">
        <f t="shared" si="300"/>
        <v>190</v>
      </c>
      <c r="Q4603">
        <f t="shared" si="298"/>
        <v>4818000</v>
      </c>
      <c r="R4603">
        <f t="shared" si="299"/>
        <v>99.996056454960566</v>
      </c>
    </row>
    <row r="4604" spans="1:18" ht="20.399999999999999" x14ac:dyDescent="0.35">
      <c r="A4604" s="1">
        <v>4602</v>
      </c>
      <c r="B4604" s="1" t="s">
        <v>2491</v>
      </c>
      <c r="C4604" s="1" t="s">
        <v>15</v>
      </c>
      <c r="D4604" s="1">
        <v>2011</v>
      </c>
      <c r="E4604" s="1">
        <v>55000</v>
      </c>
      <c r="F4604" s="1" t="s">
        <v>23</v>
      </c>
      <c r="G4604" s="1" t="s">
        <v>35</v>
      </c>
      <c r="H4604" s="1" t="s">
        <v>36</v>
      </c>
      <c r="I4604" s="1">
        <v>14.21</v>
      </c>
      <c r="J4604" s="1" t="s">
        <v>24</v>
      </c>
      <c r="K4604" s="1" t="s">
        <v>572</v>
      </c>
      <c r="L4604" s="1">
        <v>5</v>
      </c>
      <c r="N4604" s="1">
        <v>16</v>
      </c>
      <c r="P4604" s="2">
        <f t="shared" si="300"/>
        <v>203</v>
      </c>
      <c r="R4604" t="str">
        <f t="shared" si="299"/>
        <v/>
      </c>
    </row>
    <row r="4605" spans="1:18" ht="20.399999999999999" x14ac:dyDescent="0.35">
      <c r="A4605" s="1">
        <v>4603</v>
      </c>
      <c r="B4605" s="1" t="s">
        <v>626</v>
      </c>
      <c r="C4605" s="1" t="s">
        <v>53</v>
      </c>
      <c r="D4605" s="1">
        <v>2019</v>
      </c>
      <c r="E4605" s="1">
        <v>21112</v>
      </c>
      <c r="F4605" s="1" t="s">
        <v>16</v>
      </c>
      <c r="G4605" s="1" t="s">
        <v>17</v>
      </c>
      <c r="H4605" s="1" t="s">
        <v>18</v>
      </c>
      <c r="I4605" s="1">
        <v>15.1</v>
      </c>
      <c r="J4605" s="1" t="s">
        <v>19</v>
      </c>
      <c r="K4605" s="1" t="s">
        <v>239</v>
      </c>
      <c r="L4605" s="1">
        <v>5</v>
      </c>
      <c r="N4605" s="1">
        <v>5.38</v>
      </c>
      <c r="P4605" s="2">
        <f t="shared" si="300"/>
        <v>73</v>
      </c>
      <c r="R4605" t="str">
        <f t="shared" si="299"/>
        <v/>
      </c>
    </row>
    <row r="4606" spans="1:18" ht="20.399999999999999" x14ac:dyDescent="0.35">
      <c r="A4606" s="1">
        <v>4604</v>
      </c>
      <c r="B4606" s="1" t="s">
        <v>2071</v>
      </c>
      <c r="C4606" s="1" t="s">
        <v>22</v>
      </c>
      <c r="D4606" s="1">
        <v>2011</v>
      </c>
      <c r="E4606" s="1">
        <v>98000</v>
      </c>
      <c r="F4606" s="1" t="s">
        <v>28</v>
      </c>
      <c r="G4606" s="1" t="s">
        <v>17</v>
      </c>
      <c r="H4606" s="1" t="s">
        <v>18</v>
      </c>
      <c r="I4606" s="1">
        <v>16.7</v>
      </c>
      <c r="J4606" s="1" t="s">
        <v>24</v>
      </c>
      <c r="N4606" s="1">
        <v>3.15</v>
      </c>
      <c r="P4606" s="2"/>
      <c r="R4606" t="str">
        <f t="shared" si="299"/>
        <v/>
      </c>
    </row>
    <row r="4607" spans="1:18" ht="20.399999999999999" x14ac:dyDescent="0.35">
      <c r="A4607" s="1">
        <v>4605</v>
      </c>
      <c r="B4607" s="1" t="s">
        <v>68</v>
      </c>
      <c r="C4607" s="1" t="s">
        <v>129</v>
      </c>
      <c r="D4607" s="1">
        <v>2014</v>
      </c>
      <c r="E4607" s="1">
        <v>61297</v>
      </c>
      <c r="F4607" s="1" t="s">
        <v>23</v>
      </c>
      <c r="G4607" s="1" t="s">
        <v>17</v>
      </c>
      <c r="H4607" s="1" t="s">
        <v>18</v>
      </c>
      <c r="I4607" s="1">
        <v>25.8</v>
      </c>
      <c r="J4607" s="1" t="s">
        <v>24</v>
      </c>
      <c r="K4607" s="1" t="s">
        <v>69</v>
      </c>
      <c r="L4607" s="1">
        <v>5</v>
      </c>
      <c r="N4607" s="1">
        <v>4.3499999999999996</v>
      </c>
      <c r="P4607" s="2">
        <f t="shared" ref="P4607:P4630" si="301">--LEFT(K4607, FIND(" ", K4607) - 1)</f>
        <v>98.6</v>
      </c>
      <c r="R4607" t="str">
        <f t="shared" si="299"/>
        <v/>
      </c>
    </row>
    <row r="4608" spans="1:18" ht="20.399999999999999" x14ac:dyDescent="0.35">
      <c r="A4608" s="1">
        <v>4606</v>
      </c>
      <c r="B4608" s="1" t="s">
        <v>978</v>
      </c>
      <c r="C4608" s="1" t="s">
        <v>39</v>
      </c>
      <c r="D4608" s="1">
        <v>2006</v>
      </c>
      <c r="E4608" s="1">
        <v>80000</v>
      </c>
      <c r="F4608" s="1" t="s">
        <v>28</v>
      </c>
      <c r="G4608" s="1" t="s">
        <v>17</v>
      </c>
      <c r="H4608" s="1" t="s">
        <v>36</v>
      </c>
      <c r="I4608" s="1">
        <v>17.3</v>
      </c>
      <c r="J4608" s="1" t="s">
        <v>24</v>
      </c>
      <c r="K4608" s="1" t="s">
        <v>456</v>
      </c>
      <c r="L4608" s="1">
        <v>5</v>
      </c>
      <c r="N4608" s="1">
        <v>1.2</v>
      </c>
      <c r="P4608" s="2">
        <f t="shared" si="301"/>
        <v>60</v>
      </c>
      <c r="R4608" t="str">
        <f t="shared" si="299"/>
        <v/>
      </c>
    </row>
    <row r="4609" spans="1:18" ht="20.399999999999999" x14ac:dyDescent="0.35">
      <c r="A4609" s="1">
        <v>4607</v>
      </c>
      <c r="B4609" s="1" t="s">
        <v>1515</v>
      </c>
      <c r="C4609" s="1" t="s">
        <v>43</v>
      </c>
      <c r="D4609" s="1">
        <v>2013</v>
      </c>
      <c r="E4609" s="1">
        <v>59000</v>
      </c>
      <c r="F4609" s="1" t="s">
        <v>28</v>
      </c>
      <c r="G4609" s="1" t="s">
        <v>17</v>
      </c>
      <c r="H4609" s="1" t="s">
        <v>36</v>
      </c>
      <c r="I4609" s="1">
        <v>18.5</v>
      </c>
      <c r="J4609" s="1" t="s">
        <v>24</v>
      </c>
      <c r="K4609" s="1" t="s">
        <v>84</v>
      </c>
      <c r="L4609" s="1">
        <v>5</v>
      </c>
      <c r="N4609" s="1">
        <v>4.0999999999999996</v>
      </c>
      <c r="P4609" s="2">
        <f t="shared" si="301"/>
        <v>80</v>
      </c>
      <c r="R4609" t="str">
        <f t="shared" si="299"/>
        <v/>
      </c>
    </row>
    <row r="4610" spans="1:18" ht="20.399999999999999" x14ac:dyDescent="0.35">
      <c r="A4610" s="1">
        <v>4608</v>
      </c>
      <c r="B4610" s="1" t="s">
        <v>556</v>
      </c>
      <c r="C4610" s="1" t="s">
        <v>27</v>
      </c>
      <c r="D4610" s="1">
        <v>2009</v>
      </c>
      <c r="E4610" s="1">
        <v>150000</v>
      </c>
      <c r="F4610" s="1" t="s">
        <v>23</v>
      </c>
      <c r="G4610" s="1" t="s">
        <v>35</v>
      </c>
      <c r="H4610" s="1" t="s">
        <v>18</v>
      </c>
      <c r="I4610" s="1">
        <v>11</v>
      </c>
      <c r="J4610" s="1" t="s">
        <v>24</v>
      </c>
      <c r="K4610" s="1" t="s">
        <v>557</v>
      </c>
      <c r="L4610" s="1">
        <v>5</v>
      </c>
      <c r="N4610" s="1">
        <v>18.75</v>
      </c>
      <c r="P4610" s="2">
        <f t="shared" si="301"/>
        <v>235</v>
      </c>
      <c r="R4610" t="str">
        <f t="shared" si="299"/>
        <v/>
      </c>
    </row>
    <row r="4611" spans="1:18" ht="20.399999999999999" x14ac:dyDescent="0.35">
      <c r="A4611" s="1">
        <v>4609</v>
      </c>
      <c r="B4611" s="1" t="s">
        <v>21</v>
      </c>
      <c r="C4611" s="1" t="s">
        <v>34</v>
      </c>
      <c r="D4611" s="1">
        <v>2017</v>
      </c>
      <c r="E4611" s="1">
        <v>60083</v>
      </c>
      <c r="F4611" s="1" t="s">
        <v>23</v>
      </c>
      <c r="G4611" s="1" t="s">
        <v>17</v>
      </c>
      <c r="H4611" s="1" t="s">
        <v>18</v>
      </c>
      <c r="I4611" s="1">
        <v>19.670000000000002</v>
      </c>
      <c r="J4611" s="1" t="s">
        <v>24</v>
      </c>
      <c r="K4611" s="1" t="s">
        <v>25</v>
      </c>
      <c r="L4611" s="1">
        <v>5</v>
      </c>
      <c r="N4611" s="1">
        <v>13.78</v>
      </c>
      <c r="P4611" s="2">
        <f t="shared" si="301"/>
        <v>126.2</v>
      </c>
      <c r="R4611" t="str">
        <f t="shared" si="299"/>
        <v/>
      </c>
    </row>
    <row r="4612" spans="1:18" ht="20.399999999999999" x14ac:dyDescent="0.35">
      <c r="A4612" s="1">
        <v>4610</v>
      </c>
      <c r="B4612" s="1" t="s">
        <v>1114</v>
      </c>
      <c r="C4612" s="1" t="s">
        <v>57</v>
      </c>
      <c r="D4612" s="1">
        <v>2016</v>
      </c>
      <c r="E4612" s="1">
        <v>85450</v>
      </c>
      <c r="F4612" s="1" t="s">
        <v>23</v>
      </c>
      <c r="G4612" s="1" t="s">
        <v>17</v>
      </c>
      <c r="H4612" s="1" t="s">
        <v>18</v>
      </c>
      <c r="I4612" s="1">
        <v>26.59</v>
      </c>
      <c r="J4612" s="1" t="s">
        <v>24</v>
      </c>
      <c r="K4612" s="1" t="s">
        <v>51</v>
      </c>
      <c r="L4612" s="1">
        <v>5</v>
      </c>
      <c r="N4612" s="1">
        <v>4</v>
      </c>
      <c r="P4612" s="2">
        <f t="shared" si="301"/>
        <v>74</v>
      </c>
      <c r="R4612" t="str">
        <f t="shared" si="299"/>
        <v/>
      </c>
    </row>
    <row r="4613" spans="1:18" ht="20.399999999999999" x14ac:dyDescent="0.35">
      <c r="A4613" s="1">
        <v>4611</v>
      </c>
      <c r="B4613" s="1" t="s">
        <v>143</v>
      </c>
      <c r="C4613" s="1" t="s">
        <v>43</v>
      </c>
      <c r="D4613" s="1">
        <v>2013</v>
      </c>
      <c r="E4613" s="1">
        <v>88000</v>
      </c>
      <c r="F4613" s="1" t="s">
        <v>23</v>
      </c>
      <c r="G4613" s="1" t="s">
        <v>17</v>
      </c>
      <c r="H4613" s="1" t="s">
        <v>18</v>
      </c>
      <c r="I4613" s="1">
        <v>22.9</v>
      </c>
      <c r="J4613" s="1" t="s">
        <v>24</v>
      </c>
      <c r="K4613" s="1" t="s">
        <v>51</v>
      </c>
      <c r="L4613" s="1">
        <v>5</v>
      </c>
      <c r="N4613" s="1">
        <v>4.33</v>
      </c>
      <c r="P4613" s="2">
        <f t="shared" si="301"/>
        <v>74</v>
      </c>
      <c r="R4613" t="str">
        <f t="shared" si="299"/>
        <v/>
      </c>
    </row>
    <row r="4614" spans="1:18" ht="20.399999999999999" x14ac:dyDescent="0.35">
      <c r="A4614" s="1">
        <v>4612</v>
      </c>
      <c r="B4614" s="1" t="s">
        <v>2492</v>
      </c>
      <c r="C4614" s="1" t="s">
        <v>53</v>
      </c>
      <c r="D4614" s="1">
        <v>2015</v>
      </c>
      <c r="E4614" s="1">
        <v>81828</v>
      </c>
      <c r="F4614" s="1" t="s">
        <v>23</v>
      </c>
      <c r="G4614" s="1" t="s">
        <v>17</v>
      </c>
      <c r="H4614" s="1" t="s">
        <v>18</v>
      </c>
      <c r="I4614" s="1">
        <v>24</v>
      </c>
      <c r="J4614" s="1" t="s">
        <v>24</v>
      </c>
      <c r="K4614" s="1" t="s">
        <v>893</v>
      </c>
      <c r="L4614" s="1">
        <v>5</v>
      </c>
      <c r="M4614" s="1" t="s">
        <v>1406</v>
      </c>
      <c r="N4614" s="1">
        <v>5.43</v>
      </c>
      <c r="P4614" s="2">
        <f t="shared" si="301"/>
        <v>73.97</v>
      </c>
      <c r="Q4614">
        <f t="shared" si="298"/>
        <v>868000</v>
      </c>
      <c r="R4614">
        <f t="shared" si="299"/>
        <v>99.99147811059909</v>
      </c>
    </row>
    <row r="4615" spans="1:18" ht="20.399999999999999" x14ac:dyDescent="0.35">
      <c r="A4615" s="1">
        <v>4613</v>
      </c>
      <c r="B4615" s="1" t="s">
        <v>917</v>
      </c>
      <c r="C4615" s="1" t="s">
        <v>15</v>
      </c>
      <c r="D4615" s="1">
        <v>2016</v>
      </c>
      <c r="E4615" s="1">
        <v>18000</v>
      </c>
      <c r="F4615" s="1" t="s">
        <v>28</v>
      </c>
      <c r="G4615" s="1" t="s">
        <v>17</v>
      </c>
      <c r="H4615" s="1" t="s">
        <v>18</v>
      </c>
      <c r="I4615" s="1">
        <v>18.16</v>
      </c>
      <c r="J4615" s="1" t="s">
        <v>24</v>
      </c>
      <c r="K4615" s="1" t="s">
        <v>184</v>
      </c>
      <c r="L4615" s="1">
        <v>5</v>
      </c>
      <c r="N4615" s="1">
        <v>4.9000000000000004</v>
      </c>
      <c r="P4615" s="2">
        <f t="shared" si="301"/>
        <v>86.8</v>
      </c>
      <c r="R4615" t="str">
        <f t="shared" si="299"/>
        <v/>
      </c>
    </row>
    <row r="4616" spans="1:18" ht="20.399999999999999" x14ac:dyDescent="0.35">
      <c r="A4616" s="1">
        <v>4614</v>
      </c>
      <c r="B4616" s="1" t="s">
        <v>1943</v>
      </c>
      <c r="C4616" s="1" t="s">
        <v>27</v>
      </c>
      <c r="D4616" s="1">
        <v>2017</v>
      </c>
      <c r="E4616" s="1">
        <v>15000</v>
      </c>
      <c r="F4616" s="1" t="s">
        <v>23</v>
      </c>
      <c r="G4616" s="1" t="s">
        <v>35</v>
      </c>
      <c r="H4616" s="1" t="s">
        <v>18</v>
      </c>
      <c r="I4616" s="1">
        <v>15.97</v>
      </c>
      <c r="J4616" s="1" t="s">
        <v>24</v>
      </c>
      <c r="K4616" s="1" t="s">
        <v>321</v>
      </c>
      <c r="L4616" s="1">
        <v>5</v>
      </c>
      <c r="N4616" s="1">
        <v>70</v>
      </c>
      <c r="P4616" s="2">
        <f t="shared" si="301"/>
        <v>258</v>
      </c>
      <c r="R4616" t="str">
        <f t="shared" si="299"/>
        <v/>
      </c>
    </row>
    <row r="4617" spans="1:18" ht="20.399999999999999" x14ac:dyDescent="0.35">
      <c r="A4617" s="1">
        <v>4615</v>
      </c>
      <c r="B4617" s="1" t="s">
        <v>2493</v>
      </c>
      <c r="C4617" s="1" t="s">
        <v>57</v>
      </c>
      <c r="D4617" s="1">
        <v>2016</v>
      </c>
      <c r="E4617" s="1">
        <v>34000</v>
      </c>
      <c r="F4617" s="1" t="s">
        <v>23</v>
      </c>
      <c r="G4617" s="1" t="s">
        <v>35</v>
      </c>
      <c r="H4617" s="1" t="s">
        <v>18</v>
      </c>
      <c r="I4617" s="1">
        <v>11.78</v>
      </c>
      <c r="J4617" s="1" t="s">
        <v>24</v>
      </c>
      <c r="K4617" s="1" t="s">
        <v>75</v>
      </c>
      <c r="L4617" s="1">
        <v>5</v>
      </c>
      <c r="N4617" s="1">
        <v>25.5</v>
      </c>
      <c r="P4617" s="2">
        <f t="shared" si="301"/>
        <v>167.62</v>
      </c>
      <c r="R4617" t="str">
        <f t="shared" si="299"/>
        <v/>
      </c>
    </row>
    <row r="4618" spans="1:18" ht="20.399999999999999" x14ac:dyDescent="0.35">
      <c r="A4618" s="1">
        <v>4616</v>
      </c>
      <c r="B4618" s="1" t="s">
        <v>559</v>
      </c>
      <c r="C4618" s="1" t="s">
        <v>129</v>
      </c>
      <c r="D4618" s="1">
        <v>2015</v>
      </c>
      <c r="E4618" s="1">
        <v>46000</v>
      </c>
      <c r="F4618" s="1" t="s">
        <v>28</v>
      </c>
      <c r="G4618" s="1" t="s">
        <v>35</v>
      </c>
      <c r="H4618" s="1" t="s">
        <v>18</v>
      </c>
      <c r="I4618" s="1">
        <v>18.899999999999999</v>
      </c>
      <c r="J4618" s="1" t="s">
        <v>24</v>
      </c>
      <c r="K4618" s="1" t="s">
        <v>110</v>
      </c>
      <c r="L4618" s="1">
        <v>5</v>
      </c>
      <c r="N4618" s="1">
        <v>5.0999999999999996</v>
      </c>
      <c r="P4618" s="2">
        <f t="shared" si="301"/>
        <v>82</v>
      </c>
      <c r="R4618" t="str">
        <f t="shared" si="299"/>
        <v/>
      </c>
    </row>
    <row r="4619" spans="1:18" ht="20.399999999999999" x14ac:dyDescent="0.35">
      <c r="A4619" s="1">
        <v>4617</v>
      </c>
      <c r="B4619" s="1" t="s">
        <v>785</v>
      </c>
      <c r="C4619" s="1" t="s">
        <v>39</v>
      </c>
      <c r="D4619" s="1">
        <v>2013</v>
      </c>
      <c r="E4619" s="1">
        <v>48158</v>
      </c>
      <c r="F4619" s="1" t="s">
        <v>23</v>
      </c>
      <c r="G4619" s="1" t="s">
        <v>17</v>
      </c>
      <c r="H4619" s="1" t="s">
        <v>18</v>
      </c>
      <c r="I4619" s="1">
        <v>22.32</v>
      </c>
      <c r="J4619" s="1" t="s">
        <v>24</v>
      </c>
      <c r="K4619" s="1" t="s">
        <v>235</v>
      </c>
      <c r="L4619" s="1">
        <v>5</v>
      </c>
      <c r="N4619" s="1">
        <v>6.7</v>
      </c>
      <c r="P4619" s="2">
        <f t="shared" si="301"/>
        <v>126.32</v>
      </c>
      <c r="R4619" t="str">
        <f t="shared" si="299"/>
        <v/>
      </c>
    </row>
    <row r="4620" spans="1:18" ht="20.399999999999999" x14ac:dyDescent="0.35">
      <c r="A4620" s="1">
        <v>4618</v>
      </c>
      <c r="B4620" s="1" t="s">
        <v>597</v>
      </c>
      <c r="C4620" s="1" t="s">
        <v>39</v>
      </c>
      <c r="D4620" s="1">
        <v>2013</v>
      </c>
      <c r="E4620" s="1">
        <v>93000</v>
      </c>
      <c r="F4620" s="1" t="s">
        <v>23</v>
      </c>
      <c r="G4620" s="1" t="s">
        <v>35</v>
      </c>
      <c r="H4620" s="1" t="s">
        <v>18</v>
      </c>
      <c r="I4620" s="1">
        <v>16.73</v>
      </c>
      <c r="J4620" s="1" t="s">
        <v>24</v>
      </c>
      <c r="K4620" s="1" t="s">
        <v>203</v>
      </c>
      <c r="L4620" s="1">
        <v>5</v>
      </c>
      <c r="N4620" s="1">
        <v>26.5</v>
      </c>
      <c r="P4620" s="2">
        <f t="shared" si="301"/>
        <v>218</v>
      </c>
      <c r="R4620" t="str">
        <f t="shared" si="299"/>
        <v/>
      </c>
    </row>
    <row r="4621" spans="1:18" ht="20.399999999999999" x14ac:dyDescent="0.35">
      <c r="A4621" s="1">
        <v>4619</v>
      </c>
      <c r="B4621" s="1" t="s">
        <v>677</v>
      </c>
      <c r="C4621" s="1" t="s">
        <v>129</v>
      </c>
      <c r="D4621" s="1">
        <v>2013</v>
      </c>
      <c r="E4621" s="1">
        <v>71007</v>
      </c>
      <c r="F4621" s="1" t="s">
        <v>23</v>
      </c>
      <c r="G4621" s="1" t="s">
        <v>17</v>
      </c>
      <c r="H4621" s="1" t="s">
        <v>18</v>
      </c>
      <c r="I4621" s="1">
        <v>23.08</v>
      </c>
      <c r="J4621" s="1" t="s">
        <v>24</v>
      </c>
      <c r="K4621" s="1" t="s">
        <v>44</v>
      </c>
      <c r="L4621" s="1">
        <v>5</v>
      </c>
      <c r="N4621" s="1">
        <v>3.9</v>
      </c>
      <c r="P4621" s="2">
        <f t="shared" si="301"/>
        <v>63.1</v>
      </c>
      <c r="R4621" t="str">
        <f t="shared" ref="R4621:R4684" si="302">IF(Q4621&lt;&gt;"", ((Q4621 - P4621) / Q4621) * 100, "")</f>
        <v/>
      </c>
    </row>
    <row r="4622" spans="1:18" ht="20.399999999999999" x14ac:dyDescent="0.35">
      <c r="A4622" s="1">
        <v>4620</v>
      </c>
      <c r="B4622" s="1" t="s">
        <v>690</v>
      </c>
      <c r="C4622" s="1" t="s">
        <v>22</v>
      </c>
      <c r="D4622" s="1">
        <v>2010</v>
      </c>
      <c r="E4622" s="1">
        <v>63067</v>
      </c>
      <c r="F4622" s="1" t="s">
        <v>28</v>
      </c>
      <c r="G4622" s="1" t="s">
        <v>17</v>
      </c>
      <c r="H4622" s="1" t="s">
        <v>36</v>
      </c>
      <c r="I4622" s="1">
        <v>15.5</v>
      </c>
      <c r="J4622" s="1" t="s">
        <v>24</v>
      </c>
      <c r="K4622" s="1" t="s">
        <v>691</v>
      </c>
      <c r="L4622" s="1">
        <v>5</v>
      </c>
      <c r="N4622" s="1">
        <v>2.7</v>
      </c>
      <c r="P4622" s="2">
        <f t="shared" si="301"/>
        <v>103.3</v>
      </c>
      <c r="R4622" t="str">
        <f t="shared" si="302"/>
        <v/>
      </c>
    </row>
    <row r="4623" spans="1:18" ht="20.399999999999999" x14ac:dyDescent="0.35">
      <c r="A4623" s="1">
        <v>4621</v>
      </c>
      <c r="B4623" s="1" t="s">
        <v>2124</v>
      </c>
      <c r="C4623" s="1" t="s">
        <v>39</v>
      </c>
      <c r="D4623" s="1">
        <v>2011</v>
      </c>
      <c r="E4623" s="1">
        <v>70259</v>
      </c>
      <c r="F4623" s="1" t="s">
        <v>23</v>
      </c>
      <c r="G4623" s="1" t="s">
        <v>17</v>
      </c>
      <c r="H4623" s="1" t="s">
        <v>18</v>
      </c>
      <c r="I4623" s="1">
        <v>21.12</v>
      </c>
      <c r="J4623" s="1" t="s">
        <v>24</v>
      </c>
      <c r="K4623" s="1" t="s">
        <v>472</v>
      </c>
      <c r="L4623" s="1">
        <v>5</v>
      </c>
      <c r="N4623" s="1">
        <v>2.95</v>
      </c>
      <c r="P4623" s="2">
        <f t="shared" si="301"/>
        <v>88.8</v>
      </c>
      <c r="R4623" t="str">
        <f t="shared" si="302"/>
        <v/>
      </c>
    </row>
    <row r="4624" spans="1:18" ht="20.399999999999999" x14ac:dyDescent="0.35">
      <c r="A4624" s="1">
        <v>4622</v>
      </c>
      <c r="B4624" s="1" t="s">
        <v>166</v>
      </c>
      <c r="C4624" s="1" t="s">
        <v>129</v>
      </c>
      <c r="D4624" s="1">
        <v>2015</v>
      </c>
      <c r="E4624" s="1">
        <v>13000</v>
      </c>
      <c r="F4624" s="1" t="s">
        <v>23</v>
      </c>
      <c r="G4624" s="1" t="s">
        <v>35</v>
      </c>
      <c r="H4624" s="1" t="s">
        <v>18</v>
      </c>
      <c r="I4624" s="1">
        <v>16.55</v>
      </c>
      <c r="J4624" s="1" t="s">
        <v>24</v>
      </c>
      <c r="K4624" s="1" t="s">
        <v>167</v>
      </c>
      <c r="L4624" s="1">
        <v>5</v>
      </c>
      <c r="N4624" s="1">
        <v>23</v>
      </c>
      <c r="P4624" s="2">
        <f t="shared" si="301"/>
        <v>140</v>
      </c>
      <c r="R4624" t="str">
        <f t="shared" si="302"/>
        <v/>
      </c>
    </row>
    <row r="4625" spans="1:18" ht="20.399999999999999" x14ac:dyDescent="0.35">
      <c r="A4625" s="1">
        <v>4623</v>
      </c>
      <c r="B4625" s="1" t="s">
        <v>141</v>
      </c>
      <c r="C4625" s="1" t="s">
        <v>22</v>
      </c>
      <c r="D4625" s="1">
        <v>2009</v>
      </c>
      <c r="E4625" s="1">
        <v>140000</v>
      </c>
      <c r="F4625" s="1" t="s">
        <v>23</v>
      </c>
      <c r="G4625" s="1" t="s">
        <v>17</v>
      </c>
      <c r="H4625" s="1" t="s">
        <v>36</v>
      </c>
      <c r="I4625" s="1">
        <v>17.8</v>
      </c>
      <c r="J4625" s="1" t="s">
        <v>24</v>
      </c>
      <c r="K4625" s="1" t="s">
        <v>142</v>
      </c>
      <c r="L4625" s="1">
        <v>5</v>
      </c>
      <c r="N4625" s="1">
        <v>2.4900000000000002</v>
      </c>
      <c r="P4625" s="2">
        <f t="shared" si="301"/>
        <v>75</v>
      </c>
      <c r="R4625" t="str">
        <f t="shared" si="302"/>
        <v/>
      </c>
    </row>
    <row r="4626" spans="1:18" ht="20.399999999999999" x14ac:dyDescent="0.35">
      <c r="A4626" s="1">
        <v>4624</v>
      </c>
      <c r="B4626" s="1" t="s">
        <v>771</v>
      </c>
      <c r="C4626" s="1" t="s">
        <v>43</v>
      </c>
      <c r="D4626" s="1">
        <v>2015</v>
      </c>
      <c r="E4626" s="1">
        <v>130000</v>
      </c>
      <c r="F4626" s="1" t="s">
        <v>23</v>
      </c>
      <c r="G4626" s="1" t="s">
        <v>17</v>
      </c>
      <c r="H4626" s="1" t="s">
        <v>18</v>
      </c>
      <c r="I4626" s="1">
        <v>25.2</v>
      </c>
      <c r="J4626" s="1" t="s">
        <v>24</v>
      </c>
      <c r="K4626" s="1" t="s">
        <v>51</v>
      </c>
      <c r="L4626" s="1">
        <v>5</v>
      </c>
      <c r="N4626" s="1">
        <v>4.5</v>
      </c>
      <c r="P4626" s="2">
        <f t="shared" si="301"/>
        <v>74</v>
      </c>
      <c r="R4626" t="str">
        <f t="shared" si="302"/>
        <v/>
      </c>
    </row>
    <row r="4627" spans="1:18" ht="20.399999999999999" x14ac:dyDescent="0.35">
      <c r="A4627" s="1">
        <v>4625</v>
      </c>
      <c r="B4627" s="1" t="s">
        <v>2494</v>
      </c>
      <c r="C4627" s="1" t="s">
        <v>61</v>
      </c>
      <c r="D4627" s="1">
        <v>2011</v>
      </c>
      <c r="E4627" s="1">
        <v>89401</v>
      </c>
      <c r="F4627" s="1" t="s">
        <v>23</v>
      </c>
      <c r="G4627" s="1" t="s">
        <v>17</v>
      </c>
      <c r="H4627" s="1" t="s">
        <v>18</v>
      </c>
      <c r="I4627" s="1">
        <v>21.43</v>
      </c>
      <c r="J4627" s="1" t="s">
        <v>24</v>
      </c>
      <c r="K4627" s="1" t="s">
        <v>566</v>
      </c>
      <c r="L4627" s="1">
        <v>5</v>
      </c>
      <c r="N4627" s="1">
        <v>4.5</v>
      </c>
      <c r="P4627" s="2">
        <f t="shared" si="301"/>
        <v>87.2</v>
      </c>
      <c r="R4627" t="str">
        <f t="shared" si="302"/>
        <v/>
      </c>
    </row>
    <row r="4628" spans="1:18" ht="20.399999999999999" x14ac:dyDescent="0.35">
      <c r="A4628" s="1">
        <v>4626</v>
      </c>
      <c r="B4628" s="1" t="s">
        <v>1067</v>
      </c>
      <c r="C4628" s="1" t="s">
        <v>39</v>
      </c>
      <c r="D4628" s="1">
        <v>2015</v>
      </c>
      <c r="E4628" s="1">
        <v>67000</v>
      </c>
      <c r="F4628" s="1" t="s">
        <v>23</v>
      </c>
      <c r="G4628" s="1" t="s">
        <v>17</v>
      </c>
      <c r="H4628" s="1" t="s">
        <v>18</v>
      </c>
      <c r="I4628" s="1">
        <v>27.3</v>
      </c>
      <c r="J4628" s="1" t="s">
        <v>24</v>
      </c>
      <c r="K4628" s="1" t="s">
        <v>69</v>
      </c>
      <c r="L4628" s="1">
        <v>5</v>
      </c>
      <c r="N4628" s="1">
        <v>6.9</v>
      </c>
      <c r="P4628" s="2">
        <f t="shared" si="301"/>
        <v>98.6</v>
      </c>
      <c r="R4628" t="str">
        <f t="shared" si="302"/>
        <v/>
      </c>
    </row>
    <row r="4629" spans="1:18" ht="20.399999999999999" x14ac:dyDescent="0.35">
      <c r="A4629" s="1">
        <v>4627</v>
      </c>
      <c r="B4629" s="1" t="s">
        <v>2495</v>
      </c>
      <c r="C4629" s="1" t="s">
        <v>53</v>
      </c>
      <c r="D4629" s="1">
        <v>2010</v>
      </c>
      <c r="E4629" s="1">
        <v>65329</v>
      </c>
      <c r="F4629" s="1" t="s">
        <v>28</v>
      </c>
      <c r="G4629" s="1" t="s">
        <v>35</v>
      </c>
      <c r="H4629" s="1" t="s">
        <v>18</v>
      </c>
      <c r="I4629" s="1">
        <v>7.94</v>
      </c>
      <c r="J4629" s="1" t="s">
        <v>24</v>
      </c>
      <c r="K4629" s="1" t="s">
        <v>2496</v>
      </c>
      <c r="L4629" s="1">
        <v>4</v>
      </c>
      <c r="N4629" s="1">
        <v>20.72</v>
      </c>
      <c r="P4629" s="2">
        <f t="shared" si="301"/>
        <v>450</v>
      </c>
      <c r="R4629" t="str">
        <f t="shared" si="302"/>
        <v/>
      </c>
    </row>
    <row r="4630" spans="1:18" ht="20.399999999999999" x14ac:dyDescent="0.35">
      <c r="A4630" s="1">
        <v>4628</v>
      </c>
      <c r="B4630" s="1" t="s">
        <v>2497</v>
      </c>
      <c r="C4630" s="1" t="s">
        <v>43</v>
      </c>
      <c r="D4630" s="1">
        <v>2010</v>
      </c>
      <c r="E4630" s="1">
        <v>72000</v>
      </c>
      <c r="F4630" s="1" t="s">
        <v>28</v>
      </c>
      <c r="G4630" s="1" t="s">
        <v>17</v>
      </c>
      <c r="H4630" s="1" t="s">
        <v>18</v>
      </c>
      <c r="I4630" s="1">
        <v>16.25</v>
      </c>
      <c r="J4630" s="1" t="s">
        <v>24</v>
      </c>
      <c r="K4630" s="1" t="s">
        <v>114</v>
      </c>
      <c r="L4630" s="1">
        <v>5</v>
      </c>
      <c r="N4630" s="1">
        <v>2.21</v>
      </c>
      <c r="P4630" s="2">
        <f t="shared" si="301"/>
        <v>73.900000000000006</v>
      </c>
      <c r="R4630" t="str">
        <f t="shared" si="302"/>
        <v/>
      </c>
    </row>
    <row r="4631" spans="1:18" ht="20.399999999999999" x14ac:dyDescent="0.35">
      <c r="A4631" s="1">
        <v>4629</v>
      </c>
      <c r="B4631" s="1" t="s">
        <v>2498</v>
      </c>
      <c r="C4631" s="1" t="s">
        <v>43</v>
      </c>
      <c r="D4631" s="1">
        <v>2001</v>
      </c>
      <c r="E4631" s="1">
        <v>70000</v>
      </c>
      <c r="F4631" s="1" t="s">
        <v>28</v>
      </c>
      <c r="G4631" s="1" t="s">
        <v>17</v>
      </c>
      <c r="H4631" s="1" t="s">
        <v>145</v>
      </c>
      <c r="I4631" s="1">
        <v>0</v>
      </c>
      <c r="J4631" s="1" t="s">
        <v>24</v>
      </c>
      <c r="K4631" s="1" t="s">
        <v>188</v>
      </c>
      <c r="L4631" s="1">
        <v>5</v>
      </c>
      <c r="N4631" s="1">
        <v>0.55000000000000004</v>
      </c>
      <c r="P4631" s="2"/>
      <c r="R4631" t="str">
        <f t="shared" si="302"/>
        <v/>
      </c>
    </row>
    <row r="4632" spans="1:18" ht="20.399999999999999" x14ac:dyDescent="0.35">
      <c r="A4632" s="1">
        <v>4630</v>
      </c>
      <c r="B4632" s="1" t="s">
        <v>1203</v>
      </c>
      <c r="C4632" s="1" t="s">
        <v>15</v>
      </c>
      <c r="D4632" s="1">
        <v>2011</v>
      </c>
      <c r="E4632" s="1">
        <v>82000</v>
      </c>
      <c r="F4632" s="1" t="s">
        <v>23</v>
      </c>
      <c r="G4632" s="1" t="s">
        <v>35</v>
      </c>
      <c r="H4632" s="1" t="s">
        <v>36</v>
      </c>
      <c r="I4632" s="1">
        <v>12.35</v>
      </c>
      <c r="J4632" s="1" t="s">
        <v>24</v>
      </c>
      <c r="K4632" s="1" t="s">
        <v>186</v>
      </c>
      <c r="L4632" s="1">
        <v>5</v>
      </c>
      <c r="N4632" s="1">
        <v>13.9</v>
      </c>
      <c r="P4632" s="2">
        <f t="shared" ref="P4632:P4663" si="303">--LEFT(K4632, FIND(" ", K4632) - 1)</f>
        <v>187.74</v>
      </c>
      <c r="R4632" t="str">
        <f t="shared" si="302"/>
        <v/>
      </c>
    </row>
    <row r="4633" spans="1:18" ht="20.399999999999999" x14ac:dyDescent="0.35">
      <c r="A4633" s="1">
        <v>4631</v>
      </c>
      <c r="B4633" s="1" t="s">
        <v>2499</v>
      </c>
      <c r="C4633" s="1" t="s">
        <v>22</v>
      </c>
      <c r="D4633" s="1">
        <v>2010</v>
      </c>
      <c r="E4633" s="1">
        <v>85000</v>
      </c>
      <c r="F4633" s="1" t="s">
        <v>28</v>
      </c>
      <c r="G4633" s="1" t="s">
        <v>17</v>
      </c>
      <c r="H4633" s="1" t="s">
        <v>18</v>
      </c>
      <c r="I4633" s="1">
        <v>15.3</v>
      </c>
      <c r="J4633" s="1" t="s">
        <v>24</v>
      </c>
      <c r="K4633" s="1" t="s">
        <v>1575</v>
      </c>
      <c r="L4633" s="1">
        <v>5</v>
      </c>
      <c r="N4633" s="1">
        <v>1.46</v>
      </c>
      <c r="P4633" s="2">
        <f t="shared" si="303"/>
        <v>101</v>
      </c>
      <c r="R4633" t="str">
        <f t="shared" si="302"/>
        <v/>
      </c>
    </row>
    <row r="4634" spans="1:18" ht="20.399999999999999" x14ac:dyDescent="0.35">
      <c r="A4634" s="1">
        <v>4632</v>
      </c>
      <c r="B4634" s="1" t="s">
        <v>1629</v>
      </c>
      <c r="C4634" s="1" t="s">
        <v>22</v>
      </c>
      <c r="D4634" s="1">
        <v>2012</v>
      </c>
      <c r="E4634" s="1">
        <v>83000</v>
      </c>
      <c r="F4634" s="1" t="s">
        <v>23</v>
      </c>
      <c r="G4634" s="1" t="s">
        <v>35</v>
      </c>
      <c r="H4634" s="1" t="s">
        <v>18</v>
      </c>
      <c r="I4634" s="1">
        <v>19.079999999999998</v>
      </c>
      <c r="J4634" s="1" t="s">
        <v>24</v>
      </c>
      <c r="K4634" s="1" t="s">
        <v>235</v>
      </c>
      <c r="L4634" s="1">
        <v>5</v>
      </c>
      <c r="N4634" s="1">
        <v>6</v>
      </c>
      <c r="P4634" s="2">
        <f t="shared" si="303"/>
        <v>126.32</v>
      </c>
      <c r="R4634" t="str">
        <f t="shared" si="302"/>
        <v/>
      </c>
    </row>
    <row r="4635" spans="1:18" ht="20.399999999999999" x14ac:dyDescent="0.35">
      <c r="A4635" s="1">
        <v>4633</v>
      </c>
      <c r="B4635" s="1" t="s">
        <v>983</v>
      </c>
      <c r="C4635" s="1" t="s">
        <v>43</v>
      </c>
      <c r="D4635" s="1">
        <v>2016</v>
      </c>
      <c r="E4635" s="1">
        <v>26000</v>
      </c>
      <c r="F4635" s="1" t="s">
        <v>28</v>
      </c>
      <c r="G4635" s="1" t="s">
        <v>17</v>
      </c>
      <c r="H4635" s="1" t="s">
        <v>18</v>
      </c>
      <c r="I4635" s="1">
        <v>21.7</v>
      </c>
      <c r="J4635" s="1" t="s">
        <v>24</v>
      </c>
      <c r="K4635" s="1" t="s">
        <v>223</v>
      </c>
      <c r="L4635" s="1">
        <v>5</v>
      </c>
      <c r="M4635" s="1" t="s">
        <v>984</v>
      </c>
      <c r="N4635" s="1">
        <v>3</v>
      </c>
      <c r="P4635" s="2">
        <f t="shared" si="303"/>
        <v>67</v>
      </c>
      <c r="Q4635">
        <f t="shared" ref="Q4635:Q4654" si="304">VALUE(SUBSTITUTE(SUBSTITUTE(TRIM(M4635), CHAR(160), ""), " Lakh", "")) * 100000</f>
        <v>478000</v>
      </c>
      <c r="R4635">
        <f t="shared" si="302"/>
        <v>99.985983263598328</v>
      </c>
    </row>
    <row r="4636" spans="1:18" ht="20.399999999999999" x14ac:dyDescent="0.35">
      <c r="A4636" s="1">
        <v>4634</v>
      </c>
      <c r="B4636" s="1" t="s">
        <v>2500</v>
      </c>
      <c r="C4636" s="1" t="s">
        <v>61</v>
      </c>
      <c r="D4636" s="1">
        <v>2012</v>
      </c>
      <c r="E4636" s="1">
        <v>27000</v>
      </c>
      <c r="F4636" s="1" t="s">
        <v>23</v>
      </c>
      <c r="G4636" s="1" t="s">
        <v>17</v>
      </c>
      <c r="H4636" s="1" t="s">
        <v>18</v>
      </c>
      <c r="I4636" s="1">
        <v>22.3</v>
      </c>
      <c r="J4636" s="1" t="s">
        <v>24</v>
      </c>
      <c r="K4636" s="1" t="s">
        <v>472</v>
      </c>
      <c r="L4636" s="1">
        <v>5</v>
      </c>
      <c r="N4636" s="1">
        <v>3.5</v>
      </c>
      <c r="P4636" s="2">
        <f t="shared" si="303"/>
        <v>88.8</v>
      </c>
      <c r="R4636" t="str">
        <f t="shared" si="302"/>
        <v/>
      </c>
    </row>
    <row r="4637" spans="1:18" ht="20.399999999999999" x14ac:dyDescent="0.35">
      <c r="A4637" s="1">
        <v>4635</v>
      </c>
      <c r="B4637" s="1" t="s">
        <v>2501</v>
      </c>
      <c r="C4637" s="1" t="s">
        <v>53</v>
      </c>
      <c r="D4637" s="1">
        <v>2018</v>
      </c>
      <c r="E4637" s="1">
        <v>37746</v>
      </c>
      <c r="F4637" s="1" t="s">
        <v>23</v>
      </c>
      <c r="G4637" s="1" t="s">
        <v>17</v>
      </c>
      <c r="H4637" s="1" t="s">
        <v>18</v>
      </c>
      <c r="I4637" s="1">
        <v>21.19</v>
      </c>
      <c r="J4637" s="1" t="s">
        <v>24</v>
      </c>
      <c r="K4637" s="1" t="s">
        <v>333</v>
      </c>
      <c r="L4637" s="1">
        <v>5</v>
      </c>
      <c r="N4637" s="1">
        <v>7.59</v>
      </c>
      <c r="P4637" s="2">
        <f t="shared" si="303"/>
        <v>88.73</v>
      </c>
      <c r="R4637" t="str">
        <f t="shared" si="302"/>
        <v/>
      </c>
    </row>
    <row r="4638" spans="1:18" ht="20.399999999999999" x14ac:dyDescent="0.35">
      <c r="A4638" s="1">
        <v>4636</v>
      </c>
      <c r="B4638" s="1" t="s">
        <v>1288</v>
      </c>
      <c r="C4638" s="1" t="s">
        <v>15</v>
      </c>
      <c r="D4638" s="1">
        <v>2009</v>
      </c>
      <c r="E4638" s="1">
        <v>63274</v>
      </c>
      <c r="F4638" s="1" t="s">
        <v>28</v>
      </c>
      <c r="G4638" s="1" t="s">
        <v>17</v>
      </c>
      <c r="H4638" s="1" t="s">
        <v>36</v>
      </c>
      <c r="I4638" s="1">
        <v>15</v>
      </c>
      <c r="J4638" s="1" t="s">
        <v>24</v>
      </c>
      <c r="K4638" s="1" t="s">
        <v>1038</v>
      </c>
      <c r="L4638" s="1">
        <v>5</v>
      </c>
      <c r="N4638" s="1">
        <v>1.99</v>
      </c>
      <c r="P4638" s="2">
        <f t="shared" si="303"/>
        <v>104.68</v>
      </c>
      <c r="R4638" t="str">
        <f t="shared" si="302"/>
        <v/>
      </c>
    </row>
    <row r="4639" spans="1:18" ht="20.399999999999999" x14ac:dyDescent="0.35">
      <c r="A4639" s="1">
        <v>4637</v>
      </c>
      <c r="B4639" s="1" t="s">
        <v>148</v>
      </c>
      <c r="C4639" s="1" t="s">
        <v>39</v>
      </c>
      <c r="D4639" s="1">
        <v>2016</v>
      </c>
      <c r="E4639" s="1">
        <v>25000</v>
      </c>
      <c r="F4639" s="1" t="s">
        <v>28</v>
      </c>
      <c r="G4639" s="1" t="s">
        <v>17</v>
      </c>
      <c r="H4639" s="1" t="s">
        <v>18</v>
      </c>
      <c r="I4639" s="1">
        <v>25.17</v>
      </c>
      <c r="J4639" s="1" t="s">
        <v>24</v>
      </c>
      <c r="K4639" s="1" t="s">
        <v>149</v>
      </c>
      <c r="L4639" s="1">
        <v>5</v>
      </c>
      <c r="N4639" s="1">
        <v>3.8</v>
      </c>
      <c r="P4639" s="2">
        <f t="shared" si="303"/>
        <v>53.3</v>
      </c>
      <c r="R4639" t="str">
        <f t="shared" si="302"/>
        <v/>
      </c>
    </row>
    <row r="4640" spans="1:18" ht="20.399999999999999" x14ac:dyDescent="0.35">
      <c r="A4640" s="1">
        <v>4638</v>
      </c>
      <c r="B4640" s="1" t="s">
        <v>2273</v>
      </c>
      <c r="C4640" s="1" t="s">
        <v>74</v>
      </c>
      <c r="D4640" s="1">
        <v>2013</v>
      </c>
      <c r="E4640" s="1">
        <v>197000</v>
      </c>
      <c r="F4640" s="1" t="s">
        <v>23</v>
      </c>
      <c r="G4640" s="1" t="s">
        <v>17</v>
      </c>
      <c r="H4640" s="1" t="s">
        <v>18</v>
      </c>
      <c r="I4640" s="1">
        <v>11.68</v>
      </c>
      <c r="J4640" s="1" t="s">
        <v>24</v>
      </c>
      <c r="K4640" s="1" t="s">
        <v>331</v>
      </c>
      <c r="L4640" s="1">
        <v>7</v>
      </c>
      <c r="N4640" s="1">
        <v>4</v>
      </c>
      <c r="P4640" s="2">
        <f t="shared" si="303"/>
        <v>112</v>
      </c>
      <c r="R4640" t="str">
        <f t="shared" si="302"/>
        <v/>
      </c>
    </row>
    <row r="4641" spans="1:18" ht="20.399999999999999" x14ac:dyDescent="0.35">
      <c r="A4641" s="1">
        <v>4639</v>
      </c>
      <c r="B4641" s="1" t="s">
        <v>528</v>
      </c>
      <c r="C4641" s="1" t="s">
        <v>74</v>
      </c>
      <c r="D4641" s="1">
        <v>2013</v>
      </c>
      <c r="E4641" s="1">
        <v>45010</v>
      </c>
      <c r="F4641" s="1" t="s">
        <v>28</v>
      </c>
      <c r="G4641" s="1" t="s">
        <v>17</v>
      </c>
      <c r="H4641" s="1" t="s">
        <v>36</v>
      </c>
      <c r="I4641" s="1">
        <v>21.1</v>
      </c>
      <c r="J4641" s="1" t="s">
        <v>24</v>
      </c>
      <c r="K4641" s="1" t="s">
        <v>41</v>
      </c>
      <c r="L4641" s="1">
        <v>5</v>
      </c>
      <c r="N4641" s="1">
        <v>2.95</v>
      </c>
      <c r="P4641" s="2">
        <f t="shared" si="303"/>
        <v>55.2</v>
      </c>
      <c r="R4641" t="str">
        <f t="shared" si="302"/>
        <v/>
      </c>
    </row>
    <row r="4642" spans="1:18" ht="20.399999999999999" x14ac:dyDescent="0.35">
      <c r="A4642" s="1">
        <v>4640</v>
      </c>
      <c r="B4642" s="1" t="s">
        <v>391</v>
      </c>
      <c r="C4642" s="1" t="s">
        <v>61</v>
      </c>
      <c r="D4642" s="1">
        <v>2013</v>
      </c>
      <c r="E4642" s="1">
        <v>75348</v>
      </c>
      <c r="F4642" s="1" t="s">
        <v>23</v>
      </c>
      <c r="G4642" s="1" t="s">
        <v>17</v>
      </c>
      <c r="H4642" s="1" t="s">
        <v>18</v>
      </c>
      <c r="I4642" s="1">
        <v>25.8</v>
      </c>
      <c r="J4642" s="1" t="s">
        <v>24</v>
      </c>
      <c r="K4642" s="1" t="s">
        <v>69</v>
      </c>
      <c r="L4642" s="1">
        <v>5</v>
      </c>
      <c r="N4642" s="1">
        <v>3.75</v>
      </c>
      <c r="P4642" s="2">
        <f t="shared" si="303"/>
        <v>98.6</v>
      </c>
      <c r="R4642" t="str">
        <f t="shared" si="302"/>
        <v/>
      </c>
    </row>
    <row r="4643" spans="1:18" ht="20.399999999999999" x14ac:dyDescent="0.35">
      <c r="A4643" s="1">
        <v>4641</v>
      </c>
      <c r="B4643" s="1" t="s">
        <v>213</v>
      </c>
      <c r="C4643" s="1" t="s">
        <v>57</v>
      </c>
      <c r="D4643" s="1">
        <v>2010</v>
      </c>
      <c r="E4643" s="1">
        <v>90110</v>
      </c>
      <c r="F4643" s="1" t="s">
        <v>23</v>
      </c>
      <c r="G4643" s="1" t="s">
        <v>17</v>
      </c>
      <c r="H4643" s="1" t="s">
        <v>18</v>
      </c>
      <c r="I4643" s="1">
        <v>22.07</v>
      </c>
      <c r="J4643" s="1" t="s">
        <v>24</v>
      </c>
      <c r="K4643" s="1" t="s">
        <v>114</v>
      </c>
      <c r="L4643" s="1">
        <v>5</v>
      </c>
      <c r="N4643" s="1">
        <v>2.5</v>
      </c>
      <c r="P4643" s="2">
        <f t="shared" si="303"/>
        <v>73.900000000000006</v>
      </c>
      <c r="R4643" t="str">
        <f t="shared" si="302"/>
        <v/>
      </c>
    </row>
    <row r="4644" spans="1:18" ht="20.399999999999999" x14ac:dyDescent="0.35">
      <c r="A4644" s="1">
        <v>4642</v>
      </c>
      <c r="B4644" s="1" t="s">
        <v>526</v>
      </c>
      <c r="C4644" s="1" t="s">
        <v>22</v>
      </c>
      <c r="D4644" s="1">
        <v>2011</v>
      </c>
      <c r="E4644" s="1">
        <v>102013</v>
      </c>
      <c r="F4644" s="1" t="s">
        <v>28</v>
      </c>
      <c r="G4644" s="1" t="s">
        <v>17</v>
      </c>
      <c r="H4644" s="1" t="s">
        <v>18</v>
      </c>
      <c r="I4644" s="1">
        <v>17</v>
      </c>
      <c r="J4644" s="1" t="s">
        <v>24</v>
      </c>
      <c r="K4644" s="1" t="s">
        <v>466</v>
      </c>
      <c r="L4644" s="1">
        <v>5</v>
      </c>
      <c r="N4644" s="1">
        <v>3.75</v>
      </c>
      <c r="P4644" s="2">
        <f t="shared" si="303"/>
        <v>118</v>
      </c>
      <c r="R4644" t="str">
        <f t="shared" si="302"/>
        <v/>
      </c>
    </row>
    <row r="4645" spans="1:18" ht="20.399999999999999" x14ac:dyDescent="0.35">
      <c r="A4645" s="1">
        <v>4643</v>
      </c>
      <c r="B4645" s="1" t="s">
        <v>766</v>
      </c>
      <c r="C4645" s="1" t="s">
        <v>22</v>
      </c>
      <c r="D4645" s="1">
        <v>2015</v>
      </c>
      <c r="E4645" s="1">
        <v>36000</v>
      </c>
      <c r="F4645" s="1" t="s">
        <v>23</v>
      </c>
      <c r="G4645" s="1" t="s">
        <v>35</v>
      </c>
      <c r="H4645" s="1" t="s">
        <v>18</v>
      </c>
      <c r="I4645" s="1">
        <v>12.55</v>
      </c>
      <c r="J4645" s="1" t="s">
        <v>24</v>
      </c>
      <c r="K4645" s="1" t="s">
        <v>207</v>
      </c>
      <c r="L4645" s="1">
        <v>7</v>
      </c>
      <c r="N4645" s="1">
        <v>22</v>
      </c>
      <c r="P4645" s="2">
        <f t="shared" si="303"/>
        <v>168.5</v>
      </c>
      <c r="R4645" t="str">
        <f t="shared" si="302"/>
        <v/>
      </c>
    </row>
    <row r="4646" spans="1:18" ht="20.399999999999999" x14ac:dyDescent="0.35">
      <c r="A4646" s="1">
        <v>4644</v>
      </c>
      <c r="B4646" s="1" t="s">
        <v>1499</v>
      </c>
      <c r="C4646" s="1" t="s">
        <v>53</v>
      </c>
      <c r="D4646" s="1">
        <v>2017</v>
      </c>
      <c r="E4646" s="1">
        <v>37578</v>
      </c>
      <c r="F4646" s="1" t="s">
        <v>28</v>
      </c>
      <c r="G4646" s="1" t="s">
        <v>17</v>
      </c>
      <c r="H4646" s="1" t="s">
        <v>18</v>
      </c>
      <c r="I4646" s="1">
        <v>18</v>
      </c>
      <c r="J4646" s="1" t="s">
        <v>24</v>
      </c>
      <c r="K4646" s="1" t="s">
        <v>196</v>
      </c>
      <c r="L4646" s="1">
        <v>5</v>
      </c>
      <c r="N4646" s="1">
        <v>6.14</v>
      </c>
      <c r="P4646" s="2">
        <f t="shared" si="303"/>
        <v>86.7</v>
      </c>
      <c r="R4646" t="str">
        <f t="shared" si="302"/>
        <v/>
      </c>
    </row>
    <row r="4647" spans="1:18" ht="20.399999999999999" x14ac:dyDescent="0.35">
      <c r="A4647" s="1">
        <v>4645</v>
      </c>
      <c r="B4647" s="1" t="s">
        <v>286</v>
      </c>
      <c r="C4647" s="1" t="s">
        <v>22</v>
      </c>
      <c r="D4647" s="1">
        <v>2015</v>
      </c>
      <c r="E4647" s="1">
        <v>46001</v>
      </c>
      <c r="F4647" s="1" t="s">
        <v>23</v>
      </c>
      <c r="G4647" s="1" t="s">
        <v>35</v>
      </c>
      <c r="H4647" s="1" t="s">
        <v>18</v>
      </c>
      <c r="I4647" s="1">
        <v>20.58</v>
      </c>
      <c r="J4647" s="1" t="s">
        <v>24</v>
      </c>
      <c r="K4647" s="1" t="s">
        <v>287</v>
      </c>
      <c r="L4647" s="1">
        <v>5</v>
      </c>
      <c r="N4647" s="1">
        <v>16</v>
      </c>
      <c r="P4647" s="2">
        <f t="shared" si="303"/>
        <v>143</v>
      </c>
      <c r="R4647" t="str">
        <f t="shared" si="302"/>
        <v/>
      </c>
    </row>
    <row r="4648" spans="1:18" ht="20.399999999999999" x14ac:dyDescent="0.35">
      <c r="A4648" s="1">
        <v>4646</v>
      </c>
      <c r="B4648" s="1" t="s">
        <v>492</v>
      </c>
      <c r="C4648" s="1" t="s">
        <v>39</v>
      </c>
      <c r="D4648" s="1">
        <v>2014</v>
      </c>
      <c r="E4648" s="1">
        <v>46559</v>
      </c>
      <c r="F4648" s="1" t="s">
        <v>28</v>
      </c>
      <c r="G4648" s="1" t="s">
        <v>35</v>
      </c>
      <c r="H4648" s="1" t="s">
        <v>18</v>
      </c>
      <c r="I4648" s="1">
        <v>23.1</v>
      </c>
      <c r="J4648" s="1" t="s">
        <v>24</v>
      </c>
      <c r="K4648" s="1" t="s">
        <v>398</v>
      </c>
      <c r="L4648" s="1">
        <v>5</v>
      </c>
      <c r="N4648" s="1">
        <v>3.75</v>
      </c>
      <c r="P4648" s="2">
        <f t="shared" si="303"/>
        <v>67.040000000000006</v>
      </c>
      <c r="R4648" t="str">
        <f t="shared" si="302"/>
        <v/>
      </c>
    </row>
    <row r="4649" spans="1:18" ht="20.399999999999999" x14ac:dyDescent="0.35">
      <c r="A4649" s="1">
        <v>4647</v>
      </c>
      <c r="B4649" s="1" t="s">
        <v>1805</v>
      </c>
      <c r="C4649" s="1" t="s">
        <v>15</v>
      </c>
      <c r="D4649" s="1">
        <v>2015</v>
      </c>
      <c r="E4649" s="1">
        <v>48000</v>
      </c>
      <c r="F4649" s="1" t="s">
        <v>23</v>
      </c>
      <c r="G4649" s="1" t="s">
        <v>17</v>
      </c>
      <c r="H4649" s="1" t="s">
        <v>18</v>
      </c>
      <c r="I4649" s="1">
        <v>12.99</v>
      </c>
      <c r="J4649" s="1" t="s">
        <v>24</v>
      </c>
      <c r="K4649" s="1" t="s">
        <v>247</v>
      </c>
      <c r="L4649" s="1">
        <v>8</v>
      </c>
      <c r="N4649" s="1">
        <v>11.75</v>
      </c>
      <c r="P4649" s="2">
        <f t="shared" si="303"/>
        <v>100.6</v>
      </c>
      <c r="R4649" t="str">
        <f t="shared" si="302"/>
        <v/>
      </c>
    </row>
    <row r="4650" spans="1:18" ht="20.399999999999999" x14ac:dyDescent="0.35">
      <c r="A4650" s="1">
        <v>4648</v>
      </c>
      <c r="B4650" s="1" t="s">
        <v>748</v>
      </c>
      <c r="C4650" s="1" t="s">
        <v>22</v>
      </c>
      <c r="D4650" s="1">
        <v>2013</v>
      </c>
      <c r="E4650" s="1">
        <v>46000</v>
      </c>
      <c r="F4650" s="1" t="s">
        <v>23</v>
      </c>
      <c r="G4650" s="1" t="s">
        <v>35</v>
      </c>
      <c r="H4650" s="1" t="s">
        <v>36</v>
      </c>
      <c r="I4650" s="1">
        <v>16.36</v>
      </c>
      <c r="J4650" s="1" t="s">
        <v>24</v>
      </c>
      <c r="K4650" s="1" t="s">
        <v>62</v>
      </c>
      <c r="L4650" s="1">
        <v>5</v>
      </c>
      <c r="N4650" s="1">
        <v>24</v>
      </c>
      <c r="P4650" s="2">
        <f t="shared" si="303"/>
        <v>187.7</v>
      </c>
      <c r="R4650" t="str">
        <f t="shared" si="302"/>
        <v/>
      </c>
    </row>
    <row r="4651" spans="1:18" ht="20.399999999999999" x14ac:dyDescent="0.35">
      <c r="A4651" s="1">
        <v>4649</v>
      </c>
      <c r="B4651" s="1" t="s">
        <v>89</v>
      </c>
      <c r="C4651" s="1" t="s">
        <v>39</v>
      </c>
      <c r="D4651" s="1">
        <v>2017</v>
      </c>
      <c r="E4651" s="1">
        <v>15000</v>
      </c>
      <c r="F4651" s="1" t="s">
        <v>28</v>
      </c>
      <c r="G4651" s="1" t="s">
        <v>17</v>
      </c>
      <c r="H4651" s="1" t="s">
        <v>18</v>
      </c>
      <c r="I4651" s="1">
        <v>17.5</v>
      </c>
      <c r="J4651" s="1" t="s">
        <v>24</v>
      </c>
      <c r="K4651" s="1" t="s">
        <v>29</v>
      </c>
      <c r="L4651" s="1">
        <v>5</v>
      </c>
      <c r="M4651" s="1" t="s">
        <v>2502</v>
      </c>
      <c r="N4651" s="1">
        <v>8.9</v>
      </c>
      <c r="P4651" s="2">
        <f t="shared" si="303"/>
        <v>88.7</v>
      </c>
      <c r="Q4651">
        <f t="shared" si="304"/>
        <v>1083000</v>
      </c>
      <c r="R4651">
        <f t="shared" si="302"/>
        <v>99.991809787626963</v>
      </c>
    </row>
    <row r="4652" spans="1:18" ht="20.399999999999999" x14ac:dyDescent="0.35">
      <c r="A4652" s="1">
        <v>4650</v>
      </c>
      <c r="B4652" s="1" t="s">
        <v>422</v>
      </c>
      <c r="C4652" s="1" t="s">
        <v>27</v>
      </c>
      <c r="D4652" s="1">
        <v>2012</v>
      </c>
      <c r="E4652" s="1">
        <v>85000</v>
      </c>
      <c r="F4652" s="1" t="s">
        <v>23</v>
      </c>
      <c r="G4652" s="1" t="s">
        <v>35</v>
      </c>
      <c r="H4652" s="1" t="s">
        <v>145</v>
      </c>
      <c r="I4652" s="1">
        <v>17.05</v>
      </c>
      <c r="J4652" s="1" t="s">
        <v>24</v>
      </c>
      <c r="K4652" s="1" t="s">
        <v>99</v>
      </c>
      <c r="L4652" s="1">
        <v>5</v>
      </c>
      <c r="N4652" s="1">
        <v>10</v>
      </c>
      <c r="P4652" s="2">
        <f t="shared" si="303"/>
        <v>184</v>
      </c>
      <c r="R4652" t="str">
        <f t="shared" si="302"/>
        <v/>
      </c>
    </row>
    <row r="4653" spans="1:18" ht="20.399999999999999" x14ac:dyDescent="0.35">
      <c r="A4653" s="1">
        <v>4651</v>
      </c>
      <c r="B4653" s="1" t="s">
        <v>1701</v>
      </c>
      <c r="C4653" s="1" t="s">
        <v>15</v>
      </c>
      <c r="D4653" s="1">
        <v>2014</v>
      </c>
      <c r="E4653" s="1">
        <v>32000</v>
      </c>
      <c r="F4653" s="1" t="s">
        <v>28</v>
      </c>
      <c r="G4653" s="1" t="s">
        <v>35</v>
      </c>
      <c r="H4653" s="1" t="s">
        <v>18</v>
      </c>
      <c r="I4653" s="1">
        <v>14.3</v>
      </c>
      <c r="J4653" s="1" t="s">
        <v>24</v>
      </c>
      <c r="K4653" s="1" t="s">
        <v>103</v>
      </c>
      <c r="L4653" s="1">
        <v>5</v>
      </c>
      <c r="N4653" s="1">
        <v>5.55</v>
      </c>
      <c r="P4653" s="2">
        <f t="shared" si="303"/>
        <v>103.5</v>
      </c>
      <c r="R4653" t="str">
        <f t="shared" si="302"/>
        <v/>
      </c>
    </row>
    <row r="4654" spans="1:18" ht="20.399999999999999" x14ac:dyDescent="0.35">
      <c r="A4654" s="1">
        <v>4652</v>
      </c>
      <c r="B4654" s="1" t="s">
        <v>635</v>
      </c>
      <c r="C4654" s="1" t="s">
        <v>53</v>
      </c>
      <c r="D4654" s="1">
        <v>2012</v>
      </c>
      <c r="E4654" s="1">
        <v>60818</v>
      </c>
      <c r="F4654" s="1" t="s">
        <v>28</v>
      </c>
      <c r="G4654" s="1" t="s">
        <v>17</v>
      </c>
      <c r="H4654" s="1" t="s">
        <v>18</v>
      </c>
      <c r="I4654" s="1">
        <v>16.09</v>
      </c>
      <c r="J4654" s="1" t="s">
        <v>24</v>
      </c>
      <c r="K4654" s="1" t="s">
        <v>103</v>
      </c>
      <c r="L4654" s="1">
        <v>5</v>
      </c>
      <c r="M4654" s="1" t="s">
        <v>2503</v>
      </c>
      <c r="N4654" s="1">
        <v>3.59</v>
      </c>
      <c r="P4654" s="2">
        <f t="shared" si="303"/>
        <v>103.5</v>
      </c>
      <c r="Q4654">
        <f t="shared" si="304"/>
        <v>1105000</v>
      </c>
      <c r="R4654">
        <f t="shared" si="302"/>
        <v>99.990633484162899</v>
      </c>
    </row>
    <row r="4655" spans="1:18" ht="20.399999999999999" x14ac:dyDescent="0.35">
      <c r="A4655" s="1">
        <v>4653</v>
      </c>
      <c r="B4655" s="1" t="s">
        <v>2504</v>
      </c>
      <c r="C4655" s="1" t="s">
        <v>34</v>
      </c>
      <c r="D4655" s="1">
        <v>2019</v>
      </c>
      <c r="E4655" s="1">
        <v>35188</v>
      </c>
      <c r="F4655" s="1" t="s">
        <v>23</v>
      </c>
      <c r="G4655" s="1" t="s">
        <v>17</v>
      </c>
      <c r="H4655" s="1" t="s">
        <v>18</v>
      </c>
      <c r="I4655" s="1">
        <v>22.77</v>
      </c>
      <c r="J4655" s="1" t="s">
        <v>24</v>
      </c>
      <c r="K4655" s="1" t="s">
        <v>860</v>
      </c>
      <c r="L4655" s="1">
        <v>5</v>
      </c>
      <c r="N4655" s="1">
        <v>11.13</v>
      </c>
      <c r="P4655" s="2">
        <f t="shared" si="303"/>
        <v>98.59</v>
      </c>
      <c r="R4655" t="str">
        <f t="shared" si="302"/>
        <v/>
      </c>
    </row>
    <row r="4656" spans="1:18" ht="20.399999999999999" x14ac:dyDescent="0.35">
      <c r="A4656" s="1">
        <v>4654</v>
      </c>
      <c r="B4656" s="1" t="s">
        <v>734</v>
      </c>
      <c r="C4656" s="1" t="s">
        <v>43</v>
      </c>
      <c r="D4656" s="1">
        <v>2012</v>
      </c>
      <c r="E4656" s="1">
        <v>110000</v>
      </c>
      <c r="F4656" s="1" t="s">
        <v>23</v>
      </c>
      <c r="G4656" s="1" t="s">
        <v>17</v>
      </c>
      <c r="H4656" s="1" t="s">
        <v>18</v>
      </c>
      <c r="I4656" s="1">
        <v>15.1</v>
      </c>
      <c r="J4656" s="1" t="s">
        <v>24</v>
      </c>
      <c r="K4656" s="1" t="s">
        <v>167</v>
      </c>
      <c r="L4656" s="1">
        <v>7</v>
      </c>
      <c r="N4656" s="1">
        <v>7.2</v>
      </c>
      <c r="P4656" s="2">
        <f t="shared" si="303"/>
        <v>140</v>
      </c>
      <c r="R4656" t="str">
        <f t="shared" si="302"/>
        <v/>
      </c>
    </row>
    <row r="4657" spans="1:18" ht="20.399999999999999" x14ac:dyDescent="0.35">
      <c r="A4657" s="1">
        <v>4655</v>
      </c>
      <c r="B4657" s="1" t="s">
        <v>1815</v>
      </c>
      <c r="C4657" s="1" t="s">
        <v>15</v>
      </c>
      <c r="D4657" s="1">
        <v>2014</v>
      </c>
      <c r="E4657" s="1">
        <v>61000</v>
      </c>
      <c r="F4657" s="1" t="s">
        <v>23</v>
      </c>
      <c r="G4657" s="1" t="s">
        <v>17</v>
      </c>
      <c r="H4657" s="1" t="s">
        <v>18</v>
      </c>
      <c r="I4657" s="1">
        <v>18.600000000000001</v>
      </c>
      <c r="J4657" s="1" t="s">
        <v>24</v>
      </c>
      <c r="K4657" s="1" t="s">
        <v>223</v>
      </c>
      <c r="L4657" s="1">
        <v>5</v>
      </c>
      <c r="N4657" s="1">
        <v>2.98</v>
      </c>
      <c r="P4657" s="2">
        <f t="shared" si="303"/>
        <v>67</v>
      </c>
      <c r="R4657" t="str">
        <f t="shared" si="302"/>
        <v/>
      </c>
    </row>
    <row r="4658" spans="1:18" ht="20.399999999999999" x14ac:dyDescent="0.35">
      <c r="A4658" s="1">
        <v>4656</v>
      </c>
      <c r="B4658" s="1" t="s">
        <v>658</v>
      </c>
      <c r="C4658" s="1" t="s">
        <v>22</v>
      </c>
      <c r="D4658" s="1">
        <v>2010</v>
      </c>
      <c r="E4658" s="1">
        <v>75000</v>
      </c>
      <c r="F4658" s="1" t="s">
        <v>28</v>
      </c>
      <c r="G4658" s="1" t="s">
        <v>17</v>
      </c>
      <c r="H4658" s="1" t="s">
        <v>36</v>
      </c>
      <c r="I4658" s="1">
        <v>17.920000000000002</v>
      </c>
      <c r="J4658" s="1" t="s">
        <v>24</v>
      </c>
      <c r="K4658" s="1" t="s">
        <v>630</v>
      </c>
      <c r="L4658" s="1">
        <v>5</v>
      </c>
      <c r="N4658" s="1">
        <v>1.7</v>
      </c>
      <c r="P4658" s="2">
        <f t="shared" si="303"/>
        <v>62.1</v>
      </c>
      <c r="R4658" t="str">
        <f t="shared" si="302"/>
        <v/>
      </c>
    </row>
    <row r="4659" spans="1:18" ht="20.399999999999999" x14ac:dyDescent="0.35">
      <c r="A4659" s="1">
        <v>4657</v>
      </c>
      <c r="B4659" s="1" t="s">
        <v>590</v>
      </c>
      <c r="C4659" s="1" t="s">
        <v>61</v>
      </c>
      <c r="D4659" s="1">
        <v>2015</v>
      </c>
      <c r="E4659" s="1">
        <v>55000</v>
      </c>
      <c r="F4659" s="1" t="s">
        <v>23</v>
      </c>
      <c r="G4659" s="1" t="s">
        <v>35</v>
      </c>
      <c r="H4659" s="1" t="s">
        <v>18</v>
      </c>
      <c r="I4659" s="1">
        <v>12</v>
      </c>
      <c r="J4659" s="1" t="s">
        <v>24</v>
      </c>
      <c r="K4659" s="1" t="s">
        <v>591</v>
      </c>
      <c r="L4659" s="1">
        <v>7</v>
      </c>
      <c r="N4659" s="1">
        <v>52</v>
      </c>
      <c r="P4659" s="2">
        <f t="shared" si="303"/>
        <v>224</v>
      </c>
      <c r="R4659" t="str">
        <f t="shared" si="302"/>
        <v/>
      </c>
    </row>
    <row r="4660" spans="1:18" ht="20.399999999999999" x14ac:dyDescent="0.35">
      <c r="A4660" s="1">
        <v>4658</v>
      </c>
      <c r="B4660" s="1" t="s">
        <v>2505</v>
      </c>
      <c r="C4660" s="1" t="s">
        <v>22</v>
      </c>
      <c r="D4660" s="1">
        <v>2003</v>
      </c>
      <c r="E4660" s="1">
        <v>69966</v>
      </c>
      <c r="F4660" s="1" t="s">
        <v>28</v>
      </c>
      <c r="G4660" s="1" t="s">
        <v>17</v>
      </c>
      <c r="H4660" s="1" t="s">
        <v>18</v>
      </c>
      <c r="I4660" s="1">
        <v>19.7</v>
      </c>
      <c r="J4660" s="1" t="s">
        <v>24</v>
      </c>
      <c r="K4660" s="1" t="s">
        <v>116</v>
      </c>
      <c r="L4660" s="1">
        <v>5</v>
      </c>
      <c r="N4660" s="1">
        <v>0.95</v>
      </c>
      <c r="P4660" s="2">
        <f t="shared" si="303"/>
        <v>46.3</v>
      </c>
      <c r="R4660" t="str">
        <f t="shared" si="302"/>
        <v/>
      </c>
    </row>
    <row r="4661" spans="1:18" ht="20.399999999999999" x14ac:dyDescent="0.35">
      <c r="A4661" s="1">
        <v>4659</v>
      </c>
      <c r="B4661" s="1" t="s">
        <v>575</v>
      </c>
      <c r="C4661" s="1" t="s">
        <v>15</v>
      </c>
      <c r="D4661" s="1">
        <v>2016</v>
      </c>
      <c r="E4661" s="1">
        <v>42000</v>
      </c>
      <c r="F4661" s="1" t="s">
        <v>28</v>
      </c>
      <c r="G4661" s="1" t="s">
        <v>17</v>
      </c>
      <c r="H4661" s="1" t="s">
        <v>18</v>
      </c>
      <c r="I4661" s="1">
        <v>17.8</v>
      </c>
      <c r="J4661" s="1" t="s">
        <v>24</v>
      </c>
      <c r="K4661" s="1" t="s">
        <v>201</v>
      </c>
      <c r="L4661" s="1">
        <v>5</v>
      </c>
      <c r="N4661" s="1">
        <v>9.25</v>
      </c>
      <c r="P4661" s="2">
        <f t="shared" si="303"/>
        <v>117.3</v>
      </c>
      <c r="R4661" t="str">
        <f t="shared" si="302"/>
        <v/>
      </c>
    </row>
    <row r="4662" spans="1:18" ht="20.399999999999999" x14ac:dyDescent="0.35">
      <c r="A4662" s="1">
        <v>4660</v>
      </c>
      <c r="B4662" s="1" t="s">
        <v>1657</v>
      </c>
      <c r="C4662" s="1" t="s">
        <v>74</v>
      </c>
      <c r="D4662" s="1">
        <v>2014</v>
      </c>
      <c r="E4662" s="1">
        <v>48000</v>
      </c>
      <c r="F4662" s="1" t="s">
        <v>23</v>
      </c>
      <c r="G4662" s="1" t="s">
        <v>35</v>
      </c>
      <c r="H4662" s="1" t="s">
        <v>18</v>
      </c>
      <c r="I4662" s="1">
        <v>13.01</v>
      </c>
      <c r="J4662" s="1" t="s">
        <v>24</v>
      </c>
      <c r="K4662" s="1" t="s">
        <v>415</v>
      </c>
      <c r="L4662" s="1">
        <v>7</v>
      </c>
      <c r="N4662" s="1">
        <v>16.25</v>
      </c>
      <c r="P4662" s="2">
        <f t="shared" si="303"/>
        <v>194.3</v>
      </c>
      <c r="R4662" t="str">
        <f t="shared" si="302"/>
        <v/>
      </c>
    </row>
    <row r="4663" spans="1:18" ht="20.399999999999999" x14ac:dyDescent="0.35">
      <c r="A4663" s="1">
        <v>4661</v>
      </c>
      <c r="B4663" s="1" t="s">
        <v>490</v>
      </c>
      <c r="C4663" s="1" t="s">
        <v>57</v>
      </c>
      <c r="D4663" s="1">
        <v>2015</v>
      </c>
      <c r="E4663" s="1">
        <v>35000</v>
      </c>
      <c r="F4663" s="1" t="s">
        <v>23</v>
      </c>
      <c r="G4663" s="1" t="s">
        <v>35</v>
      </c>
      <c r="H4663" s="1" t="s">
        <v>18</v>
      </c>
      <c r="I4663" s="1">
        <v>17.899999999999999</v>
      </c>
      <c r="J4663" s="1" t="s">
        <v>24</v>
      </c>
      <c r="K4663" s="1" t="s">
        <v>491</v>
      </c>
      <c r="L4663" s="1">
        <v>5</v>
      </c>
      <c r="N4663" s="1">
        <v>20.99</v>
      </c>
      <c r="P4663" s="2">
        <f t="shared" si="303"/>
        <v>136</v>
      </c>
      <c r="R4663" t="str">
        <f t="shared" si="302"/>
        <v/>
      </c>
    </row>
    <row r="4664" spans="1:18" ht="20.399999999999999" x14ac:dyDescent="0.35">
      <c r="A4664" s="1">
        <v>4662</v>
      </c>
      <c r="B4664" s="1" t="s">
        <v>1962</v>
      </c>
      <c r="C4664" s="1" t="s">
        <v>27</v>
      </c>
      <c r="D4664" s="1">
        <v>2005</v>
      </c>
      <c r="E4664" s="1">
        <v>128000</v>
      </c>
      <c r="F4664" s="1" t="s">
        <v>23</v>
      </c>
      <c r="G4664" s="1" t="s">
        <v>17</v>
      </c>
      <c r="H4664" s="1" t="s">
        <v>36</v>
      </c>
      <c r="I4664" s="1">
        <v>12.8</v>
      </c>
      <c r="J4664" s="1" t="s">
        <v>24</v>
      </c>
      <c r="K4664" s="1" t="s">
        <v>93</v>
      </c>
      <c r="L4664" s="1">
        <v>8</v>
      </c>
      <c r="N4664" s="1">
        <v>4.25</v>
      </c>
      <c r="P4664" s="2">
        <f t="shared" ref="P4664:P4698" si="305">--LEFT(K4664, FIND(" ", K4664) - 1)</f>
        <v>102</v>
      </c>
      <c r="R4664" t="str">
        <f t="shared" si="302"/>
        <v/>
      </c>
    </row>
    <row r="4665" spans="1:18" ht="20.399999999999999" x14ac:dyDescent="0.35">
      <c r="A4665" s="1">
        <v>4663</v>
      </c>
      <c r="B4665" s="1" t="s">
        <v>586</v>
      </c>
      <c r="C4665" s="1" t="s">
        <v>74</v>
      </c>
      <c r="D4665" s="1">
        <v>2008</v>
      </c>
      <c r="E4665" s="1">
        <v>78000</v>
      </c>
      <c r="F4665" s="1" t="s">
        <v>23</v>
      </c>
      <c r="G4665" s="1" t="s">
        <v>35</v>
      </c>
      <c r="H4665" s="1" t="s">
        <v>36</v>
      </c>
      <c r="I4665" s="1">
        <v>16.07</v>
      </c>
      <c r="J4665" s="1" t="s">
        <v>24</v>
      </c>
      <c r="K4665" s="1" t="s">
        <v>587</v>
      </c>
      <c r="L4665" s="1">
        <v>5</v>
      </c>
      <c r="N4665" s="1">
        <v>7.2</v>
      </c>
      <c r="P4665" s="2">
        <f t="shared" si="305"/>
        <v>181</v>
      </c>
      <c r="R4665" t="str">
        <f t="shared" si="302"/>
        <v/>
      </c>
    </row>
    <row r="4666" spans="1:18" ht="20.399999999999999" x14ac:dyDescent="0.35">
      <c r="A4666" s="1">
        <v>4664</v>
      </c>
      <c r="B4666" s="1" t="s">
        <v>753</v>
      </c>
      <c r="C4666" s="1" t="s">
        <v>39</v>
      </c>
      <c r="D4666" s="1">
        <v>2011</v>
      </c>
      <c r="E4666" s="1">
        <v>53080</v>
      </c>
      <c r="F4666" s="1" t="s">
        <v>28</v>
      </c>
      <c r="G4666" s="1" t="s">
        <v>17</v>
      </c>
      <c r="H4666" s="1" t="s">
        <v>18</v>
      </c>
      <c r="I4666" s="1">
        <v>18.600000000000001</v>
      </c>
      <c r="J4666" s="1" t="s">
        <v>24</v>
      </c>
      <c r="K4666" s="1" t="s">
        <v>733</v>
      </c>
      <c r="L4666" s="1">
        <v>5</v>
      </c>
      <c r="N4666" s="1">
        <v>4.4000000000000004</v>
      </c>
      <c r="P4666" s="2">
        <f t="shared" si="305"/>
        <v>85.8</v>
      </c>
      <c r="R4666" t="str">
        <f t="shared" si="302"/>
        <v/>
      </c>
    </row>
    <row r="4667" spans="1:18" ht="20.399999999999999" x14ac:dyDescent="0.35">
      <c r="A4667" s="1">
        <v>4665</v>
      </c>
      <c r="B4667" s="1" t="s">
        <v>903</v>
      </c>
      <c r="C4667" s="1" t="s">
        <v>22</v>
      </c>
      <c r="D4667" s="1">
        <v>2011</v>
      </c>
      <c r="E4667" s="1">
        <v>66000</v>
      </c>
      <c r="F4667" s="1" t="s">
        <v>28</v>
      </c>
      <c r="G4667" s="1" t="s">
        <v>17</v>
      </c>
      <c r="H4667" s="1" t="s">
        <v>36</v>
      </c>
      <c r="I4667" s="1">
        <v>15.04</v>
      </c>
      <c r="J4667" s="1" t="s">
        <v>24</v>
      </c>
      <c r="K4667" s="1" t="s">
        <v>49</v>
      </c>
      <c r="L4667" s="1">
        <v>5</v>
      </c>
      <c r="N4667" s="1">
        <v>4.25</v>
      </c>
      <c r="P4667" s="2">
        <f t="shared" si="305"/>
        <v>103.6</v>
      </c>
      <c r="R4667" t="str">
        <f t="shared" si="302"/>
        <v/>
      </c>
    </row>
    <row r="4668" spans="1:18" ht="20.399999999999999" x14ac:dyDescent="0.35">
      <c r="A4668" s="1">
        <v>4666</v>
      </c>
      <c r="B4668" s="1" t="s">
        <v>685</v>
      </c>
      <c r="C4668" s="1" t="s">
        <v>129</v>
      </c>
      <c r="D4668" s="1">
        <v>2012</v>
      </c>
      <c r="E4668" s="1">
        <v>25000</v>
      </c>
      <c r="F4668" s="1" t="s">
        <v>28</v>
      </c>
      <c r="G4668" s="1" t="s">
        <v>17</v>
      </c>
      <c r="H4668" s="1" t="s">
        <v>18</v>
      </c>
      <c r="I4668" s="1">
        <v>16.02</v>
      </c>
      <c r="J4668" s="1" t="s">
        <v>24</v>
      </c>
      <c r="K4668" s="1" t="s">
        <v>505</v>
      </c>
      <c r="L4668" s="1">
        <v>7</v>
      </c>
      <c r="N4668" s="1">
        <v>5.35</v>
      </c>
      <c r="P4668" s="2">
        <f t="shared" si="305"/>
        <v>93.7</v>
      </c>
      <c r="R4668" t="str">
        <f t="shared" si="302"/>
        <v/>
      </c>
    </row>
    <row r="4669" spans="1:18" ht="20.399999999999999" x14ac:dyDescent="0.35">
      <c r="A4669" s="1">
        <v>4667</v>
      </c>
      <c r="B4669" s="1" t="s">
        <v>559</v>
      </c>
      <c r="C4669" s="1" t="s">
        <v>34</v>
      </c>
      <c r="D4669" s="1">
        <v>2016</v>
      </c>
      <c r="E4669" s="1">
        <v>36139</v>
      </c>
      <c r="F4669" s="1" t="s">
        <v>28</v>
      </c>
      <c r="G4669" s="1" t="s">
        <v>35</v>
      </c>
      <c r="H4669" s="1" t="s">
        <v>36</v>
      </c>
      <c r="I4669" s="1">
        <v>18.899999999999999</v>
      </c>
      <c r="J4669" s="1" t="s">
        <v>24</v>
      </c>
      <c r="K4669" s="1" t="s">
        <v>110</v>
      </c>
      <c r="L4669" s="1">
        <v>5</v>
      </c>
      <c r="N4669" s="1">
        <v>6.3</v>
      </c>
      <c r="P4669" s="2">
        <f t="shared" si="305"/>
        <v>82</v>
      </c>
      <c r="R4669" t="str">
        <f t="shared" si="302"/>
        <v/>
      </c>
    </row>
    <row r="4670" spans="1:18" ht="20.399999999999999" x14ac:dyDescent="0.35">
      <c r="A4670" s="1">
        <v>4668</v>
      </c>
      <c r="B4670" s="1" t="s">
        <v>446</v>
      </c>
      <c r="C4670" s="1" t="s">
        <v>61</v>
      </c>
      <c r="D4670" s="1">
        <v>2017</v>
      </c>
      <c r="E4670" s="1">
        <v>44000</v>
      </c>
      <c r="F4670" s="1" t="s">
        <v>23</v>
      </c>
      <c r="G4670" s="1" t="s">
        <v>17</v>
      </c>
      <c r="H4670" s="1" t="s">
        <v>18</v>
      </c>
      <c r="I4670" s="1">
        <v>19.670000000000002</v>
      </c>
      <c r="J4670" s="1" t="s">
        <v>24</v>
      </c>
      <c r="K4670" s="1" t="s">
        <v>25</v>
      </c>
      <c r="L4670" s="1">
        <v>5</v>
      </c>
      <c r="N4670" s="1">
        <v>12.5</v>
      </c>
      <c r="P4670" s="2">
        <f t="shared" si="305"/>
        <v>126.2</v>
      </c>
      <c r="R4670" t="str">
        <f t="shared" si="302"/>
        <v/>
      </c>
    </row>
    <row r="4671" spans="1:18" ht="20.399999999999999" x14ac:dyDescent="0.35">
      <c r="A4671" s="1">
        <v>4669</v>
      </c>
      <c r="B4671" s="1" t="s">
        <v>966</v>
      </c>
      <c r="C4671" s="1" t="s">
        <v>129</v>
      </c>
      <c r="D4671" s="1">
        <v>2008</v>
      </c>
      <c r="E4671" s="1">
        <v>50000</v>
      </c>
      <c r="F4671" s="1" t="s">
        <v>23</v>
      </c>
      <c r="G4671" s="1" t="s">
        <v>35</v>
      </c>
      <c r="H4671" s="1" t="s">
        <v>36</v>
      </c>
      <c r="I4671" s="1">
        <v>16.77</v>
      </c>
      <c r="J4671" s="1" t="s">
        <v>24</v>
      </c>
      <c r="K4671" s="1" t="s">
        <v>967</v>
      </c>
      <c r="L4671" s="1">
        <v>5</v>
      </c>
      <c r="N4671" s="1">
        <v>7.5</v>
      </c>
      <c r="P4671" s="2">
        <f t="shared" si="305"/>
        <v>241.38</v>
      </c>
      <c r="R4671" t="str">
        <f t="shared" si="302"/>
        <v/>
      </c>
    </row>
    <row r="4672" spans="1:18" ht="20.399999999999999" x14ac:dyDescent="0.35">
      <c r="A4672" s="1">
        <v>4670</v>
      </c>
      <c r="B4672" s="1" t="s">
        <v>1764</v>
      </c>
      <c r="C4672" s="1" t="s">
        <v>61</v>
      </c>
      <c r="D4672" s="1">
        <v>2016</v>
      </c>
      <c r="E4672" s="1">
        <v>81177</v>
      </c>
      <c r="F4672" s="1" t="s">
        <v>23</v>
      </c>
      <c r="G4672" s="1" t="s">
        <v>17</v>
      </c>
      <c r="H4672" s="1" t="s">
        <v>18</v>
      </c>
      <c r="I4672" s="1">
        <v>16</v>
      </c>
      <c r="J4672" s="1" t="s">
        <v>24</v>
      </c>
      <c r="K4672" s="1" t="s">
        <v>167</v>
      </c>
      <c r="L4672" s="1">
        <v>7</v>
      </c>
      <c r="N4672" s="1">
        <v>11.25</v>
      </c>
      <c r="P4672" s="2">
        <f t="shared" si="305"/>
        <v>140</v>
      </c>
      <c r="R4672" t="str">
        <f t="shared" si="302"/>
        <v/>
      </c>
    </row>
    <row r="4673" spans="1:18" ht="20.399999999999999" x14ac:dyDescent="0.35">
      <c r="A4673" s="1">
        <v>4671</v>
      </c>
      <c r="B4673" s="1" t="s">
        <v>1182</v>
      </c>
      <c r="C4673" s="1" t="s">
        <v>15</v>
      </c>
      <c r="D4673" s="1">
        <v>2016</v>
      </c>
      <c r="E4673" s="1">
        <v>26000</v>
      </c>
      <c r="F4673" s="1" t="s">
        <v>28</v>
      </c>
      <c r="G4673" s="1" t="s">
        <v>35</v>
      </c>
      <c r="H4673" s="1" t="s">
        <v>18</v>
      </c>
      <c r="I4673" s="1">
        <v>16.05</v>
      </c>
      <c r="J4673" s="1" t="s">
        <v>24</v>
      </c>
      <c r="K4673" s="1" t="s">
        <v>890</v>
      </c>
      <c r="L4673" s="1">
        <v>5</v>
      </c>
      <c r="N4673" s="1">
        <v>7.65</v>
      </c>
      <c r="P4673" s="2">
        <f t="shared" si="305"/>
        <v>110.4</v>
      </c>
      <c r="R4673" t="str">
        <f t="shared" si="302"/>
        <v/>
      </c>
    </row>
    <row r="4674" spans="1:18" ht="20.399999999999999" x14ac:dyDescent="0.35">
      <c r="A4674" s="1">
        <v>4672</v>
      </c>
      <c r="B4674" s="1" t="s">
        <v>570</v>
      </c>
      <c r="C4674" s="1" t="s">
        <v>15</v>
      </c>
      <c r="D4674" s="1">
        <v>2016</v>
      </c>
      <c r="E4674" s="1">
        <v>100000</v>
      </c>
      <c r="F4674" s="1" t="s">
        <v>23</v>
      </c>
      <c r="G4674" s="1" t="s">
        <v>17</v>
      </c>
      <c r="H4674" s="1" t="s">
        <v>18</v>
      </c>
      <c r="I4674" s="1">
        <v>24.4</v>
      </c>
      <c r="J4674" s="1" t="s">
        <v>24</v>
      </c>
      <c r="K4674" s="1" t="s">
        <v>135</v>
      </c>
      <c r="L4674" s="1">
        <v>5</v>
      </c>
      <c r="N4674" s="1">
        <v>4.5</v>
      </c>
      <c r="P4674" s="2">
        <f t="shared" si="305"/>
        <v>71</v>
      </c>
      <c r="R4674" t="str">
        <f t="shared" si="302"/>
        <v/>
      </c>
    </row>
    <row r="4675" spans="1:18" ht="20.399999999999999" x14ac:dyDescent="0.35">
      <c r="A4675" s="1">
        <v>4673</v>
      </c>
      <c r="B4675" s="1" t="s">
        <v>271</v>
      </c>
      <c r="C4675" s="1" t="s">
        <v>39</v>
      </c>
      <c r="D4675" s="1">
        <v>2014</v>
      </c>
      <c r="E4675" s="1">
        <v>75000</v>
      </c>
      <c r="F4675" s="1" t="s">
        <v>23</v>
      </c>
      <c r="G4675" s="1" t="s">
        <v>35</v>
      </c>
      <c r="H4675" s="1" t="s">
        <v>18</v>
      </c>
      <c r="I4675" s="1">
        <v>21.21</v>
      </c>
      <c r="J4675" s="1" t="s">
        <v>24</v>
      </c>
      <c r="K4675" s="1" t="s">
        <v>147</v>
      </c>
      <c r="L4675" s="1">
        <v>5</v>
      </c>
      <c r="N4675" s="1">
        <v>7.5</v>
      </c>
      <c r="P4675" s="2">
        <f t="shared" si="305"/>
        <v>103.2</v>
      </c>
      <c r="R4675" t="str">
        <f t="shared" si="302"/>
        <v/>
      </c>
    </row>
    <row r="4676" spans="1:18" ht="20.399999999999999" x14ac:dyDescent="0.35">
      <c r="A4676" s="1">
        <v>4674</v>
      </c>
      <c r="B4676" s="1" t="s">
        <v>2377</v>
      </c>
      <c r="C4676" s="1" t="s">
        <v>53</v>
      </c>
      <c r="D4676" s="1">
        <v>2004</v>
      </c>
      <c r="E4676" s="1">
        <v>119859</v>
      </c>
      <c r="F4676" s="1" t="s">
        <v>28</v>
      </c>
      <c r="G4676" s="1" t="s">
        <v>35</v>
      </c>
      <c r="H4676" s="1" t="s">
        <v>18</v>
      </c>
      <c r="I4676" s="1">
        <v>13</v>
      </c>
      <c r="J4676" s="1" t="s">
        <v>24</v>
      </c>
      <c r="K4676" s="1" t="s">
        <v>1357</v>
      </c>
      <c r="L4676" s="1">
        <v>5</v>
      </c>
      <c r="N4676" s="1">
        <v>7.1</v>
      </c>
      <c r="P4676" s="2">
        <f t="shared" si="305"/>
        <v>210</v>
      </c>
      <c r="R4676" t="str">
        <f t="shared" si="302"/>
        <v/>
      </c>
    </row>
    <row r="4677" spans="1:18" ht="20.399999999999999" x14ac:dyDescent="0.35">
      <c r="A4677" s="1">
        <v>4675</v>
      </c>
      <c r="B4677" s="1" t="s">
        <v>358</v>
      </c>
      <c r="C4677" s="1" t="s">
        <v>15</v>
      </c>
      <c r="D4677" s="1">
        <v>2010</v>
      </c>
      <c r="E4677" s="1">
        <v>55980</v>
      </c>
      <c r="F4677" s="1" t="s">
        <v>28</v>
      </c>
      <c r="G4677" s="1" t="s">
        <v>17</v>
      </c>
      <c r="H4677" s="1" t="s">
        <v>18</v>
      </c>
      <c r="I4677" s="1">
        <v>20.36</v>
      </c>
      <c r="J4677" s="1" t="s">
        <v>24</v>
      </c>
      <c r="K4677" s="1" t="s">
        <v>151</v>
      </c>
      <c r="L4677" s="1">
        <v>5</v>
      </c>
      <c r="N4677" s="1">
        <v>2.25</v>
      </c>
      <c r="P4677" s="2">
        <f t="shared" si="305"/>
        <v>78.900000000000006</v>
      </c>
      <c r="R4677" t="str">
        <f t="shared" si="302"/>
        <v/>
      </c>
    </row>
    <row r="4678" spans="1:18" ht="20.399999999999999" x14ac:dyDescent="0.35">
      <c r="A4678" s="1">
        <v>4676</v>
      </c>
      <c r="B4678" s="1" t="s">
        <v>2489</v>
      </c>
      <c r="C4678" s="1" t="s">
        <v>39</v>
      </c>
      <c r="D4678" s="1">
        <v>2015</v>
      </c>
      <c r="E4678" s="1">
        <v>30000</v>
      </c>
      <c r="F4678" s="1" t="s">
        <v>23</v>
      </c>
      <c r="G4678" s="1" t="s">
        <v>35</v>
      </c>
      <c r="H4678" s="1" t="s">
        <v>18</v>
      </c>
      <c r="I4678" s="1">
        <v>17.11</v>
      </c>
      <c r="J4678" s="1" t="s">
        <v>24</v>
      </c>
      <c r="K4678" s="1" t="s">
        <v>139</v>
      </c>
      <c r="L4678" s="1">
        <v>5</v>
      </c>
      <c r="N4678" s="1">
        <v>27</v>
      </c>
      <c r="P4678" s="2">
        <f t="shared" si="305"/>
        <v>174.33</v>
      </c>
      <c r="R4678" t="str">
        <f t="shared" si="302"/>
        <v/>
      </c>
    </row>
    <row r="4679" spans="1:18" ht="20.399999999999999" x14ac:dyDescent="0.35">
      <c r="A4679" s="1">
        <v>4677</v>
      </c>
      <c r="B4679" s="1" t="s">
        <v>419</v>
      </c>
      <c r="C4679" s="1" t="s">
        <v>22</v>
      </c>
      <c r="D4679" s="1">
        <v>2012</v>
      </c>
      <c r="E4679" s="1">
        <v>49700</v>
      </c>
      <c r="F4679" s="1" t="s">
        <v>23</v>
      </c>
      <c r="G4679" s="1" t="s">
        <v>17</v>
      </c>
      <c r="H4679" s="1" t="s">
        <v>36</v>
      </c>
      <c r="I4679" s="1">
        <v>21.9</v>
      </c>
      <c r="J4679" s="1" t="s">
        <v>24</v>
      </c>
      <c r="K4679" s="1" t="s">
        <v>32</v>
      </c>
      <c r="L4679" s="1">
        <v>5</v>
      </c>
      <c r="N4679" s="1">
        <v>4.18</v>
      </c>
      <c r="P4679" s="2">
        <f t="shared" si="305"/>
        <v>88.76</v>
      </c>
      <c r="R4679" t="str">
        <f t="shared" si="302"/>
        <v/>
      </c>
    </row>
    <row r="4680" spans="1:18" ht="20.399999999999999" x14ac:dyDescent="0.35">
      <c r="A4680" s="1">
        <v>4678</v>
      </c>
      <c r="B4680" s="1" t="s">
        <v>2200</v>
      </c>
      <c r="C4680" s="1" t="s">
        <v>27</v>
      </c>
      <c r="D4680" s="1">
        <v>2013</v>
      </c>
      <c r="E4680" s="1">
        <v>79000</v>
      </c>
      <c r="F4680" s="1" t="s">
        <v>23</v>
      </c>
      <c r="G4680" s="1" t="s">
        <v>17</v>
      </c>
      <c r="H4680" s="1" t="s">
        <v>18</v>
      </c>
      <c r="I4680" s="1">
        <v>23.5</v>
      </c>
      <c r="J4680" s="1" t="s">
        <v>24</v>
      </c>
      <c r="K4680" s="1" t="s">
        <v>29</v>
      </c>
      <c r="L4680" s="1">
        <v>5</v>
      </c>
      <c r="N4680" s="1">
        <v>6.5</v>
      </c>
      <c r="P4680" s="2">
        <f t="shared" si="305"/>
        <v>88.7</v>
      </c>
      <c r="R4680" t="str">
        <f t="shared" si="302"/>
        <v/>
      </c>
    </row>
    <row r="4681" spans="1:18" ht="20.399999999999999" x14ac:dyDescent="0.35">
      <c r="A4681" s="1">
        <v>4679</v>
      </c>
      <c r="B4681" s="1" t="s">
        <v>526</v>
      </c>
      <c r="C4681" s="1" t="s">
        <v>61</v>
      </c>
      <c r="D4681" s="1">
        <v>2010</v>
      </c>
      <c r="E4681" s="1">
        <v>65100</v>
      </c>
      <c r="F4681" s="1" t="s">
        <v>28</v>
      </c>
      <c r="G4681" s="1" t="s">
        <v>17</v>
      </c>
      <c r="H4681" s="1" t="s">
        <v>18</v>
      </c>
      <c r="I4681" s="1">
        <v>17</v>
      </c>
      <c r="J4681" s="1" t="s">
        <v>24</v>
      </c>
      <c r="K4681" s="1" t="s">
        <v>466</v>
      </c>
      <c r="L4681" s="1">
        <v>5</v>
      </c>
      <c r="N4681" s="1">
        <v>3.15</v>
      </c>
      <c r="P4681" s="2">
        <f t="shared" si="305"/>
        <v>118</v>
      </c>
      <c r="R4681" t="str">
        <f t="shared" si="302"/>
        <v/>
      </c>
    </row>
    <row r="4682" spans="1:18" ht="20.399999999999999" x14ac:dyDescent="0.35">
      <c r="A4682" s="1">
        <v>4680</v>
      </c>
      <c r="B4682" s="1" t="s">
        <v>31</v>
      </c>
      <c r="C4682" s="1" t="s">
        <v>22</v>
      </c>
      <c r="D4682" s="1">
        <v>2016</v>
      </c>
      <c r="E4682" s="1">
        <v>54161</v>
      </c>
      <c r="F4682" s="1" t="s">
        <v>23</v>
      </c>
      <c r="G4682" s="1" t="s">
        <v>17</v>
      </c>
      <c r="H4682" s="1" t="s">
        <v>18</v>
      </c>
      <c r="I4682" s="1">
        <v>25.47</v>
      </c>
      <c r="J4682" s="1" t="s">
        <v>24</v>
      </c>
      <c r="K4682" s="1" t="s">
        <v>355</v>
      </c>
      <c r="L4682" s="1">
        <v>7</v>
      </c>
      <c r="M4682" s="1" t="s">
        <v>1124</v>
      </c>
      <c r="N4682" s="1">
        <v>7.64</v>
      </c>
      <c r="P4682" s="2">
        <f t="shared" si="305"/>
        <v>88.5</v>
      </c>
      <c r="Q4682">
        <f t="shared" ref="Q4682:Q4736" si="306">VALUE(SUBSTITUTE(SUBSTITUTE(TRIM(M4682), CHAR(160), ""), " Lakh", "")) * 100000</f>
        <v>1127000</v>
      </c>
      <c r="R4682">
        <f t="shared" si="302"/>
        <v>99.992147293700086</v>
      </c>
    </row>
    <row r="4683" spans="1:18" ht="20.399999999999999" x14ac:dyDescent="0.35">
      <c r="A4683" s="1">
        <v>4681</v>
      </c>
      <c r="B4683" s="1" t="s">
        <v>2505</v>
      </c>
      <c r="C4683" s="1" t="s">
        <v>39</v>
      </c>
      <c r="D4683" s="1">
        <v>2011</v>
      </c>
      <c r="E4683" s="1">
        <v>28619</v>
      </c>
      <c r="F4683" s="1" t="s">
        <v>28</v>
      </c>
      <c r="G4683" s="1" t="s">
        <v>17</v>
      </c>
      <c r="H4683" s="1" t="s">
        <v>18</v>
      </c>
      <c r="I4683" s="1">
        <v>19.7</v>
      </c>
      <c r="J4683" s="1" t="s">
        <v>24</v>
      </c>
      <c r="K4683" s="1" t="s">
        <v>116</v>
      </c>
      <c r="L4683" s="1">
        <v>5</v>
      </c>
      <c r="N4683" s="1">
        <v>2.4</v>
      </c>
      <c r="P4683" s="2">
        <f t="shared" si="305"/>
        <v>46.3</v>
      </c>
      <c r="R4683" t="str">
        <f t="shared" si="302"/>
        <v/>
      </c>
    </row>
    <row r="4684" spans="1:18" ht="20.399999999999999" x14ac:dyDescent="0.35">
      <c r="A4684" s="1">
        <v>4682</v>
      </c>
      <c r="B4684" s="1" t="s">
        <v>382</v>
      </c>
      <c r="C4684" s="1" t="s">
        <v>15</v>
      </c>
      <c r="D4684" s="1">
        <v>2016</v>
      </c>
      <c r="E4684" s="1">
        <v>9000</v>
      </c>
      <c r="F4684" s="1" t="s">
        <v>28</v>
      </c>
      <c r="G4684" s="1" t="s">
        <v>35</v>
      </c>
      <c r="H4684" s="1" t="s">
        <v>18</v>
      </c>
      <c r="I4684" s="1">
        <v>20.51</v>
      </c>
      <c r="J4684" s="1" t="s">
        <v>24</v>
      </c>
      <c r="K4684" s="1" t="s">
        <v>223</v>
      </c>
      <c r="L4684" s="1">
        <v>5</v>
      </c>
      <c r="N4684" s="1">
        <v>4.25</v>
      </c>
      <c r="P4684" s="2">
        <f t="shared" si="305"/>
        <v>67</v>
      </c>
      <c r="R4684" t="str">
        <f t="shared" si="302"/>
        <v/>
      </c>
    </row>
    <row r="4685" spans="1:18" ht="20.399999999999999" x14ac:dyDescent="0.35">
      <c r="A4685" s="1">
        <v>4683</v>
      </c>
      <c r="B4685" s="1" t="s">
        <v>2506</v>
      </c>
      <c r="C4685" s="1" t="s">
        <v>53</v>
      </c>
      <c r="D4685" s="1">
        <v>2016</v>
      </c>
      <c r="E4685" s="1">
        <v>42876</v>
      </c>
      <c r="F4685" s="1" t="s">
        <v>23</v>
      </c>
      <c r="G4685" s="1" t="s">
        <v>35</v>
      </c>
      <c r="H4685" s="1" t="s">
        <v>18</v>
      </c>
      <c r="I4685" s="1">
        <v>19.079999999999998</v>
      </c>
      <c r="J4685" s="1" t="s">
        <v>24</v>
      </c>
      <c r="K4685" s="1" t="s">
        <v>25</v>
      </c>
      <c r="L4685" s="1">
        <v>5</v>
      </c>
      <c r="N4685" s="1">
        <v>9.31</v>
      </c>
      <c r="P4685" s="2">
        <f t="shared" si="305"/>
        <v>126.2</v>
      </c>
      <c r="R4685" t="str">
        <f t="shared" ref="R4685:R4748" si="307">IF(Q4685&lt;&gt;"", ((Q4685 - P4685) / Q4685) * 100, "")</f>
        <v/>
      </c>
    </row>
    <row r="4686" spans="1:18" ht="20.399999999999999" x14ac:dyDescent="0.35">
      <c r="A4686" s="1">
        <v>4684</v>
      </c>
      <c r="B4686" s="1" t="s">
        <v>285</v>
      </c>
      <c r="C4686" s="1" t="s">
        <v>74</v>
      </c>
      <c r="D4686" s="1">
        <v>2011</v>
      </c>
      <c r="E4686" s="1">
        <v>64000</v>
      </c>
      <c r="F4686" s="1" t="s">
        <v>28</v>
      </c>
      <c r="G4686" s="1" t="s">
        <v>17</v>
      </c>
      <c r="H4686" s="1" t="s">
        <v>18</v>
      </c>
      <c r="I4686" s="1">
        <v>19.7</v>
      </c>
      <c r="J4686" s="1" t="s">
        <v>24</v>
      </c>
      <c r="K4686" s="1" t="s">
        <v>116</v>
      </c>
      <c r="L4686" s="1">
        <v>5</v>
      </c>
      <c r="N4686" s="1">
        <v>2.39</v>
      </c>
      <c r="P4686" s="2">
        <f t="shared" si="305"/>
        <v>46.3</v>
      </c>
      <c r="R4686" t="str">
        <f t="shared" si="307"/>
        <v/>
      </c>
    </row>
    <row r="4687" spans="1:18" ht="20.399999999999999" x14ac:dyDescent="0.35">
      <c r="A4687" s="1">
        <v>4685</v>
      </c>
      <c r="B4687" s="1" t="s">
        <v>635</v>
      </c>
      <c r="C4687" s="1" t="s">
        <v>53</v>
      </c>
      <c r="D4687" s="1">
        <v>2018</v>
      </c>
      <c r="E4687" s="1">
        <v>20488</v>
      </c>
      <c r="F4687" s="1" t="s">
        <v>28</v>
      </c>
      <c r="G4687" s="1" t="s">
        <v>17</v>
      </c>
      <c r="H4687" s="1" t="s">
        <v>36</v>
      </c>
      <c r="I4687" s="1">
        <v>16.09</v>
      </c>
      <c r="J4687" s="1" t="s">
        <v>24</v>
      </c>
      <c r="K4687" s="1" t="s">
        <v>103</v>
      </c>
      <c r="L4687" s="1">
        <v>5</v>
      </c>
      <c r="M4687" s="1" t="s">
        <v>636</v>
      </c>
      <c r="N4687" s="1">
        <v>7.64</v>
      </c>
      <c r="P4687" s="2">
        <f t="shared" si="305"/>
        <v>103.5</v>
      </c>
      <c r="Q4687">
        <f t="shared" si="306"/>
        <v>1148000</v>
      </c>
      <c r="R4687">
        <f t="shared" si="307"/>
        <v>99.990984320557502</v>
      </c>
    </row>
    <row r="4688" spans="1:18" ht="20.399999999999999" x14ac:dyDescent="0.35">
      <c r="A4688" s="1">
        <v>4686</v>
      </c>
      <c r="B4688" s="1" t="s">
        <v>1354</v>
      </c>
      <c r="C4688" s="1" t="s">
        <v>61</v>
      </c>
      <c r="D4688" s="1">
        <v>2016</v>
      </c>
      <c r="E4688" s="1">
        <v>21000</v>
      </c>
      <c r="F4688" s="1" t="s">
        <v>28</v>
      </c>
      <c r="G4688" s="1" t="s">
        <v>17</v>
      </c>
      <c r="H4688" s="1" t="s">
        <v>18</v>
      </c>
      <c r="I4688" s="1">
        <v>21.4</v>
      </c>
      <c r="J4688" s="1" t="s">
        <v>24</v>
      </c>
      <c r="K4688" s="1" t="s">
        <v>347</v>
      </c>
      <c r="L4688" s="1">
        <v>5</v>
      </c>
      <c r="N4688" s="1">
        <v>6.21</v>
      </c>
      <c r="P4688" s="2">
        <f t="shared" si="305"/>
        <v>83.1</v>
      </c>
      <c r="R4688" t="str">
        <f t="shared" si="307"/>
        <v/>
      </c>
    </row>
    <row r="4689" spans="1:18" ht="20.399999999999999" x14ac:dyDescent="0.35">
      <c r="A4689" s="1">
        <v>4687</v>
      </c>
      <c r="B4689" s="1" t="s">
        <v>63</v>
      </c>
      <c r="C4689" s="1" t="s">
        <v>43</v>
      </c>
      <c r="D4689" s="1">
        <v>2012</v>
      </c>
      <c r="E4689" s="1">
        <v>119203</v>
      </c>
      <c r="F4689" s="1" t="s">
        <v>23</v>
      </c>
      <c r="G4689" s="1" t="s">
        <v>35</v>
      </c>
      <c r="H4689" s="1" t="s">
        <v>18</v>
      </c>
      <c r="I4689" s="1">
        <v>0</v>
      </c>
      <c r="J4689" s="1" t="s">
        <v>24</v>
      </c>
      <c r="K4689" s="1" t="s">
        <v>64</v>
      </c>
      <c r="L4689" s="1">
        <v>5</v>
      </c>
      <c r="N4689" s="1">
        <v>16.5</v>
      </c>
      <c r="P4689" s="2">
        <f t="shared" si="305"/>
        <v>115</v>
      </c>
      <c r="R4689" t="str">
        <f t="shared" si="307"/>
        <v/>
      </c>
    </row>
    <row r="4690" spans="1:18" ht="20.399999999999999" x14ac:dyDescent="0.35">
      <c r="A4690" s="1">
        <v>4688</v>
      </c>
      <c r="B4690" s="1" t="s">
        <v>972</v>
      </c>
      <c r="C4690" s="1" t="s">
        <v>53</v>
      </c>
      <c r="D4690" s="1">
        <v>2011</v>
      </c>
      <c r="E4690" s="1">
        <v>55987</v>
      </c>
      <c r="F4690" s="1" t="s">
        <v>28</v>
      </c>
      <c r="G4690" s="1" t="s">
        <v>35</v>
      </c>
      <c r="H4690" s="1" t="s">
        <v>18</v>
      </c>
      <c r="I4690" s="1">
        <v>13.7</v>
      </c>
      <c r="J4690" s="1" t="s">
        <v>24</v>
      </c>
      <c r="K4690" s="1" t="s">
        <v>973</v>
      </c>
      <c r="L4690" s="1">
        <v>5</v>
      </c>
      <c r="N4690" s="1">
        <v>8.2200000000000006</v>
      </c>
      <c r="P4690" s="2">
        <f t="shared" si="305"/>
        <v>153.86000000000001</v>
      </c>
      <c r="R4690" t="str">
        <f t="shared" si="307"/>
        <v/>
      </c>
    </row>
    <row r="4691" spans="1:18" ht="20.399999999999999" x14ac:dyDescent="0.35">
      <c r="A4691" s="1">
        <v>4689</v>
      </c>
      <c r="B4691" s="1" t="s">
        <v>1242</v>
      </c>
      <c r="C4691" s="1" t="s">
        <v>34</v>
      </c>
      <c r="D4691" s="1">
        <v>2017</v>
      </c>
      <c r="E4691" s="1">
        <v>72668</v>
      </c>
      <c r="F4691" s="1" t="s">
        <v>23</v>
      </c>
      <c r="G4691" s="1" t="s">
        <v>17</v>
      </c>
      <c r="H4691" s="1" t="s">
        <v>18</v>
      </c>
      <c r="I4691" s="1">
        <v>14.24</v>
      </c>
      <c r="J4691" s="1" t="s">
        <v>24</v>
      </c>
      <c r="K4691" s="1" t="s">
        <v>1096</v>
      </c>
      <c r="L4691" s="1">
        <v>7</v>
      </c>
      <c r="M4691" s="1" t="s">
        <v>2374</v>
      </c>
      <c r="N4691" s="1">
        <v>28.85</v>
      </c>
      <c r="P4691" s="2">
        <f t="shared" si="305"/>
        <v>174.5</v>
      </c>
      <c r="Q4691">
        <f t="shared" si="306"/>
        <v>3717000</v>
      </c>
      <c r="R4691">
        <f t="shared" si="307"/>
        <v>99.995305353779926</v>
      </c>
    </row>
    <row r="4692" spans="1:18" ht="20.399999999999999" x14ac:dyDescent="0.35">
      <c r="A4692" s="1">
        <v>4690</v>
      </c>
      <c r="B4692" s="1" t="s">
        <v>2003</v>
      </c>
      <c r="C4692" s="1" t="s">
        <v>15</v>
      </c>
      <c r="D4692" s="1">
        <v>2015</v>
      </c>
      <c r="E4692" s="1">
        <v>32000</v>
      </c>
      <c r="F4692" s="1" t="s">
        <v>28</v>
      </c>
      <c r="G4692" s="1" t="s">
        <v>35</v>
      </c>
      <c r="H4692" s="1" t="s">
        <v>18</v>
      </c>
      <c r="I4692" s="1">
        <v>15.6</v>
      </c>
      <c r="J4692" s="1" t="s">
        <v>24</v>
      </c>
      <c r="K4692" s="1" t="s">
        <v>58</v>
      </c>
      <c r="L4692" s="1">
        <v>5</v>
      </c>
      <c r="N4692" s="1">
        <v>8.5</v>
      </c>
      <c r="P4692" s="2">
        <f t="shared" si="305"/>
        <v>116.3</v>
      </c>
      <c r="R4692" t="str">
        <f t="shared" si="307"/>
        <v/>
      </c>
    </row>
    <row r="4693" spans="1:18" ht="20.399999999999999" x14ac:dyDescent="0.35">
      <c r="A4693" s="1">
        <v>4691</v>
      </c>
      <c r="B4693" s="1" t="s">
        <v>2507</v>
      </c>
      <c r="C4693" s="1" t="s">
        <v>74</v>
      </c>
      <c r="D4693" s="1">
        <v>2014</v>
      </c>
      <c r="E4693" s="1">
        <v>3000</v>
      </c>
      <c r="F4693" s="1" t="s">
        <v>28</v>
      </c>
      <c r="G4693" s="1" t="s">
        <v>35</v>
      </c>
      <c r="H4693" s="1" t="s">
        <v>36</v>
      </c>
      <c r="I4693" s="1">
        <v>12</v>
      </c>
      <c r="J4693" s="1" t="s">
        <v>24</v>
      </c>
      <c r="K4693" s="1" t="s">
        <v>2508</v>
      </c>
      <c r="L4693" s="1">
        <v>2</v>
      </c>
      <c r="N4693" s="1">
        <v>90</v>
      </c>
      <c r="P4693" s="2">
        <f t="shared" si="305"/>
        <v>421</v>
      </c>
      <c r="R4693" t="str">
        <f t="shared" si="307"/>
        <v/>
      </c>
    </row>
    <row r="4694" spans="1:18" ht="20.399999999999999" x14ac:dyDescent="0.35">
      <c r="A4694" s="1">
        <v>4692</v>
      </c>
      <c r="B4694" s="1" t="s">
        <v>1208</v>
      </c>
      <c r="C4694" s="1" t="s">
        <v>15</v>
      </c>
      <c r="D4694" s="1">
        <v>2015</v>
      </c>
      <c r="E4694" s="1">
        <v>10400</v>
      </c>
      <c r="F4694" s="1" t="s">
        <v>28</v>
      </c>
      <c r="G4694" s="1" t="s">
        <v>17</v>
      </c>
      <c r="H4694" s="1" t="s">
        <v>18</v>
      </c>
      <c r="I4694" s="1">
        <v>17.399999999999999</v>
      </c>
      <c r="J4694" s="1" t="s">
        <v>24</v>
      </c>
      <c r="K4694" s="1" t="s">
        <v>201</v>
      </c>
      <c r="L4694" s="1">
        <v>5</v>
      </c>
      <c r="N4694" s="1">
        <v>6.51</v>
      </c>
      <c r="P4694" s="2">
        <f t="shared" si="305"/>
        <v>117.3</v>
      </c>
      <c r="R4694" t="str">
        <f t="shared" si="307"/>
        <v/>
      </c>
    </row>
    <row r="4695" spans="1:18" ht="20.399999999999999" x14ac:dyDescent="0.35">
      <c r="A4695" s="1">
        <v>4693</v>
      </c>
      <c r="B4695" s="1" t="s">
        <v>143</v>
      </c>
      <c r="C4695" s="1" t="s">
        <v>15</v>
      </c>
      <c r="D4695" s="1">
        <v>2013</v>
      </c>
      <c r="E4695" s="1">
        <v>35000</v>
      </c>
      <c r="F4695" s="1" t="s">
        <v>23</v>
      </c>
      <c r="G4695" s="1" t="s">
        <v>17</v>
      </c>
      <c r="H4695" s="1" t="s">
        <v>18</v>
      </c>
      <c r="I4695" s="1">
        <v>22.9</v>
      </c>
      <c r="J4695" s="1" t="s">
        <v>24</v>
      </c>
      <c r="K4695" s="1" t="s">
        <v>51</v>
      </c>
      <c r="L4695" s="1">
        <v>5</v>
      </c>
      <c r="N4695" s="1">
        <v>4.6500000000000004</v>
      </c>
      <c r="P4695" s="2">
        <f t="shared" si="305"/>
        <v>74</v>
      </c>
      <c r="R4695" t="str">
        <f t="shared" si="307"/>
        <v/>
      </c>
    </row>
    <row r="4696" spans="1:18" ht="20.399999999999999" x14ac:dyDescent="0.35">
      <c r="A4696" s="1">
        <v>4694</v>
      </c>
      <c r="B4696" s="1" t="s">
        <v>1283</v>
      </c>
      <c r="C4696" s="1" t="s">
        <v>53</v>
      </c>
      <c r="D4696" s="1">
        <v>2013</v>
      </c>
      <c r="E4696" s="1">
        <v>55101</v>
      </c>
      <c r="F4696" s="1" t="s">
        <v>28</v>
      </c>
      <c r="G4696" s="1" t="s">
        <v>35</v>
      </c>
      <c r="H4696" s="1" t="s">
        <v>18</v>
      </c>
      <c r="I4696" s="1">
        <v>14.53</v>
      </c>
      <c r="J4696" s="1" t="s">
        <v>24</v>
      </c>
      <c r="K4696" s="1" t="s">
        <v>97</v>
      </c>
      <c r="L4696" s="1">
        <v>5</v>
      </c>
      <c r="N4696" s="1">
        <v>8.4</v>
      </c>
      <c r="P4696" s="2">
        <f t="shared" si="305"/>
        <v>138.1</v>
      </c>
      <c r="R4696" t="str">
        <f t="shared" si="307"/>
        <v/>
      </c>
    </row>
    <row r="4697" spans="1:18" ht="20.399999999999999" x14ac:dyDescent="0.35">
      <c r="A4697" s="1">
        <v>4695</v>
      </c>
      <c r="B4697" s="1" t="s">
        <v>2509</v>
      </c>
      <c r="C4697" s="1" t="s">
        <v>74</v>
      </c>
      <c r="D4697" s="1">
        <v>2014</v>
      </c>
      <c r="E4697" s="1">
        <v>57464</v>
      </c>
      <c r="F4697" s="1" t="s">
        <v>23</v>
      </c>
      <c r="G4697" s="1" t="s">
        <v>17</v>
      </c>
      <c r="H4697" s="1" t="s">
        <v>18</v>
      </c>
      <c r="I4697" s="1">
        <v>23.59</v>
      </c>
      <c r="J4697" s="1" t="s">
        <v>24</v>
      </c>
      <c r="K4697" s="1" t="s">
        <v>311</v>
      </c>
      <c r="L4697" s="1">
        <v>5</v>
      </c>
      <c r="M4697" s="1" t="s">
        <v>2510</v>
      </c>
      <c r="N4697" s="1">
        <v>5.75</v>
      </c>
      <c r="P4697" s="2">
        <f t="shared" si="305"/>
        <v>67.06</v>
      </c>
      <c r="Q4697">
        <f t="shared" si="306"/>
        <v>999000</v>
      </c>
      <c r="R4697">
        <f t="shared" si="307"/>
        <v>99.993287287287274</v>
      </c>
    </row>
    <row r="4698" spans="1:18" ht="20.399999999999999" x14ac:dyDescent="0.35">
      <c r="A4698" s="1">
        <v>4696</v>
      </c>
      <c r="B4698" s="1" t="s">
        <v>2511</v>
      </c>
      <c r="C4698" s="1" t="s">
        <v>43</v>
      </c>
      <c r="D4698" s="1">
        <v>2006</v>
      </c>
      <c r="E4698" s="1">
        <v>110000</v>
      </c>
      <c r="F4698" s="1" t="s">
        <v>28</v>
      </c>
      <c r="G4698" s="1" t="s">
        <v>17</v>
      </c>
      <c r="H4698" s="1" t="s">
        <v>18</v>
      </c>
      <c r="I4698" s="1">
        <v>18.899999999999999</v>
      </c>
      <c r="J4698" s="1" t="s">
        <v>24</v>
      </c>
      <c r="K4698" s="1" t="s">
        <v>88</v>
      </c>
      <c r="L4698" s="1">
        <v>5</v>
      </c>
      <c r="N4698" s="1">
        <v>1.1100000000000001</v>
      </c>
      <c r="P4698" s="2">
        <f t="shared" si="305"/>
        <v>67.099999999999994</v>
      </c>
      <c r="R4698" t="str">
        <f t="shared" si="307"/>
        <v/>
      </c>
    </row>
    <row r="4699" spans="1:18" ht="20.399999999999999" x14ac:dyDescent="0.35">
      <c r="A4699" s="1">
        <v>4697</v>
      </c>
      <c r="B4699" s="1" t="s">
        <v>2512</v>
      </c>
      <c r="C4699" s="1" t="s">
        <v>53</v>
      </c>
      <c r="D4699" s="1">
        <v>2017</v>
      </c>
      <c r="E4699" s="1">
        <v>17941</v>
      </c>
      <c r="F4699" s="1" t="s">
        <v>28</v>
      </c>
      <c r="G4699" s="1" t="s">
        <v>17</v>
      </c>
      <c r="H4699" s="1" t="s">
        <v>18</v>
      </c>
      <c r="I4699" s="1">
        <v>15.7</v>
      </c>
      <c r="J4699" s="1" t="s">
        <v>24</v>
      </c>
      <c r="N4699" s="1">
        <v>3.93</v>
      </c>
      <c r="P4699" s="2"/>
      <c r="R4699" t="str">
        <f t="shared" si="307"/>
        <v/>
      </c>
    </row>
    <row r="4700" spans="1:18" ht="20.399999999999999" x14ac:dyDescent="0.35">
      <c r="A4700" s="1">
        <v>4698</v>
      </c>
      <c r="B4700" s="1" t="s">
        <v>2513</v>
      </c>
      <c r="C4700" s="1" t="s">
        <v>15</v>
      </c>
      <c r="D4700" s="1">
        <v>2014</v>
      </c>
      <c r="E4700" s="1">
        <v>72000</v>
      </c>
      <c r="F4700" s="1" t="s">
        <v>28</v>
      </c>
      <c r="G4700" s="1" t="s">
        <v>35</v>
      </c>
      <c r="H4700" s="1" t="s">
        <v>18</v>
      </c>
      <c r="I4700" s="1">
        <v>12</v>
      </c>
      <c r="J4700" s="1" t="s">
        <v>24</v>
      </c>
      <c r="K4700" s="1" t="s">
        <v>99</v>
      </c>
      <c r="L4700" s="1">
        <v>5</v>
      </c>
      <c r="N4700" s="1">
        <v>17.25</v>
      </c>
      <c r="P4700" s="2">
        <f t="shared" ref="P4700:P4710" si="308">--LEFT(K4700, FIND(" ", K4700) - 1)</f>
        <v>184</v>
      </c>
      <c r="R4700" t="str">
        <f t="shared" si="307"/>
        <v/>
      </c>
    </row>
    <row r="4701" spans="1:18" ht="20.399999999999999" x14ac:dyDescent="0.35">
      <c r="A4701" s="1">
        <v>4699</v>
      </c>
      <c r="B4701" s="1" t="s">
        <v>2514</v>
      </c>
      <c r="C4701" s="1" t="s">
        <v>61</v>
      </c>
      <c r="D4701" s="1">
        <v>2012</v>
      </c>
      <c r="E4701" s="1">
        <v>16000</v>
      </c>
      <c r="F4701" s="1" t="s">
        <v>23</v>
      </c>
      <c r="G4701" s="1" t="s">
        <v>35</v>
      </c>
      <c r="H4701" s="1" t="s">
        <v>18</v>
      </c>
      <c r="I4701" s="1">
        <v>16.36</v>
      </c>
      <c r="J4701" s="1" t="s">
        <v>24</v>
      </c>
      <c r="K4701" s="1" t="s">
        <v>62</v>
      </c>
      <c r="L4701" s="1">
        <v>5</v>
      </c>
      <c r="N4701" s="1">
        <v>32</v>
      </c>
      <c r="P4701" s="2">
        <f t="shared" si="308"/>
        <v>187.7</v>
      </c>
      <c r="R4701" t="str">
        <f t="shared" si="307"/>
        <v/>
      </c>
    </row>
    <row r="4702" spans="1:18" ht="20.399999999999999" x14ac:dyDescent="0.35">
      <c r="A4702" s="1">
        <v>4700</v>
      </c>
      <c r="B4702" s="1" t="s">
        <v>1513</v>
      </c>
      <c r="C4702" s="1" t="s">
        <v>53</v>
      </c>
      <c r="D4702" s="1">
        <v>2011</v>
      </c>
      <c r="E4702" s="1">
        <v>62020</v>
      </c>
      <c r="F4702" s="1" t="s">
        <v>28</v>
      </c>
      <c r="G4702" s="1" t="s">
        <v>17</v>
      </c>
      <c r="H4702" s="1" t="s">
        <v>18</v>
      </c>
      <c r="I4702" s="1">
        <v>17</v>
      </c>
      <c r="J4702" s="1" t="s">
        <v>24</v>
      </c>
      <c r="K4702" s="1" t="s">
        <v>84</v>
      </c>
      <c r="L4702" s="1">
        <v>5</v>
      </c>
      <c r="N4702" s="1">
        <v>3.45</v>
      </c>
      <c r="P4702" s="2">
        <f t="shared" si="308"/>
        <v>80</v>
      </c>
      <c r="R4702" t="str">
        <f t="shared" si="307"/>
        <v/>
      </c>
    </row>
    <row r="4703" spans="1:18" ht="20.399999999999999" x14ac:dyDescent="0.35">
      <c r="A4703" s="1">
        <v>4701</v>
      </c>
      <c r="B4703" s="1" t="s">
        <v>866</v>
      </c>
      <c r="C4703" s="1" t="s">
        <v>22</v>
      </c>
      <c r="D4703" s="1">
        <v>2014</v>
      </c>
      <c r="E4703" s="1">
        <v>85000</v>
      </c>
      <c r="F4703" s="1" t="s">
        <v>23</v>
      </c>
      <c r="G4703" s="1" t="s">
        <v>35</v>
      </c>
      <c r="H4703" s="1" t="s">
        <v>36</v>
      </c>
      <c r="I4703" s="1">
        <v>12.39</v>
      </c>
      <c r="J4703" s="1" t="s">
        <v>24</v>
      </c>
      <c r="K4703" s="1" t="s">
        <v>867</v>
      </c>
      <c r="L4703" s="1">
        <v>5</v>
      </c>
      <c r="N4703" s="1">
        <v>23</v>
      </c>
      <c r="P4703" s="2">
        <f t="shared" si="308"/>
        <v>147.51</v>
      </c>
      <c r="R4703" t="str">
        <f t="shared" si="307"/>
        <v/>
      </c>
    </row>
    <row r="4704" spans="1:18" ht="20.399999999999999" x14ac:dyDescent="0.35">
      <c r="A4704" s="1">
        <v>4702</v>
      </c>
      <c r="B4704" s="1" t="s">
        <v>2175</v>
      </c>
      <c r="C4704" s="1" t="s">
        <v>53</v>
      </c>
      <c r="D4704" s="1">
        <v>2018</v>
      </c>
      <c r="E4704" s="1">
        <v>14223</v>
      </c>
      <c r="F4704" s="1" t="s">
        <v>28</v>
      </c>
      <c r="G4704" s="1" t="s">
        <v>17</v>
      </c>
      <c r="H4704" s="1" t="s">
        <v>18</v>
      </c>
      <c r="I4704" s="1">
        <v>18.600000000000001</v>
      </c>
      <c r="J4704" s="1" t="s">
        <v>24</v>
      </c>
      <c r="K4704" s="1" t="s">
        <v>327</v>
      </c>
      <c r="L4704" s="1">
        <v>5</v>
      </c>
      <c r="N4704" s="1">
        <v>7.32</v>
      </c>
      <c r="P4704" s="2">
        <f t="shared" si="308"/>
        <v>81.86</v>
      </c>
      <c r="R4704" t="str">
        <f t="shared" si="307"/>
        <v/>
      </c>
    </row>
    <row r="4705" spans="1:18" ht="20.399999999999999" x14ac:dyDescent="0.35">
      <c r="A4705" s="1">
        <v>4703</v>
      </c>
      <c r="B4705" s="1" t="s">
        <v>580</v>
      </c>
      <c r="C4705" s="1" t="s">
        <v>43</v>
      </c>
      <c r="D4705" s="1">
        <v>2014</v>
      </c>
      <c r="E4705" s="1">
        <v>41210</v>
      </c>
      <c r="F4705" s="1" t="s">
        <v>28</v>
      </c>
      <c r="G4705" s="1" t="s">
        <v>17</v>
      </c>
      <c r="H4705" s="1" t="s">
        <v>18</v>
      </c>
      <c r="I4705" s="1">
        <v>18</v>
      </c>
      <c r="J4705" s="1" t="s">
        <v>24</v>
      </c>
      <c r="K4705" s="1" t="s">
        <v>196</v>
      </c>
      <c r="L4705" s="1">
        <v>5</v>
      </c>
      <c r="N4705" s="1">
        <v>4.4000000000000004</v>
      </c>
      <c r="P4705" s="2">
        <f t="shared" si="308"/>
        <v>86.7</v>
      </c>
      <c r="R4705" t="str">
        <f t="shared" si="307"/>
        <v/>
      </c>
    </row>
    <row r="4706" spans="1:18" ht="20.399999999999999" x14ac:dyDescent="0.35">
      <c r="A4706" s="1">
        <v>4704</v>
      </c>
      <c r="B4706" s="1" t="s">
        <v>875</v>
      </c>
      <c r="C4706" s="1" t="s">
        <v>74</v>
      </c>
      <c r="D4706" s="1">
        <v>2015</v>
      </c>
      <c r="E4706" s="1">
        <v>20000</v>
      </c>
      <c r="F4706" s="1" t="s">
        <v>23</v>
      </c>
      <c r="G4706" s="1" t="s">
        <v>35</v>
      </c>
      <c r="H4706" s="1" t="s">
        <v>18</v>
      </c>
      <c r="I4706" s="1">
        <v>0</v>
      </c>
      <c r="J4706" s="1" t="s">
        <v>24</v>
      </c>
      <c r="K4706" s="1" t="s">
        <v>876</v>
      </c>
      <c r="L4706" s="1">
        <v>5</v>
      </c>
      <c r="N4706" s="1">
        <v>47.35</v>
      </c>
      <c r="P4706" s="2">
        <f t="shared" si="308"/>
        <v>165</v>
      </c>
      <c r="R4706" t="str">
        <f t="shared" si="307"/>
        <v/>
      </c>
    </row>
    <row r="4707" spans="1:18" ht="20.399999999999999" x14ac:dyDescent="0.35">
      <c r="A4707" s="1">
        <v>4705</v>
      </c>
      <c r="B4707" s="1" t="s">
        <v>1050</v>
      </c>
      <c r="C4707" s="1" t="s">
        <v>34</v>
      </c>
      <c r="D4707" s="1">
        <v>2016</v>
      </c>
      <c r="E4707" s="1">
        <v>18043</v>
      </c>
      <c r="F4707" s="1" t="s">
        <v>28</v>
      </c>
      <c r="G4707" s="1" t="s">
        <v>17</v>
      </c>
      <c r="H4707" s="1" t="s">
        <v>18</v>
      </c>
      <c r="I4707" s="1">
        <v>22.74</v>
      </c>
      <c r="J4707" s="1" t="s">
        <v>24</v>
      </c>
      <c r="K4707" s="1" t="s">
        <v>464</v>
      </c>
      <c r="L4707" s="1">
        <v>5</v>
      </c>
      <c r="N4707" s="1">
        <v>4.12</v>
      </c>
      <c r="P4707" s="2">
        <f t="shared" si="308"/>
        <v>47.3</v>
      </c>
      <c r="R4707" t="str">
        <f t="shared" si="307"/>
        <v/>
      </c>
    </row>
    <row r="4708" spans="1:18" ht="20.399999999999999" x14ac:dyDescent="0.35">
      <c r="A4708" s="1">
        <v>4706</v>
      </c>
      <c r="B4708" s="1" t="s">
        <v>236</v>
      </c>
      <c r="C4708" s="1" t="s">
        <v>27</v>
      </c>
      <c r="D4708" s="1">
        <v>2016</v>
      </c>
      <c r="E4708" s="1">
        <v>80000</v>
      </c>
      <c r="F4708" s="1" t="s">
        <v>23</v>
      </c>
      <c r="G4708" s="1" t="s">
        <v>35</v>
      </c>
      <c r="H4708" s="1" t="s">
        <v>18</v>
      </c>
      <c r="I4708" s="1">
        <v>11.36</v>
      </c>
      <c r="J4708" s="1" t="s">
        <v>24</v>
      </c>
      <c r="K4708" s="1" t="s">
        <v>46</v>
      </c>
      <c r="L4708" s="1">
        <v>7</v>
      </c>
      <c r="M4708" s="1" t="s">
        <v>1848</v>
      </c>
      <c r="N4708" s="1">
        <v>19.5</v>
      </c>
      <c r="P4708" s="2">
        <f t="shared" si="308"/>
        <v>171.5</v>
      </c>
      <c r="Q4708">
        <f t="shared" si="306"/>
        <v>2695000</v>
      </c>
      <c r="R4708">
        <f t="shared" si="307"/>
        <v>99.993636363636369</v>
      </c>
    </row>
    <row r="4709" spans="1:18" ht="20.399999999999999" x14ac:dyDescent="0.35">
      <c r="A4709" s="1">
        <v>4707</v>
      </c>
      <c r="B4709" s="1" t="s">
        <v>559</v>
      </c>
      <c r="C4709" s="1" t="s">
        <v>39</v>
      </c>
      <c r="D4709" s="1">
        <v>2016</v>
      </c>
      <c r="E4709" s="1">
        <v>21000</v>
      </c>
      <c r="F4709" s="1" t="s">
        <v>28</v>
      </c>
      <c r="G4709" s="1" t="s">
        <v>35</v>
      </c>
      <c r="H4709" s="1" t="s">
        <v>18</v>
      </c>
      <c r="I4709" s="1">
        <v>18.899999999999999</v>
      </c>
      <c r="J4709" s="1" t="s">
        <v>24</v>
      </c>
      <c r="K4709" s="1" t="s">
        <v>110</v>
      </c>
      <c r="L4709" s="1">
        <v>5</v>
      </c>
      <c r="N4709" s="1">
        <v>6.2</v>
      </c>
      <c r="P4709" s="2">
        <f t="shared" si="308"/>
        <v>82</v>
      </c>
      <c r="R4709" t="str">
        <f t="shared" si="307"/>
        <v/>
      </c>
    </row>
    <row r="4710" spans="1:18" ht="20.399999999999999" x14ac:dyDescent="0.35">
      <c r="A4710" s="1">
        <v>4708</v>
      </c>
      <c r="B4710" s="1" t="s">
        <v>452</v>
      </c>
      <c r="C4710" s="1" t="s">
        <v>74</v>
      </c>
      <c r="D4710" s="1">
        <v>2016</v>
      </c>
      <c r="E4710" s="1">
        <v>49000</v>
      </c>
      <c r="F4710" s="1" t="s">
        <v>23</v>
      </c>
      <c r="G4710" s="1" t="s">
        <v>35</v>
      </c>
      <c r="H4710" s="1" t="s">
        <v>18</v>
      </c>
      <c r="I4710" s="1">
        <v>16.55</v>
      </c>
      <c r="J4710" s="1" t="s">
        <v>24</v>
      </c>
      <c r="K4710" s="1" t="s">
        <v>321</v>
      </c>
      <c r="L4710" s="1">
        <v>5</v>
      </c>
      <c r="N4710" s="1">
        <v>45</v>
      </c>
      <c r="P4710" s="2">
        <f t="shared" si="308"/>
        <v>258</v>
      </c>
      <c r="R4710" t="str">
        <f t="shared" si="307"/>
        <v/>
      </c>
    </row>
    <row r="4711" spans="1:18" ht="20.399999999999999" x14ac:dyDescent="0.35">
      <c r="A4711" s="1">
        <v>4709</v>
      </c>
      <c r="B4711" s="1" t="s">
        <v>2515</v>
      </c>
      <c r="C4711" s="1" t="s">
        <v>39</v>
      </c>
      <c r="D4711" s="1">
        <v>1998</v>
      </c>
      <c r="E4711" s="1">
        <v>104000</v>
      </c>
      <c r="F4711" s="1" t="s">
        <v>28</v>
      </c>
      <c r="G4711" s="1" t="s">
        <v>17</v>
      </c>
      <c r="H4711" s="1" t="s">
        <v>36</v>
      </c>
      <c r="I4711" s="1">
        <v>15</v>
      </c>
      <c r="J4711" s="1" t="s">
        <v>24</v>
      </c>
      <c r="K4711" s="1" t="s">
        <v>188</v>
      </c>
      <c r="L4711" s="1">
        <v>5</v>
      </c>
      <c r="N4711" s="1">
        <v>0.85</v>
      </c>
      <c r="P4711" s="2"/>
      <c r="R4711" t="str">
        <f t="shared" si="307"/>
        <v/>
      </c>
    </row>
    <row r="4712" spans="1:18" ht="20.399999999999999" x14ac:dyDescent="0.35">
      <c r="A4712" s="1">
        <v>4710</v>
      </c>
      <c r="B4712" s="1" t="s">
        <v>1515</v>
      </c>
      <c r="C4712" s="1" t="s">
        <v>27</v>
      </c>
      <c r="D4712" s="1">
        <v>2010</v>
      </c>
      <c r="E4712" s="1">
        <v>95000</v>
      </c>
      <c r="F4712" s="1" t="s">
        <v>28</v>
      </c>
      <c r="G4712" s="1" t="s">
        <v>17</v>
      </c>
      <c r="H4712" s="1" t="s">
        <v>36</v>
      </c>
      <c r="I4712" s="1">
        <v>18.5</v>
      </c>
      <c r="J4712" s="1" t="s">
        <v>24</v>
      </c>
      <c r="K4712" s="1" t="s">
        <v>84</v>
      </c>
      <c r="L4712" s="1">
        <v>5</v>
      </c>
      <c r="N4712" s="1">
        <v>2.8</v>
      </c>
      <c r="P4712" s="2">
        <f>--LEFT(K4712, FIND(" ", K4712) - 1)</f>
        <v>80</v>
      </c>
      <c r="R4712" t="str">
        <f t="shared" si="307"/>
        <v/>
      </c>
    </row>
    <row r="4713" spans="1:18" ht="20.399999999999999" x14ac:dyDescent="0.35">
      <c r="A4713" s="1">
        <v>4711</v>
      </c>
      <c r="B4713" s="1" t="s">
        <v>559</v>
      </c>
      <c r="C4713" s="1" t="s">
        <v>22</v>
      </c>
      <c r="D4713" s="1">
        <v>2015</v>
      </c>
      <c r="E4713" s="1">
        <v>32000</v>
      </c>
      <c r="F4713" s="1" t="s">
        <v>28</v>
      </c>
      <c r="G4713" s="1" t="s">
        <v>35</v>
      </c>
      <c r="H4713" s="1" t="s">
        <v>18</v>
      </c>
      <c r="I4713" s="1">
        <v>18.899999999999999</v>
      </c>
      <c r="J4713" s="1" t="s">
        <v>24</v>
      </c>
      <c r="K4713" s="1" t="s">
        <v>110</v>
      </c>
      <c r="L4713" s="1">
        <v>5</v>
      </c>
      <c r="N4713" s="1">
        <v>4.8</v>
      </c>
      <c r="P4713" s="2">
        <f>--LEFT(K4713, FIND(" ", K4713) - 1)</f>
        <v>82</v>
      </c>
      <c r="R4713" t="str">
        <f t="shared" si="307"/>
        <v/>
      </c>
    </row>
    <row r="4714" spans="1:18" ht="20.399999999999999" x14ac:dyDescent="0.35">
      <c r="A4714" s="1">
        <v>4712</v>
      </c>
      <c r="B4714" s="1" t="s">
        <v>2396</v>
      </c>
      <c r="C4714" s="1" t="s">
        <v>22</v>
      </c>
      <c r="D4714" s="1">
        <v>2003</v>
      </c>
      <c r="E4714" s="1">
        <v>80000</v>
      </c>
      <c r="F4714" s="1" t="s">
        <v>28</v>
      </c>
      <c r="G4714" s="1" t="s">
        <v>17</v>
      </c>
      <c r="H4714" s="1" t="s">
        <v>36</v>
      </c>
      <c r="I4714" s="1">
        <v>17</v>
      </c>
      <c r="J4714" s="1" t="s">
        <v>24</v>
      </c>
      <c r="N4714" s="1">
        <v>0.9</v>
      </c>
      <c r="P4714" s="2"/>
      <c r="R4714" t="str">
        <f t="shared" si="307"/>
        <v/>
      </c>
    </row>
    <row r="4715" spans="1:18" ht="20.399999999999999" x14ac:dyDescent="0.35">
      <c r="A4715" s="1">
        <v>4713</v>
      </c>
      <c r="B4715" s="1" t="s">
        <v>2516</v>
      </c>
      <c r="C4715" s="1" t="s">
        <v>39</v>
      </c>
      <c r="D4715" s="1">
        <v>2014</v>
      </c>
      <c r="E4715" s="1">
        <v>122800</v>
      </c>
      <c r="F4715" s="1" t="s">
        <v>23</v>
      </c>
      <c r="G4715" s="1" t="s">
        <v>17</v>
      </c>
      <c r="H4715" s="1" t="s">
        <v>18</v>
      </c>
      <c r="I4715" s="1">
        <v>25.01</v>
      </c>
      <c r="J4715" s="1" t="s">
        <v>24</v>
      </c>
      <c r="K4715" s="1" t="s">
        <v>2517</v>
      </c>
      <c r="L4715" s="1">
        <v>5</v>
      </c>
      <c r="N4715" s="1">
        <v>5.65</v>
      </c>
      <c r="P4715" s="2">
        <f>--LEFT(K4715, FIND(" ", K4715) - 1)</f>
        <v>89.75</v>
      </c>
      <c r="R4715" t="str">
        <f t="shared" si="307"/>
        <v/>
      </c>
    </row>
    <row r="4716" spans="1:18" ht="20.399999999999999" x14ac:dyDescent="0.35">
      <c r="A4716" s="1">
        <v>4714</v>
      </c>
      <c r="B4716" s="1" t="s">
        <v>1592</v>
      </c>
      <c r="C4716" s="1" t="s">
        <v>129</v>
      </c>
      <c r="D4716" s="1">
        <v>2011</v>
      </c>
      <c r="E4716" s="1">
        <v>78000</v>
      </c>
      <c r="F4716" s="1" t="s">
        <v>23</v>
      </c>
      <c r="G4716" s="1" t="s">
        <v>17</v>
      </c>
      <c r="H4716" s="1" t="s">
        <v>36</v>
      </c>
      <c r="I4716" s="1">
        <v>15</v>
      </c>
      <c r="J4716" s="1" t="s">
        <v>24</v>
      </c>
      <c r="K4716" s="1" t="s">
        <v>188</v>
      </c>
      <c r="L4716" s="1">
        <v>5</v>
      </c>
      <c r="N4716" s="1">
        <v>14.5</v>
      </c>
      <c r="P4716" s="2"/>
      <c r="R4716" t="str">
        <f t="shared" si="307"/>
        <v/>
      </c>
    </row>
    <row r="4717" spans="1:18" ht="20.399999999999999" x14ac:dyDescent="0.35">
      <c r="A4717" s="1">
        <v>4715</v>
      </c>
      <c r="B4717" s="1" t="s">
        <v>749</v>
      </c>
      <c r="C4717" s="1" t="s">
        <v>129</v>
      </c>
      <c r="D4717" s="1">
        <v>2015</v>
      </c>
      <c r="E4717" s="1">
        <v>69000</v>
      </c>
      <c r="F4717" s="1" t="s">
        <v>23</v>
      </c>
      <c r="G4717" s="1" t="s">
        <v>17</v>
      </c>
      <c r="H4717" s="1" t="s">
        <v>18</v>
      </c>
      <c r="I4717" s="1">
        <v>26.59</v>
      </c>
      <c r="J4717" s="1" t="s">
        <v>24</v>
      </c>
      <c r="K4717" s="1" t="s">
        <v>51</v>
      </c>
      <c r="L4717" s="1">
        <v>5</v>
      </c>
      <c r="N4717" s="1">
        <v>5.9</v>
      </c>
      <c r="P4717" s="2">
        <f t="shared" ref="P4717:P4745" si="309">--LEFT(K4717, FIND(" ", K4717) - 1)</f>
        <v>74</v>
      </c>
      <c r="R4717" t="str">
        <f t="shared" si="307"/>
        <v/>
      </c>
    </row>
    <row r="4718" spans="1:18" ht="20.399999999999999" x14ac:dyDescent="0.35">
      <c r="A4718" s="1">
        <v>4716</v>
      </c>
      <c r="B4718" s="1" t="s">
        <v>2438</v>
      </c>
      <c r="C4718" s="1" t="s">
        <v>22</v>
      </c>
      <c r="D4718" s="1">
        <v>2015</v>
      </c>
      <c r="E4718" s="1">
        <v>65000</v>
      </c>
      <c r="F4718" s="1" t="s">
        <v>23</v>
      </c>
      <c r="G4718" s="1" t="s">
        <v>17</v>
      </c>
      <c r="H4718" s="1" t="s">
        <v>36</v>
      </c>
      <c r="I4718" s="1">
        <v>23.59</v>
      </c>
      <c r="J4718" s="1" t="s">
        <v>24</v>
      </c>
      <c r="K4718" s="1" t="s">
        <v>398</v>
      </c>
      <c r="L4718" s="1">
        <v>5</v>
      </c>
      <c r="N4718" s="1">
        <v>5</v>
      </c>
      <c r="P4718" s="2">
        <f t="shared" si="309"/>
        <v>67.040000000000006</v>
      </c>
      <c r="R4718" t="str">
        <f t="shared" si="307"/>
        <v/>
      </c>
    </row>
    <row r="4719" spans="1:18" ht="20.399999999999999" x14ac:dyDescent="0.35">
      <c r="A4719" s="1">
        <v>4717</v>
      </c>
      <c r="B4719" s="1" t="s">
        <v>1049</v>
      </c>
      <c r="C4719" s="1" t="s">
        <v>129</v>
      </c>
      <c r="D4719" s="1">
        <v>2015</v>
      </c>
      <c r="E4719" s="1">
        <v>23000</v>
      </c>
      <c r="F4719" s="1" t="s">
        <v>28</v>
      </c>
      <c r="G4719" s="1" t="s">
        <v>17</v>
      </c>
      <c r="H4719" s="1" t="s">
        <v>18</v>
      </c>
      <c r="I4719" s="1">
        <v>19.100000000000001</v>
      </c>
      <c r="J4719" s="1" t="s">
        <v>24</v>
      </c>
      <c r="K4719" s="1" t="s">
        <v>110</v>
      </c>
      <c r="L4719" s="1">
        <v>5</v>
      </c>
      <c r="N4719" s="1">
        <v>4.9000000000000004</v>
      </c>
      <c r="P4719" s="2">
        <f t="shared" si="309"/>
        <v>82</v>
      </c>
      <c r="R4719" t="str">
        <f t="shared" si="307"/>
        <v/>
      </c>
    </row>
    <row r="4720" spans="1:18" ht="20.399999999999999" x14ac:dyDescent="0.35">
      <c r="A4720" s="1">
        <v>4718</v>
      </c>
      <c r="B4720" s="1" t="s">
        <v>735</v>
      </c>
      <c r="C4720" s="1" t="s">
        <v>129</v>
      </c>
      <c r="D4720" s="1">
        <v>2009</v>
      </c>
      <c r="E4720" s="1">
        <v>70000</v>
      </c>
      <c r="F4720" s="1" t="s">
        <v>28</v>
      </c>
      <c r="G4720" s="1" t="s">
        <v>17</v>
      </c>
      <c r="H4720" s="1" t="s">
        <v>18</v>
      </c>
      <c r="I4720" s="1">
        <v>13.5</v>
      </c>
      <c r="J4720" s="1" t="s">
        <v>24</v>
      </c>
      <c r="K4720" s="1" t="s">
        <v>245</v>
      </c>
      <c r="L4720" s="1">
        <v>5</v>
      </c>
      <c r="N4720" s="1">
        <v>4.25</v>
      </c>
      <c r="P4720" s="2">
        <f t="shared" si="309"/>
        <v>130</v>
      </c>
      <c r="R4720" t="str">
        <f t="shared" si="307"/>
        <v/>
      </c>
    </row>
    <row r="4721" spans="1:18" ht="20.399999999999999" x14ac:dyDescent="0.35">
      <c r="A4721" s="1">
        <v>4719</v>
      </c>
      <c r="B4721" s="1" t="s">
        <v>1805</v>
      </c>
      <c r="C4721" s="1" t="s">
        <v>27</v>
      </c>
      <c r="D4721" s="1">
        <v>2014</v>
      </c>
      <c r="E4721" s="1">
        <v>250000</v>
      </c>
      <c r="F4721" s="1" t="s">
        <v>23</v>
      </c>
      <c r="G4721" s="1" t="s">
        <v>17</v>
      </c>
      <c r="H4721" s="1" t="s">
        <v>18</v>
      </c>
      <c r="I4721" s="1">
        <v>12.99</v>
      </c>
      <c r="J4721" s="1" t="s">
        <v>24</v>
      </c>
      <c r="K4721" s="1" t="s">
        <v>247</v>
      </c>
      <c r="L4721" s="1">
        <v>8</v>
      </c>
      <c r="N4721" s="1">
        <v>10.9</v>
      </c>
      <c r="P4721" s="2">
        <f t="shared" si="309"/>
        <v>100.6</v>
      </c>
      <c r="R4721" t="str">
        <f t="shared" si="307"/>
        <v/>
      </c>
    </row>
    <row r="4722" spans="1:18" ht="20.399999999999999" x14ac:dyDescent="0.35">
      <c r="A4722" s="1">
        <v>4720</v>
      </c>
      <c r="B4722" s="1" t="s">
        <v>605</v>
      </c>
      <c r="C4722" s="1" t="s">
        <v>61</v>
      </c>
      <c r="D4722" s="1">
        <v>2012</v>
      </c>
      <c r="E4722" s="1">
        <v>56000</v>
      </c>
      <c r="F4722" s="1" t="s">
        <v>28</v>
      </c>
      <c r="G4722" s="1" t="s">
        <v>17</v>
      </c>
      <c r="H4722" s="1" t="s">
        <v>18</v>
      </c>
      <c r="I4722" s="1">
        <v>13.2</v>
      </c>
      <c r="J4722" s="1" t="s">
        <v>24</v>
      </c>
      <c r="K4722" s="1" t="s">
        <v>606</v>
      </c>
      <c r="L4722" s="1">
        <v>5</v>
      </c>
      <c r="N4722" s="1">
        <v>2.4500000000000002</v>
      </c>
      <c r="P4722" s="2">
        <f t="shared" si="309"/>
        <v>94</v>
      </c>
      <c r="R4722" t="str">
        <f t="shared" si="307"/>
        <v/>
      </c>
    </row>
    <row r="4723" spans="1:18" ht="20.399999999999999" x14ac:dyDescent="0.35">
      <c r="A4723" s="1">
        <v>4721</v>
      </c>
      <c r="B4723" s="1" t="s">
        <v>463</v>
      </c>
      <c r="C4723" s="1" t="s">
        <v>22</v>
      </c>
      <c r="D4723" s="1">
        <v>2013</v>
      </c>
      <c r="E4723" s="1">
        <v>30000</v>
      </c>
      <c r="F4723" s="1" t="s">
        <v>28</v>
      </c>
      <c r="G4723" s="1" t="s">
        <v>17</v>
      </c>
      <c r="H4723" s="1" t="s">
        <v>18</v>
      </c>
      <c r="I4723" s="1">
        <v>22.74</v>
      </c>
      <c r="J4723" s="1" t="s">
        <v>24</v>
      </c>
      <c r="K4723" s="1" t="s">
        <v>464</v>
      </c>
      <c r="L4723" s="1">
        <v>5</v>
      </c>
      <c r="N4723" s="1">
        <v>2.5</v>
      </c>
      <c r="P4723" s="2">
        <f t="shared" si="309"/>
        <v>47.3</v>
      </c>
      <c r="R4723" t="str">
        <f t="shared" si="307"/>
        <v/>
      </c>
    </row>
    <row r="4724" spans="1:18" ht="20.399999999999999" x14ac:dyDescent="0.35">
      <c r="A4724" s="1">
        <v>4722</v>
      </c>
      <c r="B4724" s="1" t="s">
        <v>2518</v>
      </c>
      <c r="C4724" s="1" t="s">
        <v>57</v>
      </c>
      <c r="D4724" s="1">
        <v>2010</v>
      </c>
      <c r="E4724" s="1">
        <v>35000</v>
      </c>
      <c r="F4724" s="1" t="s">
        <v>28</v>
      </c>
      <c r="G4724" s="1" t="s">
        <v>35</v>
      </c>
      <c r="H4724" s="1" t="s">
        <v>18</v>
      </c>
      <c r="I4724" s="1">
        <v>8.1</v>
      </c>
      <c r="J4724" s="1" t="s">
        <v>24</v>
      </c>
      <c r="K4724" s="1" t="s">
        <v>2519</v>
      </c>
      <c r="L4724" s="1">
        <v>2</v>
      </c>
      <c r="N4724" s="1">
        <v>29.5</v>
      </c>
      <c r="P4724" s="2">
        <f t="shared" si="309"/>
        <v>387.3</v>
      </c>
      <c r="R4724" t="str">
        <f t="shared" si="307"/>
        <v/>
      </c>
    </row>
    <row r="4725" spans="1:18" ht="20.399999999999999" x14ac:dyDescent="0.35">
      <c r="A4725" s="1">
        <v>4723</v>
      </c>
      <c r="B4725" s="1" t="s">
        <v>209</v>
      </c>
      <c r="C4725" s="1" t="s">
        <v>43</v>
      </c>
      <c r="D4725" s="1">
        <v>2013</v>
      </c>
      <c r="E4725" s="1">
        <v>92250</v>
      </c>
      <c r="F4725" s="1" t="s">
        <v>23</v>
      </c>
      <c r="G4725" s="1" t="s">
        <v>17</v>
      </c>
      <c r="H4725" s="1" t="s">
        <v>36</v>
      </c>
      <c r="I4725" s="1">
        <v>22.7</v>
      </c>
      <c r="J4725" s="1" t="s">
        <v>24</v>
      </c>
      <c r="K4725" s="1" t="s">
        <v>210</v>
      </c>
      <c r="L4725" s="1">
        <v>5</v>
      </c>
      <c r="N4725" s="1">
        <v>5.75</v>
      </c>
      <c r="P4725" s="2">
        <f t="shared" si="309"/>
        <v>89.84</v>
      </c>
      <c r="R4725" t="str">
        <f t="shared" si="307"/>
        <v/>
      </c>
    </row>
    <row r="4726" spans="1:18" ht="20.399999999999999" x14ac:dyDescent="0.35">
      <c r="A4726" s="1">
        <v>4724</v>
      </c>
      <c r="B4726" s="1" t="s">
        <v>2520</v>
      </c>
      <c r="C4726" s="1" t="s">
        <v>22</v>
      </c>
      <c r="D4726" s="1">
        <v>2018</v>
      </c>
      <c r="E4726" s="1">
        <v>40000</v>
      </c>
      <c r="F4726" s="1" t="s">
        <v>28</v>
      </c>
      <c r="G4726" s="1" t="s">
        <v>17</v>
      </c>
      <c r="H4726" s="1" t="s">
        <v>18</v>
      </c>
      <c r="I4726" s="1">
        <v>20.14</v>
      </c>
      <c r="J4726" s="1" t="s">
        <v>24</v>
      </c>
      <c r="K4726" s="1" t="s">
        <v>327</v>
      </c>
      <c r="L4726" s="1">
        <v>5</v>
      </c>
      <c r="M4726" s="1" t="s">
        <v>1543</v>
      </c>
      <c r="N4726" s="1">
        <v>5</v>
      </c>
      <c r="P4726" s="2">
        <f t="shared" si="309"/>
        <v>81.86</v>
      </c>
      <c r="Q4726">
        <f t="shared" si="306"/>
        <v>671000</v>
      </c>
      <c r="R4726">
        <f t="shared" si="307"/>
        <v>99.987800298062595</v>
      </c>
    </row>
    <row r="4727" spans="1:18" ht="20.399999999999999" x14ac:dyDescent="0.35">
      <c r="A4727" s="1">
        <v>4725</v>
      </c>
      <c r="B4727" s="1" t="s">
        <v>2521</v>
      </c>
      <c r="C4727" s="1" t="s">
        <v>53</v>
      </c>
      <c r="D4727" s="1">
        <v>2014</v>
      </c>
      <c r="E4727" s="1">
        <v>96848</v>
      </c>
      <c r="F4727" s="1" t="s">
        <v>28</v>
      </c>
      <c r="G4727" s="1" t="s">
        <v>35</v>
      </c>
      <c r="H4727" s="1" t="s">
        <v>18</v>
      </c>
      <c r="I4727" s="1">
        <v>14.3</v>
      </c>
      <c r="J4727" s="1" t="s">
        <v>24</v>
      </c>
      <c r="K4727" s="1" t="s">
        <v>49</v>
      </c>
      <c r="L4727" s="1">
        <v>5</v>
      </c>
      <c r="N4727" s="1">
        <v>4.62</v>
      </c>
      <c r="P4727" s="2">
        <f t="shared" si="309"/>
        <v>103.6</v>
      </c>
      <c r="R4727" t="str">
        <f t="shared" si="307"/>
        <v/>
      </c>
    </row>
    <row r="4728" spans="1:18" ht="20.399999999999999" x14ac:dyDescent="0.35">
      <c r="A4728" s="1">
        <v>4726</v>
      </c>
      <c r="B4728" s="1" t="s">
        <v>373</v>
      </c>
      <c r="C4728" s="1" t="s">
        <v>61</v>
      </c>
      <c r="D4728" s="1">
        <v>2016</v>
      </c>
      <c r="E4728" s="1">
        <v>42000</v>
      </c>
      <c r="F4728" s="1" t="s">
        <v>23</v>
      </c>
      <c r="G4728" s="1" t="s">
        <v>35</v>
      </c>
      <c r="H4728" s="1" t="s">
        <v>18</v>
      </c>
      <c r="I4728" s="1">
        <v>15.73</v>
      </c>
      <c r="J4728" s="1" t="s">
        <v>24</v>
      </c>
      <c r="K4728" s="1" t="s">
        <v>139</v>
      </c>
      <c r="L4728" s="1">
        <v>5</v>
      </c>
      <c r="N4728" s="1">
        <v>23.5</v>
      </c>
      <c r="P4728" s="2">
        <f t="shared" si="309"/>
        <v>174.33</v>
      </c>
      <c r="R4728" t="str">
        <f t="shared" si="307"/>
        <v/>
      </c>
    </row>
    <row r="4729" spans="1:18" ht="20.399999999999999" x14ac:dyDescent="0.35">
      <c r="A4729" s="1">
        <v>4727</v>
      </c>
      <c r="B4729" s="1" t="s">
        <v>211</v>
      </c>
      <c r="C4729" s="1" t="s">
        <v>57</v>
      </c>
      <c r="D4729" s="1">
        <v>2013</v>
      </c>
      <c r="E4729" s="1">
        <v>55886</v>
      </c>
      <c r="F4729" s="1" t="s">
        <v>23</v>
      </c>
      <c r="G4729" s="1" t="s">
        <v>17</v>
      </c>
      <c r="H4729" s="1" t="s">
        <v>18</v>
      </c>
      <c r="I4729" s="1">
        <v>16</v>
      </c>
      <c r="J4729" s="1" t="s">
        <v>24</v>
      </c>
      <c r="K4729" s="1" t="s">
        <v>167</v>
      </c>
      <c r="L4729" s="1">
        <v>7</v>
      </c>
      <c r="N4729" s="1">
        <v>7.25</v>
      </c>
      <c r="P4729" s="2">
        <f t="shared" si="309"/>
        <v>140</v>
      </c>
      <c r="R4729" t="str">
        <f t="shared" si="307"/>
        <v/>
      </c>
    </row>
    <row r="4730" spans="1:18" ht="20.399999999999999" x14ac:dyDescent="0.35">
      <c r="A4730" s="1">
        <v>4728</v>
      </c>
      <c r="B4730" s="1" t="s">
        <v>1571</v>
      </c>
      <c r="C4730" s="1" t="s">
        <v>53</v>
      </c>
      <c r="D4730" s="1">
        <v>2019</v>
      </c>
      <c r="E4730" s="1">
        <v>12336</v>
      </c>
      <c r="F4730" s="1" t="s">
        <v>28</v>
      </c>
      <c r="G4730" s="1" t="s">
        <v>17</v>
      </c>
      <c r="H4730" s="1" t="s">
        <v>18</v>
      </c>
      <c r="I4730" s="1">
        <v>17</v>
      </c>
      <c r="J4730" s="1" t="s">
        <v>24</v>
      </c>
      <c r="K4730" s="1" t="s">
        <v>283</v>
      </c>
      <c r="L4730" s="1">
        <v>5</v>
      </c>
      <c r="M4730" s="1" t="s">
        <v>2467</v>
      </c>
      <c r="N4730" s="1">
        <v>11.88</v>
      </c>
      <c r="P4730" s="2">
        <f t="shared" si="309"/>
        <v>121.3</v>
      </c>
      <c r="Q4730">
        <f t="shared" si="306"/>
        <v>1360000</v>
      </c>
      <c r="R4730">
        <f t="shared" si="307"/>
        <v>99.991080882352932</v>
      </c>
    </row>
    <row r="4731" spans="1:18" ht="20.399999999999999" x14ac:dyDescent="0.35">
      <c r="A4731" s="1">
        <v>4729</v>
      </c>
      <c r="B4731" s="1" t="s">
        <v>2522</v>
      </c>
      <c r="C4731" s="1" t="s">
        <v>27</v>
      </c>
      <c r="D4731" s="1">
        <v>2009</v>
      </c>
      <c r="E4731" s="1">
        <v>60000</v>
      </c>
      <c r="F4731" s="1" t="s">
        <v>28</v>
      </c>
      <c r="G4731" s="1" t="s">
        <v>17</v>
      </c>
      <c r="H4731" s="1" t="s">
        <v>145</v>
      </c>
      <c r="I4731" s="1">
        <v>13.9</v>
      </c>
      <c r="J4731" s="1" t="s">
        <v>24</v>
      </c>
      <c r="K4731" s="1" t="s">
        <v>147</v>
      </c>
      <c r="L4731" s="1">
        <v>5</v>
      </c>
      <c r="N4731" s="1">
        <v>2.25</v>
      </c>
      <c r="P4731" s="2">
        <f t="shared" si="309"/>
        <v>103.2</v>
      </c>
      <c r="R4731" t="str">
        <f t="shared" si="307"/>
        <v/>
      </c>
    </row>
    <row r="4732" spans="1:18" ht="20.399999999999999" x14ac:dyDescent="0.35">
      <c r="A4732" s="1">
        <v>4730</v>
      </c>
      <c r="B4732" s="1" t="s">
        <v>2523</v>
      </c>
      <c r="C4732" s="1" t="s">
        <v>22</v>
      </c>
      <c r="D4732" s="1">
        <v>2003</v>
      </c>
      <c r="E4732" s="1">
        <v>83000</v>
      </c>
      <c r="F4732" s="1" t="s">
        <v>28</v>
      </c>
      <c r="G4732" s="1" t="s">
        <v>17</v>
      </c>
      <c r="H4732" s="1" t="s">
        <v>36</v>
      </c>
      <c r="I4732" s="1">
        <v>14.2</v>
      </c>
      <c r="J4732" s="1" t="s">
        <v>24</v>
      </c>
      <c r="K4732" s="1" t="s">
        <v>2290</v>
      </c>
      <c r="L4732" s="1">
        <v>5</v>
      </c>
      <c r="N4732" s="1">
        <v>0.85</v>
      </c>
      <c r="P4732" s="2">
        <f t="shared" si="309"/>
        <v>92</v>
      </c>
      <c r="R4732" t="str">
        <f t="shared" si="307"/>
        <v/>
      </c>
    </row>
    <row r="4733" spans="1:18" ht="20.399999999999999" x14ac:dyDescent="0.35">
      <c r="A4733" s="1">
        <v>4731</v>
      </c>
      <c r="B4733" s="1" t="s">
        <v>1998</v>
      </c>
      <c r="C4733" s="1" t="s">
        <v>22</v>
      </c>
      <c r="D4733" s="1">
        <v>2018</v>
      </c>
      <c r="E4733" s="1">
        <v>24000</v>
      </c>
      <c r="F4733" s="1" t="s">
        <v>28</v>
      </c>
      <c r="G4733" s="1" t="s">
        <v>17</v>
      </c>
      <c r="H4733" s="1" t="s">
        <v>18</v>
      </c>
      <c r="I4733" s="1">
        <v>19.690000000000001</v>
      </c>
      <c r="J4733" s="1" t="s">
        <v>24</v>
      </c>
      <c r="K4733" s="1" t="s">
        <v>398</v>
      </c>
      <c r="L4733" s="1">
        <v>5</v>
      </c>
      <c r="M4733" s="1" t="s">
        <v>2016</v>
      </c>
      <c r="N4733" s="1">
        <v>4</v>
      </c>
      <c r="P4733" s="2">
        <f t="shared" si="309"/>
        <v>67.040000000000006</v>
      </c>
      <c r="Q4733">
        <f t="shared" si="306"/>
        <v>699000</v>
      </c>
      <c r="R4733">
        <f t="shared" si="307"/>
        <v>99.990409155937044</v>
      </c>
    </row>
    <row r="4734" spans="1:18" ht="20.399999999999999" x14ac:dyDescent="0.35">
      <c r="A4734" s="1">
        <v>4732</v>
      </c>
      <c r="B4734" s="1" t="s">
        <v>183</v>
      </c>
      <c r="C4734" s="1" t="s">
        <v>22</v>
      </c>
      <c r="D4734" s="1">
        <v>2016</v>
      </c>
      <c r="E4734" s="1">
        <v>32198</v>
      </c>
      <c r="F4734" s="1" t="s">
        <v>28</v>
      </c>
      <c r="G4734" s="1" t="s">
        <v>35</v>
      </c>
      <c r="H4734" s="1" t="s">
        <v>18</v>
      </c>
      <c r="I4734" s="1">
        <v>16.5</v>
      </c>
      <c r="J4734" s="1" t="s">
        <v>24</v>
      </c>
      <c r="K4734" s="1" t="s">
        <v>184</v>
      </c>
      <c r="L4734" s="1">
        <v>5</v>
      </c>
      <c r="N4734" s="1">
        <v>5.0999999999999996</v>
      </c>
      <c r="P4734" s="2">
        <f t="shared" si="309"/>
        <v>86.8</v>
      </c>
      <c r="R4734" t="str">
        <f t="shared" si="307"/>
        <v/>
      </c>
    </row>
    <row r="4735" spans="1:18" ht="20.399999999999999" x14ac:dyDescent="0.35">
      <c r="A4735" s="1">
        <v>4733</v>
      </c>
      <c r="B4735" s="1" t="s">
        <v>1205</v>
      </c>
      <c r="C4735" s="1" t="s">
        <v>39</v>
      </c>
      <c r="D4735" s="1">
        <v>2014</v>
      </c>
      <c r="E4735" s="1">
        <v>92247</v>
      </c>
      <c r="F4735" s="1" t="s">
        <v>23</v>
      </c>
      <c r="G4735" s="1" t="s">
        <v>17</v>
      </c>
      <c r="H4735" s="1" t="s">
        <v>18</v>
      </c>
      <c r="I4735" s="1">
        <v>12.99</v>
      </c>
      <c r="J4735" s="1" t="s">
        <v>24</v>
      </c>
      <c r="K4735" s="1" t="s">
        <v>247</v>
      </c>
      <c r="L4735" s="1">
        <v>7</v>
      </c>
      <c r="N4735" s="1">
        <v>12.5</v>
      </c>
      <c r="P4735" s="2">
        <f t="shared" si="309"/>
        <v>100.6</v>
      </c>
      <c r="R4735" t="str">
        <f t="shared" si="307"/>
        <v/>
      </c>
    </row>
    <row r="4736" spans="1:18" ht="20.399999999999999" x14ac:dyDescent="0.35">
      <c r="A4736" s="1">
        <v>4734</v>
      </c>
      <c r="B4736" s="1" t="s">
        <v>1512</v>
      </c>
      <c r="C4736" s="1" t="s">
        <v>27</v>
      </c>
      <c r="D4736" s="1">
        <v>2011</v>
      </c>
      <c r="E4736" s="1">
        <v>121311</v>
      </c>
      <c r="F4736" s="1" t="s">
        <v>23</v>
      </c>
      <c r="G4736" s="1" t="s">
        <v>17</v>
      </c>
      <c r="H4736" s="1" t="s">
        <v>18</v>
      </c>
      <c r="I4736" s="1">
        <v>20.64</v>
      </c>
      <c r="J4736" s="1" t="s">
        <v>24</v>
      </c>
      <c r="K4736" s="1" t="s">
        <v>181</v>
      </c>
      <c r="L4736" s="1">
        <v>5</v>
      </c>
      <c r="M4736" s="1" t="s">
        <v>2524</v>
      </c>
      <c r="N4736" s="1">
        <v>2.9</v>
      </c>
      <c r="P4736" s="2">
        <f t="shared" si="309"/>
        <v>108.5</v>
      </c>
      <c r="Q4736">
        <f t="shared" si="306"/>
        <v>1432000</v>
      </c>
      <c r="R4736">
        <f t="shared" si="307"/>
        <v>99.992423184357534</v>
      </c>
    </row>
    <row r="4737" spans="1:18" ht="20.399999999999999" x14ac:dyDescent="0.35">
      <c r="A4737" s="1">
        <v>4735</v>
      </c>
      <c r="B4737" s="1" t="s">
        <v>1664</v>
      </c>
      <c r="C4737" s="1" t="s">
        <v>34</v>
      </c>
      <c r="D4737" s="1">
        <v>2016</v>
      </c>
      <c r="E4737" s="1">
        <v>66296</v>
      </c>
      <c r="F4737" s="1" t="s">
        <v>23</v>
      </c>
      <c r="G4737" s="1" t="s">
        <v>17</v>
      </c>
      <c r="H4737" s="1" t="s">
        <v>18</v>
      </c>
      <c r="I4737" s="1">
        <v>16</v>
      </c>
      <c r="J4737" s="1" t="s">
        <v>24</v>
      </c>
      <c r="K4737" s="1" t="s">
        <v>167</v>
      </c>
      <c r="L4737" s="1">
        <v>7</v>
      </c>
      <c r="N4737" s="1">
        <v>15.96</v>
      </c>
      <c r="P4737" s="2">
        <f t="shared" si="309"/>
        <v>140</v>
      </c>
      <c r="R4737" t="str">
        <f t="shared" si="307"/>
        <v/>
      </c>
    </row>
    <row r="4738" spans="1:18" ht="20.399999999999999" x14ac:dyDescent="0.35">
      <c r="A4738" s="1">
        <v>4736</v>
      </c>
      <c r="B4738" s="1" t="s">
        <v>2145</v>
      </c>
      <c r="C4738" s="1" t="s">
        <v>15</v>
      </c>
      <c r="D4738" s="1">
        <v>2015</v>
      </c>
      <c r="E4738" s="1">
        <v>41000</v>
      </c>
      <c r="F4738" s="1" t="s">
        <v>28</v>
      </c>
      <c r="G4738" s="1" t="s">
        <v>35</v>
      </c>
      <c r="H4738" s="1" t="s">
        <v>18</v>
      </c>
      <c r="I4738" s="1">
        <v>16.899999999999999</v>
      </c>
      <c r="J4738" s="1" t="s">
        <v>24</v>
      </c>
      <c r="K4738" s="1" t="s">
        <v>110</v>
      </c>
      <c r="L4738" s="1">
        <v>5</v>
      </c>
      <c r="N4738" s="1">
        <v>5.45</v>
      </c>
      <c r="P4738" s="2">
        <f t="shared" si="309"/>
        <v>82</v>
      </c>
      <c r="R4738" t="str">
        <f t="shared" si="307"/>
        <v/>
      </c>
    </row>
    <row r="4739" spans="1:18" ht="20.399999999999999" x14ac:dyDescent="0.35">
      <c r="A4739" s="1">
        <v>4737</v>
      </c>
      <c r="B4739" s="1" t="s">
        <v>1773</v>
      </c>
      <c r="C4739" s="1" t="s">
        <v>53</v>
      </c>
      <c r="D4739" s="1">
        <v>2017</v>
      </c>
      <c r="E4739" s="1">
        <v>38681</v>
      </c>
      <c r="F4739" s="1" t="s">
        <v>23</v>
      </c>
      <c r="G4739" s="1" t="s">
        <v>17</v>
      </c>
      <c r="H4739" s="1" t="s">
        <v>18</v>
      </c>
      <c r="I4739" s="1">
        <v>13.5</v>
      </c>
      <c r="J4739" s="1" t="s">
        <v>24</v>
      </c>
      <c r="K4739" s="1" t="s">
        <v>1228</v>
      </c>
      <c r="L4739" s="1">
        <v>7</v>
      </c>
      <c r="N4739" s="1">
        <v>23.86</v>
      </c>
      <c r="P4739" s="2">
        <f t="shared" si="309"/>
        <v>157.69999999999999</v>
      </c>
      <c r="R4739" t="str">
        <f t="shared" si="307"/>
        <v/>
      </c>
    </row>
    <row r="4740" spans="1:18" ht="20.399999999999999" x14ac:dyDescent="0.35">
      <c r="A4740" s="1">
        <v>4738</v>
      </c>
      <c r="B4740" s="1" t="s">
        <v>1967</v>
      </c>
      <c r="C4740" s="1" t="s">
        <v>53</v>
      </c>
      <c r="D4740" s="1">
        <v>2008</v>
      </c>
      <c r="E4740" s="1">
        <v>43761</v>
      </c>
      <c r="F4740" s="1" t="s">
        <v>28</v>
      </c>
      <c r="G4740" s="1" t="s">
        <v>17</v>
      </c>
      <c r="H4740" s="1" t="s">
        <v>18</v>
      </c>
      <c r="I4740" s="1">
        <v>18</v>
      </c>
      <c r="J4740" s="1" t="s">
        <v>24</v>
      </c>
      <c r="K4740" s="1" t="s">
        <v>536</v>
      </c>
      <c r="L4740" s="1">
        <v>5</v>
      </c>
      <c r="N4740" s="1">
        <v>1.75</v>
      </c>
      <c r="P4740" s="2">
        <f t="shared" si="309"/>
        <v>62</v>
      </c>
      <c r="R4740" t="str">
        <f t="shared" si="307"/>
        <v/>
      </c>
    </row>
    <row r="4741" spans="1:18" ht="20.399999999999999" x14ac:dyDescent="0.35">
      <c r="A4741" s="1">
        <v>4739</v>
      </c>
      <c r="B4741" s="1" t="s">
        <v>173</v>
      </c>
      <c r="C4741" s="1" t="s">
        <v>39</v>
      </c>
      <c r="D4741" s="1">
        <v>2017</v>
      </c>
      <c r="E4741" s="1">
        <v>17400</v>
      </c>
      <c r="F4741" s="1" t="s">
        <v>23</v>
      </c>
      <c r="G4741" s="1" t="s">
        <v>17</v>
      </c>
      <c r="H4741" s="1" t="s">
        <v>18</v>
      </c>
      <c r="I4741" s="1">
        <v>24.52</v>
      </c>
      <c r="J4741" s="1" t="s">
        <v>24</v>
      </c>
      <c r="K4741" s="1" t="s">
        <v>80</v>
      </c>
      <c r="L4741" s="1">
        <v>7</v>
      </c>
      <c r="N4741" s="1">
        <v>9.75</v>
      </c>
      <c r="P4741" s="2">
        <f t="shared" si="309"/>
        <v>88.5</v>
      </c>
      <c r="R4741" t="str">
        <f t="shared" si="307"/>
        <v/>
      </c>
    </row>
    <row r="4742" spans="1:18" ht="20.399999999999999" x14ac:dyDescent="0.35">
      <c r="A4742" s="1">
        <v>4740</v>
      </c>
      <c r="B4742" s="1" t="s">
        <v>68</v>
      </c>
      <c r="C4742" s="1" t="s">
        <v>74</v>
      </c>
      <c r="D4742" s="1">
        <v>2013</v>
      </c>
      <c r="E4742" s="1">
        <v>61510</v>
      </c>
      <c r="F4742" s="1" t="s">
        <v>23</v>
      </c>
      <c r="G4742" s="1" t="s">
        <v>17</v>
      </c>
      <c r="H4742" s="1" t="s">
        <v>18</v>
      </c>
      <c r="I4742" s="1">
        <v>25.8</v>
      </c>
      <c r="J4742" s="1" t="s">
        <v>24</v>
      </c>
      <c r="K4742" s="1" t="s">
        <v>69</v>
      </c>
      <c r="L4742" s="1">
        <v>5</v>
      </c>
      <c r="N4742" s="1">
        <v>4.75</v>
      </c>
      <c r="P4742" s="2">
        <f t="shared" si="309"/>
        <v>98.6</v>
      </c>
      <c r="R4742" t="str">
        <f t="shared" si="307"/>
        <v/>
      </c>
    </row>
    <row r="4743" spans="1:18" ht="20.399999999999999" x14ac:dyDescent="0.35">
      <c r="A4743" s="1">
        <v>4741</v>
      </c>
      <c r="B4743" s="1" t="s">
        <v>839</v>
      </c>
      <c r="C4743" s="1" t="s">
        <v>61</v>
      </c>
      <c r="D4743" s="1">
        <v>2014</v>
      </c>
      <c r="E4743" s="1">
        <v>60000</v>
      </c>
      <c r="F4743" s="1" t="s">
        <v>28</v>
      </c>
      <c r="G4743" s="1" t="s">
        <v>17</v>
      </c>
      <c r="H4743" s="1" t="s">
        <v>18</v>
      </c>
      <c r="I4743" s="1">
        <v>17.399999999999999</v>
      </c>
      <c r="J4743" s="1" t="s">
        <v>24</v>
      </c>
      <c r="K4743" s="1" t="s">
        <v>201</v>
      </c>
      <c r="L4743" s="1">
        <v>5</v>
      </c>
      <c r="N4743" s="1">
        <v>6.25</v>
      </c>
      <c r="P4743" s="2">
        <f t="shared" si="309"/>
        <v>117.3</v>
      </c>
      <c r="R4743" t="str">
        <f t="shared" si="307"/>
        <v/>
      </c>
    </row>
    <row r="4744" spans="1:18" ht="20.399999999999999" x14ac:dyDescent="0.35">
      <c r="A4744" s="1">
        <v>4742</v>
      </c>
      <c r="B4744" s="1" t="s">
        <v>1355</v>
      </c>
      <c r="C4744" s="1" t="s">
        <v>74</v>
      </c>
      <c r="D4744" s="1">
        <v>2014</v>
      </c>
      <c r="E4744" s="1">
        <v>35165</v>
      </c>
      <c r="F4744" s="1" t="s">
        <v>23</v>
      </c>
      <c r="G4744" s="1" t="s">
        <v>35</v>
      </c>
      <c r="H4744" s="1" t="s">
        <v>36</v>
      </c>
      <c r="I4744" s="1">
        <v>23.8</v>
      </c>
      <c r="J4744" s="1" t="s">
        <v>24</v>
      </c>
      <c r="K4744" s="1" t="s">
        <v>331</v>
      </c>
      <c r="L4744" s="1">
        <v>5</v>
      </c>
      <c r="N4744" s="1">
        <v>22</v>
      </c>
      <c r="P4744" s="2">
        <f t="shared" si="309"/>
        <v>112</v>
      </c>
      <c r="R4744" t="str">
        <f t="shared" si="307"/>
        <v/>
      </c>
    </row>
    <row r="4745" spans="1:18" ht="20.399999999999999" x14ac:dyDescent="0.35">
      <c r="A4745" s="1">
        <v>4743</v>
      </c>
      <c r="B4745" s="1" t="s">
        <v>1283</v>
      </c>
      <c r="C4745" s="1" t="s">
        <v>53</v>
      </c>
      <c r="D4745" s="1">
        <v>2016</v>
      </c>
      <c r="E4745" s="1">
        <v>41617</v>
      </c>
      <c r="F4745" s="1" t="s">
        <v>28</v>
      </c>
      <c r="G4745" s="1" t="s">
        <v>35</v>
      </c>
      <c r="H4745" s="1" t="s">
        <v>18</v>
      </c>
      <c r="I4745" s="1">
        <v>14.53</v>
      </c>
      <c r="J4745" s="1" t="s">
        <v>24</v>
      </c>
      <c r="K4745" s="1" t="s">
        <v>97</v>
      </c>
      <c r="L4745" s="1">
        <v>5</v>
      </c>
      <c r="N4745" s="1">
        <v>14.14</v>
      </c>
      <c r="P4745" s="2">
        <f t="shared" si="309"/>
        <v>138.1</v>
      </c>
      <c r="R4745" t="str">
        <f t="shared" si="307"/>
        <v/>
      </c>
    </row>
    <row r="4746" spans="1:18" ht="20.399999999999999" x14ac:dyDescent="0.35">
      <c r="A4746" s="1">
        <v>4744</v>
      </c>
      <c r="B4746" s="1" t="s">
        <v>257</v>
      </c>
      <c r="C4746" s="1" t="s">
        <v>57</v>
      </c>
      <c r="D4746" s="1">
        <v>2005</v>
      </c>
      <c r="E4746" s="1">
        <v>45000</v>
      </c>
      <c r="F4746" s="1" t="s">
        <v>28</v>
      </c>
      <c r="G4746" s="1" t="s">
        <v>17</v>
      </c>
      <c r="H4746" s="1" t="s">
        <v>18</v>
      </c>
      <c r="I4746" s="1">
        <v>17</v>
      </c>
      <c r="J4746" s="1" t="s">
        <v>24</v>
      </c>
      <c r="K4746" s="1" t="s">
        <v>188</v>
      </c>
      <c r="L4746" s="1">
        <v>5</v>
      </c>
      <c r="N4746" s="1">
        <v>0.95</v>
      </c>
      <c r="P4746" s="2"/>
      <c r="R4746" t="str">
        <f t="shared" si="307"/>
        <v/>
      </c>
    </row>
    <row r="4747" spans="1:18" ht="20.399999999999999" x14ac:dyDescent="0.35">
      <c r="A4747" s="1">
        <v>4745</v>
      </c>
      <c r="B4747" s="1" t="s">
        <v>336</v>
      </c>
      <c r="C4747" s="1" t="s">
        <v>61</v>
      </c>
      <c r="D4747" s="1">
        <v>2014</v>
      </c>
      <c r="E4747" s="1">
        <v>65000</v>
      </c>
      <c r="F4747" s="1" t="s">
        <v>28</v>
      </c>
      <c r="G4747" s="1" t="s">
        <v>35</v>
      </c>
      <c r="H4747" s="1" t="s">
        <v>18</v>
      </c>
      <c r="I4747" s="1">
        <v>13.7</v>
      </c>
      <c r="J4747" s="1" t="s">
        <v>24</v>
      </c>
      <c r="K4747" s="1" t="s">
        <v>337</v>
      </c>
      <c r="L4747" s="1">
        <v>5</v>
      </c>
      <c r="N4747" s="1">
        <v>11.95</v>
      </c>
      <c r="P4747" s="2">
        <f t="shared" ref="P4747:P4778" si="310">--LEFT(K4747, FIND(" ", K4747) - 1)</f>
        <v>157.75</v>
      </c>
      <c r="R4747" t="str">
        <f t="shared" si="307"/>
        <v/>
      </c>
    </row>
    <row r="4748" spans="1:18" ht="20.399999999999999" x14ac:dyDescent="0.35">
      <c r="A4748" s="1">
        <v>4746</v>
      </c>
      <c r="B4748" s="1" t="s">
        <v>262</v>
      </c>
      <c r="C4748" s="1" t="s">
        <v>61</v>
      </c>
      <c r="D4748" s="1">
        <v>2011</v>
      </c>
      <c r="E4748" s="1">
        <v>68000</v>
      </c>
      <c r="F4748" s="1" t="s">
        <v>28</v>
      </c>
      <c r="G4748" s="1" t="s">
        <v>17</v>
      </c>
      <c r="H4748" s="1" t="s">
        <v>18</v>
      </c>
      <c r="I4748" s="1">
        <v>18.899999999999999</v>
      </c>
      <c r="J4748" s="1" t="s">
        <v>24</v>
      </c>
      <c r="K4748" s="1" t="s">
        <v>88</v>
      </c>
      <c r="L4748" s="1">
        <v>5</v>
      </c>
      <c r="N4748" s="1">
        <v>2.5</v>
      </c>
      <c r="P4748" s="2">
        <f t="shared" si="310"/>
        <v>67.099999999999994</v>
      </c>
      <c r="R4748" t="str">
        <f t="shared" si="307"/>
        <v/>
      </c>
    </row>
    <row r="4749" spans="1:18" ht="20.399999999999999" x14ac:dyDescent="0.35">
      <c r="A4749" s="1">
        <v>4747</v>
      </c>
      <c r="B4749" s="1" t="s">
        <v>1118</v>
      </c>
      <c r="C4749" s="1" t="s">
        <v>15</v>
      </c>
      <c r="D4749" s="1">
        <v>2013</v>
      </c>
      <c r="E4749" s="1">
        <v>49000</v>
      </c>
      <c r="F4749" s="1" t="s">
        <v>28</v>
      </c>
      <c r="G4749" s="1" t="s">
        <v>17</v>
      </c>
      <c r="H4749" s="1" t="s">
        <v>18</v>
      </c>
      <c r="I4749" s="1">
        <v>19.809999999999999</v>
      </c>
      <c r="J4749" s="1" t="s">
        <v>24</v>
      </c>
      <c r="K4749" s="1" t="s">
        <v>351</v>
      </c>
      <c r="L4749" s="1">
        <v>5</v>
      </c>
      <c r="N4749" s="1">
        <v>2.75</v>
      </c>
      <c r="P4749" s="2">
        <f t="shared" si="310"/>
        <v>68.05</v>
      </c>
      <c r="R4749" t="str">
        <f t="shared" ref="R4749:R4812" si="311">IF(Q4749&lt;&gt;"", ((Q4749 - P4749) / Q4749) * 100, "")</f>
        <v/>
      </c>
    </row>
    <row r="4750" spans="1:18" ht="20.399999999999999" x14ac:dyDescent="0.35">
      <c r="A4750" s="1">
        <v>4748</v>
      </c>
      <c r="B4750" s="1" t="s">
        <v>2525</v>
      </c>
      <c r="C4750" s="1" t="s">
        <v>34</v>
      </c>
      <c r="D4750" s="1">
        <v>2019</v>
      </c>
      <c r="E4750" s="1">
        <v>16698</v>
      </c>
      <c r="F4750" s="1" t="s">
        <v>28</v>
      </c>
      <c r="G4750" s="1" t="s">
        <v>17</v>
      </c>
      <c r="H4750" s="1" t="s">
        <v>18</v>
      </c>
      <c r="I4750" s="1">
        <v>23.84</v>
      </c>
      <c r="J4750" s="1" t="s">
        <v>24</v>
      </c>
      <c r="K4750" s="1" t="s">
        <v>1143</v>
      </c>
      <c r="L4750" s="1">
        <v>5</v>
      </c>
      <c r="M4750" s="1" t="s">
        <v>2526</v>
      </c>
      <c r="N4750" s="1">
        <v>5.85</v>
      </c>
      <c r="P4750" s="2">
        <f t="shared" si="310"/>
        <v>84</v>
      </c>
      <c r="Q4750">
        <f t="shared" ref="Q4750:Q4809" si="312">VALUE(SUBSTITUTE(SUBSTITUTE(TRIM(M4750), CHAR(160), ""), " Lakh", "")) * 100000</f>
        <v>621000</v>
      </c>
      <c r="R4750">
        <f t="shared" si="311"/>
        <v>99.986473429951701</v>
      </c>
    </row>
    <row r="4751" spans="1:18" ht="20.399999999999999" x14ac:dyDescent="0.35">
      <c r="A4751" s="1">
        <v>4749</v>
      </c>
      <c r="B4751" s="1" t="s">
        <v>1354</v>
      </c>
      <c r="C4751" s="1" t="s">
        <v>129</v>
      </c>
      <c r="D4751" s="1">
        <v>2016</v>
      </c>
      <c r="E4751" s="1">
        <v>30965</v>
      </c>
      <c r="F4751" s="1" t="s">
        <v>28</v>
      </c>
      <c r="G4751" s="1" t="s">
        <v>17</v>
      </c>
      <c r="H4751" s="1" t="s">
        <v>18</v>
      </c>
      <c r="I4751" s="1">
        <v>21.4</v>
      </c>
      <c r="J4751" s="1" t="s">
        <v>24</v>
      </c>
      <c r="K4751" s="1" t="s">
        <v>347</v>
      </c>
      <c r="L4751" s="1">
        <v>5</v>
      </c>
      <c r="N4751" s="1">
        <v>6.25</v>
      </c>
      <c r="P4751" s="2">
        <f t="shared" si="310"/>
        <v>83.1</v>
      </c>
      <c r="R4751" t="str">
        <f t="shared" si="311"/>
        <v/>
      </c>
    </row>
    <row r="4752" spans="1:18" ht="20.399999999999999" x14ac:dyDescent="0.35">
      <c r="A4752" s="1">
        <v>4750</v>
      </c>
      <c r="B4752" s="1" t="s">
        <v>102</v>
      </c>
      <c r="C4752" s="1" t="s">
        <v>15</v>
      </c>
      <c r="D4752" s="1">
        <v>2014</v>
      </c>
      <c r="E4752" s="1">
        <v>56058</v>
      </c>
      <c r="F4752" s="1" t="s">
        <v>28</v>
      </c>
      <c r="G4752" s="1" t="s">
        <v>17</v>
      </c>
      <c r="H4752" s="1" t="s">
        <v>18</v>
      </c>
      <c r="I4752" s="1">
        <v>15.04</v>
      </c>
      <c r="J4752" s="1" t="s">
        <v>24</v>
      </c>
      <c r="K4752" s="1" t="s">
        <v>147</v>
      </c>
      <c r="L4752" s="1">
        <v>5</v>
      </c>
      <c r="N4752" s="1">
        <v>4.95</v>
      </c>
      <c r="P4752" s="2">
        <f t="shared" si="310"/>
        <v>103.2</v>
      </c>
      <c r="R4752" t="str">
        <f t="shared" si="311"/>
        <v/>
      </c>
    </row>
    <row r="4753" spans="1:18" ht="20.399999999999999" x14ac:dyDescent="0.35">
      <c r="A4753" s="1">
        <v>4751</v>
      </c>
      <c r="B4753" s="1" t="s">
        <v>1874</v>
      </c>
      <c r="C4753" s="1" t="s">
        <v>22</v>
      </c>
      <c r="D4753" s="1">
        <v>2017</v>
      </c>
      <c r="E4753" s="1">
        <v>15356</v>
      </c>
      <c r="F4753" s="1" t="s">
        <v>28</v>
      </c>
      <c r="G4753" s="1" t="s">
        <v>17</v>
      </c>
      <c r="H4753" s="1" t="s">
        <v>18</v>
      </c>
      <c r="I4753" s="1">
        <v>18.899999999999999</v>
      </c>
      <c r="J4753" s="1" t="s">
        <v>24</v>
      </c>
      <c r="K4753" s="1" t="s">
        <v>327</v>
      </c>
      <c r="L4753" s="1">
        <v>5</v>
      </c>
      <c r="N4753" s="1">
        <v>4.75</v>
      </c>
      <c r="P4753" s="2">
        <f t="shared" si="310"/>
        <v>81.86</v>
      </c>
      <c r="R4753" t="str">
        <f t="shared" si="311"/>
        <v/>
      </c>
    </row>
    <row r="4754" spans="1:18" ht="20.399999999999999" x14ac:dyDescent="0.35">
      <c r="A4754" s="1">
        <v>4752</v>
      </c>
      <c r="B4754" s="1" t="s">
        <v>411</v>
      </c>
      <c r="C4754" s="1" t="s">
        <v>61</v>
      </c>
      <c r="D4754" s="1">
        <v>2013</v>
      </c>
      <c r="E4754" s="1">
        <v>54000</v>
      </c>
      <c r="F4754" s="1" t="s">
        <v>23</v>
      </c>
      <c r="G4754" s="1" t="s">
        <v>17</v>
      </c>
      <c r="H4754" s="1" t="s">
        <v>18</v>
      </c>
      <c r="I4754" s="1">
        <v>20</v>
      </c>
      <c r="J4754" s="1" t="s">
        <v>24</v>
      </c>
      <c r="K4754" s="1" t="s">
        <v>351</v>
      </c>
      <c r="L4754" s="1">
        <v>5</v>
      </c>
      <c r="N4754" s="1">
        <v>2.5499999999999998</v>
      </c>
      <c r="P4754" s="2">
        <f t="shared" si="310"/>
        <v>68.05</v>
      </c>
      <c r="R4754" t="str">
        <f t="shared" si="311"/>
        <v/>
      </c>
    </row>
    <row r="4755" spans="1:18" ht="20.399999999999999" x14ac:dyDescent="0.35">
      <c r="A4755" s="1">
        <v>4753</v>
      </c>
      <c r="B4755" s="1" t="s">
        <v>2527</v>
      </c>
      <c r="C4755" s="1" t="s">
        <v>22</v>
      </c>
      <c r="D4755" s="1">
        <v>2011</v>
      </c>
      <c r="E4755" s="1">
        <v>47000</v>
      </c>
      <c r="F4755" s="1" t="s">
        <v>28</v>
      </c>
      <c r="G4755" s="1" t="s">
        <v>35</v>
      </c>
      <c r="H4755" s="1" t="s">
        <v>36</v>
      </c>
      <c r="I4755" s="1">
        <v>13.9</v>
      </c>
      <c r="J4755" s="1" t="s">
        <v>24</v>
      </c>
      <c r="K4755" s="1" t="s">
        <v>2528</v>
      </c>
      <c r="L4755" s="1">
        <v>5</v>
      </c>
      <c r="N4755" s="1">
        <v>4.5</v>
      </c>
      <c r="P4755" s="2">
        <f t="shared" si="310"/>
        <v>130.30000000000001</v>
      </c>
      <c r="R4755" t="str">
        <f t="shared" si="311"/>
        <v/>
      </c>
    </row>
    <row r="4756" spans="1:18" ht="20.399999999999999" x14ac:dyDescent="0.35">
      <c r="A4756" s="1">
        <v>4754</v>
      </c>
      <c r="B4756" s="1" t="s">
        <v>463</v>
      </c>
      <c r="C4756" s="1" t="s">
        <v>53</v>
      </c>
      <c r="D4756" s="1">
        <v>2015</v>
      </c>
      <c r="E4756" s="1">
        <v>21652</v>
      </c>
      <c r="F4756" s="1" t="s">
        <v>28</v>
      </c>
      <c r="G4756" s="1" t="s">
        <v>17</v>
      </c>
      <c r="H4756" s="1" t="s">
        <v>18</v>
      </c>
      <c r="I4756" s="1">
        <v>22.74</v>
      </c>
      <c r="J4756" s="1" t="s">
        <v>24</v>
      </c>
      <c r="K4756" s="1" t="s">
        <v>464</v>
      </c>
      <c r="L4756" s="1">
        <v>5</v>
      </c>
      <c r="N4756" s="1">
        <v>3.01</v>
      </c>
      <c r="P4756" s="2">
        <f t="shared" si="310"/>
        <v>47.3</v>
      </c>
      <c r="R4756" t="str">
        <f t="shared" si="311"/>
        <v/>
      </c>
    </row>
    <row r="4757" spans="1:18" ht="20.399999999999999" x14ac:dyDescent="0.35">
      <c r="A4757" s="1">
        <v>4755</v>
      </c>
      <c r="B4757" s="1" t="s">
        <v>1032</v>
      </c>
      <c r="C4757" s="1" t="s">
        <v>39</v>
      </c>
      <c r="D4757" s="1">
        <v>2016</v>
      </c>
      <c r="E4757" s="1">
        <v>52000</v>
      </c>
      <c r="F4757" s="1" t="s">
        <v>23</v>
      </c>
      <c r="G4757" s="1" t="s">
        <v>35</v>
      </c>
      <c r="H4757" s="1" t="s">
        <v>18</v>
      </c>
      <c r="I4757" s="1">
        <v>15.68</v>
      </c>
      <c r="J4757" s="1" t="s">
        <v>24</v>
      </c>
      <c r="K4757" s="1" t="s">
        <v>477</v>
      </c>
      <c r="L4757" s="1">
        <v>5</v>
      </c>
      <c r="M4757" s="1" t="s">
        <v>2529</v>
      </c>
      <c r="N4757" s="1">
        <v>42</v>
      </c>
      <c r="P4757" s="2">
        <f t="shared" si="310"/>
        <v>177</v>
      </c>
      <c r="Q4757">
        <f t="shared" si="312"/>
        <v>7448999.9999999991</v>
      </c>
      <c r="R4757">
        <f t="shared" si="311"/>
        <v>99.997623842126458</v>
      </c>
    </row>
    <row r="4758" spans="1:18" ht="20.399999999999999" x14ac:dyDescent="0.35">
      <c r="A4758" s="1">
        <v>4756</v>
      </c>
      <c r="B4758" s="1" t="s">
        <v>100</v>
      </c>
      <c r="C4758" s="1" t="s">
        <v>57</v>
      </c>
      <c r="D4758" s="1">
        <v>2010</v>
      </c>
      <c r="E4758" s="1">
        <v>35010</v>
      </c>
      <c r="F4758" s="1" t="s">
        <v>23</v>
      </c>
      <c r="G4758" s="1" t="s">
        <v>35</v>
      </c>
      <c r="H4758" s="1" t="s">
        <v>18</v>
      </c>
      <c r="I4758" s="1">
        <v>12.4</v>
      </c>
      <c r="J4758" s="1" t="s">
        <v>24</v>
      </c>
      <c r="K4758" s="1" t="s">
        <v>101</v>
      </c>
      <c r="L4758" s="1">
        <v>5</v>
      </c>
      <c r="N4758" s="1">
        <v>11.5</v>
      </c>
      <c r="P4758" s="2">
        <f t="shared" si="310"/>
        <v>179.5</v>
      </c>
      <c r="R4758" t="str">
        <f t="shared" si="311"/>
        <v/>
      </c>
    </row>
    <row r="4759" spans="1:18" ht="20.399999999999999" x14ac:dyDescent="0.35">
      <c r="A4759" s="1">
        <v>4757</v>
      </c>
      <c r="B4759" s="1" t="s">
        <v>710</v>
      </c>
      <c r="C4759" s="1" t="s">
        <v>39</v>
      </c>
      <c r="D4759" s="1">
        <v>2006</v>
      </c>
      <c r="E4759" s="1">
        <v>76662</v>
      </c>
      <c r="F4759" s="1" t="s">
        <v>23</v>
      </c>
      <c r="G4759" s="1" t="s">
        <v>35</v>
      </c>
      <c r="H4759" s="1" t="s">
        <v>18</v>
      </c>
      <c r="I4759" s="1">
        <v>11</v>
      </c>
      <c r="J4759" s="1" t="s">
        <v>24</v>
      </c>
      <c r="K4759" s="1" t="s">
        <v>711</v>
      </c>
      <c r="L4759" s="1">
        <v>5</v>
      </c>
      <c r="N4759" s="1">
        <v>10.99</v>
      </c>
      <c r="P4759" s="2">
        <f t="shared" si="310"/>
        <v>198.5</v>
      </c>
      <c r="R4759" t="str">
        <f t="shared" si="311"/>
        <v/>
      </c>
    </row>
    <row r="4760" spans="1:18" ht="20.399999999999999" x14ac:dyDescent="0.35">
      <c r="A4760" s="1">
        <v>4758</v>
      </c>
      <c r="B4760" s="1" t="s">
        <v>2391</v>
      </c>
      <c r="C4760" s="1" t="s">
        <v>43</v>
      </c>
      <c r="D4760" s="1">
        <v>2009</v>
      </c>
      <c r="E4760" s="1">
        <v>89000</v>
      </c>
      <c r="F4760" s="1" t="s">
        <v>28</v>
      </c>
      <c r="G4760" s="1" t="s">
        <v>35</v>
      </c>
      <c r="H4760" s="1" t="s">
        <v>18</v>
      </c>
      <c r="I4760" s="1">
        <v>17</v>
      </c>
      <c r="J4760" s="1" t="s">
        <v>24</v>
      </c>
      <c r="K4760" s="1" t="s">
        <v>466</v>
      </c>
      <c r="L4760" s="1">
        <v>5</v>
      </c>
      <c r="N4760" s="1">
        <v>3.71</v>
      </c>
      <c r="P4760" s="2">
        <f t="shared" si="310"/>
        <v>118</v>
      </c>
      <c r="R4760" t="str">
        <f t="shared" si="311"/>
        <v/>
      </c>
    </row>
    <row r="4761" spans="1:18" ht="20.399999999999999" x14ac:dyDescent="0.35">
      <c r="A4761" s="1">
        <v>4759</v>
      </c>
      <c r="B4761" s="1" t="s">
        <v>2341</v>
      </c>
      <c r="C4761" s="1" t="s">
        <v>43</v>
      </c>
      <c r="D4761" s="1">
        <v>2006</v>
      </c>
      <c r="E4761" s="1">
        <v>80000</v>
      </c>
      <c r="F4761" s="1" t="s">
        <v>28</v>
      </c>
      <c r="G4761" s="1" t="s">
        <v>35</v>
      </c>
      <c r="H4761" s="1" t="s">
        <v>145</v>
      </c>
      <c r="I4761" s="1">
        <v>10.1</v>
      </c>
      <c r="J4761" s="1" t="s">
        <v>24</v>
      </c>
      <c r="K4761" s="1" t="s">
        <v>270</v>
      </c>
      <c r="L4761" s="1">
        <v>5</v>
      </c>
      <c r="N4761" s="1">
        <v>2</v>
      </c>
      <c r="P4761" s="2">
        <f t="shared" si="310"/>
        <v>152</v>
      </c>
      <c r="R4761" t="str">
        <f t="shared" si="311"/>
        <v/>
      </c>
    </row>
    <row r="4762" spans="1:18" ht="20.399999999999999" x14ac:dyDescent="0.35">
      <c r="A4762" s="1">
        <v>4760</v>
      </c>
      <c r="B4762" s="1" t="s">
        <v>425</v>
      </c>
      <c r="C4762" s="1" t="s">
        <v>53</v>
      </c>
      <c r="D4762" s="1">
        <v>2018</v>
      </c>
      <c r="E4762" s="1">
        <v>39023</v>
      </c>
      <c r="F4762" s="1" t="s">
        <v>23</v>
      </c>
      <c r="G4762" s="1" t="s">
        <v>17</v>
      </c>
      <c r="H4762" s="1" t="s">
        <v>18</v>
      </c>
      <c r="I4762" s="1">
        <v>28.09</v>
      </c>
      <c r="J4762" s="1" t="s">
        <v>24</v>
      </c>
      <c r="K4762" s="1" t="s">
        <v>80</v>
      </c>
      <c r="L4762" s="1">
        <v>5</v>
      </c>
      <c r="N4762" s="1">
        <v>9.48</v>
      </c>
      <c r="P4762" s="2">
        <f t="shared" si="310"/>
        <v>88.5</v>
      </c>
      <c r="R4762" t="str">
        <f t="shared" si="311"/>
        <v/>
      </c>
    </row>
    <row r="4763" spans="1:18" ht="20.399999999999999" x14ac:dyDescent="0.35">
      <c r="A4763" s="1">
        <v>4761</v>
      </c>
      <c r="B4763" s="1" t="s">
        <v>392</v>
      </c>
      <c r="C4763" s="1" t="s">
        <v>43</v>
      </c>
      <c r="D4763" s="1">
        <v>2004</v>
      </c>
      <c r="E4763" s="1">
        <v>62000</v>
      </c>
      <c r="F4763" s="1" t="s">
        <v>28</v>
      </c>
      <c r="G4763" s="1" t="s">
        <v>17</v>
      </c>
      <c r="H4763" s="1" t="s">
        <v>36</v>
      </c>
      <c r="I4763" s="1">
        <v>18.899999999999999</v>
      </c>
      <c r="J4763" s="1" t="s">
        <v>24</v>
      </c>
      <c r="K4763" s="1" t="s">
        <v>88</v>
      </c>
      <c r="L4763" s="1">
        <v>5</v>
      </c>
      <c r="N4763" s="1">
        <v>1.25</v>
      </c>
      <c r="P4763" s="2">
        <f t="shared" si="310"/>
        <v>67.099999999999994</v>
      </c>
      <c r="R4763" t="str">
        <f t="shared" si="311"/>
        <v/>
      </c>
    </row>
    <row r="4764" spans="1:18" ht="20.399999999999999" x14ac:dyDescent="0.35">
      <c r="A4764" s="1">
        <v>4762</v>
      </c>
      <c r="B4764" s="1" t="s">
        <v>21</v>
      </c>
      <c r="C4764" s="1" t="s">
        <v>43</v>
      </c>
      <c r="D4764" s="1">
        <v>2015</v>
      </c>
      <c r="E4764" s="1">
        <v>78046</v>
      </c>
      <c r="F4764" s="1" t="s">
        <v>23</v>
      </c>
      <c r="G4764" s="1" t="s">
        <v>17</v>
      </c>
      <c r="H4764" s="1" t="s">
        <v>18</v>
      </c>
      <c r="I4764" s="1">
        <v>19.670000000000002</v>
      </c>
      <c r="J4764" s="1" t="s">
        <v>24</v>
      </c>
      <c r="K4764" s="1" t="s">
        <v>25</v>
      </c>
      <c r="L4764" s="1">
        <v>5</v>
      </c>
      <c r="N4764" s="1">
        <v>10.9</v>
      </c>
      <c r="P4764" s="2">
        <f t="shared" si="310"/>
        <v>126.2</v>
      </c>
      <c r="R4764" t="str">
        <f t="shared" si="311"/>
        <v/>
      </c>
    </row>
    <row r="4765" spans="1:18" ht="20.399999999999999" x14ac:dyDescent="0.35">
      <c r="A4765" s="1">
        <v>4763</v>
      </c>
      <c r="B4765" s="1" t="s">
        <v>1155</v>
      </c>
      <c r="C4765" s="1" t="s">
        <v>57</v>
      </c>
      <c r="D4765" s="1">
        <v>2015</v>
      </c>
      <c r="E4765" s="1">
        <v>34400</v>
      </c>
      <c r="F4765" s="1" t="s">
        <v>23</v>
      </c>
      <c r="G4765" s="1" t="s">
        <v>17</v>
      </c>
      <c r="H4765" s="1" t="s">
        <v>18</v>
      </c>
      <c r="I4765" s="1">
        <v>28.09</v>
      </c>
      <c r="J4765" s="1" t="s">
        <v>24</v>
      </c>
      <c r="K4765" s="1" t="s">
        <v>80</v>
      </c>
      <c r="L4765" s="1">
        <v>5</v>
      </c>
      <c r="N4765" s="1">
        <v>5.5</v>
      </c>
      <c r="P4765" s="2">
        <f t="shared" si="310"/>
        <v>88.5</v>
      </c>
      <c r="R4765" t="str">
        <f t="shared" si="311"/>
        <v/>
      </c>
    </row>
    <row r="4766" spans="1:18" ht="20.399999999999999" x14ac:dyDescent="0.35">
      <c r="A4766" s="1">
        <v>4764</v>
      </c>
      <c r="B4766" s="1" t="s">
        <v>528</v>
      </c>
      <c r="C4766" s="1" t="s">
        <v>34</v>
      </c>
      <c r="D4766" s="1">
        <v>2016</v>
      </c>
      <c r="E4766" s="1">
        <v>64624</v>
      </c>
      <c r="F4766" s="1" t="s">
        <v>28</v>
      </c>
      <c r="G4766" s="1" t="s">
        <v>17</v>
      </c>
      <c r="H4766" s="1" t="s">
        <v>18</v>
      </c>
      <c r="I4766" s="1">
        <v>21.1</v>
      </c>
      <c r="J4766" s="1" t="s">
        <v>24</v>
      </c>
      <c r="K4766" s="1" t="s">
        <v>41</v>
      </c>
      <c r="L4766" s="1">
        <v>5</v>
      </c>
      <c r="N4766" s="1">
        <v>3.71</v>
      </c>
      <c r="P4766" s="2">
        <f t="shared" si="310"/>
        <v>55.2</v>
      </c>
      <c r="R4766" t="str">
        <f t="shared" si="311"/>
        <v/>
      </c>
    </row>
    <row r="4767" spans="1:18" ht="20.399999999999999" x14ac:dyDescent="0.35">
      <c r="A4767" s="1">
        <v>4765</v>
      </c>
      <c r="B4767" s="1" t="s">
        <v>685</v>
      </c>
      <c r="C4767" s="1" t="s">
        <v>15</v>
      </c>
      <c r="D4767" s="1">
        <v>2014</v>
      </c>
      <c r="E4767" s="1">
        <v>69192</v>
      </c>
      <c r="F4767" s="1" t="s">
        <v>28</v>
      </c>
      <c r="G4767" s="1" t="s">
        <v>17</v>
      </c>
      <c r="H4767" s="1" t="s">
        <v>18</v>
      </c>
      <c r="I4767" s="1">
        <v>16.02</v>
      </c>
      <c r="J4767" s="1" t="s">
        <v>24</v>
      </c>
      <c r="K4767" s="1" t="s">
        <v>505</v>
      </c>
      <c r="L4767" s="1">
        <v>7</v>
      </c>
      <c r="N4767" s="1">
        <v>6.25</v>
      </c>
      <c r="P4767" s="2">
        <f t="shared" si="310"/>
        <v>93.7</v>
      </c>
      <c r="R4767" t="str">
        <f t="shared" si="311"/>
        <v/>
      </c>
    </row>
    <row r="4768" spans="1:18" ht="20.399999999999999" x14ac:dyDescent="0.35">
      <c r="A4768" s="1">
        <v>4766</v>
      </c>
      <c r="B4768" s="1" t="s">
        <v>474</v>
      </c>
      <c r="C4768" s="1" t="s">
        <v>27</v>
      </c>
      <c r="D4768" s="1">
        <v>2012</v>
      </c>
      <c r="E4768" s="1">
        <v>55000</v>
      </c>
      <c r="F4768" s="1" t="s">
        <v>23</v>
      </c>
      <c r="G4768" s="1" t="s">
        <v>17</v>
      </c>
      <c r="H4768" s="1" t="s">
        <v>18</v>
      </c>
      <c r="I4768" s="1">
        <v>20.54</v>
      </c>
      <c r="J4768" s="1" t="s">
        <v>24</v>
      </c>
      <c r="K4768" s="1" t="s">
        <v>49</v>
      </c>
      <c r="L4768" s="1">
        <v>5</v>
      </c>
      <c r="N4768" s="1">
        <v>4.9000000000000004</v>
      </c>
      <c r="P4768" s="2">
        <f t="shared" si="310"/>
        <v>103.6</v>
      </c>
      <c r="R4768" t="str">
        <f t="shared" si="311"/>
        <v/>
      </c>
    </row>
    <row r="4769" spans="1:18" ht="20.399999999999999" x14ac:dyDescent="0.35">
      <c r="A4769" s="1">
        <v>4767</v>
      </c>
      <c r="B4769" s="1" t="s">
        <v>357</v>
      </c>
      <c r="C4769" s="1" t="s">
        <v>15</v>
      </c>
      <c r="D4769" s="1">
        <v>2005</v>
      </c>
      <c r="E4769" s="1">
        <v>81000</v>
      </c>
      <c r="F4769" s="1" t="s">
        <v>28</v>
      </c>
      <c r="G4769" s="1" t="s">
        <v>17</v>
      </c>
      <c r="H4769" s="1" t="s">
        <v>36</v>
      </c>
      <c r="I4769" s="1">
        <v>12.8</v>
      </c>
      <c r="J4769" s="1" t="s">
        <v>24</v>
      </c>
      <c r="K4769" s="1" t="s">
        <v>363</v>
      </c>
      <c r="L4769" s="1">
        <v>5</v>
      </c>
      <c r="N4769" s="1">
        <v>1.1000000000000001</v>
      </c>
      <c r="P4769" s="2">
        <f t="shared" si="310"/>
        <v>100</v>
      </c>
      <c r="R4769" t="str">
        <f t="shared" si="311"/>
        <v/>
      </c>
    </row>
    <row r="4770" spans="1:18" ht="20.399999999999999" x14ac:dyDescent="0.35">
      <c r="A4770" s="1">
        <v>4768</v>
      </c>
      <c r="B4770" s="1" t="s">
        <v>485</v>
      </c>
      <c r="C4770" s="1" t="s">
        <v>53</v>
      </c>
      <c r="D4770" s="1">
        <v>2016</v>
      </c>
      <c r="E4770" s="1">
        <v>36733</v>
      </c>
      <c r="F4770" s="1" t="s">
        <v>28</v>
      </c>
      <c r="G4770" s="1" t="s">
        <v>17</v>
      </c>
      <c r="H4770" s="1" t="s">
        <v>18</v>
      </c>
      <c r="I4770" s="1">
        <v>16.47</v>
      </c>
      <c r="J4770" s="1" t="s">
        <v>24</v>
      </c>
      <c r="K4770" s="1" t="s">
        <v>114</v>
      </c>
      <c r="L4770" s="1">
        <v>5</v>
      </c>
      <c r="N4770" s="1">
        <v>4.72</v>
      </c>
      <c r="P4770" s="2">
        <f t="shared" si="310"/>
        <v>73.900000000000006</v>
      </c>
      <c r="R4770" t="str">
        <f t="shared" si="311"/>
        <v/>
      </c>
    </row>
    <row r="4771" spans="1:18" ht="20.399999999999999" x14ac:dyDescent="0.35">
      <c r="A4771" s="1">
        <v>4769</v>
      </c>
      <c r="B4771" s="1" t="s">
        <v>1238</v>
      </c>
      <c r="C4771" s="1" t="s">
        <v>53</v>
      </c>
      <c r="D4771" s="1">
        <v>2017</v>
      </c>
      <c r="E4771" s="1">
        <v>24310</v>
      </c>
      <c r="F4771" s="1" t="s">
        <v>16</v>
      </c>
      <c r="G4771" s="1" t="s">
        <v>17</v>
      </c>
      <c r="H4771" s="1" t="s">
        <v>18</v>
      </c>
      <c r="I4771" s="1">
        <v>33.44</v>
      </c>
      <c r="J4771" s="1" t="s">
        <v>19</v>
      </c>
      <c r="K4771" s="1" t="s">
        <v>1239</v>
      </c>
      <c r="L4771" s="1">
        <v>4</v>
      </c>
      <c r="N4771" s="1">
        <v>3.7</v>
      </c>
      <c r="P4771" s="2">
        <f t="shared" si="310"/>
        <v>40.299999999999997</v>
      </c>
      <c r="R4771" t="str">
        <f t="shared" si="311"/>
        <v/>
      </c>
    </row>
    <row r="4772" spans="1:18" ht="20.399999999999999" x14ac:dyDescent="0.35">
      <c r="A4772" s="1">
        <v>4770</v>
      </c>
      <c r="B4772" s="1" t="s">
        <v>562</v>
      </c>
      <c r="C4772" s="1" t="s">
        <v>15</v>
      </c>
      <c r="D4772" s="1">
        <v>2016</v>
      </c>
      <c r="E4772" s="1">
        <v>43022</v>
      </c>
      <c r="F4772" s="1" t="s">
        <v>23</v>
      </c>
      <c r="G4772" s="1" t="s">
        <v>35</v>
      </c>
      <c r="H4772" s="1" t="s">
        <v>18</v>
      </c>
      <c r="I4772" s="1">
        <v>17.899999999999999</v>
      </c>
      <c r="J4772" s="1" t="s">
        <v>24</v>
      </c>
      <c r="K4772" s="1" t="s">
        <v>491</v>
      </c>
      <c r="L4772" s="1">
        <v>5</v>
      </c>
      <c r="N4772" s="1">
        <v>24.85</v>
      </c>
      <c r="P4772" s="2">
        <f t="shared" si="310"/>
        <v>136</v>
      </c>
      <c r="R4772" t="str">
        <f t="shared" si="311"/>
        <v/>
      </c>
    </row>
    <row r="4773" spans="1:18" ht="20.399999999999999" x14ac:dyDescent="0.35">
      <c r="A4773" s="1">
        <v>4771</v>
      </c>
      <c r="B4773" s="1" t="s">
        <v>2530</v>
      </c>
      <c r="C4773" s="1" t="s">
        <v>43</v>
      </c>
      <c r="D4773" s="1">
        <v>2013</v>
      </c>
      <c r="E4773" s="1">
        <v>74000</v>
      </c>
      <c r="F4773" s="1" t="s">
        <v>23</v>
      </c>
      <c r="G4773" s="1" t="s">
        <v>17</v>
      </c>
      <c r="H4773" s="1" t="s">
        <v>18</v>
      </c>
      <c r="I4773" s="1">
        <v>14.66</v>
      </c>
      <c r="J4773" s="1" t="s">
        <v>24</v>
      </c>
      <c r="K4773" s="1" t="s">
        <v>415</v>
      </c>
      <c r="L4773" s="1">
        <v>7</v>
      </c>
      <c r="N4773" s="1">
        <v>12.25</v>
      </c>
      <c r="P4773" s="2">
        <f t="shared" si="310"/>
        <v>194.3</v>
      </c>
      <c r="R4773" t="str">
        <f t="shared" si="311"/>
        <v/>
      </c>
    </row>
    <row r="4774" spans="1:18" ht="20.399999999999999" x14ac:dyDescent="0.35">
      <c r="A4774" s="1">
        <v>4772</v>
      </c>
      <c r="B4774" s="1" t="s">
        <v>143</v>
      </c>
      <c r="C4774" s="1" t="s">
        <v>57</v>
      </c>
      <c r="D4774" s="1">
        <v>2014</v>
      </c>
      <c r="E4774" s="1">
        <v>47000</v>
      </c>
      <c r="F4774" s="1" t="s">
        <v>23</v>
      </c>
      <c r="G4774" s="1" t="s">
        <v>17</v>
      </c>
      <c r="H4774" s="1" t="s">
        <v>18</v>
      </c>
      <c r="I4774" s="1">
        <v>22.9</v>
      </c>
      <c r="J4774" s="1" t="s">
        <v>24</v>
      </c>
      <c r="K4774" s="1" t="s">
        <v>51</v>
      </c>
      <c r="L4774" s="1">
        <v>5</v>
      </c>
      <c r="N4774" s="1">
        <v>3.9</v>
      </c>
      <c r="P4774" s="2">
        <f t="shared" si="310"/>
        <v>74</v>
      </c>
      <c r="R4774" t="str">
        <f t="shared" si="311"/>
        <v/>
      </c>
    </row>
    <row r="4775" spans="1:18" ht="20.399999999999999" x14ac:dyDescent="0.35">
      <c r="A4775" s="1">
        <v>4773</v>
      </c>
      <c r="B4775" s="1" t="s">
        <v>2531</v>
      </c>
      <c r="C4775" s="1" t="s">
        <v>53</v>
      </c>
      <c r="D4775" s="1">
        <v>2017</v>
      </c>
      <c r="E4775" s="1">
        <v>37460</v>
      </c>
      <c r="F4775" s="1" t="s">
        <v>28</v>
      </c>
      <c r="G4775" s="1" t="s">
        <v>17</v>
      </c>
      <c r="H4775" s="1" t="s">
        <v>18</v>
      </c>
      <c r="I4775" s="1">
        <v>18.600000000000001</v>
      </c>
      <c r="J4775" s="1" t="s">
        <v>24</v>
      </c>
      <c r="K4775" s="1" t="s">
        <v>327</v>
      </c>
      <c r="L4775" s="1">
        <v>5</v>
      </c>
      <c r="M4775" s="1" t="s">
        <v>2532</v>
      </c>
      <c r="N4775" s="1">
        <v>6.28</v>
      </c>
      <c r="P4775" s="2">
        <f t="shared" si="310"/>
        <v>81.86</v>
      </c>
      <c r="Q4775">
        <f t="shared" si="312"/>
        <v>802999.99999999988</v>
      </c>
      <c r="R4775">
        <f t="shared" si="311"/>
        <v>99.98980572851805</v>
      </c>
    </row>
    <row r="4776" spans="1:18" ht="20.399999999999999" x14ac:dyDescent="0.35">
      <c r="A4776" s="1">
        <v>4774</v>
      </c>
      <c r="B4776" s="1" t="s">
        <v>2533</v>
      </c>
      <c r="C4776" s="1" t="s">
        <v>15</v>
      </c>
      <c r="D4776" s="1">
        <v>2011</v>
      </c>
      <c r="E4776" s="1">
        <v>130000</v>
      </c>
      <c r="F4776" s="1" t="s">
        <v>23</v>
      </c>
      <c r="G4776" s="1" t="s">
        <v>17</v>
      </c>
      <c r="H4776" s="1" t="s">
        <v>18</v>
      </c>
      <c r="I4776" s="1">
        <v>14</v>
      </c>
      <c r="J4776" s="1" t="s">
        <v>24</v>
      </c>
      <c r="K4776" s="1" t="s">
        <v>331</v>
      </c>
      <c r="L4776" s="1">
        <v>8</v>
      </c>
      <c r="N4776" s="1">
        <v>2.75</v>
      </c>
      <c r="P4776" s="2">
        <f t="shared" si="310"/>
        <v>112</v>
      </c>
      <c r="R4776" t="str">
        <f t="shared" si="311"/>
        <v/>
      </c>
    </row>
    <row r="4777" spans="1:18" ht="20.399999999999999" x14ac:dyDescent="0.35">
      <c r="A4777" s="1">
        <v>4775</v>
      </c>
      <c r="B4777" s="1" t="s">
        <v>1108</v>
      </c>
      <c r="C4777" s="1" t="s">
        <v>34</v>
      </c>
      <c r="D4777" s="1">
        <v>2017</v>
      </c>
      <c r="E4777" s="1">
        <v>31576</v>
      </c>
      <c r="F4777" s="1" t="s">
        <v>28</v>
      </c>
      <c r="G4777" s="1" t="s">
        <v>17</v>
      </c>
      <c r="H4777" s="1" t="s">
        <v>18</v>
      </c>
      <c r="I4777" s="1">
        <v>18.899999999999999</v>
      </c>
      <c r="J4777" s="1" t="s">
        <v>24</v>
      </c>
      <c r="K4777" s="1" t="s">
        <v>110</v>
      </c>
      <c r="L4777" s="1">
        <v>5</v>
      </c>
      <c r="N4777" s="1">
        <v>7.85</v>
      </c>
      <c r="P4777" s="2">
        <f t="shared" si="310"/>
        <v>82</v>
      </c>
      <c r="R4777" t="str">
        <f t="shared" si="311"/>
        <v/>
      </c>
    </row>
    <row r="4778" spans="1:18" ht="20.399999999999999" x14ac:dyDescent="0.35">
      <c r="A4778" s="1">
        <v>4776</v>
      </c>
      <c r="B4778" s="1" t="s">
        <v>903</v>
      </c>
      <c r="C4778" s="1" t="s">
        <v>15</v>
      </c>
      <c r="D4778" s="1">
        <v>2011</v>
      </c>
      <c r="E4778" s="1">
        <v>66000</v>
      </c>
      <c r="F4778" s="1" t="s">
        <v>28</v>
      </c>
      <c r="G4778" s="1" t="s">
        <v>17</v>
      </c>
      <c r="H4778" s="1" t="s">
        <v>18</v>
      </c>
      <c r="I4778" s="1">
        <v>15.04</v>
      </c>
      <c r="J4778" s="1" t="s">
        <v>24</v>
      </c>
      <c r="K4778" s="1" t="s">
        <v>49</v>
      </c>
      <c r="L4778" s="1">
        <v>5</v>
      </c>
      <c r="N4778" s="1">
        <v>2.95</v>
      </c>
      <c r="P4778" s="2">
        <f t="shared" si="310"/>
        <v>103.6</v>
      </c>
      <c r="R4778" t="str">
        <f t="shared" si="311"/>
        <v/>
      </c>
    </row>
    <row r="4779" spans="1:18" ht="20.399999999999999" x14ac:dyDescent="0.35">
      <c r="A4779" s="1">
        <v>4777</v>
      </c>
      <c r="B4779" s="1" t="s">
        <v>506</v>
      </c>
      <c r="C4779" s="1" t="s">
        <v>15</v>
      </c>
      <c r="D4779" s="1">
        <v>2008</v>
      </c>
      <c r="E4779" s="1">
        <v>79000</v>
      </c>
      <c r="F4779" s="1" t="s">
        <v>28</v>
      </c>
      <c r="G4779" s="1" t="s">
        <v>35</v>
      </c>
      <c r="H4779" s="1" t="s">
        <v>36</v>
      </c>
      <c r="I4779" s="1">
        <v>11.7</v>
      </c>
      <c r="J4779" s="1" t="s">
        <v>24</v>
      </c>
      <c r="K4779" s="1" t="s">
        <v>507</v>
      </c>
      <c r="L4779" s="1">
        <v>5</v>
      </c>
      <c r="N4779" s="1">
        <v>4.8499999999999996</v>
      </c>
      <c r="P4779" s="2">
        <f t="shared" ref="P4779:P4810" si="313">--LEFT(K4779, FIND(" ", K4779) - 1)</f>
        <v>177.6</v>
      </c>
      <c r="R4779" t="str">
        <f t="shared" si="311"/>
        <v/>
      </c>
    </row>
    <row r="4780" spans="1:18" ht="20.399999999999999" x14ac:dyDescent="0.35">
      <c r="A4780" s="1">
        <v>4778</v>
      </c>
      <c r="B4780" s="1" t="s">
        <v>2534</v>
      </c>
      <c r="C4780" s="1" t="s">
        <v>74</v>
      </c>
      <c r="D4780" s="1">
        <v>2011</v>
      </c>
      <c r="E4780" s="1">
        <v>47140</v>
      </c>
      <c r="F4780" s="1" t="s">
        <v>23</v>
      </c>
      <c r="G4780" s="1" t="s">
        <v>35</v>
      </c>
      <c r="H4780" s="1" t="s">
        <v>36</v>
      </c>
      <c r="I4780" s="1">
        <v>13.5</v>
      </c>
      <c r="J4780" s="1" t="s">
        <v>24</v>
      </c>
      <c r="K4780" s="1" t="s">
        <v>2535</v>
      </c>
      <c r="L4780" s="1">
        <v>5</v>
      </c>
      <c r="M4780" s="1" t="s">
        <v>2536</v>
      </c>
      <c r="N4780" s="1">
        <v>30</v>
      </c>
      <c r="P4780" s="2">
        <f t="shared" si="313"/>
        <v>281.61</v>
      </c>
      <c r="R4780" t="str">
        <f t="shared" si="311"/>
        <v/>
      </c>
    </row>
    <row r="4781" spans="1:18" ht="20.399999999999999" x14ac:dyDescent="0.35">
      <c r="A4781" s="1">
        <v>4779</v>
      </c>
      <c r="B4781" s="1" t="s">
        <v>258</v>
      </c>
      <c r="C4781" s="1" t="s">
        <v>74</v>
      </c>
      <c r="D4781" s="1">
        <v>2016</v>
      </c>
      <c r="E4781" s="1">
        <v>36610</v>
      </c>
      <c r="F4781" s="1" t="s">
        <v>23</v>
      </c>
      <c r="G4781" s="1" t="s">
        <v>35</v>
      </c>
      <c r="H4781" s="1" t="s">
        <v>18</v>
      </c>
      <c r="I4781" s="1">
        <v>15</v>
      </c>
      <c r="J4781" s="1" t="s">
        <v>24</v>
      </c>
      <c r="K4781" s="1" t="s">
        <v>259</v>
      </c>
      <c r="L4781" s="1">
        <v>5</v>
      </c>
      <c r="N4781" s="1">
        <v>19.899999999999999</v>
      </c>
      <c r="P4781" s="2">
        <f t="shared" si="313"/>
        <v>107.3</v>
      </c>
      <c r="R4781" t="str">
        <f t="shared" si="311"/>
        <v/>
      </c>
    </row>
    <row r="4782" spans="1:18" ht="20.399999999999999" x14ac:dyDescent="0.35">
      <c r="A4782" s="1">
        <v>4780</v>
      </c>
      <c r="B4782" s="1" t="s">
        <v>2381</v>
      </c>
      <c r="C4782" s="1" t="s">
        <v>74</v>
      </c>
      <c r="D4782" s="1">
        <v>2016</v>
      </c>
      <c r="E4782" s="1">
        <v>93000</v>
      </c>
      <c r="F4782" s="1" t="s">
        <v>23</v>
      </c>
      <c r="G4782" s="1" t="s">
        <v>17</v>
      </c>
      <c r="H4782" s="1" t="s">
        <v>18</v>
      </c>
      <c r="I4782" s="1">
        <v>20.5</v>
      </c>
      <c r="J4782" s="1" t="s">
        <v>24</v>
      </c>
      <c r="K4782" s="1" t="s">
        <v>25</v>
      </c>
      <c r="L4782" s="1">
        <v>5</v>
      </c>
      <c r="M4782" s="1" t="s">
        <v>2382</v>
      </c>
      <c r="N4782" s="1">
        <v>10.8</v>
      </c>
      <c r="P4782" s="2">
        <f t="shared" si="313"/>
        <v>126.2</v>
      </c>
      <c r="Q4782">
        <f t="shared" si="312"/>
        <v>1918000</v>
      </c>
      <c r="R4782">
        <f t="shared" si="311"/>
        <v>99.993420229405643</v>
      </c>
    </row>
    <row r="4783" spans="1:18" ht="20.399999999999999" x14ac:dyDescent="0.35">
      <c r="A4783" s="1">
        <v>4781</v>
      </c>
      <c r="B4783" s="1" t="s">
        <v>2537</v>
      </c>
      <c r="C4783" s="1" t="s">
        <v>39</v>
      </c>
      <c r="D4783" s="1">
        <v>2007</v>
      </c>
      <c r="E4783" s="1">
        <v>52195</v>
      </c>
      <c r="F4783" s="1" t="s">
        <v>28</v>
      </c>
      <c r="G4783" s="1" t="s">
        <v>17</v>
      </c>
      <c r="H4783" s="1" t="s">
        <v>18</v>
      </c>
      <c r="I4783" s="1">
        <v>19.7</v>
      </c>
      <c r="J4783" s="1" t="s">
        <v>24</v>
      </c>
      <c r="K4783" s="1" t="s">
        <v>116</v>
      </c>
      <c r="L4783" s="1">
        <v>5</v>
      </c>
      <c r="N4783" s="1">
        <v>1.75</v>
      </c>
      <c r="P4783" s="2">
        <f t="shared" si="313"/>
        <v>46.3</v>
      </c>
      <c r="R4783" t="str">
        <f t="shared" si="311"/>
        <v/>
      </c>
    </row>
    <row r="4784" spans="1:18" ht="20.399999999999999" x14ac:dyDescent="0.35">
      <c r="A4784" s="1">
        <v>4782</v>
      </c>
      <c r="B4784" s="1" t="s">
        <v>2538</v>
      </c>
      <c r="C4784" s="1" t="s">
        <v>15</v>
      </c>
      <c r="D4784" s="1">
        <v>2016</v>
      </c>
      <c r="E4784" s="1">
        <v>20003</v>
      </c>
      <c r="F4784" s="1" t="s">
        <v>23</v>
      </c>
      <c r="G4784" s="1" t="s">
        <v>35</v>
      </c>
      <c r="H4784" s="1" t="s">
        <v>18</v>
      </c>
      <c r="I4784" s="1">
        <v>20.38</v>
      </c>
      <c r="J4784" s="1" t="s">
        <v>24</v>
      </c>
      <c r="K4784" s="1" t="s">
        <v>287</v>
      </c>
      <c r="L4784" s="1">
        <v>5</v>
      </c>
      <c r="N4784" s="1">
        <v>19.25</v>
      </c>
      <c r="P4784" s="2">
        <f t="shared" si="313"/>
        <v>143</v>
      </c>
      <c r="R4784" t="str">
        <f t="shared" si="311"/>
        <v/>
      </c>
    </row>
    <row r="4785" spans="1:18" ht="20.399999999999999" x14ac:dyDescent="0.35">
      <c r="A4785" s="1">
        <v>4783</v>
      </c>
      <c r="B4785" s="1" t="s">
        <v>361</v>
      </c>
      <c r="C4785" s="1" t="s">
        <v>61</v>
      </c>
      <c r="D4785" s="1">
        <v>2013</v>
      </c>
      <c r="E4785" s="1">
        <v>66314</v>
      </c>
      <c r="F4785" s="1" t="s">
        <v>23</v>
      </c>
      <c r="G4785" s="1" t="s">
        <v>17</v>
      </c>
      <c r="H4785" s="1" t="s">
        <v>18</v>
      </c>
      <c r="I4785" s="1">
        <v>19.87</v>
      </c>
      <c r="J4785" s="1" t="s">
        <v>24</v>
      </c>
      <c r="K4785" s="1" t="s">
        <v>72</v>
      </c>
      <c r="L4785" s="1">
        <v>5</v>
      </c>
      <c r="N4785" s="1">
        <v>5.5</v>
      </c>
      <c r="P4785" s="2">
        <f t="shared" si="313"/>
        <v>83.8</v>
      </c>
      <c r="R4785" t="str">
        <f t="shared" si="311"/>
        <v/>
      </c>
    </row>
    <row r="4786" spans="1:18" ht="20.399999999999999" x14ac:dyDescent="0.35">
      <c r="A4786" s="1">
        <v>4784</v>
      </c>
      <c r="B4786" s="1" t="s">
        <v>1926</v>
      </c>
      <c r="C4786" s="1" t="s">
        <v>27</v>
      </c>
      <c r="D4786" s="1">
        <v>2009</v>
      </c>
      <c r="E4786" s="1">
        <v>76000</v>
      </c>
      <c r="F4786" s="1" t="s">
        <v>23</v>
      </c>
      <c r="G4786" s="1" t="s">
        <v>17</v>
      </c>
      <c r="H4786" s="1" t="s">
        <v>18</v>
      </c>
      <c r="I4786" s="1">
        <v>17.8</v>
      </c>
      <c r="J4786" s="1" t="s">
        <v>24</v>
      </c>
      <c r="K4786" s="1" t="s">
        <v>159</v>
      </c>
      <c r="L4786" s="1">
        <v>5</v>
      </c>
      <c r="N4786" s="1">
        <v>2.75</v>
      </c>
      <c r="P4786" s="2">
        <f t="shared" si="313"/>
        <v>68</v>
      </c>
      <c r="R4786" t="str">
        <f t="shared" si="311"/>
        <v/>
      </c>
    </row>
    <row r="4787" spans="1:18" ht="20.399999999999999" x14ac:dyDescent="0.35">
      <c r="A4787" s="1">
        <v>4785</v>
      </c>
      <c r="B4787" s="1" t="s">
        <v>1029</v>
      </c>
      <c r="C4787" s="1" t="s">
        <v>74</v>
      </c>
      <c r="D4787" s="1">
        <v>2015</v>
      </c>
      <c r="E4787" s="1">
        <v>29000</v>
      </c>
      <c r="F4787" s="1" t="s">
        <v>23</v>
      </c>
      <c r="G4787" s="1" t="s">
        <v>17</v>
      </c>
      <c r="H4787" s="1" t="s">
        <v>18</v>
      </c>
      <c r="I4787" s="1">
        <v>19.670000000000002</v>
      </c>
      <c r="J4787" s="1" t="s">
        <v>24</v>
      </c>
      <c r="K4787" s="1" t="s">
        <v>25</v>
      </c>
      <c r="L4787" s="1">
        <v>5</v>
      </c>
      <c r="N4787" s="1">
        <v>13</v>
      </c>
      <c r="P4787" s="2">
        <f t="shared" si="313"/>
        <v>126.2</v>
      </c>
      <c r="R4787" t="str">
        <f t="shared" si="311"/>
        <v/>
      </c>
    </row>
    <row r="4788" spans="1:18" ht="20.399999999999999" x14ac:dyDescent="0.35">
      <c r="A4788" s="1">
        <v>4786</v>
      </c>
      <c r="B4788" s="1" t="s">
        <v>197</v>
      </c>
      <c r="C4788" s="1" t="s">
        <v>15</v>
      </c>
      <c r="D4788" s="1">
        <v>2011</v>
      </c>
      <c r="E4788" s="1">
        <v>30000</v>
      </c>
      <c r="F4788" s="1" t="s">
        <v>23</v>
      </c>
      <c r="G4788" s="1" t="s">
        <v>17</v>
      </c>
      <c r="H4788" s="1" t="s">
        <v>18</v>
      </c>
      <c r="I4788" s="1">
        <v>20</v>
      </c>
      <c r="J4788" s="1" t="s">
        <v>24</v>
      </c>
      <c r="K4788" s="1" t="s">
        <v>159</v>
      </c>
      <c r="L4788" s="1">
        <v>5</v>
      </c>
      <c r="N4788" s="1">
        <v>3.2</v>
      </c>
      <c r="P4788" s="2">
        <f t="shared" si="313"/>
        <v>68</v>
      </c>
      <c r="R4788" t="str">
        <f t="shared" si="311"/>
        <v/>
      </c>
    </row>
    <row r="4789" spans="1:18" ht="20.399999999999999" x14ac:dyDescent="0.35">
      <c r="A4789" s="1">
        <v>4787</v>
      </c>
      <c r="B4789" s="1" t="s">
        <v>217</v>
      </c>
      <c r="C4789" s="1" t="s">
        <v>34</v>
      </c>
      <c r="D4789" s="1">
        <v>2013</v>
      </c>
      <c r="E4789" s="1">
        <v>56526</v>
      </c>
      <c r="F4789" s="1" t="s">
        <v>28</v>
      </c>
      <c r="G4789" s="1" t="s">
        <v>17</v>
      </c>
      <c r="H4789" s="1" t="s">
        <v>18</v>
      </c>
      <c r="I4789" s="1">
        <v>15.26</v>
      </c>
      <c r="J4789" s="1" t="s">
        <v>24</v>
      </c>
      <c r="K4789" s="1" t="s">
        <v>103</v>
      </c>
      <c r="L4789" s="1">
        <v>5</v>
      </c>
      <c r="N4789" s="1">
        <v>5.84</v>
      </c>
      <c r="P4789" s="2">
        <f t="shared" si="313"/>
        <v>103.5</v>
      </c>
      <c r="R4789" t="str">
        <f t="shared" si="311"/>
        <v/>
      </c>
    </row>
    <row r="4790" spans="1:18" ht="20.399999999999999" x14ac:dyDescent="0.35">
      <c r="A4790" s="1">
        <v>4788</v>
      </c>
      <c r="B4790" s="1" t="s">
        <v>2539</v>
      </c>
      <c r="C4790" s="1" t="s">
        <v>39</v>
      </c>
      <c r="D4790" s="1">
        <v>2015</v>
      </c>
      <c r="E4790" s="1">
        <v>38000</v>
      </c>
      <c r="F4790" s="1" t="s">
        <v>23</v>
      </c>
      <c r="G4790" s="1" t="s">
        <v>35</v>
      </c>
      <c r="H4790" s="1" t="s">
        <v>36</v>
      </c>
      <c r="I4790" s="1">
        <v>16.8</v>
      </c>
      <c r="J4790" s="1" t="s">
        <v>24</v>
      </c>
      <c r="K4790" s="1" t="s">
        <v>249</v>
      </c>
      <c r="L4790" s="1">
        <v>5</v>
      </c>
      <c r="M4790" s="1" t="s">
        <v>2540</v>
      </c>
      <c r="N4790" s="1">
        <v>24</v>
      </c>
      <c r="P4790" s="2">
        <f t="shared" si="313"/>
        <v>150</v>
      </c>
      <c r="Q4790">
        <f t="shared" si="312"/>
        <v>3790000</v>
      </c>
      <c r="R4790">
        <f t="shared" si="311"/>
        <v>99.996042216358845</v>
      </c>
    </row>
    <row r="4791" spans="1:18" ht="20.399999999999999" x14ac:dyDescent="0.35">
      <c r="A4791" s="1">
        <v>4789</v>
      </c>
      <c r="B4791" s="1" t="s">
        <v>1629</v>
      </c>
      <c r="C4791" s="1" t="s">
        <v>27</v>
      </c>
      <c r="D4791" s="1">
        <v>2012</v>
      </c>
      <c r="E4791" s="1">
        <v>41000</v>
      </c>
      <c r="F4791" s="1" t="s">
        <v>23</v>
      </c>
      <c r="G4791" s="1" t="s">
        <v>35</v>
      </c>
      <c r="H4791" s="1" t="s">
        <v>18</v>
      </c>
      <c r="I4791" s="1">
        <v>19.079999999999998</v>
      </c>
      <c r="J4791" s="1" t="s">
        <v>24</v>
      </c>
      <c r="K4791" s="1" t="s">
        <v>235</v>
      </c>
      <c r="L4791" s="1">
        <v>5</v>
      </c>
      <c r="N4791" s="1">
        <v>6.25</v>
      </c>
      <c r="P4791" s="2">
        <f t="shared" si="313"/>
        <v>126.32</v>
      </c>
      <c r="R4791" t="str">
        <f t="shared" si="311"/>
        <v/>
      </c>
    </row>
    <row r="4792" spans="1:18" ht="20.399999999999999" x14ac:dyDescent="0.35">
      <c r="A4792" s="1">
        <v>4790</v>
      </c>
      <c r="B4792" s="1" t="s">
        <v>2541</v>
      </c>
      <c r="C4792" s="1" t="s">
        <v>39</v>
      </c>
      <c r="D4792" s="1">
        <v>2009</v>
      </c>
      <c r="E4792" s="1">
        <v>53000</v>
      </c>
      <c r="F4792" s="1" t="s">
        <v>23</v>
      </c>
      <c r="G4792" s="1" t="s">
        <v>35</v>
      </c>
      <c r="H4792" s="1" t="s">
        <v>18</v>
      </c>
      <c r="I4792" s="1">
        <v>14.49</v>
      </c>
      <c r="J4792" s="1" t="s">
        <v>24</v>
      </c>
      <c r="K4792" s="1" t="s">
        <v>321</v>
      </c>
      <c r="L4792" s="1">
        <v>5</v>
      </c>
      <c r="N4792" s="1">
        <v>36</v>
      </c>
      <c r="P4792" s="2">
        <f t="shared" si="313"/>
        <v>258</v>
      </c>
      <c r="R4792" t="str">
        <f t="shared" si="311"/>
        <v/>
      </c>
    </row>
    <row r="4793" spans="1:18" ht="20.399999999999999" x14ac:dyDescent="0.35">
      <c r="A4793" s="1">
        <v>4791</v>
      </c>
      <c r="B4793" s="1" t="s">
        <v>2542</v>
      </c>
      <c r="C4793" s="1" t="s">
        <v>27</v>
      </c>
      <c r="D4793" s="1">
        <v>2003</v>
      </c>
      <c r="E4793" s="1">
        <v>125000</v>
      </c>
      <c r="F4793" s="1" t="s">
        <v>23</v>
      </c>
      <c r="G4793" s="1" t="s">
        <v>17</v>
      </c>
      <c r="H4793" s="1" t="s">
        <v>145</v>
      </c>
      <c r="I4793" s="1">
        <v>14.8</v>
      </c>
      <c r="J4793" s="1" t="s">
        <v>24</v>
      </c>
      <c r="K4793" s="1" t="s">
        <v>159</v>
      </c>
      <c r="L4793" s="1">
        <v>5</v>
      </c>
      <c r="N4793" s="1">
        <v>3</v>
      </c>
      <c r="P4793" s="2">
        <f t="shared" si="313"/>
        <v>68</v>
      </c>
      <c r="R4793" t="str">
        <f t="shared" si="311"/>
        <v/>
      </c>
    </row>
    <row r="4794" spans="1:18" ht="20.399999999999999" x14ac:dyDescent="0.35">
      <c r="A4794" s="1">
        <v>4792</v>
      </c>
      <c r="B4794" s="1" t="s">
        <v>293</v>
      </c>
      <c r="C4794" s="1" t="s">
        <v>27</v>
      </c>
      <c r="D4794" s="1">
        <v>2010</v>
      </c>
      <c r="E4794" s="1">
        <v>242000</v>
      </c>
      <c r="F4794" s="1" t="s">
        <v>23</v>
      </c>
      <c r="G4794" s="1" t="s">
        <v>17</v>
      </c>
      <c r="H4794" s="1" t="s">
        <v>18</v>
      </c>
      <c r="I4794" s="1">
        <v>11.5</v>
      </c>
      <c r="J4794" s="1" t="s">
        <v>24</v>
      </c>
      <c r="K4794" s="1" t="s">
        <v>294</v>
      </c>
      <c r="L4794" s="1">
        <v>7</v>
      </c>
      <c r="N4794" s="1">
        <v>11</v>
      </c>
      <c r="P4794" s="2">
        <f t="shared" si="313"/>
        <v>171</v>
      </c>
      <c r="R4794" t="str">
        <f t="shared" si="311"/>
        <v/>
      </c>
    </row>
    <row r="4795" spans="1:18" ht="20.399999999999999" x14ac:dyDescent="0.35">
      <c r="A4795" s="1">
        <v>4793</v>
      </c>
      <c r="B4795" s="1" t="s">
        <v>2033</v>
      </c>
      <c r="C4795" s="1" t="s">
        <v>27</v>
      </c>
      <c r="D4795" s="1">
        <v>2015</v>
      </c>
      <c r="E4795" s="1">
        <v>90000</v>
      </c>
      <c r="F4795" s="1" t="s">
        <v>23</v>
      </c>
      <c r="G4795" s="1" t="s">
        <v>17</v>
      </c>
      <c r="H4795" s="1" t="s">
        <v>18</v>
      </c>
      <c r="I4795" s="1">
        <v>26.21</v>
      </c>
      <c r="J4795" s="1" t="s">
        <v>24</v>
      </c>
      <c r="K4795" s="1" t="s">
        <v>80</v>
      </c>
      <c r="L4795" s="1">
        <v>5</v>
      </c>
      <c r="N4795" s="1">
        <v>6.5</v>
      </c>
      <c r="P4795" s="2">
        <f t="shared" si="313"/>
        <v>88.5</v>
      </c>
      <c r="R4795" t="str">
        <f t="shared" si="311"/>
        <v/>
      </c>
    </row>
    <row r="4796" spans="1:18" ht="20.399999999999999" x14ac:dyDescent="0.35">
      <c r="A4796" s="1">
        <v>4794</v>
      </c>
      <c r="B4796" s="1" t="s">
        <v>1521</v>
      </c>
      <c r="C4796" s="1" t="s">
        <v>39</v>
      </c>
      <c r="D4796" s="1">
        <v>2018</v>
      </c>
      <c r="E4796" s="1">
        <v>11000</v>
      </c>
      <c r="F4796" s="1" t="s">
        <v>23</v>
      </c>
      <c r="G4796" s="1" t="s">
        <v>17</v>
      </c>
      <c r="H4796" s="1" t="s">
        <v>18</v>
      </c>
      <c r="I4796" s="1">
        <v>24.3</v>
      </c>
      <c r="J4796" s="1" t="s">
        <v>24</v>
      </c>
      <c r="K4796" s="1" t="s">
        <v>80</v>
      </c>
      <c r="L4796" s="1">
        <v>5</v>
      </c>
      <c r="N4796" s="1">
        <v>9.4</v>
      </c>
      <c r="P4796" s="2">
        <f t="shared" si="313"/>
        <v>88.5</v>
      </c>
      <c r="R4796" t="str">
        <f t="shared" si="311"/>
        <v/>
      </c>
    </row>
    <row r="4797" spans="1:18" ht="20.399999999999999" x14ac:dyDescent="0.35">
      <c r="A4797" s="1">
        <v>4795</v>
      </c>
      <c r="B4797" s="1" t="s">
        <v>303</v>
      </c>
      <c r="C4797" s="1" t="s">
        <v>53</v>
      </c>
      <c r="D4797" s="1">
        <v>2018</v>
      </c>
      <c r="E4797" s="1">
        <v>21936</v>
      </c>
      <c r="F4797" s="1" t="s">
        <v>23</v>
      </c>
      <c r="G4797" s="1" t="s">
        <v>35</v>
      </c>
      <c r="H4797" s="1" t="s">
        <v>18</v>
      </c>
      <c r="I4797" s="1">
        <v>21.76</v>
      </c>
      <c r="J4797" s="1" t="s">
        <v>24</v>
      </c>
      <c r="K4797" s="1" t="s">
        <v>77</v>
      </c>
      <c r="L4797" s="1">
        <v>5</v>
      </c>
      <c r="M4797" s="1" t="s">
        <v>529</v>
      </c>
      <c r="N4797" s="1">
        <v>37.92</v>
      </c>
      <c r="P4797" s="2">
        <f t="shared" si="313"/>
        <v>190</v>
      </c>
      <c r="Q4797">
        <f t="shared" si="312"/>
        <v>5867000</v>
      </c>
      <c r="R4797">
        <f t="shared" si="311"/>
        <v>99.996761547639338</v>
      </c>
    </row>
    <row r="4798" spans="1:18" ht="20.399999999999999" x14ac:dyDescent="0.35">
      <c r="A4798" s="1">
        <v>4796</v>
      </c>
      <c r="B4798" s="1" t="s">
        <v>85</v>
      </c>
      <c r="C4798" s="1" t="s">
        <v>22</v>
      </c>
      <c r="D4798" s="1">
        <v>2013</v>
      </c>
      <c r="E4798" s="1">
        <v>41000</v>
      </c>
      <c r="F4798" s="1" t="s">
        <v>28</v>
      </c>
      <c r="G4798" s="1" t="s">
        <v>35</v>
      </c>
      <c r="H4798" s="1" t="s">
        <v>18</v>
      </c>
      <c r="I4798" s="1">
        <v>14.4</v>
      </c>
      <c r="J4798" s="1" t="s">
        <v>24</v>
      </c>
      <c r="K4798" s="1" t="s">
        <v>49</v>
      </c>
      <c r="L4798" s="1">
        <v>5</v>
      </c>
      <c r="N4798" s="1">
        <v>5.25</v>
      </c>
      <c r="P4798" s="2">
        <f t="shared" si="313"/>
        <v>103.6</v>
      </c>
      <c r="R4798" t="str">
        <f t="shared" si="311"/>
        <v/>
      </c>
    </row>
    <row r="4799" spans="1:18" ht="20.399999999999999" x14ac:dyDescent="0.35">
      <c r="A4799" s="1">
        <v>4797</v>
      </c>
      <c r="B4799" s="1" t="s">
        <v>1047</v>
      </c>
      <c r="C4799" s="1" t="s">
        <v>27</v>
      </c>
      <c r="D4799" s="1">
        <v>2011</v>
      </c>
      <c r="E4799" s="1">
        <v>47000</v>
      </c>
      <c r="F4799" s="1" t="s">
        <v>28</v>
      </c>
      <c r="G4799" s="1" t="s">
        <v>17</v>
      </c>
      <c r="H4799" s="1" t="s">
        <v>18</v>
      </c>
      <c r="I4799" s="1">
        <v>17</v>
      </c>
      <c r="J4799" s="1" t="s">
        <v>24</v>
      </c>
      <c r="K4799" s="1" t="s">
        <v>84</v>
      </c>
      <c r="L4799" s="1">
        <v>5</v>
      </c>
      <c r="N4799" s="1">
        <v>4.5</v>
      </c>
      <c r="P4799" s="2">
        <f t="shared" si="313"/>
        <v>80</v>
      </c>
      <c r="R4799" t="str">
        <f t="shared" si="311"/>
        <v/>
      </c>
    </row>
    <row r="4800" spans="1:18" ht="20.399999999999999" x14ac:dyDescent="0.35">
      <c r="A4800" s="1">
        <v>4798</v>
      </c>
      <c r="B4800" s="1" t="s">
        <v>556</v>
      </c>
      <c r="C4800" s="1" t="s">
        <v>27</v>
      </c>
      <c r="D4800" s="1">
        <v>2009</v>
      </c>
      <c r="E4800" s="1">
        <v>110000</v>
      </c>
      <c r="F4800" s="1" t="s">
        <v>23</v>
      </c>
      <c r="G4800" s="1" t="s">
        <v>35</v>
      </c>
      <c r="H4800" s="1" t="s">
        <v>18</v>
      </c>
      <c r="I4800" s="1">
        <v>11</v>
      </c>
      <c r="J4800" s="1" t="s">
        <v>24</v>
      </c>
      <c r="K4800" s="1" t="s">
        <v>557</v>
      </c>
      <c r="L4800" s="1">
        <v>5</v>
      </c>
      <c r="N4800" s="1">
        <v>18</v>
      </c>
      <c r="P4800" s="2">
        <f t="shared" si="313"/>
        <v>235</v>
      </c>
      <c r="R4800" t="str">
        <f t="shared" si="311"/>
        <v/>
      </c>
    </row>
    <row r="4801" spans="1:18" ht="20.399999999999999" x14ac:dyDescent="0.35">
      <c r="A4801" s="1">
        <v>4799</v>
      </c>
      <c r="B4801" s="1" t="s">
        <v>791</v>
      </c>
      <c r="C4801" s="1" t="s">
        <v>34</v>
      </c>
      <c r="D4801" s="1">
        <v>2015</v>
      </c>
      <c r="E4801" s="1">
        <v>45960</v>
      </c>
      <c r="F4801" s="1" t="s">
        <v>28</v>
      </c>
      <c r="G4801" s="1" t="s">
        <v>17</v>
      </c>
      <c r="H4801" s="1" t="s">
        <v>18</v>
      </c>
      <c r="I4801" s="1">
        <v>19.100000000000001</v>
      </c>
      <c r="J4801" s="1" t="s">
        <v>24</v>
      </c>
      <c r="K4801" s="1" t="s">
        <v>110</v>
      </c>
      <c r="L4801" s="1">
        <v>5</v>
      </c>
      <c r="N4801" s="1">
        <v>5.56</v>
      </c>
      <c r="P4801" s="2">
        <f t="shared" si="313"/>
        <v>82</v>
      </c>
      <c r="R4801" t="str">
        <f t="shared" si="311"/>
        <v/>
      </c>
    </row>
    <row r="4802" spans="1:18" ht="20.399999999999999" x14ac:dyDescent="0.35">
      <c r="A4802" s="1">
        <v>4800</v>
      </c>
      <c r="B4802" s="1" t="s">
        <v>2026</v>
      </c>
      <c r="C4802" s="1" t="s">
        <v>74</v>
      </c>
      <c r="D4802" s="1">
        <v>2013</v>
      </c>
      <c r="E4802" s="1">
        <v>48000</v>
      </c>
      <c r="F4802" s="1" t="s">
        <v>23</v>
      </c>
      <c r="G4802" s="1" t="s">
        <v>35</v>
      </c>
      <c r="H4802" s="1" t="s">
        <v>18</v>
      </c>
      <c r="I4802" s="1">
        <v>14.21</v>
      </c>
      <c r="J4802" s="1" t="s">
        <v>24</v>
      </c>
      <c r="K4802" s="1" t="s">
        <v>572</v>
      </c>
      <c r="L4802" s="1">
        <v>5</v>
      </c>
      <c r="N4802" s="1">
        <v>22</v>
      </c>
      <c r="P4802" s="2">
        <f t="shared" si="313"/>
        <v>203</v>
      </c>
      <c r="R4802" t="str">
        <f t="shared" si="311"/>
        <v/>
      </c>
    </row>
    <row r="4803" spans="1:18" ht="20.399999999999999" x14ac:dyDescent="0.35">
      <c r="A4803" s="1">
        <v>4801</v>
      </c>
      <c r="B4803" s="1" t="s">
        <v>866</v>
      </c>
      <c r="C4803" s="1" t="s">
        <v>39</v>
      </c>
      <c r="D4803" s="1">
        <v>2011</v>
      </c>
      <c r="E4803" s="1">
        <v>68000</v>
      </c>
      <c r="F4803" s="1" t="s">
        <v>23</v>
      </c>
      <c r="G4803" s="1" t="s">
        <v>35</v>
      </c>
      <c r="H4803" s="1" t="s">
        <v>18</v>
      </c>
      <c r="I4803" s="1">
        <v>12.39</v>
      </c>
      <c r="J4803" s="1" t="s">
        <v>24</v>
      </c>
      <c r="K4803" s="1" t="s">
        <v>867</v>
      </c>
      <c r="L4803" s="1">
        <v>5</v>
      </c>
      <c r="N4803" s="1">
        <v>22</v>
      </c>
      <c r="P4803" s="2">
        <f t="shared" si="313"/>
        <v>147.51</v>
      </c>
      <c r="R4803" t="str">
        <f t="shared" si="311"/>
        <v/>
      </c>
    </row>
    <row r="4804" spans="1:18" ht="20.399999999999999" x14ac:dyDescent="0.35">
      <c r="A4804" s="1">
        <v>4802</v>
      </c>
      <c r="B4804" s="1" t="s">
        <v>358</v>
      </c>
      <c r="C4804" s="1" t="s">
        <v>15</v>
      </c>
      <c r="D4804" s="1">
        <v>2011</v>
      </c>
      <c r="E4804" s="1">
        <v>41000</v>
      </c>
      <c r="F4804" s="1" t="s">
        <v>28</v>
      </c>
      <c r="G4804" s="1" t="s">
        <v>17</v>
      </c>
      <c r="H4804" s="1" t="s">
        <v>18</v>
      </c>
      <c r="I4804" s="1">
        <v>20.36</v>
      </c>
      <c r="J4804" s="1" t="s">
        <v>24</v>
      </c>
      <c r="K4804" s="1" t="s">
        <v>151</v>
      </c>
      <c r="L4804" s="1">
        <v>5</v>
      </c>
      <c r="N4804" s="1">
        <v>2.65</v>
      </c>
      <c r="P4804" s="2">
        <f t="shared" si="313"/>
        <v>78.900000000000006</v>
      </c>
      <c r="R4804" t="str">
        <f t="shared" si="311"/>
        <v/>
      </c>
    </row>
    <row r="4805" spans="1:18" ht="20.399999999999999" x14ac:dyDescent="0.35">
      <c r="A4805" s="1">
        <v>4803</v>
      </c>
      <c r="B4805" s="1" t="s">
        <v>785</v>
      </c>
      <c r="C4805" s="1" t="s">
        <v>43</v>
      </c>
      <c r="D4805" s="1">
        <v>2013</v>
      </c>
      <c r="E4805" s="1">
        <v>69573</v>
      </c>
      <c r="F4805" s="1" t="s">
        <v>23</v>
      </c>
      <c r="G4805" s="1" t="s">
        <v>17</v>
      </c>
      <c r="H4805" s="1" t="s">
        <v>36</v>
      </c>
      <c r="I4805" s="1">
        <v>22.32</v>
      </c>
      <c r="J4805" s="1" t="s">
        <v>24</v>
      </c>
      <c r="K4805" s="1" t="s">
        <v>235</v>
      </c>
      <c r="L4805" s="1">
        <v>5</v>
      </c>
      <c r="N4805" s="1">
        <v>5.85</v>
      </c>
      <c r="P4805" s="2">
        <f t="shared" si="313"/>
        <v>126.32</v>
      </c>
      <c r="R4805" t="str">
        <f t="shared" si="311"/>
        <v/>
      </c>
    </row>
    <row r="4806" spans="1:18" ht="20.399999999999999" x14ac:dyDescent="0.35">
      <c r="A4806" s="1">
        <v>4804</v>
      </c>
      <c r="B4806" s="1" t="s">
        <v>2543</v>
      </c>
      <c r="C4806" s="1" t="s">
        <v>27</v>
      </c>
      <c r="D4806" s="1">
        <v>2012</v>
      </c>
      <c r="E4806" s="1">
        <v>115000</v>
      </c>
      <c r="F4806" s="1" t="s">
        <v>23</v>
      </c>
      <c r="G4806" s="1" t="s">
        <v>17</v>
      </c>
      <c r="H4806" s="1" t="s">
        <v>18</v>
      </c>
      <c r="I4806" s="1">
        <v>19.329999999999998</v>
      </c>
      <c r="J4806" s="1" t="s">
        <v>24</v>
      </c>
      <c r="K4806" s="1" t="s">
        <v>97</v>
      </c>
      <c r="L4806" s="1">
        <v>5</v>
      </c>
      <c r="N4806" s="1">
        <v>6.95</v>
      </c>
      <c r="P4806" s="2">
        <f t="shared" si="313"/>
        <v>138.1</v>
      </c>
      <c r="R4806" t="str">
        <f t="shared" si="311"/>
        <v/>
      </c>
    </row>
    <row r="4807" spans="1:18" ht="20.399999999999999" x14ac:dyDescent="0.35">
      <c r="A4807" s="1">
        <v>4805</v>
      </c>
      <c r="B4807" s="1" t="s">
        <v>211</v>
      </c>
      <c r="C4807" s="1" t="s">
        <v>57</v>
      </c>
      <c r="D4807" s="1">
        <v>2012</v>
      </c>
      <c r="E4807" s="1">
        <v>47629</v>
      </c>
      <c r="F4807" s="1" t="s">
        <v>23</v>
      </c>
      <c r="G4807" s="1" t="s">
        <v>17</v>
      </c>
      <c r="H4807" s="1" t="s">
        <v>18</v>
      </c>
      <c r="I4807" s="1">
        <v>15.1</v>
      </c>
      <c r="J4807" s="1" t="s">
        <v>24</v>
      </c>
      <c r="K4807" s="1" t="s">
        <v>167</v>
      </c>
      <c r="L4807" s="1">
        <v>7</v>
      </c>
      <c r="N4807" s="1">
        <v>6.5</v>
      </c>
      <c r="P4807" s="2">
        <f t="shared" si="313"/>
        <v>140</v>
      </c>
      <c r="R4807" t="str">
        <f t="shared" si="311"/>
        <v/>
      </c>
    </row>
    <row r="4808" spans="1:18" ht="20.399999999999999" x14ac:dyDescent="0.35">
      <c r="A4808" s="1">
        <v>4806</v>
      </c>
      <c r="B4808" s="1" t="s">
        <v>778</v>
      </c>
      <c r="C4808" s="1" t="s">
        <v>43</v>
      </c>
      <c r="D4808" s="1">
        <v>2004</v>
      </c>
      <c r="E4808" s="1">
        <v>66624</v>
      </c>
      <c r="F4808" s="1" t="s">
        <v>28</v>
      </c>
      <c r="G4808" s="1" t="s">
        <v>17</v>
      </c>
      <c r="H4808" s="1" t="s">
        <v>145</v>
      </c>
      <c r="I4808" s="1">
        <v>19.7</v>
      </c>
      <c r="J4808" s="1" t="s">
        <v>24</v>
      </c>
      <c r="K4808" s="1" t="s">
        <v>229</v>
      </c>
      <c r="L4808" s="1">
        <v>8</v>
      </c>
      <c r="N4808" s="1">
        <v>0.85</v>
      </c>
      <c r="P4808" s="2">
        <f t="shared" si="313"/>
        <v>35</v>
      </c>
      <c r="R4808" t="str">
        <f t="shared" si="311"/>
        <v/>
      </c>
    </row>
    <row r="4809" spans="1:18" ht="20.399999999999999" x14ac:dyDescent="0.35">
      <c r="A4809" s="1">
        <v>4807</v>
      </c>
      <c r="B4809" s="1" t="s">
        <v>387</v>
      </c>
      <c r="C4809" s="1" t="s">
        <v>61</v>
      </c>
      <c r="D4809" s="1">
        <v>2013</v>
      </c>
      <c r="E4809" s="1">
        <v>80000</v>
      </c>
      <c r="F4809" s="1" t="s">
        <v>28</v>
      </c>
      <c r="G4809" s="1" t="s">
        <v>35</v>
      </c>
      <c r="H4809" s="1" t="s">
        <v>36</v>
      </c>
      <c r="I4809" s="1">
        <v>14.67</v>
      </c>
      <c r="J4809" s="1" t="s">
        <v>24</v>
      </c>
      <c r="K4809" s="1" t="s">
        <v>388</v>
      </c>
      <c r="L4809" s="1">
        <v>5</v>
      </c>
      <c r="M4809" s="1" t="s">
        <v>2544</v>
      </c>
      <c r="N4809" s="1">
        <v>7.25</v>
      </c>
      <c r="P4809" s="2">
        <f t="shared" si="313"/>
        <v>177.46</v>
      </c>
      <c r="Q4809">
        <f t="shared" si="312"/>
        <v>3254000</v>
      </c>
      <c r="R4809">
        <f t="shared" si="311"/>
        <v>99.994546404425321</v>
      </c>
    </row>
    <row r="4810" spans="1:18" ht="20.399999999999999" x14ac:dyDescent="0.35">
      <c r="A4810" s="1">
        <v>4808</v>
      </c>
      <c r="B4810" s="1" t="s">
        <v>143</v>
      </c>
      <c r="C4810" s="1" t="s">
        <v>22</v>
      </c>
      <c r="D4810" s="1">
        <v>2012</v>
      </c>
      <c r="E4810" s="1">
        <v>94868</v>
      </c>
      <c r="F4810" s="1" t="s">
        <v>23</v>
      </c>
      <c r="G4810" s="1" t="s">
        <v>17</v>
      </c>
      <c r="H4810" s="1" t="s">
        <v>18</v>
      </c>
      <c r="I4810" s="1">
        <v>22.9</v>
      </c>
      <c r="J4810" s="1" t="s">
        <v>24</v>
      </c>
      <c r="K4810" s="1" t="s">
        <v>51</v>
      </c>
      <c r="L4810" s="1">
        <v>5</v>
      </c>
      <c r="N4810" s="1">
        <v>4.5</v>
      </c>
      <c r="P4810" s="2">
        <f t="shared" si="313"/>
        <v>74</v>
      </c>
      <c r="R4810" t="str">
        <f t="shared" si="311"/>
        <v/>
      </c>
    </row>
    <row r="4811" spans="1:18" ht="20.399999999999999" x14ac:dyDescent="0.35">
      <c r="A4811" s="1">
        <v>4809</v>
      </c>
      <c r="B4811" s="1" t="s">
        <v>1087</v>
      </c>
      <c r="C4811" s="1" t="s">
        <v>15</v>
      </c>
      <c r="D4811" s="1">
        <v>2010</v>
      </c>
      <c r="E4811" s="1">
        <v>76477</v>
      </c>
      <c r="F4811" s="1" t="s">
        <v>23</v>
      </c>
      <c r="G4811" s="1" t="s">
        <v>17</v>
      </c>
      <c r="H4811" s="1" t="s">
        <v>18</v>
      </c>
      <c r="I4811" s="1">
        <v>10.5</v>
      </c>
      <c r="J4811" s="1" t="s">
        <v>24</v>
      </c>
      <c r="K4811" s="1" t="s">
        <v>266</v>
      </c>
      <c r="L4811" s="1">
        <v>8</v>
      </c>
      <c r="N4811" s="1">
        <v>4.25</v>
      </c>
      <c r="P4811" s="2">
        <f t="shared" ref="P4811:P4831" si="314">--LEFT(K4811, FIND(" ", K4811) - 1)</f>
        <v>120</v>
      </c>
      <c r="R4811" t="str">
        <f t="shared" si="311"/>
        <v/>
      </c>
    </row>
    <row r="4812" spans="1:18" ht="20.399999999999999" x14ac:dyDescent="0.35">
      <c r="A4812" s="1">
        <v>4810</v>
      </c>
      <c r="B4812" s="1" t="s">
        <v>1758</v>
      </c>
      <c r="C4812" s="1" t="s">
        <v>27</v>
      </c>
      <c r="D4812" s="1">
        <v>2016</v>
      </c>
      <c r="E4812" s="1">
        <v>28000</v>
      </c>
      <c r="F4812" s="1" t="s">
        <v>28</v>
      </c>
      <c r="G4812" s="1" t="s">
        <v>35</v>
      </c>
      <c r="H4812" s="1" t="s">
        <v>18</v>
      </c>
      <c r="I4812" s="1">
        <v>13.7</v>
      </c>
      <c r="J4812" s="1" t="s">
        <v>24</v>
      </c>
      <c r="K4812" s="1" t="s">
        <v>432</v>
      </c>
      <c r="L4812" s="1">
        <v>5</v>
      </c>
      <c r="N4812" s="1">
        <v>26</v>
      </c>
      <c r="P4812" s="2">
        <f t="shared" si="314"/>
        <v>183</v>
      </c>
      <c r="R4812" t="str">
        <f t="shared" si="311"/>
        <v/>
      </c>
    </row>
    <row r="4813" spans="1:18" ht="20.399999999999999" x14ac:dyDescent="0.35">
      <c r="A4813" s="1">
        <v>4811</v>
      </c>
      <c r="B4813" s="1" t="s">
        <v>1395</v>
      </c>
      <c r="C4813" s="1" t="s">
        <v>34</v>
      </c>
      <c r="D4813" s="1">
        <v>2017</v>
      </c>
      <c r="E4813" s="1">
        <v>28599</v>
      </c>
      <c r="F4813" s="1" t="s">
        <v>23</v>
      </c>
      <c r="G4813" s="1" t="s">
        <v>17</v>
      </c>
      <c r="H4813" s="1" t="s">
        <v>18</v>
      </c>
      <c r="I4813" s="1">
        <v>16.55</v>
      </c>
      <c r="J4813" s="1" t="s">
        <v>24</v>
      </c>
      <c r="K4813" s="1" t="s">
        <v>137</v>
      </c>
      <c r="L4813" s="1">
        <v>6</v>
      </c>
      <c r="M4813" s="1" t="s">
        <v>2545</v>
      </c>
      <c r="N4813" s="1">
        <v>9.66</v>
      </c>
      <c r="P4813" s="2">
        <f t="shared" si="314"/>
        <v>105</v>
      </c>
      <c r="Q4813">
        <f t="shared" ref="Q4813:Q4865" si="315">VALUE(SUBSTITUTE(SUBSTITUTE(TRIM(M4813), CHAR(160), ""), " Lakh", "")) * 100000</f>
        <v>1171000</v>
      </c>
      <c r="R4813">
        <f t="shared" ref="R4813:R4876" si="316">IF(Q4813&lt;&gt;"", ((Q4813 - P4813) / Q4813) * 100, "")</f>
        <v>99.991033304867642</v>
      </c>
    </row>
    <row r="4814" spans="1:18" ht="20.399999999999999" x14ac:dyDescent="0.35">
      <c r="A4814" s="1">
        <v>4812</v>
      </c>
      <c r="B4814" s="1" t="s">
        <v>703</v>
      </c>
      <c r="C4814" s="1" t="s">
        <v>74</v>
      </c>
      <c r="D4814" s="1">
        <v>2013</v>
      </c>
      <c r="E4814" s="1">
        <v>45348</v>
      </c>
      <c r="F4814" s="1" t="s">
        <v>23</v>
      </c>
      <c r="G4814" s="1" t="s">
        <v>17</v>
      </c>
      <c r="H4814" s="1" t="s">
        <v>36</v>
      </c>
      <c r="I4814" s="1">
        <v>19.010000000000002</v>
      </c>
      <c r="J4814" s="1" t="s">
        <v>24</v>
      </c>
      <c r="K4814" s="1" t="s">
        <v>95</v>
      </c>
      <c r="L4814" s="1">
        <v>5</v>
      </c>
      <c r="N4814" s="1">
        <v>6.85</v>
      </c>
      <c r="P4814" s="2">
        <f t="shared" si="314"/>
        <v>108.45</v>
      </c>
      <c r="R4814" t="str">
        <f t="shared" si="316"/>
        <v/>
      </c>
    </row>
    <row r="4815" spans="1:18" ht="20.399999999999999" x14ac:dyDescent="0.35">
      <c r="A4815" s="1">
        <v>4813</v>
      </c>
      <c r="B4815" s="1" t="s">
        <v>871</v>
      </c>
      <c r="C4815" s="1" t="s">
        <v>34</v>
      </c>
      <c r="D4815" s="1">
        <v>2013</v>
      </c>
      <c r="E4815" s="1">
        <v>80127</v>
      </c>
      <c r="F4815" s="1" t="s">
        <v>23</v>
      </c>
      <c r="G4815" s="1" t="s">
        <v>35</v>
      </c>
      <c r="H4815" s="1" t="s">
        <v>18</v>
      </c>
      <c r="I4815" s="1">
        <v>12.8</v>
      </c>
      <c r="J4815" s="1" t="s">
        <v>24</v>
      </c>
      <c r="K4815" s="1" t="s">
        <v>872</v>
      </c>
      <c r="L4815" s="1">
        <v>5</v>
      </c>
      <c r="N4815" s="1">
        <v>23.68</v>
      </c>
      <c r="P4815" s="2">
        <f t="shared" si="314"/>
        <v>167.6</v>
      </c>
      <c r="R4815" t="str">
        <f t="shared" si="316"/>
        <v/>
      </c>
    </row>
    <row r="4816" spans="1:18" ht="20.399999999999999" x14ac:dyDescent="0.35">
      <c r="A4816" s="1">
        <v>4814</v>
      </c>
      <c r="B4816" s="1" t="s">
        <v>866</v>
      </c>
      <c r="C4816" s="1" t="s">
        <v>61</v>
      </c>
      <c r="D4816" s="1">
        <v>2013</v>
      </c>
      <c r="E4816" s="1">
        <v>68000</v>
      </c>
      <c r="F4816" s="1" t="s">
        <v>23</v>
      </c>
      <c r="G4816" s="1" t="s">
        <v>35</v>
      </c>
      <c r="H4816" s="1" t="s">
        <v>36</v>
      </c>
      <c r="I4816" s="1">
        <v>12.39</v>
      </c>
      <c r="J4816" s="1" t="s">
        <v>24</v>
      </c>
      <c r="K4816" s="1" t="s">
        <v>867</v>
      </c>
      <c r="L4816" s="1">
        <v>5</v>
      </c>
      <c r="N4816" s="1">
        <v>15.75</v>
      </c>
      <c r="P4816" s="2">
        <f t="shared" si="314"/>
        <v>147.51</v>
      </c>
      <c r="R4816" t="str">
        <f t="shared" si="316"/>
        <v/>
      </c>
    </row>
    <row r="4817" spans="1:18" ht="20.399999999999999" x14ac:dyDescent="0.35">
      <c r="A4817" s="1">
        <v>4815</v>
      </c>
      <c r="B4817" s="1" t="s">
        <v>48</v>
      </c>
      <c r="C4817" s="1" t="s">
        <v>22</v>
      </c>
      <c r="D4817" s="1">
        <v>2012</v>
      </c>
      <c r="E4817" s="1">
        <v>75000</v>
      </c>
      <c r="F4817" s="1" t="s">
        <v>23</v>
      </c>
      <c r="G4817" s="1" t="s">
        <v>17</v>
      </c>
      <c r="H4817" s="1" t="s">
        <v>145</v>
      </c>
      <c r="I4817" s="1">
        <v>20.54</v>
      </c>
      <c r="J4817" s="1" t="s">
        <v>24</v>
      </c>
      <c r="K4817" s="1" t="s">
        <v>49</v>
      </c>
      <c r="L4817" s="1">
        <v>5</v>
      </c>
      <c r="N4817" s="1">
        <v>3.5</v>
      </c>
      <c r="P4817" s="2">
        <f t="shared" si="314"/>
        <v>103.6</v>
      </c>
      <c r="R4817" t="str">
        <f t="shared" si="316"/>
        <v/>
      </c>
    </row>
    <row r="4818" spans="1:18" ht="20.399999999999999" x14ac:dyDescent="0.35">
      <c r="A4818" s="1">
        <v>4816</v>
      </c>
      <c r="B4818" s="1" t="s">
        <v>2546</v>
      </c>
      <c r="C4818" s="1" t="s">
        <v>61</v>
      </c>
      <c r="D4818" s="1">
        <v>2006</v>
      </c>
      <c r="E4818" s="1">
        <v>48000</v>
      </c>
      <c r="F4818" s="1" t="s">
        <v>28</v>
      </c>
      <c r="G4818" s="1" t="s">
        <v>35</v>
      </c>
      <c r="H4818" s="1" t="s">
        <v>36</v>
      </c>
      <c r="I4818" s="1">
        <v>11.62</v>
      </c>
      <c r="J4818" s="1" t="s">
        <v>24</v>
      </c>
      <c r="K4818" s="1" t="s">
        <v>858</v>
      </c>
      <c r="L4818" s="1">
        <v>5</v>
      </c>
      <c r="N4818" s="1">
        <v>6.99</v>
      </c>
      <c r="P4818" s="2">
        <f t="shared" si="314"/>
        <v>306</v>
      </c>
      <c r="R4818" t="str">
        <f t="shared" si="316"/>
        <v/>
      </c>
    </row>
    <row r="4819" spans="1:18" ht="20.399999999999999" x14ac:dyDescent="0.35">
      <c r="A4819" s="1">
        <v>4817</v>
      </c>
      <c r="B4819" s="1" t="s">
        <v>1039</v>
      </c>
      <c r="C4819" s="1" t="s">
        <v>34</v>
      </c>
      <c r="D4819" s="1">
        <v>2019</v>
      </c>
      <c r="E4819" s="1">
        <v>41871</v>
      </c>
      <c r="F4819" s="1" t="s">
        <v>23</v>
      </c>
      <c r="G4819" s="1" t="s">
        <v>17</v>
      </c>
      <c r="H4819" s="1" t="s">
        <v>18</v>
      </c>
      <c r="I4819" s="1">
        <v>22.7</v>
      </c>
      <c r="J4819" s="1" t="s">
        <v>24</v>
      </c>
      <c r="K4819" s="1" t="s">
        <v>25</v>
      </c>
      <c r="L4819" s="1">
        <v>5</v>
      </c>
      <c r="N4819" s="1">
        <v>15.57</v>
      </c>
      <c r="P4819" s="2">
        <f t="shared" si="314"/>
        <v>126.2</v>
      </c>
      <c r="R4819" t="str">
        <f t="shared" si="316"/>
        <v/>
      </c>
    </row>
    <row r="4820" spans="1:18" ht="20.399999999999999" x14ac:dyDescent="0.35">
      <c r="A4820" s="1">
        <v>4818</v>
      </c>
      <c r="B4820" s="1" t="s">
        <v>1568</v>
      </c>
      <c r="C4820" s="1" t="s">
        <v>34</v>
      </c>
      <c r="D4820" s="1">
        <v>2015</v>
      </c>
      <c r="E4820" s="1">
        <v>84931</v>
      </c>
      <c r="F4820" s="1" t="s">
        <v>23</v>
      </c>
      <c r="G4820" s="1" t="s">
        <v>17</v>
      </c>
      <c r="H4820" s="1" t="s">
        <v>18</v>
      </c>
      <c r="I4820" s="1">
        <v>15.3</v>
      </c>
      <c r="J4820" s="1" t="s">
        <v>24</v>
      </c>
      <c r="K4820" s="1" t="s">
        <v>72</v>
      </c>
      <c r="L4820" s="1">
        <v>7</v>
      </c>
      <c r="N4820" s="1">
        <v>5.29</v>
      </c>
      <c r="P4820" s="2">
        <f t="shared" si="314"/>
        <v>83.8</v>
      </c>
      <c r="R4820" t="str">
        <f t="shared" si="316"/>
        <v/>
      </c>
    </row>
    <row r="4821" spans="1:18" ht="20.399999999999999" x14ac:dyDescent="0.35">
      <c r="A4821" s="1">
        <v>4819</v>
      </c>
      <c r="B4821" s="1" t="s">
        <v>2547</v>
      </c>
      <c r="C4821" s="1" t="s">
        <v>57</v>
      </c>
      <c r="D4821" s="1">
        <v>2016</v>
      </c>
      <c r="E4821" s="1">
        <v>15000</v>
      </c>
      <c r="F4821" s="1" t="s">
        <v>28</v>
      </c>
      <c r="G4821" s="1" t="s">
        <v>17</v>
      </c>
      <c r="H4821" s="1" t="s">
        <v>18</v>
      </c>
      <c r="I4821" s="1">
        <v>22.7</v>
      </c>
      <c r="J4821" s="1" t="s">
        <v>24</v>
      </c>
      <c r="K4821" s="1" t="s">
        <v>1001</v>
      </c>
      <c r="L4821" s="1">
        <v>5</v>
      </c>
      <c r="M4821" s="1" t="s">
        <v>2548</v>
      </c>
      <c r="N4821" s="1">
        <v>2.25</v>
      </c>
      <c r="P4821" s="2">
        <f t="shared" si="314"/>
        <v>53.64</v>
      </c>
      <c r="Q4821">
        <f t="shared" si="315"/>
        <v>398000</v>
      </c>
      <c r="R4821">
        <f t="shared" si="316"/>
        <v>99.986522613065318</v>
      </c>
    </row>
    <row r="4822" spans="1:18" ht="20.399999999999999" x14ac:dyDescent="0.35">
      <c r="A4822" s="1">
        <v>4820</v>
      </c>
      <c r="B4822" s="1" t="s">
        <v>320</v>
      </c>
      <c r="C4822" s="1" t="s">
        <v>27</v>
      </c>
      <c r="D4822" s="1">
        <v>2009</v>
      </c>
      <c r="E4822" s="1">
        <v>110000</v>
      </c>
      <c r="F4822" s="1" t="s">
        <v>23</v>
      </c>
      <c r="G4822" s="1" t="s">
        <v>35</v>
      </c>
      <c r="H4822" s="1" t="s">
        <v>18</v>
      </c>
      <c r="I4822" s="1">
        <v>11.7</v>
      </c>
      <c r="J4822" s="1" t="s">
        <v>24</v>
      </c>
      <c r="K4822" s="1" t="s">
        <v>514</v>
      </c>
      <c r="L4822" s="1">
        <v>5</v>
      </c>
      <c r="N4822" s="1">
        <v>20</v>
      </c>
      <c r="P4822" s="2">
        <f t="shared" si="314"/>
        <v>245</v>
      </c>
      <c r="R4822" t="str">
        <f t="shared" si="316"/>
        <v/>
      </c>
    </row>
    <row r="4823" spans="1:18" ht="20.399999999999999" x14ac:dyDescent="0.35">
      <c r="A4823" s="1">
        <v>4821</v>
      </c>
      <c r="B4823" s="1" t="s">
        <v>2549</v>
      </c>
      <c r="C4823" s="1" t="s">
        <v>15</v>
      </c>
      <c r="D4823" s="1">
        <v>2011</v>
      </c>
      <c r="E4823" s="1">
        <v>5900</v>
      </c>
      <c r="F4823" s="1" t="s">
        <v>28</v>
      </c>
      <c r="G4823" s="1" t="s">
        <v>35</v>
      </c>
      <c r="H4823" s="1" t="s">
        <v>18</v>
      </c>
      <c r="I4823" s="1">
        <v>7.94</v>
      </c>
      <c r="J4823" s="1" t="s">
        <v>24</v>
      </c>
      <c r="K4823" s="1" t="s">
        <v>2496</v>
      </c>
      <c r="L4823" s="1">
        <v>4</v>
      </c>
      <c r="N4823" s="1">
        <v>47.5</v>
      </c>
      <c r="P4823" s="2">
        <f t="shared" si="314"/>
        <v>450</v>
      </c>
      <c r="R4823" t="str">
        <f t="shared" si="316"/>
        <v/>
      </c>
    </row>
    <row r="4824" spans="1:18" ht="20.399999999999999" x14ac:dyDescent="0.35">
      <c r="A4824" s="1">
        <v>4822</v>
      </c>
      <c r="B4824" s="1" t="s">
        <v>2550</v>
      </c>
      <c r="C4824" s="1" t="s">
        <v>27</v>
      </c>
      <c r="D4824" s="1">
        <v>2002</v>
      </c>
      <c r="E4824" s="1">
        <v>103653</v>
      </c>
      <c r="F4824" s="1" t="s">
        <v>28</v>
      </c>
      <c r="G4824" s="1" t="s">
        <v>17</v>
      </c>
      <c r="H4824" s="1" t="s">
        <v>36</v>
      </c>
      <c r="I4824" s="1">
        <v>18.899999999999999</v>
      </c>
      <c r="J4824" s="1" t="s">
        <v>24</v>
      </c>
      <c r="K4824" s="1" t="s">
        <v>555</v>
      </c>
      <c r="L4824" s="1">
        <v>5</v>
      </c>
      <c r="N4824" s="1">
        <v>1.22</v>
      </c>
      <c r="P4824" s="2">
        <f t="shared" si="314"/>
        <v>47</v>
      </c>
      <c r="R4824" t="str">
        <f t="shared" si="316"/>
        <v/>
      </c>
    </row>
    <row r="4825" spans="1:18" ht="20.399999999999999" x14ac:dyDescent="0.35">
      <c r="A4825" s="1">
        <v>4823</v>
      </c>
      <c r="B4825" s="1" t="s">
        <v>519</v>
      </c>
      <c r="C4825" s="1" t="s">
        <v>27</v>
      </c>
      <c r="D4825" s="1">
        <v>2012</v>
      </c>
      <c r="E4825" s="1">
        <v>64806</v>
      </c>
      <c r="F4825" s="1" t="s">
        <v>28</v>
      </c>
      <c r="G4825" s="1" t="s">
        <v>17</v>
      </c>
      <c r="H4825" s="1" t="s">
        <v>18</v>
      </c>
      <c r="I4825" s="1">
        <v>16.47</v>
      </c>
      <c r="J4825" s="1" t="s">
        <v>24</v>
      </c>
      <c r="K4825" s="1" t="s">
        <v>114</v>
      </c>
      <c r="L4825" s="1">
        <v>5</v>
      </c>
      <c r="N4825" s="1">
        <v>3.65</v>
      </c>
      <c r="P4825" s="2">
        <f t="shared" si="314"/>
        <v>73.900000000000006</v>
      </c>
      <c r="R4825" t="str">
        <f t="shared" si="316"/>
        <v/>
      </c>
    </row>
    <row r="4826" spans="1:18" ht="20.399999999999999" x14ac:dyDescent="0.35">
      <c r="A4826" s="1">
        <v>4824</v>
      </c>
      <c r="B4826" s="1" t="s">
        <v>2551</v>
      </c>
      <c r="C4826" s="1" t="s">
        <v>22</v>
      </c>
      <c r="D4826" s="1">
        <v>2016</v>
      </c>
      <c r="E4826" s="1">
        <v>35000</v>
      </c>
      <c r="F4826" s="1" t="s">
        <v>28</v>
      </c>
      <c r="G4826" s="1" t="s">
        <v>17</v>
      </c>
      <c r="H4826" s="1" t="s">
        <v>18</v>
      </c>
      <c r="I4826" s="1">
        <v>20.62</v>
      </c>
      <c r="J4826" s="1" t="s">
        <v>24</v>
      </c>
      <c r="K4826" s="1" t="s">
        <v>223</v>
      </c>
      <c r="L4826" s="1">
        <v>7</v>
      </c>
      <c r="N4826" s="1">
        <v>3.1</v>
      </c>
      <c r="P4826" s="2">
        <f t="shared" si="314"/>
        <v>67</v>
      </c>
      <c r="R4826" t="str">
        <f t="shared" si="316"/>
        <v/>
      </c>
    </row>
    <row r="4827" spans="1:18" ht="20.399999999999999" x14ac:dyDescent="0.35">
      <c r="A4827" s="1">
        <v>4825</v>
      </c>
      <c r="B4827" s="1" t="s">
        <v>381</v>
      </c>
      <c r="C4827" s="1" t="s">
        <v>74</v>
      </c>
      <c r="D4827" s="1">
        <v>2016</v>
      </c>
      <c r="E4827" s="1">
        <v>40000</v>
      </c>
      <c r="F4827" s="1" t="s">
        <v>28</v>
      </c>
      <c r="G4827" s="1" t="s">
        <v>17</v>
      </c>
      <c r="H4827" s="1" t="s">
        <v>18</v>
      </c>
      <c r="I4827" s="1">
        <v>15.29</v>
      </c>
      <c r="J4827" s="1" t="s">
        <v>24</v>
      </c>
      <c r="K4827" s="1" t="s">
        <v>283</v>
      </c>
      <c r="L4827" s="1">
        <v>5</v>
      </c>
      <c r="N4827" s="1">
        <v>11.5</v>
      </c>
      <c r="P4827" s="2">
        <f t="shared" si="314"/>
        <v>121.3</v>
      </c>
      <c r="R4827" t="str">
        <f t="shared" si="316"/>
        <v/>
      </c>
    </row>
    <row r="4828" spans="1:18" ht="20.399999999999999" x14ac:dyDescent="0.35">
      <c r="A4828" s="1">
        <v>4826</v>
      </c>
      <c r="B4828" s="1" t="s">
        <v>277</v>
      </c>
      <c r="C4828" s="1" t="s">
        <v>53</v>
      </c>
      <c r="D4828" s="1">
        <v>2015</v>
      </c>
      <c r="E4828" s="1">
        <v>23876</v>
      </c>
      <c r="F4828" s="1" t="s">
        <v>28</v>
      </c>
      <c r="G4828" s="1" t="s">
        <v>17</v>
      </c>
      <c r="H4828" s="1" t="s">
        <v>18</v>
      </c>
      <c r="I4828" s="1">
        <v>24.07</v>
      </c>
      <c r="J4828" s="1" t="s">
        <v>24</v>
      </c>
      <c r="K4828" s="1" t="s">
        <v>88</v>
      </c>
      <c r="L4828" s="1">
        <v>5</v>
      </c>
      <c r="M4828" s="1" t="s">
        <v>1887</v>
      </c>
      <c r="N4828" s="1">
        <v>3.46</v>
      </c>
      <c r="P4828" s="2">
        <f t="shared" si="314"/>
        <v>67.099999999999994</v>
      </c>
      <c r="Q4828">
        <f t="shared" si="315"/>
        <v>409000</v>
      </c>
      <c r="R4828">
        <f t="shared" si="316"/>
        <v>99.983594132029339</v>
      </c>
    </row>
    <row r="4829" spans="1:18" ht="20.399999999999999" x14ac:dyDescent="0.35">
      <c r="A4829" s="1">
        <v>4827</v>
      </c>
      <c r="B4829" s="1" t="s">
        <v>717</v>
      </c>
      <c r="C4829" s="1" t="s">
        <v>34</v>
      </c>
      <c r="D4829" s="1">
        <v>2013</v>
      </c>
      <c r="E4829" s="1">
        <v>67901</v>
      </c>
      <c r="F4829" s="1" t="s">
        <v>23</v>
      </c>
      <c r="G4829" s="1" t="s">
        <v>17</v>
      </c>
      <c r="H4829" s="1" t="s">
        <v>18</v>
      </c>
      <c r="I4829" s="1">
        <v>14.66</v>
      </c>
      <c r="J4829" s="1" t="s">
        <v>24</v>
      </c>
      <c r="K4829" s="1" t="s">
        <v>415</v>
      </c>
      <c r="L4829" s="1">
        <v>7</v>
      </c>
      <c r="N4829" s="1">
        <v>8.3800000000000008</v>
      </c>
      <c r="P4829" s="2">
        <f t="shared" si="314"/>
        <v>194.3</v>
      </c>
      <c r="R4829" t="str">
        <f t="shared" si="316"/>
        <v/>
      </c>
    </row>
    <row r="4830" spans="1:18" ht="20.399999999999999" x14ac:dyDescent="0.35">
      <c r="A4830" s="1">
        <v>4828</v>
      </c>
      <c r="B4830" s="1" t="s">
        <v>1264</v>
      </c>
      <c r="C4830" s="1" t="s">
        <v>22</v>
      </c>
      <c r="D4830" s="1">
        <v>2014</v>
      </c>
      <c r="E4830" s="1">
        <v>68865</v>
      </c>
      <c r="F4830" s="1" t="s">
        <v>23</v>
      </c>
      <c r="G4830" s="1" t="s">
        <v>17</v>
      </c>
      <c r="H4830" s="1" t="s">
        <v>18</v>
      </c>
      <c r="I4830" s="1">
        <v>15.11</v>
      </c>
      <c r="J4830" s="1" t="s">
        <v>24</v>
      </c>
      <c r="K4830" s="1" t="s">
        <v>49</v>
      </c>
      <c r="L4830" s="1">
        <v>5</v>
      </c>
      <c r="N4830" s="1">
        <v>4.8</v>
      </c>
      <c r="P4830" s="2">
        <f t="shared" si="314"/>
        <v>103.6</v>
      </c>
      <c r="R4830" t="str">
        <f t="shared" si="316"/>
        <v/>
      </c>
    </row>
    <row r="4831" spans="1:18" ht="20.399999999999999" x14ac:dyDescent="0.35">
      <c r="A4831" s="1">
        <v>4829</v>
      </c>
      <c r="B4831" s="1" t="s">
        <v>68</v>
      </c>
      <c r="C4831" s="1" t="s">
        <v>22</v>
      </c>
      <c r="D4831" s="1">
        <v>2014</v>
      </c>
      <c r="E4831" s="1">
        <v>71000</v>
      </c>
      <c r="F4831" s="1" t="s">
        <v>23</v>
      </c>
      <c r="G4831" s="1" t="s">
        <v>17</v>
      </c>
      <c r="H4831" s="1" t="s">
        <v>36</v>
      </c>
      <c r="I4831" s="1">
        <v>25.8</v>
      </c>
      <c r="J4831" s="1" t="s">
        <v>24</v>
      </c>
      <c r="K4831" s="1" t="s">
        <v>69</v>
      </c>
      <c r="L4831" s="1">
        <v>5</v>
      </c>
      <c r="N4831" s="1">
        <v>4.5</v>
      </c>
      <c r="P4831" s="2">
        <f t="shared" si="314"/>
        <v>98.6</v>
      </c>
      <c r="R4831" t="str">
        <f t="shared" si="316"/>
        <v/>
      </c>
    </row>
    <row r="4832" spans="1:18" ht="20.399999999999999" x14ac:dyDescent="0.35">
      <c r="A4832" s="1">
        <v>4830</v>
      </c>
      <c r="B4832" s="1" t="s">
        <v>2260</v>
      </c>
      <c r="C4832" s="1" t="s">
        <v>27</v>
      </c>
      <c r="D4832" s="1">
        <v>2004</v>
      </c>
      <c r="E4832" s="1">
        <v>95000</v>
      </c>
      <c r="F4832" s="1" t="s">
        <v>28</v>
      </c>
      <c r="G4832" s="1" t="s">
        <v>17</v>
      </c>
      <c r="H4832" s="1" t="s">
        <v>18</v>
      </c>
      <c r="I4832" s="1">
        <v>15.9</v>
      </c>
      <c r="J4832" s="1" t="s">
        <v>24</v>
      </c>
      <c r="K4832" s="1" t="s">
        <v>188</v>
      </c>
      <c r="L4832" s="1">
        <v>5</v>
      </c>
      <c r="N4832" s="1">
        <v>0.8</v>
      </c>
      <c r="P4832" s="2"/>
      <c r="R4832" t="str">
        <f t="shared" si="316"/>
        <v/>
      </c>
    </row>
    <row r="4833" spans="1:18" ht="20.399999999999999" x14ac:dyDescent="0.35">
      <c r="A4833" s="1">
        <v>4831</v>
      </c>
      <c r="B4833" s="1" t="s">
        <v>143</v>
      </c>
      <c r="C4833" s="1" t="s">
        <v>57</v>
      </c>
      <c r="D4833" s="1">
        <v>2014</v>
      </c>
      <c r="E4833" s="1">
        <v>25000</v>
      </c>
      <c r="F4833" s="1" t="s">
        <v>23</v>
      </c>
      <c r="G4833" s="1" t="s">
        <v>17</v>
      </c>
      <c r="H4833" s="1" t="s">
        <v>18</v>
      </c>
      <c r="I4833" s="1">
        <v>22.9</v>
      </c>
      <c r="J4833" s="1" t="s">
        <v>24</v>
      </c>
      <c r="K4833" s="1" t="s">
        <v>51</v>
      </c>
      <c r="L4833" s="1">
        <v>5</v>
      </c>
      <c r="N4833" s="1">
        <v>3.95</v>
      </c>
      <c r="P4833" s="2">
        <f t="shared" ref="P4833:P4864" si="317">--LEFT(K4833, FIND(" ", K4833) - 1)</f>
        <v>74</v>
      </c>
      <c r="R4833" t="str">
        <f t="shared" si="316"/>
        <v/>
      </c>
    </row>
    <row r="4834" spans="1:18" ht="20.399999999999999" x14ac:dyDescent="0.35">
      <c r="A4834" s="1">
        <v>4832</v>
      </c>
      <c r="B4834" s="1" t="s">
        <v>702</v>
      </c>
      <c r="C4834" s="1" t="s">
        <v>39</v>
      </c>
      <c r="D4834" s="1">
        <v>2012</v>
      </c>
      <c r="E4834" s="1">
        <v>180000</v>
      </c>
      <c r="F4834" s="1" t="s">
        <v>23</v>
      </c>
      <c r="G4834" s="1" t="s">
        <v>17</v>
      </c>
      <c r="H4834" s="1" t="s">
        <v>18</v>
      </c>
      <c r="I4834" s="1">
        <v>20.5</v>
      </c>
      <c r="J4834" s="1" t="s">
        <v>24</v>
      </c>
      <c r="K4834" s="1" t="s">
        <v>103</v>
      </c>
      <c r="L4834" s="1">
        <v>5</v>
      </c>
      <c r="N4834" s="1">
        <v>3.65</v>
      </c>
      <c r="P4834" s="2">
        <f t="shared" si="317"/>
        <v>103.5</v>
      </c>
      <c r="R4834" t="str">
        <f t="shared" si="316"/>
        <v/>
      </c>
    </row>
    <row r="4835" spans="1:18" ht="20.399999999999999" x14ac:dyDescent="0.35">
      <c r="A4835" s="1">
        <v>4833</v>
      </c>
      <c r="B4835" s="1" t="s">
        <v>710</v>
      </c>
      <c r="C4835" s="1" t="s">
        <v>15</v>
      </c>
      <c r="D4835" s="1">
        <v>2005</v>
      </c>
      <c r="E4835" s="1">
        <v>131000</v>
      </c>
      <c r="F4835" s="1" t="s">
        <v>23</v>
      </c>
      <c r="G4835" s="1" t="s">
        <v>35</v>
      </c>
      <c r="H4835" s="1" t="s">
        <v>18</v>
      </c>
      <c r="I4835" s="1">
        <v>11</v>
      </c>
      <c r="J4835" s="1" t="s">
        <v>24</v>
      </c>
      <c r="K4835" s="1" t="s">
        <v>711</v>
      </c>
      <c r="L4835" s="1">
        <v>5</v>
      </c>
      <c r="N4835" s="1">
        <v>10</v>
      </c>
      <c r="P4835" s="2">
        <f t="shared" si="317"/>
        <v>198.5</v>
      </c>
      <c r="R4835" t="str">
        <f t="shared" si="316"/>
        <v/>
      </c>
    </row>
    <row r="4836" spans="1:18" ht="20.399999999999999" x14ac:dyDescent="0.35">
      <c r="A4836" s="1">
        <v>4834</v>
      </c>
      <c r="B4836" s="1" t="s">
        <v>2379</v>
      </c>
      <c r="C4836" s="1" t="s">
        <v>61</v>
      </c>
      <c r="D4836" s="1">
        <v>2011</v>
      </c>
      <c r="E4836" s="1">
        <v>65000</v>
      </c>
      <c r="F4836" s="1" t="s">
        <v>23</v>
      </c>
      <c r="G4836" s="1" t="s">
        <v>17</v>
      </c>
      <c r="H4836" s="1" t="s">
        <v>36</v>
      </c>
      <c r="I4836" s="1">
        <v>12.05</v>
      </c>
      <c r="J4836" s="1" t="s">
        <v>24</v>
      </c>
      <c r="K4836" s="1" t="s">
        <v>266</v>
      </c>
      <c r="L4836" s="1">
        <v>8</v>
      </c>
      <c r="N4836" s="1">
        <v>4</v>
      </c>
      <c r="P4836" s="2">
        <f t="shared" si="317"/>
        <v>120</v>
      </c>
      <c r="R4836" t="str">
        <f t="shared" si="316"/>
        <v/>
      </c>
    </row>
    <row r="4837" spans="1:18" ht="20.399999999999999" x14ac:dyDescent="0.35">
      <c r="A4837" s="1">
        <v>4835</v>
      </c>
      <c r="B4837" s="1" t="s">
        <v>1383</v>
      </c>
      <c r="C4837" s="1" t="s">
        <v>39</v>
      </c>
      <c r="D4837" s="1">
        <v>2012</v>
      </c>
      <c r="E4837" s="1">
        <v>117777</v>
      </c>
      <c r="F4837" s="1" t="s">
        <v>23</v>
      </c>
      <c r="G4837" s="1" t="s">
        <v>17</v>
      </c>
      <c r="H4837" s="1" t="s">
        <v>18</v>
      </c>
      <c r="I4837" s="1">
        <v>21.64</v>
      </c>
      <c r="J4837" s="1" t="s">
        <v>24</v>
      </c>
      <c r="K4837" s="1" t="s">
        <v>996</v>
      </c>
      <c r="L4837" s="1">
        <v>5</v>
      </c>
      <c r="N4837" s="1">
        <v>4.75</v>
      </c>
      <c r="P4837" s="2">
        <f t="shared" si="317"/>
        <v>84.8</v>
      </c>
      <c r="R4837" t="str">
        <f t="shared" si="316"/>
        <v/>
      </c>
    </row>
    <row r="4838" spans="1:18" ht="20.399999999999999" x14ac:dyDescent="0.35">
      <c r="A4838" s="1">
        <v>4836</v>
      </c>
      <c r="B4838" s="1" t="s">
        <v>732</v>
      </c>
      <c r="C4838" s="1" t="s">
        <v>74</v>
      </c>
      <c r="D4838" s="1">
        <v>2009</v>
      </c>
      <c r="E4838" s="1">
        <v>65000</v>
      </c>
      <c r="F4838" s="1" t="s">
        <v>28</v>
      </c>
      <c r="G4838" s="1" t="s">
        <v>17</v>
      </c>
      <c r="H4838" s="1" t="s">
        <v>36</v>
      </c>
      <c r="I4838" s="1">
        <v>17.5</v>
      </c>
      <c r="J4838" s="1" t="s">
        <v>24</v>
      </c>
      <c r="K4838" s="1" t="s">
        <v>733</v>
      </c>
      <c r="L4838" s="1">
        <v>5</v>
      </c>
      <c r="N4838" s="1">
        <v>3.1</v>
      </c>
      <c r="P4838" s="2">
        <f t="shared" si="317"/>
        <v>85.8</v>
      </c>
      <c r="R4838" t="str">
        <f t="shared" si="316"/>
        <v/>
      </c>
    </row>
    <row r="4839" spans="1:18" ht="20.399999999999999" x14ac:dyDescent="0.35">
      <c r="A4839" s="1">
        <v>4837</v>
      </c>
      <c r="B4839" s="1" t="s">
        <v>795</v>
      </c>
      <c r="C4839" s="1" t="s">
        <v>53</v>
      </c>
      <c r="D4839" s="1">
        <v>2017</v>
      </c>
      <c r="E4839" s="1">
        <v>46897</v>
      </c>
      <c r="F4839" s="1" t="s">
        <v>28</v>
      </c>
      <c r="G4839" s="1" t="s">
        <v>17</v>
      </c>
      <c r="H4839" s="1" t="s">
        <v>18</v>
      </c>
      <c r="I4839" s="1">
        <v>21.1</v>
      </c>
      <c r="J4839" s="1" t="s">
        <v>24</v>
      </c>
      <c r="K4839" s="1" t="s">
        <v>41</v>
      </c>
      <c r="L4839" s="1">
        <v>5</v>
      </c>
      <c r="N4839" s="1">
        <v>3.61</v>
      </c>
      <c r="P4839" s="2">
        <f t="shared" si="317"/>
        <v>55.2</v>
      </c>
      <c r="R4839" t="str">
        <f t="shared" si="316"/>
        <v/>
      </c>
    </row>
    <row r="4840" spans="1:18" ht="20.399999999999999" x14ac:dyDescent="0.35">
      <c r="A4840" s="1">
        <v>4838</v>
      </c>
      <c r="B4840" s="1" t="s">
        <v>312</v>
      </c>
      <c r="C4840" s="1" t="s">
        <v>34</v>
      </c>
      <c r="D4840" s="1">
        <v>2015</v>
      </c>
      <c r="E4840" s="1">
        <v>36695</v>
      </c>
      <c r="F4840" s="1" t="s">
        <v>28</v>
      </c>
      <c r="G4840" s="1" t="s">
        <v>17</v>
      </c>
      <c r="H4840" s="1" t="s">
        <v>18</v>
      </c>
      <c r="I4840" s="1">
        <v>19.399999999999999</v>
      </c>
      <c r="J4840" s="1" t="s">
        <v>24</v>
      </c>
      <c r="K4840" s="1" t="s">
        <v>184</v>
      </c>
      <c r="L4840" s="1">
        <v>5</v>
      </c>
      <c r="N4840" s="1">
        <v>4.29</v>
      </c>
      <c r="P4840" s="2">
        <f t="shared" si="317"/>
        <v>86.8</v>
      </c>
      <c r="R4840" t="str">
        <f t="shared" si="316"/>
        <v/>
      </c>
    </row>
    <row r="4841" spans="1:18" ht="20.399999999999999" x14ac:dyDescent="0.35">
      <c r="A4841" s="1">
        <v>4839</v>
      </c>
      <c r="B4841" s="1" t="s">
        <v>2552</v>
      </c>
      <c r="C4841" s="1" t="s">
        <v>57</v>
      </c>
      <c r="D4841" s="1">
        <v>2011</v>
      </c>
      <c r="E4841" s="1">
        <v>43000</v>
      </c>
      <c r="F4841" s="1" t="s">
        <v>28</v>
      </c>
      <c r="G4841" s="1" t="s">
        <v>17</v>
      </c>
      <c r="H4841" s="1" t="s">
        <v>18</v>
      </c>
      <c r="I4841" s="1">
        <v>18.059999999999999</v>
      </c>
      <c r="J4841" s="1" t="s">
        <v>24</v>
      </c>
      <c r="K4841" s="1" t="s">
        <v>142</v>
      </c>
      <c r="L4841" s="1">
        <v>5</v>
      </c>
      <c r="N4841" s="1">
        <v>2.13</v>
      </c>
      <c r="P4841" s="2">
        <f t="shared" si="317"/>
        <v>75</v>
      </c>
      <c r="R4841" t="str">
        <f t="shared" si="316"/>
        <v/>
      </c>
    </row>
    <row r="4842" spans="1:18" ht="20.399999999999999" x14ac:dyDescent="0.35">
      <c r="A4842" s="1">
        <v>4840</v>
      </c>
      <c r="B4842" s="1" t="s">
        <v>2505</v>
      </c>
      <c r="C4842" s="1" t="s">
        <v>15</v>
      </c>
      <c r="D4842" s="1">
        <v>2008</v>
      </c>
      <c r="E4842" s="1">
        <v>54000</v>
      </c>
      <c r="F4842" s="1" t="s">
        <v>28</v>
      </c>
      <c r="G4842" s="1" t="s">
        <v>17</v>
      </c>
      <c r="H4842" s="1" t="s">
        <v>18</v>
      </c>
      <c r="I4842" s="1">
        <v>19.7</v>
      </c>
      <c r="J4842" s="1" t="s">
        <v>24</v>
      </c>
      <c r="K4842" s="1" t="s">
        <v>116</v>
      </c>
      <c r="L4842" s="1">
        <v>5</v>
      </c>
      <c r="N4842" s="1">
        <v>1.1000000000000001</v>
      </c>
      <c r="P4842" s="2">
        <f t="shared" si="317"/>
        <v>46.3</v>
      </c>
      <c r="R4842" t="str">
        <f t="shared" si="316"/>
        <v/>
      </c>
    </row>
    <row r="4843" spans="1:18" ht="20.399999999999999" x14ac:dyDescent="0.35">
      <c r="A4843" s="1">
        <v>4841</v>
      </c>
      <c r="B4843" s="1" t="s">
        <v>76</v>
      </c>
      <c r="C4843" s="1" t="s">
        <v>39</v>
      </c>
      <c r="D4843" s="1">
        <v>2011</v>
      </c>
      <c r="E4843" s="1">
        <v>89000</v>
      </c>
      <c r="F4843" s="1" t="s">
        <v>23</v>
      </c>
      <c r="G4843" s="1" t="s">
        <v>35</v>
      </c>
      <c r="H4843" s="1" t="s">
        <v>18</v>
      </c>
      <c r="I4843" s="1">
        <v>22.69</v>
      </c>
      <c r="J4843" s="1" t="s">
        <v>24</v>
      </c>
      <c r="K4843" s="1" t="s">
        <v>77</v>
      </c>
      <c r="L4843" s="1">
        <v>5</v>
      </c>
      <c r="M4843" s="1" t="s">
        <v>2261</v>
      </c>
      <c r="N4843" s="1">
        <v>13.95</v>
      </c>
      <c r="P4843" s="2">
        <f t="shared" si="317"/>
        <v>190</v>
      </c>
      <c r="Q4843">
        <f t="shared" si="315"/>
        <v>4720000</v>
      </c>
      <c r="R4843">
        <f t="shared" si="316"/>
        <v>99.99597457627118</v>
      </c>
    </row>
    <row r="4844" spans="1:18" ht="20.399999999999999" x14ac:dyDescent="0.35">
      <c r="A4844" s="1">
        <v>4842</v>
      </c>
      <c r="B4844" s="1" t="s">
        <v>849</v>
      </c>
      <c r="C4844" s="1" t="s">
        <v>15</v>
      </c>
      <c r="D4844" s="1">
        <v>2014</v>
      </c>
      <c r="E4844" s="1">
        <v>7000</v>
      </c>
      <c r="F4844" s="1" t="s">
        <v>28</v>
      </c>
      <c r="G4844" s="1" t="s">
        <v>17</v>
      </c>
      <c r="H4844" s="1" t="s">
        <v>18</v>
      </c>
      <c r="I4844" s="1">
        <v>16.47</v>
      </c>
      <c r="J4844" s="1" t="s">
        <v>24</v>
      </c>
      <c r="K4844" s="1" t="s">
        <v>51</v>
      </c>
      <c r="L4844" s="1">
        <v>5</v>
      </c>
      <c r="N4844" s="1">
        <v>5.35</v>
      </c>
      <c r="P4844" s="2">
        <f t="shared" si="317"/>
        <v>74</v>
      </c>
      <c r="R4844" t="str">
        <f t="shared" si="316"/>
        <v/>
      </c>
    </row>
    <row r="4845" spans="1:18" ht="20.399999999999999" x14ac:dyDescent="0.35">
      <c r="A4845" s="1">
        <v>4843</v>
      </c>
      <c r="B4845" s="1" t="s">
        <v>1747</v>
      </c>
      <c r="C4845" s="1" t="s">
        <v>39</v>
      </c>
      <c r="D4845" s="1">
        <v>2014</v>
      </c>
      <c r="E4845" s="1">
        <v>58470</v>
      </c>
      <c r="F4845" s="1" t="s">
        <v>28</v>
      </c>
      <c r="G4845" s="1" t="s">
        <v>17</v>
      </c>
      <c r="H4845" s="1" t="s">
        <v>18</v>
      </c>
      <c r="I4845" s="1">
        <v>23.1</v>
      </c>
      <c r="J4845" s="1" t="s">
        <v>24</v>
      </c>
      <c r="K4845" s="1" t="s">
        <v>398</v>
      </c>
      <c r="L4845" s="1">
        <v>5</v>
      </c>
      <c r="N4845" s="1">
        <v>3.9</v>
      </c>
      <c r="P4845" s="2">
        <f t="shared" si="317"/>
        <v>67.040000000000006</v>
      </c>
      <c r="R4845" t="str">
        <f t="shared" si="316"/>
        <v/>
      </c>
    </row>
    <row r="4846" spans="1:18" ht="20.399999999999999" x14ac:dyDescent="0.35">
      <c r="A4846" s="1">
        <v>4844</v>
      </c>
      <c r="B4846" s="1" t="s">
        <v>1714</v>
      </c>
      <c r="C4846" s="1" t="s">
        <v>57</v>
      </c>
      <c r="D4846" s="1">
        <v>2014</v>
      </c>
      <c r="E4846" s="1">
        <v>37000</v>
      </c>
      <c r="F4846" s="1" t="s">
        <v>28</v>
      </c>
      <c r="G4846" s="1" t="s">
        <v>17</v>
      </c>
      <c r="H4846" s="1" t="s">
        <v>18</v>
      </c>
      <c r="I4846" s="1">
        <v>21.5</v>
      </c>
      <c r="J4846" s="1" t="s">
        <v>24</v>
      </c>
      <c r="K4846" s="1" t="s">
        <v>291</v>
      </c>
      <c r="L4846" s="1">
        <v>5</v>
      </c>
      <c r="M4846" s="1" t="s">
        <v>2369</v>
      </c>
      <c r="N4846" s="1">
        <v>2.8</v>
      </c>
      <c r="P4846" s="2">
        <f t="shared" si="317"/>
        <v>81.8</v>
      </c>
      <c r="Q4846">
        <f t="shared" si="315"/>
        <v>556000</v>
      </c>
      <c r="R4846">
        <f t="shared" si="316"/>
        <v>99.985287769784165</v>
      </c>
    </row>
    <row r="4847" spans="1:18" ht="20.399999999999999" x14ac:dyDescent="0.35">
      <c r="A4847" s="1">
        <v>4845</v>
      </c>
      <c r="B4847" s="1" t="s">
        <v>1803</v>
      </c>
      <c r="C4847" s="1" t="s">
        <v>15</v>
      </c>
      <c r="D4847" s="1">
        <v>2016</v>
      </c>
      <c r="E4847" s="1">
        <v>29000</v>
      </c>
      <c r="F4847" s="1" t="s">
        <v>23</v>
      </c>
      <c r="G4847" s="1" t="s">
        <v>17</v>
      </c>
      <c r="H4847" s="1" t="s">
        <v>18</v>
      </c>
      <c r="I4847" s="1">
        <v>26.21</v>
      </c>
      <c r="J4847" s="1" t="s">
        <v>24</v>
      </c>
      <c r="K4847" s="1" t="s">
        <v>80</v>
      </c>
      <c r="L4847" s="1">
        <v>5</v>
      </c>
      <c r="N4847" s="1">
        <v>8.75</v>
      </c>
      <c r="P4847" s="2">
        <f t="shared" si="317"/>
        <v>88.5</v>
      </c>
      <c r="R4847" t="str">
        <f t="shared" si="316"/>
        <v/>
      </c>
    </row>
    <row r="4848" spans="1:18" ht="20.399999999999999" x14ac:dyDescent="0.35">
      <c r="A4848" s="1">
        <v>4846</v>
      </c>
      <c r="B4848" s="1" t="s">
        <v>970</v>
      </c>
      <c r="C4848" s="1" t="s">
        <v>39</v>
      </c>
      <c r="D4848" s="1">
        <v>2013</v>
      </c>
      <c r="E4848" s="1">
        <v>52000</v>
      </c>
      <c r="F4848" s="1" t="s">
        <v>23</v>
      </c>
      <c r="G4848" s="1" t="s">
        <v>35</v>
      </c>
      <c r="H4848" s="1" t="s">
        <v>18</v>
      </c>
      <c r="I4848" s="1">
        <v>16.55</v>
      </c>
      <c r="J4848" s="1" t="s">
        <v>24</v>
      </c>
      <c r="K4848" s="1" t="s">
        <v>867</v>
      </c>
      <c r="L4848" s="1">
        <v>5</v>
      </c>
      <c r="N4848" s="1">
        <v>19.5</v>
      </c>
      <c r="P4848" s="2">
        <f t="shared" si="317"/>
        <v>147.51</v>
      </c>
      <c r="R4848" t="str">
        <f t="shared" si="316"/>
        <v/>
      </c>
    </row>
    <row r="4849" spans="1:18" ht="20.399999999999999" x14ac:dyDescent="0.35">
      <c r="A4849" s="1">
        <v>4847</v>
      </c>
      <c r="B4849" s="1" t="s">
        <v>312</v>
      </c>
      <c r="C4849" s="1" t="s">
        <v>57</v>
      </c>
      <c r="D4849" s="1">
        <v>2013</v>
      </c>
      <c r="E4849" s="1">
        <v>32807</v>
      </c>
      <c r="F4849" s="1" t="s">
        <v>28</v>
      </c>
      <c r="G4849" s="1" t="s">
        <v>17</v>
      </c>
      <c r="H4849" s="1" t="s">
        <v>18</v>
      </c>
      <c r="I4849" s="1">
        <v>19.399999999999999</v>
      </c>
      <c r="J4849" s="1" t="s">
        <v>24</v>
      </c>
      <c r="K4849" s="1" t="s">
        <v>184</v>
      </c>
      <c r="L4849" s="1">
        <v>5</v>
      </c>
      <c r="N4849" s="1">
        <v>2.75</v>
      </c>
      <c r="P4849" s="2">
        <f t="shared" si="317"/>
        <v>86.8</v>
      </c>
      <c r="R4849" t="str">
        <f t="shared" si="316"/>
        <v/>
      </c>
    </row>
    <row r="4850" spans="1:18" ht="20.399999999999999" x14ac:dyDescent="0.35">
      <c r="A4850" s="1">
        <v>4848</v>
      </c>
      <c r="B4850" s="1" t="s">
        <v>2553</v>
      </c>
      <c r="C4850" s="1" t="s">
        <v>39</v>
      </c>
      <c r="D4850" s="1">
        <v>2013</v>
      </c>
      <c r="E4850" s="1">
        <v>86000</v>
      </c>
      <c r="F4850" s="1" t="s">
        <v>23</v>
      </c>
      <c r="G4850" s="1" t="s">
        <v>35</v>
      </c>
      <c r="H4850" s="1" t="s">
        <v>18</v>
      </c>
      <c r="I4850" s="1">
        <v>11.79</v>
      </c>
      <c r="J4850" s="1" t="s">
        <v>24</v>
      </c>
      <c r="K4850" s="1" t="s">
        <v>266</v>
      </c>
      <c r="L4850" s="1">
        <v>8</v>
      </c>
      <c r="N4850" s="1">
        <v>8</v>
      </c>
      <c r="P4850" s="2">
        <f t="shared" si="317"/>
        <v>120</v>
      </c>
      <c r="R4850" t="str">
        <f t="shared" si="316"/>
        <v/>
      </c>
    </row>
    <row r="4851" spans="1:18" ht="20.399999999999999" x14ac:dyDescent="0.35">
      <c r="A4851" s="1">
        <v>4849</v>
      </c>
      <c r="B4851" s="1" t="s">
        <v>315</v>
      </c>
      <c r="C4851" s="1" t="s">
        <v>61</v>
      </c>
      <c r="D4851" s="1">
        <v>2014</v>
      </c>
      <c r="E4851" s="1">
        <v>66500</v>
      </c>
      <c r="F4851" s="1" t="s">
        <v>23</v>
      </c>
      <c r="G4851" s="1" t="s">
        <v>17</v>
      </c>
      <c r="H4851" s="1" t="s">
        <v>18</v>
      </c>
      <c r="I4851" s="1">
        <v>26</v>
      </c>
      <c r="J4851" s="1" t="s">
        <v>24</v>
      </c>
      <c r="K4851" s="1" t="s">
        <v>69</v>
      </c>
      <c r="L4851" s="1">
        <v>5</v>
      </c>
      <c r="N4851" s="1">
        <v>5.7</v>
      </c>
      <c r="P4851" s="2">
        <f t="shared" si="317"/>
        <v>98.6</v>
      </c>
      <c r="R4851" t="str">
        <f t="shared" si="316"/>
        <v/>
      </c>
    </row>
    <row r="4852" spans="1:18" ht="20.399999999999999" x14ac:dyDescent="0.35">
      <c r="A4852" s="1">
        <v>4850</v>
      </c>
      <c r="B4852" s="1" t="s">
        <v>422</v>
      </c>
      <c r="C4852" s="1" t="s">
        <v>129</v>
      </c>
      <c r="D4852" s="1">
        <v>2012</v>
      </c>
      <c r="E4852" s="1">
        <v>94000</v>
      </c>
      <c r="F4852" s="1" t="s">
        <v>23</v>
      </c>
      <c r="G4852" s="1" t="s">
        <v>35</v>
      </c>
      <c r="H4852" s="1" t="s">
        <v>18</v>
      </c>
      <c r="I4852" s="1">
        <v>17.05</v>
      </c>
      <c r="J4852" s="1" t="s">
        <v>24</v>
      </c>
      <c r="K4852" s="1" t="s">
        <v>99</v>
      </c>
      <c r="L4852" s="1">
        <v>5</v>
      </c>
      <c r="N4852" s="1">
        <v>12.5</v>
      </c>
      <c r="P4852" s="2">
        <f t="shared" si="317"/>
        <v>184</v>
      </c>
      <c r="R4852" t="str">
        <f t="shared" si="316"/>
        <v/>
      </c>
    </row>
    <row r="4853" spans="1:18" ht="20.399999999999999" x14ac:dyDescent="0.35">
      <c r="A4853" s="1">
        <v>4851</v>
      </c>
      <c r="B4853" s="1" t="s">
        <v>1967</v>
      </c>
      <c r="C4853" s="1" t="s">
        <v>27</v>
      </c>
      <c r="D4853" s="1">
        <v>2011</v>
      </c>
      <c r="E4853" s="1">
        <v>29000</v>
      </c>
      <c r="F4853" s="1" t="s">
        <v>28</v>
      </c>
      <c r="G4853" s="1" t="s">
        <v>17</v>
      </c>
      <c r="H4853" s="1" t="s">
        <v>36</v>
      </c>
      <c r="I4853" s="1">
        <v>18</v>
      </c>
      <c r="J4853" s="1" t="s">
        <v>24</v>
      </c>
      <c r="K4853" s="1" t="s">
        <v>536</v>
      </c>
      <c r="L4853" s="1">
        <v>5</v>
      </c>
      <c r="N4853" s="1">
        <v>1.75</v>
      </c>
      <c r="P4853" s="2">
        <f t="shared" si="317"/>
        <v>62</v>
      </c>
      <c r="R4853" t="str">
        <f t="shared" si="316"/>
        <v/>
      </c>
    </row>
    <row r="4854" spans="1:18" ht="20.399999999999999" x14ac:dyDescent="0.35">
      <c r="A4854" s="1">
        <v>4852</v>
      </c>
      <c r="B4854" s="1" t="s">
        <v>411</v>
      </c>
      <c r="C4854" s="1" t="s">
        <v>27</v>
      </c>
      <c r="D4854" s="1">
        <v>2010</v>
      </c>
      <c r="E4854" s="1">
        <v>107389</v>
      </c>
      <c r="F4854" s="1" t="s">
        <v>23</v>
      </c>
      <c r="G4854" s="1" t="s">
        <v>17</v>
      </c>
      <c r="H4854" s="1" t="s">
        <v>36</v>
      </c>
      <c r="I4854" s="1">
        <v>20</v>
      </c>
      <c r="J4854" s="1" t="s">
        <v>24</v>
      </c>
      <c r="K4854" s="1" t="s">
        <v>159</v>
      </c>
      <c r="L4854" s="1">
        <v>5</v>
      </c>
      <c r="N4854" s="1">
        <v>1.9</v>
      </c>
      <c r="P4854" s="2">
        <f t="shared" si="317"/>
        <v>68</v>
      </c>
      <c r="R4854" t="str">
        <f t="shared" si="316"/>
        <v/>
      </c>
    </row>
    <row r="4855" spans="1:18" ht="20.399999999999999" x14ac:dyDescent="0.35">
      <c r="A4855" s="1">
        <v>4853</v>
      </c>
      <c r="B4855" s="1" t="s">
        <v>436</v>
      </c>
      <c r="C4855" s="1" t="s">
        <v>129</v>
      </c>
      <c r="D4855" s="1">
        <v>2015</v>
      </c>
      <c r="E4855" s="1">
        <v>36100</v>
      </c>
      <c r="F4855" s="1" t="s">
        <v>28</v>
      </c>
      <c r="G4855" s="1" t="s">
        <v>17</v>
      </c>
      <c r="H4855" s="1" t="s">
        <v>18</v>
      </c>
      <c r="I4855" s="1">
        <v>20.399999999999999</v>
      </c>
      <c r="J4855" s="1" t="s">
        <v>24</v>
      </c>
      <c r="K4855" s="1" t="s">
        <v>291</v>
      </c>
      <c r="L4855" s="1">
        <v>5</v>
      </c>
      <c r="N4855" s="1">
        <v>4.5</v>
      </c>
      <c r="P4855" s="2">
        <f t="shared" si="317"/>
        <v>81.8</v>
      </c>
      <c r="R4855" t="str">
        <f t="shared" si="316"/>
        <v/>
      </c>
    </row>
    <row r="4856" spans="1:18" ht="20.399999999999999" x14ac:dyDescent="0.35">
      <c r="A4856" s="1">
        <v>4854</v>
      </c>
      <c r="B4856" s="1" t="s">
        <v>289</v>
      </c>
      <c r="C4856" s="1" t="s">
        <v>15</v>
      </c>
      <c r="D4856" s="1">
        <v>2015</v>
      </c>
      <c r="E4856" s="1">
        <v>16329</v>
      </c>
      <c r="F4856" s="1" t="s">
        <v>23</v>
      </c>
      <c r="G4856" s="1" t="s">
        <v>35</v>
      </c>
      <c r="H4856" s="1" t="s">
        <v>18</v>
      </c>
      <c r="I4856" s="1">
        <v>19.27</v>
      </c>
      <c r="J4856" s="1" t="s">
        <v>24</v>
      </c>
      <c r="K4856" s="1" t="s">
        <v>163</v>
      </c>
      <c r="L4856" s="1">
        <v>5</v>
      </c>
      <c r="N4856" s="1">
        <v>30.3</v>
      </c>
      <c r="P4856" s="2">
        <f t="shared" si="317"/>
        <v>170</v>
      </c>
      <c r="R4856" t="str">
        <f t="shared" si="316"/>
        <v/>
      </c>
    </row>
    <row r="4857" spans="1:18" ht="20.399999999999999" x14ac:dyDescent="0.35">
      <c r="A4857" s="1">
        <v>4855</v>
      </c>
      <c r="B4857" s="1" t="s">
        <v>965</v>
      </c>
      <c r="C4857" s="1" t="s">
        <v>39</v>
      </c>
      <c r="D4857" s="1">
        <v>2014</v>
      </c>
      <c r="E4857" s="1">
        <v>36000</v>
      </c>
      <c r="F4857" s="1" t="s">
        <v>23</v>
      </c>
      <c r="G4857" s="1" t="s">
        <v>35</v>
      </c>
      <c r="H4857" s="1" t="s">
        <v>18</v>
      </c>
      <c r="I4857" s="1">
        <v>19.3</v>
      </c>
      <c r="J4857" s="1" t="s">
        <v>24</v>
      </c>
      <c r="K4857" s="1" t="s">
        <v>524</v>
      </c>
      <c r="L4857" s="1">
        <v>5</v>
      </c>
      <c r="N4857" s="1">
        <v>16</v>
      </c>
      <c r="P4857" s="2">
        <f t="shared" si="317"/>
        <v>141</v>
      </c>
      <c r="R4857" t="str">
        <f t="shared" si="316"/>
        <v/>
      </c>
    </row>
    <row r="4858" spans="1:18" ht="20.399999999999999" x14ac:dyDescent="0.35">
      <c r="A4858" s="1">
        <v>4856</v>
      </c>
      <c r="B4858" s="1" t="s">
        <v>1955</v>
      </c>
      <c r="C4858" s="1" t="s">
        <v>53</v>
      </c>
      <c r="D4858" s="1">
        <v>2017</v>
      </c>
      <c r="E4858" s="1">
        <v>41816</v>
      </c>
      <c r="F4858" s="1" t="s">
        <v>23</v>
      </c>
      <c r="G4858" s="1" t="s">
        <v>35</v>
      </c>
      <c r="H4858" s="1" t="s">
        <v>18</v>
      </c>
      <c r="I4858" s="1">
        <v>18.559999999999999</v>
      </c>
      <c r="J4858" s="1" t="s">
        <v>24</v>
      </c>
      <c r="K4858" s="1" t="s">
        <v>77</v>
      </c>
      <c r="L4858" s="1">
        <v>5</v>
      </c>
      <c r="N4858" s="1">
        <v>32.78</v>
      </c>
      <c r="P4858" s="2">
        <f t="shared" si="317"/>
        <v>190</v>
      </c>
      <c r="R4858" t="str">
        <f t="shared" si="316"/>
        <v/>
      </c>
    </row>
    <row r="4859" spans="1:18" ht="20.399999999999999" x14ac:dyDescent="0.35">
      <c r="A4859" s="1">
        <v>4857</v>
      </c>
      <c r="B4859" s="1" t="s">
        <v>621</v>
      </c>
      <c r="C4859" s="1" t="s">
        <v>43</v>
      </c>
      <c r="D4859" s="1">
        <v>2015</v>
      </c>
      <c r="E4859" s="1">
        <v>54680</v>
      </c>
      <c r="F4859" s="1" t="s">
        <v>28</v>
      </c>
      <c r="G4859" s="1" t="s">
        <v>17</v>
      </c>
      <c r="H4859" s="1" t="s">
        <v>18</v>
      </c>
      <c r="I4859" s="1">
        <v>21.1</v>
      </c>
      <c r="J4859" s="1" t="s">
        <v>24</v>
      </c>
      <c r="K4859" s="1" t="s">
        <v>41</v>
      </c>
      <c r="L4859" s="1">
        <v>5</v>
      </c>
      <c r="N4859" s="1">
        <v>2.5</v>
      </c>
      <c r="P4859" s="2">
        <f t="shared" si="317"/>
        <v>55.2</v>
      </c>
      <c r="R4859" t="str">
        <f t="shared" si="316"/>
        <v/>
      </c>
    </row>
    <row r="4860" spans="1:18" ht="20.399999999999999" x14ac:dyDescent="0.35">
      <c r="A4860" s="1">
        <v>4858</v>
      </c>
      <c r="B4860" s="1" t="s">
        <v>1106</v>
      </c>
      <c r="C4860" s="1" t="s">
        <v>39</v>
      </c>
      <c r="D4860" s="1">
        <v>2017</v>
      </c>
      <c r="E4860" s="1">
        <v>14000</v>
      </c>
      <c r="F4860" s="1" t="s">
        <v>23</v>
      </c>
      <c r="G4860" s="1" t="s">
        <v>35</v>
      </c>
      <c r="H4860" s="1" t="s">
        <v>18</v>
      </c>
      <c r="I4860" s="1">
        <v>18.25</v>
      </c>
      <c r="J4860" s="1" t="s">
        <v>24</v>
      </c>
      <c r="K4860" s="1" t="s">
        <v>186</v>
      </c>
      <c r="L4860" s="1">
        <v>5</v>
      </c>
      <c r="M4860" s="1" t="s">
        <v>1107</v>
      </c>
      <c r="N4860" s="1">
        <v>43</v>
      </c>
      <c r="P4860" s="2">
        <f t="shared" si="317"/>
        <v>187.74</v>
      </c>
      <c r="Q4860">
        <f t="shared" si="315"/>
        <v>5561000</v>
      </c>
      <c r="R4860">
        <f t="shared" si="316"/>
        <v>99.99662398849128</v>
      </c>
    </row>
    <row r="4861" spans="1:18" ht="20.399999999999999" x14ac:dyDescent="0.35">
      <c r="A4861" s="1">
        <v>4859</v>
      </c>
      <c r="B4861" s="1" t="s">
        <v>669</v>
      </c>
      <c r="C4861" s="1" t="s">
        <v>53</v>
      </c>
      <c r="D4861" s="1">
        <v>2017</v>
      </c>
      <c r="E4861" s="1">
        <v>23977</v>
      </c>
      <c r="F4861" s="1" t="s">
        <v>28</v>
      </c>
      <c r="G4861" s="1" t="s">
        <v>17</v>
      </c>
      <c r="H4861" s="1" t="s">
        <v>18</v>
      </c>
      <c r="I4861" s="1">
        <v>18.16</v>
      </c>
      <c r="J4861" s="1" t="s">
        <v>24</v>
      </c>
      <c r="K4861" s="1" t="s">
        <v>184</v>
      </c>
      <c r="L4861" s="1">
        <v>5</v>
      </c>
      <c r="N4861" s="1">
        <v>5.38</v>
      </c>
      <c r="P4861" s="2">
        <f t="shared" si="317"/>
        <v>86.8</v>
      </c>
      <c r="R4861" t="str">
        <f t="shared" si="316"/>
        <v/>
      </c>
    </row>
    <row r="4862" spans="1:18" ht="20.399999999999999" x14ac:dyDescent="0.35">
      <c r="A4862" s="1">
        <v>4860</v>
      </c>
      <c r="B4862" s="1" t="s">
        <v>87</v>
      </c>
      <c r="C4862" s="1" t="s">
        <v>39</v>
      </c>
      <c r="D4862" s="1">
        <v>2013</v>
      </c>
      <c r="E4862" s="1">
        <v>30131</v>
      </c>
      <c r="F4862" s="1" t="s">
        <v>28</v>
      </c>
      <c r="G4862" s="1" t="s">
        <v>17</v>
      </c>
      <c r="H4862" s="1" t="s">
        <v>18</v>
      </c>
      <c r="I4862" s="1">
        <v>20.92</v>
      </c>
      <c r="J4862" s="1" t="s">
        <v>24</v>
      </c>
      <c r="K4862" s="1" t="s">
        <v>88</v>
      </c>
      <c r="L4862" s="1">
        <v>5</v>
      </c>
      <c r="N4862" s="1">
        <v>2.65</v>
      </c>
      <c r="P4862" s="2">
        <f t="shared" si="317"/>
        <v>67.099999999999994</v>
      </c>
      <c r="R4862" t="str">
        <f t="shared" si="316"/>
        <v/>
      </c>
    </row>
    <row r="4863" spans="1:18" ht="20.399999999999999" x14ac:dyDescent="0.35">
      <c r="A4863" s="1">
        <v>4861</v>
      </c>
      <c r="B4863" s="1" t="s">
        <v>1292</v>
      </c>
      <c r="C4863" s="1" t="s">
        <v>39</v>
      </c>
      <c r="D4863" s="1">
        <v>2017</v>
      </c>
      <c r="E4863" s="1">
        <v>2530</v>
      </c>
      <c r="F4863" s="1" t="s">
        <v>28</v>
      </c>
      <c r="G4863" s="1" t="s">
        <v>17</v>
      </c>
      <c r="H4863" s="1" t="s">
        <v>18</v>
      </c>
      <c r="I4863" s="1">
        <v>24.7</v>
      </c>
      <c r="J4863" s="1" t="s">
        <v>24</v>
      </c>
      <c r="K4863" s="1" t="s">
        <v>464</v>
      </c>
      <c r="L4863" s="1">
        <v>5</v>
      </c>
      <c r="N4863" s="1">
        <v>3.3</v>
      </c>
      <c r="P4863" s="2">
        <f t="shared" si="317"/>
        <v>47.3</v>
      </c>
      <c r="R4863" t="str">
        <f t="shared" si="316"/>
        <v/>
      </c>
    </row>
    <row r="4864" spans="1:18" ht="20.399999999999999" x14ac:dyDescent="0.35">
      <c r="A4864" s="1">
        <v>4862</v>
      </c>
      <c r="B4864" s="1" t="s">
        <v>322</v>
      </c>
      <c r="C4864" s="1" t="s">
        <v>39</v>
      </c>
      <c r="D4864" s="1">
        <v>2015</v>
      </c>
      <c r="E4864" s="1">
        <v>39000</v>
      </c>
      <c r="F4864" s="1" t="s">
        <v>23</v>
      </c>
      <c r="G4864" s="1" t="s">
        <v>35</v>
      </c>
      <c r="H4864" s="1" t="s">
        <v>18</v>
      </c>
      <c r="I4864" s="1">
        <v>19.27</v>
      </c>
      <c r="J4864" s="1" t="s">
        <v>24</v>
      </c>
      <c r="K4864" s="1" t="s">
        <v>75</v>
      </c>
      <c r="L4864" s="1">
        <v>5</v>
      </c>
      <c r="N4864" s="1">
        <v>34</v>
      </c>
      <c r="P4864" s="2">
        <f t="shared" si="317"/>
        <v>167.62</v>
      </c>
      <c r="R4864" t="str">
        <f t="shared" si="316"/>
        <v/>
      </c>
    </row>
    <row r="4865" spans="1:18" ht="20.399999999999999" x14ac:dyDescent="0.35">
      <c r="A4865" s="1">
        <v>4863</v>
      </c>
      <c r="B4865" s="1" t="s">
        <v>2554</v>
      </c>
      <c r="C4865" s="1" t="s">
        <v>27</v>
      </c>
      <c r="D4865" s="1">
        <v>2001</v>
      </c>
      <c r="E4865" s="1">
        <v>140000</v>
      </c>
      <c r="F4865" s="1" t="s">
        <v>28</v>
      </c>
      <c r="G4865" s="1" t="s">
        <v>17</v>
      </c>
      <c r="H4865" s="1" t="s">
        <v>145</v>
      </c>
      <c r="I4865" s="1">
        <v>20.3</v>
      </c>
      <c r="J4865" s="1" t="s">
        <v>24</v>
      </c>
      <c r="K4865" s="1" t="s">
        <v>159</v>
      </c>
      <c r="L4865" s="1">
        <v>5</v>
      </c>
      <c r="M4865" s="1" t="s">
        <v>2555</v>
      </c>
      <c r="N4865" s="1">
        <v>0.7</v>
      </c>
      <c r="P4865" s="2">
        <f t="shared" ref="P4865:P4887" si="318">--LEFT(K4865, FIND(" ", K4865) - 1)</f>
        <v>68</v>
      </c>
      <c r="Q4865">
        <f t="shared" si="315"/>
        <v>455000</v>
      </c>
      <c r="R4865">
        <f t="shared" si="316"/>
        <v>99.985054945054941</v>
      </c>
    </row>
    <row r="4866" spans="1:18" ht="20.399999999999999" x14ac:dyDescent="0.35">
      <c r="A4866" s="1">
        <v>4864</v>
      </c>
      <c r="B4866" s="1" t="s">
        <v>134</v>
      </c>
      <c r="C4866" s="1" t="s">
        <v>53</v>
      </c>
      <c r="D4866" s="1">
        <v>2017</v>
      </c>
      <c r="E4866" s="1">
        <v>32257</v>
      </c>
      <c r="F4866" s="1" t="s">
        <v>23</v>
      </c>
      <c r="G4866" s="1" t="s">
        <v>17</v>
      </c>
      <c r="H4866" s="1" t="s">
        <v>18</v>
      </c>
      <c r="I4866" s="1">
        <v>24.4</v>
      </c>
      <c r="J4866" s="1" t="s">
        <v>24</v>
      </c>
      <c r="K4866" s="1" t="s">
        <v>135</v>
      </c>
      <c r="L4866" s="1">
        <v>5</v>
      </c>
      <c r="N4866" s="1">
        <v>6.83</v>
      </c>
      <c r="P4866" s="2">
        <f t="shared" si="318"/>
        <v>71</v>
      </c>
      <c r="R4866" t="str">
        <f t="shared" si="316"/>
        <v/>
      </c>
    </row>
    <row r="4867" spans="1:18" ht="20.399999999999999" x14ac:dyDescent="0.35">
      <c r="A4867" s="1">
        <v>4865</v>
      </c>
      <c r="B4867" s="1" t="s">
        <v>68</v>
      </c>
      <c r="C4867" s="1" t="s">
        <v>53</v>
      </c>
      <c r="D4867" s="1">
        <v>2016</v>
      </c>
      <c r="E4867" s="1">
        <v>46983</v>
      </c>
      <c r="F4867" s="1" t="s">
        <v>23</v>
      </c>
      <c r="G4867" s="1" t="s">
        <v>17</v>
      </c>
      <c r="H4867" s="1" t="s">
        <v>18</v>
      </c>
      <c r="I4867" s="1">
        <v>25.8</v>
      </c>
      <c r="J4867" s="1" t="s">
        <v>24</v>
      </c>
      <c r="K4867" s="1" t="s">
        <v>69</v>
      </c>
      <c r="L4867" s="1">
        <v>5</v>
      </c>
      <c r="N4867" s="1">
        <v>5.77</v>
      </c>
      <c r="P4867" s="2">
        <f t="shared" si="318"/>
        <v>98.6</v>
      </c>
      <c r="R4867" t="str">
        <f t="shared" si="316"/>
        <v/>
      </c>
    </row>
    <row r="4868" spans="1:18" ht="20.399999999999999" x14ac:dyDescent="0.35">
      <c r="A4868" s="1">
        <v>4866</v>
      </c>
      <c r="B4868" s="1" t="s">
        <v>697</v>
      </c>
      <c r="C4868" s="1" t="s">
        <v>27</v>
      </c>
      <c r="D4868" s="1">
        <v>2008</v>
      </c>
      <c r="E4868" s="1">
        <v>107000</v>
      </c>
      <c r="F4868" s="1" t="s">
        <v>23</v>
      </c>
      <c r="G4868" s="1" t="s">
        <v>17</v>
      </c>
      <c r="H4868" s="1" t="s">
        <v>36</v>
      </c>
      <c r="I4868" s="1">
        <v>17.8</v>
      </c>
      <c r="J4868" s="1" t="s">
        <v>24</v>
      </c>
      <c r="K4868" s="1" t="s">
        <v>142</v>
      </c>
      <c r="L4868" s="1">
        <v>5</v>
      </c>
      <c r="N4868" s="1">
        <v>3.1</v>
      </c>
      <c r="P4868" s="2">
        <f t="shared" si="318"/>
        <v>75</v>
      </c>
      <c r="R4868" t="str">
        <f t="shared" si="316"/>
        <v/>
      </c>
    </row>
    <row r="4869" spans="1:18" ht="20.399999999999999" x14ac:dyDescent="0.35">
      <c r="A4869" s="1">
        <v>4867</v>
      </c>
      <c r="B4869" s="1" t="s">
        <v>2197</v>
      </c>
      <c r="C4869" s="1" t="s">
        <v>15</v>
      </c>
      <c r="D4869" s="1">
        <v>2017</v>
      </c>
      <c r="E4869" s="1">
        <v>19000</v>
      </c>
      <c r="F4869" s="1" t="s">
        <v>28</v>
      </c>
      <c r="G4869" s="1" t="s">
        <v>17</v>
      </c>
      <c r="H4869" s="1" t="s">
        <v>18</v>
      </c>
      <c r="I4869" s="1">
        <v>16.2</v>
      </c>
      <c r="J4869" s="1" t="s">
        <v>24</v>
      </c>
      <c r="K4869" s="1" t="s">
        <v>51</v>
      </c>
      <c r="L4869" s="1">
        <v>5</v>
      </c>
      <c r="N4869" s="1">
        <v>4.95</v>
      </c>
      <c r="P4869" s="2">
        <f t="shared" si="318"/>
        <v>74</v>
      </c>
      <c r="R4869" t="str">
        <f t="shared" si="316"/>
        <v/>
      </c>
    </row>
    <row r="4870" spans="1:18" ht="20.399999999999999" x14ac:dyDescent="0.35">
      <c r="A4870" s="1">
        <v>4868</v>
      </c>
      <c r="B4870" s="1" t="s">
        <v>138</v>
      </c>
      <c r="C4870" s="1" t="s">
        <v>74</v>
      </c>
      <c r="D4870" s="1">
        <v>2013</v>
      </c>
      <c r="E4870" s="1">
        <v>88000</v>
      </c>
      <c r="F4870" s="1" t="s">
        <v>23</v>
      </c>
      <c r="G4870" s="1" t="s">
        <v>35</v>
      </c>
      <c r="H4870" s="1" t="s">
        <v>18</v>
      </c>
      <c r="I4870" s="1">
        <v>17.11</v>
      </c>
      <c r="J4870" s="1" t="s">
        <v>24</v>
      </c>
      <c r="K4870" s="1" t="s">
        <v>139</v>
      </c>
      <c r="L4870" s="1">
        <v>5</v>
      </c>
      <c r="N4870" s="1">
        <v>16.25</v>
      </c>
      <c r="P4870" s="2">
        <f t="shared" si="318"/>
        <v>174.33</v>
      </c>
      <c r="R4870" t="str">
        <f t="shared" si="316"/>
        <v/>
      </c>
    </row>
    <row r="4871" spans="1:18" ht="20.399999999999999" x14ac:dyDescent="0.35">
      <c r="A4871" s="1">
        <v>4869</v>
      </c>
      <c r="B4871" s="1" t="s">
        <v>2556</v>
      </c>
      <c r="C4871" s="1" t="s">
        <v>34</v>
      </c>
      <c r="D4871" s="1">
        <v>2012</v>
      </c>
      <c r="E4871" s="1">
        <v>84384</v>
      </c>
      <c r="F4871" s="1" t="s">
        <v>23</v>
      </c>
      <c r="G4871" s="1" t="s">
        <v>35</v>
      </c>
      <c r="H4871" s="1" t="s">
        <v>18</v>
      </c>
      <c r="I4871" s="1">
        <v>10.199999999999999</v>
      </c>
      <c r="J4871" s="1" t="s">
        <v>24</v>
      </c>
      <c r="K4871" s="1" t="s">
        <v>1102</v>
      </c>
      <c r="L4871" s="1">
        <v>7</v>
      </c>
      <c r="N4871" s="1">
        <v>52.54</v>
      </c>
      <c r="P4871" s="2">
        <f t="shared" si="318"/>
        <v>308</v>
      </c>
      <c r="R4871" t="str">
        <f t="shared" si="316"/>
        <v/>
      </c>
    </row>
    <row r="4872" spans="1:18" ht="20.399999999999999" x14ac:dyDescent="0.35">
      <c r="A4872" s="1">
        <v>4870</v>
      </c>
      <c r="B4872" s="1" t="s">
        <v>211</v>
      </c>
      <c r="C4872" s="1" t="s">
        <v>27</v>
      </c>
      <c r="D4872" s="1">
        <v>2011</v>
      </c>
      <c r="E4872" s="1">
        <v>128000</v>
      </c>
      <c r="F4872" s="1" t="s">
        <v>23</v>
      </c>
      <c r="G4872" s="1" t="s">
        <v>17</v>
      </c>
      <c r="H4872" s="1" t="s">
        <v>145</v>
      </c>
      <c r="I4872" s="1">
        <v>16</v>
      </c>
      <c r="J4872" s="1" t="s">
        <v>24</v>
      </c>
      <c r="K4872" s="1" t="s">
        <v>167</v>
      </c>
      <c r="L4872" s="1">
        <v>7</v>
      </c>
      <c r="N4872" s="1">
        <v>6.4</v>
      </c>
      <c r="P4872" s="2">
        <f t="shared" si="318"/>
        <v>140</v>
      </c>
      <c r="R4872" t="str">
        <f t="shared" si="316"/>
        <v/>
      </c>
    </row>
    <row r="4873" spans="1:18" ht="20.399999999999999" x14ac:dyDescent="0.35">
      <c r="A4873" s="1">
        <v>4871</v>
      </c>
      <c r="B4873" s="1" t="s">
        <v>2282</v>
      </c>
      <c r="C4873" s="1" t="s">
        <v>74</v>
      </c>
      <c r="D4873" s="1">
        <v>2011</v>
      </c>
      <c r="E4873" s="1">
        <v>71000</v>
      </c>
      <c r="F4873" s="1" t="s">
        <v>23</v>
      </c>
      <c r="G4873" s="1" t="s">
        <v>17</v>
      </c>
      <c r="H4873" s="1" t="s">
        <v>145</v>
      </c>
      <c r="I4873" s="1">
        <v>13.1</v>
      </c>
      <c r="J4873" s="1" t="s">
        <v>24</v>
      </c>
      <c r="K4873" s="1" t="s">
        <v>524</v>
      </c>
      <c r="L4873" s="1">
        <v>7</v>
      </c>
      <c r="N4873" s="1">
        <v>6.95</v>
      </c>
      <c r="P4873" s="2">
        <f t="shared" si="318"/>
        <v>141</v>
      </c>
      <c r="R4873" t="str">
        <f t="shared" si="316"/>
        <v/>
      </c>
    </row>
    <row r="4874" spans="1:18" ht="20.399999999999999" x14ac:dyDescent="0.35">
      <c r="A4874" s="1">
        <v>4872</v>
      </c>
      <c r="B4874" s="1" t="s">
        <v>2557</v>
      </c>
      <c r="C4874" s="1" t="s">
        <v>57</v>
      </c>
      <c r="D4874" s="1">
        <v>2008</v>
      </c>
      <c r="E4874" s="1">
        <v>50000</v>
      </c>
      <c r="F4874" s="1" t="s">
        <v>23</v>
      </c>
      <c r="G4874" s="1" t="s">
        <v>17</v>
      </c>
      <c r="H4874" s="1" t="s">
        <v>18</v>
      </c>
      <c r="I4874" s="1">
        <v>17.2</v>
      </c>
      <c r="J4874" s="1" t="s">
        <v>24</v>
      </c>
      <c r="K4874" s="1" t="s">
        <v>407</v>
      </c>
      <c r="L4874" s="1">
        <v>5</v>
      </c>
      <c r="N4874" s="1">
        <v>0.85</v>
      </c>
      <c r="P4874" s="2">
        <f t="shared" si="318"/>
        <v>53.5</v>
      </c>
      <c r="R4874" t="str">
        <f t="shared" si="316"/>
        <v/>
      </c>
    </row>
    <row r="4875" spans="1:18" ht="20.399999999999999" x14ac:dyDescent="0.35">
      <c r="A4875" s="1">
        <v>4873</v>
      </c>
      <c r="B4875" s="1" t="s">
        <v>346</v>
      </c>
      <c r="C4875" s="1" t="s">
        <v>27</v>
      </c>
      <c r="D4875" s="1">
        <v>2016</v>
      </c>
      <c r="E4875" s="1">
        <v>16000</v>
      </c>
      <c r="F4875" s="1" t="s">
        <v>28</v>
      </c>
      <c r="G4875" s="1" t="s">
        <v>17</v>
      </c>
      <c r="H4875" s="1" t="s">
        <v>18</v>
      </c>
      <c r="I4875" s="1">
        <v>21.4</v>
      </c>
      <c r="J4875" s="1" t="s">
        <v>24</v>
      </c>
      <c r="K4875" s="1" t="s">
        <v>347</v>
      </c>
      <c r="L4875" s="1">
        <v>5</v>
      </c>
      <c r="M4875" s="1" t="s">
        <v>2558</v>
      </c>
      <c r="N4875" s="1">
        <v>6.95</v>
      </c>
      <c r="P4875" s="2">
        <f t="shared" si="318"/>
        <v>83.1</v>
      </c>
      <c r="Q4875">
        <f t="shared" ref="Q4875:Q4936" si="319">VALUE(SUBSTITUTE(SUBSTITUTE(TRIM(M4875), CHAR(160), ""), " Lakh", "")) * 100000</f>
        <v>880000.00000000012</v>
      </c>
      <c r="R4875">
        <f t="shared" si="316"/>
        <v>99.990556818181815</v>
      </c>
    </row>
    <row r="4876" spans="1:18" ht="20.399999999999999" x14ac:dyDescent="0.35">
      <c r="A4876" s="1">
        <v>4874</v>
      </c>
      <c r="B4876" s="1" t="s">
        <v>570</v>
      </c>
      <c r="C4876" s="1" t="s">
        <v>57</v>
      </c>
      <c r="D4876" s="1">
        <v>2017</v>
      </c>
      <c r="E4876" s="1">
        <v>82000</v>
      </c>
      <c r="F4876" s="1" t="s">
        <v>23</v>
      </c>
      <c r="G4876" s="1" t="s">
        <v>17</v>
      </c>
      <c r="H4876" s="1" t="s">
        <v>18</v>
      </c>
      <c r="I4876" s="1">
        <v>24.4</v>
      </c>
      <c r="J4876" s="1" t="s">
        <v>24</v>
      </c>
      <c r="K4876" s="1" t="s">
        <v>135</v>
      </c>
      <c r="L4876" s="1">
        <v>5</v>
      </c>
      <c r="N4876" s="1">
        <v>3.45</v>
      </c>
      <c r="P4876" s="2">
        <f t="shared" si="318"/>
        <v>71</v>
      </c>
      <c r="R4876" t="str">
        <f t="shared" si="316"/>
        <v/>
      </c>
    </row>
    <row r="4877" spans="1:18" ht="20.399999999999999" x14ac:dyDescent="0.35">
      <c r="A4877" s="1">
        <v>4875</v>
      </c>
      <c r="B4877" s="1" t="s">
        <v>735</v>
      </c>
      <c r="C4877" s="1" t="s">
        <v>61</v>
      </c>
      <c r="D4877" s="1">
        <v>2008</v>
      </c>
      <c r="E4877" s="1">
        <v>80000</v>
      </c>
      <c r="F4877" s="1" t="s">
        <v>28</v>
      </c>
      <c r="G4877" s="1" t="s">
        <v>17</v>
      </c>
      <c r="H4877" s="1" t="s">
        <v>18</v>
      </c>
      <c r="I4877" s="1">
        <v>13.5</v>
      </c>
      <c r="J4877" s="1" t="s">
        <v>24</v>
      </c>
      <c r="K4877" s="1" t="s">
        <v>245</v>
      </c>
      <c r="L4877" s="1">
        <v>5</v>
      </c>
      <c r="N4877" s="1">
        <v>2.75</v>
      </c>
      <c r="P4877" s="2">
        <f t="shared" si="318"/>
        <v>130</v>
      </c>
      <c r="R4877" t="str">
        <f t="shared" ref="R4877:R4940" si="320">IF(Q4877&lt;&gt;"", ((Q4877 - P4877) / Q4877) * 100, "")</f>
        <v/>
      </c>
    </row>
    <row r="4878" spans="1:18" ht="20.399999999999999" x14ac:dyDescent="0.35">
      <c r="A4878" s="1">
        <v>4876</v>
      </c>
      <c r="B4878" s="1" t="s">
        <v>1858</v>
      </c>
      <c r="C4878" s="1" t="s">
        <v>61</v>
      </c>
      <c r="D4878" s="1">
        <v>2015</v>
      </c>
      <c r="E4878" s="1">
        <v>36000</v>
      </c>
      <c r="F4878" s="1" t="s">
        <v>28</v>
      </c>
      <c r="G4878" s="1" t="s">
        <v>17</v>
      </c>
      <c r="H4878" s="1" t="s">
        <v>36</v>
      </c>
      <c r="I4878" s="1">
        <v>18.600000000000001</v>
      </c>
      <c r="J4878" s="1" t="s">
        <v>24</v>
      </c>
      <c r="K4878" s="1" t="s">
        <v>368</v>
      </c>
      <c r="L4878" s="1">
        <v>5</v>
      </c>
      <c r="N4878" s="1">
        <v>4.95</v>
      </c>
      <c r="P4878" s="2">
        <f t="shared" si="318"/>
        <v>81.83</v>
      </c>
      <c r="R4878" t="str">
        <f t="shared" si="320"/>
        <v/>
      </c>
    </row>
    <row r="4879" spans="1:18" ht="20.399999999999999" x14ac:dyDescent="0.35">
      <c r="A4879" s="1">
        <v>4877</v>
      </c>
      <c r="B4879" s="1" t="s">
        <v>2559</v>
      </c>
      <c r="C4879" s="1" t="s">
        <v>34</v>
      </c>
      <c r="D4879" s="1">
        <v>2018</v>
      </c>
      <c r="E4879" s="1">
        <v>17477</v>
      </c>
      <c r="F4879" s="1" t="s">
        <v>28</v>
      </c>
      <c r="G4879" s="1" t="s">
        <v>17</v>
      </c>
      <c r="H4879" s="1" t="s">
        <v>18</v>
      </c>
      <c r="I4879" s="1">
        <v>17</v>
      </c>
      <c r="J4879" s="1" t="s">
        <v>24</v>
      </c>
      <c r="K4879" s="1" t="s">
        <v>181</v>
      </c>
      <c r="L4879" s="1">
        <v>5</v>
      </c>
      <c r="M4879" s="1" t="s">
        <v>2560</v>
      </c>
      <c r="N4879" s="1">
        <v>9.6199999999999992</v>
      </c>
      <c r="P4879" s="2">
        <f t="shared" si="318"/>
        <v>108.5</v>
      </c>
      <c r="Q4879">
        <f t="shared" si="319"/>
        <v>1113000</v>
      </c>
      <c r="R4879">
        <f t="shared" si="320"/>
        <v>99.990251572327054</v>
      </c>
    </row>
    <row r="4880" spans="1:18" ht="20.399999999999999" x14ac:dyDescent="0.35">
      <c r="A4880" s="1">
        <v>4878</v>
      </c>
      <c r="B4880" s="1" t="s">
        <v>1496</v>
      </c>
      <c r="C4880" s="1" t="s">
        <v>34</v>
      </c>
      <c r="D4880" s="1">
        <v>2016</v>
      </c>
      <c r="E4880" s="1">
        <v>16725</v>
      </c>
      <c r="F4880" s="1" t="s">
        <v>28</v>
      </c>
      <c r="G4880" s="1" t="s">
        <v>17</v>
      </c>
      <c r="H4880" s="1" t="s">
        <v>18</v>
      </c>
      <c r="I4880" s="1">
        <v>18.600000000000001</v>
      </c>
      <c r="J4880" s="1" t="s">
        <v>24</v>
      </c>
      <c r="K4880" s="1" t="s">
        <v>368</v>
      </c>
      <c r="L4880" s="1">
        <v>5</v>
      </c>
      <c r="N4880" s="1">
        <v>6.79</v>
      </c>
      <c r="P4880" s="2">
        <f t="shared" si="318"/>
        <v>81.83</v>
      </c>
      <c r="R4880" t="str">
        <f t="shared" si="320"/>
        <v/>
      </c>
    </row>
    <row r="4881" spans="1:18" ht="20.399999999999999" x14ac:dyDescent="0.35">
      <c r="A4881" s="1">
        <v>4879</v>
      </c>
      <c r="B4881" s="1" t="s">
        <v>1429</v>
      </c>
      <c r="C4881" s="1" t="s">
        <v>15</v>
      </c>
      <c r="D4881" s="1">
        <v>2014</v>
      </c>
      <c r="E4881" s="1">
        <v>48241</v>
      </c>
      <c r="F4881" s="1" t="s">
        <v>28</v>
      </c>
      <c r="G4881" s="1" t="s">
        <v>17</v>
      </c>
      <c r="H4881" s="1" t="s">
        <v>18</v>
      </c>
      <c r="I4881" s="1">
        <v>19.100000000000001</v>
      </c>
      <c r="J4881" s="1" t="s">
        <v>24</v>
      </c>
      <c r="K4881" s="1" t="s">
        <v>733</v>
      </c>
      <c r="L4881" s="1">
        <v>5</v>
      </c>
      <c r="N4881" s="1">
        <v>4.5</v>
      </c>
      <c r="P4881" s="2">
        <f t="shared" si="318"/>
        <v>85.8</v>
      </c>
      <c r="R4881" t="str">
        <f t="shared" si="320"/>
        <v/>
      </c>
    </row>
    <row r="4882" spans="1:18" ht="20.399999999999999" x14ac:dyDescent="0.35">
      <c r="A4882" s="1">
        <v>4880</v>
      </c>
      <c r="B4882" s="1" t="s">
        <v>392</v>
      </c>
      <c r="C4882" s="1" t="s">
        <v>53</v>
      </c>
      <c r="D4882" s="1">
        <v>2014</v>
      </c>
      <c r="E4882" s="1">
        <v>52431</v>
      </c>
      <c r="F4882" s="1" t="s">
        <v>28</v>
      </c>
      <c r="G4882" s="1" t="s">
        <v>17</v>
      </c>
      <c r="H4882" s="1" t="s">
        <v>18</v>
      </c>
      <c r="I4882" s="1">
        <v>22.5</v>
      </c>
      <c r="J4882" s="1" t="s">
        <v>24</v>
      </c>
      <c r="K4882" s="1" t="s">
        <v>398</v>
      </c>
      <c r="L4882" s="1">
        <v>5</v>
      </c>
      <c r="M4882" s="1" t="s">
        <v>1456</v>
      </c>
      <c r="N4882" s="1">
        <v>3.01</v>
      </c>
      <c r="P4882" s="2">
        <f t="shared" si="318"/>
        <v>67.040000000000006</v>
      </c>
      <c r="Q4882">
        <f t="shared" si="319"/>
        <v>459000</v>
      </c>
      <c r="R4882">
        <f t="shared" si="320"/>
        <v>99.985394335511984</v>
      </c>
    </row>
    <row r="4883" spans="1:18" ht="20.399999999999999" x14ac:dyDescent="0.35">
      <c r="A4883" s="1">
        <v>4881</v>
      </c>
      <c r="B4883" s="1" t="s">
        <v>419</v>
      </c>
      <c r="C4883" s="1" t="s">
        <v>74</v>
      </c>
      <c r="D4883" s="1">
        <v>2012</v>
      </c>
      <c r="E4883" s="1">
        <v>68000</v>
      </c>
      <c r="F4883" s="1" t="s">
        <v>23</v>
      </c>
      <c r="G4883" s="1" t="s">
        <v>17</v>
      </c>
      <c r="H4883" s="1" t="s">
        <v>18</v>
      </c>
      <c r="I4883" s="1">
        <v>21.9</v>
      </c>
      <c r="J4883" s="1" t="s">
        <v>24</v>
      </c>
      <c r="K4883" s="1" t="s">
        <v>32</v>
      </c>
      <c r="L4883" s="1">
        <v>5</v>
      </c>
      <c r="N4883" s="1">
        <v>4.4000000000000004</v>
      </c>
      <c r="P4883" s="2">
        <f t="shared" si="318"/>
        <v>88.76</v>
      </c>
      <c r="R4883" t="str">
        <f t="shared" si="320"/>
        <v/>
      </c>
    </row>
    <row r="4884" spans="1:18" ht="20.399999999999999" x14ac:dyDescent="0.35">
      <c r="A4884" s="1">
        <v>4882</v>
      </c>
      <c r="B4884" s="1" t="s">
        <v>766</v>
      </c>
      <c r="C4884" s="1" t="s">
        <v>39</v>
      </c>
      <c r="D4884" s="1">
        <v>2012</v>
      </c>
      <c r="E4884" s="1">
        <v>158000</v>
      </c>
      <c r="F4884" s="1" t="s">
        <v>23</v>
      </c>
      <c r="G4884" s="1" t="s">
        <v>35</v>
      </c>
      <c r="H4884" s="1" t="s">
        <v>18</v>
      </c>
      <c r="I4884" s="1">
        <v>12.55</v>
      </c>
      <c r="J4884" s="1" t="s">
        <v>24</v>
      </c>
      <c r="K4884" s="1" t="s">
        <v>207</v>
      </c>
      <c r="L4884" s="1">
        <v>7</v>
      </c>
      <c r="N4884" s="1">
        <v>17.489999999999998</v>
      </c>
      <c r="P4884" s="2">
        <f t="shared" si="318"/>
        <v>168.5</v>
      </c>
      <c r="R4884" t="str">
        <f t="shared" si="320"/>
        <v/>
      </c>
    </row>
    <row r="4885" spans="1:18" ht="20.399999999999999" x14ac:dyDescent="0.35">
      <c r="A4885" s="1">
        <v>4883</v>
      </c>
      <c r="B4885" s="1" t="s">
        <v>453</v>
      </c>
      <c r="C4885" s="1" t="s">
        <v>34</v>
      </c>
      <c r="D4885" s="1">
        <v>2014</v>
      </c>
      <c r="E4885" s="1">
        <v>31446</v>
      </c>
      <c r="F4885" s="1" t="s">
        <v>28</v>
      </c>
      <c r="G4885" s="1" t="s">
        <v>17</v>
      </c>
      <c r="H4885" s="1" t="s">
        <v>18</v>
      </c>
      <c r="I4885" s="1">
        <v>20.36</v>
      </c>
      <c r="J4885" s="1" t="s">
        <v>24</v>
      </c>
      <c r="K4885" s="1" t="s">
        <v>151</v>
      </c>
      <c r="L4885" s="1">
        <v>5</v>
      </c>
      <c r="N4885" s="1">
        <v>4.66</v>
      </c>
      <c r="P4885" s="2">
        <f t="shared" si="318"/>
        <v>78.900000000000006</v>
      </c>
      <c r="R4885" t="str">
        <f t="shared" si="320"/>
        <v/>
      </c>
    </row>
    <row r="4886" spans="1:18" ht="20.399999999999999" x14ac:dyDescent="0.35">
      <c r="A4886" s="1">
        <v>4884</v>
      </c>
      <c r="B4886" s="1" t="s">
        <v>868</v>
      </c>
      <c r="C4886" s="1" t="s">
        <v>27</v>
      </c>
      <c r="D4886" s="1">
        <v>2015</v>
      </c>
      <c r="E4886" s="1">
        <v>25000</v>
      </c>
      <c r="F4886" s="1" t="s">
        <v>28</v>
      </c>
      <c r="G4886" s="1" t="s">
        <v>17</v>
      </c>
      <c r="H4886" s="1" t="s">
        <v>18</v>
      </c>
      <c r="I4886" s="1">
        <v>18.899999999999999</v>
      </c>
      <c r="J4886" s="1" t="s">
        <v>24</v>
      </c>
      <c r="K4886" s="1" t="s">
        <v>110</v>
      </c>
      <c r="L4886" s="1">
        <v>5</v>
      </c>
      <c r="N4886" s="1">
        <v>5.5</v>
      </c>
      <c r="P4886" s="2">
        <f t="shared" si="318"/>
        <v>82</v>
      </c>
      <c r="R4886" t="str">
        <f t="shared" si="320"/>
        <v/>
      </c>
    </row>
    <row r="4887" spans="1:18" ht="20.399999999999999" x14ac:dyDescent="0.35">
      <c r="A4887" s="1">
        <v>4885</v>
      </c>
      <c r="B4887" s="1" t="s">
        <v>220</v>
      </c>
      <c r="C4887" s="1" t="s">
        <v>129</v>
      </c>
      <c r="D4887" s="1">
        <v>2016</v>
      </c>
      <c r="E4887" s="1">
        <v>57000</v>
      </c>
      <c r="F4887" s="1" t="s">
        <v>28</v>
      </c>
      <c r="G4887" s="1" t="s">
        <v>17</v>
      </c>
      <c r="H4887" s="1" t="s">
        <v>18</v>
      </c>
      <c r="I4887" s="1">
        <v>18.600000000000001</v>
      </c>
      <c r="J4887" s="1" t="s">
        <v>24</v>
      </c>
      <c r="K4887" s="1" t="s">
        <v>368</v>
      </c>
      <c r="L4887" s="1">
        <v>5</v>
      </c>
      <c r="N4887" s="1">
        <v>6</v>
      </c>
      <c r="P4887" s="2">
        <f t="shared" si="318"/>
        <v>81.83</v>
      </c>
      <c r="R4887" t="str">
        <f t="shared" si="320"/>
        <v/>
      </c>
    </row>
    <row r="4888" spans="1:18" ht="20.399999999999999" x14ac:dyDescent="0.35">
      <c r="A4888" s="1">
        <v>4886</v>
      </c>
      <c r="B4888" s="1" t="s">
        <v>2561</v>
      </c>
      <c r="C4888" s="1" t="s">
        <v>39</v>
      </c>
      <c r="D4888" s="1">
        <v>2007</v>
      </c>
      <c r="E4888" s="1">
        <v>76000</v>
      </c>
      <c r="F4888" s="1" t="s">
        <v>28</v>
      </c>
      <c r="G4888" s="1" t="s">
        <v>35</v>
      </c>
      <c r="H4888" s="1" t="s">
        <v>18</v>
      </c>
      <c r="I4888" s="1">
        <v>17</v>
      </c>
      <c r="J4888" s="1" t="s">
        <v>24</v>
      </c>
      <c r="K4888" s="1" t="s">
        <v>188</v>
      </c>
      <c r="L4888" s="1">
        <v>5</v>
      </c>
      <c r="N4888" s="1">
        <v>2.4</v>
      </c>
      <c r="P4888" s="2"/>
      <c r="R4888" t="str">
        <f t="shared" si="320"/>
        <v/>
      </c>
    </row>
    <row r="4889" spans="1:18" ht="20.399999999999999" x14ac:dyDescent="0.35">
      <c r="A4889" s="1">
        <v>4887</v>
      </c>
      <c r="B4889" s="1" t="s">
        <v>107</v>
      </c>
      <c r="C4889" s="1" t="s">
        <v>53</v>
      </c>
      <c r="D4889" s="1">
        <v>2018</v>
      </c>
      <c r="E4889" s="1">
        <v>57078</v>
      </c>
      <c r="F4889" s="1" t="s">
        <v>23</v>
      </c>
      <c r="G4889" s="1" t="s">
        <v>17</v>
      </c>
      <c r="H4889" s="1" t="s">
        <v>18</v>
      </c>
      <c r="I4889" s="1">
        <v>24.3</v>
      </c>
      <c r="J4889" s="1" t="s">
        <v>24</v>
      </c>
      <c r="K4889" s="1" t="s">
        <v>80</v>
      </c>
      <c r="L4889" s="1">
        <v>5</v>
      </c>
      <c r="M4889" s="1" t="s">
        <v>2562</v>
      </c>
      <c r="N4889" s="1">
        <v>10.19</v>
      </c>
      <c r="P4889" s="2">
        <f t="shared" ref="P4889:P4901" si="321">--LEFT(K4889, FIND(" ", K4889) - 1)</f>
        <v>88.5</v>
      </c>
      <c r="Q4889">
        <f t="shared" si="319"/>
        <v>1158000</v>
      </c>
      <c r="R4889">
        <f t="shared" si="320"/>
        <v>99.992357512953362</v>
      </c>
    </row>
    <row r="4890" spans="1:18" ht="20.399999999999999" x14ac:dyDescent="0.35">
      <c r="A4890" s="1">
        <v>4888</v>
      </c>
      <c r="B4890" s="1" t="s">
        <v>68</v>
      </c>
      <c r="C4890" s="1" t="s">
        <v>53</v>
      </c>
      <c r="D4890" s="1">
        <v>2016</v>
      </c>
      <c r="E4890" s="1">
        <v>47471</v>
      </c>
      <c r="F4890" s="1" t="s">
        <v>23</v>
      </c>
      <c r="G4890" s="1" t="s">
        <v>17</v>
      </c>
      <c r="H4890" s="1" t="s">
        <v>18</v>
      </c>
      <c r="I4890" s="1">
        <v>25.8</v>
      </c>
      <c r="J4890" s="1" t="s">
        <v>24</v>
      </c>
      <c r="K4890" s="1" t="s">
        <v>69</v>
      </c>
      <c r="L4890" s="1">
        <v>5</v>
      </c>
      <c r="N4890" s="1">
        <v>5.25</v>
      </c>
      <c r="P4890" s="2">
        <f t="shared" si="321"/>
        <v>98.6</v>
      </c>
      <c r="R4890" t="str">
        <f t="shared" si="320"/>
        <v/>
      </c>
    </row>
    <row r="4891" spans="1:18" ht="20.399999999999999" x14ac:dyDescent="0.35">
      <c r="A4891" s="1">
        <v>4889</v>
      </c>
      <c r="B4891" s="1" t="s">
        <v>1712</v>
      </c>
      <c r="C4891" s="1" t="s">
        <v>39</v>
      </c>
      <c r="D4891" s="1">
        <v>2014</v>
      </c>
      <c r="E4891" s="1">
        <v>50000</v>
      </c>
      <c r="F4891" s="1" t="s">
        <v>23</v>
      </c>
      <c r="G4891" s="1" t="s">
        <v>35</v>
      </c>
      <c r="H4891" s="1" t="s">
        <v>18</v>
      </c>
      <c r="I4891" s="1">
        <v>15.26</v>
      </c>
      <c r="J4891" s="1" t="s">
        <v>24</v>
      </c>
      <c r="K4891" s="1" t="s">
        <v>1713</v>
      </c>
      <c r="L4891" s="1">
        <v>5</v>
      </c>
      <c r="N4891" s="1">
        <v>45</v>
      </c>
      <c r="P4891" s="2">
        <f t="shared" si="321"/>
        <v>203.2</v>
      </c>
      <c r="R4891" t="str">
        <f t="shared" si="320"/>
        <v/>
      </c>
    </row>
    <row r="4892" spans="1:18" ht="20.399999999999999" x14ac:dyDescent="0.35">
      <c r="A4892" s="1">
        <v>4890</v>
      </c>
      <c r="B4892" s="1" t="s">
        <v>1048</v>
      </c>
      <c r="C4892" s="1" t="s">
        <v>129</v>
      </c>
      <c r="D4892" s="1">
        <v>2010</v>
      </c>
      <c r="E4892" s="1">
        <v>62000</v>
      </c>
      <c r="F4892" s="1" t="s">
        <v>23</v>
      </c>
      <c r="G4892" s="1" t="s">
        <v>17</v>
      </c>
      <c r="H4892" s="1" t="s">
        <v>18</v>
      </c>
      <c r="I4892" s="1">
        <v>23</v>
      </c>
      <c r="J4892" s="1" t="s">
        <v>24</v>
      </c>
      <c r="K4892" s="1" t="s">
        <v>219</v>
      </c>
      <c r="L4892" s="1">
        <v>5</v>
      </c>
      <c r="N4892" s="1">
        <v>2.7</v>
      </c>
      <c r="P4892" s="2">
        <f t="shared" si="321"/>
        <v>90</v>
      </c>
      <c r="R4892" t="str">
        <f t="shared" si="320"/>
        <v/>
      </c>
    </row>
    <row r="4893" spans="1:18" ht="20.399999999999999" x14ac:dyDescent="0.35">
      <c r="A4893" s="1">
        <v>4891</v>
      </c>
      <c r="B4893" s="1" t="s">
        <v>430</v>
      </c>
      <c r="C4893" s="1" t="s">
        <v>34</v>
      </c>
      <c r="D4893" s="1">
        <v>2013</v>
      </c>
      <c r="E4893" s="1">
        <v>65807</v>
      </c>
      <c r="F4893" s="1" t="s">
        <v>28</v>
      </c>
      <c r="G4893" s="1" t="s">
        <v>17</v>
      </c>
      <c r="H4893" s="1" t="s">
        <v>18</v>
      </c>
      <c r="I4893" s="1">
        <v>19.809999999999999</v>
      </c>
      <c r="J4893" s="1" t="s">
        <v>24</v>
      </c>
      <c r="K4893" s="1" t="s">
        <v>351</v>
      </c>
      <c r="L4893" s="1">
        <v>5</v>
      </c>
      <c r="N4893" s="1">
        <v>3.39</v>
      </c>
      <c r="P4893" s="2">
        <f t="shared" si="321"/>
        <v>68.05</v>
      </c>
      <c r="R4893" t="str">
        <f t="shared" si="320"/>
        <v/>
      </c>
    </row>
    <row r="4894" spans="1:18" ht="20.399999999999999" x14ac:dyDescent="0.35">
      <c r="A4894" s="1">
        <v>4892</v>
      </c>
      <c r="B4894" s="1" t="s">
        <v>749</v>
      </c>
      <c r="C4894" s="1" t="s">
        <v>39</v>
      </c>
      <c r="D4894" s="1">
        <v>2014</v>
      </c>
      <c r="E4894" s="1">
        <v>81768</v>
      </c>
      <c r="F4894" s="1" t="s">
        <v>23</v>
      </c>
      <c r="G4894" s="1" t="s">
        <v>17</v>
      </c>
      <c r="H4894" s="1" t="s">
        <v>18</v>
      </c>
      <c r="I4894" s="1">
        <v>26.59</v>
      </c>
      <c r="J4894" s="1" t="s">
        <v>24</v>
      </c>
      <c r="K4894" s="1" t="s">
        <v>51</v>
      </c>
      <c r="L4894" s="1">
        <v>5</v>
      </c>
      <c r="N4894" s="1">
        <v>5.69</v>
      </c>
      <c r="P4894" s="2">
        <f t="shared" si="321"/>
        <v>74</v>
      </c>
      <c r="R4894" t="str">
        <f t="shared" si="320"/>
        <v/>
      </c>
    </row>
    <row r="4895" spans="1:18" ht="20.399999999999999" x14ac:dyDescent="0.35">
      <c r="A4895" s="1">
        <v>4893</v>
      </c>
      <c r="B4895" s="1" t="s">
        <v>2563</v>
      </c>
      <c r="C4895" s="1" t="s">
        <v>53</v>
      </c>
      <c r="D4895" s="1">
        <v>2018</v>
      </c>
      <c r="E4895" s="1">
        <v>9952</v>
      </c>
      <c r="F4895" s="1" t="s">
        <v>28</v>
      </c>
      <c r="G4895" s="1" t="s">
        <v>35</v>
      </c>
      <c r="H4895" s="1" t="s">
        <v>18</v>
      </c>
      <c r="I4895" s="1">
        <v>10.37</v>
      </c>
      <c r="J4895" s="1" t="s">
        <v>24</v>
      </c>
      <c r="K4895" s="1" t="s">
        <v>858</v>
      </c>
      <c r="L4895" s="1">
        <v>2</v>
      </c>
      <c r="N4895" s="1">
        <v>58.54</v>
      </c>
      <c r="P4895" s="2">
        <f t="shared" si="321"/>
        <v>306</v>
      </c>
      <c r="R4895" t="str">
        <f t="shared" si="320"/>
        <v/>
      </c>
    </row>
    <row r="4896" spans="1:18" ht="20.399999999999999" x14ac:dyDescent="0.35">
      <c r="A4896" s="1">
        <v>4894</v>
      </c>
      <c r="B4896" s="1" t="s">
        <v>1034</v>
      </c>
      <c r="C4896" s="1" t="s">
        <v>39</v>
      </c>
      <c r="D4896" s="1">
        <v>2017</v>
      </c>
      <c r="E4896" s="1">
        <v>24000</v>
      </c>
      <c r="F4896" s="1" t="s">
        <v>23</v>
      </c>
      <c r="G4896" s="1" t="s">
        <v>17</v>
      </c>
      <c r="H4896" s="1" t="s">
        <v>18</v>
      </c>
      <c r="I4896" s="1">
        <v>27.39</v>
      </c>
      <c r="J4896" s="1" t="s">
        <v>24</v>
      </c>
      <c r="K4896" s="1" t="s">
        <v>51</v>
      </c>
      <c r="L4896" s="1">
        <v>5</v>
      </c>
      <c r="M4896" s="1" t="s">
        <v>2564</v>
      </c>
      <c r="N4896" s="1">
        <v>8.4</v>
      </c>
      <c r="P4896" s="2">
        <f t="shared" si="321"/>
        <v>74</v>
      </c>
      <c r="Q4896">
        <f t="shared" si="319"/>
        <v>1063000</v>
      </c>
      <c r="R4896">
        <f t="shared" si="320"/>
        <v>99.993038570084664</v>
      </c>
    </row>
    <row r="4897" spans="1:18" ht="20.399999999999999" x14ac:dyDescent="0.35">
      <c r="A4897" s="1">
        <v>4895</v>
      </c>
      <c r="B4897" s="1" t="s">
        <v>1092</v>
      </c>
      <c r="C4897" s="1" t="s">
        <v>39</v>
      </c>
      <c r="D4897" s="1">
        <v>2012</v>
      </c>
      <c r="E4897" s="1">
        <v>72921</v>
      </c>
      <c r="F4897" s="1" t="s">
        <v>23</v>
      </c>
      <c r="G4897" s="1" t="s">
        <v>17</v>
      </c>
      <c r="H4897" s="1" t="s">
        <v>18</v>
      </c>
      <c r="I4897" s="1">
        <v>25.44</v>
      </c>
      <c r="J4897" s="1" t="s">
        <v>24</v>
      </c>
      <c r="K4897" s="1" t="s">
        <v>335</v>
      </c>
      <c r="L4897" s="1">
        <v>5</v>
      </c>
      <c r="N4897" s="1">
        <v>2.5</v>
      </c>
      <c r="P4897" s="2">
        <f t="shared" si="321"/>
        <v>57.6</v>
      </c>
      <c r="R4897" t="str">
        <f t="shared" si="320"/>
        <v/>
      </c>
    </row>
    <row r="4898" spans="1:18" ht="20.399999999999999" x14ac:dyDescent="0.35">
      <c r="A4898" s="1">
        <v>4896</v>
      </c>
      <c r="B4898" s="1" t="s">
        <v>323</v>
      </c>
      <c r="C4898" s="1" t="s">
        <v>22</v>
      </c>
      <c r="D4898" s="1">
        <v>2012</v>
      </c>
      <c r="E4898" s="1">
        <v>59000</v>
      </c>
      <c r="F4898" s="1" t="s">
        <v>28</v>
      </c>
      <c r="G4898" s="1" t="s">
        <v>17</v>
      </c>
      <c r="H4898" s="1" t="s">
        <v>18</v>
      </c>
      <c r="I4898" s="1">
        <v>19.399999999999999</v>
      </c>
      <c r="J4898" s="1" t="s">
        <v>24</v>
      </c>
      <c r="K4898" s="1" t="s">
        <v>184</v>
      </c>
      <c r="L4898" s="1">
        <v>5</v>
      </c>
      <c r="N4898" s="1">
        <v>3.25</v>
      </c>
      <c r="P4898" s="2">
        <f t="shared" si="321"/>
        <v>86.8</v>
      </c>
      <c r="R4898" t="str">
        <f t="shared" si="320"/>
        <v/>
      </c>
    </row>
    <row r="4899" spans="1:18" ht="20.399999999999999" x14ac:dyDescent="0.35">
      <c r="A4899" s="1">
        <v>4897</v>
      </c>
      <c r="B4899" s="1" t="s">
        <v>158</v>
      </c>
      <c r="C4899" s="1" t="s">
        <v>15</v>
      </c>
      <c r="D4899" s="1">
        <v>2014</v>
      </c>
      <c r="E4899" s="1">
        <v>33000</v>
      </c>
      <c r="F4899" s="1" t="s">
        <v>23</v>
      </c>
      <c r="G4899" s="1" t="s">
        <v>17</v>
      </c>
      <c r="H4899" s="1" t="s">
        <v>36</v>
      </c>
      <c r="I4899" s="1">
        <v>20</v>
      </c>
      <c r="J4899" s="1" t="s">
        <v>24</v>
      </c>
      <c r="K4899" s="1" t="s">
        <v>351</v>
      </c>
      <c r="L4899" s="1">
        <v>5</v>
      </c>
      <c r="N4899" s="1">
        <v>3.25</v>
      </c>
      <c r="P4899" s="2">
        <f t="shared" si="321"/>
        <v>68.05</v>
      </c>
      <c r="R4899" t="str">
        <f t="shared" si="320"/>
        <v/>
      </c>
    </row>
    <row r="4900" spans="1:18" ht="20.399999999999999" x14ac:dyDescent="0.35">
      <c r="A4900" s="1">
        <v>4898</v>
      </c>
      <c r="B4900" s="1" t="s">
        <v>492</v>
      </c>
      <c r="C4900" s="1" t="s">
        <v>22</v>
      </c>
      <c r="D4900" s="1">
        <v>2016</v>
      </c>
      <c r="E4900" s="1">
        <v>36789</v>
      </c>
      <c r="F4900" s="1" t="s">
        <v>28</v>
      </c>
      <c r="G4900" s="1" t="s">
        <v>35</v>
      </c>
      <c r="H4900" s="1" t="s">
        <v>18</v>
      </c>
      <c r="I4900" s="1">
        <v>23.1</v>
      </c>
      <c r="J4900" s="1" t="s">
        <v>24</v>
      </c>
      <c r="K4900" s="1" t="s">
        <v>398</v>
      </c>
      <c r="L4900" s="1">
        <v>5</v>
      </c>
      <c r="N4900" s="1">
        <v>4.25</v>
      </c>
      <c r="P4900" s="2">
        <f t="shared" si="321"/>
        <v>67.040000000000006</v>
      </c>
      <c r="R4900" t="str">
        <f t="shared" si="320"/>
        <v/>
      </c>
    </row>
    <row r="4901" spans="1:18" ht="20.399999999999999" x14ac:dyDescent="0.35">
      <c r="A4901" s="1">
        <v>4899</v>
      </c>
      <c r="B4901" s="1" t="s">
        <v>844</v>
      </c>
      <c r="C4901" s="1" t="s">
        <v>43</v>
      </c>
      <c r="D4901" s="1">
        <v>2014</v>
      </c>
      <c r="E4901" s="1">
        <v>41000</v>
      </c>
      <c r="F4901" s="1" t="s">
        <v>23</v>
      </c>
      <c r="G4901" s="1" t="s">
        <v>35</v>
      </c>
      <c r="H4901" s="1" t="s">
        <v>18</v>
      </c>
      <c r="I4901" s="1">
        <v>14.84</v>
      </c>
      <c r="J4901" s="1" t="s">
        <v>24</v>
      </c>
      <c r="K4901" s="1" t="s">
        <v>163</v>
      </c>
      <c r="L4901" s="1">
        <v>5</v>
      </c>
      <c r="N4901" s="1">
        <v>18.5</v>
      </c>
      <c r="P4901" s="2">
        <f t="shared" si="321"/>
        <v>170</v>
      </c>
      <c r="R4901" t="str">
        <f t="shared" si="320"/>
        <v/>
      </c>
    </row>
    <row r="4902" spans="1:18" ht="20.399999999999999" x14ac:dyDescent="0.35">
      <c r="A4902" s="1">
        <v>4900</v>
      </c>
      <c r="B4902" s="1" t="s">
        <v>2565</v>
      </c>
      <c r="C4902" s="1" t="s">
        <v>39</v>
      </c>
      <c r="D4902" s="1">
        <v>2007</v>
      </c>
      <c r="E4902" s="1">
        <v>71000</v>
      </c>
      <c r="F4902" s="1" t="s">
        <v>28</v>
      </c>
      <c r="G4902" s="1" t="s">
        <v>35</v>
      </c>
      <c r="H4902" s="1" t="s">
        <v>18</v>
      </c>
      <c r="I4902" s="1">
        <v>17</v>
      </c>
      <c r="J4902" s="1" t="s">
        <v>24</v>
      </c>
      <c r="K4902" s="1" t="s">
        <v>188</v>
      </c>
      <c r="L4902" s="1">
        <v>5</v>
      </c>
      <c r="N4902" s="1">
        <v>2.4</v>
      </c>
      <c r="P4902" s="2"/>
      <c r="R4902" t="str">
        <f t="shared" si="320"/>
        <v/>
      </c>
    </row>
    <row r="4903" spans="1:18" ht="20.399999999999999" x14ac:dyDescent="0.35">
      <c r="A4903" s="1">
        <v>4901</v>
      </c>
      <c r="B4903" s="1" t="s">
        <v>312</v>
      </c>
      <c r="C4903" s="1" t="s">
        <v>43</v>
      </c>
      <c r="D4903" s="1">
        <v>2015</v>
      </c>
      <c r="E4903" s="1">
        <v>46650</v>
      </c>
      <c r="F4903" s="1" t="s">
        <v>28</v>
      </c>
      <c r="G4903" s="1" t="s">
        <v>17</v>
      </c>
      <c r="H4903" s="1" t="s">
        <v>18</v>
      </c>
      <c r="I4903" s="1">
        <v>19.399999999999999</v>
      </c>
      <c r="J4903" s="1" t="s">
        <v>24</v>
      </c>
      <c r="K4903" s="1" t="s">
        <v>184</v>
      </c>
      <c r="L4903" s="1">
        <v>5</v>
      </c>
      <c r="N4903" s="1">
        <v>4.25</v>
      </c>
      <c r="P4903" s="2">
        <f t="shared" ref="P4903:P4934" si="322">--LEFT(K4903, FIND(" ", K4903) - 1)</f>
        <v>86.8</v>
      </c>
      <c r="R4903" t="str">
        <f t="shared" si="320"/>
        <v/>
      </c>
    </row>
    <row r="4904" spans="1:18" ht="20.399999999999999" x14ac:dyDescent="0.35">
      <c r="A4904" s="1">
        <v>4902</v>
      </c>
      <c r="B4904" s="1" t="s">
        <v>1923</v>
      </c>
      <c r="C4904" s="1" t="s">
        <v>15</v>
      </c>
      <c r="D4904" s="1">
        <v>2018</v>
      </c>
      <c r="E4904" s="1">
        <v>3000</v>
      </c>
      <c r="F4904" s="1" t="s">
        <v>28</v>
      </c>
      <c r="G4904" s="1" t="s">
        <v>35</v>
      </c>
      <c r="H4904" s="1" t="s">
        <v>18</v>
      </c>
      <c r="I4904" s="1">
        <v>21.4</v>
      </c>
      <c r="J4904" s="1" t="s">
        <v>24</v>
      </c>
      <c r="K4904" s="1" t="s">
        <v>347</v>
      </c>
      <c r="L4904" s="1">
        <v>5</v>
      </c>
      <c r="M4904" s="1" t="s">
        <v>1924</v>
      </c>
      <c r="N4904" s="1">
        <v>8.85</v>
      </c>
      <c r="P4904" s="2">
        <f t="shared" si="322"/>
        <v>83.1</v>
      </c>
      <c r="Q4904">
        <f t="shared" si="319"/>
        <v>1030000.0000000001</v>
      </c>
      <c r="R4904">
        <f t="shared" si="320"/>
        <v>99.991932038834946</v>
      </c>
    </row>
    <row r="4905" spans="1:18" ht="20.399999999999999" x14ac:dyDescent="0.35">
      <c r="A4905" s="1">
        <v>4903</v>
      </c>
      <c r="B4905" s="1" t="s">
        <v>795</v>
      </c>
      <c r="C4905" s="1" t="s">
        <v>34</v>
      </c>
      <c r="D4905" s="1">
        <v>2014</v>
      </c>
      <c r="E4905" s="1">
        <v>14799</v>
      </c>
      <c r="F4905" s="1" t="s">
        <v>28</v>
      </c>
      <c r="G4905" s="1" t="s">
        <v>17</v>
      </c>
      <c r="H4905" s="1" t="s">
        <v>18</v>
      </c>
      <c r="I4905" s="1">
        <v>21.1</v>
      </c>
      <c r="J4905" s="1" t="s">
        <v>24</v>
      </c>
      <c r="K4905" s="1" t="s">
        <v>41</v>
      </c>
      <c r="L4905" s="1">
        <v>5</v>
      </c>
      <c r="N4905" s="1">
        <v>4.1399999999999997</v>
      </c>
      <c r="P4905" s="2">
        <f t="shared" si="322"/>
        <v>55.2</v>
      </c>
      <c r="R4905" t="str">
        <f t="shared" si="320"/>
        <v/>
      </c>
    </row>
    <row r="4906" spans="1:18" ht="20.399999999999999" x14ac:dyDescent="0.35">
      <c r="A4906" s="1">
        <v>4904</v>
      </c>
      <c r="B4906" s="1" t="s">
        <v>2566</v>
      </c>
      <c r="C4906" s="1" t="s">
        <v>15</v>
      </c>
      <c r="D4906" s="1">
        <v>2011</v>
      </c>
      <c r="E4906" s="1">
        <v>44000</v>
      </c>
      <c r="F4906" s="1" t="s">
        <v>2454</v>
      </c>
      <c r="G4906" s="1" t="s">
        <v>35</v>
      </c>
      <c r="H4906" s="1" t="s">
        <v>18</v>
      </c>
      <c r="K4906" s="1" t="s">
        <v>239</v>
      </c>
      <c r="L4906" s="1">
        <v>5</v>
      </c>
      <c r="N4906" s="1">
        <v>12.75</v>
      </c>
      <c r="P4906" s="2">
        <f t="shared" si="322"/>
        <v>73</v>
      </c>
      <c r="R4906" t="str">
        <f t="shared" si="320"/>
        <v/>
      </c>
    </row>
    <row r="4907" spans="1:18" ht="20.399999999999999" x14ac:dyDescent="0.35">
      <c r="A4907" s="1">
        <v>4905</v>
      </c>
      <c r="B4907" s="1" t="s">
        <v>218</v>
      </c>
      <c r="C4907" s="1" t="s">
        <v>39</v>
      </c>
      <c r="D4907" s="1">
        <v>2015</v>
      </c>
      <c r="E4907" s="1">
        <v>68525</v>
      </c>
      <c r="F4907" s="1" t="s">
        <v>23</v>
      </c>
      <c r="G4907" s="1" t="s">
        <v>17</v>
      </c>
      <c r="H4907" s="1" t="s">
        <v>18</v>
      </c>
      <c r="I4907" s="1">
        <v>23</v>
      </c>
      <c r="J4907" s="1" t="s">
        <v>24</v>
      </c>
      <c r="K4907" s="1" t="s">
        <v>219</v>
      </c>
      <c r="L4907" s="1">
        <v>5</v>
      </c>
      <c r="N4907" s="1">
        <v>7</v>
      </c>
      <c r="P4907" s="2">
        <f t="shared" si="322"/>
        <v>90</v>
      </c>
      <c r="R4907" t="str">
        <f t="shared" si="320"/>
        <v/>
      </c>
    </row>
    <row r="4908" spans="1:18" ht="20.399999999999999" x14ac:dyDescent="0.35">
      <c r="A4908" s="1">
        <v>4906</v>
      </c>
      <c r="B4908" s="1" t="s">
        <v>941</v>
      </c>
      <c r="C4908" s="1" t="s">
        <v>39</v>
      </c>
      <c r="D4908" s="1">
        <v>2018</v>
      </c>
      <c r="E4908" s="1">
        <v>15000</v>
      </c>
      <c r="F4908" s="1" t="s">
        <v>23</v>
      </c>
      <c r="G4908" s="1" t="s">
        <v>35</v>
      </c>
      <c r="H4908" s="1" t="s">
        <v>18</v>
      </c>
      <c r="I4908" s="1">
        <v>10.91</v>
      </c>
      <c r="J4908" s="1" t="s">
        <v>24</v>
      </c>
      <c r="K4908" s="1" t="s">
        <v>942</v>
      </c>
      <c r="L4908" s="1">
        <v>7</v>
      </c>
      <c r="N4908" s="1">
        <v>33</v>
      </c>
      <c r="P4908" s="2">
        <f t="shared" si="322"/>
        <v>197</v>
      </c>
      <c r="R4908" t="str">
        <f t="shared" si="320"/>
        <v/>
      </c>
    </row>
    <row r="4909" spans="1:18" ht="20.399999999999999" x14ac:dyDescent="0.35">
      <c r="A4909" s="1">
        <v>4907</v>
      </c>
      <c r="B4909" s="1" t="s">
        <v>2150</v>
      </c>
      <c r="C4909" s="1" t="s">
        <v>129</v>
      </c>
      <c r="D4909" s="1">
        <v>2017</v>
      </c>
      <c r="E4909" s="1">
        <v>29000</v>
      </c>
      <c r="F4909" s="1" t="s">
        <v>28</v>
      </c>
      <c r="G4909" s="1" t="s">
        <v>17</v>
      </c>
      <c r="H4909" s="1" t="s">
        <v>18</v>
      </c>
      <c r="I4909" s="1">
        <v>17.399999999999999</v>
      </c>
      <c r="J4909" s="1" t="s">
        <v>24</v>
      </c>
      <c r="K4909" s="1" t="s">
        <v>201</v>
      </c>
      <c r="L4909" s="1">
        <v>5</v>
      </c>
      <c r="M4909" s="1" t="s">
        <v>2567</v>
      </c>
      <c r="N4909" s="1">
        <v>10</v>
      </c>
      <c r="P4909" s="2">
        <f t="shared" si="322"/>
        <v>117.3</v>
      </c>
      <c r="Q4909">
        <f t="shared" si="319"/>
        <v>1268000</v>
      </c>
      <c r="R4909">
        <f t="shared" si="320"/>
        <v>99.990749211356473</v>
      </c>
    </row>
    <row r="4910" spans="1:18" ht="20.399999999999999" x14ac:dyDescent="0.35">
      <c r="A4910" s="1">
        <v>4908</v>
      </c>
      <c r="B4910" s="1" t="s">
        <v>1172</v>
      </c>
      <c r="C4910" s="1" t="s">
        <v>53</v>
      </c>
      <c r="D4910" s="1">
        <v>2012</v>
      </c>
      <c r="E4910" s="1">
        <v>77407</v>
      </c>
      <c r="F4910" s="1" t="s">
        <v>23</v>
      </c>
      <c r="G4910" s="1" t="s">
        <v>17</v>
      </c>
      <c r="H4910" s="1" t="s">
        <v>36</v>
      </c>
      <c r="I4910" s="1">
        <v>21.5</v>
      </c>
      <c r="J4910" s="1" t="s">
        <v>24</v>
      </c>
      <c r="K4910" s="1" t="s">
        <v>472</v>
      </c>
      <c r="L4910" s="1">
        <v>5</v>
      </c>
      <c r="N4910" s="1">
        <v>3.53</v>
      </c>
      <c r="P4910" s="2">
        <f t="shared" si="322"/>
        <v>88.8</v>
      </c>
      <c r="R4910" t="str">
        <f t="shared" si="320"/>
        <v/>
      </c>
    </row>
    <row r="4911" spans="1:18" ht="20.399999999999999" x14ac:dyDescent="0.35">
      <c r="A4911" s="1">
        <v>4909</v>
      </c>
      <c r="B4911" s="1" t="s">
        <v>2568</v>
      </c>
      <c r="C4911" s="1" t="s">
        <v>43</v>
      </c>
      <c r="D4911" s="1">
        <v>2007</v>
      </c>
      <c r="E4911" s="1">
        <v>118000</v>
      </c>
      <c r="F4911" s="1" t="s">
        <v>28</v>
      </c>
      <c r="G4911" s="1" t="s">
        <v>17</v>
      </c>
      <c r="H4911" s="1" t="s">
        <v>18</v>
      </c>
      <c r="I4911" s="1">
        <v>12.9</v>
      </c>
      <c r="J4911" s="1" t="s">
        <v>24</v>
      </c>
      <c r="K4911" s="1" t="s">
        <v>342</v>
      </c>
      <c r="L4911" s="1">
        <v>5</v>
      </c>
      <c r="N4911" s="1">
        <v>1.35</v>
      </c>
      <c r="P4911" s="2">
        <f t="shared" si="322"/>
        <v>102.5</v>
      </c>
      <c r="R4911" t="str">
        <f t="shared" si="320"/>
        <v/>
      </c>
    </row>
    <row r="4912" spans="1:18" ht="20.399999999999999" x14ac:dyDescent="0.35">
      <c r="A4912" s="1">
        <v>4910</v>
      </c>
      <c r="B4912" s="1" t="s">
        <v>474</v>
      </c>
      <c r="C4912" s="1" t="s">
        <v>61</v>
      </c>
      <c r="D4912" s="1">
        <v>2013</v>
      </c>
      <c r="E4912" s="1">
        <v>75000</v>
      </c>
      <c r="F4912" s="1" t="s">
        <v>23</v>
      </c>
      <c r="G4912" s="1" t="s">
        <v>17</v>
      </c>
      <c r="H4912" s="1" t="s">
        <v>18</v>
      </c>
      <c r="I4912" s="1">
        <v>20.54</v>
      </c>
      <c r="J4912" s="1" t="s">
        <v>24</v>
      </c>
      <c r="K4912" s="1" t="s">
        <v>49</v>
      </c>
      <c r="L4912" s="1">
        <v>5</v>
      </c>
      <c r="N4912" s="1">
        <v>4.5</v>
      </c>
      <c r="P4912" s="2">
        <f t="shared" si="322"/>
        <v>103.6</v>
      </c>
      <c r="R4912" t="str">
        <f t="shared" si="320"/>
        <v/>
      </c>
    </row>
    <row r="4913" spans="1:18" ht="20.399999999999999" x14ac:dyDescent="0.35">
      <c r="A4913" s="1">
        <v>4911</v>
      </c>
      <c r="B4913" s="1" t="s">
        <v>798</v>
      </c>
      <c r="C4913" s="1" t="s">
        <v>22</v>
      </c>
      <c r="D4913" s="1">
        <v>2012</v>
      </c>
      <c r="E4913" s="1">
        <v>69000</v>
      </c>
      <c r="F4913" s="1" t="s">
        <v>28</v>
      </c>
      <c r="G4913" s="1" t="s">
        <v>17</v>
      </c>
      <c r="H4913" s="1" t="s">
        <v>18</v>
      </c>
      <c r="I4913" s="1">
        <v>16.8</v>
      </c>
      <c r="J4913" s="1" t="s">
        <v>24</v>
      </c>
      <c r="K4913" s="1" t="s">
        <v>58</v>
      </c>
      <c r="L4913" s="1">
        <v>5</v>
      </c>
      <c r="N4913" s="1">
        <v>4.9000000000000004</v>
      </c>
      <c r="P4913" s="2">
        <f t="shared" si="322"/>
        <v>116.3</v>
      </c>
      <c r="R4913" t="str">
        <f t="shared" si="320"/>
        <v/>
      </c>
    </row>
    <row r="4914" spans="1:18" ht="20.399999999999999" x14ac:dyDescent="0.35">
      <c r="A4914" s="1">
        <v>4912</v>
      </c>
      <c r="B4914" s="1" t="s">
        <v>21</v>
      </c>
      <c r="C4914" s="1" t="s">
        <v>53</v>
      </c>
      <c r="D4914" s="1">
        <v>2016</v>
      </c>
      <c r="E4914" s="1">
        <v>52553</v>
      </c>
      <c r="F4914" s="1" t="s">
        <v>23</v>
      </c>
      <c r="G4914" s="1" t="s">
        <v>17</v>
      </c>
      <c r="H4914" s="1" t="s">
        <v>18</v>
      </c>
      <c r="I4914" s="1">
        <v>19.670000000000002</v>
      </c>
      <c r="J4914" s="1" t="s">
        <v>24</v>
      </c>
      <c r="K4914" s="1" t="s">
        <v>25</v>
      </c>
      <c r="L4914" s="1">
        <v>5</v>
      </c>
      <c r="N4914" s="1">
        <v>12.26</v>
      </c>
      <c r="P4914" s="2">
        <f t="shared" si="322"/>
        <v>126.2</v>
      </c>
      <c r="R4914" t="str">
        <f t="shared" si="320"/>
        <v/>
      </c>
    </row>
    <row r="4915" spans="1:18" ht="20.399999999999999" x14ac:dyDescent="0.35">
      <c r="A4915" s="1">
        <v>4913</v>
      </c>
      <c r="B4915" s="1" t="s">
        <v>2569</v>
      </c>
      <c r="C4915" s="1" t="s">
        <v>15</v>
      </c>
      <c r="D4915" s="1">
        <v>2014</v>
      </c>
      <c r="E4915" s="1">
        <v>58000</v>
      </c>
      <c r="F4915" s="1" t="s">
        <v>23</v>
      </c>
      <c r="G4915" s="1" t="s">
        <v>17</v>
      </c>
      <c r="H4915" s="1" t="s">
        <v>36</v>
      </c>
      <c r="I4915" s="1">
        <v>24.4</v>
      </c>
      <c r="J4915" s="1" t="s">
        <v>24</v>
      </c>
      <c r="K4915" s="1" t="s">
        <v>135</v>
      </c>
      <c r="L4915" s="1">
        <v>5</v>
      </c>
      <c r="N4915" s="1">
        <v>3.99</v>
      </c>
      <c r="P4915" s="2">
        <f t="shared" si="322"/>
        <v>71</v>
      </c>
      <c r="R4915" t="str">
        <f t="shared" si="320"/>
        <v/>
      </c>
    </row>
    <row r="4916" spans="1:18" ht="20.399999999999999" x14ac:dyDescent="0.35">
      <c r="A4916" s="1">
        <v>4914</v>
      </c>
      <c r="B4916" s="1" t="s">
        <v>779</v>
      </c>
      <c r="C4916" s="1" t="s">
        <v>15</v>
      </c>
      <c r="D4916" s="1">
        <v>2017</v>
      </c>
      <c r="E4916" s="1">
        <v>24000</v>
      </c>
      <c r="F4916" s="1" t="s">
        <v>23</v>
      </c>
      <c r="G4916" s="1" t="s">
        <v>35</v>
      </c>
      <c r="H4916" s="1" t="s">
        <v>18</v>
      </c>
      <c r="I4916" s="1">
        <v>17.899999999999999</v>
      </c>
      <c r="J4916" s="1" t="s">
        <v>24</v>
      </c>
      <c r="K4916" s="1" t="s">
        <v>163</v>
      </c>
      <c r="L4916" s="1">
        <v>5</v>
      </c>
      <c r="M4916" s="1" t="s">
        <v>780</v>
      </c>
      <c r="N4916" s="1">
        <v>46.95</v>
      </c>
      <c r="P4916" s="2">
        <f t="shared" si="322"/>
        <v>170</v>
      </c>
      <c r="Q4916">
        <f t="shared" si="319"/>
        <v>5977000</v>
      </c>
      <c r="R4916">
        <f t="shared" si="320"/>
        <v>99.997155763761086</v>
      </c>
    </row>
    <row r="4917" spans="1:18" ht="20.399999999999999" x14ac:dyDescent="0.35">
      <c r="A4917" s="1">
        <v>4915</v>
      </c>
      <c r="B4917" s="1" t="s">
        <v>411</v>
      </c>
      <c r="C4917" s="1" t="s">
        <v>39</v>
      </c>
      <c r="D4917" s="1">
        <v>2015</v>
      </c>
      <c r="E4917" s="1">
        <v>65542</v>
      </c>
      <c r="F4917" s="1" t="s">
        <v>23</v>
      </c>
      <c r="G4917" s="1" t="s">
        <v>17</v>
      </c>
      <c r="H4917" s="1" t="s">
        <v>18</v>
      </c>
      <c r="I4917" s="1">
        <v>20</v>
      </c>
      <c r="J4917" s="1" t="s">
        <v>24</v>
      </c>
      <c r="K4917" s="1" t="s">
        <v>159</v>
      </c>
      <c r="L4917" s="1">
        <v>5</v>
      </c>
      <c r="N4917" s="1">
        <v>3.8</v>
      </c>
      <c r="P4917" s="2">
        <f t="shared" si="322"/>
        <v>68</v>
      </c>
      <c r="R4917" t="str">
        <f t="shared" si="320"/>
        <v/>
      </c>
    </row>
    <row r="4918" spans="1:18" ht="20.399999999999999" x14ac:dyDescent="0.35">
      <c r="A4918" s="1">
        <v>4916</v>
      </c>
      <c r="B4918" s="1" t="s">
        <v>1671</v>
      </c>
      <c r="C4918" s="1" t="s">
        <v>129</v>
      </c>
      <c r="D4918" s="1">
        <v>2013</v>
      </c>
      <c r="E4918" s="1">
        <v>68008</v>
      </c>
      <c r="F4918" s="1" t="s">
        <v>23</v>
      </c>
      <c r="G4918" s="1" t="s">
        <v>17</v>
      </c>
      <c r="H4918" s="1" t="s">
        <v>36</v>
      </c>
      <c r="I4918" s="1">
        <v>15</v>
      </c>
      <c r="J4918" s="1" t="s">
        <v>24</v>
      </c>
      <c r="K4918" s="1" t="s">
        <v>137</v>
      </c>
      <c r="L4918" s="1">
        <v>5</v>
      </c>
      <c r="N4918" s="1">
        <v>6.75</v>
      </c>
      <c r="P4918" s="2">
        <f t="shared" si="322"/>
        <v>105</v>
      </c>
      <c r="R4918" t="str">
        <f t="shared" si="320"/>
        <v/>
      </c>
    </row>
    <row r="4919" spans="1:18" ht="20.399999999999999" x14ac:dyDescent="0.35">
      <c r="A4919" s="1">
        <v>4917</v>
      </c>
      <c r="B4919" s="1" t="s">
        <v>1944</v>
      </c>
      <c r="C4919" s="1" t="s">
        <v>34</v>
      </c>
      <c r="D4919" s="1">
        <v>2017</v>
      </c>
      <c r="E4919" s="1">
        <v>22251</v>
      </c>
      <c r="F4919" s="1" t="s">
        <v>23</v>
      </c>
      <c r="G4919" s="1" t="s">
        <v>17</v>
      </c>
      <c r="H4919" s="1" t="s">
        <v>18</v>
      </c>
      <c r="I4919" s="1">
        <v>18.489999999999998</v>
      </c>
      <c r="J4919" s="1" t="s">
        <v>24</v>
      </c>
      <c r="K4919" s="1" t="s">
        <v>363</v>
      </c>
      <c r="L4919" s="1">
        <v>7</v>
      </c>
      <c r="N4919" s="1">
        <v>8.75</v>
      </c>
      <c r="P4919" s="2">
        <f t="shared" si="322"/>
        <v>100</v>
      </c>
      <c r="R4919" t="str">
        <f t="shared" si="320"/>
        <v/>
      </c>
    </row>
    <row r="4920" spans="1:18" ht="20.399999999999999" x14ac:dyDescent="0.35">
      <c r="A4920" s="1">
        <v>4918</v>
      </c>
      <c r="B4920" s="1" t="s">
        <v>1723</v>
      </c>
      <c r="C4920" s="1" t="s">
        <v>27</v>
      </c>
      <c r="D4920" s="1">
        <v>2013</v>
      </c>
      <c r="E4920" s="1">
        <v>55000</v>
      </c>
      <c r="F4920" s="1" t="s">
        <v>28</v>
      </c>
      <c r="G4920" s="1" t="s">
        <v>17</v>
      </c>
      <c r="H4920" s="1" t="s">
        <v>36</v>
      </c>
      <c r="I4920" s="1">
        <v>15.8</v>
      </c>
      <c r="J4920" s="1" t="s">
        <v>24</v>
      </c>
      <c r="K4920" s="1" t="s">
        <v>215</v>
      </c>
      <c r="L4920" s="1">
        <v>5</v>
      </c>
      <c r="N4920" s="1">
        <v>5.2</v>
      </c>
      <c r="P4920" s="2">
        <f t="shared" si="322"/>
        <v>110</v>
      </c>
      <c r="R4920" t="str">
        <f t="shared" si="320"/>
        <v/>
      </c>
    </row>
    <row r="4921" spans="1:18" ht="20.399999999999999" x14ac:dyDescent="0.35">
      <c r="A4921" s="1">
        <v>4919</v>
      </c>
      <c r="B4921" s="1" t="s">
        <v>469</v>
      </c>
      <c r="C4921" s="1" t="s">
        <v>53</v>
      </c>
      <c r="D4921" s="1">
        <v>2017</v>
      </c>
      <c r="E4921" s="1">
        <v>19387</v>
      </c>
      <c r="F4921" s="1" t="s">
        <v>28</v>
      </c>
      <c r="G4921" s="1" t="s">
        <v>17</v>
      </c>
      <c r="H4921" s="1" t="s">
        <v>18</v>
      </c>
      <c r="I4921" s="1">
        <v>17.100000000000001</v>
      </c>
      <c r="J4921" s="1" t="s">
        <v>24</v>
      </c>
      <c r="K4921" s="1" t="s">
        <v>283</v>
      </c>
      <c r="L4921" s="1">
        <v>5</v>
      </c>
      <c r="N4921" s="1">
        <v>8.42</v>
      </c>
      <c r="P4921" s="2">
        <f t="shared" si="322"/>
        <v>121.3</v>
      </c>
      <c r="R4921" t="str">
        <f t="shared" si="320"/>
        <v/>
      </c>
    </row>
    <row r="4922" spans="1:18" ht="20.399999999999999" x14ac:dyDescent="0.35">
      <c r="A4922" s="1">
        <v>4920</v>
      </c>
      <c r="B4922" s="1" t="s">
        <v>14</v>
      </c>
      <c r="C4922" s="1" t="s">
        <v>22</v>
      </c>
      <c r="D4922" s="1">
        <v>2014</v>
      </c>
      <c r="E4922" s="1">
        <v>58000</v>
      </c>
      <c r="F4922" s="1" t="s">
        <v>16</v>
      </c>
      <c r="G4922" s="1" t="s">
        <v>17</v>
      </c>
      <c r="H4922" s="1" t="s">
        <v>18</v>
      </c>
      <c r="I4922" s="1">
        <v>26.6</v>
      </c>
      <c r="J4922" s="1" t="s">
        <v>19</v>
      </c>
      <c r="K4922" s="1" t="s">
        <v>20</v>
      </c>
      <c r="L4922" s="1">
        <v>5</v>
      </c>
      <c r="N4922" s="1">
        <v>3</v>
      </c>
      <c r="P4922" s="2">
        <f t="shared" si="322"/>
        <v>58.16</v>
      </c>
      <c r="R4922" t="str">
        <f t="shared" si="320"/>
        <v/>
      </c>
    </row>
    <row r="4923" spans="1:18" ht="20.399999999999999" x14ac:dyDescent="0.35">
      <c r="A4923" s="1">
        <v>4921</v>
      </c>
      <c r="B4923" s="1" t="s">
        <v>1496</v>
      </c>
      <c r="C4923" s="1" t="s">
        <v>15</v>
      </c>
      <c r="D4923" s="1">
        <v>2016</v>
      </c>
      <c r="E4923" s="1">
        <v>24001</v>
      </c>
      <c r="F4923" s="1" t="s">
        <v>28</v>
      </c>
      <c r="G4923" s="1" t="s">
        <v>17</v>
      </c>
      <c r="H4923" s="1" t="s">
        <v>18</v>
      </c>
      <c r="I4923" s="1">
        <v>18.600000000000001</v>
      </c>
      <c r="J4923" s="1" t="s">
        <v>24</v>
      </c>
      <c r="K4923" s="1" t="s">
        <v>368</v>
      </c>
      <c r="L4923" s="1">
        <v>5</v>
      </c>
      <c r="N4923" s="1">
        <v>5.75</v>
      </c>
      <c r="P4923" s="2">
        <f t="shared" si="322"/>
        <v>81.83</v>
      </c>
      <c r="R4923" t="str">
        <f t="shared" si="320"/>
        <v/>
      </c>
    </row>
    <row r="4924" spans="1:18" ht="20.399999999999999" x14ac:dyDescent="0.35">
      <c r="A4924" s="1">
        <v>4922</v>
      </c>
      <c r="B4924" s="1" t="s">
        <v>33</v>
      </c>
      <c r="C4924" s="1" t="s">
        <v>57</v>
      </c>
      <c r="D4924" s="1">
        <v>2008</v>
      </c>
      <c r="E4924" s="1">
        <v>17000</v>
      </c>
      <c r="F4924" s="1" t="s">
        <v>23</v>
      </c>
      <c r="G4924" s="1" t="s">
        <v>35</v>
      </c>
      <c r="H4924" s="1" t="s">
        <v>18</v>
      </c>
      <c r="I4924" s="1">
        <v>15.2</v>
      </c>
      <c r="J4924" s="1" t="s">
        <v>24</v>
      </c>
      <c r="K4924" s="1" t="s">
        <v>37</v>
      </c>
      <c r="L4924" s="1">
        <v>5</v>
      </c>
      <c r="N4924" s="1">
        <v>9.75</v>
      </c>
      <c r="P4924" s="2">
        <f t="shared" si="322"/>
        <v>140.80000000000001</v>
      </c>
      <c r="R4924" t="str">
        <f t="shared" si="320"/>
        <v/>
      </c>
    </row>
    <row r="4925" spans="1:18" ht="20.399999999999999" x14ac:dyDescent="0.35">
      <c r="A4925" s="1">
        <v>4923</v>
      </c>
      <c r="B4925" s="1" t="s">
        <v>2570</v>
      </c>
      <c r="C4925" s="1" t="s">
        <v>61</v>
      </c>
      <c r="D4925" s="1">
        <v>2015</v>
      </c>
      <c r="E4925" s="1">
        <v>28500</v>
      </c>
      <c r="F4925" s="1" t="s">
        <v>28</v>
      </c>
      <c r="G4925" s="1" t="s">
        <v>17</v>
      </c>
      <c r="H4925" s="1" t="s">
        <v>18</v>
      </c>
      <c r="I4925" s="1">
        <v>19.489999999999998</v>
      </c>
      <c r="J4925" s="1" t="s">
        <v>24</v>
      </c>
      <c r="K4925" s="1" t="s">
        <v>398</v>
      </c>
      <c r="L4925" s="1">
        <v>5</v>
      </c>
      <c r="N4925" s="1">
        <v>3.5</v>
      </c>
      <c r="P4925" s="2">
        <f t="shared" si="322"/>
        <v>67.040000000000006</v>
      </c>
      <c r="R4925" t="str">
        <f t="shared" si="320"/>
        <v/>
      </c>
    </row>
    <row r="4926" spans="1:18" ht="20.399999999999999" x14ac:dyDescent="0.35">
      <c r="A4926" s="1">
        <v>4924</v>
      </c>
      <c r="B4926" s="1" t="s">
        <v>1712</v>
      </c>
      <c r="C4926" s="1" t="s">
        <v>43</v>
      </c>
      <c r="D4926" s="1">
        <v>2014</v>
      </c>
      <c r="E4926" s="1">
        <v>66000</v>
      </c>
      <c r="F4926" s="1" t="s">
        <v>23</v>
      </c>
      <c r="G4926" s="1" t="s">
        <v>35</v>
      </c>
      <c r="H4926" s="1" t="s">
        <v>18</v>
      </c>
      <c r="I4926" s="1">
        <v>15.26</v>
      </c>
      <c r="J4926" s="1" t="s">
        <v>24</v>
      </c>
      <c r="K4926" s="1" t="s">
        <v>1713</v>
      </c>
      <c r="L4926" s="1">
        <v>5</v>
      </c>
      <c r="N4926" s="1">
        <v>30</v>
      </c>
      <c r="P4926" s="2">
        <f t="shared" si="322"/>
        <v>203.2</v>
      </c>
      <c r="R4926" t="str">
        <f t="shared" si="320"/>
        <v/>
      </c>
    </row>
    <row r="4927" spans="1:18" ht="20.399999999999999" x14ac:dyDescent="0.35">
      <c r="A4927" s="1">
        <v>4925</v>
      </c>
      <c r="B4927" s="1" t="s">
        <v>2571</v>
      </c>
      <c r="C4927" s="1" t="s">
        <v>61</v>
      </c>
      <c r="D4927" s="1">
        <v>2017</v>
      </c>
      <c r="E4927" s="1">
        <v>22000</v>
      </c>
      <c r="F4927" s="1" t="s">
        <v>23</v>
      </c>
      <c r="G4927" s="1" t="s">
        <v>35</v>
      </c>
      <c r="H4927" s="1" t="s">
        <v>18</v>
      </c>
      <c r="I4927" s="1">
        <v>12.83</v>
      </c>
      <c r="J4927" s="1" t="s">
        <v>24</v>
      </c>
      <c r="K4927" s="1" t="s">
        <v>2028</v>
      </c>
      <c r="L4927" s="1">
        <v>5</v>
      </c>
      <c r="N4927" s="1">
        <v>35</v>
      </c>
      <c r="P4927" s="2">
        <f t="shared" si="322"/>
        <v>147.5</v>
      </c>
      <c r="R4927" t="str">
        <f t="shared" si="320"/>
        <v/>
      </c>
    </row>
    <row r="4928" spans="1:18" ht="20.399999999999999" x14ac:dyDescent="0.35">
      <c r="A4928" s="1">
        <v>4926</v>
      </c>
      <c r="B4928" s="1" t="s">
        <v>2572</v>
      </c>
      <c r="C4928" s="1" t="s">
        <v>34</v>
      </c>
      <c r="D4928" s="1">
        <v>2018</v>
      </c>
      <c r="E4928" s="1">
        <v>44383</v>
      </c>
      <c r="F4928" s="1" t="s">
        <v>28</v>
      </c>
      <c r="G4928" s="1" t="s">
        <v>17</v>
      </c>
      <c r="H4928" s="1" t="s">
        <v>18</v>
      </c>
      <c r="I4928" s="1">
        <v>15.8</v>
      </c>
      <c r="J4928" s="1" t="s">
        <v>24</v>
      </c>
      <c r="K4928" s="1" t="s">
        <v>283</v>
      </c>
      <c r="L4928" s="1">
        <v>5</v>
      </c>
      <c r="M4928" s="1" t="s">
        <v>2573</v>
      </c>
      <c r="N4928" s="1">
        <v>13.25</v>
      </c>
      <c r="P4928" s="2">
        <f t="shared" si="322"/>
        <v>121.3</v>
      </c>
      <c r="Q4928">
        <f t="shared" si="319"/>
        <v>1770000</v>
      </c>
      <c r="R4928">
        <f t="shared" si="320"/>
        <v>99.993146892655361</v>
      </c>
    </row>
    <row r="4929" spans="1:18" ht="20.399999999999999" x14ac:dyDescent="0.35">
      <c r="A4929" s="1">
        <v>4927</v>
      </c>
      <c r="B4929" s="1" t="s">
        <v>2574</v>
      </c>
      <c r="C4929" s="1" t="s">
        <v>15</v>
      </c>
      <c r="D4929" s="1">
        <v>2013</v>
      </c>
      <c r="E4929" s="1">
        <v>45000</v>
      </c>
      <c r="F4929" s="1" t="s">
        <v>23</v>
      </c>
      <c r="G4929" s="1" t="s">
        <v>17</v>
      </c>
      <c r="H4929" s="1" t="s">
        <v>18</v>
      </c>
      <c r="I4929" s="1">
        <v>20.5</v>
      </c>
      <c r="J4929" s="1" t="s">
        <v>24</v>
      </c>
      <c r="K4929" s="1" t="s">
        <v>103</v>
      </c>
      <c r="L4929" s="1">
        <v>5</v>
      </c>
      <c r="N4929" s="1">
        <v>3.65</v>
      </c>
      <c r="P4929" s="2">
        <f t="shared" si="322"/>
        <v>103.5</v>
      </c>
      <c r="R4929" t="str">
        <f t="shared" si="320"/>
        <v/>
      </c>
    </row>
    <row r="4930" spans="1:18" ht="20.399999999999999" x14ac:dyDescent="0.35">
      <c r="A4930" s="1">
        <v>4928</v>
      </c>
      <c r="B4930" s="1" t="s">
        <v>749</v>
      </c>
      <c r="C4930" s="1" t="s">
        <v>43</v>
      </c>
      <c r="D4930" s="1">
        <v>2015</v>
      </c>
      <c r="E4930" s="1">
        <v>58000</v>
      </c>
      <c r="F4930" s="1" t="s">
        <v>23</v>
      </c>
      <c r="G4930" s="1" t="s">
        <v>17</v>
      </c>
      <c r="H4930" s="1" t="s">
        <v>18</v>
      </c>
      <c r="I4930" s="1">
        <v>23.4</v>
      </c>
      <c r="J4930" s="1" t="s">
        <v>24</v>
      </c>
      <c r="K4930" s="1" t="s">
        <v>51</v>
      </c>
      <c r="L4930" s="1">
        <v>5</v>
      </c>
      <c r="N4930" s="1">
        <v>5.25</v>
      </c>
      <c r="P4930" s="2">
        <f t="shared" si="322"/>
        <v>74</v>
      </c>
      <c r="R4930" t="str">
        <f t="shared" si="320"/>
        <v/>
      </c>
    </row>
    <row r="4931" spans="1:18" ht="20.399999999999999" x14ac:dyDescent="0.35">
      <c r="A4931" s="1">
        <v>4929</v>
      </c>
      <c r="B4931" s="1" t="s">
        <v>706</v>
      </c>
      <c r="C4931" s="1" t="s">
        <v>61</v>
      </c>
      <c r="D4931" s="1">
        <v>2016</v>
      </c>
      <c r="E4931" s="1">
        <v>69000</v>
      </c>
      <c r="F4931" s="1" t="s">
        <v>28</v>
      </c>
      <c r="G4931" s="1" t="s">
        <v>17</v>
      </c>
      <c r="H4931" s="1" t="s">
        <v>18</v>
      </c>
      <c r="I4931" s="1">
        <v>15.8</v>
      </c>
      <c r="J4931" s="1" t="s">
        <v>24</v>
      </c>
      <c r="K4931" s="1" t="s">
        <v>283</v>
      </c>
      <c r="L4931" s="1">
        <v>5</v>
      </c>
      <c r="M4931" s="1" t="s">
        <v>2575</v>
      </c>
      <c r="N4931" s="1">
        <v>9.6999999999999993</v>
      </c>
      <c r="P4931" s="2">
        <f t="shared" si="322"/>
        <v>121.3</v>
      </c>
      <c r="Q4931">
        <f t="shared" si="319"/>
        <v>1423000</v>
      </c>
      <c r="R4931">
        <f t="shared" si="320"/>
        <v>99.991475755446231</v>
      </c>
    </row>
    <row r="4932" spans="1:18" ht="20.399999999999999" x14ac:dyDescent="0.35">
      <c r="A4932" s="1">
        <v>4930</v>
      </c>
      <c r="B4932" s="1" t="s">
        <v>834</v>
      </c>
      <c r="C4932" s="1" t="s">
        <v>34</v>
      </c>
      <c r="D4932" s="1">
        <v>2017</v>
      </c>
      <c r="E4932" s="1">
        <v>60993</v>
      </c>
      <c r="F4932" s="1" t="s">
        <v>23</v>
      </c>
      <c r="G4932" s="1" t="s">
        <v>17</v>
      </c>
      <c r="H4932" s="1" t="s">
        <v>18</v>
      </c>
      <c r="I4932" s="1">
        <v>24</v>
      </c>
      <c r="J4932" s="1" t="s">
        <v>24</v>
      </c>
      <c r="K4932" s="1" t="s">
        <v>424</v>
      </c>
      <c r="L4932" s="1">
        <v>5</v>
      </c>
      <c r="N4932" s="1">
        <v>5.21</v>
      </c>
      <c r="P4932" s="2">
        <f t="shared" si="322"/>
        <v>70</v>
      </c>
      <c r="R4932" t="str">
        <f t="shared" si="320"/>
        <v/>
      </c>
    </row>
    <row r="4933" spans="1:18" ht="20.399999999999999" x14ac:dyDescent="0.35">
      <c r="A4933" s="1">
        <v>4931</v>
      </c>
      <c r="B4933" s="1" t="s">
        <v>1622</v>
      </c>
      <c r="C4933" s="1" t="s">
        <v>22</v>
      </c>
      <c r="D4933" s="1">
        <v>2016</v>
      </c>
      <c r="E4933" s="1">
        <v>67000</v>
      </c>
      <c r="F4933" s="1" t="s">
        <v>23</v>
      </c>
      <c r="G4933" s="1" t="s">
        <v>17</v>
      </c>
      <c r="H4933" s="1" t="s">
        <v>18</v>
      </c>
      <c r="I4933" s="1">
        <v>18.489999999999998</v>
      </c>
      <c r="J4933" s="1" t="s">
        <v>24</v>
      </c>
      <c r="K4933" s="1" t="s">
        <v>363</v>
      </c>
      <c r="L4933" s="1">
        <v>7</v>
      </c>
      <c r="N4933" s="1">
        <v>6.3</v>
      </c>
      <c r="P4933" s="2">
        <f t="shared" si="322"/>
        <v>100</v>
      </c>
      <c r="R4933" t="str">
        <f t="shared" si="320"/>
        <v/>
      </c>
    </row>
    <row r="4934" spans="1:18" ht="20.399999999999999" x14ac:dyDescent="0.35">
      <c r="A4934" s="1">
        <v>4932</v>
      </c>
      <c r="B4934" s="1" t="s">
        <v>834</v>
      </c>
      <c r="C4934" s="1" t="s">
        <v>53</v>
      </c>
      <c r="D4934" s="1">
        <v>2014</v>
      </c>
      <c r="E4934" s="1">
        <v>51134</v>
      </c>
      <c r="F4934" s="1" t="s">
        <v>23</v>
      </c>
      <c r="G4934" s="1" t="s">
        <v>17</v>
      </c>
      <c r="H4934" s="1" t="s">
        <v>18</v>
      </c>
      <c r="I4934" s="1">
        <v>24</v>
      </c>
      <c r="J4934" s="1" t="s">
        <v>24</v>
      </c>
      <c r="K4934" s="1" t="s">
        <v>424</v>
      </c>
      <c r="L4934" s="1">
        <v>5</v>
      </c>
      <c r="N4934" s="1">
        <v>4.72</v>
      </c>
      <c r="P4934" s="2">
        <f t="shared" si="322"/>
        <v>70</v>
      </c>
      <c r="R4934" t="str">
        <f t="shared" si="320"/>
        <v/>
      </c>
    </row>
    <row r="4935" spans="1:18" ht="20.399999999999999" x14ac:dyDescent="0.35">
      <c r="A4935" s="1">
        <v>4933</v>
      </c>
      <c r="B4935" s="1" t="s">
        <v>320</v>
      </c>
      <c r="C4935" s="1" t="s">
        <v>27</v>
      </c>
      <c r="D4935" s="1">
        <v>2011</v>
      </c>
      <c r="E4935" s="1">
        <v>55000</v>
      </c>
      <c r="F4935" s="1" t="s">
        <v>23</v>
      </c>
      <c r="G4935" s="1" t="s">
        <v>35</v>
      </c>
      <c r="H4935" s="1" t="s">
        <v>36</v>
      </c>
      <c r="I4935" s="1">
        <v>11.7</v>
      </c>
      <c r="J4935" s="1" t="s">
        <v>24</v>
      </c>
      <c r="K4935" s="1" t="s">
        <v>514</v>
      </c>
      <c r="L4935" s="1">
        <v>5</v>
      </c>
      <c r="N4935" s="1">
        <v>28</v>
      </c>
      <c r="P4935" s="2">
        <f t="shared" ref="P4935:P4953" si="323">--LEFT(K4935, FIND(" ", K4935) - 1)</f>
        <v>245</v>
      </c>
      <c r="R4935" t="str">
        <f t="shared" si="320"/>
        <v/>
      </c>
    </row>
    <row r="4936" spans="1:18" ht="20.399999999999999" x14ac:dyDescent="0.35">
      <c r="A4936" s="1">
        <v>4934</v>
      </c>
      <c r="B4936" s="1" t="s">
        <v>2576</v>
      </c>
      <c r="C4936" s="1" t="s">
        <v>34</v>
      </c>
      <c r="D4936" s="1">
        <v>2018</v>
      </c>
      <c r="E4936" s="1">
        <v>25082</v>
      </c>
      <c r="F4936" s="1" t="s">
        <v>23</v>
      </c>
      <c r="G4936" s="1" t="s">
        <v>35</v>
      </c>
      <c r="H4936" s="1" t="s">
        <v>18</v>
      </c>
      <c r="I4936" s="1">
        <v>28.4</v>
      </c>
      <c r="J4936" s="1" t="s">
        <v>24</v>
      </c>
      <c r="K4936" s="1" t="s">
        <v>1043</v>
      </c>
      <c r="L4936" s="1">
        <v>5</v>
      </c>
      <c r="M4936" s="1" t="s">
        <v>2577</v>
      </c>
      <c r="N4936" s="1">
        <v>8.3699999999999992</v>
      </c>
      <c r="P4936" s="2">
        <f t="shared" si="323"/>
        <v>73.75</v>
      </c>
      <c r="Q4936">
        <f t="shared" si="319"/>
        <v>961999.99999999988</v>
      </c>
      <c r="R4936">
        <f t="shared" si="320"/>
        <v>99.992333679833678</v>
      </c>
    </row>
    <row r="4937" spans="1:18" ht="20.399999999999999" x14ac:dyDescent="0.35">
      <c r="A4937" s="1">
        <v>4935</v>
      </c>
      <c r="B4937" s="1" t="s">
        <v>676</v>
      </c>
      <c r="C4937" s="1" t="s">
        <v>61</v>
      </c>
      <c r="D4937" s="1">
        <v>2012</v>
      </c>
      <c r="E4937" s="1">
        <v>68350</v>
      </c>
      <c r="F4937" s="1" t="s">
        <v>23</v>
      </c>
      <c r="G4937" s="1" t="s">
        <v>17</v>
      </c>
      <c r="H4937" s="1" t="s">
        <v>18</v>
      </c>
      <c r="I4937" s="1">
        <v>12.55</v>
      </c>
      <c r="J4937" s="1" t="s">
        <v>24</v>
      </c>
      <c r="K4937" s="1" t="s">
        <v>207</v>
      </c>
      <c r="L4937" s="1">
        <v>7</v>
      </c>
      <c r="N4937" s="1">
        <v>14</v>
      </c>
      <c r="P4937" s="2">
        <f t="shared" si="323"/>
        <v>168.5</v>
      </c>
      <c r="R4937" t="str">
        <f t="shared" si="320"/>
        <v/>
      </c>
    </row>
    <row r="4938" spans="1:18" ht="20.399999999999999" x14ac:dyDescent="0.35">
      <c r="A4938" s="1">
        <v>4936</v>
      </c>
      <c r="B4938" s="1" t="s">
        <v>709</v>
      </c>
      <c r="C4938" s="1" t="s">
        <v>39</v>
      </c>
      <c r="D4938" s="1">
        <v>2015</v>
      </c>
      <c r="E4938" s="1">
        <v>50000</v>
      </c>
      <c r="F4938" s="1" t="s">
        <v>23</v>
      </c>
      <c r="G4938" s="1" t="s">
        <v>35</v>
      </c>
      <c r="H4938" s="1" t="s">
        <v>18</v>
      </c>
      <c r="I4938" s="1">
        <v>17.68</v>
      </c>
      <c r="J4938" s="1" t="s">
        <v>24</v>
      </c>
      <c r="K4938" s="1" t="s">
        <v>139</v>
      </c>
      <c r="L4938" s="1">
        <v>5</v>
      </c>
      <c r="N4938" s="1">
        <v>36</v>
      </c>
      <c r="P4938" s="2">
        <f t="shared" si="323"/>
        <v>174.33</v>
      </c>
      <c r="R4938" t="str">
        <f t="shared" si="320"/>
        <v/>
      </c>
    </row>
    <row r="4939" spans="1:18" ht="20.399999999999999" x14ac:dyDescent="0.35">
      <c r="A4939" s="1">
        <v>4937</v>
      </c>
      <c r="B4939" s="1" t="s">
        <v>2420</v>
      </c>
      <c r="C4939" s="1" t="s">
        <v>22</v>
      </c>
      <c r="D4939" s="1">
        <v>2015</v>
      </c>
      <c r="E4939" s="1">
        <v>97000</v>
      </c>
      <c r="F4939" s="1" t="s">
        <v>23</v>
      </c>
      <c r="G4939" s="1" t="s">
        <v>17</v>
      </c>
      <c r="H4939" s="1" t="s">
        <v>18</v>
      </c>
      <c r="I4939" s="1">
        <v>27.3</v>
      </c>
      <c r="J4939" s="1" t="s">
        <v>24</v>
      </c>
      <c r="K4939" s="1" t="s">
        <v>69</v>
      </c>
      <c r="L4939" s="1">
        <v>5</v>
      </c>
      <c r="N4939" s="1">
        <v>6.4</v>
      </c>
      <c r="P4939" s="2">
        <f t="shared" si="323"/>
        <v>98.6</v>
      </c>
      <c r="R4939" t="str">
        <f t="shared" si="320"/>
        <v/>
      </c>
    </row>
    <row r="4940" spans="1:18" ht="20.399999999999999" x14ac:dyDescent="0.35">
      <c r="A4940" s="1">
        <v>4938</v>
      </c>
      <c r="B4940" s="1" t="s">
        <v>650</v>
      </c>
      <c r="C4940" s="1" t="s">
        <v>34</v>
      </c>
      <c r="D4940" s="1">
        <v>2015</v>
      </c>
      <c r="E4940" s="1">
        <v>56238</v>
      </c>
      <c r="F4940" s="1" t="s">
        <v>23</v>
      </c>
      <c r="G4940" s="1" t="s">
        <v>35</v>
      </c>
      <c r="H4940" s="1" t="s">
        <v>18</v>
      </c>
      <c r="I4940" s="1">
        <v>11.33</v>
      </c>
      <c r="J4940" s="1" t="s">
        <v>24</v>
      </c>
      <c r="K4940" s="1" t="s">
        <v>651</v>
      </c>
      <c r="L4940" s="1">
        <v>7</v>
      </c>
      <c r="N4940" s="1">
        <v>51.69</v>
      </c>
      <c r="P4940" s="2">
        <f t="shared" si="323"/>
        <v>335.2</v>
      </c>
      <c r="R4940" t="str">
        <f t="shared" si="320"/>
        <v/>
      </c>
    </row>
    <row r="4941" spans="1:18" ht="20.399999999999999" x14ac:dyDescent="0.35">
      <c r="A4941" s="1">
        <v>4939</v>
      </c>
      <c r="B4941" s="1" t="s">
        <v>2578</v>
      </c>
      <c r="C4941" s="1" t="s">
        <v>43</v>
      </c>
      <c r="D4941" s="1">
        <v>2014</v>
      </c>
      <c r="E4941" s="1">
        <v>72618</v>
      </c>
      <c r="F4941" s="1" t="s">
        <v>23</v>
      </c>
      <c r="G4941" s="1" t="s">
        <v>17</v>
      </c>
      <c r="H4941" s="1" t="s">
        <v>18</v>
      </c>
      <c r="I4941" s="1">
        <v>12.05</v>
      </c>
      <c r="J4941" s="1" t="s">
        <v>24</v>
      </c>
      <c r="K4941" s="1" t="s">
        <v>266</v>
      </c>
      <c r="L4941" s="1">
        <v>7</v>
      </c>
      <c r="N4941" s="1">
        <v>8</v>
      </c>
      <c r="P4941" s="2">
        <f t="shared" si="323"/>
        <v>120</v>
      </c>
      <c r="R4941" t="str">
        <f t="shared" ref="R4941:R5004" si="324">IF(Q4941&lt;&gt;"", ((Q4941 - P4941) / Q4941) * 100, "")</f>
        <v/>
      </c>
    </row>
    <row r="4942" spans="1:18" ht="20.399999999999999" x14ac:dyDescent="0.35">
      <c r="A4942" s="1">
        <v>4940</v>
      </c>
      <c r="B4942" s="1" t="s">
        <v>910</v>
      </c>
      <c r="C4942" s="1" t="s">
        <v>39</v>
      </c>
      <c r="D4942" s="1">
        <v>2012</v>
      </c>
      <c r="E4942" s="1">
        <v>62005</v>
      </c>
      <c r="F4942" s="1" t="s">
        <v>23</v>
      </c>
      <c r="G4942" s="1" t="s">
        <v>17</v>
      </c>
      <c r="H4942" s="1" t="s">
        <v>18</v>
      </c>
      <c r="I4942" s="1">
        <v>18.3</v>
      </c>
      <c r="J4942" s="1" t="s">
        <v>24</v>
      </c>
      <c r="K4942" s="1" t="s">
        <v>911</v>
      </c>
      <c r="L4942" s="1">
        <v>5</v>
      </c>
      <c r="N4942" s="1">
        <v>9.8000000000000007</v>
      </c>
      <c r="P4942" s="2">
        <f t="shared" si="323"/>
        <v>147.9</v>
      </c>
      <c r="R4942" t="str">
        <f t="shared" si="324"/>
        <v/>
      </c>
    </row>
    <row r="4943" spans="1:18" ht="20.399999999999999" x14ac:dyDescent="0.35">
      <c r="A4943" s="1">
        <v>4941</v>
      </c>
      <c r="B4943" s="1" t="s">
        <v>334</v>
      </c>
      <c r="C4943" s="1" t="s">
        <v>39</v>
      </c>
      <c r="D4943" s="1">
        <v>2012</v>
      </c>
      <c r="E4943" s="1">
        <v>61250</v>
      </c>
      <c r="F4943" s="1" t="s">
        <v>23</v>
      </c>
      <c r="G4943" s="1" t="s">
        <v>17</v>
      </c>
      <c r="H4943" s="1" t="s">
        <v>18</v>
      </c>
      <c r="I4943" s="1">
        <v>25.44</v>
      </c>
      <c r="J4943" s="1" t="s">
        <v>24</v>
      </c>
      <c r="K4943" s="1" t="s">
        <v>335</v>
      </c>
      <c r="L4943" s="1">
        <v>5</v>
      </c>
      <c r="N4943" s="1">
        <v>2.7</v>
      </c>
      <c r="P4943" s="2">
        <f t="shared" si="323"/>
        <v>57.6</v>
      </c>
      <c r="R4943" t="str">
        <f t="shared" si="324"/>
        <v/>
      </c>
    </row>
    <row r="4944" spans="1:18" ht="20.399999999999999" x14ac:dyDescent="0.35">
      <c r="A4944" s="1">
        <v>4942</v>
      </c>
      <c r="B4944" s="1" t="s">
        <v>2398</v>
      </c>
      <c r="C4944" s="1" t="s">
        <v>34</v>
      </c>
      <c r="D4944" s="1">
        <v>2014</v>
      </c>
      <c r="E4944" s="1">
        <v>28469</v>
      </c>
      <c r="F4944" s="1" t="s">
        <v>23</v>
      </c>
      <c r="G4944" s="1" t="s">
        <v>35</v>
      </c>
      <c r="H4944" s="1" t="s">
        <v>18</v>
      </c>
      <c r="I4944" s="1">
        <v>18.25</v>
      </c>
      <c r="J4944" s="1" t="s">
        <v>24</v>
      </c>
      <c r="K4944" s="1" t="s">
        <v>186</v>
      </c>
      <c r="L4944" s="1">
        <v>5</v>
      </c>
      <c r="M4944" s="1" t="s">
        <v>2579</v>
      </c>
      <c r="N4944" s="1">
        <v>24.37</v>
      </c>
      <c r="P4944" s="2">
        <f t="shared" si="323"/>
        <v>187.74</v>
      </c>
      <c r="Q4944">
        <f t="shared" ref="Q4944:Q5000" si="325">VALUE(SUBSTITUTE(SUBSTITUTE(TRIM(M4944), CHAR(160), ""), " Lakh", "")) * 100000</f>
        <v>5314000</v>
      </c>
      <c r="R4944">
        <f t="shared" si="324"/>
        <v>99.996467068121945</v>
      </c>
    </row>
    <row r="4945" spans="1:18" ht="20.399999999999999" x14ac:dyDescent="0.35">
      <c r="A4945" s="1">
        <v>4943</v>
      </c>
      <c r="B4945" s="1" t="s">
        <v>1920</v>
      </c>
      <c r="C4945" s="1" t="s">
        <v>53</v>
      </c>
      <c r="D4945" s="1">
        <v>2018</v>
      </c>
      <c r="E4945" s="1">
        <v>21488</v>
      </c>
      <c r="F4945" s="1" t="s">
        <v>28</v>
      </c>
      <c r="G4945" s="1" t="s">
        <v>35</v>
      </c>
      <c r="H4945" s="1" t="s">
        <v>18</v>
      </c>
      <c r="I4945" s="1">
        <v>14.3</v>
      </c>
      <c r="J4945" s="1" t="s">
        <v>24</v>
      </c>
      <c r="K4945" s="1" t="s">
        <v>298</v>
      </c>
      <c r="L4945" s="1">
        <v>5</v>
      </c>
      <c r="N4945" s="1">
        <v>9.7200000000000006</v>
      </c>
      <c r="P4945" s="2">
        <f t="shared" si="323"/>
        <v>103.52</v>
      </c>
      <c r="R4945" t="str">
        <f t="shared" si="324"/>
        <v/>
      </c>
    </row>
    <row r="4946" spans="1:18" ht="20.399999999999999" x14ac:dyDescent="0.35">
      <c r="A4946" s="1">
        <v>4944</v>
      </c>
      <c r="B4946" s="1" t="s">
        <v>749</v>
      </c>
      <c r="C4946" s="1" t="s">
        <v>22</v>
      </c>
      <c r="D4946" s="1">
        <v>2014</v>
      </c>
      <c r="E4946" s="1">
        <v>197000</v>
      </c>
      <c r="F4946" s="1" t="s">
        <v>23</v>
      </c>
      <c r="G4946" s="1" t="s">
        <v>17</v>
      </c>
      <c r="H4946" s="1" t="s">
        <v>18</v>
      </c>
      <c r="I4946" s="1">
        <v>23.4</v>
      </c>
      <c r="J4946" s="1" t="s">
        <v>24</v>
      </c>
      <c r="K4946" s="1" t="s">
        <v>51</v>
      </c>
      <c r="L4946" s="1">
        <v>5</v>
      </c>
      <c r="N4946" s="1">
        <v>5</v>
      </c>
      <c r="P4946" s="2">
        <f t="shared" si="323"/>
        <v>74</v>
      </c>
      <c r="R4946" t="str">
        <f t="shared" si="324"/>
        <v/>
      </c>
    </row>
    <row r="4947" spans="1:18" ht="20.399999999999999" x14ac:dyDescent="0.35">
      <c r="A4947" s="1">
        <v>4945</v>
      </c>
      <c r="B4947" s="1" t="s">
        <v>293</v>
      </c>
      <c r="C4947" s="1" t="s">
        <v>22</v>
      </c>
      <c r="D4947" s="1">
        <v>2009</v>
      </c>
      <c r="E4947" s="1">
        <v>138205</v>
      </c>
      <c r="F4947" s="1" t="s">
        <v>23</v>
      </c>
      <c r="G4947" s="1" t="s">
        <v>17</v>
      </c>
      <c r="H4947" s="1" t="s">
        <v>36</v>
      </c>
      <c r="I4947" s="1">
        <v>11.5</v>
      </c>
      <c r="J4947" s="1" t="s">
        <v>24</v>
      </c>
      <c r="K4947" s="1" t="s">
        <v>294</v>
      </c>
      <c r="L4947" s="1">
        <v>7</v>
      </c>
      <c r="N4947" s="1">
        <v>10.5</v>
      </c>
      <c r="P4947" s="2">
        <f t="shared" si="323"/>
        <v>171</v>
      </c>
      <c r="R4947" t="str">
        <f t="shared" si="324"/>
        <v/>
      </c>
    </row>
    <row r="4948" spans="1:18" ht="20.399999999999999" x14ac:dyDescent="0.35">
      <c r="A4948" s="1">
        <v>4946</v>
      </c>
      <c r="B4948" s="1" t="s">
        <v>143</v>
      </c>
      <c r="C4948" s="1" t="s">
        <v>43</v>
      </c>
      <c r="D4948" s="1">
        <v>2012</v>
      </c>
      <c r="E4948" s="1">
        <v>160000</v>
      </c>
      <c r="F4948" s="1" t="s">
        <v>23</v>
      </c>
      <c r="G4948" s="1" t="s">
        <v>17</v>
      </c>
      <c r="H4948" s="1" t="s">
        <v>36</v>
      </c>
      <c r="I4948" s="1">
        <v>22.9</v>
      </c>
      <c r="J4948" s="1" t="s">
        <v>24</v>
      </c>
      <c r="K4948" s="1" t="s">
        <v>51</v>
      </c>
      <c r="L4948" s="1">
        <v>5</v>
      </c>
      <c r="N4948" s="1">
        <v>3.9</v>
      </c>
      <c r="P4948" s="2">
        <f t="shared" si="323"/>
        <v>74</v>
      </c>
      <c r="R4948" t="str">
        <f t="shared" si="324"/>
        <v/>
      </c>
    </row>
    <row r="4949" spans="1:18" ht="20.399999999999999" x14ac:dyDescent="0.35">
      <c r="A4949" s="1">
        <v>4947</v>
      </c>
      <c r="B4949" s="1" t="s">
        <v>1658</v>
      </c>
      <c r="C4949" s="1" t="s">
        <v>34</v>
      </c>
      <c r="D4949" s="1">
        <v>2012</v>
      </c>
      <c r="E4949" s="1">
        <v>67590</v>
      </c>
      <c r="F4949" s="1" t="s">
        <v>28</v>
      </c>
      <c r="G4949" s="1" t="s">
        <v>17</v>
      </c>
      <c r="H4949" s="1" t="s">
        <v>18</v>
      </c>
      <c r="I4949" s="1">
        <v>17</v>
      </c>
      <c r="J4949" s="1" t="s">
        <v>24</v>
      </c>
      <c r="K4949" s="1" t="s">
        <v>466</v>
      </c>
      <c r="L4949" s="1">
        <v>5</v>
      </c>
      <c r="N4949" s="1">
        <v>5.65</v>
      </c>
      <c r="P4949" s="2">
        <f t="shared" si="323"/>
        <v>118</v>
      </c>
      <c r="R4949" t="str">
        <f t="shared" si="324"/>
        <v/>
      </c>
    </row>
    <row r="4950" spans="1:18" ht="20.399999999999999" x14ac:dyDescent="0.35">
      <c r="A4950" s="1">
        <v>4948</v>
      </c>
      <c r="B4950" s="1" t="s">
        <v>1712</v>
      </c>
      <c r="C4950" s="1" t="s">
        <v>15</v>
      </c>
      <c r="D4950" s="1">
        <v>2012</v>
      </c>
      <c r="E4950" s="1">
        <v>52000</v>
      </c>
      <c r="F4950" s="1" t="s">
        <v>23</v>
      </c>
      <c r="G4950" s="1" t="s">
        <v>35</v>
      </c>
      <c r="H4950" s="1" t="s">
        <v>18</v>
      </c>
      <c r="I4950" s="1">
        <v>15.26</v>
      </c>
      <c r="J4950" s="1" t="s">
        <v>24</v>
      </c>
      <c r="K4950" s="1" t="s">
        <v>1713</v>
      </c>
      <c r="L4950" s="1">
        <v>5</v>
      </c>
      <c r="N4950" s="1">
        <v>29.95</v>
      </c>
      <c r="P4950" s="2">
        <f t="shared" si="323"/>
        <v>203.2</v>
      </c>
      <c r="R4950" t="str">
        <f t="shared" si="324"/>
        <v/>
      </c>
    </row>
    <row r="4951" spans="1:18" ht="20.399999999999999" x14ac:dyDescent="0.35">
      <c r="A4951" s="1">
        <v>4949</v>
      </c>
      <c r="B4951" s="1" t="s">
        <v>1981</v>
      </c>
      <c r="C4951" s="1" t="s">
        <v>74</v>
      </c>
      <c r="D4951" s="1">
        <v>2008</v>
      </c>
      <c r="E4951" s="1">
        <v>100000</v>
      </c>
      <c r="F4951" s="1" t="s">
        <v>23</v>
      </c>
      <c r="G4951" s="1" t="s">
        <v>17</v>
      </c>
      <c r="H4951" s="1" t="s">
        <v>36</v>
      </c>
      <c r="I4951" s="1">
        <v>17.8</v>
      </c>
      <c r="J4951" s="1" t="s">
        <v>24</v>
      </c>
      <c r="K4951" s="1" t="s">
        <v>142</v>
      </c>
      <c r="L4951" s="1">
        <v>5</v>
      </c>
      <c r="N4951" s="1">
        <v>3</v>
      </c>
      <c r="P4951" s="2">
        <f t="shared" si="323"/>
        <v>75</v>
      </c>
      <c r="R4951" t="str">
        <f t="shared" si="324"/>
        <v/>
      </c>
    </row>
    <row r="4952" spans="1:18" ht="20.399999999999999" x14ac:dyDescent="0.35">
      <c r="A4952" s="1">
        <v>4950</v>
      </c>
      <c r="B4952" s="1" t="s">
        <v>1397</v>
      </c>
      <c r="C4952" s="1" t="s">
        <v>57</v>
      </c>
      <c r="D4952" s="1">
        <v>2017</v>
      </c>
      <c r="E4952" s="1">
        <v>60048</v>
      </c>
      <c r="F4952" s="1" t="s">
        <v>23</v>
      </c>
      <c r="G4952" s="1" t="s">
        <v>17</v>
      </c>
      <c r="H4952" s="1" t="s">
        <v>18</v>
      </c>
      <c r="I4952" s="1">
        <v>26.1</v>
      </c>
      <c r="J4952" s="1" t="s">
        <v>24</v>
      </c>
      <c r="K4952" s="1" t="s">
        <v>405</v>
      </c>
      <c r="L4952" s="1">
        <v>5</v>
      </c>
      <c r="M4952" s="1" t="s">
        <v>2580</v>
      </c>
      <c r="N4952" s="1">
        <v>6</v>
      </c>
      <c r="P4952" s="2">
        <f t="shared" si="323"/>
        <v>99</v>
      </c>
      <c r="Q4952">
        <f t="shared" si="325"/>
        <v>891000</v>
      </c>
      <c r="R4952">
        <f t="shared" si="324"/>
        <v>99.988888888888894</v>
      </c>
    </row>
    <row r="4953" spans="1:18" ht="20.399999999999999" x14ac:dyDescent="0.35">
      <c r="A4953" s="1">
        <v>4951</v>
      </c>
      <c r="B4953" s="1" t="s">
        <v>453</v>
      </c>
      <c r="C4953" s="1" t="s">
        <v>15</v>
      </c>
      <c r="D4953" s="1">
        <v>2009</v>
      </c>
      <c r="E4953" s="1">
        <v>48000</v>
      </c>
      <c r="F4953" s="1" t="s">
        <v>28</v>
      </c>
      <c r="G4953" s="1" t="s">
        <v>17</v>
      </c>
      <c r="H4953" s="1" t="s">
        <v>18</v>
      </c>
      <c r="I4953" s="1">
        <v>20.36</v>
      </c>
      <c r="J4953" s="1" t="s">
        <v>24</v>
      </c>
      <c r="K4953" s="1" t="s">
        <v>151</v>
      </c>
      <c r="L4953" s="1">
        <v>5</v>
      </c>
      <c r="N4953" s="1">
        <v>2.11</v>
      </c>
      <c r="P4953" s="2">
        <f t="shared" si="323"/>
        <v>78.900000000000006</v>
      </c>
      <c r="R4953" t="str">
        <f t="shared" si="324"/>
        <v/>
      </c>
    </row>
    <row r="4954" spans="1:18" ht="20.399999999999999" x14ac:dyDescent="0.35">
      <c r="A4954" s="1">
        <v>4952</v>
      </c>
      <c r="B4954" s="1" t="s">
        <v>2581</v>
      </c>
      <c r="C4954" s="1" t="s">
        <v>57</v>
      </c>
      <c r="D4954" s="1">
        <v>2010</v>
      </c>
      <c r="E4954" s="1">
        <v>47000</v>
      </c>
      <c r="F4954" s="1" t="s">
        <v>28</v>
      </c>
      <c r="G4954" s="1" t="s">
        <v>17</v>
      </c>
      <c r="H4954" s="1" t="s">
        <v>18</v>
      </c>
      <c r="I4954" s="1">
        <v>14.6</v>
      </c>
      <c r="J4954" s="1" t="s">
        <v>24</v>
      </c>
      <c r="N4954" s="1">
        <v>1.49</v>
      </c>
      <c r="P4954" s="2"/>
      <c r="R4954" t="str">
        <f t="shared" si="324"/>
        <v/>
      </c>
    </row>
    <row r="4955" spans="1:18" ht="20.399999999999999" x14ac:dyDescent="0.35">
      <c r="A4955" s="1">
        <v>4953</v>
      </c>
      <c r="B4955" s="1" t="s">
        <v>115</v>
      </c>
      <c r="C4955" s="1" t="s">
        <v>43</v>
      </c>
      <c r="D4955" s="1">
        <v>2011</v>
      </c>
      <c r="E4955" s="1">
        <v>100000</v>
      </c>
      <c r="F4955" s="1" t="s">
        <v>28</v>
      </c>
      <c r="G4955" s="1" t="s">
        <v>17</v>
      </c>
      <c r="H4955" s="1" t="s">
        <v>18</v>
      </c>
      <c r="I4955" s="1">
        <v>19.7</v>
      </c>
      <c r="J4955" s="1" t="s">
        <v>24</v>
      </c>
      <c r="K4955" s="1" t="s">
        <v>116</v>
      </c>
      <c r="L4955" s="1">
        <v>5</v>
      </c>
      <c r="N4955" s="1">
        <v>1.5</v>
      </c>
      <c r="P4955" s="2">
        <f>--LEFT(K4955, FIND(" ", K4955) - 1)</f>
        <v>46.3</v>
      </c>
      <c r="R4955" t="str">
        <f t="shared" si="324"/>
        <v/>
      </c>
    </row>
    <row r="4956" spans="1:18" ht="20.399999999999999" x14ac:dyDescent="0.35">
      <c r="A4956" s="1">
        <v>4954</v>
      </c>
      <c r="B4956" s="1" t="s">
        <v>737</v>
      </c>
      <c r="C4956" s="1" t="s">
        <v>34</v>
      </c>
      <c r="D4956" s="1">
        <v>2013</v>
      </c>
      <c r="E4956" s="1">
        <v>62601</v>
      </c>
      <c r="F4956" s="1" t="s">
        <v>23</v>
      </c>
      <c r="G4956" s="1" t="s">
        <v>17</v>
      </c>
      <c r="H4956" s="1" t="s">
        <v>18</v>
      </c>
      <c r="I4956" s="1">
        <v>23.59</v>
      </c>
      <c r="J4956" s="1" t="s">
        <v>24</v>
      </c>
      <c r="K4956" s="1" t="s">
        <v>188</v>
      </c>
      <c r="L4956" s="1">
        <v>5</v>
      </c>
      <c r="N4956" s="1">
        <v>4.67</v>
      </c>
      <c r="P4956" s="2"/>
      <c r="R4956" t="str">
        <f t="shared" si="324"/>
        <v/>
      </c>
    </row>
    <row r="4957" spans="1:18" ht="20.399999999999999" x14ac:dyDescent="0.35">
      <c r="A4957" s="1">
        <v>4955</v>
      </c>
      <c r="B4957" s="1" t="s">
        <v>436</v>
      </c>
      <c r="C4957" s="1" t="s">
        <v>74</v>
      </c>
      <c r="D4957" s="1">
        <v>2006</v>
      </c>
      <c r="E4957" s="1">
        <v>80010</v>
      </c>
      <c r="F4957" s="1" t="s">
        <v>28</v>
      </c>
      <c r="G4957" s="1" t="s">
        <v>17</v>
      </c>
      <c r="H4957" s="1" t="s">
        <v>36</v>
      </c>
      <c r="I4957" s="1">
        <v>20.399999999999999</v>
      </c>
      <c r="J4957" s="1" t="s">
        <v>24</v>
      </c>
      <c r="K4957" s="1" t="s">
        <v>291</v>
      </c>
      <c r="L4957" s="1">
        <v>5</v>
      </c>
      <c r="N4957" s="1">
        <v>2.85</v>
      </c>
      <c r="P4957" s="2">
        <f t="shared" ref="P4957:P4988" si="326">--LEFT(K4957, FIND(" ", K4957) - 1)</f>
        <v>81.8</v>
      </c>
      <c r="R4957" t="str">
        <f t="shared" si="324"/>
        <v/>
      </c>
    </row>
    <row r="4958" spans="1:18" ht="20.399999999999999" x14ac:dyDescent="0.35">
      <c r="A4958" s="1">
        <v>4956</v>
      </c>
      <c r="B4958" s="1" t="s">
        <v>289</v>
      </c>
      <c r="C4958" s="1" t="s">
        <v>34</v>
      </c>
      <c r="D4958" s="1">
        <v>2017</v>
      </c>
      <c r="E4958" s="1">
        <v>26493</v>
      </c>
      <c r="F4958" s="1" t="s">
        <v>23</v>
      </c>
      <c r="G4958" s="1" t="s">
        <v>35</v>
      </c>
      <c r="H4958" s="1" t="s">
        <v>18</v>
      </c>
      <c r="I4958" s="1">
        <v>19.27</v>
      </c>
      <c r="J4958" s="1" t="s">
        <v>24</v>
      </c>
      <c r="K4958" s="1" t="s">
        <v>163</v>
      </c>
      <c r="L4958" s="1">
        <v>5</v>
      </c>
      <c r="N4958" s="1">
        <v>33.64</v>
      </c>
      <c r="P4958" s="2">
        <f t="shared" si="326"/>
        <v>170</v>
      </c>
      <c r="R4958" t="str">
        <f t="shared" si="324"/>
        <v/>
      </c>
    </row>
    <row r="4959" spans="1:18" ht="20.399999999999999" x14ac:dyDescent="0.35">
      <c r="A4959" s="1">
        <v>4957</v>
      </c>
      <c r="B4959" s="1" t="s">
        <v>2582</v>
      </c>
      <c r="C4959" s="1" t="s">
        <v>39</v>
      </c>
      <c r="D4959" s="1">
        <v>2011</v>
      </c>
      <c r="E4959" s="1">
        <v>96000</v>
      </c>
      <c r="F4959" s="1" t="s">
        <v>23</v>
      </c>
      <c r="G4959" s="1" t="s">
        <v>17</v>
      </c>
      <c r="H4959" s="1" t="s">
        <v>36</v>
      </c>
      <c r="I4959" s="1">
        <v>17.88</v>
      </c>
      <c r="J4959" s="1" t="s">
        <v>24</v>
      </c>
      <c r="K4959" s="1" t="s">
        <v>2583</v>
      </c>
      <c r="L4959" s="1">
        <v>5</v>
      </c>
      <c r="N4959" s="1">
        <v>0.91</v>
      </c>
      <c r="P4959" s="2">
        <f t="shared" si="326"/>
        <v>52.8</v>
      </c>
      <c r="R4959" t="str">
        <f t="shared" si="324"/>
        <v/>
      </c>
    </row>
    <row r="4960" spans="1:18" ht="20.399999999999999" x14ac:dyDescent="0.35">
      <c r="A4960" s="1">
        <v>4958</v>
      </c>
      <c r="B4960" s="1" t="s">
        <v>1050</v>
      </c>
      <c r="C4960" s="1" t="s">
        <v>43</v>
      </c>
      <c r="D4960" s="1">
        <v>2014</v>
      </c>
      <c r="E4960" s="1">
        <v>45700</v>
      </c>
      <c r="F4960" s="1" t="s">
        <v>28</v>
      </c>
      <c r="G4960" s="1" t="s">
        <v>17</v>
      </c>
      <c r="H4960" s="1" t="s">
        <v>36</v>
      </c>
      <c r="I4960" s="1">
        <v>22.74</v>
      </c>
      <c r="J4960" s="1" t="s">
        <v>24</v>
      </c>
      <c r="K4960" s="1" t="s">
        <v>464</v>
      </c>
      <c r="L4960" s="1">
        <v>5</v>
      </c>
      <c r="N4960" s="1">
        <v>2.42</v>
      </c>
      <c r="P4960" s="2">
        <f t="shared" si="326"/>
        <v>47.3</v>
      </c>
      <c r="R4960" t="str">
        <f t="shared" si="324"/>
        <v/>
      </c>
    </row>
    <row r="4961" spans="1:18" ht="20.399999999999999" x14ac:dyDescent="0.35">
      <c r="A4961" s="1">
        <v>4959</v>
      </c>
      <c r="B4961" s="1" t="s">
        <v>2442</v>
      </c>
      <c r="C4961" s="1" t="s">
        <v>57</v>
      </c>
      <c r="D4961" s="1">
        <v>2005</v>
      </c>
      <c r="E4961" s="1">
        <v>13000</v>
      </c>
      <c r="F4961" s="1" t="s">
        <v>28</v>
      </c>
      <c r="G4961" s="1" t="s">
        <v>35</v>
      </c>
      <c r="H4961" s="1" t="s">
        <v>18</v>
      </c>
      <c r="I4961" s="1">
        <v>9.3000000000000007</v>
      </c>
      <c r="J4961" s="1" t="s">
        <v>24</v>
      </c>
      <c r="K4961" s="1" t="s">
        <v>2443</v>
      </c>
      <c r="L4961" s="1">
        <v>5</v>
      </c>
      <c r="N4961" s="1">
        <v>3.25</v>
      </c>
      <c r="P4961" s="2">
        <f t="shared" si="326"/>
        <v>193.1</v>
      </c>
      <c r="R4961" t="str">
        <f t="shared" si="324"/>
        <v/>
      </c>
    </row>
    <row r="4962" spans="1:18" ht="20.399999999999999" x14ac:dyDescent="0.35">
      <c r="A4962" s="1">
        <v>4960</v>
      </c>
      <c r="B4962" s="1" t="s">
        <v>519</v>
      </c>
      <c r="C4962" s="1" t="s">
        <v>57</v>
      </c>
      <c r="D4962" s="1">
        <v>2013</v>
      </c>
      <c r="E4962" s="1">
        <v>38000</v>
      </c>
      <c r="F4962" s="1" t="s">
        <v>28</v>
      </c>
      <c r="G4962" s="1" t="s">
        <v>17</v>
      </c>
      <c r="H4962" s="1" t="s">
        <v>18</v>
      </c>
      <c r="I4962" s="1">
        <v>16.47</v>
      </c>
      <c r="J4962" s="1" t="s">
        <v>24</v>
      </c>
      <c r="K4962" s="1" t="s">
        <v>114</v>
      </c>
      <c r="L4962" s="1">
        <v>5</v>
      </c>
      <c r="N4962" s="1">
        <v>2.8</v>
      </c>
      <c r="P4962" s="2">
        <f t="shared" si="326"/>
        <v>73.900000000000006</v>
      </c>
      <c r="R4962" t="str">
        <f t="shared" si="324"/>
        <v/>
      </c>
    </row>
    <row r="4963" spans="1:18" ht="20.399999999999999" x14ac:dyDescent="0.35">
      <c r="A4963" s="1">
        <v>4961</v>
      </c>
      <c r="B4963" s="1" t="s">
        <v>881</v>
      </c>
      <c r="C4963" s="1" t="s">
        <v>34</v>
      </c>
      <c r="D4963" s="1">
        <v>2019</v>
      </c>
      <c r="E4963" s="1">
        <v>8018</v>
      </c>
      <c r="F4963" s="1" t="s">
        <v>28</v>
      </c>
      <c r="G4963" s="1" t="s">
        <v>35</v>
      </c>
      <c r="H4963" s="1" t="s">
        <v>18</v>
      </c>
      <c r="I4963" s="1">
        <v>22</v>
      </c>
      <c r="J4963" s="1" t="s">
        <v>24</v>
      </c>
      <c r="K4963" s="1" t="s">
        <v>291</v>
      </c>
      <c r="L4963" s="1">
        <v>5</v>
      </c>
      <c r="M4963" s="1" t="s">
        <v>2584</v>
      </c>
      <c r="N4963" s="1">
        <v>8.3000000000000007</v>
      </c>
      <c r="P4963" s="2">
        <f t="shared" si="326"/>
        <v>81.8</v>
      </c>
      <c r="Q4963">
        <f t="shared" si="325"/>
        <v>1026000</v>
      </c>
      <c r="R4963">
        <f t="shared" si="324"/>
        <v>99.992027290448334</v>
      </c>
    </row>
    <row r="4964" spans="1:18" ht="20.399999999999999" x14ac:dyDescent="0.35">
      <c r="A4964" s="1">
        <v>4962</v>
      </c>
      <c r="B4964" s="1" t="s">
        <v>265</v>
      </c>
      <c r="C4964" s="1" t="s">
        <v>74</v>
      </c>
      <c r="D4964" s="1">
        <v>2010</v>
      </c>
      <c r="E4964" s="1">
        <v>144400</v>
      </c>
      <c r="F4964" s="1" t="s">
        <v>23</v>
      </c>
      <c r="G4964" s="1" t="s">
        <v>17</v>
      </c>
      <c r="H4964" s="1" t="s">
        <v>145</v>
      </c>
      <c r="I4964" s="1">
        <v>12.05</v>
      </c>
      <c r="J4964" s="1" t="s">
        <v>24</v>
      </c>
      <c r="K4964" s="1" t="s">
        <v>266</v>
      </c>
      <c r="L4964" s="1">
        <v>8</v>
      </c>
      <c r="N4964" s="1">
        <v>5.25</v>
      </c>
      <c r="P4964" s="2">
        <f t="shared" si="326"/>
        <v>120</v>
      </c>
      <c r="R4964" t="str">
        <f t="shared" si="324"/>
        <v/>
      </c>
    </row>
    <row r="4965" spans="1:18" ht="20.399999999999999" x14ac:dyDescent="0.35">
      <c r="A4965" s="1">
        <v>4963</v>
      </c>
      <c r="B4965" s="1" t="s">
        <v>697</v>
      </c>
      <c r="C4965" s="1" t="s">
        <v>43</v>
      </c>
      <c r="D4965" s="1">
        <v>2010</v>
      </c>
      <c r="E4965" s="1">
        <v>152000</v>
      </c>
      <c r="F4965" s="1" t="s">
        <v>23</v>
      </c>
      <c r="G4965" s="1" t="s">
        <v>17</v>
      </c>
      <c r="H4965" s="1" t="s">
        <v>18</v>
      </c>
      <c r="I4965" s="1">
        <v>17.8</v>
      </c>
      <c r="J4965" s="1" t="s">
        <v>24</v>
      </c>
      <c r="K4965" s="1" t="s">
        <v>142</v>
      </c>
      <c r="L4965" s="1">
        <v>5</v>
      </c>
      <c r="N4965" s="1">
        <v>2.9</v>
      </c>
      <c r="P4965" s="2">
        <f t="shared" si="326"/>
        <v>75</v>
      </c>
      <c r="R4965" t="str">
        <f t="shared" si="324"/>
        <v/>
      </c>
    </row>
    <row r="4966" spans="1:18" ht="20.399999999999999" x14ac:dyDescent="0.35">
      <c r="A4966" s="1">
        <v>4964</v>
      </c>
      <c r="B4966" s="1" t="s">
        <v>794</v>
      </c>
      <c r="C4966" s="1" t="s">
        <v>22</v>
      </c>
      <c r="D4966" s="1">
        <v>2013</v>
      </c>
      <c r="E4966" s="1">
        <v>71000</v>
      </c>
      <c r="F4966" s="1" t="s">
        <v>23</v>
      </c>
      <c r="G4966" s="1" t="s">
        <v>35</v>
      </c>
      <c r="H4966" s="1" t="s">
        <v>18</v>
      </c>
      <c r="I4966" s="1">
        <v>18.88</v>
      </c>
      <c r="J4966" s="1" t="s">
        <v>24</v>
      </c>
      <c r="K4966" s="1" t="s">
        <v>99</v>
      </c>
      <c r="L4966" s="1">
        <v>5</v>
      </c>
      <c r="N4966" s="1">
        <v>15</v>
      </c>
      <c r="P4966" s="2">
        <f t="shared" si="326"/>
        <v>184</v>
      </c>
      <c r="R4966" t="str">
        <f t="shared" si="324"/>
        <v/>
      </c>
    </row>
    <row r="4967" spans="1:18" ht="20.399999999999999" x14ac:dyDescent="0.35">
      <c r="A4967" s="1">
        <v>4965</v>
      </c>
      <c r="B4967" s="1" t="s">
        <v>2585</v>
      </c>
      <c r="C4967" s="1" t="s">
        <v>43</v>
      </c>
      <c r="D4967" s="1">
        <v>2012</v>
      </c>
      <c r="E4967" s="1">
        <v>80000</v>
      </c>
      <c r="F4967" s="1" t="s">
        <v>28</v>
      </c>
      <c r="G4967" s="1" t="s">
        <v>17</v>
      </c>
      <c r="H4967" s="1" t="s">
        <v>36</v>
      </c>
      <c r="I4967" s="1">
        <v>25.4</v>
      </c>
      <c r="J4967" s="1" t="s">
        <v>24</v>
      </c>
      <c r="K4967" s="1" t="s">
        <v>118</v>
      </c>
      <c r="L4967" s="1">
        <v>4</v>
      </c>
      <c r="N4967" s="1">
        <v>0.53</v>
      </c>
      <c r="P4967" s="2">
        <f t="shared" si="326"/>
        <v>37.5</v>
      </c>
      <c r="R4967" t="str">
        <f t="shared" si="324"/>
        <v/>
      </c>
    </row>
    <row r="4968" spans="1:18" ht="20.399999999999999" x14ac:dyDescent="0.35">
      <c r="A4968" s="1">
        <v>4966</v>
      </c>
      <c r="B4968" s="1" t="s">
        <v>1334</v>
      </c>
      <c r="C4968" s="1" t="s">
        <v>15</v>
      </c>
      <c r="D4968" s="1">
        <v>2014</v>
      </c>
      <c r="E4968" s="1">
        <v>87143</v>
      </c>
      <c r="F4968" s="1" t="s">
        <v>23</v>
      </c>
      <c r="G4968" s="1" t="s">
        <v>17</v>
      </c>
      <c r="H4968" s="1" t="s">
        <v>18</v>
      </c>
      <c r="I4968" s="1">
        <v>12.99</v>
      </c>
      <c r="J4968" s="1" t="s">
        <v>24</v>
      </c>
      <c r="K4968" s="1" t="s">
        <v>363</v>
      </c>
      <c r="L4968" s="1">
        <v>8</v>
      </c>
      <c r="N4968" s="1">
        <v>12.5</v>
      </c>
      <c r="P4968" s="2">
        <f t="shared" si="326"/>
        <v>100</v>
      </c>
      <c r="R4968" t="str">
        <f t="shared" si="324"/>
        <v/>
      </c>
    </row>
    <row r="4969" spans="1:18" ht="20.399999999999999" x14ac:dyDescent="0.35">
      <c r="A4969" s="1">
        <v>4967</v>
      </c>
      <c r="B4969" s="1" t="s">
        <v>1281</v>
      </c>
      <c r="C4969" s="1" t="s">
        <v>15</v>
      </c>
      <c r="D4969" s="1">
        <v>2012</v>
      </c>
      <c r="E4969" s="1">
        <v>25000</v>
      </c>
      <c r="F4969" s="1" t="s">
        <v>28</v>
      </c>
      <c r="G4969" s="1" t="s">
        <v>17</v>
      </c>
      <c r="H4969" s="1" t="s">
        <v>18</v>
      </c>
      <c r="I4969" s="1">
        <v>18.399999999999999</v>
      </c>
      <c r="J4969" s="1" t="s">
        <v>24</v>
      </c>
      <c r="K4969" s="1" t="s">
        <v>184</v>
      </c>
      <c r="L4969" s="1">
        <v>5</v>
      </c>
      <c r="N4969" s="1">
        <v>2.75</v>
      </c>
      <c r="P4969" s="2">
        <f t="shared" si="326"/>
        <v>86.8</v>
      </c>
      <c r="R4969" t="str">
        <f t="shared" si="324"/>
        <v/>
      </c>
    </row>
    <row r="4970" spans="1:18" ht="20.399999999999999" x14ac:dyDescent="0.35">
      <c r="A4970" s="1">
        <v>4968</v>
      </c>
      <c r="B4970" s="1" t="s">
        <v>1859</v>
      </c>
      <c r="C4970" s="1" t="s">
        <v>22</v>
      </c>
      <c r="D4970" s="1">
        <v>2018</v>
      </c>
      <c r="E4970" s="1">
        <v>2000</v>
      </c>
      <c r="F4970" s="1" t="s">
        <v>28</v>
      </c>
      <c r="G4970" s="1" t="s">
        <v>35</v>
      </c>
      <c r="H4970" s="1" t="s">
        <v>18</v>
      </c>
      <c r="I4970" s="1">
        <v>23.84</v>
      </c>
      <c r="J4970" s="1" t="s">
        <v>24</v>
      </c>
      <c r="K4970" s="1" t="s">
        <v>1860</v>
      </c>
      <c r="L4970" s="1">
        <v>5</v>
      </c>
      <c r="M4970" s="1" t="s">
        <v>2586</v>
      </c>
      <c r="N4970" s="1">
        <v>5</v>
      </c>
      <c r="P4970" s="2">
        <f t="shared" si="326"/>
        <v>83.83</v>
      </c>
      <c r="Q4970">
        <f t="shared" si="325"/>
        <v>694000</v>
      </c>
      <c r="R4970">
        <f t="shared" si="324"/>
        <v>99.987920749279553</v>
      </c>
    </row>
    <row r="4971" spans="1:18" ht="20.399999999999999" x14ac:dyDescent="0.35">
      <c r="A4971" s="1">
        <v>4969</v>
      </c>
      <c r="B4971" s="1" t="s">
        <v>2379</v>
      </c>
      <c r="C4971" s="1" t="s">
        <v>53</v>
      </c>
      <c r="D4971" s="1">
        <v>2014</v>
      </c>
      <c r="E4971" s="1">
        <v>45239</v>
      </c>
      <c r="F4971" s="1" t="s">
        <v>23</v>
      </c>
      <c r="G4971" s="1" t="s">
        <v>17</v>
      </c>
      <c r="H4971" s="1" t="s">
        <v>18</v>
      </c>
      <c r="I4971" s="1">
        <v>12.05</v>
      </c>
      <c r="J4971" s="1" t="s">
        <v>24</v>
      </c>
      <c r="K4971" s="1" t="s">
        <v>266</v>
      </c>
      <c r="L4971" s="1">
        <v>8</v>
      </c>
      <c r="N4971" s="1">
        <v>7.09</v>
      </c>
      <c r="P4971" s="2">
        <f t="shared" si="326"/>
        <v>120</v>
      </c>
      <c r="R4971" t="str">
        <f t="shared" si="324"/>
        <v/>
      </c>
    </row>
    <row r="4972" spans="1:18" ht="20.399999999999999" x14ac:dyDescent="0.35">
      <c r="A4972" s="1">
        <v>4970</v>
      </c>
      <c r="B4972" s="1" t="s">
        <v>202</v>
      </c>
      <c r="C4972" s="1" t="s">
        <v>39</v>
      </c>
      <c r="D4972" s="1">
        <v>2011</v>
      </c>
      <c r="E4972" s="1">
        <v>101999</v>
      </c>
      <c r="F4972" s="1" t="s">
        <v>23</v>
      </c>
      <c r="G4972" s="1" t="s">
        <v>35</v>
      </c>
      <c r="H4972" s="1" t="s">
        <v>18</v>
      </c>
      <c r="I4972" s="1">
        <v>16.73</v>
      </c>
      <c r="J4972" s="1" t="s">
        <v>24</v>
      </c>
      <c r="K4972" s="1" t="s">
        <v>203</v>
      </c>
      <c r="L4972" s="1">
        <v>5</v>
      </c>
      <c r="N4972" s="1">
        <v>19.989999999999998</v>
      </c>
      <c r="P4972" s="2">
        <f t="shared" si="326"/>
        <v>218</v>
      </c>
      <c r="R4972" t="str">
        <f t="shared" si="324"/>
        <v/>
      </c>
    </row>
    <row r="4973" spans="1:18" ht="20.399999999999999" x14ac:dyDescent="0.35">
      <c r="A4973" s="1">
        <v>4971</v>
      </c>
      <c r="B4973" s="1" t="s">
        <v>565</v>
      </c>
      <c r="C4973" s="1" t="s">
        <v>15</v>
      </c>
      <c r="D4973" s="1">
        <v>2014</v>
      </c>
      <c r="E4973" s="1">
        <v>74219</v>
      </c>
      <c r="F4973" s="1" t="s">
        <v>23</v>
      </c>
      <c r="G4973" s="1" t="s">
        <v>17</v>
      </c>
      <c r="H4973" s="1" t="s">
        <v>18</v>
      </c>
      <c r="I4973" s="1">
        <v>21.43</v>
      </c>
      <c r="J4973" s="1" t="s">
        <v>24</v>
      </c>
      <c r="K4973" s="1" t="s">
        <v>566</v>
      </c>
      <c r="L4973" s="1">
        <v>5</v>
      </c>
      <c r="N4973" s="1">
        <v>10.75</v>
      </c>
      <c r="P4973" s="2">
        <f t="shared" si="326"/>
        <v>87.2</v>
      </c>
      <c r="R4973" t="str">
        <f t="shared" si="324"/>
        <v/>
      </c>
    </row>
    <row r="4974" spans="1:18" ht="20.399999999999999" x14ac:dyDescent="0.35">
      <c r="A4974" s="1">
        <v>4972</v>
      </c>
      <c r="B4974" s="1" t="s">
        <v>721</v>
      </c>
      <c r="C4974" s="1" t="s">
        <v>15</v>
      </c>
      <c r="D4974" s="1">
        <v>2016</v>
      </c>
      <c r="E4974" s="1">
        <v>25000</v>
      </c>
      <c r="F4974" s="1" t="s">
        <v>28</v>
      </c>
      <c r="G4974" s="1" t="s">
        <v>35</v>
      </c>
      <c r="H4974" s="1" t="s">
        <v>18</v>
      </c>
      <c r="I4974" s="1">
        <v>18</v>
      </c>
      <c r="J4974" s="1" t="s">
        <v>24</v>
      </c>
      <c r="K4974" s="1" t="s">
        <v>201</v>
      </c>
      <c r="L4974" s="1">
        <v>5</v>
      </c>
      <c r="N4974" s="1">
        <v>9.4499999999999993</v>
      </c>
      <c r="P4974" s="2">
        <f t="shared" si="326"/>
        <v>117.3</v>
      </c>
      <c r="R4974" t="str">
        <f t="shared" si="324"/>
        <v/>
      </c>
    </row>
    <row r="4975" spans="1:18" ht="20.399999999999999" x14ac:dyDescent="0.35">
      <c r="A4975" s="1">
        <v>4973</v>
      </c>
      <c r="B4975" s="1" t="s">
        <v>260</v>
      </c>
      <c r="C4975" s="1" t="s">
        <v>39</v>
      </c>
      <c r="D4975" s="1">
        <v>2008</v>
      </c>
      <c r="E4975" s="1">
        <v>109606</v>
      </c>
      <c r="F4975" s="1" t="s">
        <v>23</v>
      </c>
      <c r="G4975" s="1" t="s">
        <v>17</v>
      </c>
      <c r="H4975" s="1" t="s">
        <v>18</v>
      </c>
      <c r="I4975" s="1">
        <v>22</v>
      </c>
      <c r="J4975" s="1" t="s">
        <v>24</v>
      </c>
      <c r="K4975" s="1" t="s">
        <v>25</v>
      </c>
      <c r="L4975" s="1">
        <v>5</v>
      </c>
      <c r="M4975" s="1" t="s">
        <v>2587</v>
      </c>
      <c r="N4975" s="1">
        <v>2.9</v>
      </c>
      <c r="P4975" s="2">
        <f t="shared" si="326"/>
        <v>126.2</v>
      </c>
      <c r="Q4975">
        <f t="shared" si="325"/>
        <v>1559000</v>
      </c>
      <c r="R4975">
        <f t="shared" si="324"/>
        <v>99.991905067350871</v>
      </c>
    </row>
    <row r="4976" spans="1:18" ht="20.399999999999999" x14ac:dyDescent="0.35">
      <c r="A4976" s="1">
        <v>4974</v>
      </c>
      <c r="B4976" s="1" t="s">
        <v>1089</v>
      </c>
      <c r="C4976" s="1" t="s">
        <v>57</v>
      </c>
      <c r="D4976" s="1">
        <v>2015</v>
      </c>
      <c r="E4976" s="1">
        <v>36000</v>
      </c>
      <c r="F4976" s="1" t="s">
        <v>23</v>
      </c>
      <c r="G4976" s="1" t="s">
        <v>17</v>
      </c>
      <c r="H4976" s="1" t="s">
        <v>18</v>
      </c>
      <c r="I4976" s="1">
        <v>26.59</v>
      </c>
      <c r="J4976" s="1" t="s">
        <v>24</v>
      </c>
      <c r="K4976" s="1" t="s">
        <v>51</v>
      </c>
      <c r="L4976" s="1">
        <v>5</v>
      </c>
      <c r="N4976" s="1">
        <v>4.7</v>
      </c>
      <c r="P4976" s="2">
        <f t="shared" si="326"/>
        <v>74</v>
      </c>
      <c r="R4976" t="str">
        <f t="shared" si="324"/>
        <v/>
      </c>
    </row>
    <row r="4977" spans="1:18" ht="20.399999999999999" x14ac:dyDescent="0.35">
      <c r="A4977" s="1">
        <v>4975</v>
      </c>
      <c r="B4977" s="1" t="s">
        <v>840</v>
      </c>
      <c r="C4977" s="1" t="s">
        <v>34</v>
      </c>
      <c r="D4977" s="1">
        <v>2016</v>
      </c>
      <c r="E4977" s="1">
        <v>41810</v>
      </c>
      <c r="F4977" s="1" t="s">
        <v>28</v>
      </c>
      <c r="G4977" s="1" t="s">
        <v>17</v>
      </c>
      <c r="H4977" s="1" t="s">
        <v>18</v>
      </c>
      <c r="I4977" s="1">
        <v>20.73</v>
      </c>
      <c r="J4977" s="1" t="s">
        <v>24</v>
      </c>
      <c r="K4977" s="1" t="s">
        <v>273</v>
      </c>
      <c r="L4977" s="1">
        <v>5</v>
      </c>
      <c r="N4977" s="1">
        <v>7.11</v>
      </c>
      <c r="P4977" s="2">
        <f t="shared" si="326"/>
        <v>91.1</v>
      </c>
      <c r="R4977" t="str">
        <f t="shared" si="324"/>
        <v/>
      </c>
    </row>
    <row r="4978" spans="1:18" ht="20.399999999999999" x14ac:dyDescent="0.35">
      <c r="A4978" s="1">
        <v>4976</v>
      </c>
      <c r="B4978" s="1" t="s">
        <v>655</v>
      </c>
      <c r="C4978" s="1" t="s">
        <v>43</v>
      </c>
      <c r="D4978" s="1">
        <v>2014</v>
      </c>
      <c r="E4978" s="1">
        <v>93321</v>
      </c>
      <c r="F4978" s="1" t="s">
        <v>23</v>
      </c>
      <c r="G4978" s="1" t="s">
        <v>17</v>
      </c>
      <c r="H4978" s="1" t="s">
        <v>18</v>
      </c>
      <c r="I4978" s="1">
        <v>22.7</v>
      </c>
      <c r="J4978" s="1" t="s">
        <v>24</v>
      </c>
      <c r="K4978" s="1" t="s">
        <v>210</v>
      </c>
      <c r="L4978" s="1">
        <v>5</v>
      </c>
      <c r="N4978" s="1">
        <v>6.25</v>
      </c>
      <c r="P4978" s="2">
        <f t="shared" si="326"/>
        <v>89.84</v>
      </c>
      <c r="R4978" t="str">
        <f t="shared" si="324"/>
        <v/>
      </c>
    </row>
    <row r="4979" spans="1:18" ht="20.399999999999999" x14ac:dyDescent="0.35">
      <c r="A4979" s="1">
        <v>4977</v>
      </c>
      <c r="B4979" s="1" t="s">
        <v>87</v>
      </c>
      <c r="C4979" s="1" t="s">
        <v>39</v>
      </c>
      <c r="D4979" s="1">
        <v>2011</v>
      </c>
      <c r="E4979" s="1">
        <v>81000</v>
      </c>
      <c r="F4979" s="1" t="s">
        <v>28</v>
      </c>
      <c r="G4979" s="1" t="s">
        <v>17</v>
      </c>
      <c r="H4979" s="1" t="s">
        <v>18</v>
      </c>
      <c r="I4979" s="1">
        <v>20.92</v>
      </c>
      <c r="J4979" s="1" t="s">
        <v>24</v>
      </c>
      <c r="K4979" s="1" t="s">
        <v>88</v>
      </c>
      <c r="L4979" s="1">
        <v>5</v>
      </c>
      <c r="N4979" s="1">
        <v>2.2000000000000002</v>
      </c>
      <c r="P4979" s="2">
        <f t="shared" si="326"/>
        <v>67.099999999999994</v>
      </c>
      <c r="R4979" t="str">
        <f t="shared" si="324"/>
        <v/>
      </c>
    </row>
    <row r="4980" spans="1:18" ht="20.399999999999999" x14ac:dyDescent="0.35">
      <c r="A4980" s="1">
        <v>4978</v>
      </c>
      <c r="B4980" s="1" t="s">
        <v>1468</v>
      </c>
      <c r="C4980" s="1" t="s">
        <v>53</v>
      </c>
      <c r="D4980" s="1">
        <v>2019</v>
      </c>
      <c r="E4980" s="1">
        <v>25717</v>
      </c>
      <c r="F4980" s="1" t="s">
        <v>28</v>
      </c>
      <c r="G4980" s="1" t="s">
        <v>35</v>
      </c>
      <c r="H4980" s="1" t="s">
        <v>18</v>
      </c>
      <c r="I4980" s="1">
        <v>19</v>
      </c>
      <c r="J4980" s="1" t="s">
        <v>24</v>
      </c>
      <c r="K4980" s="1" t="s">
        <v>32</v>
      </c>
      <c r="L4980" s="1">
        <v>5</v>
      </c>
      <c r="M4980" s="1" t="s">
        <v>1776</v>
      </c>
      <c r="N4980" s="1">
        <v>8.86</v>
      </c>
      <c r="P4980" s="2">
        <f t="shared" si="326"/>
        <v>88.76</v>
      </c>
      <c r="Q4980">
        <f t="shared" si="325"/>
        <v>947000.00000000012</v>
      </c>
      <c r="R4980">
        <f t="shared" si="324"/>
        <v>99.990627243928202</v>
      </c>
    </row>
    <row r="4981" spans="1:18" ht="20.399999999999999" x14ac:dyDescent="0.35">
      <c r="A4981" s="1">
        <v>4979</v>
      </c>
      <c r="B4981" s="1" t="s">
        <v>734</v>
      </c>
      <c r="C4981" s="1" t="s">
        <v>61</v>
      </c>
      <c r="D4981" s="1">
        <v>2015</v>
      </c>
      <c r="E4981" s="1">
        <v>37000</v>
      </c>
      <c r="F4981" s="1" t="s">
        <v>23</v>
      </c>
      <c r="G4981" s="1" t="s">
        <v>17</v>
      </c>
      <c r="H4981" s="1" t="s">
        <v>18</v>
      </c>
      <c r="I4981" s="1">
        <v>15.1</v>
      </c>
      <c r="J4981" s="1" t="s">
        <v>24</v>
      </c>
      <c r="K4981" s="1" t="s">
        <v>167</v>
      </c>
      <c r="L4981" s="1">
        <v>7</v>
      </c>
      <c r="N4981" s="1">
        <v>9.3000000000000007</v>
      </c>
      <c r="P4981" s="2">
        <f t="shared" si="326"/>
        <v>140</v>
      </c>
      <c r="R4981" t="str">
        <f t="shared" si="324"/>
        <v/>
      </c>
    </row>
    <row r="4982" spans="1:18" ht="20.399999999999999" x14ac:dyDescent="0.35">
      <c r="A4982" s="1">
        <v>4980</v>
      </c>
      <c r="B4982" s="1" t="s">
        <v>1944</v>
      </c>
      <c r="C4982" s="1" t="s">
        <v>34</v>
      </c>
      <c r="D4982" s="1">
        <v>2017</v>
      </c>
      <c r="E4982" s="1">
        <v>56380</v>
      </c>
      <c r="F4982" s="1" t="s">
        <v>23</v>
      </c>
      <c r="G4982" s="1" t="s">
        <v>17</v>
      </c>
      <c r="H4982" s="1" t="s">
        <v>18</v>
      </c>
      <c r="I4982" s="1">
        <v>18.489999999999998</v>
      </c>
      <c r="J4982" s="1" t="s">
        <v>24</v>
      </c>
      <c r="K4982" s="1" t="s">
        <v>363</v>
      </c>
      <c r="L4982" s="1">
        <v>7</v>
      </c>
      <c r="N4982" s="1">
        <v>7.57</v>
      </c>
      <c r="P4982" s="2">
        <f t="shared" si="326"/>
        <v>100</v>
      </c>
      <c r="R4982" t="str">
        <f t="shared" si="324"/>
        <v/>
      </c>
    </row>
    <row r="4983" spans="1:18" ht="20.399999999999999" x14ac:dyDescent="0.35">
      <c r="A4983" s="1">
        <v>4981</v>
      </c>
      <c r="B4983" s="1" t="s">
        <v>479</v>
      </c>
      <c r="C4983" s="1" t="s">
        <v>27</v>
      </c>
      <c r="D4983" s="1">
        <v>2017</v>
      </c>
      <c r="E4983" s="1">
        <v>8000</v>
      </c>
      <c r="F4983" s="1" t="s">
        <v>28</v>
      </c>
      <c r="G4983" s="1" t="s">
        <v>17</v>
      </c>
      <c r="H4983" s="1" t="s">
        <v>18</v>
      </c>
      <c r="I4983" s="1">
        <v>18.2</v>
      </c>
      <c r="J4983" s="1" t="s">
        <v>24</v>
      </c>
      <c r="K4983" s="1" t="s">
        <v>29</v>
      </c>
      <c r="L4983" s="1">
        <v>5</v>
      </c>
      <c r="M4983" s="1" t="s">
        <v>912</v>
      </c>
      <c r="N4983" s="1">
        <v>7.9</v>
      </c>
      <c r="P4983" s="2">
        <f t="shared" si="326"/>
        <v>88.7</v>
      </c>
      <c r="Q4983">
        <f t="shared" si="325"/>
        <v>910000</v>
      </c>
      <c r="R4983">
        <f t="shared" si="324"/>
        <v>99.990252747252754</v>
      </c>
    </row>
    <row r="4984" spans="1:18" ht="20.399999999999999" x14ac:dyDescent="0.35">
      <c r="A4984" s="1">
        <v>4982</v>
      </c>
      <c r="B4984" s="1" t="s">
        <v>2588</v>
      </c>
      <c r="C4984" s="1" t="s">
        <v>53</v>
      </c>
      <c r="D4984" s="1">
        <v>2018</v>
      </c>
      <c r="E4984" s="1">
        <v>14589</v>
      </c>
      <c r="F4984" s="1" t="s">
        <v>28</v>
      </c>
      <c r="G4984" s="1" t="s">
        <v>17</v>
      </c>
      <c r="H4984" s="1" t="s">
        <v>18</v>
      </c>
      <c r="I4984" s="1">
        <v>16.100000000000001</v>
      </c>
      <c r="J4984" s="1" t="s">
        <v>24</v>
      </c>
      <c r="K4984" s="1" t="s">
        <v>1179</v>
      </c>
      <c r="L4984" s="1">
        <v>5</v>
      </c>
      <c r="N4984" s="1">
        <v>5.65</v>
      </c>
      <c r="P4984" s="2">
        <f t="shared" si="326"/>
        <v>88.2</v>
      </c>
      <c r="R4984" t="str">
        <f t="shared" si="324"/>
        <v/>
      </c>
    </row>
    <row r="4985" spans="1:18" ht="20.399999999999999" x14ac:dyDescent="0.35">
      <c r="A4985" s="1">
        <v>4983</v>
      </c>
      <c r="B4985" s="1" t="s">
        <v>1028</v>
      </c>
      <c r="C4985" s="1" t="s">
        <v>61</v>
      </c>
      <c r="D4985" s="1">
        <v>2013</v>
      </c>
      <c r="E4985" s="1">
        <v>65088</v>
      </c>
      <c r="F4985" s="1" t="s">
        <v>28</v>
      </c>
      <c r="G4985" s="1" t="s">
        <v>17</v>
      </c>
      <c r="H4985" s="1" t="s">
        <v>18</v>
      </c>
      <c r="I4985" s="1">
        <v>16.47</v>
      </c>
      <c r="J4985" s="1" t="s">
        <v>24</v>
      </c>
      <c r="K4985" s="1" t="s">
        <v>114</v>
      </c>
      <c r="L4985" s="1">
        <v>5</v>
      </c>
      <c r="N4985" s="1">
        <v>3.25</v>
      </c>
      <c r="P4985" s="2">
        <f t="shared" si="326"/>
        <v>73.900000000000006</v>
      </c>
      <c r="R4985" t="str">
        <f t="shared" si="324"/>
        <v/>
      </c>
    </row>
    <row r="4986" spans="1:18" ht="20.399999999999999" x14ac:dyDescent="0.35">
      <c r="A4986" s="1">
        <v>4984</v>
      </c>
      <c r="B4986" s="1" t="s">
        <v>2381</v>
      </c>
      <c r="C4986" s="1" t="s">
        <v>34</v>
      </c>
      <c r="D4986" s="1">
        <v>2019</v>
      </c>
      <c r="E4986" s="1">
        <v>24864</v>
      </c>
      <c r="F4986" s="1" t="s">
        <v>23</v>
      </c>
      <c r="G4986" s="1" t="s">
        <v>17</v>
      </c>
      <c r="H4986" s="1" t="s">
        <v>18</v>
      </c>
      <c r="I4986" s="1">
        <v>20.5</v>
      </c>
      <c r="J4986" s="1" t="s">
        <v>24</v>
      </c>
      <c r="K4986" s="1" t="s">
        <v>25</v>
      </c>
      <c r="L4986" s="1">
        <v>5</v>
      </c>
      <c r="M4986" s="1" t="s">
        <v>2382</v>
      </c>
      <c r="N4986" s="1">
        <v>16.27</v>
      </c>
      <c r="P4986" s="2">
        <f t="shared" si="326"/>
        <v>126.2</v>
      </c>
      <c r="Q4986">
        <f t="shared" si="325"/>
        <v>1918000</v>
      </c>
      <c r="R4986">
        <f t="shared" si="324"/>
        <v>99.993420229405643</v>
      </c>
    </row>
    <row r="4987" spans="1:18" ht="20.399999999999999" x14ac:dyDescent="0.35">
      <c r="A4987" s="1">
        <v>4985</v>
      </c>
      <c r="B4987" s="1" t="s">
        <v>694</v>
      </c>
      <c r="C4987" s="1" t="s">
        <v>34</v>
      </c>
      <c r="D4987" s="1">
        <v>2011</v>
      </c>
      <c r="E4987" s="1">
        <v>64831</v>
      </c>
      <c r="F4987" s="1" t="s">
        <v>28</v>
      </c>
      <c r="G4987" s="1" t="s">
        <v>17</v>
      </c>
      <c r="H4987" s="1" t="s">
        <v>18</v>
      </c>
      <c r="I4987" s="1">
        <v>18.600000000000001</v>
      </c>
      <c r="J4987" s="1" t="s">
        <v>24</v>
      </c>
      <c r="K4987" s="1" t="s">
        <v>695</v>
      </c>
      <c r="L4987" s="1">
        <v>5</v>
      </c>
      <c r="N4987" s="1">
        <v>3.21</v>
      </c>
      <c r="P4987" s="2">
        <f t="shared" si="326"/>
        <v>79.400000000000006</v>
      </c>
      <c r="R4987" t="str">
        <f t="shared" si="324"/>
        <v/>
      </c>
    </row>
    <row r="4988" spans="1:18" ht="20.399999999999999" x14ac:dyDescent="0.35">
      <c r="A4988" s="1">
        <v>4986</v>
      </c>
      <c r="B4988" s="1" t="s">
        <v>391</v>
      </c>
      <c r="C4988" s="1" t="s">
        <v>57</v>
      </c>
      <c r="D4988" s="1">
        <v>2013</v>
      </c>
      <c r="E4988" s="1">
        <v>38001</v>
      </c>
      <c r="F4988" s="1" t="s">
        <v>23</v>
      </c>
      <c r="G4988" s="1" t="s">
        <v>17</v>
      </c>
      <c r="H4988" s="1" t="s">
        <v>18</v>
      </c>
      <c r="I4988" s="1">
        <v>25.8</v>
      </c>
      <c r="J4988" s="1" t="s">
        <v>24</v>
      </c>
      <c r="K4988" s="1" t="s">
        <v>69</v>
      </c>
      <c r="L4988" s="1">
        <v>5</v>
      </c>
      <c r="N4988" s="1">
        <v>3.9</v>
      </c>
      <c r="P4988" s="2">
        <f t="shared" si="326"/>
        <v>98.6</v>
      </c>
      <c r="R4988" t="str">
        <f t="shared" si="324"/>
        <v/>
      </c>
    </row>
    <row r="4989" spans="1:18" ht="20.399999999999999" x14ac:dyDescent="0.35">
      <c r="A4989" s="1">
        <v>4987</v>
      </c>
      <c r="B4989" s="1" t="s">
        <v>2408</v>
      </c>
      <c r="C4989" s="1" t="s">
        <v>15</v>
      </c>
      <c r="D4989" s="1">
        <v>2008</v>
      </c>
      <c r="E4989" s="1">
        <v>77000</v>
      </c>
      <c r="F4989" s="1" t="s">
        <v>28</v>
      </c>
      <c r="G4989" s="1" t="s">
        <v>35</v>
      </c>
      <c r="H4989" s="1" t="s">
        <v>36</v>
      </c>
      <c r="I4989" s="1">
        <v>10</v>
      </c>
      <c r="J4989" s="1" t="s">
        <v>24</v>
      </c>
      <c r="K4989" s="1" t="s">
        <v>1228</v>
      </c>
      <c r="L4989" s="1">
        <v>5</v>
      </c>
      <c r="N4989" s="1">
        <v>6.5</v>
      </c>
      <c r="P4989" s="2">
        <f t="shared" ref="P4989:P5016" si="327">--LEFT(K4989, FIND(" ", K4989) - 1)</f>
        <v>157.69999999999999</v>
      </c>
      <c r="R4989" t="str">
        <f t="shared" si="324"/>
        <v/>
      </c>
    </row>
    <row r="4990" spans="1:18" ht="20.399999999999999" x14ac:dyDescent="0.35">
      <c r="A4990" s="1">
        <v>4988</v>
      </c>
      <c r="B4990" s="1" t="s">
        <v>2589</v>
      </c>
      <c r="C4990" s="1" t="s">
        <v>39</v>
      </c>
      <c r="D4990" s="1">
        <v>2016</v>
      </c>
      <c r="E4990" s="1">
        <v>27000</v>
      </c>
      <c r="F4990" s="1" t="s">
        <v>23</v>
      </c>
      <c r="G4990" s="1" t="s">
        <v>35</v>
      </c>
      <c r="H4990" s="1" t="s">
        <v>18</v>
      </c>
      <c r="I4990" s="1">
        <v>18.59</v>
      </c>
      <c r="J4990" s="1" t="s">
        <v>24</v>
      </c>
      <c r="K4990" s="1" t="s">
        <v>1127</v>
      </c>
      <c r="L4990" s="1">
        <v>5</v>
      </c>
      <c r="M4990" s="1" t="s">
        <v>2590</v>
      </c>
      <c r="N4990" s="1">
        <v>48</v>
      </c>
      <c r="P4990" s="2">
        <f t="shared" si="327"/>
        <v>265</v>
      </c>
      <c r="Q4990">
        <f t="shared" si="325"/>
        <v>7831000</v>
      </c>
      <c r="R4990">
        <f t="shared" si="324"/>
        <v>99.996616013280544</v>
      </c>
    </row>
    <row r="4991" spans="1:18" ht="20.399999999999999" x14ac:dyDescent="0.35">
      <c r="A4991" s="1">
        <v>4989</v>
      </c>
      <c r="B4991" s="1" t="s">
        <v>2591</v>
      </c>
      <c r="C4991" s="1" t="s">
        <v>15</v>
      </c>
      <c r="D4991" s="1">
        <v>2016</v>
      </c>
      <c r="E4991" s="1">
        <v>39000</v>
      </c>
      <c r="F4991" s="1" t="s">
        <v>23</v>
      </c>
      <c r="G4991" s="1" t="s">
        <v>35</v>
      </c>
      <c r="H4991" s="1" t="s">
        <v>18</v>
      </c>
      <c r="I4991" s="1">
        <v>20.38</v>
      </c>
      <c r="J4991" s="1" t="s">
        <v>24</v>
      </c>
      <c r="K4991" s="1" t="s">
        <v>287</v>
      </c>
      <c r="L4991" s="1">
        <v>5</v>
      </c>
      <c r="M4991" s="1" t="s">
        <v>2592</v>
      </c>
      <c r="N4991" s="1">
        <v>18.899999999999999</v>
      </c>
      <c r="P4991" s="2">
        <f t="shared" si="327"/>
        <v>143</v>
      </c>
      <c r="Q4991">
        <f t="shared" si="325"/>
        <v>4289000</v>
      </c>
      <c r="R4991">
        <f t="shared" si="324"/>
        <v>99.996665889484731</v>
      </c>
    </row>
    <row r="4992" spans="1:18" ht="20.399999999999999" x14ac:dyDescent="0.35">
      <c r="A4992" s="1">
        <v>4990</v>
      </c>
      <c r="B4992" s="1" t="s">
        <v>749</v>
      </c>
      <c r="C4992" s="1" t="s">
        <v>22</v>
      </c>
      <c r="D4992" s="1">
        <v>2015</v>
      </c>
      <c r="E4992" s="1">
        <v>131000</v>
      </c>
      <c r="F4992" s="1" t="s">
        <v>23</v>
      </c>
      <c r="G4992" s="1" t="s">
        <v>17</v>
      </c>
      <c r="H4992" s="1" t="s">
        <v>18</v>
      </c>
      <c r="I4992" s="1">
        <v>26.59</v>
      </c>
      <c r="J4992" s="1" t="s">
        <v>24</v>
      </c>
      <c r="K4992" s="1" t="s">
        <v>51</v>
      </c>
      <c r="L4992" s="1">
        <v>5</v>
      </c>
      <c r="N4992" s="1">
        <v>3.6</v>
      </c>
      <c r="P4992" s="2">
        <f t="shared" si="327"/>
        <v>74</v>
      </c>
      <c r="R4992" t="str">
        <f t="shared" si="324"/>
        <v/>
      </c>
    </row>
    <row r="4993" spans="1:18" ht="20.399999999999999" x14ac:dyDescent="0.35">
      <c r="A4993" s="1">
        <v>4991</v>
      </c>
      <c r="B4993" s="1" t="s">
        <v>749</v>
      </c>
      <c r="C4993" s="1" t="s">
        <v>57</v>
      </c>
      <c r="D4993" s="1">
        <v>2015</v>
      </c>
      <c r="E4993" s="1">
        <v>43000</v>
      </c>
      <c r="F4993" s="1" t="s">
        <v>23</v>
      </c>
      <c r="G4993" s="1" t="s">
        <v>17</v>
      </c>
      <c r="H4993" s="1" t="s">
        <v>18</v>
      </c>
      <c r="I4993" s="1">
        <v>26.59</v>
      </c>
      <c r="J4993" s="1" t="s">
        <v>24</v>
      </c>
      <c r="K4993" s="1" t="s">
        <v>51</v>
      </c>
      <c r="L4993" s="1">
        <v>5</v>
      </c>
      <c r="N4993" s="1">
        <v>5.5</v>
      </c>
      <c r="P4993" s="2">
        <f t="shared" si="327"/>
        <v>74</v>
      </c>
      <c r="R4993" t="str">
        <f t="shared" si="324"/>
        <v/>
      </c>
    </row>
    <row r="4994" spans="1:18" ht="20.399999999999999" x14ac:dyDescent="0.35">
      <c r="A4994" s="1">
        <v>4992</v>
      </c>
      <c r="B4994" s="1" t="s">
        <v>91</v>
      </c>
      <c r="C4994" s="1" t="s">
        <v>22</v>
      </c>
      <c r="D4994" s="1">
        <v>2011</v>
      </c>
      <c r="E4994" s="1">
        <v>68000</v>
      </c>
      <c r="F4994" s="1" t="s">
        <v>23</v>
      </c>
      <c r="G4994" s="1" t="s">
        <v>17</v>
      </c>
      <c r="H4994" s="1" t="s">
        <v>36</v>
      </c>
      <c r="I4994" s="1">
        <v>12.8</v>
      </c>
      <c r="J4994" s="1" t="s">
        <v>24</v>
      </c>
      <c r="K4994" s="1" t="s">
        <v>93</v>
      </c>
      <c r="L4994" s="1">
        <v>7</v>
      </c>
      <c r="N4994" s="1">
        <v>7</v>
      </c>
      <c r="P4994" s="2">
        <f t="shared" si="327"/>
        <v>102</v>
      </c>
      <c r="R4994" t="str">
        <f t="shared" si="324"/>
        <v/>
      </c>
    </row>
    <row r="4995" spans="1:18" ht="20.399999999999999" x14ac:dyDescent="0.35">
      <c r="A4995" s="1">
        <v>4993</v>
      </c>
      <c r="B4995" s="1" t="s">
        <v>1377</v>
      </c>
      <c r="C4995" s="1" t="s">
        <v>74</v>
      </c>
      <c r="D4995" s="1">
        <v>2016</v>
      </c>
      <c r="E4995" s="1">
        <v>45165</v>
      </c>
      <c r="F4995" s="1" t="s">
        <v>23</v>
      </c>
      <c r="G4995" s="1" t="s">
        <v>35</v>
      </c>
      <c r="H4995" s="1" t="s">
        <v>18</v>
      </c>
      <c r="I4995" s="1">
        <v>16.09</v>
      </c>
      <c r="J4995" s="1" t="s">
        <v>24</v>
      </c>
      <c r="K4995" s="1" t="s">
        <v>99</v>
      </c>
      <c r="L4995" s="1">
        <v>5</v>
      </c>
      <c r="N4995" s="1">
        <v>41.75</v>
      </c>
      <c r="P4995" s="2">
        <f t="shared" si="327"/>
        <v>184</v>
      </c>
      <c r="R4995" t="str">
        <f t="shared" si="324"/>
        <v/>
      </c>
    </row>
    <row r="4996" spans="1:18" ht="20.399999999999999" x14ac:dyDescent="0.35">
      <c r="A4996" s="1">
        <v>4994</v>
      </c>
      <c r="B4996" s="1" t="s">
        <v>202</v>
      </c>
      <c r="C4996" s="1" t="s">
        <v>39</v>
      </c>
      <c r="D4996" s="1">
        <v>2007</v>
      </c>
      <c r="E4996" s="1">
        <v>120000</v>
      </c>
      <c r="F4996" s="1" t="s">
        <v>23</v>
      </c>
      <c r="G4996" s="1" t="s">
        <v>35</v>
      </c>
      <c r="H4996" s="1" t="s">
        <v>18</v>
      </c>
      <c r="I4996" s="1">
        <v>16.73</v>
      </c>
      <c r="J4996" s="1" t="s">
        <v>24</v>
      </c>
      <c r="K4996" s="1" t="s">
        <v>203</v>
      </c>
      <c r="L4996" s="1">
        <v>5</v>
      </c>
      <c r="N4996" s="1">
        <v>10.5</v>
      </c>
      <c r="P4996" s="2">
        <f t="shared" si="327"/>
        <v>218</v>
      </c>
      <c r="R4996" t="str">
        <f t="shared" si="324"/>
        <v/>
      </c>
    </row>
    <row r="4997" spans="1:18" ht="20.399999999999999" x14ac:dyDescent="0.35">
      <c r="A4997" s="1">
        <v>4995</v>
      </c>
      <c r="B4997" s="1" t="s">
        <v>211</v>
      </c>
      <c r="C4997" s="1" t="s">
        <v>34</v>
      </c>
      <c r="D4997" s="1">
        <v>2014</v>
      </c>
      <c r="E4997" s="1">
        <v>86091</v>
      </c>
      <c r="F4997" s="1" t="s">
        <v>23</v>
      </c>
      <c r="G4997" s="1" t="s">
        <v>17</v>
      </c>
      <c r="H4997" s="1" t="s">
        <v>18</v>
      </c>
      <c r="I4997" s="1">
        <v>15.1</v>
      </c>
      <c r="J4997" s="1" t="s">
        <v>24</v>
      </c>
      <c r="K4997" s="1" t="s">
        <v>167</v>
      </c>
      <c r="L4997" s="1">
        <v>7</v>
      </c>
      <c r="N4997" s="1">
        <v>10.09</v>
      </c>
      <c r="P4997" s="2">
        <f t="shared" si="327"/>
        <v>140</v>
      </c>
      <c r="R4997" t="str">
        <f t="shared" si="324"/>
        <v/>
      </c>
    </row>
    <row r="4998" spans="1:18" ht="20.399999999999999" x14ac:dyDescent="0.35">
      <c r="A4998" s="1">
        <v>4996</v>
      </c>
      <c r="B4998" s="1" t="s">
        <v>465</v>
      </c>
      <c r="C4998" s="1" t="s">
        <v>61</v>
      </c>
      <c r="D4998" s="1">
        <v>2009</v>
      </c>
      <c r="E4998" s="1">
        <v>71499</v>
      </c>
      <c r="F4998" s="1" t="s">
        <v>28</v>
      </c>
      <c r="G4998" s="1" t="s">
        <v>17</v>
      </c>
      <c r="H4998" s="1" t="s">
        <v>18</v>
      </c>
      <c r="I4998" s="1">
        <v>17</v>
      </c>
      <c r="J4998" s="1" t="s">
        <v>24</v>
      </c>
      <c r="K4998" s="1" t="s">
        <v>466</v>
      </c>
      <c r="L4998" s="1">
        <v>5</v>
      </c>
      <c r="N4998" s="1">
        <v>3</v>
      </c>
      <c r="P4998" s="2">
        <f t="shared" si="327"/>
        <v>118</v>
      </c>
      <c r="R4998" t="str">
        <f t="shared" si="324"/>
        <v/>
      </c>
    </row>
    <row r="4999" spans="1:18" ht="20.399999999999999" x14ac:dyDescent="0.35">
      <c r="A4999" s="1">
        <v>4997</v>
      </c>
      <c r="B4999" s="1" t="s">
        <v>2593</v>
      </c>
      <c r="C4999" s="1" t="s">
        <v>27</v>
      </c>
      <c r="D4999" s="1">
        <v>2014</v>
      </c>
      <c r="E4999" s="1">
        <v>50000</v>
      </c>
      <c r="F4999" s="1" t="s">
        <v>23</v>
      </c>
      <c r="G4999" s="1" t="s">
        <v>17</v>
      </c>
      <c r="H4999" s="1" t="s">
        <v>18</v>
      </c>
      <c r="I4999" s="1">
        <v>17</v>
      </c>
      <c r="J4999" s="1" t="s">
        <v>24</v>
      </c>
      <c r="K4999" s="1" t="s">
        <v>2594</v>
      </c>
      <c r="L4999" s="1">
        <v>7</v>
      </c>
      <c r="N4999" s="1">
        <v>12</v>
      </c>
      <c r="P4999" s="2">
        <f t="shared" si="327"/>
        <v>139.01</v>
      </c>
      <c r="R4999" t="str">
        <f t="shared" si="324"/>
        <v/>
      </c>
    </row>
    <row r="5000" spans="1:18" ht="20.399999999999999" x14ac:dyDescent="0.35">
      <c r="A5000" s="1">
        <v>4998</v>
      </c>
      <c r="B5000" s="1" t="s">
        <v>1432</v>
      </c>
      <c r="C5000" s="1" t="s">
        <v>43</v>
      </c>
      <c r="D5000" s="1">
        <v>2015</v>
      </c>
      <c r="E5000" s="1">
        <v>66000</v>
      </c>
      <c r="F5000" s="1" t="s">
        <v>23</v>
      </c>
      <c r="G5000" s="1" t="s">
        <v>17</v>
      </c>
      <c r="H5000" s="1" t="s">
        <v>18</v>
      </c>
      <c r="I5000" s="1">
        <v>20.14</v>
      </c>
      <c r="J5000" s="1" t="s">
        <v>24</v>
      </c>
      <c r="K5000" s="1" t="s">
        <v>756</v>
      </c>
      <c r="L5000" s="1">
        <v>5</v>
      </c>
      <c r="M5000" s="1" t="s">
        <v>2595</v>
      </c>
      <c r="N5000" s="1">
        <v>4.91</v>
      </c>
      <c r="P5000" s="2">
        <f t="shared" si="327"/>
        <v>88</v>
      </c>
      <c r="Q5000">
        <f t="shared" si="325"/>
        <v>956000</v>
      </c>
      <c r="R5000">
        <f t="shared" si="324"/>
        <v>99.990794979079496</v>
      </c>
    </row>
    <row r="5001" spans="1:18" ht="20.399999999999999" x14ac:dyDescent="0.35">
      <c r="A5001" s="1">
        <v>4999</v>
      </c>
      <c r="B5001" s="1" t="s">
        <v>2596</v>
      </c>
      <c r="C5001" s="1" t="s">
        <v>57</v>
      </c>
      <c r="D5001" s="1">
        <v>2010</v>
      </c>
      <c r="E5001" s="1">
        <v>45000</v>
      </c>
      <c r="F5001" s="1" t="s">
        <v>28</v>
      </c>
      <c r="G5001" s="1" t="s">
        <v>17</v>
      </c>
      <c r="H5001" s="1" t="s">
        <v>18</v>
      </c>
      <c r="I5001" s="1">
        <v>16</v>
      </c>
      <c r="J5001" s="1" t="s">
        <v>24</v>
      </c>
      <c r="K5001" s="1" t="s">
        <v>219</v>
      </c>
      <c r="L5001" s="1">
        <v>5</v>
      </c>
      <c r="N5001" s="1">
        <v>2</v>
      </c>
      <c r="P5001" s="2">
        <f t="shared" si="327"/>
        <v>90</v>
      </c>
      <c r="R5001" t="str">
        <f t="shared" si="324"/>
        <v/>
      </c>
    </row>
    <row r="5002" spans="1:18" ht="20.399999999999999" x14ac:dyDescent="0.35">
      <c r="A5002" s="1">
        <v>5000</v>
      </c>
      <c r="B5002" s="1" t="s">
        <v>376</v>
      </c>
      <c r="C5002" s="1" t="s">
        <v>39</v>
      </c>
      <c r="D5002" s="1">
        <v>2015</v>
      </c>
      <c r="E5002" s="1">
        <v>69189</v>
      </c>
      <c r="F5002" s="1" t="s">
        <v>23</v>
      </c>
      <c r="G5002" s="1" t="s">
        <v>17</v>
      </c>
      <c r="H5002" s="1" t="s">
        <v>18</v>
      </c>
      <c r="I5002" s="1">
        <v>23.59</v>
      </c>
      <c r="J5002" s="1" t="s">
        <v>24</v>
      </c>
      <c r="K5002" s="1" t="s">
        <v>311</v>
      </c>
      <c r="L5002" s="1">
        <v>5</v>
      </c>
      <c r="N5002" s="1">
        <v>5.3</v>
      </c>
      <c r="P5002" s="2">
        <f t="shared" si="327"/>
        <v>67.06</v>
      </c>
      <c r="R5002" t="str">
        <f t="shared" si="324"/>
        <v/>
      </c>
    </row>
    <row r="5003" spans="1:18" ht="20.399999999999999" x14ac:dyDescent="0.35">
      <c r="A5003" s="1">
        <v>5001</v>
      </c>
      <c r="B5003" s="1" t="s">
        <v>885</v>
      </c>
      <c r="C5003" s="1" t="s">
        <v>15</v>
      </c>
      <c r="D5003" s="1">
        <v>2014</v>
      </c>
      <c r="E5003" s="1">
        <v>40206</v>
      </c>
      <c r="F5003" s="1" t="s">
        <v>23</v>
      </c>
      <c r="G5003" s="1" t="s">
        <v>17</v>
      </c>
      <c r="H5003" s="1" t="s">
        <v>18</v>
      </c>
      <c r="I5003" s="1">
        <v>19.010000000000002</v>
      </c>
      <c r="J5003" s="1" t="s">
        <v>24</v>
      </c>
      <c r="K5003" s="1" t="s">
        <v>181</v>
      </c>
      <c r="L5003" s="1">
        <v>5</v>
      </c>
      <c r="N5003" s="1">
        <v>7.22</v>
      </c>
      <c r="P5003" s="2">
        <f t="shared" si="327"/>
        <v>108.5</v>
      </c>
      <c r="R5003" t="str">
        <f t="shared" si="324"/>
        <v/>
      </c>
    </row>
    <row r="5004" spans="1:18" ht="20.399999999999999" x14ac:dyDescent="0.35">
      <c r="A5004" s="1">
        <v>5002</v>
      </c>
      <c r="B5004" s="1" t="s">
        <v>2597</v>
      </c>
      <c r="C5004" s="1" t="s">
        <v>53</v>
      </c>
      <c r="D5004" s="1">
        <v>2017</v>
      </c>
      <c r="E5004" s="1">
        <v>36723</v>
      </c>
      <c r="F5004" s="1" t="s">
        <v>23</v>
      </c>
      <c r="G5004" s="1" t="s">
        <v>35</v>
      </c>
      <c r="H5004" s="1" t="s">
        <v>18</v>
      </c>
      <c r="I5004" s="1">
        <v>18.559999999999999</v>
      </c>
      <c r="J5004" s="1" t="s">
        <v>24</v>
      </c>
      <c r="K5004" s="1" t="s">
        <v>77</v>
      </c>
      <c r="L5004" s="1">
        <v>5</v>
      </c>
      <c r="M5004" s="1" t="s">
        <v>2598</v>
      </c>
      <c r="N5004" s="1">
        <v>32.57</v>
      </c>
      <c r="P5004" s="2">
        <f t="shared" si="327"/>
        <v>190</v>
      </c>
      <c r="Q5004">
        <f t="shared" ref="Q5004:Q5064" si="328">VALUE(SUBSTITUTE(SUBSTITUTE(TRIM(M5004), CHAR(160), ""), " Lakh", "")) * 100000</f>
        <v>6476000.0000000009</v>
      </c>
      <c r="R5004">
        <f t="shared" si="324"/>
        <v>99.997066090179118</v>
      </c>
    </row>
    <row r="5005" spans="1:18" ht="20.399999999999999" x14ac:dyDescent="0.35">
      <c r="A5005" s="1">
        <v>5003</v>
      </c>
      <c r="B5005" s="1" t="s">
        <v>83</v>
      </c>
      <c r="C5005" s="1" t="s">
        <v>15</v>
      </c>
      <c r="D5005" s="1">
        <v>2010</v>
      </c>
      <c r="E5005" s="1">
        <v>57500</v>
      </c>
      <c r="F5005" s="1" t="s">
        <v>28</v>
      </c>
      <c r="G5005" s="1" t="s">
        <v>17</v>
      </c>
      <c r="H5005" s="1" t="s">
        <v>18</v>
      </c>
      <c r="I5005" s="1">
        <v>18.5</v>
      </c>
      <c r="J5005" s="1" t="s">
        <v>24</v>
      </c>
      <c r="K5005" s="1" t="s">
        <v>84</v>
      </c>
      <c r="L5005" s="1">
        <v>5</v>
      </c>
      <c r="N5005" s="1">
        <v>2.75</v>
      </c>
      <c r="P5005" s="2">
        <f t="shared" si="327"/>
        <v>80</v>
      </c>
      <c r="R5005" t="str">
        <f t="shared" ref="R5005:R5068" si="329">IF(Q5005&lt;&gt;"", ((Q5005 - P5005) / Q5005) * 100, "")</f>
        <v/>
      </c>
    </row>
    <row r="5006" spans="1:18" ht="20.399999999999999" x14ac:dyDescent="0.35">
      <c r="A5006" s="1">
        <v>5004</v>
      </c>
      <c r="B5006" s="1" t="s">
        <v>626</v>
      </c>
      <c r="C5006" s="1" t="s">
        <v>53</v>
      </c>
      <c r="D5006" s="1">
        <v>2018</v>
      </c>
      <c r="E5006" s="1">
        <v>43912</v>
      </c>
      <c r="F5006" s="1" t="s">
        <v>16</v>
      </c>
      <c r="G5006" s="1" t="s">
        <v>17</v>
      </c>
      <c r="H5006" s="1" t="s">
        <v>18</v>
      </c>
      <c r="I5006" s="1">
        <v>15.1</v>
      </c>
      <c r="J5006" s="1" t="s">
        <v>19</v>
      </c>
      <c r="K5006" s="1" t="s">
        <v>239</v>
      </c>
      <c r="L5006" s="1">
        <v>5</v>
      </c>
      <c r="N5006" s="1">
        <v>4.33</v>
      </c>
      <c r="P5006" s="2">
        <f t="shared" si="327"/>
        <v>73</v>
      </c>
      <c r="R5006" t="str">
        <f t="shared" si="329"/>
        <v/>
      </c>
    </row>
    <row r="5007" spans="1:18" ht="20.399999999999999" x14ac:dyDescent="0.35">
      <c r="A5007" s="1">
        <v>5005</v>
      </c>
      <c r="B5007" s="1" t="s">
        <v>509</v>
      </c>
      <c r="C5007" s="1" t="s">
        <v>39</v>
      </c>
      <c r="D5007" s="1">
        <v>2011</v>
      </c>
      <c r="E5007" s="1">
        <v>52000</v>
      </c>
      <c r="F5007" s="1" t="s">
        <v>23</v>
      </c>
      <c r="G5007" s="1" t="s">
        <v>17</v>
      </c>
      <c r="H5007" s="1" t="s">
        <v>18</v>
      </c>
      <c r="I5007" s="1">
        <v>17.8</v>
      </c>
      <c r="J5007" s="1" t="s">
        <v>24</v>
      </c>
      <c r="K5007" s="1" t="s">
        <v>159</v>
      </c>
      <c r="L5007" s="1">
        <v>5</v>
      </c>
      <c r="N5007" s="1">
        <v>3.75</v>
      </c>
      <c r="P5007" s="2">
        <f t="shared" si="327"/>
        <v>68</v>
      </c>
      <c r="R5007" t="str">
        <f t="shared" si="329"/>
        <v/>
      </c>
    </row>
    <row r="5008" spans="1:18" ht="20.399999999999999" x14ac:dyDescent="0.35">
      <c r="A5008" s="1">
        <v>5006</v>
      </c>
      <c r="B5008" s="1" t="s">
        <v>470</v>
      </c>
      <c r="C5008" s="1" t="s">
        <v>53</v>
      </c>
      <c r="D5008" s="1">
        <v>2014</v>
      </c>
      <c r="E5008" s="1">
        <v>60952</v>
      </c>
      <c r="F5008" s="1" t="s">
        <v>28</v>
      </c>
      <c r="G5008" s="1" t="s">
        <v>35</v>
      </c>
      <c r="H5008" s="1" t="s">
        <v>18</v>
      </c>
      <c r="I5008" s="1">
        <v>16.8</v>
      </c>
      <c r="J5008" s="1" t="s">
        <v>24</v>
      </c>
      <c r="K5008" s="1" t="s">
        <v>466</v>
      </c>
      <c r="L5008" s="1">
        <v>5</v>
      </c>
      <c r="N5008" s="1">
        <v>5.91</v>
      </c>
      <c r="P5008" s="2">
        <f t="shared" si="327"/>
        <v>118</v>
      </c>
      <c r="R5008" t="str">
        <f t="shared" si="329"/>
        <v/>
      </c>
    </row>
    <row r="5009" spans="1:18" ht="20.399999999999999" x14ac:dyDescent="0.35">
      <c r="A5009" s="1">
        <v>5007</v>
      </c>
      <c r="B5009" s="1" t="s">
        <v>59</v>
      </c>
      <c r="C5009" s="1" t="s">
        <v>27</v>
      </c>
      <c r="D5009" s="1">
        <v>2013</v>
      </c>
      <c r="E5009" s="1">
        <v>87192</v>
      </c>
      <c r="F5009" s="1" t="s">
        <v>23</v>
      </c>
      <c r="G5009" s="1" t="s">
        <v>17</v>
      </c>
      <c r="H5009" s="1" t="s">
        <v>18</v>
      </c>
      <c r="I5009" s="1">
        <v>25.2</v>
      </c>
      <c r="J5009" s="1" t="s">
        <v>24</v>
      </c>
      <c r="K5009" s="1" t="s">
        <v>51</v>
      </c>
      <c r="L5009" s="1">
        <v>5</v>
      </c>
      <c r="N5009" s="1">
        <v>4.3499999999999996</v>
      </c>
      <c r="P5009" s="2">
        <f t="shared" si="327"/>
        <v>74</v>
      </c>
      <c r="R5009" t="str">
        <f t="shared" si="329"/>
        <v/>
      </c>
    </row>
    <row r="5010" spans="1:18" ht="20.399999999999999" x14ac:dyDescent="0.35">
      <c r="A5010" s="1">
        <v>5008</v>
      </c>
      <c r="B5010" s="1" t="s">
        <v>1869</v>
      </c>
      <c r="C5010" s="1" t="s">
        <v>61</v>
      </c>
      <c r="D5010" s="1">
        <v>2014</v>
      </c>
      <c r="E5010" s="1">
        <v>58000</v>
      </c>
      <c r="F5010" s="1" t="s">
        <v>23</v>
      </c>
      <c r="G5010" s="1" t="s">
        <v>17</v>
      </c>
      <c r="H5010" s="1" t="s">
        <v>18</v>
      </c>
      <c r="I5010" s="1">
        <v>24</v>
      </c>
      <c r="J5010" s="1" t="s">
        <v>24</v>
      </c>
      <c r="K5010" s="1" t="s">
        <v>424</v>
      </c>
      <c r="L5010" s="1">
        <v>5</v>
      </c>
      <c r="N5010" s="1">
        <v>3.25</v>
      </c>
      <c r="P5010" s="2">
        <f t="shared" si="327"/>
        <v>70</v>
      </c>
      <c r="R5010" t="str">
        <f t="shared" si="329"/>
        <v/>
      </c>
    </row>
    <row r="5011" spans="1:18" ht="20.399999999999999" x14ac:dyDescent="0.35">
      <c r="A5011" s="1">
        <v>5009</v>
      </c>
      <c r="B5011" s="1" t="s">
        <v>513</v>
      </c>
      <c r="C5011" s="1" t="s">
        <v>22</v>
      </c>
      <c r="D5011" s="1">
        <v>2017</v>
      </c>
      <c r="E5011" s="1">
        <v>59500</v>
      </c>
      <c r="F5011" s="1" t="s">
        <v>23</v>
      </c>
      <c r="G5011" s="1" t="s">
        <v>35</v>
      </c>
      <c r="H5011" s="1" t="s">
        <v>18</v>
      </c>
      <c r="I5011" s="1">
        <v>14.75</v>
      </c>
      <c r="J5011" s="1" t="s">
        <v>24</v>
      </c>
      <c r="K5011" s="1" t="s">
        <v>514</v>
      </c>
      <c r="L5011" s="1">
        <v>7</v>
      </c>
      <c r="M5011" s="1" t="s">
        <v>2599</v>
      </c>
      <c r="N5011" s="1">
        <v>68</v>
      </c>
      <c r="P5011" s="2">
        <f t="shared" si="327"/>
        <v>245</v>
      </c>
      <c r="Q5011">
        <f t="shared" si="328"/>
        <v>9992000</v>
      </c>
      <c r="R5011">
        <f t="shared" si="329"/>
        <v>99.997548038430736</v>
      </c>
    </row>
    <row r="5012" spans="1:18" ht="20.399999999999999" x14ac:dyDescent="0.35">
      <c r="A5012" s="1">
        <v>5010</v>
      </c>
      <c r="B5012" s="1" t="s">
        <v>2600</v>
      </c>
      <c r="C5012" s="1" t="s">
        <v>15</v>
      </c>
      <c r="D5012" s="1">
        <v>2016</v>
      </c>
      <c r="E5012" s="1">
        <v>16650</v>
      </c>
      <c r="F5012" s="1" t="s">
        <v>28</v>
      </c>
      <c r="G5012" s="1" t="s">
        <v>17</v>
      </c>
      <c r="H5012" s="1" t="s">
        <v>18</v>
      </c>
      <c r="I5012" s="1">
        <v>17</v>
      </c>
      <c r="J5012" s="1" t="s">
        <v>24</v>
      </c>
      <c r="K5012" s="1" t="s">
        <v>51</v>
      </c>
      <c r="L5012" s="1">
        <v>5</v>
      </c>
      <c r="N5012" s="1">
        <v>5.5</v>
      </c>
      <c r="P5012" s="2">
        <f t="shared" si="327"/>
        <v>74</v>
      </c>
      <c r="R5012" t="str">
        <f t="shared" si="329"/>
        <v/>
      </c>
    </row>
    <row r="5013" spans="1:18" ht="20.399999999999999" x14ac:dyDescent="0.35">
      <c r="A5013" s="1">
        <v>5011</v>
      </c>
      <c r="B5013" s="1" t="s">
        <v>721</v>
      </c>
      <c r="C5013" s="1" t="s">
        <v>53</v>
      </c>
      <c r="D5013" s="1">
        <v>2018</v>
      </c>
      <c r="E5013" s="1">
        <v>34696</v>
      </c>
      <c r="F5013" s="1" t="s">
        <v>28</v>
      </c>
      <c r="G5013" s="1" t="s">
        <v>35</v>
      </c>
      <c r="H5013" s="1" t="s">
        <v>18</v>
      </c>
      <c r="I5013" s="1">
        <v>18</v>
      </c>
      <c r="J5013" s="1" t="s">
        <v>24</v>
      </c>
      <c r="K5013" s="1" t="s">
        <v>201</v>
      </c>
      <c r="L5013" s="1">
        <v>5</v>
      </c>
      <c r="N5013" s="1">
        <v>12.08</v>
      </c>
      <c r="P5013" s="2">
        <f t="shared" si="327"/>
        <v>117.3</v>
      </c>
      <c r="R5013" t="str">
        <f t="shared" si="329"/>
        <v/>
      </c>
    </row>
    <row r="5014" spans="1:18" ht="20.399999999999999" x14ac:dyDescent="0.35">
      <c r="A5014" s="1">
        <v>5012</v>
      </c>
      <c r="B5014" s="1" t="s">
        <v>1305</v>
      </c>
      <c r="C5014" s="1" t="s">
        <v>53</v>
      </c>
      <c r="D5014" s="1">
        <v>2018</v>
      </c>
      <c r="E5014" s="1">
        <v>42243</v>
      </c>
      <c r="F5014" s="1" t="s">
        <v>23</v>
      </c>
      <c r="G5014" s="1" t="s">
        <v>17</v>
      </c>
      <c r="H5014" s="1" t="s">
        <v>18</v>
      </c>
      <c r="I5014" s="1">
        <v>27.39</v>
      </c>
      <c r="J5014" s="1" t="s">
        <v>24</v>
      </c>
      <c r="K5014" s="1" t="s">
        <v>51</v>
      </c>
      <c r="L5014" s="1">
        <v>5</v>
      </c>
      <c r="N5014" s="1">
        <v>7.48</v>
      </c>
      <c r="P5014" s="2">
        <f t="shared" si="327"/>
        <v>74</v>
      </c>
      <c r="R5014" t="str">
        <f t="shared" si="329"/>
        <v/>
      </c>
    </row>
    <row r="5015" spans="1:18" ht="20.399999999999999" x14ac:dyDescent="0.35">
      <c r="A5015" s="1">
        <v>5013</v>
      </c>
      <c r="B5015" s="1" t="s">
        <v>834</v>
      </c>
      <c r="C5015" s="1" t="s">
        <v>43</v>
      </c>
      <c r="D5015" s="1">
        <v>2016</v>
      </c>
      <c r="E5015" s="1">
        <v>57824</v>
      </c>
      <c r="F5015" s="1" t="s">
        <v>23</v>
      </c>
      <c r="G5015" s="1" t="s">
        <v>17</v>
      </c>
      <c r="H5015" s="1" t="s">
        <v>18</v>
      </c>
      <c r="I5015" s="1">
        <v>24</v>
      </c>
      <c r="J5015" s="1" t="s">
        <v>24</v>
      </c>
      <c r="K5015" s="1" t="s">
        <v>424</v>
      </c>
      <c r="L5015" s="1">
        <v>5</v>
      </c>
      <c r="N5015" s="1">
        <v>5.5</v>
      </c>
      <c r="P5015" s="2">
        <f t="shared" si="327"/>
        <v>70</v>
      </c>
      <c r="R5015" t="str">
        <f t="shared" si="329"/>
        <v/>
      </c>
    </row>
    <row r="5016" spans="1:18" ht="20.399999999999999" x14ac:dyDescent="0.35">
      <c r="A5016" s="1">
        <v>5014</v>
      </c>
      <c r="B5016" s="1" t="s">
        <v>508</v>
      </c>
      <c r="C5016" s="1" t="s">
        <v>43</v>
      </c>
      <c r="D5016" s="1">
        <v>2011</v>
      </c>
      <c r="E5016" s="1">
        <v>110000</v>
      </c>
      <c r="F5016" s="1" t="s">
        <v>23</v>
      </c>
      <c r="G5016" s="1" t="s">
        <v>17</v>
      </c>
      <c r="H5016" s="1" t="s">
        <v>18</v>
      </c>
      <c r="I5016" s="1">
        <v>19.3</v>
      </c>
      <c r="J5016" s="1" t="s">
        <v>24</v>
      </c>
      <c r="K5016" s="1" t="s">
        <v>114</v>
      </c>
      <c r="L5016" s="1">
        <v>5</v>
      </c>
      <c r="N5016" s="1">
        <v>3.5</v>
      </c>
      <c r="P5016" s="2">
        <f t="shared" si="327"/>
        <v>73.900000000000006</v>
      </c>
      <c r="R5016" t="str">
        <f t="shared" si="329"/>
        <v/>
      </c>
    </row>
    <row r="5017" spans="1:18" ht="20.399999999999999" x14ac:dyDescent="0.35">
      <c r="A5017" s="1">
        <v>5015</v>
      </c>
      <c r="B5017" s="1" t="s">
        <v>377</v>
      </c>
      <c r="C5017" s="1" t="s">
        <v>61</v>
      </c>
      <c r="D5017" s="1">
        <v>2006</v>
      </c>
      <c r="E5017" s="1">
        <v>63000</v>
      </c>
      <c r="F5017" s="1" t="s">
        <v>28</v>
      </c>
      <c r="G5017" s="1" t="s">
        <v>17</v>
      </c>
      <c r="H5017" s="1" t="s">
        <v>18</v>
      </c>
      <c r="I5017" s="1">
        <v>16.100000000000001</v>
      </c>
      <c r="J5017" s="1" t="s">
        <v>24</v>
      </c>
      <c r="N5017" s="1">
        <v>1.6</v>
      </c>
      <c r="P5017" s="2"/>
      <c r="R5017" t="str">
        <f t="shared" si="329"/>
        <v/>
      </c>
    </row>
    <row r="5018" spans="1:18" ht="20.399999999999999" x14ac:dyDescent="0.35">
      <c r="A5018" s="1">
        <v>5016</v>
      </c>
      <c r="B5018" s="1" t="s">
        <v>2601</v>
      </c>
      <c r="C5018" s="1" t="s">
        <v>61</v>
      </c>
      <c r="D5018" s="1">
        <v>2013</v>
      </c>
      <c r="E5018" s="1">
        <v>72000</v>
      </c>
      <c r="F5018" s="1" t="s">
        <v>23</v>
      </c>
      <c r="G5018" s="1" t="s">
        <v>35</v>
      </c>
      <c r="H5018" s="1" t="s">
        <v>18</v>
      </c>
      <c r="I5018" s="1">
        <v>0</v>
      </c>
      <c r="J5018" s="1" t="s">
        <v>24</v>
      </c>
      <c r="K5018" s="1" t="s">
        <v>64</v>
      </c>
      <c r="L5018" s="1">
        <v>5</v>
      </c>
      <c r="N5018" s="1">
        <v>15.5</v>
      </c>
      <c r="P5018" s="2">
        <f t="shared" ref="P5018:P5049" si="330">--LEFT(K5018, FIND(" ", K5018) - 1)</f>
        <v>115</v>
      </c>
      <c r="R5018" t="str">
        <f t="shared" si="329"/>
        <v/>
      </c>
    </row>
    <row r="5019" spans="1:18" ht="20.399999999999999" x14ac:dyDescent="0.35">
      <c r="A5019" s="1">
        <v>5017</v>
      </c>
      <c r="B5019" s="1" t="s">
        <v>293</v>
      </c>
      <c r="C5019" s="1" t="s">
        <v>39</v>
      </c>
      <c r="D5019" s="1">
        <v>2013</v>
      </c>
      <c r="E5019" s="1">
        <v>63455</v>
      </c>
      <c r="F5019" s="1" t="s">
        <v>23</v>
      </c>
      <c r="G5019" s="1" t="s">
        <v>17</v>
      </c>
      <c r="H5019" s="1" t="s">
        <v>18</v>
      </c>
      <c r="I5019" s="1">
        <v>11.5</v>
      </c>
      <c r="J5019" s="1" t="s">
        <v>24</v>
      </c>
      <c r="K5019" s="1" t="s">
        <v>294</v>
      </c>
      <c r="L5019" s="1">
        <v>7</v>
      </c>
      <c r="N5019" s="1">
        <v>19</v>
      </c>
      <c r="P5019" s="2">
        <f t="shared" si="330"/>
        <v>171</v>
      </c>
      <c r="R5019" t="str">
        <f t="shared" si="329"/>
        <v/>
      </c>
    </row>
    <row r="5020" spans="1:18" ht="20.399999999999999" x14ac:dyDescent="0.35">
      <c r="A5020" s="1">
        <v>5018</v>
      </c>
      <c r="B5020" s="1" t="s">
        <v>1046</v>
      </c>
      <c r="C5020" s="1" t="s">
        <v>39</v>
      </c>
      <c r="D5020" s="1">
        <v>2017</v>
      </c>
      <c r="E5020" s="1">
        <v>17151</v>
      </c>
      <c r="F5020" s="1" t="s">
        <v>23</v>
      </c>
      <c r="G5020" s="1" t="s">
        <v>17</v>
      </c>
      <c r="H5020" s="1" t="s">
        <v>18</v>
      </c>
      <c r="I5020" s="1">
        <v>27.3</v>
      </c>
      <c r="J5020" s="1" t="s">
        <v>24</v>
      </c>
      <c r="K5020" s="1" t="s">
        <v>69</v>
      </c>
      <c r="L5020" s="1">
        <v>5</v>
      </c>
      <c r="M5020" s="1" t="s">
        <v>2503</v>
      </c>
      <c r="N5020" s="1">
        <v>8.4</v>
      </c>
      <c r="P5020" s="2">
        <f t="shared" si="330"/>
        <v>98.6</v>
      </c>
      <c r="Q5020">
        <f t="shared" si="328"/>
        <v>1105000</v>
      </c>
      <c r="R5020">
        <f t="shared" si="329"/>
        <v>99.991076923076918</v>
      </c>
    </row>
    <row r="5021" spans="1:18" ht="20.399999999999999" x14ac:dyDescent="0.35">
      <c r="A5021" s="1">
        <v>5019</v>
      </c>
      <c r="B5021" s="1" t="s">
        <v>854</v>
      </c>
      <c r="C5021" s="1" t="s">
        <v>22</v>
      </c>
      <c r="D5021" s="1">
        <v>2016</v>
      </c>
      <c r="E5021" s="1">
        <v>31001</v>
      </c>
      <c r="F5021" s="1" t="s">
        <v>23</v>
      </c>
      <c r="G5021" s="1" t="s">
        <v>17</v>
      </c>
      <c r="H5021" s="1" t="s">
        <v>18</v>
      </c>
      <c r="I5021" s="1">
        <v>24.3</v>
      </c>
      <c r="J5021" s="1" t="s">
        <v>24</v>
      </c>
      <c r="K5021" s="1" t="s">
        <v>80</v>
      </c>
      <c r="L5021" s="1">
        <v>5</v>
      </c>
      <c r="N5021" s="1">
        <v>7.25</v>
      </c>
      <c r="P5021" s="2">
        <f t="shared" si="330"/>
        <v>88.5</v>
      </c>
      <c r="R5021" t="str">
        <f t="shared" si="329"/>
        <v/>
      </c>
    </row>
    <row r="5022" spans="1:18" ht="20.399999999999999" x14ac:dyDescent="0.35">
      <c r="A5022" s="1">
        <v>5020</v>
      </c>
      <c r="B5022" s="1" t="s">
        <v>749</v>
      </c>
      <c r="C5022" s="1" t="s">
        <v>57</v>
      </c>
      <c r="D5022" s="1">
        <v>2014</v>
      </c>
      <c r="E5022" s="1">
        <v>42109</v>
      </c>
      <c r="F5022" s="1" t="s">
        <v>23</v>
      </c>
      <c r="G5022" s="1" t="s">
        <v>17</v>
      </c>
      <c r="H5022" s="1" t="s">
        <v>18</v>
      </c>
      <c r="I5022" s="1">
        <v>23.4</v>
      </c>
      <c r="J5022" s="1" t="s">
        <v>24</v>
      </c>
      <c r="K5022" s="1" t="s">
        <v>51</v>
      </c>
      <c r="L5022" s="1">
        <v>5</v>
      </c>
      <c r="N5022" s="1">
        <v>4.25</v>
      </c>
      <c r="P5022" s="2">
        <f t="shared" si="330"/>
        <v>74</v>
      </c>
      <c r="R5022" t="str">
        <f t="shared" si="329"/>
        <v/>
      </c>
    </row>
    <row r="5023" spans="1:18" ht="20.399999999999999" x14ac:dyDescent="0.35">
      <c r="A5023" s="1">
        <v>5021</v>
      </c>
      <c r="B5023" s="1" t="s">
        <v>1583</v>
      </c>
      <c r="C5023" s="1" t="s">
        <v>61</v>
      </c>
      <c r="D5023" s="1">
        <v>2015</v>
      </c>
      <c r="E5023" s="1">
        <v>55000</v>
      </c>
      <c r="F5023" s="1" t="s">
        <v>23</v>
      </c>
      <c r="G5023" s="1" t="s">
        <v>35</v>
      </c>
      <c r="H5023" s="1" t="s">
        <v>36</v>
      </c>
      <c r="I5023" s="1">
        <v>21.66</v>
      </c>
      <c r="J5023" s="1" t="s">
        <v>24</v>
      </c>
      <c r="K5023" s="1" t="s">
        <v>298</v>
      </c>
      <c r="L5023" s="1">
        <v>5</v>
      </c>
      <c r="N5023" s="1">
        <v>5.7</v>
      </c>
      <c r="P5023" s="2">
        <f t="shared" si="330"/>
        <v>103.52</v>
      </c>
      <c r="R5023" t="str">
        <f t="shared" si="329"/>
        <v/>
      </c>
    </row>
    <row r="5024" spans="1:18" ht="20.399999999999999" x14ac:dyDescent="0.35">
      <c r="A5024" s="1">
        <v>5022</v>
      </c>
      <c r="B5024" s="1" t="s">
        <v>63</v>
      </c>
      <c r="C5024" s="1" t="s">
        <v>39</v>
      </c>
      <c r="D5024" s="1">
        <v>2013</v>
      </c>
      <c r="E5024" s="1">
        <v>46000</v>
      </c>
      <c r="F5024" s="1" t="s">
        <v>23</v>
      </c>
      <c r="G5024" s="1" t="s">
        <v>35</v>
      </c>
      <c r="H5024" s="1" t="s">
        <v>36</v>
      </c>
      <c r="I5024" s="1">
        <v>0</v>
      </c>
      <c r="J5024" s="1" t="s">
        <v>24</v>
      </c>
      <c r="K5024" s="1" t="s">
        <v>64</v>
      </c>
      <c r="L5024" s="1">
        <v>5</v>
      </c>
      <c r="N5024" s="1">
        <v>26</v>
      </c>
      <c r="P5024" s="2">
        <f t="shared" si="330"/>
        <v>115</v>
      </c>
      <c r="R5024" t="str">
        <f t="shared" si="329"/>
        <v/>
      </c>
    </row>
    <row r="5025" spans="1:18" ht="20.399999999999999" x14ac:dyDescent="0.35">
      <c r="A5025" s="1">
        <v>5023</v>
      </c>
      <c r="B5025" s="1" t="s">
        <v>463</v>
      </c>
      <c r="C5025" s="1" t="s">
        <v>39</v>
      </c>
      <c r="D5025" s="1">
        <v>2013</v>
      </c>
      <c r="E5025" s="1">
        <v>30852</v>
      </c>
      <c r="F5025" s="1" t="s">
        <v>28</v>
      </c>
      <c r="G5025" s="1" t="s">
        <v>17</v>
      </c>
      <c r="H5025" s="1" t="s">
        <v>18</v>
      </c>
      <c r="I5025" s="1">
        <v>22.74</v>
      </c>
      <c r="J5025" s="1" t="s">
        <v>24</v>
      </c>
      <c r="K5025" s="1" t="s">
        <v>464</v>
      </c>
      <c r="L5025" s="1">
        <v>5</v>
      </c>
      <c r="N5025" s="1">
        <v>2.4900000000000002</v>
      </c>
      <c r="P5025" s="2">
        <f t="shared" si="330"/>
        <v>47.3</v>
      </c>
      <c r="R5025" t="str">
        <f t="shared" si="329"/>
        <v/>
      </c>
    </row>
    <row r="5026" spans="1:18" ht="20.399999999999999" x14ac:dyDescent="0.35">
      <c r="A5026" s="1">
        <v>5024</v>
      </c>
      <c r="B5026" s="1" t="s">
        <v>1028</v>
      </c>
      <c r="C5026" s="1" t="s">
        <v>22</v>
      </c>
      <c r="D5026" s="1">
        <v>2011</v>
      </c>
      <c r="E5026" s="1">
        <v>65000</v>
      </c>
      <c r="F5026" s="1" t="s">
        <v>28</v>
      </c>
      <c r="G5026" s="1" t="s">
        <v>17</v>
      </c>
      <c r="H5026" s="1" t="s">
        <v>36</v>
      </c>
      <c r="I5026" s="1">
        <v>16.47</v>
      </c>
      <c r="J5026" s="1" t="s">
        <v>24</v>
      </c>
      <c r="K5026" s="1" t="s">
        <v>114</v>
      </c>
      <c r="L5026" s="1">
        <v>5</v>
      </c>
      <c r="N5026" s="1">
        <v>3</v>
      </c>
      <c r="P5026" s="2">
        <f t="shared" si="330"/>
        <v>73.900000000000006</v>
      </c>
      <c r="R5026" t="str">
        <f t="shared" si="329"/>
        <v/>
      </c>
    </row>
    <row r="5027" spans="1:18" ht="20.399999999999999" x14ac:dyDescent="0.35">
      <c r="A5027" s="1">
        <v>5025</v>
      </c>
      <c r="B5027" s="1" t="s">
        <v>1392</v>
      </c>
      <c r="C5027" s="1" t="s">
        <v>61</v>
      </c>
      <c r="D5027" s="1">
        <v>2015</v>
      </c>
      <c r="E5027" s="1">
        <v>65000</v>
      </c>
      <c r="F5027" s="1" t="s">
        <v>23</v>
      </c>
      <c r="G5027" s="1" t="s">
        <v>17</v>
      </c>
      <c r="H5027" s="1" t="s">
        <v>18</v>
      </c>
      <c r="I5027" s="1">
        <v>26</v>
      </c>
      <c r="J5027" s="1" t="s">
        <v>24</v>
      </c>
      <c r="K5027" s="1" t="s">
        <v>69</v>
      </c>
      <c r="L5027" s="1">
        <v>5</v>
      </c>
      <c r="N5027" s="1">
        <v>5.95</v>
      </c>
      <c r="P5027" s="2">
        <f t="shared" si="330"/>
        <v>98.6</v>
      </c>
      <c r="R5027" t="str">
        <f t="shared" si="329"/>
        <v/>
      </c>
    </row>
    <row r="5028" spans="1:18" ht="20.399999999999999" x14ac:dyDescent="0.35">
      <c r="A5028" s="1">
        <v>5026</v>
      </c>
      <c r="B5028" s="1" t="s">
        <v>1114</v>
      </c>
      <c r="C5028" s="1" t="s">
        <v>61</v>
      </c>
      <c r="D5028" s="1">
        <v>2013</v>
      </c>
      <c r="E5028" s="1">
        <v>72000</v>
      </c>
      <c r="F5028" s="1" t="s">
        <v>23</v>
      </c>
      <c r="G5028" s="1" t="s">
        <v>17</v>
      </c>
      <c r="H5028" s="1" t="s">
        <v>18</v>
      </c>
      <c r="I5028" s="1">
        <v>23.4</v>
      </c>
      <c r="J5028" s="1" t="s">
        <v>24</v>
      </c>
      <c r="K5028" s="1" t="s">
        <v>51</v>
      </c>
      <c r="L5028" s="1">
        <v>5</v>
      </c>
      <c r="N5028" s="1">
        <v>2.69</v>
      </c>
      <c r="P5028" s="2">
        <f t="shared" si="330"/>
        <v>74</v>
      </c>
      <c r="R5028" t="str">
        <f t="shared" si="329"/>
        <v/>
      </c>
    </row>
    <row r="5029" spans="1:18" ht="20.399999999999999" x14ac:dyDescent="0.35">
      <c r="A5029" s="1">
        <v>5027</v>
      </c>
      <c r="B5029" s="1" t="s">
        <v>1618</v>
      </c>
      <c r="C5029" s="1" t="s">
        <v>74</v>
      </c>
      <c r="D5029" s="1">
        <v>2014</v>
      </c>
      <c r="E5029" s="1">
        <v>29000</v>
      </c>
      <c r="F5029" s="1" t="s">
        <v>23</v>
      </c>
      <c r="G5029" s="1" t="s">
        <v>35</v>
      </c>
      <c r="H5029" s="1" t="s">
        <v>18</v>
      </c>
      <c r="I5029" s="1">
        <v>17.11</v>
      </c>
      <c r="J5029" s="1" t="s">
        <v>24</v>
      </c>
      <c r="K5029" s="1" t="s">
        <v>139</v>
      </c>
      <c r="L5029" s="1">
        <v>5</v>
      </c>
      <c r="N5029" s="1">
        <v>26</v>
      </c>
      <c r="P5029" s="2">
        <f t="shared" si="330"/>
        <v>174.33</v>
      </c>
      <c r="R5029" t="str">
        <f t="shared" si="329"/>
        <v/>
      </c>
    </row>
    <row r="5030" spans="1:18" ht="20.399999999999999" x14ac:dyDescent="0.35">
      <c r="A5030" s="1">
        <v>5028</v>
      </c>
      <c r="B5030" s="1" t="s">
        <v>475</v>
      </c>
      <c r="C5030" s="1" t="s">
        <v>57</v>
      </c>
      <c r="D5030" s="1">
        <v>2015</v>
      </c>
      <c r="E5030" s="1">
        <v>32000</v>
      </c>
      <c r="F5030" s="1" t="s">
        <v>28</v>
      </c>
      <c r="G5030" s="1" t="s">
        <v>17</v>
      </c>
      <c r="H5030" s="1" t="s">
        <v>18</v>
      </c>
      <c r="I5030" s="1">
        <v>17.8</v>
      </c>
      <c r="J5030" s="1" t="s">
        <v>24</v>
      </c>
      <c r="K5030" s="1" t="s">
        <v>201</v>
      </c>
      <c r="L5030" s="1">
        <v>5</v>
      </c>
      <c r="N5030" s="1">
        <v>5.5</v>
      </c>
      <c r="P5030" s="2">
        <f t="shared" si="330"/>
        <v>117.3</v>
      </c>
      <c r="R5030" t="str">
        <f t="shared" si="329"/>
        <v/>
      </c>
    </row>
    <row r="5031" spans="1:18" ht="20.399999999999999" x14ac:dyDescent="0.35">
      <c r="A5031" s="1">
        <v>5029</v>
      </c>
      <c r="B5031" s="1" t="s">
        <v>2173</v>
      </c>
      <c r="C5031" s="1" t="s">
        <v>27</v>
      </c>
      <c r="D5031" s="1">
        <v>2016</v>
      </c>
      <c r="E5031" s="1">
        <v>29875</v>
      </c>
      <c r="F5031" s="1" t="s">
        <v>28</v>
      </c>
      <c r="G5031" s="1" t="s">
        <v>17</v>
      </c>
      <c r="H5031" s="1" t="s">
        <v>18</v>
      </c>
      <c r="I5031" s="1">
        <v>18.16</v>
      </c>
      <c r="J5031" s="1" t="s">
        <v>24</v>
      </c>
      <c r="K5031" s="1" t="s">
        <v>184</v>
      </c>
      <c r="L5031" s="1">
        <v>5</v>
      </c>
      <c r="N5031" s="1">
        <v>4.8499999999999996</v>
      </c>
      <c r="P5031" s="2">
        <f t="shared" si="330"/>
        <v>86.8</v>
      </c>
      <c r="R5031" t="str">
        <f t="shared" si="329"/>
        <v/>
      </c>
    </row>
    <row r="5032" spans="1:18" ht="20.399999999999999" x14ac:dyDescent="0.35">
      <c r="A5032" s="1">
        <v>5030</v>
      </c>
      <c r="B5032" s="1" t="s">
        <v>525</v>
      </c>
      <c r="C5032" s="1" t="s">
        <v>53</v>
      </c>
      <c r="D5032" s="1">
        <v>2018</v>
      </c>
      <c r="E5032" s="1">
        <v>32539</v>
      </c>
      <c r="F5032" s="1" t="s">
        <v>23</v>
      </c>
      <c r="G5032" s="1" t="s">
        <v>17</v>
      </c>
      <c r="H5032" s="1" t="s">
        <v>18</v>
      </c>
      <c r="I5032" s="1">
        <v>24.3</v>
      </c>
      <c r="J5032" s="1" t="s">
        <v>24</v>
      </c>
      <c r="K5032" s="1" t="s">
        <v>80</v>
      </c>
      <c r="L5032" s="1">
        <v>5</v>
      </c>
      <c r="M5032" s="1" t="s">
        <v>1295</v>
      </c>
      <c r="N5032" s="1">
        <v>8.39</v>
      </c>
      <c r="P5032" s="2">
        <f t="shared" si="330"/>
        <v>88.5</v>
      </c>
      <c r="Q5032">
        <f t="shared" si="328"/>
        <v>863000.00000000012</v>
      </c>
      <c r="R5032">
        <f t="shared" si="329"/>
        <v>99.989745075318666</v>
      </c>
    </row>
    <row r="5033" spans="1:18" ht="20.399999999999999" x14ac:dyDescent="0.35">
      <c r="A5033" s="1">
        <v>5031</v>
      </c>
      <c r="B5033" s="1" t="s">
        <v>653</v>
      </c>
      <c r="C5033" s="1" t="s">
        <v>39</v>
      </c>
      <c r="D5033" s="1">
        <v>2015</v>
      </c>
      <c r="E5033" s="1">
        <v>83090</v>
      </c>
      <c r="F5033" s="1" t="s">
        <v>23</v>
      </c>
      <c r="G5033" s="1" t="s">
        <v>17</v>
      </c>
      <c r="H5033" s="1" t="s">
        <v>18</v>
      </c>
      <c r="I5033" s="1">
        <v>19.010000000000002</v>
      </c>
      <c r="J5033" s="1" t="s">
        <v>24</v>
      </c>
      <c r="K5033" s="1" t="s">
        <v>95</v>
      </c>
      <c r="L5033" s="1">
        <v>5</v>
      </c>
      <c r="N5033" s="1">
        <v>7.99</v>
      </c>
      <c r="P5033" s="2">
        <f t="shared" si="330"/>
        <v>108.45</v>
      </c>
      <c r="R5033" t="str">
        <f t="shared" si="329"/>
        <v/>
      </c>
    </row>
    <row r="5034" spans="1:18" ht="20.399999999999999" x14ac:dyDescent="0.35">
      <c r="A5034" s="1">
        <v>5032</v>
      </c>
      <c r="B5034" s="1" t="s">
        <v>2501</v>
      </c>
      <c r="C5034" s="1" t="s">
        <v>39</v>
      </c>
      <c r="D5034" s="1">
        <v>2016</v>
      </c>
      <c r="E5034" s="1">
        <v>62679</v>
      </c>
      <c r="F5034" s="1" t="s">
        <v>23</v>
      </c>
      <c r="G5034" s="1" t="s">
        <v>17</v>
      </c>
      <c r="H5034" s="1" t="s">
        <v>18</v>
      </c>
      <c r="I5034" s="1">
        <v>21.19</v>
      </c>
      <c r="J5034" s="1" t="s">
        <v>24</v>
      </c>
      <c r="K5034" s="1" t="s">
        <v>333</v>
      </c>
      <c r="L5034" s="1">
        <v>5</v>
      </c>
      <c r="N5034" s="1">
        <v>6.95</v>
      </c>
      <c r="P5034" s="2">
        <f t="shared" si="330"/>
        <v>88.73</v>
      </c>
      <c r="R5034" t="str">
        <f t="shared" si="329"/>
        <v/>
      </c>
    </row>
    <row r="5035" spans="1:18" ht="20.399999999999999" x14ac:dyDescent="0.35">
      <c r="A5035" s="1">
        <v>5033</v>
      </c>
      <c r="B5035" s="1" t="s">
        <v>2602</v>
      </c>
      <c r="C5035" s="1" t="s">
        <v>15</v>
      </c>
      <c r="D5035" s="1">
        <v>2010</v>
      </c>
      <c r="E5035" s="1">
        <v>93000</v>
      </c>
      <c r="F5035" s="1" t="s">
        <v>28</v>
      </c>
      <c r="G5035" s="1" t="s">
        <v>17</v>
      </c>
      <c r="H5035" s="1" t="s">
        <v>18</v>
      </c>
      <c r="I5035" s="1">
        <v>15.7</v>
      </c>
      <c r="J5035" s="1" t="s">
        <v>24</v>
      </c>
      <c r="K5035" s="1" t="s">
        <v>142</v>
      </c>
      <c r="L5035" s="1">
        <v>5</v>
      </c>
      <c r="N5035" s="1">
        <v>1.5</v>
      </c>
      <c r="P5035" s="2">
        <f t="shared" si="330"/>
        <v>75</v>
      </c>
      <c r="R5035" t="str">
        <f t="shared" si="329"/>
        <v/>
      </c>
    </row>
    <row r="5036" spans="1:18" ht="20.399999999999999" x14ac:dyDescent="0.35">
      <c r="A5036" s="1">
        <v>5034</v>
      </c>
      <c r="B5036" s="1" t="s">
        <v>510</v>
      </c>
      <c r="C5036" s="1" t="s">
        <v>15</v>
      </c>
      <c r="D5036" s="1">
        <v>2006</v>
      </c>
      <c r="E5036" s="1">
        <v>44000</v>
      </c>
      <c r="F5036" s="1" t="s">
        <v>28</v>
      </c>
      <c r="G5036" s="1" t="s">
        <v>17</v>
      </c>
      <c r="H5036" s="1" t="s">
        <v>18</v>
      </c>
      <c r="I5036" s="1">
        <v>17.7</v>
      </c>
      <c r="J5036" s="1" t="s">
        <v>24</v>
      </c>
      <c r="K5036" s="1" t="s">
        <v>169</v>
      </c>
      <c r="L5036" s="1">
        <v>5</v>
      </c>
      <c r="N5036" s="1">
        <v>1.55</v>
      </c>
      <c r="P5036" s="2">
        <f t="shared" si="330"/>
        <v>78</v>
      </c>
      <c r="R5036" t="str">
        <f t="shared" si="329"/>
        <v/>
      </c>
    </row>
    <row r="5037" spans="1:18" ht="20.399999999999999" x14ac:dyDescent="0.35">
      <c r="A5037" s="1">
        <v>5035</v>
      </c>
      <c r="B5037" s="1" t="s">
        <v>2448</v>
      </c>
      <c r="C5037" s="1" t="s">
        <v>74</v>
      </c>
      <c r="D5037" s="1">
        <v>2010</v>
      </c>
      <c r="E5037" s="1">
        <v>78400</v>
      </c>
      <c r="F5037" s="1" t="s">
        <v>28</v>
      </c>
      <c r="G5037" s="1" t="s">
        <v>17</v>
      </c>
      <c r="H5037" s="1" t="s">
        <v>36</v>
      </c>
      <c r="I5037" s="1">
        <v>15.6</v>
      </c>
      <c r="J5037" s="1" t="s">
        <v>24</v>
      </c>
      <c r="K5037" s="1" t="s">
        <v>424</v>
      </c>
      <c r="L5037" s="1">
        <v>5</v>
      </c>
      <c r="N5037" s="1">
        <v>2.75</v>
      </c>
      <c r="P5037" s="2">
        <f t="shared" si="330"/>
        <v>70</v>
      </c>
      <c r="R5037" t="str">
        <f t="shared" si="329"/>
        <v/>
      </c>
    </row>
    <row r="5038" spans="1:18" ht="20.399999999999999" x14ac:dyDescent="0.35">
      <c r="A5038" s="1">
        <v>5036</v>
      </c>
      <c r="B5038" s="1" t="s">
        <v>1458</v>
      </c>
      <c r="C5038" s="1" t="s">
        <v>15</v>
      </c>
      <c r="D5038" s="1">
        <v>2014</v>
      </c>
      <c r="E5038" s="1">
        <v>71300</v>
      </c>
      <c r="F5038" s="1" t="s">
        <v>28</v>
      </c>
      <c r="G5038" s="1" t="s">
        <v>17</v>
      </c>
      <c r="H5038" s="1" t="s">
        <v>18</v>
      </c>
      <c r="I5038" s="1">
        <v>13.06</v>
      </c>
      <c r="J5038" s="1" t="s">
        <v>24</v>
      </c>
      <c r="K5038" s="1" t="s">
        <v>1487</v>
      </c>
      <c r="L5038" s="1">
        <v>5</v>
      </c>
      <c r="N5038" s="1">
        <v>4.25</v>
      </c>
      <c r="P5038" s="2">
        <f t="shared" si="330"/>
        <v>102.53</v>
      </c>
      <c r="R5038" t="str">
        <f t="shared" si="329"/>
        <v/>
      </c>
    </row>
    <row r="5039" spans="1:18" ht="20.399999999999999" x14ac:dyDescent="0.35">
      <c r="A5039" s="1">
        <v>5037</v>
      </c>
      <c r="B5039" s="1" t="s">
        <v>204</v>
      </c>
      <c r="C5039" s="1" t="s">
        <v>57</v>
      </c>
      <c r="D5039" s="1">
        <v>2015</v>
      </c>
      <c r="E5039" s="1">
        <v>18000</v>
      </c>
      <c r="F5039" s="1" t="s">
        <v>28</v>
      </c>
      <c r="G5039" s="1" t="s">
        <v>17</v>
      </c>
      <c r="H5039" s="1" t="s">
        <v>18</v>
      </c>
      <c r="I5039" s="1">
        <v>20.36</v>
      </c>
      <c r="J5039" s="1" t="s">
        <v>24</v>
      </c>
      <c r="K5039" s="1" t="s">
        <v>151</v>
      </c>
      <c r="L5039" s="1">
        <v>5</v>
      </c>
      <c r="N5039" s="1">
        <v>2.85</v>
      </c>
      <c r="P5039" s="2">
        <f t="shared" si="330"/>
        <v>78.900000000000006</v>
      </c>
      <c r="R5039" t="str">
        <f t="shared" si="329"/>
        <v/>
      </c>
    </row>
    <row r="5040" spans="1:18" ht="20.399999999999999" x14ac:dyDescent="0.35">
      <c r="A5040" s="1">
        <v>5038</v>
      </c>
      <c r="B5040" s="1" t="s">
        <v>1412</v>
      </c>
      <c r="C5040" s="1" t="s">
        <v>34</v>
      </c>
      <c r="D5040" s="1">
        <v>2019</v>
      </c>
      <c r="E5040" s="1">
        <v>24013</v>
      </c>
      <c r="F5040" s="1" t="s">
        <v>23</v>
      </c>
      <c r="G5040" s="1" t="s">
        <v>35</v>
      </c>
      <c r="H5040" s="1" t="s">
        <v>18</v>
      </c>
      <c r="I5040" s="1">
        <v>12.81</v>
      </c>
      <c r="J5040" s="1" t="s">
        <v>24</v>
      </c>
      <c r="K5040" s="1" t="s">
        <v>1413</v>
      </c>
      <c r="L5040" s="1">
        <v>7</v>
      </c>
      <c r="M5040" s="1" t="s">
        <v>2603</v>
      </c>
      <c r="N5040" s="1">
        <v>56.14</v>
      </c>
      <c r="P5040" s="2">
        <f t="shared" si="330"/>
        <v>148.31</v>
      </c>
      <c r="Q5040">
        <f t="shared" si="328"/>
        <v>6922000</v>
      </c>
      <c r="R5040">
        <f t="shared" si="329"/>
        <v>99.997857411152864</v>
      </c>
    </row>
    <row r="5041" spans="1:18" ht="20.399999999999999" x14ac:dyDescent="0.35">
      <c r="A5041" s="1">
        <v>5039</v>
      </c>
      <c r="B5041" s="1" t="s">
        <v>2604</v>
      </c>
      <c r="C5041" s="1" t="s">
        <v>129</v>
      </c>
      <c r="D5041" s="1">
        <v>2009</v>
      </c>
      <c r="E5041" s="1">
        <v>99100</v>
      </c>
      <c r="F5041" s="1" t="s">
        <v>28</v>
      </c>
      <c r="G5041" s="1" t="s">
        <v>35</v>
      </c>
      <c r="H5041" s="1" t="s">
        <v>36</v>
      </c>
      <c r="I5041" s="1">
        <v>9.74</v>
      </c>
      <c r="J5041" s="1" t="s">
        <v>24</v>
      </c>
      <c r="K5041" s="1" t="s">
        <v>2605</v>
      </c>
      <c r="L5041" s="1">
        <v>5</v>
      </c>
      <c r="N5041" s="1">
        <v>10</v>
      </c>
      <c r="P5041" s="2">
        <f t="shared" si="330"/>
        <v>208</v>
      </c>
      <c r="R5041" t="str">
        <f t="shared" si="329"/>
        <v/>
      </c>
    </row>
    <row r="5042" spans="1:18" ht="20.399999999999999" x14ac:dyDescent="0.35">
      <c r="A5042" s="1">
        <v>5040</v>
      </c>
      <c r="B5042" s="1" t="s">
        <v>2606</v>
      </c>
      <c r="C5042" s="1" t="s">
        <v>15</v>
      </c>
      <c r="D5042" s="1">
        <v>2003</v>
      </c>
      <c r="E5042" s="1">
        <v>62000</v>
      </c>
      <c r="F5042" s="1" t="s">
        <v>28</v>
      </c>
      <c r="G5042" s="1" t="s">
        <v>17</v>
      </c>
      <c r="H5042" s="1" t="s">
        <v>36</v>
      </c>
      <c r="I5042" s="1">
        <v>11.3</v>
      </c>
      <c r="J5042" s="1" t="s">
        <v>24</v>
      </c>
      <c r="K5042" s="1" t="s">
        <v>347</v>
      </c>
      <c r="L5042" s="1">
        <v>8</v>
      </c>
      <c r="N5042" s="1">
        <v>1.25</v>
      </c>
      <c r="P5042" s="2">
        <f t="shared" si="330"/>
        <v>83.1</v>
      </c>
      <c r="R5042" t="str">
        <f t="shared" si="329"/>
        <v/>
      </c>
    </row>
    <row r="5043" spans="1:18" ht="20.399999999999999" x14ac:dyDescent="0.35">
      <c r="A5043" s="1">
        <v>5041</v>
      </c>
      <c r="B5043" s="1" t="s">
        <v>462</v>
      </c>
      <c r="C5043" s="1" t="s">
        <v>57</v>
      </c>
      <c r="D5043" s="1">
        <v>2017</v>
      </c>
      <c r="E5043" s="1">
        <v>14000</v>
      </c>
      <c r="F5043" s="1" t="s">
        <v>23</v>
      </c>
      <c r="G5043" s="1" t="s">
        <v>17</v>
      </c>
      <c r="H5043" s="1" t="s">
        <v>18</v>
      </c>
      <c r="I5043" s="1">
        <v>26.59</v>
      </c>
      <c r="J5043" s="1" t="s">
        <v>24</v>
      </c>
      <c r="K5043" s="1" t="s">
        <v>51</v>
      </c>
      <c r="L5043" s="1">
        <v>5</v>
      </c>
      <c r="N5043" s="1">
        <v>7.5</v>
      </c>
      <c r="P5043" s="2">
        <f t="shared" si="330"/>
        <v>74</v>
      </c>
      <c r="R5043" t="str">
        <f t="shared" si="329"/>
        <v/>
      </c>
    </row>
    <row r="5044" spans="1:18" ht="20.399999999999999" x14ac:dyDescent="0.35">
      <c r="A5044" s="1">
        <v>5042</v>
      </c>
      <c r="B5044" s="1" t="s">
        <v>1840</v>
      </c>
      <c r="C5044" s="1" t="s">
        <v>34</v>
      </c>
      <c r="D5044" s="1">
        <v>2015</v>
      </c>
      <c r="E5044" s="1">
        <v>44811</v>
      </c>
      <c r="F5044" s="1" t="s">
        <v>23</v>
      </c>
      <c r="G5044" s="1" t="s">
        <v>35</v>
      </c>
      <c r="H5044" s="1" t="s">
        <v>18</v>
      </c>
      <c r="I5044" s="1">
        <v>17.11</v>
      </c>
      <c r="J5044" s="1" t="s">
        <v>24</v>
      </c>
      <c r="K5044" s="1" t="s">
        <v>139</v>
      </c>
      <c r="L5044" s="1">
        <v>5</v>
      </c>
      <c r="N5044" s="1">
        <v>25.81</v>
      </c>
      <c r="P5044" s="2">
        <f t="shared" si="330"/>
        <v>174.33</v>
      </c>
      <c r="R5044" t="str">
        <f t="shared" si="329"/>
        <v/>
      </c>
    </row>
    <row r="5045" spans="1:18" ht="20.399999999999999" x14ac:dyDescent="0.35">
      <c r="A5045" s="1">
        <v>5043</v>
      </c>
      <c r="B5045" s="1" t="s">
        <v>2197</v>
      </c>
      <c r="C5045" s="1" t="s">
        <v>129</v>
      </c>
      <c r="D5045" s="1">
        <v>2014</v>
      </c>
      <c r="E5045" s="1">
        <v>44000</v>
      </c>
      <c r="F5045" s="1" t="s">
        <v>28</v>
      </c>
      <c r="G5045" s="1" t="s">
        <v>17</v>
      </c>
      <c r="H5045" s="1" t="s">
        <v>18</v>
      </c>
      <c r="I5045" s="1">
        <v>16.47</v>
      </c>
      <c r="J5045" s="1" t="s">
        <v>24</v>
      </c>
      <c r="K5045" s="1" t="s">
        <v>51</v>
      </c>
      <c r="L5045" s="1">
        <v>5</v>
      </c>
      <c r="N5045" s="1">
        <v>4.3</v>
      </c>
      <c r="P5045" s="2">
        <f t="shared" si="330"/>
        <v>74</v>
      </c>
      <c r="R5045" t="str">
        <f t="shared" si="329"/>
        <v/>
      </c>
    </row>
    <row r="5046" spans="1:18" ht="20.399999999999999" x14ac:dyDescent="0.35">
      <c r="A5046" s="1">
        <v>5044</v>
      </c>
      <c r="B5046" s="1" t="s">
        <v>293</v>
      </c>
      <c r="C5046" s="1" t="s">
        <v>27</v>
      </c>
      <c r="D5046" s="1">
        <v>2010</v>
      </c>
      <c r="E5046" s="1">
        <v>136000</v>
      </c>
      <c r="F5046" s="1" t="s">
        <v>23</v>
      </c>
      <c r="G5046" s="1" t="s">
        <v>17</v>
      </c>
      <c r="H5046" s="1" t="s">
        <v>36</v>
      </c>
      <c r="I5046" s="1">
        <v>11.5</v>
      </c>
      <c r="J5046" s="1" t="s">
        <v>24</v>
      </c>
      <c r="K5046" s="1" t="s">
        <v>294</v>
      </c>
      <c r="L5046" s="1">
        <v>7</v>
      </c>
      <c r="N5046" s="1">
        <v>11</v>
      </c>
      <c r="P5046" s="2">
        <f t="shared" si="330"/>
        <v>171</v>
      </c>
      <c r="R5046" t="str">
        <f t="shared" si="329"/>
        <v/>
      </c>
    </row>
    <row r="5047" spans="1:18" ht="20.399999999999999" x14ac:dyDescent="0.35">
      <c r="A5047" s="1">
        <v>5045</v>
      </c>
      <c r="B5047" s="1" t="s">
        <v>293</v>
      </c>
      <c r="C5047" s="1" t="s">
        <v>43</v>
      </c>
      <c r="D5047" s="1">
        <v>2010</v>
      </c>
      <c r="E5047" s="1">
        <v>144113</v>
      </c>
      <c r="F5047" s="1" t="s">
        <v>23</v>
      </c>
      <c r="G5047" s="1" t="s">
        <v>17</v>
      </c>
      <c r="H5047" s="1" t="s">
        <v>36</v>
      </c>
      <c r="I5047" s="1">
        <v>11.5</v>
      </c>
      <c r="J5047" s="1" t="s">
        <v>24</v>
      </c>
      <c r="K5047" s="1" t="s">
        <v>294</v>
      </c>
      <c r="L5047" s="1">
        <v>7</v>
      </c>
      <c r="N5047" s="1">
        <v>11.75</v>
      </c>
      <c r="P5047" s="2">
        <f t="shared" si="330"/>
        <v>171</v>
      </c>
      <c r="R5047" t="str">
        <f t="shared" si="329"/>
        <v/>
      </c>
    </row>
    <row r="5048" spans="1:18" ht="20.399999999999999" x14ac:dyDescent="0.35">
      <c r="A5048" s="1">
        <v>5046</v>
      </c>
      <c r="B5048" s="1" t="s">
        <v>796</v>
      </c>
      <c r="C5048" s="1" t="s">
        <v>34</v>
      </c>
      <c r="D5048" s="1">
        <v>2012</v>
      </c>
      <c r="E5048" s="1">
        <v>94989</v>
      </c>
      <c r="F5048" s="1" t="s">
        <v>28</v>
      </c>
      <c r="G5048" s="1" t="s">
        <v>17</v>
      </c>
      <c r="H5048" s="1" t="s">
        <v>18</v>
      </c>
      <c r="I5048" s="1">
        <v>12.8</v>
      </c>
      <c r="J5048" s="1" t="s">
        <v>24</v>
      </c>
      <c r="K5048" s="1" t="s">
        <v>507</v>
      </c>
      <c r="L5048" s="1">
        <v>5</v>
      </c>
      <c r="N5048" s="1">
        <v>6.58</v>
      </c>
      <c r="P5048" s="2">
        <f t="shared" si="330"/>
        <v>177.6</v>
      </c>
      <c r="R5048" t="str">
        <f t="shared" si="329"/>
        <v/>
      </c>
    </row>
    <row r="5049" spans="1:18" ht="20.399999999999999" x14ac:dyDescent="0.35">
      <c r="A5049" s="1">
        <v>5047</v>
      </c>
      <c r="B5049" s="1" t="s">
        <v>410</v>
      </c>
      <c r="C5049" s="1" t="s">
        <v>27</v>
      </c>
      <c r="D5049" s="1">
        <v>2012</v>
      </c>
      <c r="E5049" s="1">
        <v>58133</v>
      </c>
      <c r="F5049" s="1" t="s">
        <v>23</v>
      </c>
      <c r="G5049" s="1" t="s">
        <v>17</v>
      </c>
      <c r="H5049" s="1" t="s">
        <v>18</v>
      </c>
      <c r="I5049" s="1">
        <v>22.9</v>
      </c>
      <c r="J5049" s="1" t="s">
        <v>24</v>
      </c>
      <c r="K5049" s="1" t="s">
        <v>51</v>
      </c>
      <c r="L5049" s="1">
        <v>5</v>
      </c>
      <c r="N5049" s="1">
        <v>4.8</v>
      </c>
      <c r="P5049" s="2">
        <f t="shared" si="330"/>
        <v>74</v>
      </c>
      <c r="R5049" t="str">
        <f t="shared" si="329"/>
        <v/>
      </c>
    </row>
    <row r="5050" spans="1:18" ht="20.399999999999999" x14ac:dyDescent="0.35">
      <c r="A5050" s="1">
        <v>5048</v>
      </c>
      <c r="B5050" s="1" t="s">
        <v>2607</v>
      </c>
      <c r="C5050" s="1" t="s">
        <v>22</v>
      </c>
      <c r="D5050" s="1">
        <v>2008</v>
      </c>
      <c r="E5050" s="1">
        <v>61000</v>
      </c>
      <c r="F5050" s="1" t="s">
        <v>28</v>
      </c>
      <c r="G5050" s="1" t="s">
        <v>17</v>
      </c>
      <c r="H5050" s="1" t="s">
        <v>36</v>
      </c>
      <c r="I5050" s="1">
        <v>17.5</v>
      </c>
      <c r="J5050" s="1" t="s">
        <v>24</v>
      </c>
      <c r="K5050" s="1" t="s">
        <v>424</v>
      </c>
      <c r="L5050" s="1">
        <v>5</v>
      </c>
      <c r="N5050" s="1">
        <v>1.65</v>
      </c>
      <c r="P5050" s="2">
        <f t="shared" ref="P5050:P5066" si="331">--LEFT(K5050, FIND(" ", K5050) - 1)</f>
        <v>70</v>
      </c>
      <c r="R5050" t="str">
        <f t="shared" si="329"/>
        <v/>
      </c>
    </row>
    <row r="5051" spans="1:18" ht="20.399999999999999" x14ac:dyDescent="0.35">
      <c r="A5051" s="1">
        <v>5049</v>
      </c>
      <c r="B5051" s="1" t="s">
        <v>2000</v>
      </c>
      <c r="C5051" s="1" t="s">
        <v>57</v>
      </c>
      <c r="D5051" s="1">
        <v>2017</v>
      </c>
      <c r="E5051" s="1">
        <v>27000</v>
      </c>
      <c r="F5051" s="1" t="s">
        <v>23</v>
      </c>
      <c r="G5051" s="1" t="s">
        <v>17</v>
      </c>
      <c r="H5051" s="1" t="s">
        <v>18</v>
      </c>
      <c r="I5051" s="1">
        <v>17.100000000000001</v>
      </c>
      <c r="J5051" s="1" t="s">
        <v>24</v>
      </c>
      <c r="K5051" s="1" t="s">
        <v>163</v>
      </c>
      <c r="L5051" s="1">
        <v>5</v>
      </c>
      <c r="M5051" s="1" t="s">
        <v>2608</v>
      </c>
      <c r="N5051" s="1">
        <v>15</v>
      </c>
      <c r="P5051" s="2">
        <f t="shared" si="331"/>
        <v>170</v>
      </c>
      <c r="Q5051">
        <f t="shared" si="328"/>
        <v>1845000</v>
      </c>
      <c r="R5051">
        <f t="shared" si="329"/>
        <v>99.990785907859077</v>
      </c>
    </row>
    <row r="5052" spans="1:18" ht="20.399999999999999" x14ac:dyDescent="0.35">
      <c r="A5052" s="1">
        <v>5050</v>
      </c>
      <c r="B5052" s="1" t="s">
        <v>241</v>
      </c>
      <c r="C5052" s="1" t="s">
        <v>129</v>
      </c>
      <c r="D5052" s="1">
        <v>2014</v>
      </c>
      <c r="E5052" s="1">
        <v>18050</v>
      </c>
      <c r="F5052" s="1" t="s">
        <v>28</v>
      </c>
      <c r="G5052" s="1" t="s">
        <v>17</v>
      </c>
      <c r="H5052" s="1" t="s">
        <v>36</v>
      </c>
      <c r="I5052" s="1">
        <v>25.4</v>
      </c>
      <c r="J5052" s="1" t="s">
        <v>24</v>
      </c>
      <c r="K5052" s="1" t="s">
        <v>118</v>
      </c>
      <c r="L5052" s="1">
        <v>4</v>
      </c>
      <c r="N5052" s="1">
        <v>1</v>
      </c>
      <c r="P5052" s="2">
        <f t="shared" si="331"/>
        <v>37.5</v>
      </c>
      <c r="R5052" t="str">
        <f t="shared" si="329"/>
        <v/>
      </c>
    </row>
    <row r="5053" spans="1:18" ht="20.399999999999999" x14ac:dyDescent="0.35">
      <c r="A5053" s="1">
        <v>5051</v>
      </c>
      <c r="B5053" s="1" t="s">
        <v>2609</v>
      </c>
      <c r="C5053" s="1" t="s">
        <v>39</v>
      </c>
      <c r="D5053" s="1">
        <v>2007</v>
      </c>
      <c r="E5053" s="1">
        <v>145277</v>
      </c>
      <c r="F5053" s="1" t="s">
        <v>28</v>
      </c>
      <c r="G5053" s="1" t="s">
        <v>17</v>
      </c>
      <c r="H5053" s="1" t="s">
        <v>18</v>
      </c>
      <c r="I5053" s="1">
        <v>15.3</v>
      </c>
      <c r="J5053" s="1" t="s">
        <v>24</v>
      </c>
      <c r="K5053" s="1" t="s">
        <v>1575</v>
      </c>
      <c r="L5053" s="1">
        <v>5</v>
      </c>
      <c r="N5053" s="1">
        <v>1.65</v>
      </c>
      <c r="P5053" s="2">
        <f t="shared" si="331"/>
        <v>101</v>
      </c>
      <c r="R5053" t="str">
        <f t="shared" si="329"/>
        <v/>
      </c>
    </row>
    <row r="5054" spans="1:18" ht="20.399999999999999" x14ac:dyDescent="0.35">
      <c r="A5054" s="1">
        <v>5052</v>
      </c>
      <c r="B5054" s="1" t="s">
        <v>1931</v>
      </c>
      <c r="C5054" s="1" t="s">
        <v>129</v>
      </c>
      <c r="D5054" s="1">
        <v>2015</v>
      </c>
      <c r="E5054" s="1">
        <v>42000</v>
      </c>
      <c r="F5054" s="1" t="s">
        <v>23</v>
      </c>
      <c r="G5054" s="1" t="s">
        <v>17</v>
      </c>
      <c r="H5054" s="1" t="s">
        <v>18</v>
      </c>
      <c r="I5054" s="1">
        <v>27.62</v>
      </c>
      <c r="J5054" s="1" t="s">
        <v>24</v>
      </c>
      <c r="K5054" s="1" t="s">
        <v>555</v>
      </c>
      <c r="L5054" s="1">
        <v>5</v>
      </c>
      <c r="N5054" s="1">
        <v>3.6</v>
      </c>
      <c r="P5054" s="2">
        <f t="shared" si="331"/>
        <v>47</v>
      </c>
      <c r="R5054" t="str">
        <f t="shared" si="329"/>
        <v/>
      </c>
    </row>
    <row r="5055" spans="1:18" ht="20.399999999999999" x14ac:dyDescent="0.35">
      <c r="A5055" s="1">
        <v>5053</v>
      </c>
      <c r="B5055" s="1" t="s">
        <v>293</v>
      </c>
      <c r="C5055" s="1" t="s">
        <v>61</v>
      </c>
      <c r="D5055" s="1">
        <v>2011</v>
      </c>
      <c r="E5055" s="1">
        <v>86000</v>
      </c>
      <c r="F5055" s="1" t="s">
        <v>23</v>
      </c>
      <c r="G5055" s="1" t="s">
        <v>17</v>
      </c>
      <c r="H5055" s="1" t="s">
        <v>18</v>
      </c>
      <c r="I5055" s="1">
        <v>11.5</v>
      </c>
      <c r="J5055" s="1" t="s">
        <v>24</v>
      </c>
      <c r="K5055" s="1" t="s">
        <v>294</v>
      </c>
      <c r="L5055" s="1">
        <v>7</v>
      </c>
      <c r="N5055" s="1">
        <v>11.5</v>
      </c>
      <c r="P5055" s="2">
        <f t="shared" si="331"/>
        <v>171</v>
      </c>
      <c r="R5055" t="str">
        <f t="shared" si="329"/>
        <v/>
      </c>
    </row>
    <row r="5056" spans="1:18" ht="20.399999999999999" x14ac:dyDescent="0.35">
      <c r="A5056" s="1">
        <v>5054</v>
      </c>
      <c r="B5056" s="1" t="s">
        <v>1931</v>
      </c>
      <c r="C5056" s="1" t="s">
        <v>129</v>
      </c>
      <c r="D5056" s="1">
        <v>2015</v>
      </c>
      <c r="E5056" s="1">
        <v>42150</v>
      </c>
      <c r="F5056" s="1" t="s">
        <v>23</v>
      </c>
      <c r="G5056" s="1" t="s">
        <v>17</v>
      </c>
      <c r="H5056" s="1" t="s">
        <v>18</v>
      </c>
      <c r="I5056" s="1">
        <v>27.62</v>
      </c>
      <c r="J5056" s="1" t="s">
        <v>24</v>
      </c>
      <c r="K5056" s="1" t="s">
        <v>555</v>
      </c>
      <c r="L5056" s="1">
        <v>5</v>
      </c>
      <c r="N5056" s="1">
        <v>3.6</v>
      </c>
      <c r="P5056" s="2">
        <f t="shared" si="331"/>
        <v>47</v>
      </c>
      <c r="R5056" t="str">
        <f t="shared" si="329"/>
        <v/>
      </c>
    </row>
    <row r="5057" spans="1:18" ht="20.399999999999999" x14ac:dyDescent="0.35">
      <c r="A5057" s="1">
        <v>5055</v>
      </c>
      <c r="B5057" s="1" t="s">
        <v>621</v>
      </c>
      <c r="C5057" s="1" t="s">
        <v>22</v>
      </c>
      <c r="D5057" s="1">
        <v>2015</v>
      </c>
      <c r="E5057" s="1">
        <v>30158</v>
      </c>
      <c r="F5057" s="1" t="s">
        <v>28</v>
      </c>
      <c r="G5057" s="1" t="s">
        <v>17</v>
      </c>
      <c r="H5057" s="1" t="s">
        <v>18</v>
      </c>
      <c r="I5057" s="1">
        <v>21.1</v>
      </c>
      <c r="J5057" s="1" t="s">
        <v>24</v>
      </c>
      <c r="K5057" s="1" t="s">
        <v>41</v>
      </c>
      <c r="L5057" s="1">
        <v>5</v>
      </c>
      <c r="N5057" s="1">
        <v>3.05</v>
      </c>
      <c r="P5057" s="2">
        <f t="shared" si="331"/>
        <v>55.2</v>
      </c>
      <c r="R5057" t="str">
        <f t="shared" si="329"/>
        <v/>
      </c>
    </row>
    <row r="5058" spans="1:18" ht="20.399999999999999" x14ac:dyDescent="0.35">
      <c r="A5058" s="1">
        <v>5056</v>
      </c>
      <c r="B5058" s="1" t="s">
        <v>2610</v>
      </c>
      <c r="C5058" s="1" t="s">
        <v>74</v>
      </c>
      <c r="D5058" s="1">
        <v>2011</v>
      </c>
      <c r="E5058" s="1">
        <v>47000</v>
      </c>
      <c r="F5058" s="1" t="s">
        <v>23</v>
      </c>
      <c r="G5058" s="1" t="s">
        <v>17</v>
      </c>
      <c r="H5058" s="1" t="s">
        <v>36</v>
      </c>
      <c r="I5058" s="1">
        <v>23.5</v>
      </c>
      <c r="J5058" s="1" t="s">
        <v>24</v>
      </c>
      <c r="K5058" s="1" t="s">
        <v>219</v>
      </c>
      <c r="L5058" s="1">
        <v>5</v>
      </c>
      <c r="N5058" s="1">
        <v>6</v>
      </c>
      <c r="P5058" s="2">
        <f t="shared" si="331"/>
        <v>90</v>
      </c>
      <c r="R5058" t="str">
        <f t="shared" si="329"/>
        <v/>
      </c>
    </row>
    <row r="5059" spans="1:18" ht="20.399999999999999" x14ac:dyDescent="0.35">
      <c r="A5059" s="1">
        <v>5057</v>
      </c>
      <c r="B5059" s="1" t="s">
        <v>2197</v>
      </c>
      <c r="C5059" s="1" t="s">
        <v>129</v>
      </c>
      <c r="D5059" s="1">
        <v>2013</v>
      </c>
      <c r="E5059" s="1">
        <v>39000</v>
      </c>
      <c r="F5059" s="1" t="s">
        <v>28</v>
      </c>
      <c r="G5059" s="1" t="s">
        <v>17</v>
      </c>
      <c r="H5059" s="1" t="s">
        <v>18</v>
      </c>
      <c r="I5059" s="1">
        <v>16.47</v>
      </c>
      <c r="J5059" s="1" t="s">
        <v>24</v>
      </c>
      <c r="K5059" s="1" t="s">
        <v>51</v>
      </c>
      <c r="L5059" s="1">
        <v>5</v>
      </c>
      <c r="N5059" s="1">
        <v>3.75</v>
      </c>
      <c r="P5059" s="2">
        <f t="shared" si="331"/>
        <v>74</v>
      </c>
      <c r="R5059" t="str">
        <f t="shared" si="329"/>
        <v/>
      </c>
    </row>
    <row r="5060" spans="1:18" ht="20.399999999999999" x14ac:dyDescent="0.35">
      <c r="A5060" s="1">
        <v>5058</v>
      </c>
      <c r="B5060" s="1" t="s">
        <v>2197</v>
      </c>
      <c r="C5060" s="1" t="s">
        <v>34</v>
      </c>
      <c r="D5060" s="1">
        <v>2016</v>
      </c>
      <c r="E5060" s="1">
        <v>32125</v>
      </c>
      <c r="F5060" s="1" t="s">
        <v>28</v>
      </c>
      <c r="G5060" s="1" t="s">
        <v>17</v>
      </c>
      <c r="H5060" s="1" t="s">
        <v>18</v>
      </c>
      <c r="I5060" s="1">
        <v>16.2</v>
      </c>
      <c r="J5060" s="1" t="s">
        <v>24</v>
      </c>
      <c r="K5060" s="1" t="s">
        <v>51</v>
      </c>
      <c r="L5060" s="1">
        <v>5</v>
      </c>
      <c r="N5060" s="1">
        <v>6.17</v>
      </c>
      <c r="P5060" s="2">
        <f t="shared" si="331"/>
        <v>74</v>
      </c>
      <c r="R5060" t="str">
        <f t="shared" si="329"/>
        <v/>
      </c>
    </row>
    <row r="5061" spans="1:18" ht="20.399999999999999" x14ac:dyDescent="0.35">
      <c r="A5061" s="1">
        <v>5059</v>
      </c>
      <c r="B5061" s="1" t="s">
        <v>793</v>
      </c>
      <c r="C5061" s="1" t="s">
        <v>34</v>
      </c>
      <c r="D5061" s="1">
        <v>2017</v>
      </c>
      <c r="E5061" s="1">
        <v>58829</v>
      </c>
      <c r="F5061" s="1" t="s">
        <v>23</v>
      </c>
      <c r="G5061" s="1" t="s">
        <v>17</v>
      </c>
      <c r="H5061" s="1" t="s">
        <v>18</v>
      </c>
      <c r="I5061" s="1">
        <v>24.3</v>
      </c>
      <c r="J5061" s="1" t="s">
        <v>24</v>
      </c>
      <c r="K5061" s="1" t="s">
        <v>80</v>
      </c>
      <c r="L5061" s="1">
        <v>5</v>
      </c>
      <c r="M5061" s="1" t="s">
        <v>2611</v>
      </c>
      <c r="N5061" s="1">
        <v>9.0500000000000007</v>
      </c>
      <c r="P5061" s="2">
        <f t="shared" si="331"/>
        <v>88.5</v>
      </c>
      <c r="Q5061">
        <f t="shared" si="328"/>
        <v>989000</v>
      </c>
      <c r="R5061">
        <f t="shared" si="329"/>
        <v>99.991051567239637</v>
      </c>
    </row>
    <row r="5062" spans="1:18" ht="20.399999999999999" x14ac:dyDescent="0.35">
      <c r="A5062" s="1">
        <v>5060</v>
      </c>
      <c r="B5062" s="1" t="s">
        <v>312</v>
      </c>
      <c r="C5062" s="1" t="s">
        <v>34</v>
      </c>
      <c r="D5062" s="1">
        <v>2013</v>
      </c>
      <c r="E5062" s="1">
        <v>67559</v>
      </c>
      <c r="F5062" s="1" t="s">
        <v>28</v>
      </c>
      <c r="G5062" s="1" t="s">
        <v>17</v>
      </c>
      <c r="H5062" s="1" t="s">
        <v>18</v>
      </c>
      <c r="I5062" s="1">
        <v>19.399999999999999</v>
      </c>
      <c r="J5062" s="1" t="s">
        <v>24</v>
      </c>
      <c r="K5062" s="1" t="s">
        <v>184</v>
      </c>
      <c r="L5062" s="1">
        <v>5</v>
      </c>
      <c r="N5062" s="1">
        <v>4.05</v>
      </c>
      <c r="P5062" s="2">
        <f t="shared" si="331"/>
        <v>86.8</v>
      </c>
      <c r="R5062" t="str">
        <f t="shared" si="329"/>
        <v/>
      </c>
    </row>
    <row r="5063" spans="1:18" ht="20.399999999999999" x14ac:dyDescent="0.35">
      <c r="A5063" s="1">
        <v>5061</v>
      </c>
      <c r="B5063" s="1" t="s">
        <v>732</v>
      </c>
      <c r="C5063" s="1" t="s">
        <v>22</v>
      </c>
      <c r="D5063" s="1">
        <v>2013</v>
      </c>
      <c r="E5063" s="1">
        <v>55000</v>
      </c>
      <c r="F5063" s="1" t="s">
        <v>28</v>
      </c>
      <c r="G5063" s="1" t="s">
        <v>17</v>
      </c>
      <c r="H5063" s="1" t="s">
        <v>18</v>
      </c>
      <c r="I5063" s="1">
        <v>17.5</v>
      </c>
      <c r="J5063" s="1" t="s">
        <v>24</v>
      </c>
      <c r="K5063" s="1" t="s">
        <v>733</v>
      </c>
      <c r="L5063" s="1">
        <v>5</v>
      </c>
      <c r="N5063" s="1">
        <v>4.25</v>
      </c>
      <c r="P5063" s="2">
        <f t="shared" si="331"/>
        <v>85.8</v>
      </c>
      <c r="R5063" t="str">
        <f t="shared" si="329"/>
        <v/>
      </c>
    </row>
    <row r="5064" spans="1:18" ht="20.399999999999999" x14ac:dyDescent="0.35">
      <c r="A5064" s="1">
        <v>5062</v>
      </c>
      <c r="B5064" s="1" t="s">
        <v>2612</v>
      </c>
      <c r="C5064" s="1" t="s">
        <v>57</v>
      </c>
      <c r="D5064" s="1">
        <v>2018</v>
      </c>
      <c r="E5064" s="1">
        <v>30000</v>
      </c>
      <c r="F5064" s="1" t="s">
        <v>28</v>
      </c>
      <c r="G5064" s="1" t="s">
        <v>17</v>
      </c>
      <c r="H5064" s="1" t="s">
        <v>18</v>
      </c>
      <c r="I5064" s="1">
        <v>23.1</v>
      </c>
      <c r="J5064" s="1" t="s">
        <v>24</v>
      </c>
      <c r="K5064" s="1" t="s">
        <v>398</v>
      </c>
      <c r="L5064" s="1">
        <v>5</v>
      </c>
      <c r="M5064" s="1" t="s">
        <v>2475</v>
      </c>
      <c r="N5064" s="1">
        <v>3.75</v>
      </c>
      <c r="P5064" s="2">
        <f t="shared" si="331"/>
        <v>67.040000000000006</v>
      </c>
      <c r="Q5064">
        <f t="shared" si="328"/>
        <v>487000</v>
      </c>
      <c r="R5064">
        <f t="shared" si="329"/>
        <v>99.986234086242305</v>
      </c>
    </row>
    <row r="5065" spans="1:18" ht="20.399999999999999" x14ac:dyDescent="0.35">
      <c r="A5065" s="1">
        <v>5063</v>
      </c>
      <c r="B5065" s="1" t="s">
        <v>634</v>
      </c>
      <c r="C5065" s="1" t="s">
        <v>15</v>
      </c>
      <c r="D5065" s="1">
        <v>2016</v>
      </c>
      <c r="E5065" s="1">
        <v>28000</v>
      </c>
      <c r="F5065" s="1" t="s">
        <v>28</v>
      </c>
      <c r="G5065" s="1" t="s">
        <v>35</v>
      </c>
      <c r="H5065" s="1" t="s">
        <v>18</v>
      </c>
      <c r="I5065" s="1">
        <v>13</v>
      </c>
      <c r="J5065" s="1" t="s">
        <v>24</v>
      </c>
      <c r="K5065" s="1" t="s">
        <v>283</v>
      </c>
      <c r="L5065" s="1">
        <v>5</v>
      </c>
      <c r="N5065" s="1">
        <v>11.85</v>
      </c>
      <c r="P5065" s="2">
        <f t="shared" si="331"/>
        <v>121.3</v>
      </c>
      <c r="R5065" t="str">
        <f t="shared" si="329"/>
        <v/>
      </c>
    </row>
    <row r="5066" spans="1:18" ht="20.399999999999999" x14ac:dyDescent="0.35">
      <c r="A5066" s="1">
        <v>5064</v>
      </c>
      <c r="B5066" s="1" t="s">
        <v>655</v>
      </c>
      <c r="C5066" s="1" t="s">
        <v>53</v>
      </c>
      <c r="D5066" s="1">
        <v>2016</v>
      </c>
      <c r="E5066" s="1">
        <v>31826</v>
      </c>
      <c r="F5066" s="1" t="s">
        <v>23</v>
      </c>
      <c r="G5066" s="1" t="s">
        <v>17</v>
      </c>
      <c r="H5066" s="1" t="s">
        <v>18</v>
      </c>
      <c r="I5066" s="1">
        <v>22.7</v>
      </c>
      <c r="J5066" s="1" t="s">
        <v>24</v>
      </c>
      <c r="K5066" s="1" t="s">
        <v>210</v>
      </c>
      <c r="L5066" s="1">
        <v>5</v>
      </c>
      <c r="N5066" s="1">
        <v>8.24</v>
      </c>
      <c r="P5066" s="2">
        <f t="shared" si="331"/>
        <v>89.84</v>
      </c>
      <c r="R5066" t="str">
        <f t="shared" si="329"/>
        <v/>
      </c>
    </row>
    <row r="5067" spans="1:18" ht="20.399999999999999" x14ac:dyDescent="0.35">
      <c r="A5067" s="1">
        <v>5065</v>
      </c>
      <c r="B5067" s="1" t="s">
        <v>1668</v>
      </c>
      <c r="C5067" s="1" t="s">
        <v>39</v>
      </c>
      <c r="D5067" s="1">
        <v>2016</v>
      </c>
      <c r="E5067" s="1">
        <v>64000</v>
      </c>
      <c r="F5067" s="1" t="s">
        <v>23</v>
      </c>
      <c r="G5067" s="1" t="s">
        <v>17</v>
      </c>
      <c r="H5067" s="1" t="s">
        <v>18</v>
      </c>
      <c r="I5067" s="1">
        <v>17.8</v>
      </c>
      <c r="J5067" s="1" t="s">
        <v>24</v>
      </c>
      <c r="K5067" s="1" t="s">
        <v>188</v>
      </c>
      <c r="L5067" s="1">
        <v>5</v>
      </c>
      <c r="N5067" s="1">
        <v>5.99</v>
      </c>
      <c r="P5067" s="2"/>
      <c r="R5067" t="str">
        <f t="shared" si="329"/>
        <v/>
      </c>
    </row>
    <row r="5068" spans="1:18" ht="20.399999999999999" x14ac:dyDescent="0.35">
      <c r="A5068" s="1">
        <v>5066</v>
      </c>
      <c r="B5068" s="1" t="s">
        <v>539</v>
      </c>
      <c r="C5068" s="1" t="s">
        <v>43</v>
      </c>
      <c r="D5068" s="1">
        <v>2008</v>
      </c>
      <c r="E5068" s="1">
        <v>100009</v>
      </c>
      <c r="F5068" s="1" t="s">
        <v>28</v>
      </c>
      <c r="G5068" s="1" t="s">
        <v>17</v>
      </c>
      <c r="H5068" s="1" t="s">
        <v>36</v>
      </c>
      <c r="I5068" s="1">
        <v>13.1</v>
      </c>
      <c r="J5068" s="1" t="s">
        <v>24</v>
      </c>
      <c r="K5068" s="1" t="s">
        <v>540</v>
      </c>
      <c r="L5068" s="1">
        <v>5</v>
      </c>
      <c r="N5068" s="1">
        <v>6.5</v>
      </c>
      <c r="P5068" s="2">
        <f t="shared" ref="P5068:P5099" si="332">--LEFT(K5068, FIND(" ", K5068) - 1)</f>
        <v>141.1</v>
      </c>
      <c r="R5068" t="str">
        <f t="shared" si="329"/>
        <v/>
      </c>
    </row>
    <row r="5069" spans="1:18" ht="20.399999999999999" x14ac:dyDescent="0.35">
      <c r="A5069" s="1">
        <v>5067</v>
      </c>
      <c r="B5069" s="1" t="s">
        <v>2205</v>
      </c>
      <c r="C5069" s="1" t="s">
        <v>34</v>
      </c>
      <c r="D5069" s="1">
        <v>2019</v>
      </c>
      <c r="E5069" s="1">
        <v>17201</v>
      </c>
      <c r="F5069" s="1" t="s">
        <v>23</v>
      </c>
      <c r="G5069" s="1" t="s">
        <v>35</v>
      </c>
      <c r="H5069" s="1" t="s">
        <v>18</v>
      </c>
      <c r="I5069" s="1">
        <v>12.51</v>
      </c>
      <c r="J5069" s="1" t="s">
        <v>24</v>
      </c>
      <c r="K5069" s="1" t="s">
        <v>62</v>
      </c>
      <c r="L5069" s="1">
        <v>7</v>
      </c>
      <c r="N5069" s="1">
        <v>58.91</v>
      </c>
      <c r="P5069" s="2">
        <f t="shared" si="332"/>
        <v>187.7</v>
      </c>
      <c r="R5069" t="str">
        <f t="shared" ref="R5069:R5132" si="333">IF(Q5069&lt;&gt;"", ((Q5069 - P5069) / Q5069) * 100, "")</f>
        <v/>
      </c>
    </row>
    <row r="5070" spans="1:18" ht="20.399999999999999" x14ac:dyDescent="0.35">
      <c r="A5070" s="1">
        <v>5068</v>
      </c>
      <c r="B5070" s="1" t="s">
        <v>211</v>
      </c>
      <c r="C5070" s="1" t="s">
        <v>61</v>
      </c>
      <c r="D5070" s="1">
        <v>2014</v>
      </c>
      <c r="E5070" s="1">
        <v>74345</v>
      </c>
      <c r="F5070" s="1" t="s">
        <v>23</v>
      </c>
      <c r="G5070" s="1" t="s">
        <v>17</v>
      </c>
      <c r="H5070" s="1" t="s">
        <v>18</v>
      </c>
      <c r="I5070" s="1">
        <v>15.1</v>
      </c>
      <c r="J5070" s="1" t="s">
        <v>24</v>
      </c>
      <c r="K5070" s="1" t="s">
        <v>167</v>
      </c>
      <c r="L5070" s="1">
        <v>7</v>
      </c>
      <c r="N5070" s="1">
        <v>8</v>
      </c>
      <c r="P5070" s="2">
        <f t="shared" si="332"/>
        <v>140</v>
      </c>
      <c r="R5070" t="str">
        <f t="shared" si="333"/>
        <v/>
      </c>
    </row>
    <row r="5071" spans="1:18" ht="20.399999999999999" x14ac:dyDescent="0.35">
      <c r="A5071" s="1">
        <v>5069</v>
      </c>
      <c r="B5071" s="1" t="s">
        <v>849</v>
      </c>
      <c r="C5071" s="1" t="s">
        <v>53</v>
      </c>
      <c r="D5071" s="1">
        <v>2015</v>
      </c>
      <c r="E5071" s="1">
        <v>58134</v>
      </c>
      <c r="F5071" s="1" t="s">
        <v>28</v>
      </c>
      <c r="G5071" s="1" t="s">
        <v>17</v>
      </c>
      <c r="H5071" s="1" t="s">
        <v>18</v>
      </c>
      <c r="I5071" s="1">
        <v>16.47</v>
      </c>
      <c r="J5071" s="1" t="s">
        <v>24</v>
      </c>
      <c r="K5071" s="1" t="s">
        <v>51</v>
      </c>
      <c r="L5071" s="1">
        <v>5</v>
      </c>
      <c r="N5071" s="1">
        <v>4.6399999999999997</v>
      </c>
      <c r="P5071" s="2">
        <f t="shared" si="332"/>
        <v>74</v>
      </c>
      <c r="R5071" t="str">
        <f t="shared" si="333"/>
        <v/>
      </c>
    </row>
    <row r="5072" spans="1:18" ht="20.399999999999999" x14ac:dyDescent="0.35">
      <c r="A5072" s="1">
        <v>5070</v>
      </c>
      <c r="B5072" s="1" t="s">
        <v>1152</v>
      </c>
      <c r="C5072" s="1" t="s">
        <v>53</v>
      </c>
      <c r="D5072" s="1">
        <v>2010</v>
      </c>
      <c r="E5072" s="1">
        <v>30566</v>
      </c>
      <c r="F5072" s="1" t="s">
        <v>28</v>
      </c>
      <c r="G5072" s="1" t="s">
        <v>35</v>
      </c>
      <c r="H5072" s="1" t="s">
        <v>18</v>
      </c>
      <c r="I5072" s="1">
        <v>19.2</v>
      </c>
      <c r="J5072" s="1" t="s">
        <v>24</v>
      </c>
      <c r="K5072" s="1" t="s">
        <v>84</v>
      </c>
      <c r="L5072" s="1">
        <v>5</v>
      </c>
      <c r="N5072" s="1">
        <v>3.32</v>
      </c>
      <c r="P5072" s="2">
        <f t="shared" si="332"/>
        <v>80</v>
      </c>
      <c r="R5072" t="str">
        <f t="shared" si="333"/>
        <v/>
      </c>
    </row>
    <row r="5073" spans="1:18" ht="20.399999999999999" x14ac:dyDescent="0.35">
      <c r="A5073" s="1">
        <v>5071</v>
      </c>
      <c r="B5073" s="1" t="s">
        <v>324</v>
      </c>
      <c r="C5073" s="1" t="s">
        <v>27</v>
      </c>
      <c r="D5073" s="1">
        <v>2012</v>
      </c>
      <c r="E5073" s="1">
        <v>55231</v>
      </c>
      <c r="F5073" s="1" t="s">
        <v>28</v>
      </c>
      <c r="G5073" s="1" t="s">
        <v>17</v>
      </c>
      <c r="H5073" s="1" t="s">
        <v>36</v>
      </c>
      <c r="I5073" s="1">
        <v>20.36</v>
      </c>
      <c r="J5073" s="1" t="s">
        <v>24</v>
      </c>
      <c r="K5073" s="1" t="s">
        <v>151</v>
      </c>
      <c r="L5073" s="1">
        <v>5</v>
      </c>
      <c r="N5073" s="1">
        <v>2.78</v>
      </c>
      <c r="P5073" s="2">
        <f t="shared" si="332"/>
        <v>78.900000000000006</v>
      </c>
      <c r="R5073" t="str">
        <f t="shared" si="333"/>
        <v/>
      </c>
    </row>
    <row r="5074" spans="1:18" ht="20.399999999999999" x14ac:dyDescent="0.35">
      <c r="A5074" s="1">
        <v>5072</v>
      </c>
      <c r="B5074" s="1" t="s">
        <v>921</v>
      </c>
      <c r="C5074" s="1" t="s">
        <v>53</v>
      </c>
      <c r="D5074" s="1">
        <v>2016</v>
      </c>
      <c r="E5074" s="1">
        <v>67774</v>
      </c>
      <c r="F5074" s="1" t="s">
        <v>23</v>
      </c>
      <c r="G5074" s="1" t="s">
        <v>35</v>
      </c>
      <c r="H5074" s="1" t="s">
        <v>18</v>
      </c>
      <c r="I5074" s="1">
        <v>14.81</v>
      </c>
      <c r="J5074" s="1" t="s">
        <v>24</v>
      </c>
      <c r="K5074" s="1" t="s">
        <v>132</v>
      </c>
      <c r="L5074" s="1">
        <v>5</v>
      </c>
      <c r="N5074" s="1">
        <v>8.9499999999999993</v>
      </c>
      <c r="P5074" s="2">
        <f t="shared" si="332"/>
        <v>163.69999999999999</v>
      </c>
      <c r="R5074" t="str">
        <f t="shared" si="333"/>
        <v/>
      </c>
    </row>
    <row r="5075" spans="1:18" ht="20.399999999999999" x14ac:dyDescent="0.35">
      <c r="A5075" s="1">
        <v>5073</v>
      </c>
      <c r="B5075" s="1" t="s">
        <v>2613</v>
      </c>
      <c r="C5075" s="1" t="s">
        <v>15</v>
      </c>
      <c r="D5075" s="1">
        <v>2013</v>
      </c>
      <c r="E5075" s="1">
        <v>50319</v>
      </c>
      <c r="F5075" s="1" t="s">
        <v>28</v>
      </c>
      <c r="G5075" s="1" t="s">
        <v>35</v>
      </c>
      <c r="H5075" s="1" t="s">
        <v>18</v>
      </c>
      <c r="I5075" s="1">
        <v>12</v>
      </c>
      <c r="J5075" s="1" t="s">
        <v>24</v>
      </c>
      <c r="K5075" s="1" t="s">
        <v>1025</v>
      </c>
      <c r="L5075" s="1">
        <v>5</v>
      </c>
      <c r="N5075" s="1">
        <v>21.95</v>
      </c>
      <c r="P5075" s="2">
        <f t="shared" si="332"/>
        <v>181.03</v>
      </c>
      <c r="R5075" t="str">
        <f t="shared" si="333"/>
        <v/>
      </c>
    </row>
    <row r="5076" spans="1:18" ht="20.399999999999999" x14ac:dyDescent="0.35">
      <c r="A5076" s="1">
        <v>5074</v>
      </c>
      <c r="B5076" s="1" t="s">
        <v>2614</v>
      </c>
      <c r="C5076" s="1" t="s">
        <v>129</v>
      </c>
      <c r="D5076" s="1">
        <v>2013</v>
      </c>
      <c r="E5076" s="1">
        <v>45000</v>
      </c>
      <c r="F5076" s="1" t="s">
        <v>28</v>
      </c>
      <c r="G5076" s="1" t="s">
        <v>17</v>
      </c>
      <c r="H5076" s="1" t="s">
        <v>18</v>
      </c>
      <c r="I5076" s="1">
        <v>11.7</v>
      </c>
      <c r="J5076" s="1" t="s">
        <v>24</v>
      </c>
      <c r="K5076" s="1" t="s">
        <v>2235</v>
      </c>
      <c r="L5076" s="1">
        <v>5</v>
      </c>
      <c r="N5076" s="1">
        <v>7.9</v>
      </c>
      <c r="P5076" s="2">
        <f t="shared" si="332"/>
        <v>134</v>
      </c>
      <c r="R5076" t="str">
        <f t="shared" si="333"/>
        <v/>
      </c>
    </row>
    <row r="5077" spans="1:18" ht="20.399999999999999" x14ac:dyDescent="0.35">
      <c r="A5077" s="1">
        <v>5075</v>
      </c>
      <c r="B5077" s="1" t="s">
        <v>1454</v>
      </c>
      <c r="C5077" s="1" t="s">
        <v>57</v>
      </c>
      <c r="D5077" s="1">
        <v>2007</v>
      </c>
      <c r="E5077" s="1">
        <v>43627</v>
      </c>
      <c r="F5077" s="1" t="s">
        <v>28</v>
      </c>
      <c r="G5077" s="1" t="s">
        <v>35</v>
      </c>
      <c r="H5077" s="1" t="s">
        <v>18</v>
      </c>
      <c r="I5077" s="1">
        <v>11.74</v>
      </c>
      <c r="J5077" s="1" t="s">
        <v>24</v>
      </c>
      <c r="K5077" s="1" t="s">
        <v>161</v>
      </c>
      <c r="L5077" s="1">
        <v>5</v>
      </c>
      <c r="N5077" s="1">
        <v>29</v>
      </c>
      <c r="P5077" s="2">
        <f t="shared" si="332"/>
        <v>186</v>
      </c>
      <c r="R5077" t="str">
        <f t="shared" si="333"/>
        <v/>
      </c>
    </row>
    <row r="5078" spans="1:18" ht="20.399999999999999" x14ac:dyDescent="0.35">
      <c r="A5078" s="1">
        <v>5076</v>
      </c>
      <c r="B5078" s="1" t="s">
        <v>113</v>
      </c>
      <c r="C5078" s="1" t="s">
        <v>57</v>
      </c>
      <c r="D5078" s="1">
        <v>2013</v>
      </c>
      <c r="E5078" s="1">
        <v>45000</v>
      </c>
      <c r="F5078" s="1" t="s">
        <v>23</v>
      </c>
      <c r="G5078" s="1" t="s">
        <v>17</v>
      </c>
      <c r="H5078" s="1" t="s">
        <v>18</v>
      </c>
      <c r="I5078" s="1">
        <v>22.07</v>
      </c>
      <c r="J5078" s="1" t="s">
        <v>24</v>
      </c>
      <c r="K5078" s="1" t="s">
        <v>114</v>
      </c>
      <c r="L5078" s="1">
        <v>5</v>
      </c>
      <c r="N5078" s="1">
        <v>3.25</v>
      </c>
      <c r="P5078" s="2">
        <f t="shared" si="332"/>
        <v>73.900000000000006</v>
      </c>
      <c r="R5078" t="str">
        <f t="shared" si="333"/>
        <v/>
      </c>
    </row>
    <row r="5079" spans="1:18" ht="20.399999999999999" x14ac:dyDescent="0.35">
      <c r="A5079" s="1">
        <v>5077</v>
      </c>
      <c r="B5079" s="1" t="s">
        <v>1415</v>
      </c>
      <c r="C5079" s="1" t="s">
        <v>15</v>
      </c>
      <c r="D5079" s="1">
        <v>2014</v>
      </c>
      <c r="E5079" s="1">
        <v>10500</v>
      </c>
      <c r="F5079" s="1" t="s">
        <v>28</v>
      </c>
      <c r="G5079" s="1" t="s">
        <v>17</v>
      </c>
      <c r="H5079" s="1" t="s">
        <v>18</v>
      </c>
      <c r="I5079" s="1">
        <v>17.399999999999999</v>
      </c>
      <c r="J5079" s="1" t="s">
        <v>24</v>
      </c>
      <c r="K5079" s="1" t="s">
        <v>201</v>
      </c>
      <c r="L5079" s="1">
        <v>5</v>
      </c>
      <c r="N5079" s="1">
        <v>5.9</v>
      </c>
      <c r="P5079" s="2">
        <f t="shared" si="332"/>
        <v>117.3</v>
      </c>
      <c r="R5079" t="str">
        <f t="shared" si="333"/>
        <v/>
      </c>
    </row>
    <row r="5080" spans="1:18" ht="20.399999999999999" x14ac:dyDescent="0.35">
      <c r="A5080" s="1">
        <v>5078</v>
      </c>
      <c r="B5080" s="1" t="s">
        <v>793</v>
      </c>
      <c r="C5080" s="1" t="s">
        <v>34</v>
      </c>
      <c r="D5080" s="1">
        <v>2017</v>
      </c>
      <c r="E5080" s="1">
        <v>21789</v>
      </c>
      <c r="F5080" s="1" t="s">
        <v>23</v>
      </c>
      <c r="G5080" s="1" t="s">
        <v>17</v>
      </c>
      <c r="H5080" s="1" t="s">
        <v>18</v>
      </c>
      <c r="I5080" s="1">
        <v>24.3</v>
      </c>
      <c r="J5080" s="1" t="s">
        <v>24</v>
      </c>
      <c r="K5080" s="1" t="s">
        <v>80</v>
      </c>
      <c r="L5080" s="1">
        <v>5</v>
      </c>
      <c r="M5080" s="1" t="s">
        <v>1165</v>
      </c>
      <c r="N5080" s="1">
        <v>9.8800000000000008</v>
      </c>
      <c r="P5080" s="2">
        <f t="shared" si="332"/>
        <v>88.5</v>
      </c>
      <c r="Q5080">
        <f t="shared" ref="Q5080:Q5129" si="334">VALUE(SUBSTITUTE(SUBSTITUTE(TRIM(M5080), CHAR(160), ""), " Lakh", "")) * 100000</f>
        <v>1100000</v>
      </c>
      <c r="R5080">
        <f t="shared" si="333"/>
        <v>99.991954545454547</v>
      </c>
    </row>
    <row r="5081" spans="1:18" ht="20.399999999999999" x14ac:dyDescent="0.35">
      <c r="A5081" s="1">
        <v>5079</v>
      </c>
      <c r="B5081" s="1" t="s">
        <v>1652</v>
      </c>
      <c r="C5081" s="1" t="s">
        <v>34</v>
      </c>
      <c r="D5081" s="1">
        <v>2019</v>
      </c>
      <c r="E5081" s="1">
        <v>21134</v>
      </c>
      <c r="F5081" s="1" t="s">
        <v>28</v>
      </c>
      <c r="G5081" s="1" t="s">
        <v>17</v>
      </c>
      <c r="H5081" s="1" t="s">
        <v>18</v>
      </c>
      <c r="I5081" s="1">
        <v>18.600000000000001</v>
      </c>
      <c r="J5081" s="1" t="s">
        <v>24</v>
      </c>
      <c r="K5081" s="1" t="s">
        <v>327</v>
      </c>
      <c r="L5081" s="1">
        <v>5</v>
      </c>
      <c r="M5081" s="1" t="s">
        <v>1653</v>
      </c>
      <c r="N5081" s="1">
        <v>8.7799999999999994</v>
      </c>
      <c r="P5081" s="2">
        <f t="shared" si="332"/>
        <v>81.86</v>
      </c>
      <c r="Q5081">
        <f t="shared" si="334"/>
        <v>977999.99999999988</v>
      </c>
      <c r="R5081">
        <f t="shared" si="333"/>
        <v>99.991629856850722</v>
      </c>
    </row>
    <row r="5082" spans="1:18" ht="20.399999999999999" x14ac:dyDescent="0.35">
      <c r="A5082" s="1">
        <v>5080</v>
      </c>
      <c r="B5082" s="1" t="s">
        <v>2615</v>
      </c>
      <c r="C5082" s="1" t="s">
        <v>57</v>
      </c>
      <c r="D5082" s="1">
        <v>2011</v>
      </c>
      <c r="E5082" s="1">
        <v>90000</v>
      </c>
      <c r="F5082" s="1" t="s">
        <v>23</v>
      </c>
      <c r="G5082" s="1" t="s">
        <v>17</v>
      </c>
      <c r="H5082" s="1" t="s">
        <v>36</v>
      </c>
      <c r="I5082" s="1">
        <v>13.93</v>
      </c>
      <c r="J5082" s="1" t="s">
        <v>24</v>
      </c>
      <c r="K5082" s="1" t="s">
        <v>97</v>
      </c>
      <c r="L5082" s="1">
        <v>7</v>
      </c>
      <c r="N5082" s="1">
        <v>2.75</v>
      </c>
      <c r="P5082" s="2">
        <f t="shared" si="332"/>
        <v>138.1</v>
      </c>
      <c r="R5082" t="str">
        <f t="shared" si="333"/>
        <v/>
      </c>
    </row>
    <row r="5083" spans="1:18" ht="20.399999999999999" x14ac:dyDescent="0.35">
      <c r="A5083" s="1">
        <v>5081</v>
      </c>
      <c r="B5083" s="1" t="s">
        <v>1383</v>
      </c>
      <c r="C5083" s="1" t="s">
        <v>53</v>
      </c>
      <c r="D5083" s="1">
        <v>2014</v>
      </c>
      <c r="E5083" s="1">
        <v>51553</v>
      </c>
      <c r="F5083" s="1" t="s">
        <v>23</v>
      </c>
      <c r="G5083" s="1" t="s">
        <v>17</v>
      </c>
      <c r="H5083" s="1" t="s">
        <v>18</v>
      </c>
      <c r="I5083" s="1">
        <v>21.64</v>
      </c>
      <c r="J5083" s="1" t="s">
        <v>24</v>
      </c>
      <c r="K5083" s="1" t="s">
        <v>996</v>
      </c>
      <c r="L5083" s="1">
        <v>5</v>
      </c>
      <c r="N5083" s="1">
        <v>5.98</v>
      </c>
      <c r="P5083" s="2">
        <f t="shared" si="332"/>
        <v>84.8</v>
      </c>
      <c r="R5083" t="str">
        <f t="shared" si="333"/>
        <v/>
      </c>
    </row>
    <row r="5084" spans="1:18" ht="20.399999999999999" x14ac:dyDescent="0.35">
      <c r="A5084" s="1">
        <v>5082</v>
      </c>
      <c r="B5084" s="1" t="s">
        <v>2616</v>
      </c>
      <c r="C5084" s="1" t="s">
        <v>61</v>
      </c>
      <c r="D5084" s="1">
        <v>2011</v>
      </c>
      <c r="E5084" s="1">
        <v>31000</v>
      </c>
      <c r="F5084" s="1" t="s">
        <v>28</v>
      </c>
      <c r="G5084" s="1" t="s">
        <v>35</v>
      </c>
      <c r="H5084" s="1" t="s">
        <v>18</v>
      </c>
      <c r="I5084" s="1">
        <v>10.9</v>
      </c>
      <c r="J5084" s="1" t="s">
        <v>24</v>
      </c>
      <c r="K5084" s="1" t="s">
        <v>254</v>
      </c>
      <c r="L5084" s="1">
        <v>5</v>
      </c>
      <c r="N5084" s="1">
        <v>31</v>
      </c>
      <c r="P5084" s="2">
        <f t="shared" si="332"/>
        <v>215</v>
      </c>
      <c r="R5084" t="str">
        <f t="shared" si="333"/>
        <v/>
      </c>
    </row>
    <row r="5085" spans="1:18" ht="20.399999999999999" x14ac:dyDescent="0.35">
      <c r="A5085" s="1">
        <v>5083</v>
      </c>
      <c r="B5085" s="1" t="s">
        <v>1222</v>
      </c>
      <c r="C5085" s="1" t="s">
        <v>61</v>
      </c>
      <c r="D5085" s="1">
        <v>2011</v>
      </c>
      <c r="E5085" s="1">
        <v>67422</v>
      </c>
      <c r="F5085" s="1" t="s">
        <v>28</v>
      </c>
      <c r="G5085" s="1" t="s">
        <v>17</v>
      </c>
      <c r="H5085" s="1" t="s">
        <v>36</v>
      </c>
      <c r="I5085" s="1">
        <v>14.53</v>
      </c>
      <c r="J5085" s="1" t="s">
        <v>24</v>
      </c>
      <c r="K5085" s="1" t="s">
        <v>1120</v>
      </c>
      <c r="L5085" s="1">
        <v>5</v>
      </c>
      <c r="N5085" s="1">
        <v>3.55</v>
      </c>
      <c r="P5085" s="2">
        <f t="shared" si="332"/>
        <v>138</v>
      </c>
      <c r="R5085" t="str">
        <f t="shared" si="333"/>
        <v/>
      </c>
    </row>
    <row r="5086" spans="1:18" ht="20.399999999999999" x14ac:dyDescent="0.35">
      <c r="A5086" s="1">
        <v>5084</v>
      </c>
      <c r="B5086" s="1" t="s">
        <v>349</v>
      </c>
      <c r="C5086" s="1" t="s">
        <v>53</v>
      </c>
      <c r="D5086" s="1">
        <v>2015</v>
      </c>
      <c r="E5086" s="1">
        <v>60519</v>
      </c>
      <c r="F5086" s="1" t="s">
        <v>23</v>
      </c>
      <c r="G5086" s="1" t="s">
        <v>17</v>
      </c>
      <c r="H5086" s="1" t="s">
        <v>18</v>
      </c>
      <c r="I5086" s="1">
        <v>22.32</v>
      </c>
      <c r="J5086" s="1" t="s">
        <v>24</v>
      </c>
      <c r="K5086" s="1" t="s">
        <v>235</v>
      </c>
      <c r="L5086" s="1">
        <v>5</v>
      </c>
      <c r="N5086" s="1">
        <v>6.24</v>
      </c>
      <c r="P5086" s="2">
        <f t="shared" si="332"/>
        <v>126.32</v>
      </c>
      <c r="R5086" t="str">
        <f t="shared" si="333"/>
        <v/>
      </c>
    </row>
    <row r="5087" spans="1:18" ht="20.399999999999999" x14ac:dyDescent="0.35">
      <c r="A5087" s="1">
        <v>5085</v>
      </c>
      <c r="B5087" s="1" t="s">
        <v>508</v>
      </c>
      <c r="C5087" s="1" t="s">
        <v>57</v>
      </c>
      <c r="D5087" s="1">
        <v>2009</v>
      </c>
      <c r="E5087" s="1">
        <v>34000</v>
      </c>
      <c r="F5087" s="1" t="s">
        <v>23</v>
      </c>
      <c r="G5087" s="1" t="s">
        <v>17</v>
      </c>
      <c r="H5087" s="1" t="s">
        <v>18</v>
      </c>
      <c r="I5087" s="1">
        <v>19.3</v>
      </c>
      <c r="J5087" s="1" t="s">
        <v>24</v>
      </c>
      <c r="K5087" s="1" t="s">
        <v>114</v>
      </c>
      <c r="L5087" s="1">
        <v>5</v>
      </c>
      <c r="N5087" s="1">
        <v>2.19</v>
      </c>
      <c r="P5087" s="2">
        <f t="shared" si="332"/>
        <v>73.900000000000006</v>
      </c>
      <c r="R5087" t="str">
        <f t="shared" si="333"/>
        <v/>
      </c>
    </row>
    <row r="5088" spans="1:18" ht="20.399999999999999" x14ac:dyDescent="0.35">
      <c r="A5088" s="1">
        <v>5086</v>
      </c>
      <c r="B5088" s="1" t="s">
        <v>1558</v>
      </c>
      <c r="C5088" s="1" t="s">
        <v>39</v>
      </c>
      <c r="D5088" s="1">
        <v>2013</v>
      </c>
      <c r="E5088" s="1">
        <v>68434</v>
      </c>
      <c r="F5088" s="1" t="s">
        <v>23</v>
      </c>
      <c r="G5088" s="1" t="s">
        <v>17</v>
      </c>
      <c r="H5088" s="1" t="s">
        <v>18</v>
      </c>
      <c r="I5088" s="1">
        <v>28.4</v>
      </c>
      <c r="J5088" s="1" t="s">
        <v>24</v>
      </c>
      <c r="K5088" s="1" t="s">
        <v>1043</v>
      </c>
      <c r="L5088" s="1">
        <v>5</v>
      </c>
      <c r="M5088" s="1" t="s">
        <v>1791</v>
      </c>
      <c r="N5088" s="1">
        <v>5.5</v>
      </c>
      <c r="P5088" s="2">
        <f t="shared" si="332"/>
        <v>73.75</v>
      </c>
      <c r="Q5088">
        <f t="shared" si="334"/>
        <v>914000</v>
      </c>
      <c r="R5088">
        <f t="shared" si="333"/>
        <v>99.991931072210065</v>
      </c>
    </row>
    <row r="5089" spans="1:18" ht="20.399999999999999" x14ac:dyDescent="0.35">
      <c r="A5089" s="1">
        <v>5087</v>
      </c>
      <c r="B5089" s="1" t="s">
        <v>277</v>
      </c>
      <c r="C5089" s="1" t="s">
        <v>22</v>
      </c>
      <c r="D5089" s="1">
        <v>2014</v>
      </c>
      <c r="E5089" s="1">
        <v>17000</v>
      </c>
      <c r="F5089" s="1" t="s">
        <v>28</v>
      </c>
      <c r="G5089" s="1" t="s">
        <v>17</v>
      </c>
      <c r="H5089" s="1" t="s">
        <v>18</v>
      </c>
      <c r="I5089" s="1">
        <v>24.07</v>
      </c>
      <c r="J5089" s="1" t="s">
        <v>24</v>
      </c>
      <c r="K5089" s="1" t="s">
        <v>88</v>
      </c>
      <c r="L5089" s="1">
        <v>5</v>
      </c>
      <c r="M5089" s="1" t="s">
        <v>534</v>
      </c>
      <c r="N5089" s="1">
        <v>2.1</v>
      </c>
      <c r="P5089" s="2">
        <f t="shared" si="332"/>
        <v>67.099999999999994</v>
      </c>
      <c r="Q5089">
        <f t="shared" si="334"/>
        <v>448000.00000000006</v>
      </c>
      <c r="R5089">
        <f t="shared" si="333"/>
        <v>99.985022321428573</v>
      </c>
    </row>
    <row r="5090" spans="1:18" ht="20.399999999999999" x14ac:dyDescent="0.35">
      <c r="A5090" s="1">
        <v>5088</v>
      </c>
      <c r="B5090" s="1" t="s">
        <v>2617</v>
      </c>
      <c r="C5090" s="1" t="s">
        <v>34</v>
      </c>
      <c r="D5090" s="1">
        <v>2011</v>
      </c>
      <c r="E5090" s="1">
        <v>43686</v>
      </c>
      <c r="F5090" s="1" t="s">
        <v>28</v>
      </c>
      <c r="G5090" s="1" t="s">
        <v>35</v>
      </c>
      <c r="H5090" s="1" t="s">
        <v>18</v>
      </c>
      <c r="I5090" s="1">
        <v>10.5</v>
      </c>
      <c r="J5090" s="1" t="s">
        <v>24</v>
      </c>
      <c r="K5090" s="1" t="s">
        <v>2618</v>
      </c>
      <c r="L5090" s="1">
        <v>4</v>
      </c>
      <c r="N5090" s="1">
        <v>50.66</v>
      </c>
      <c r="P5090" s="2">
        <f t="shared" si="332"/>
        <v>503</v>
      </c>
      <c r="R5090" t="str">
        <f t="shared" si="333"/>
        <v/>
      </c>
    </row>
    <row r="5091" spans="1:18" ht="20.399999999999999" x14ac:dyDescent="0.35">
      <c r="A5091" s="1">
        <v>5089</v>
      </c>
      <c r="B5091" s="1" t="s">
        <v>600</v>
      </c>
      <c r="C5091" s="1" t="s">
        <v>57</v>
      </c>
      <c r="D5091" s="1">
        <v>2012</v>
      </c>
      <c r="E5091" s="1">
        <v>22000</v>
      </c>
      <c r="F5091" s="1" t="s">
        <v>23</v>
      </c>
      <c r="G5091" s="1" t="s">
        <v>35</v>
      </c>
      <c r="H5091" s="1" t="s">
        <v>18</v>
      </c>
      <c r="I5091" s="1">
        <v>14.84</v>
      </c>
      <c r="J5091" s="1" t="s">
        <v>24</v>
      </c>
      <c r="K5091" s="1" t="s">
        <v>163</v>
      </c>
      <c r="L5091" s="1">
        <v>5</v>
      </c>
      <c r="N5091" s="1">
        <v>14</v>
      </c>
      <c r="P5091" s="2">
        <f t="shared" si="332"/>
        <v>170</v>
      </c>
      <c r="R5091" t="str">
        <f t="shared" si="333"/>
        <v/>
      </c>
    </row>
    <row r="5092" spans="1:18" ht="20.399999999999999" x14ac:dyDescent="0.35">
      <c r="A5092" s="1">
        <v>5090</v>
      </c>
      <c r="B5092" s="1" t="s">
        <v>260</v>
      </c>
      <c r="C5092" s="1" t="s">
        <v>15</v>
      </c>
      <c r="D5092" s="1">
        <v>2013</v>
      </c>
      <c r="E5092" s="1">
        <v>79225</v>
      </c>
      <c r="F5092" s="1" t="s">
        <v>23</v>
      </c>
      <c r="G5092" s="1" t="s">
        <v>17</v>
      </c>
      <c r="H5092" s="1" t="s">
        <v>18</v>
      </c>
      <c r="I5092" s="1">
        <v>22</v>
      </c>
      <c r="J5092" s="1" t="s">
        <v>24</v>
      </c>
      <c r="K5092" s="1" t="s">
        <v>25</v>
      </c>
      <c r="L5092" s="1">
        <v>5</v>
      </c>
      <c r="M5092" s="1" t="s">
        <v>1137</v>
      </c>
      <c r="N5092" s="1">
        <v>5.5</v>
      </c>
      <c r="P5092" s="2">
        <f t="shared" si="332"/>
        <v>126.2</v>
      </c>
      <c r="Q5092">
        <f t="shared" si="334"/>
        <v>1557000</v>
      </c>
      <c r="R5092">
        <f t="shared" si="333"/>
        <v>99.99189466923572</v>
      </c>
    </row>
    <row r="5093" spans="1:18" ht="20.399999999999999" x14ac:dyDescent="0.35">
      <c r="A5093" s="1">
        <v>5091</v>
      </c>
      <c r="B5093" s="1" t="s">
        <v>2619</v>
      </c>
      <c r="C5093" s="1" t="s">
        <v>22</v>
      </c>
      <c r="D5093" s="1">
        <v>2007</v>
      </c>
      <c r="E5093" s="1">
        <v>63000</v>
      </c>
      <c r="F5093" s="1" t="s">
        <v>28</v>
      </c>
      <c r="G5093" s="1" t="s">
        <v>17</v>
      </c>
      <c r="H5093" s="1" t="s">
        <v>145</v>
      </c>
      <c r="I5093" s="1">
        <v>14.2</v>
      </c>
      <c r="J5093" s="1" t="s">
        <v>24</v>
      </c>
      <c r="K5093" s="1" t="s">
        <v>93</v>
      </c>
      <c r="L5093" s="1">
        <v>5</v>
      </c>
      <c r="N5093" s="1">
        <v>1.2</v>
      </c>
      <c r="P5093" s="2">
        <f t="shared" si="332"/>
        <v>102</v>
      </c>
      <c r="R5093" t="str">
        <f t="shared" si="333"/>
        <v/>
      </c>
    </row>
    <row r="5094" spans="1:18" ht="20.399999999999999" x14ac:dyDescent="0.35">
      <c r="A5094" s="1">
        <v>5092</v>
      </c>
      <c r="B5094" s="1" t="s">
        <v>436</v>
      </c>
      <c r="C5094" s="1" t="s">
        <v>39</v>
      </c>
      <c r="D5094" s="1">
        <v>2014</v>
      </c>
      <c r="E5094" s="1">
        <v>61922</v>
      </c>
      <c r="F5094" s="1" t="s">
        <v>28</v>
      </c>
      <c r="G5094" s="1" t="s">
        <v>17</v>
      </c>
      <c r="H5094" s="1" t="s">
        <v>18</v>
      </c>
      <c r="I5094" s="1">
        <v>20.399999999999999</v>
      </c>
      <c r="J5094" s="1" t="s">
        <v>24</v>
      </c>
      <c r="K5094" s="1" t="s">
        <v>291</v>
      </c>
      <c r="L5094" s="1">
        <v>5</v>
      </c>
      <c r="N5094" s="1">
        <v>5.3</v>
      </c>
      <c r="P5094" s="2">
        <f t="shared" si="332"/>
        <v>81.8</v>
      </c>
      <c r="R5094" t="str">
        <f t="shared" si="333"/>
        <v/>
      </c>
    </row>
    <row r="5095" spans="1:18" ht="20.399999999999999" x14ac:dyDescent="0.35">
      <c r="A5095" s="1">
        <v>5093</v>
      </c>
      <c r="B5095" s="1" t="s">
        <v>1927</v>
      </c>
      <c r="C5095" s="1" t="s">
        <v>27</v>
      </c>
      <c r="D5095" s="1">
        <v>2015</v>
      </c>
      <c r="E5095" s="1">
        <v>85000</v>
      </c>
      <c r="F5095" s="1" t="s">
        <v>23</v>
      </c>
      <c r="G5095" s="1" t="s">
        <v>17</v>
      </c>
      <c r="H5095" s="1" t="s">
        <v>18</v>
      </c>
      <c r="I5095" s="1">
        <v>23.9</v>
      </c>
      <c r="J5095" s="1" t="s">
        <v>24</v>
      </c>
      <c r="K5095" s="1" t="s">
        <v>25</v>
      </c>
      <c r="L5095" s="1">
        <v>5</v>
      </c>
      <c r="N5095" s="1">
        <v>6.3</v>
      </c>
      <c r="P5095" s="2">
        <f t="shared" si="332"/>
        <v>126.2</v>
      </c>
      <c r="R5095" t="str">
        <f t="shared" si="333"/>
        <v/>
      </c>
    </row>
    <row r="5096" spans="1:18" ht="20.399999999999999" x14ac:dyDescent="0.35">
      <c r="A5096" s="1">
        <v>5094</v>
      </c>
      <c r="B5096" s="1" t="s">
        <v>2620</v>
      </c>
      <c r="C5096" s="1" t="s">
        <v>53</v>
      </c>
      <c r="D5096" s="1">
        <v>2017</v>
      </c>
      <c r="E5096" s="1">
        <v>26192</v>
      </c>
      <c r="F5096" s="1" t="s">
        <v>23</v>
      </c>
      <c r="G5096" s="1" t="s">
        <v>35</v>
      </c>
      <c r="H5096" s="1" t="s">
        <v>18</v>
      </c>
      <c r="I5096" s="1">
        <v>17.899999999999999</v>
      </c>
      <c r="J5096" s="1" t="s">
        <v>24</v>
      </c>
      <c r="K5096" s="1" t="s">
        <v>2621</v>
      </c>
      <c r="L5096" s="1">
        <v>5</v>
      </c>
      <c r="N5096" s="1">
        <v>40.47</v>
      </c>
      <c r="P5096" s="2">
        <f t="shared" si="332"/>
        <v>168</v>
      </c>
      <c r="R5096" t="str">
        <f t="shared" si="333"/>
        <v/>
      </c>
    </row>
    <row r="5097" spans="1:18" ht="20.399999999999999" x14ac:dyDescent="0.35">
      <c r="A5097" s="1">
        <v>5095</v>
      </c>
      <c r="B5097" s="1" t="s">
        <v>206</v>
      </c>
      <c r="C5097" s="1" t="s">
        <v>61</v>
      </c>
      <c r="D5097" s="1">
        <v>2013</v>
      </c>
      <c r="E5097" s="1">
        <v>65000</v>
      </c>
      <c r="F5097" s="1" t="s">
        <v>23</v>
      </c>
      <c r="G5097" s="1" t="s">
        <v>17</v>
      </c>
      <c r="H5097" s="1" t="s">
        <v>18</v>
      </c>
      <c r="I5097" s="1">
        <v>13</v>
      </c>
      <c r="J5097" s="1" t="s">
        <v>24</v>
      </c>
      <c r="K5097" s="1" t="s">
        <v>207</v>
      </c>
      <c r="L5097" s="1">
        <v>7</v>
      </c>
      <c r="N5097" s="1">
        <v>16.100000000000001</v>
      </c>
      <c r="P5097" s="2">
        <f t="shared" si="332"/>
        <v>168.5</v>
      </c>
      <c r="R5097" t="str">
        <f t="shared" si="333"/>
        <v/>
      </c>
    </row>
    <row r="5098" spans="1:18" ht="20.399999999999999" x14ac:dyDescent="0.35">
      <c r="A5098" s="1">
        <v>5096</v>
      </c>
      <c r="B5098" s="1" t="s">
        <v>871</v>
      </c>
      <c r="C5098" s="1" t="s">
        <v>61</v>
      </c>
      <c r="D5098" s="1">
        <v>2014</v>
      </c>
      <c r="E5098" s="1">
        <v>44999</v>
      </c>
      <c r="F5098" s="1" t="s">
        <v>23</v>
      </c>
      <c r="G5098" s="1" t="s">
        <v>35</v>
      </c>
      <c r="H5098" s="1" t="s">
        <v>18</v>
      </c>
      <c r="I5098" s="1">
        <v>12.8</v>
      </c>
      <c r="J5098" s="1" t="s">
        <v>24</v>
      </c>
      <c r="K5098" s="1" t="s">
        <v>872</v>
      </c>
      <c r="L5098" s="1">
        <v>5</v>
      </c>
      <c r="N5098" s="1">
        <v>25</v>
      </c>
      <c r="P5098" s="2">
        <f t="shared" si="332"/>
        <v>167.6</v>
      </c>
      <c r="R5098" t="str">
        <f t="shared" si="333"/>
        <v/>
      </c>
    </row>
    <row r="5099" spans="1:18" ht="20.399999999999999" x14ac:dyDescent="0.35">
      <c r="A5099" s="1">
        <v>5097</v>
      </c>
      <c r="B5099" s="1" t="s">
        <v>2622</v>
      </c>
      <c r="C5099" s="1" t="s">
        <v>15</v>
      </c>
      <c r="D5099" s="1">
        <v>2008</v>
      </c>
      <c r="E5099" s="1">
        <v>81308</v>
      </c>
      <c r="F5099" s="1" t="s">
        <v>23</v>
      </c>
      <c r="G5099" s="1" t="s">
        <v>35</v>
      </c>
      <c r="H5099" s="1" t="s">
        <v>36</v>
      </c>
      <c r="I5099" s="1">
        <v>13.2</v>
      </c>
      <c r="J5099" s="1" t="s">
        <v>24</v>
      </c>
      <c r="K5099" s="1" t="s">
        <v>163</v>
      </c>
      <c r="L5099" s="1">
        <v>5</v>
      </c>
      <c r="N5099" s="1">
        <v>7.95</v>
      </c>
      <c r="P5099" s="2">
        <f t="shared" si="332"/>
        <v>170</v>
      </c>
      <c r="R5099" t="str">
        <f t="shared" si="333"/>
        <v/>
      </c>
    </row>
    <row r="5100" spans="1:18" ht="20.399999999999999" x14ac:dyDescent="0.35">
      <c r="A5100" s="1">
        <v>5098</v>
      </c>
      <c r="B5100" s="1" t="s">
        <v>553</v>
      </c>
      <c r="C5100" s="1" t="s">
        <v>61</v>
      </c>
      <c r="D5100" s="1">
        <v>2016</v>
      </c>
      <c r="E5100" s="1">
        <v>35000</v>
      </c>
      <c r="F5100" s="1" t="s">
        <v>28</v>
      </c>
      <c r="G5100" s="1" t="s">
        <v>17</v>
      </c>
      <c r="H5100" s="1" t="s">
        <v>18</v>
      </c>
      <c r="I5100" s="1">
        <v>24.7</v>
      </c>
      <c r="J5100" s="1" t="s">
        <v>24</v>
      </c>
      <c r="K5100" s="1" t="s">
        <v>464</v>
      </c>
      <c r="L5100" s="1">
        <v>5</v>
      </c>
      <c r="N5100" s="1">
        <v>2.65</v>
      </c>
      <c r="P5100" s="2">
        <f t="shared" ref="P5100:P5120" si="335">--LEFT(K5100, FIND(" ", K5100) - 1)</f>
        <v>47.3</v>
      </c>
      <c r="R5100" t="str">
        <f t="shared" si="333"/>
        <v/>
      </c>
    </row>
    <row r="5101" spans="1:18" ht="20.399999999999999" x14ac:dyDescent="0.35">
      <c r="A5101" s="1">
        <v>5099</v>
      </c>
      <c r="B5101" s="1" t="s">
        <v>87</v>
      </c>
      <c r="C5101" s="1" t="s">
        <v>34</v>
      </c>
      <c r="D5101" s="1">
        <v>2012</v>
      </c>
      <c r="E5101" s="1">
        <v>65349</v>
      </c>
      <c r="F5101" s="1" t="s">
        <v>28</v>
      </c>
      <c r="G5101" s="1" t="s">
        <v>17</v>
      </c>
      <c r="H5101" s="1" t="s">
        <v>18</v>
      </c>
      <c r="I5101" s="1">
        <v>20.92</v>
      </c>
      <c r="J5101" s="1" t="s">
        <v>24</v>
      </c>
      <c r="K5101" s="1" t="s">
        <v>88</v>
      </c>
      <c r="L5101" s="1">
        <v>5</v>
      </c>
      <c r="N5101" s="1">
        <v>2.81</v>
      </c>
      <c r="P5101" s="2">
        <f t="shared" si="335"/>
        <v>67.099999999999994</v>
      </c>
      <c r="R5101" t="str">
        <f t="shared" si="333"/>
        <v/>
      </c>
    </row>
    <row r="5102" spans="1:18" ht="20.399999999999999" x14ac:dyDescent="0.35">
      <c r="A5102" s="1">
        <v>5100</v>
      </c>
      <c r="B5102" s="1" t="s">
        <v>2623</v>
      </c>
      <c r="C5102" s="1" t="s">
        <v>39</v>
      </c>
      <c r="D5102" s="1">
        <v>2012</v>
      </c>
      <c r="E5102" s="1">
        <v>80000</v>
      </c>
      <c r="F5102" s="1" t="s">
        <v>28</v>
      </c>
      <c r="G5102" s="1" t="s">
        <v>35</v>
      </c>
      <c r="H5102" s="1" t="s">
        <v>18</v>
      </c>
      <c r="I5102" s="1">
        <v>15.64</v>
      </c>
      <c r="J5102" s="1" t="s">
        <v>24</v>
      </c>
      <c r="K5102" s="1" t="s">
        <v>75</v>
      </c>
      <c r="L5102" s="1">
        <v>5</v>
      </c>
      <c r="N5102" s="1">
        <v>17.5</v>
      </c>
      <c r="P5102" s="2">
        <f t="shared" si="335"/>
        <v>167.62</v>
      </c>
      <c r="R5102" t="str">
        <f t="shared" si="333"/>
        <v/>
      </c>
    </row>
    <row r="5103" spans="1:18" ht="20.399999999999999" x14ac:dyDescent="0.35">
      <c r="A5103" s="1">
        <v>5101</v>
      </c>
      <c r="B5103" s="1" t="s">
        <v>1170</v>
      </c>
      <c r="C5103" s="1" t="s">
        <v>15</v>
      </c>
      <c r="D5103" s="1">
        <v>2012</v>
      </c>
      <c r="E5103" s="1">
        <v>61000</v>
      </c>
      <c r="F5103" s="1" t="s">
        <v>28</v>
      </c>
      <c r="G5103" s="1" t="s">
        <v>17</v>
      </c>
      <c r="H5103" s="1" t="s">
        <v>18</v>
      </c>
      <c r="I5103" s="1">
        <v>16.100000000000001</v>
      </c>
      <c r="J5103" s="1" t="s">
        <v>24</v>
      </c>
      <c r="K5103" s="1" t="s">
        <v>370</v>
      </c>
      <c r="L5103" s="1">
        <v>5</v>
      </c>
      <c r="N5103" s="1">
        <v>3.3</v>
      </c>
      <c r="P5103" s="2">
        <f t="shared" si="335"/>
        <v>85</v>
      </c>
      <c r="R5103" t="str">
        <f t="shared" si="333"/>
        <v/>
      </c>
    </row>
    <row r="5104" spans="1:18" ht="20.399999999999999" x14ac:dyDescent="0.35">
      <c r="A5104" s="1">
        <v>5102</v>
      </c>
      <c r="B5104" s="1" t="s">
        <v>397</v>
      </c>
      <c r="C5104" s="1" t="s">
        <v>53</v>
      </c>
      <c r="D5104" s="1">
        <v>2019</v>
      </c>
      <c r="E5104" s="1">
        <v>31817</v>
      </c>
      <c r="F5104" s="1" t="s">
        <v>28</v>
      </c>
      <c r="G5104" s="1" t="s">
        <v>17</v>
      </c>
      <c r="H5104" s="1" t="s">
        <v>18</v>
      </c>
      <c r="I5104" s="1">
        <v>22.5</v>
      </c>
      <c r="J5104" s="1" t="s">
        <v>24</v>
      </c>
      <c r="K5104" s="1" t="s">
        <v>398</v>
      </c>
      <c r="L5104" s="1">
        <v>5</v>
      </c>
      <c r="M5104" s="1" t="s">
        <v>1901</v>
      </c>
      <c r="N5104" s="1">
        <v>5.34</v>
      </c>
      <c r="P5104" s="2">
        <f t="shared" si="335"/>
        <v>67.040000000000006</v>
      </c>
      <c r="Q5104">
        <f t="shared" si="334"/>
        <v>512000</v>
      </c>
      <c r="R5104">
        <f t="shared" si="333"/>
        <v>99.986906250000004</v>
      </c>
    </row>
    <row r="5105" spans="1:18" ht="20.399999999999999" x14ac:dyDescent="0.35">
      <c r="A5105" s="1">
        <v>5103</v>
      </c>
      <c r="B5105" s="1" t="s">
        <v>1831</v>
      </c>
      <c r="C5105" s="1" t="s">
        <v>39</v>
      </c>
      <c r="D5105" s="1">
        <v>2016</v>
      </c>
      <c r="E5105" s="1">
        <v>41000</v>
      </c>
      <c r="F5105" s="1" t="s">
        <v>23</v>
      </c>
      <c r="G5105" s="1" t="s">
        <v>17</v>
      </c>
      <c r="H5105" s="1" t="s">
        <v>18</v>
      </c>
      <c r="I5105" s="1">
        <v>21.14</v>
      </c>
      <c r="J5105" s="1" t="s">
        <v>24</v>
      </c>
      <c r="K5105" s="1" t="s">
        <v>298</v>
      </c>
      <c r="L5105" s="1">
        <v>5</v>
      </c>
      <c r="N5105" s="1">
        <v>8.5</v>
      </c>
      <c r="P5105" s="2">
        <f t="shared" si="335"/>
        <v>103.52</v>
      </c>
      <c r="R5105" t="str">
        <f t="shared" si="333"/>
        <v/>
      </c>
    </row>
    <row r="5106" spans="1:18" ht="20.399999999999999" x14ac:dyDescent="0.35">
      <c r="A5106" s="1">
        <v>5104</v>
      </c>
      <c r="B5106" s="1" t="s">
        <v>2596</v>
      </c>
      <c r="C5106" s="1" t="s">
        <v>53</v>
      </c>
      <c r="D5106" s="1">
        <v>2010</v>
      </c>
      <c r="E5106" s="1">
        <v>82606</v>
      </c>
      <c r="F5106" s="1" t="s">
        <v>28</v>
      </c>
      <c r="G5106" s="1" t="s">
        <v>17</v>
      </c>
      <c r="H5106" s="1" t="s">
        <v>36</v>
      </c>
      <c r="I5106" s="1">
        <v>16</v>
      </c>
      <c r="J5106" s="1" t="s">
        <v>24</v>
      </c>
      <c r="K5106" s="1" t="s">
        <v>219</v>
      </c>
      <c r="L5106" s="1">
        <v>5</v>
      </c>
      <c r="N5106" s="1">
        <v>2.69</v>
      </c>
      <c r="P5106" s="2">
        <f t="shared" si="335"/>
        <v>90</v>
      </c>
      <c r="R5106" t="str">
        <f t="shared" si="333"/>
        <v/>
      </c>
    </row>
    <row r="5107" spans="1:18" ht="20.399999999999999" x14ac:dyDescent="0.35">
      <c r="A5107" s="1">
        <v>5105</v>
      </c>
      <c r="B5107" s="1" t="s">
        <v>783</v>
      </c>
      <c r="C5107" s="1" t="s">
        <v>129</v>
      </c>
      <c r="D5107" s="1">
        <v>2015</v>
      </c>
      <c r="E5107" s="1">
        <v>52000</v>
      </c>
      <c r="F5107" s="1" t="s">
        <v>23</v>
      </c>
      <c r="G5107" s="1" t="s">
        <v>17</v>
      </c>
      <c r="H5107" s="1" t="s">
        <v>18</v>
      </c>
      <c r="I5107" s="1">
        <v>16</v>
      </c>
      <c r="J5107" s="1" t="s">
        <v>24</v>
      </c>
      <c r="K5107" s="1" t="s">
        <v>167</v>
      </c>
      <c r="L5107" s="1">
        <v>7</v>
      </c>
      <c r="N5107" s="1">
        <v>11.5</v>
      </c>
      <c r="P5107" s="2">
        <f t="shared" si="335"/>
        <v>140</v>
      </c>
      <c r="R5107" t="str">
        <f t="shared" si="333"/>
        <v/>
      </c>
    </row>
    <row r="5108" spans="1:18" ht="20.399999999999999" x14ac:dyDescent="0.35">
      <c r="A5108" s="1">
        <v>5106</v>
      </c>
      <c r="B5108" s="1" t="s">
        <v>641</v>
      </c>
      <c r="C5108" s="1" t="s">
        <v>34</v>
      </c>
      <c r="D5108" s="1">
        <v>2011</v>
      </c>
      <c r="E5108" s="1">
        <v>50318</v>
      </c>
      <c r="F5108" s="1" t="s">
        <v>28</v>
      </c>
      <c r="G5108" s="1" t="s">
        <v>17</v>
      </c>
      <c r="H5108" s="1" t="s">
        <v>18</v>
      </c>
      <c r="I5108" s="1">
        <v>18.5</v>
      </c>
      <c r="J5108" s="1" t="s">
        <v>24</v>
      </c>
      <c r="K5108" s="1" t="s">
        <v>276</v>
      </c>
      <c r="L5108" s="1">
        <v>5</v>
      </c>
      <c r="N5108" s="1">
        <v>4.0599999999999996</v>
      </c>
      <c r="P5108" s="2">
        <f t="shared" si="335"/>
        <v>85.8</v>
      </c>
      <c r="R5108" t="str">
        <f t="shared" si="333"/>
        <v/>
      </c>
    </row>
    <row r="5109" spans="1:18" ht="20.399999999999999" x14ac:dyDescent="0.35">
      <c r="A5109" s="1">
        <v>5107</v>
      </c>
      <c r="B5109" s="1" t="s">
        <v>493</v>
      </c>
      <c r="C5109" s="1" t="s">
        <v>39</v>
      </c>
      <c r="D5109" s="1">
        <v>2016</v>
      </c>
      <c r="E5109" s="1">
        <v>50000</v>
      </c>
      <c r="F5109" s="1" t="s">
        <v>23</v>
      </c>
      <c r="G5109" s="1" t="s">
        <v>35</v>
      </c>
      <c r="H5109" s="1" t="s">
        <v>18</v>
      </c>
      <c r="I5109" s="1">
        <v>17.899999999999999</v>
      </c>
      <c r="J5109" s="1" t="s">
        <v>24</v>
      </c>
      <c r="K5109" s="1" t="s">
        <v>494</v>
      </c>
      <c r="L5109" s="1">
        <v>5</v>
      </c>
      <c r="M5109" s="1" t="s">
        <v>495</v>
      </c>
      <c r="N5109" s="1">
        <v>49</v>
      </c>
      <c r="P5109" s="2">
        <f t="shared" si="335"/>
        <v>201.15</v>
      </c>
      <c r="Q5109">
        <f t="shared" si="334"/>
        <v>7943000.0000000009</v>
      </c>
      <c r="R5109">
        <f t="shared" si="333"/>
        <v>99.997467581518322</v>
      </c>
    </row>
    <row r="5110" spans="1:18" ht="20.399999999999999" x14ac:dyDescent="0.35">
      <c r="A5110" s="1">
        <v>5108</v>
      </c>
      <c r="B5110" s="1" t="s">
        <v>702</v>
      </c>
      <c r="C5110" s="1" t="s">
        <v>74</v>
      </c>
      <c r="D5110" s="1">
        <v>2012</v>
      </c>
      <c r="E5110" s="1">
        <v>72000</v>
      </c>
      <c r="F5110" s="1" t="s">
        <v>23</v>
      </c>
      <c r="G5110" s="1" t="s">
        <v>17</v>
      </c>
      <c r="H5110" s="1" t="s">
        <v>18</v>
      </c>
      <c r="I5110" s="1">
        <v>20.5</v>
      </c>
      <c r="J5110" s="1" t="s">
        <v>24</v>
      </c>
      <c r="K5110" s="1" t="s">
        <v>103</v>
      </c>
      <c r="L5110" s="1">
        <v>5</v>
      </c>
      <c r="N5110" s="1">
        <v>4.5999999999999996</v>
      </c>
      <c r="P5110" s="2">
        <f t="shared" si="335"/>
        <v>103.5</v>
      </c>
      <c r="R5110" t="str">
        <f t="shared" si="333"/>
        <v/>
      </c>
    </row>
    <row r="5111" spans="1:18" ht="20.399999999999999" x14ac:dyDescent="0.35">
      <c r="A5111" s="1">
        <v>5109</v>
      </c>
      <c r="B5111" s="1" t="s">
        <v>656</v>
      </c>
      <c r="C5111" s="1" t="s">
        <v>61</v>
      </c>
      <c r="D5111" s="1">
        <v>2015</v>
      </c>
      <c r="E5111" s="1">
        <v>63776</v>
      </c>
      <c r="F5111" s="1" t="s">
        <v>23</v>
      </c>
      <c r="G5111" s="1" t="s">
        <v>17</v>
      </c>
      <c r="H5111" s="1" t="s">
        <v>18</v>
      </c>
      <c r="I5111" s="1">
        <v>24</v>
      </c>
      <c r="J5111" s="1" t="s">
        <v>24</v>
      </c>
      <c r="K5111" s="1" t="s">
        <v>424</v>
      </c>
      <c r="L5111" s="1">
        <v>5</v>
      </c>
      <c r="N5111" s="1">
        <v>3.96</v>
      </c>
      <c r="P5111" s="2">
        <f t="shared" si="335"/>
        <v>70</v>
      </c>
      <c r="R5111" t="str">
        <f t="shared" si="333"/>
        <v/>
      </c>
    </row>
    <row r="5112" spans="1:18" ht="20.399999999999999" x14ac:dyDescent="0.35">
      <c r="A5112" s="1">
        <v>5110</v>
      </c>
      <c r="B5112" s="1" t="s">
        <v>1341</v>
      </c>
      <c r="C5112" s="1" t="s">
        <v>15</v>
      </c>
      <c r="D5112" s="1">
        <v>2015</v>
      </c>
      <c r="E5112" s="1">
        <v>28133</v>
      </c>
      <c r="F5112" s="1" t="s">
        <v>28</v>
      </c>
      <c r="G5112" s="1" t="s">
        <v>17</v>
      </c>
      <c r="H5112" s="1" t="s">
        <v>18</v>
      </c>
      <c r="I5112" s="1">
        <v>18.600000000000001</v>
      </c>
      <c r="J5112" s="1" t="s">
        <v>24</v>
      </c>
      <c r="K5112" s="1" t="s">
        <v>327</v>
      </c>
      <c r="L5112" s="1">
        <v>5</v>
      </c>
      <c r="N5112" s="1">
        <v>5.6</v>
      </c>
      <c r="P5112" s="2">
        <f t="shared" si="335"/>
        <v>81.86</v>
      </c>
      <c r="R5112" t="str">
        <f t="shared" si="333"/>
        <v/>
      </c>
    </row>
    <row r="5113" spans="1:18" ht="20.399999999999999" x14ac:dyDescent="0.35">
      <c r="A5113" s="1">
        <v>5111</v>
      </c>
      <c r="B5113" s="1" t="s">
        <v>458</v>
      </c>
      <c r="C5113" s="1" t="s">
        <v>57</v>
      </c>
      <c r="D5113" s="1">
        <v>2017</v>
      </c>
      <c r="E5113" s="1">
        <v>45000</v>
      </c>
      <c r="F5113" s="1" t="s">
        <v>23</v>
      </c>
      <c r="G5113" s="1" t="s">
        <v>17</v>
      </c>
      <c r="H5113" s="1" t="s">
        <v>18</v>
      </c>
      <c r="I5113" s="1">
        <v>22.95</v>
      </c>
      <c r="J5113" s="1" t="s">
        <v>24</v>
      </c>
      <c r="K5113" s="1" t="s">
        <v>51</v>
      </c>
      <c r="L5113" s="1">
        <v>5</v>
      </c>
      <c r="M5113" s="1" t="s">
        <v>2624</v>
      </c>
      <c r="N5113" s="1">
        <v>3.75</v>
      </c>
      <c r="P5113" s="2">
        <f t="shared" si="335"/>
        <v>74</v>
      </c>
      <c r="Q5113">
        <f t="shared" si="334"/>
        <v>794000</v>
      </c>
      <c r="R5113">
        <f t="shared" si="333"/>
        <v>99.990680100755668</v>
      </c>
    </row>
    <row r="5114" spans="1:18" ht="20.399999999999999" x14ac:dyDescent="0.35">
      <c r="A5114" s="1">
        <v>5112</v>
      </c>
      <c r="B5114" s="1" t="s">
        <v>1147</v>
      </c>
      <c r="C5114" s="1" t="s">
        <v>43</v>
      </c>
      <c r="D5114" s="1">
        <v>2015</v>
      </c>
      <c r="E5114" s="1">
        <v>55697</v>
      </c>
      <c r="F5114" s="1" t="s">
        <v>23</v>
      </c>
      <c r="G5114" s="1" t="s">
        <v>17</v>
      </c>
      <c r="H5114" s="1" t="s">
        <v>18</v>
      </c>
      <c r="I5114" s="1">
        <v>22.54</v>
      </c>
      <c r="J5114" s="1" t="s">
        <v>24</v>
      </c>
      <c r="K5114" s="1" t="s">
        <v>333</v>
      </c>
      <c r="L5114" s="1">
        <v>5</v>
      </c>
      <c r="N5114" s="1">
        <v>5.5</v>
      </c>
      <c r="P5114" s="2">
        <f t="shared" si="335"/>
        <v>88.73</v>
      </c>
      <c r="R5114" t="str">
        <f t="shared" si="333"/>
        <v/>
      </c>
    </row>
    <row r="5115" spans="1:18" ht="20.399999999999999" x14ac:dyDescent="0.35">
      <c r="A5115" s="1">
        <v>5113</v>
      </c>
      <c r="B5115" s="1" t="s">
        <v>2233</v>
      </c>
      <c r="C5115" s="1" t="s">
        <v>61</v>
      </c>
      <c r="D5115" s="1">
        <v>2012</v>
      </c>
      <c r="E5115" s="1">
        <v>62000</v>
      </c>
      <c r="F5115" s="1" t="s">
        <v>23</v>
      </c>
      <c r="G5115" s="1" t="s">
        <v>17</v>
      </c>
      <c r="H5115" s="1" t="s">
        <v>36</v>
      </c>
      <c r="I5115" s="1">
        <v>20.5</v>
      </c>
      <c r="J5115" s="1" t="s">
        <v>24</v>
      </c>
      <c r="K5115" s="1" t="s">
        <v>103</v>
      </c>
      <c r="L5115" s="1">
        <v>5</v>
      </c>
      <c r="N5115" s="1">
        <v>3</v>
      </c>
      <c r="P5115" s="2">
        <f t="shared" si="335"/>
        <v>103.5</v>
      </c>
      <c r="R5115" t="str">
        <f t="shared" si="333"/>
        <v/>
      </c>
    </row>
    <row r="5116" spans="1:18" ht="20.399999999999999" x14ac:dyDescent="0.35">
      <c r="A5116" s="1">
        <v>5114</v>
      </c>
      <c r="B5116" s="1" t="s">
        <v>916</v>
      </c>
      <c r="C5116" s="1" t="s">
        <v>15</v>
      </c>
      <c r="D5116" s="1">
        <v>2011</v>
      </c>
      <c r="E5116" s="1">
        <v>48000</v>
      </c>
      <c r="F5116" s="1" t="s">
        <v>28</v>
      </c>
      <c r="G5116" s="1" t="s">
        <v>17</v>
      </c>
      <c r="H5116" s="1" t="s">
        <v>18</v>
      </c>
      <c r="I5116" s="1">
        <v>16</v>
      </c>
      <c r="J5116" s="1" t="s">
        <v>24</v>
      </c>
      <c r="K5116" s="1" t="s">
        <v>219</v>
      </c>
      <c r="L5116" s="1">
        <v>5</v>
      </c>
      <c r="N5116" s="1">
        <v>3</v>
      </c>
      <c r="P5116" s="2">
        <f t="shared" si="335"/>
        <v>90</v>
      </c>
      <c r="R5116" t="str">
        <f t="shared" si="333"/>
        <v/>
      </c>
    </row>
    <row r="5117" spans="1:18" ht="20.399999999999999" x14ac:dyDescent="0.35">
      <c r="A5117" s="1">
        <v>5115</v>
      </c>
      <c r="B5117" s="1" t="s">
        <v>2588</v>
      </c>
      <c r="C5117" s="1" t="s">
        <v>22</v>
      </c>
      <c r="D5117" s="1">
        <v>2010</v>
      </c>
      <c r="E5117" s="1">
        <v>90246</v>
      </c>
      <c r="F5117" s="1" t="s">
        <v>28</v>
      </c>
      <c r="G5117" s="1" t="s">
        <v>17</v>
      </c>
      <c r="H5117" s="1" t="s">
        <v>18</v>
      </c>
      <c r="I5117" s="1">
        <v>16.100000000000001</v>
      </c>
      <c r="J5117" s="1" t="s">
        <v>24</v>
      </c>
      <c r="K5117" s="1" t="s">
        <v>1179</v>
      </c>
      <c r="L5117" s="1">
        <v>5</v>
      </c>
      <c r="N5117" s="1">
        <v>2.95</v>
      </c>
      <c r="P5117" s="2">
        <f t="shared" si="335"/>
        <v>88.2</v>
      </c>
      <c r="R5117" t="str">
        <f t="shared" si="333"/>
        <v/>
      </c>
    </row>
    <row r="5118" spans="1:18" ht="20.399999999999999" x14ac:dyDescent="0.35">
      <c r="A5118" s="1">
        <v>5116</v>
      </c>
      <c r="B5118" s="1" t="s">
        <v>2625</v>
      </c>
      <c r="C5118" s="1" t="s">
        <v>39</v>
      </c>
      <c r="D5118" s="1">
        <v>2015</v>
      </c>
      <c r="E5118" s="1">
        <v>80500</v>
      </c>
      <c r="F5118" s="1" t="s">
        <v>23</v>
      </c>
      <c r="G5118" s="1" t="s">
        <v>17</v>
      </c>
      <c r="H5118" s="1" t="s">
        <v>18</v>
      </c>
      <c r="I5118" s="1">
        <v>25</v>
      </c>
      <c r="J5118" s="1" t="s">
        <v>24</v>
      </c>
      <c r="K5118" s="1" t="s">
        <v>165</v>
      </c>
      <c r="L5118" s="1">
        <v>5</v>
      </c>
      <c r="N5118" s="1">
        <v>2.4500000000000002</v>
      </c>
      <c r="P5118" s="2">
        <f t="shared" si="335"/>
        <v>69</v>
      </c>
      <c r="R5118" t="str">
        <f t="shared" si="333"/>
        <v/>
      </c>
    </row>
    <row r="5119" spans="1:18" ht="20.399999999999999" x14ac:dyDescent="0.35">
      <c r="A5119" s="1">
        <v>5117</v>
      </c>
      <c r="B5119" s="1" t="s">
        <v>844</v>
      </c>
      <c r="C5119" s="1" t="s">
        <v>22</v>
      </c>
      <c r="D5119" s="1">
        <v>2012</v>
      </c>
      <c r="E5119" s="1">
        <v>119000</v>
      </c>
      <c r="F5119" s="1" t="s">
        <v>23</v>
      </c>
      <c r="G5119" s="1" t="s">
        <v>35</v>
      </c>
      <c r="H5119" s="1" t="s">
        <v>18</v>
      </c>
      <c r="I5119" s="1">
        <v>14.84</v>
      </c>
      <c r="J5119" s="1" t="s">
        <v>24</v>
      </c>
      <c r="K5119" s="1" t="s">
        <v>163</v>
      </c>
      <c r="L5119" s="1">
        <v>5</v>
      </c>
      <c r="N5119" s="1">
        <v>13.99</v>
      </c>
      <c r="P5119" s="2">
        <f t="shared" si="335"/>
        <v>170</v>
      </c>
      <c r="R5119" t="str">
        <f t="shared" si="333"/>
        <v/>
      </c>
    </row>
    <row r="5120" spans="1:18" ht="20.399999999999999" x14ac:dyDescent="0.35">
      <c r="A5120" s="1">
        <v>5118</v>
      </c>
      <c r="B5120" s="1" t="s">
        <v>441</v>
      </c>
      <c r="C5120" s="1" t="s">
        <v>74</v>
      </c>
      <c r="D5120" s="1">
        <v>2016</v>
      </c>
      <c r="E5120" s="1">
        <v>28541</v>
      </c>
      <c r="F5120" s="1" t="s">
        <v>23</v>
      </c>
      <c r="G5120" s="1" t="s">
        <v>35</v>
      </c>
      <c r="H5120" s="1" t="s">
        <v>18</v>
      </c>
      <c r="I5120" s="1">
        <v>11.57</v>
      </c>
      <c r="J5120" s="1" t="s">
        <v>24</v>
      </c>
      <c r="K5120" s="1" t="s">
        <v>442</v>
      </c>
      <c r="L5120" s="1">
        <v>5</v>
      </c>
      <c r="M5120" s="1" t="s">
        <v>443</v>
      </c>
      <c r="N5120" s="1">
        <v>60.75</v>
      </c>
      <c r="P5120" s="2">
        <f t="shared" si="335"/>
        <v>254.79</v>
      </c>
      <c r="Q5120">
        <f t="shared" si="334"/>
        <v>9513000</v>
      </c>
      <c r="R5120">
        <f t="shared" si="333"/>
        <v>99.997321665089885</v>
      </c>
    </row>
    <row r="5121" spans="1:18" ht="20.399999999999999" x14ac:dyDescent="0.35">
      <c r="A5121" s="1">
        <v>5119</v>
      </c>
      <c r="B5121" s="1" t="s">
        <v>822</v>
      </c>
      <c r="C5121" s="1" t="s">
        <v>57</v>
      </c>
      <c r="D5121" s="1">
        <v>2008</v>
      </c>
      <c r="E5121" s="1">
        <v>45500</v>
      </c>
      <c r="F5121" s="1" t="s">
        <v>28</v>
      </c>
      <c r="G5121" s="1" t="s">
        <v>17</v>
      </c>
      <c r="H5121" s="1" t="s">
        <v>36</v>
      </c>
      <c r="I5121" s="1">
        <v>0</v>
      </c>
      <c r="J5121" s="1" t="s">
        <v>24</v>
      </c>
      <c r="K5121" s="1" t="s">
        <v>188</v>
      </c>
      <c r="L5121" s="1">
        <v>5</v>
      </c>
      <c r="N5121" s="1">
        <v>1.17</v>
      </c>
      <c r="P5121" s="2"/>
      <c r="R5121" t="str">
        <f t="shared" si="333"/>
        <v/>
      </c>
    </row>
    <row r="5122" spans="1:18" ht="20.399999999999999" x14ac:dyDescent="0.35">
      <c r="A5122" s="1">
        <v>5120</v>
      </c>
      <c r="B5122" s="1" t="s">
        <v>2392</v>
      </c>
      <c r="C5122" s="1" t="s">
        <v>27</v>
      </c>
      <c r="D5122" s="1">
        <v>2012</v>
      </c>
      <c r="E5122" s="1">
        <v>41000</v>
      </c>
      <c r="F5122" s="1" t="s">
        <v>28</v>
      </c>
      <c r="G5122" s="1" t="s">
        <v>17</v>
      </c>
      <c r="H5122" s="1" t="s">
        <v>36</v>
      </c>
      <c r="I5122" s="1">
        <v>16.8</v>
      </c>
      <c r="J5122" s="1" t="s">
        <v>24</v>
      </c>
      <c r="K5122" s="1" t="s">
        <v>58</v>
      </c>
      <c r="L5122" s="1">
        <v>5</v>
      </c>
      <c r="N5122" s="1">
        <v>4.5</v>
      </c>
      <c r="P5122" s="2">
        <f>--LEFT(K5122, FIND(" ", K5122) - 1)</f>
        <v>116.3</v>
      </c>
      <c r="R5122" t="str">
        <f t="shared" si="333"/>
        <v/>
      </c>
    </row>
    <row r="5123" spans="1:18" ht="20.399999999999999" x14ac:dyDescent="0.35">
      <c r="A5123" s="1">
        <v>5121</v>
      </c>
      <c r="B5123" s="1" t="s">
        <v>1515</v>
      </c>
      <c r="C5123" s="1" t="s">
        <v>15</v>
      </c>
      <c r="D5123" s="1">
        <v>2010</v>
      </c>
      <c r="E5123" s="1">
        <v>58000</v>
      </c>
      <c r="F5123" s="1" t="s">
        <v>28</v>
      </c>
      <c r="G5123" s="1" t="s">
        <v>17</v>
      </c>
      <c r="H5123" s="1" t="s">
        <v>36</v>
      </c>
      <c r="I5123" s="1">
        <v>18.5</v>
      </c>
      <c r="J5123" s="1" t="s">
        <v>24</v>
      </c>
      <c r="K5123" s="1" t="s">
        <v>84</v>
      </c>
      <c r="L5123" s="1">
        <v>5</v>
      </c>
      <c r="N5123" s="1">
        <v>2.5</v>
      </c>
      <c r="P5123" s="2">
        <f t="shared" ref="P5123:P5186" si="336">--LEFT(K5123, FIND(" ", K5123) - 1)</f>
        <v>80</v>
      </c>
      <c r="R5123" t="str">
        <f t="shared" si="333"/>
        <v/>
      </c>
    </row>
    <row r="5124" spans="1:18" ht="20.399999999999999" x14ac:dyDescent="0.35">
      <c r="A5124" s="1">
        <v>5122</v>
      </c>
      <c r="B5124" s="1" t="s">
        <v>206</v>
      </c>
      <c r="C5124" s="1" t="s">
        <v>27</v>
      </c>
      <c r="D5124" s="1">
        <v>2015</v>
      </c>
      <c r="E5124" s="1">
        <v>99000</v>
      </c>
      <c r="F5124" s="1" t="s">
        <v>23</v>
      </c>
      <c r="G5124" s="1" t="s">
        <v>17</v>
      </c>
      <c r="H5124" s="1" t="s">
        <v>18</v>
      </c>
      <c r="I5124" s="1">
        <v>13</v>
      </c>
      <c r="J5124" s="1" t="s">
        <v>24</v>
      </c>
      <c r="K5124" s="1" t="s">
        <v>207</v>
      </c>
      <c r="L5124" s="1">
        <v>7</v>
      </c>
      <c r="N5124" s="1">
        <v>20.5</v>
      </c>
      <c r="P5124" s="2">
        <f t="shared" si="336"/>
        <v>168.5</v>
      </c>
      <c r="R5124" t="str">
        <f t="shared" si="333"/>
        <v/>
      </c>
    </row>
    <row r="5125" spans="1:18" ht="20.399999999999999" x14ac:dyDescent="0.35">
      <c r="A5125" s="1">
        <v>5123</v>
      </c>
      <c r="B5125" s="1" t="s">
        <v>437</v>
      </c>
      <c r="C5125" s="1" t="s">
        <v>61</v>
      </c>
      <c r="D5125" s="1">
        <v>2014</v>
      </c>
      <c r="E5125" s="1">
        <v>31200</v>
      </c>
      <c r="F5125" s="1" t="s">
        <v>28</v>
      </c>
      <c r="G5125" s="1" t="s">
        <v>17</v>
      </c>
      <c r="H5125" s="1" t="s">
        <v>18</v>
      </c>
      <c r="I5125" s="1">
        <v>18.899999999999999</v>
      </c>
      <c r="J5125" s="1" t="s">
        <v>24</v>
      </c>
      <c r="K5125" s="1" t="s">
        <v>110</v>
      </c>
      <c r="L5125" s="1">
        <v>5</v>
      </c>
      <c r="N5125" s="1">
        <v>3.9</v>
      </c>
      <c r="P5125" s="2">
        <f t="shared" si="336"/>
        <v>82</v>
      </c>
      <c r="R5125" t="str">
        <f t="shared" si="333"/>
        <v/>
      </c>
    </row>
    <row r="5126" spans="1:18" ht="20.399999999999999" x14ac:dyDescent="0.35">
      <c r="A5126" s="1">
        <v>5124</v>
      </c>
      <c r="B5126" s="1" t="s">
        <v>481</v>
      </c>
      <c r="C5126" s="1" t="s">
        <v>27</v>
      </c>
      <c r="D5126" s="1">
        <v>2009</v>
      </c>
      <c r="E5126" s="1">
        <v>85000</v>
      </c>
      <c r="F5126" s="1" t="s">
        <v>23</v>
      </c>
      <c r="G5126" s="1" t="s">
        <v>17</v>
      </c>
      <c r="H5126" s="1" t="s">
        <v>36</v>
      </c>
      <c r="I5126" s="1">
        <v>15</v>
      </c>
      <c r="J5126" s="1" t="s">
        <v>24</v>
      </c>
      <c r="K5126" s="1" t="s">
        <v>137</v>
      </c>
      <c r="L5126" s="1">
        <v>5</v>
      </c>
      <c r="N5126" s="1">
        <v>3.5</v>
      </c>
      <c r="P5126" s="2">
        <f t="shared" si="336"/>
        <v>105</v>
      </c>
      <c r="R5126" t="str">
        <f t="shared" si="333"/>
        <v/>
      </c>
    </row>
    <row r="5127" spans="1:18" ht="20.399999999999999" x14ac:dyDescent="0.35">
      <c r="A5127" s="1">
        <v>5125</v>
      </c>
      <c r="B5127" s="1" t="s">
        <v>889</v>
      </c>
      <c r="C5127" s="1" t="s">
        <v>39</v>
      </c>
      <c r="D5127" s="1">
        <v>2016</v>
      </c>
      <c r="E5127" s="1">
        <v>60924</v>
      </c>
      <c r="F5127" s="1" t="s">
        <v>28</v>
      </c>
      <c r="G5127" s="1" t="s">
        <v>35</v>
      </c>
      <c r="H5127" s="1" t="s">
        <v>18</v>
      </c>
      <c r="I5127" s="1">
        <v>15.63</v>
      </c>
      <c r="J5127" s="1" t="s">
        <v>24</v>
      </c>
      <c r="K5127" s="1" t="s">
        <v>890</v>
      </c>
      <c r="L5127" s="1">
        <v>5</v>
      </c>
      <c r="N5127" s="1">
        <v>8.3000000000000007</v>
      </c>
      <c r="P5127" s="2">
        <f t="shared" si="336"/>
        <v>110.4</v>
      </c>
      <c r="R5127" t="str">
        <f t="shared" si="333"/>
        <v/>
      </c>
    </row>
    <row r="5128" spans="1:18" ht="20.399999999999999" x14ac:dyDescent="0.35">
      <c r="A5128" s="1">
        <v>5126</v>
      </c>
      <c r="B5128" s="1" t="s">
        <v>309</v>
      </c>
      <c r="C5128" s="1" t="s">
        <v>27</v>
      </c>
      <c r="D5128" s="1">
        <v>2012</v>
      </c>
      <c r="E5128" s="1">
        <v>45000</v>
      </c>
      <c r="F5128" s="1" t="s">
        <v>28</v>
      </c>
      <c r="G5128" s="1" t="s">
        <v>17</v>
      </c>
      <c r="H5128" s="1" t="s">
        <v>18</v>
      </c>
      <c r="I5128" s="1">
        <v>21.1</v>
      </c>
      <c r="J5128" s="1" t="s">
        <v>24</v>
      </c>
      <c r="K5128" s="1" t="s">
        <v>41</v>
      </c>
      <c r="L5128" s="1">
        <v>5</v>
      </c>
      <c r="N5128" s="1">
        <v>2.5</v>
      </c>
      <c r="P5128" s="2">
        <f t="shared" si="336"/>
        <v>55.2</v>
      </c>
      <c r="R5128" t="str">
        <f t="shared" si="333"/>
        <v/>
      </c>
    </row>
    <row r="5129" spans="1:18" ht="20.399999999999999" x14ac:dyDescent="0.35">
      <c r="A5129" s="1">
        <v>5127</v>
      </c>
      <c r="B5129" s="1" t="s">
        <v>250</v>
      </c>
      <c r="C5129" s="1" t="s">
        <v>57</v>
      </c>
      <c r="D5129" s="1">
        <v>2011</v>
      </c>
      <c r="E5129" s="1">
        <v>44000</v>
      </c>
      <c r="F5129" s="1" t="s">
        <v>28</v>
      </c>
      <c r="G5129" s="1" t="s">
        <v>35</v>
      </c>
      <c r="H5129" s="1" t="s">
        <v>18</v>
      </c>
      <c r="I5129" s="1">
        <v>19.149999999999999</v>
      </c>
      <c r="J5129" s="1" t="s">
        <v>24</v>
      </c>
      <c r="K5129" s="1" t="s">
        <v>251</v>
      </c>
      <c r="L5129" s="1">
        <v>5</v>
      </c>
      <c r="M5129" s="1" t="s">
        <v>2626</v>
      </c>
      <c r="N5129" s="1">
        <v>2.65</v>
      </c>
      <c r="P5129" s="2">
        <f t="shared" si="336"/>
        <v>75.94</v>
      </c>
      <c r="Q5129">
        <f t="shared" si="334"/>
        <v>873000</v>
      </c>
      <c r="R5129">
        <f t="shared" si="333"/>
        <v>99.991301260022908</v>
      </c>
    </row>
    <row r="5130" spans="1:18" ht="20.399999999999999" x14ac:dyDescent="0.35">
      <c r="A5130" s="1">
        <v>5128</v>
      </c>
      <c r="B5130" s="1" t="s">
        <v>288</v>
      </c>
      <c r="C5130" s="1" t="s">
        <v>53</v>
      </c>
      <c r="D5130" s="1">
        <v>2016</v>
      </c>
      <c r="E5130" s="1">
        <v>30534</v>
      </c>
      <c r="F5130" s="1" t="s">
        <v>28</v>
      </c>
      <c r="G5130" s="1" t="s">
        <v>35</v>
      </c>
      <c r="H5130" s="1" t="s">
        <v>18</v>
      </c>
      <c r="I5130" s="1">
        <v>19</v>
      </c>
      <c r="J5130" s="1" t="s">
        <v>24</v>
      </c>
      <c r="K5130" s="1" t="s">
        <v>29</v>
      </c>
      <c r="L5130" s="1">
        <v>5</v>
      </c>
      <c r="N5130" s="1">
        <v>7.42</v>
      </c>
      <c r="P5130" s="2">
        <f t="shared" si="336"/>
        <v>88.7</v>
      </c>
      <c r="R5130" t="str">
        <f t="shared" si="333"/>
        <v/>
      </c>
    </row>
    <row r="5131" spans="1:18" ht="20.399999999999999" x14ac:dyDescent="0.35">
      <c r="A5131" s="1">
        <v>5129</v>
      </c>
      <c r="B5131" s="1" t="s">
        <v>1693</v>
      </c>
      <c r="C5131" s="1" t="s">
        <v>53</v>
      </c>
      <c r="D5131" s="1">
        <v>2016</v>
      </c>
      <c r="E5131" s="1">
        <v>46399</v>
      </c>
      <c r="F5131" s="1" t="s">
        <v>28</v>
      </c>
      <c r="G5131" s="1" t="s">
        <v>17</v>
      </c>
      <c r="H5131" s="1" t="s">
        <v>18</v>
      </c>
      <c r="I5131" s="1">
        <v>16.47</v>
      </c>
      <c r="J5131" s="1" t="s">
        <v>24</v>
      </c>
      <c r="K5131" s="1" t="s">
        <v>51</v>
      </c>
      <c r="L5131" s="1">
        <v>5</v>
      </c>
      <c r="N5131" s="1">
        <v>4.63</v>
      </c>
      <c r="P5131" s="2">
        <f t="shared" si="336"/>
        <v>74</v>
      </c>
      <c r="R5131" t="str">
        <f t="shared" si="333"/>
        <v/>
      </c>
    </row>
    <row r="5132" spans="1:18" ht="20.399999999999999" x14ac:dyDescent="0.35">
      <c r="A5132" s="1">
        <v>5130</v>
      </c>
      <c r="B5132" s="1" t="s">
        <v>115</v>
      </c>
      <c r="C5132" s="1" t="s">
        <v>57</v>
      </c>
      <c r="D5132" s="1">
        <v>2008</v>
      </c>
      <c r="E5132" s="1">
        <v>42000</v>
      </c>
      <c r="F5132" s="1" t="s">
        <v>28</v>
      </c>
      <c r="G5132" s="1" t="s">
        <v>17</v>
      </c>
      <c r="H5132" s="1" t="s">
        <v>18</v>
      </c>
      <c r="I5132" s="1">
        <v>19.7</v>
      </c>
      <c r="J5132" s="1" t="s">
        <v>24</v>
      </c>
      <c r="K5132" s="1" t="s">
        <v>116</v>
      </c>
      <c r="L5132" s="1">
        <v>5</v>
      </c>
      <c r="N5132" s="1">
        <v>1.0900000000000001</v>
      </c>
      <c r="P5132" s="2">
        <f t="shared" si="336"/>
        <v>46.3</v>
      </c>
      <c r="R5132" t="str">
        <f t="shared" si="333"/>
        <v/>
      </c>
    </row>
    <row r="5133" spans="1:18" ht="20.399999999999999" x14ac:dyDescent="0.35">
      <c r="A5133" s="1">
        <v>5131</v>
      </c>
      <c r="B5133" s="1" t="s">
        <v>349</v>
      </c>
      <c r="C5133" s="1" t="s">
        <v>61</v>
      </c>
      <c r="D5133" s="1">
        <v>2011</v>
      </c>
      <c r="E5133" s="1">
        <v>67000</v>
      </c>
      <c r="F5133" s="1" t="s">
        <v>23</v>
      </c>
      <c r="G5133" s="1" t="s">
        <v>17</v>
      </c>
      <c r="H5133" s="1" t="s">
        <v>18</v>
      </c>
      <c r="I5133" s="1">
        <v>22.32</v>
      </c>
      <c r="J5133" s="1" t="s">
        <v>24</v>
      </c>
      <c r="K5133" s="1" t="s">
        <v>235</v>
      </c>
      <c r="L5133" s="1">
        <v>5</v>
      </c>
      <c r="N5133" s="1">
        <v>3.8</v>
      </c>
      <c r="P5133" s="2">
        <f t="shared" si="336"/>
        <v>126.32</v>
      </c>
      <c r="R5133" t="str">
        <f t="shared" ref="R5133:R5196" si="337">IF(Q5133&lt;&gt;"", ((Q5133 - P5133) / Q5133) * 100, "")</f>
        <v/>
      </c>
    </row>
    <row r="5134" spans="1:18" ht="20.399999999999999" x14ac:dyDescent="0.35">
      <c r="A5134" s="1">
        <v>5132</v>
      </c>
      <c r="B5134" s="1" t="s">
        <v>927</v>
      </c>
      <c r="C5134" s="1" t="s">
        <v>15</v>
      </c>
      <c r="D5134" s="1">
        <v>2013</v>
      </c>
      <c r="E5134" s="1">
        <v>58000</v>
      </c>
      <c r="F5134" s="1" t="s">
        <v>23</v>
      </c>
      <c r="G5134" s="1" t="s">
        <v>35</v>
      </c>
      <c r="H5134" s="1" t="s">
        <v>18</v>
      </c>
      <c r="I5134" s="1">
        <v>10</v>
      </c>
      <c r="J5134" s="1" t="s">
        <v>24</v>
      </c>
      <c r="K5134" s="1" t="s">
        <v>163</v>
      </c>
      <c r="L5134" s="1">
        <v>5</v>
      </c>
      <c r="N5134" s="1">
        <v>15.75</v>
      </c>
      <c r="P5134" s="2">
        <f t="shared" si="336"/>
        <v>170</v>
      </c>
      <c r="R5134" t="str">
        <f t="shared" si="337"/>
        <v/>
      </c>
    </row>
    <row r="5135" spans="1:18" ht="20.399999999999999" x14ac:dyDescent="0.35">
      <c r="A5135" s="1">
        <v>5133</v>
      </c>
      <c r="B5135" s="1" t="s">
        <v>1128</v>
      </c>
      <c r="C5135" s="1" t="s">
        <v>34</v>
      </c>
      <c r="D5135" s="1">
        <v>2015</v>
      </c>
      <c r="E5135" s="1">
        <v>27000</v>
      </c>
      <c r="F5135" s="1" t="s">
        <v>28</v>
      </c>
      <c r="G5135" s="1" t="s">
        <v>17</v>
      </c>
      <c r="H5135" s="1" t="s">
        <v>18</v>
      </c>
      <c r="I5135" s="1">
        <v>17.57</v>
      </c>
      <c r="J5135" s="1" t="s">
        <v>24</v>
      </c>
      <c r="K5135" s="1" t="s">
        <v>29</v>
      </c>
      <c r="L5135" s="1">
        <v>5</v>
      </c>
      <c r="M5135" s="1" t="s">
        <v>2627</v>
      </c>
      <c r="N5135" s="1">
        <v>5.27</v>
      </c>
      <c r="P5135" s="2">
        <f t="shared" si="336"/>
        <v>88.7</v>
      </c>
      <c r="Q5135">
        <f t="shared" ref="Q5135:Q5190" si="338">VALUE(SUBSTITUTE(SUBSTITUTE(TRIM(M5135), CHAR(160), ""), " Lakh", "")) * 100000</f>
        <v>869000</v>
      </c>
      <c r="R5135">
        <f t="shared" si="337"/>
        <v>99.989792865362489</v>
      </c>
    </row>
    <row r="5136" spans="1:18" ht="20.399999999999999" x14ac:dyDescent="0.35">
      <c r="A5136" s="1">
        <v>5134</v>
      </c>
      <c r="B5136" s="1" t="s">
        <v>1281</v>
      </c>
      <c r="C5136" s="1" t="s">
        <v>15</v>
      </c>
      <c r="D5136" s="1">
        <v>2012</v>
      </c>
      <c r="E5136" s="1">
        <v>39566</v>
      </c>
      <c r="F5136" s="1" t="s">
        <v>28</v>
      </c>
      <c r="G5136" s="1" t="s">
        <v>17</v>
      </c>
      <c r="H5136" s="1" t="s">
        <v>36</v>
      </c>
      <c r="I5136" s="1">
        <v>18.399999999999999</v>
      </c>
      <c r="J5136" s="1" t="s">
        <v>24</v>
      </c>
      <c r="K5136" s="1" t="s">
        <v>184</v>
      </c>
      <c r="L5136" s="1">
        <v>5</v>
      </c>
      <c r="N5136" s="1">
        <v>2.75</v>
      </c>
      <c r="P5136" s="2">
        <f t="shared" si="336"/>
        <v>86.8</v>
      </c>
      <c r="R5136" t="str">
        <f t="shared" si="337"/>
        <v/>
      </c>
    </row>
    <row r="5137" spans="1:18" ht="20.399999999999999" x14ac:dyDescent="0.35">
      <c r="A5137" s="1">
        <v>5135</v>
      </c>
      <c r="B5137" s="1" t="s">
        <v>1046</v>
      </c>
      <c r="C5137" s="1" t="s">
        <v>27</v>
      </c>
      <c r="D5137" s="1">
        <v>2016</v>
      </c>
      <c r="E5137" s="1">
        <v>14980</v>
      </c>
      <c r="F5137" s="1" t="s">
        <v>23</v>
      </c>
      <c r="G5137" s="1" t="s">
        <v>17</v>
      </c>
      <c r="H5137" s="1" t="s">
        <v>18</v>
      </c>
      <c r="I5137" s="1">
        <v>27.3</v>
      </c>
      <c r="J5137" s="1" t="s">
        <v>24</v>
      </c>
      <c r="K5137" s="1" t="s">
        <v>69</v>
      </c>
      <c r="L5137" s="1">
        <v>5</v>
      </c>
      <c r="M5137" s="1" t="s">
        <v>2319</v>
      </c>
      <c r="N5137" s="1">
        <v>7.4</v>
      </c>
      <c r="P5137" s="2">
        <f t="shared" si="336"/>
        <v>98.6</v>
      </c>
      <c r="Q5137">
        <f t="shared" si="338"/>
        <v>1081000</v>
      </c>
      <c r="R5137">
        <f t="shared" si="337"/>
        <v>99.990878815911188</v>
      </c>
    </row>
    <row r="5138" spans="1:18" ht="20.399999999999999" x14ac:dyDescent="0.35">
      <c r="A5138" s="1">
        <v>5136</v>
      </c>
      <c r="B5138" s="1" t="s">
        <v>856</v>
      </c>
      <c r="C5138" s="1" t="s">
        <v>43</v>
      </c>
      <c r="D5138" s="1">
        <v>2017</v>
      </c>
      <c r="E5138" s="1">
        <v>18491</v>
      </c>
      <c r="F5138" s="1" t="s">
        <v>28</v>
      </c>
      <c r="G5138" s="1" t="s">
        <v>35</v>
      </c>
      <c r="H5138" s="1" t="s">
        <v>18</v>
      </c>
      <c r="I5138" s="1">
        <v>24.07</v>
      </c>
      <c r="J5138" s="1" t="s">
        <v>24</v>
      </c>
      <c r="K5138" s="1" t="s">
        <v>88</v>
      </c>
      <c r="L5138" s="1">
        <v>5</v>
      </c>
      <c r="N5138" s="1">
        <v>3.9</v>
      </c>
      <c r="P5138" s="2">
        <f t="shared" si="336"/>
        <v>67.099999999999994</v>
      </c>
      <c r="R5138" t="str">
        <f t="shared" si="337"/>
        <v/>
      </c>
    </row>
    <row r="5139" spans="1:18" ht="20.399999999999999" x14ac:dyDescent="0.35">
      <c r="A5139" s="1">
        <v>5137</v>
      </c>
      <c r="B5139" s="1" t="s">
        <v>2628</v>
      </c>
      <c r="C5139" s="1" t="s">
        <v>43</v>
      </c>
      <c r="D5139" s="1">
        <v>2000</v>
      </c>
      <c r="E5139" s="1">
        <v>90000</v>
      </c>
      <c r="F5139" s="1" t="s">
        <v>28</v>
      </c>
      <c r="G5139" s="1" t="s">
        <v>17</v>
      </c>
      <c r="H5139" s="1" t="s">
        <v>36</v>
      </c>
      <c r="I5139" s="1">
        <v>17.3</v>
      </c>
      <c r="J5139" s="1" t="s">
        <v>24</v>
      </c>
      <c r="K5139" s="1" t="s">
        <v>456</v>
      </c>
      <c r="L5139" s="1">
        <v>5</v>
      </c>
      <c r="N5139" s="1">
        <v>0.7</v>
      </c>
      <c r="P5139" s="2">
        <f t="shared" si="336"/>
        <v>60</v>
      </c>
      <c r="R5139" t="str">
        <f t="shared" si="337"/>
        <v/>
      </c>
    </row>
    <row r="5140" spans="1:18" ht="20.399999999999999" x14ac:dyDescent="0.35">
      <c r="A5140" s="1">
        <v>5138</v>
      </c>
      <c r="B5140" s="1" t="s">
        <v>419</v>
      </c>
      <c r="C5140" s="1" t="s">
        <v>22</v>
      </c>
      <c r="D5140" s="1">
        <v>2015</v>
      </c>
      <c r="E5140" s="1">
        <v>118211</v>
      </c>
      <c r="F5140" s="1" t="s">
        <v>23</v>
      </c>
      <c r="G5140" s="1" t="s">
        <v>17</v>
      </c>
      <c r="H5140" s="1" t="s">
        <v>18</v>
      </c>
      <c r="I5140" s="1">
        <v>22.54</v>
      </c>
      <c r="J5140" s="1" t="s">
        <v>24</v>
      </c>
      <c r="K5140" s="1" t="s">
        <v>333</v>
      </c>
      <c r="L5140" s="1">
        <v>5</v>
      </c>
      <c r="N5140" s="1">
        <v>5.9</v>
      </c>
      <c r="P5140" s="2">
        <f t="shared" si="336"/>
        <v>88.73</v>
      </c>
      <c r="R5140" t="str">
        <f t="shared" si="337"/>
        <v/>
      </c>
    </row>
    <row r="5141" spans="1:18" ht="20.399999999999999" x14ac:dyDescent="0.35">
      <c r="A5141" s="1">
        <v>5139</v>
      </c>
      <c r="B5141" s="1" t="s">
        <v>1177</v>
      </c>
      <c r="C5141" s="1" t="s">
        <v>34</v>
      </c>
      <c r="D5141" s="1">
        <v>2016</v>
      </c>
      <c r="E5141" s="1">
        <v>63316</v>
      </c>
      <c r="F5141" s="1" t="s">
        <v>23</v>
      </c>
      <c r="G5141" s="1" t="s">
        <v>17</v>
      </c>
      <c r="H5141" s="1" t="s">
        <v>18</v>
      </c>
      <c r="I5141" s="1">
        <v>22.7</v>
      </c>
      <c r="J5141" s="1" t="s">
        <v>24</v>
      </c>
      <c r="K5141" s="1" t="s">
        <v>466</v>
      </c>
      <c r="L5141" s="1">
        <v>5</v>
      </c>
      <c r="N5141" s="1">
        <v>9.58</v>
      </c>
      <c r="P5141" s="2">
        <f t="shared" si="336"/>
        <v>118</v>
      </c>
      <c r="R5141" t="str">
        <f t="shared" si="337"/>
        <v/>
      </c>
    </row>
    <row r="5142" spans="1:18" ht="20.399999999999999" x14ac:dyDescent="0.35">
      <c r="A5142" s="1">
        <v>5140</v>
      </c>
      <c r="B5142" s="1" t="s">
        <v>951</v>
      </c>
      <c r="C5142" s="1" t="s">
        <v>61</v>
      </c>
      <c r="D5142" s="1">
        <v>2014</v>
      </c>
      <c r="E5142" s="1">
        <v>42000</v>
      </c>
      <c r="F5142" s="1" t="s">
        <v>23</v>
      </c>
      <c r="G5142" s="1" t="s">
        <v>35</v>
      </c>
      <c r="H5142" s="1" t="s">
        <v>18</v>
      </c>
      <c r="I5142" s="1">
        <v>14.21</v>
      </c>
      <c r="J5142" s="1" t="s">
        <v>24</v>
      </c>
      <c r="K5142" s="1" t="s">
        <v>572</v>
      </c>
      <c r="L5142" s="1">
        <v>5</v>
      </c>
      <c r="N5142" s="1">
        <v>24.95</v>
      </c>
      <c r="P5142" s="2">
        <f t="shared" si="336"/>
        <v>203</v>
      </c>
      <c r="R5142" t="str">
        <f t="shared" si="337"/>
        <v/>
      </c>
    </row>
    <row r="5143" spans="1:18" ht="20.399999999999999" x14ac:dyDescent="0.35">
      <c r="A5143" s="1">
        <v>5141</v>
      </c>
      <c r="B5143" s="1" t="s">
        <v>2629</v>
      </c>
      <c r="C5143" s="1" t="s">
        <v>53</v>
      </c>
      <c r="D5143" s="1">
        <v>2015</v>
      </c>
      <c r="E5143" s="1">
        <v>25648</v>
      </c>
      <c r="F5143" s="1" t="s">
        <v>28</v>
      </c>
      <c r="G5143" s="1" t="s">
        <v>17</v>
      </c>
      <c r="H5143" s="1" t="s">
        <v>18</v>
      </c>
      <c r="I5143" s="1">
        <v>13.7</v>
      </c>
      <c r="J5143" s="1" t="s">
        <v>24</v>
      </c>
      <c r="K5143" s="1" t="s">
        <v>2630</v>
      </c>
      <c r="L5143" s="1">
        <v>7</v>
      </c>
      <c r="N5143" s="1">
        <v>4.29</v>
      </c>
      <c r="P5143" s="2">
        <f t="shared" si="336"/>
        <v>98.82</v>
      </c>
      <c r="R5143" t="str">
        <f t="shared" si="337"/>
        <v/>
      </c>
    </row>
    <row r="5144" spans="1:18" ht="20.399999999999999" x14ac:dyDescent="0.35">
      <c r="A5144" s="1">
        <v>5142</v>
      </c>
      <c r="B5144" s="1" t="s">
        <v>2026</v>
      </c>
      <c r="C5144" s="1" t="s">
        <v>61</v>
      </c>
      <c r="D5144" s="1">
        <v>2011</v>
      </c>
      <c r="E5144" s="1">
        <v>67612</v>
      </c>
      <c r="F5144" s="1" t="s">
        <v>23</v>
      </c>
      <c r="G5144" s="1" t="s">
        <v>35</v>
      </c>
      <c r="H5144" s="1" t="s">
        <v>36</v>
      </c>
      <c r="I5144" s="1">
        <v>14.21</v>
      </c>
      <c r="J5144" s="1" t="s">
        <v>24</v>
      </c>
      <c r="K5144" s="1" t="s">
        <v>572</v>
      </c>
      <c r="L5144" s="1">
        <v>5</v>
      </c>
      <c r="N5144" s="1">
        <v>11.5</v>
      </c>
      <c r="P5144" s="2">
        <f t="shared" si="336"/>
        <v>203</v>
      </c>
      <c r="R5144" t="str">
        <f t="shared" si="337"/>
        <v/>
      </c>
    </row>
    <row r="5145" spans="1:18" ht="20.399999999999999" x14ac:dyDescent="0.35">
      <c r="A5145" s="1">
        <v>5143</v>
      </c>
      <c r="B5145" s="1" t="s">
        <v>1221</v>
      </c>
      <c r="C5145" s="1" t="s">
        <v>15</v>
      </c>
      <c r="D5145" s="1">
        <v>2016</v>
      </c>
      <c r="E5145" s="1">
        <v>33000</v>
      </c>
      <c r="F5145" s="1" t="s">
        <v>23</v>
      </c>
      <c r="G5145" s="1" t="s">
        <v>17</v>
      </c>
      <c r="H5145" s="1" t="s">
        <v>18</v>
      </c>
      <c r="I5145" s="1">
        <v>16</v>
      </c>
      <c r="J5145" s="1" t="s">
        <v>24</v>
      </c>
      <c r="K5145" s="1" t="s">
        <v>167</v>
      </c>
      <c r="L5145" s="1">
        <v>7</v>
      </c>
      <c r="N5145" s="1">
        <v>9.65</v>
      </c>
      <c r="P5145" s="2">
        <f t="shared" si="336"/>
        <v>140</v>
      </c>
      <c r="R5145" t="str">
        <f t="shared" si="337"/>
        <v/>
      </c>
    </row>
    <row r="5146" spans="1:18" ht="20.399999999999999" x14ac:dyDescent="0.35">
      <c r="A5146" s="1">
        <v>5144</v>
      </c>
      <c r="B5146" s="1" t="s">
        <v>453</v>
      </c>
      <c r="C5146" s="1" t="s">
        <v>15</v>
      </c>
      <c r="D5146" s="1">
        <v>2015</v>
      </c>
      <c r="E5146" s="1">
        <v>20000</v>
      </c>
      <c r="F5146" s="1" t="s">
        <v>28</v>
      </c>
      <c r="G5146" s="1" t="s">
        <v>17</v>
      </c>
      <c r="H5146" s="1" t="s">
        <v>18</v>
      </c>
      <c r="I5146" s="1">
        <v>20.36</v>
      </c>
      <c r="J5146" s="1" t="s">
        <v>24</v>
      </c>
      <c r="K5146" s="1" t="s">
        <v>151</v>
      </c>
      <c r="L5146" s="1">
        <v>5</v>
      </c>
      <c r="N5146" s="1">
        <v>3.75</v>
      </c>
      <c r="P5146" s="2">
        <f t="shared" si="336"/>
        <v>78.900000000000006</v>
      </c>
      <c r="R5146" t="str">
        <f t="shared" si="337"/>
        <v/>
      </c>
    </row>
    <row r="5147" spans="1:18" ht="20.399999999999999" x14ac:dyDescent="0.35">
      <c r="A5147" s="1">
        <v>5145</v>
      </c>
      <c r="B5147" s="1" t="s">
        <v>2631</v>
      </c>
      <c r="C5147" s="1" t="s">
        <v>22</v>
      </c>
      <c r="D5147" s="1">
        <v>2007</v>
      </c>
      <c r="E5147" s="1">
        <v>143000</v>
      </c>
      <c r="F5147" s="1" t="s">
        <v>28</v>
      </c>
      <c r="G5147" s="1" t="s">
        <v>17</v>
      </c>
      <c r="H5147" s="1" t="s">
        <v>36</v>
      </c>
      <c r="I5147" s="1">
        <v>14.2</v>
      </c>
      <c r="J5147" s="1" t="s">
        <v>24</v>
      </c>
      <c r="K5147" s="1" t="s">
        <v>122</v>
      </c>
      <c r="L5147" s="1">
        <v>5</v>
      </c>
      <c r="N5147" s="1">
        <v>1.1000000000000001</v>
      </c>
      <c r="P5147" s="2">
        <f t="shared" si="336"/>
        <v>82.9</v>
      </c>
      <c r="R5147" t="str">
        <f t="shared" si="337"/>
        <v/>
      </c>
    </row>
    <row r="5148" spans="1:18" ht="20.399999999999999" x14ac:dyDescent="0.35">
      <c r="A5148" s="1">
        <v>5146</v>
      </c>
      <c r="B5148" s="1" t="s">
        <v>1828</v>
      </c>
      <c r="C5148" s="1" t="s">
        <v>34</v>
      </c>
      <c r="D5148" s="1">
        <v>2014</v>
      </c>
      <c r="E5148" s="1">
        <v>118218</v>
      </c>
      <c r="F5148" s="1" t="s">
        <v>23</v>
      </c>
      <c r="G5148" s="1" t="s">
        <v>35</v>
      </c>
      <c r="H5148" s="1" t="s">
        <v>18</v>
      </c>
      <c r="I5148" s="1">
        <v>12.07</v>
      </c>
      <c r="J5148" s="1" t="s">
        <v>24</v>
      </c>
      <c r="K5148" s="1" t="s">
        <v>226</v>
      </c>
      <c r="L5148" s="1">
        <v>7</v>
      </c>
      <c r="N5148" s="1">
        <v>31.41</v>
      </c>
      <c r="P5148" s="2">
        <f t="shared" si="336"/>
        <v>241.4</v>
      </c>
      <c r="R5148" t="str">
        <f t="shared" si="337"/>
        <v/>
      </c>
    </row>
    <row r="5149" spans="1:18" ht="20.399999999999999" x14ac:dyDescent="0.35">
      <c r="A5149" s="1">
        <v>5147</v>
      </c>
      <c r="B5149" s="1" t="s">
        <v>2379</v>
      </c>
      <c r="C5149" s="1" t="s">
        <v>22</v>
      </c>
      <c r="D5149" s="1">
        <v>2012</v>
      </c>
      <c r="E5149" s="1">
        <v>99000</v>
      </c>
      <c r="F5149" s="1" t="s">
        <v>23</v>
      </c>
      <c r="G5149" s="1" t="s">
        <v>17</v>
      </c>
      <c r="H5149" s="1" t="s">
        <v>145</v>
      </c>
      <c r="I5149" s="1">
        <v>12.05</v>
      </c>
      <c r="J5149" s="1" t="s">
        <v>24</v>
      </c>
      <c r="K5149" s="1" t="s">
        <v>266</v>
      </c>
      <c r="L5149" s="1">
        <v>8</v>
      </c>
      <c r="N5149" s="1">
        <v>6</v>
      </c>
      <c r="P5149" s="2">
        <f t="shared" si="336"/>
        <v>120</v>
      </c>
      <c r="R5149" t="str">
        <f t="shared" si="337"/>
        <v/>
      </c>
    </row>
    <row r="5150" spans="1:18" ht="20.399999999999999" x14ac:dyDescent="0.35">
      <c r="A5150" s="1">
        <v>5148</v>
      </c>
      <c r="B5150" s="1" t="s">
        <v>1443</v>
      </c>
      <c r="C5150" s="1" t="s">
        <v>22</v>
      </c>
      <c r="D5150" s="1">
        <v>2016</v>
      </c>
      <c r="E5150" s="1">
        <v>22700</v>
      </c>
      <c r="F5150" s="1" t="s">
        <v>28</v>
      </c>
      <c r="G5150" s="1" t="s">
        <v>17</v>
      </c>
      <c r="H5150" s="1" t="s">
        <v>18</v>
      </c>
      <c r="I5150" s="1">
        <v>18.7</v>
      </c>
      <c r="J5150" s="1" t="s">
        <v>24</v>
      </c>
      <c r="K5150" s="1" t="s">
        <v>29</v>
      </c>
      <c r="L5150" s="1">
        <v>5</v>
      </c>
      <c r="N5150" s="1">
        <v>5.55</v>
      </c>
      <c r="P5150" s="2">
        <f t="shared" si="336"/>
        <v>88.7</v>
      </c>
      <c r="R5150" t="str">
        <f t="shared" si="337"/>
        <v/>
      </c>
    </row>
    <row r="5151" spans="1:18" ht="20.399999999999999" x14ac:dyDescent="0.35">
      <c r="A5151" s="1">
        <v>5149</v>
      </c>
      <c r="B5151" s="1" t="s">
        <v>2632</v>
      </c>
      <c r="C5151" s="1" t="s">
        <v>43</v>
      </c>
      <c r="D5151" s="1">
        <v>2017</v>
      </c>
      <c r="E5151" s="1">
        <v>28000</v>
      </c>
      <c r="F5151" s="1" t="s">
        <v>23</v>
      </c>
      <c r="G5151" s="1" t="s">
        <v>17</v>
      </c>
      <c r="H5151" s="1" t="s">
        <v>18</v>
      </c>
      <c r="I5151" s="1">
        <v>14</v>
      </c>
      <c r="J5151" s="1" t="s">
        <v>24</v>
      </c>
      <c r="K5151" s="1" t="s">
        <v>97</v>
      </c>
      <c r="L5151" s="1">
        <v>7</v>
      </c>
      <c r="N5151" s="1">
        <v>10.91</v>
      </c>
      <c r="P5151" s="2">
        <f t="shared" si="336"/>
        <v>138.1</v>
      </c>
      <c r="R5151" t="str">
        <f t="shared" si="337"/>
        <v/>
      </c>
    </row>
    <row r="5152" spans="1:18" ht="20.399999999999999" x14ac:dyDescent="0.35">
      <c r="A5152" s="1">
        <v>5150</v>
      </c>
      <c r="B5152" s="1" t="s">
        <v>734</v>
      </c>
      <c r="C5152" s="1" t="s">
        <v>57</v>
      </c>
      <c r="D5152" s="1">
        <v>2014</v>
      </c>
      <c r="E5152" s="1">
        <v>62000</v>
      </c>
      <c r="F5152" s="1" t="s">
        <v>23</v>
      </c>
      <c r="G5152" s="1" t="s">
        <v>17</v>
      </c>
      <c r="H5152" s="1" t="s">
        <v>18</v>
      </c>
      <c r="I5152" s="1">
        <v>15.1</v>
      </c>
      <c r="J5152" s="1" t="s">
        <v>24</v>
      </c>
      <c r="K5152" s="1" t="s">
        <v>167</v>
      </c>
      <c r="L5152" s="1">
        <v>7</v>
      </c>
      <c r="N5152" s="1">
        <v>7.25</v>
      </c>
      <c r="P5152" s="2">
        <f t="shared" si="336"/>
        <v>140</v>
      </c>
      <c r="R5152" t="str">
        <f t="shared" si="337"/>
        <v/>
      </c>
    </row>
    <row r="5153" spans="1:18" ht="20.399999999999999" x14ac:dyDescent="0.35">
      <c r="A5153" s="1">
        <v>5151</v>
      </c>
      <c r="B5153" s="1" t="s">
        <v>409</v>
      </c>
      <c r="C5153" s="1" t="s">
        <v>39</v>
      </c>
      <c r="D5153" s="1">
        <v>2012</v>
      </c>
      <c r="E5153" s="1">
        <v>107023</v>
      </c>
      <c r="F5153" s="1" t="s">
        <v>23</v>
      </c>
      <c r="G5153" s="1" t="s">
        <v>17</v>
      </c>
      <c r="H5153" s="1" t="s">
        <v>18</v>
      </c>
      <c r="I5153" s="1">
        <v>22.07</v>
      </c>
      <c r="J5153" s="1" t="s">
        <v>24</v>
      </c>
      <c r="K5153" s="1" t="s">
        <v>114</v>
      </c>
      <c r="L5153" s="1">
        <v>5</v>
      </c>
      <c r="N5153" s="1">
        <v>3.9</v>
      </c>
      <c r="P5153" s="2">
        <f t="shared" si="336"/>
        <v>73.900000000000006</v>
      </c>
      <c r="R5153" t="str">
        <f t="shared" si="337"/>
        <v/>
      </c>
    </row>
    <row r="5154" spans="1:18" ht="20.399999999999999" x14ac:dyDescent="0.35">
      <c r="A5154" s="1">
        <v>5152</v>
      </c>
      <c r="B5154" s="1" t="s">
        <v>2633</v>
      </c>
      <c r="C5154" s="1" t="s">
        <v>61</v>
      </c>
      <c r="D5154" s="1">
        <v>2012</v>
      </c>
      <c r="E5154" s="1">
        <v>71082</v>
      </c>
      <c r="F5154" s="1" t="s">
        <v>23</v>
      </c>
      <c r="G5154" s="1" t="s">
        <v>17</v>
      </c>
      <c r="H5154" s="1" t="s">
        <v>18</v>
      </c>
      <c r="I5154" s="1">
        <v>19.3</v>
      </c>
      <c r="J5154" s="1" t="s">
        <v>24</v>
      </c>
      <c r="K5154" s="1" t="s">
        <v>114</v>
      </c>
      <c r="L5154" s="1">
        <v>5</v>
      </c>
      <c r="N5154" s="1">
        <v>3.95</v>
      </c>
      <c r="P5154" s="2">
        <f t="shared" si="336"/>
        <v>73.900000000000006</v>
      </c>
      <c r="R5154" t="str">
        <f t="shared" si="337"/>
        <v/>
      </c>
    </row>
    <row r="5155" spans="1:18" ht="20.399999999999999" x14ac:dyDescent="0.35">
      <c r="A5155" s="1">
        <v>5153</v>
      </c>
      <c r="B5155" s="1" t="s">
        <v>1012</v>
      </c>
      <c r="C5155" s="1" t="s">
        <v>15</v>
      </c>
      <c r="D5155" s="1">
        <v>2013</v>
      </c>
      <c r="E5155" s="1">
        <v>60000</v>
      </c>
      <c r="F5155" s="1" t="s">
        <v>23</v>
      </c>
      <c r="G5155" s="1" t="s">
        <v>35</v>
      </c>
      <c r="H5155" s="1" t="s">
        <v>18</v>
      </c>
      <c r="I5155" s="1">
        <v>15.73</v>
      </c>
      <c r="J5155" s="1" t="s">
        <v>24</v>
      </c>
      <c r="K5155" s="1" t="s">
        <v>139</v>
      </c>
      <c r="L5155" s="1">
        <v>5</v>
      </c>
      <c r="N5155" s="1">
        <v>22</v>
      </c>
      <c r="P5155" s="2">
        <f t="shared" si="336"/>
        <v>174.33</v>
      </c>
      <c r="R5155" t="str">
        <f t="shared" si="337"/>
        <v/>
      </c>
    </row>
    <row r="5156" spans="1:18" ht="20.399999999999999" x14ac:dyDescent="0.35">
      <c r="A5156" s="1">
        <v>5154</v>
      </c>
      <c r="B5156" s="1" t="s">
        <v>2301</v>
      </c>
      <c r="C5156" s="1" t="s">
        <v>61</v>
      </c>
      <c r="D5156" s="1">
        <v>2014</v>
      </c>
      <c r="E5156" s="1">
        <v>21701</v>
      </c>
      <c r="F5156" s="1" t="s">
        <v>28</v>
      </c>
      <c r="G5156" s="1" t="s">
        <v>17</v>
      </c>
      <c r="H5156" s="1" t="s">
        <v>18</v>
      </c>
      <c r="I5156" s="1">
        <v>23.1</v>
      </c>
      <c r="J5156" s="1" t="s">
        <v>24</v>
      </c>
      <c r="K5156" s="1" t="s">
        <v>398</v>
      </c>
      <c r="L5156" s="1">
        <v>5</v>
      </c>
      <c r="N5156" s="1">
        <v>3.38</v>
      </c>
      <c r="P5156" s="2">
        <f t="shared" si="336"/>
        <v>67.040000000000006</v>
      </c>
      <c r="R5156" t="str">
        <f t="shared" si="337"/>
        <v/>
      </c>
    </row>
    <row r="5157" spans="1:18" ht="20.399999999999999" x14ac:dyDescent="0.35">
      <c r="A5157" s="1">
        <v>5155</v>
      </c>
      <c r="B5157" s="1" t="s">
        <v>1315</v>
      </c>
      <c r="C5157" s="1" t="s">
        <v>15</v>
      </c>
      <c r="D5157" s="1">
        <v>2011</v>
      </c>
      <c r="E5157" s="1">
        <v>56000</v>
      </c>
      <c r="F5157" s="1" t="s">
        <v>28</v>
      </c>
      <c r="G5157" s="1" t="s">
        <v>17</v>
      </c>
      <c r="H5157" s="1" t="s">
        <v>18</v>
      </c>
      <c r="I5157" s="1">
        <v>16.8</v>
      </c>
      <c r="J5157" s="1" t="s">
        <v>24</v>
      </c>
      <c r="K5157" s="1" t="s">
        <v>58</v>
      </c>
      <c r="L5157" s="1">
        <v>5</v>
      </c>
      <c r="N5157" s="1">
        <v>3.45</v>
      </c>
      <c r="P5157" s="2">
        <f t="shared" si="336"/>
        <v>116.3</v>
      </c>
      <c r="R5157" t="str">
        <f t="shared" si="337"/>
        <v/>
      </c>
    </row>
    <row r="5158" spans="1:18" ht="20.399999999999999" x14ac:dyDescent="0.35">
      <c r="A5158" s="1">
        <v>5156</v>
      </c>
      <c r="B5158" s="1" t="s">
        <v>763</v>
      </c>
      <c r="C5158" s="1" t="s">
        <v>61</v>
      </c>
      <c r="D5158" s="1">
        <v>2016</v>
      </c>
      <c r="E5158" s="1">
        <v>32450</v>
      </c>
      <c r="F5158" s="1" t="s">
        <v>28</v>
      </c>
      <c r="G5158" s="1" t="s">
        <v>17</v>
      </c>
      <c r="H5158" s="1" t="s">
        <v>18</v>
      </c>
      <c r="I5158" s="1">
        <v>18.600000000000001</v>
      </c>
      <c r="J5158" s="1" t="s">
        <v>24</v>
      </c>
      <c r="K5158" s="1" t="s">
        <v>368</v>
      </c>
      <c r="L5158" s="1">
        <v>5</v>
      </c>
      <c r="N5158" s="1">
        <v>5.75</v>
      </c>
      <c r="P5158" s="2">
        <f t="shared" si="336"/>
        <v>81.83</v>
      </c>
      <c r="R5158" t="str">
        <f t="shared" si="337"/>
        <v/>
      </c>
    </row>
    <row r="5159" spans="1:18" ht="20.399999999999999" x14ac:dyDescent="0.35">
      <c r="A5159" s="1">
        <v>5157</v>
      </c>
      <c r="B5159" s="1" t="s">
        <v>148</v>
      </c>
      <c r="C5159" s="1" t="s">
        <v>43</v>
      </c>
      <c r="D5159" s="1">
        <v>2016</v>
      </c>
      <c r="E5159" s="1">
        <v>12500</v>
      </c>
      <c r="F5159" s="1" t="s">
        <v>28</v>
      </c>
      <c r="G5159" s="1" t="s">
        <v>17</v>
      </c>
      <c r="H5159" s="1" t="s">
        <v>18</v>
      </c>
      <c r="I5159" s="1">
        <v>25.17</v>
      </c>
      <c r="J5159" s="1" t="s">
        <v>24</v>
      </c>
      <c r="K5159" s="1" t="s">
        <v>149</v>
      </c>
      <c r="L5159" s="1">
        <v>5</v>
      </c>
      <c r="N5159" s="1">
        <v>2.75</v>
      </c>
      <c r="P5159" s="2">
        <f t="shared" si="336"/>
        <v>53.3</v>
      </c>
      <c r="R5159" t="str">
        <f t="shared" si="337"/>
        <v/>
      </c>
    </row>
    <row r="5160" spans="1:18" ht="20.399999999999999" x14ac:dyDescent="0.35">
      <c r="A5160" s="1">
        <v>5158</v>
      </c>
      <c r="B5160" s="1" t="s">
        <v>1052</v>
      </c>
      <c r="C5160" s="1" t="s">
        <v>53</v>
      </c>
      <c r="D5160" s="1">
        <v>2019</v>
      </c>
      <c r="E5160" s="1">
        <v>20483</v>
      </c>
      <c r="F5160" s="1" t="s">
        <v>23</v>
      </c>
      <c r="G5160" s="1" t="s">
        <v>35</v>
      </c>
      <c r="H5160" s="1" t="s">
        <v>18</v>
      </c>
      <c r="I5160" s="1">
        <v>17.899999999999999</v>
      </c>
      <c r="J5160" s="1" t="s">
        <v>24</v>
      </c>
      <c r="K5160" s="1" t="s">
        <v>491</v>
      </c>
      <c r="L5160" s="1">
        <v>5</v>
      </c>
      <c r="N5160" s="1">
        <v>30.3</v>
      </c>
      <c r="P5160" s="2">
        <f t="shared" si="336"/>
        <v>136</v>
      </c>
      <c r="R5160" t="str">
        <f t="shared" si="337"/>
        <v/>
      </c>
    </row>
    <row r="5161" spans="1:18" ht="20.399999999999999" x14ac:dyDescent="0.35">
      <c r="A5161" s="1">
        <v>5159</v>
      </c>
      <c r="B5161" s="1" t="s">
        <v>655</v>
      </c>
      <c r="C5161" s="1" t="s">
        <v>39</v>
      </c>
      <c r="D5161" s="1">
        <v>2014</v>
      </c>
      <c r="E5161" s="1">
        <v>45800</v>
      </c>
      <c r="F5161" s="1" t="s">
        <v>23</v>
      </c>
      <c r="G5161" s="1" t="s">
        <v>17</v>
      </c>
      <c r="H5161" s="1" t="s">
        <v>18</v>
      </c>
      <c r="I5161" s="1">
        <v>22.7</v>
      </c>
      <c r="J5161" s="1" t="s">
        <v>24</v>
      </c>
      <c r="K5161" s="1" t="s">
        <v>210</v>
      </c>
      <c r="L5161" s="1">
        <v>5</v>
      </c>
      <c r="N5161" s="1">
        <v>7.5</v>
      </c>
      <c r="P5161" s="2">
        <f t="shared" si="336"/>
        <v>89.84</v>
      </c>
      <c r="R5161" t="str">
        <f t="shared" si="337"/>
        <v/>
      </c>
    </row>
    <row r="5162" spans="1:18" ht="20.399999999999999" x14ac:dyDescent="0.35">
      <c r="A5162" s="1">
        <v>5160</v>
      </c>
      <c r="B5162" s="1" t="s">
        <v>220</v>
      </c>
      <c r="C5162" s="1" t="s">
        <v>34</v>
      </c>
      <c r="D5162" s="1">
        <v>2015</v>
      </c>
      <c r="E5162" s="1">
        <v>35441</v>
      </c>
      <c r="F5162" s="1" t="s">
        <v>28</v>
      </c>
      <c r="G5162" s="1" t="s">
        <v>17</v>
      </c>
      <c r="H5162" s="1" t="s">
        <v>18</v>
      </c>
      <c r="I5162" s="1">
        <v>18.600000000000001</v>
      </c>
      <c r="J5162" s="1" t="s">
        <v>24</v>
      </c>
      <c r="K5162" s="1" t="s">
        <v>368</v>
      </c>
      <c r="L5162" s="1">
        <v>5</v>
      </c>
      <c r="N5162" s="1">
        <v>6.87</v>
      </c>
      <c r="P5162" s="2">
        <f t="shared" si="336"/>
        <v>81.83</v>
      </c>
      <c r="R5162" t="str">
        <f t="shared" si="337"/>
        <v/>
      </c>
    </row>
    <row r="5163" spans="1:18" ht="20.399999999999999" x14ac:dyDescent="0.35">
      <c r="A5163" s="1">
        <v>5161</v>
      </c>
      <c r="B5163" s="1" t="s">
        <v>1248</v>
      </c>
      <c r="C5163" s="1" t="s">
        <v>74</v>
      </c>
      <c r="D5163" s="1">
        <v>2015</v>
      </c>
      <c r="E5163" s="1">
        <v>86398</v>
      </c>
      <c r="F5163" s="1" t="s">
        <v>23</v>
      </c>
      <c r="G5163" s="1" t="s">
        <v>17</v>
      </c>
      <c r="H5163" s="1" t="s">
        <v>18</v>
      </c>
      <c r="I5163" s="1">
        <v>12.99</v>
      </c>
      <c r="J5163" s="1" t="s">
        <v>24</v>
      </c>
      <c r="K5163" s="1" t="s">
        <v>247</v>
      </c>
      <c r="L5163" s="1">
        <v>7</v>
      </c>
      <c r="N5163" s="1">
        <v>15.2</v>
      </c>
      <c r="P5163" s="2">
        <f t="shared" si="336"/>
        <v>100.6</v>
      </c>
      <c r="R5163" t="str">
        <f t="shared" si="337"/>
        <v/>
      </c>
    </row>
    <row r="5164" spans="1:18" ht="20.399999999999999" x14ac:dyDescent="0.35">
      <c r="A5164" s="1">
        <v>5162</v>
      </c>
      <c r="B5164" s="1" t="s">
        <v>1383</v>
      </c>
      <c r="C5164" s="1" t="s">
        <v>27</v>
      </c>
      <c r="D5164" s="1">
        <v>2012</v>
      </c>
      <c r="E5164" s="1">
        <v>150000</v>
      </c>
      <c r="F5164" s="1" t="s">
        <v>23</v>
      </c>
      <c r="G5164" s="1" t="s">
        <v>17</v>
      </c>
      <c r="H5164" s="1" t="s">
        <v>18</v>
      </c>
      <c r="I5164" s="1">
        <v>21.64</v>
      </c>
      <c r="J5164" s="1" t="s">
        <v>24</v>
      </c>
      <c r="K5164" s="1" t="s">
        <v>996</v>
      </c>
      <c r="L5164" s="1">
        <v>5</v>
      </c>
      <c r="N5164" s="1">
        <v>3.5</v>
      </c>
      <c r="P5164" s="2">
        <f t="shared" si="336"/>
        <v>84.8</v>
      </c>
      <c r="R5164" t="str">
        <f t="shared" si="337"/>
        <v/>
      </c>
    </row>
    <row r="5165" spans="1:18" ht="20.399999999999999" x14ac:dyDescent="0.35">
      <c r="A5165" s="1">
        <v>5163</v>
      </c>
      <c r="B5165" s="1" t="s">
        <v>59</v>
      </c>
      <c r="C5165" s="1" t="s">
        <v>39</v>
      </c>
      <c r="D5165" s="1">
        <v>2014</v>
      </c>
      <c r="E5165" s="1">
        <v>89000</v>
      </c>
      <c r="F5165" s="1" t="s">
        <v>23</v>
      </c>
      <c r="G5165" s="1" t="s">
        <v>17</v>
      </c>
      <c r="H5165" s="1" t="s">
        <v>18</v>
      </c>
      <c r="I5165" s="1">
        <v>25.2</v>
      </c>
      <c r="J5165" s="1" t="s">
        <v>24</v>
      </c>
      <c r="K5165" s="1" t="s">
        <v>51</v>
      </c>
      <c r="L5165" s="1">
        <v>5</v>
      </c>
      <c r="N5165" s="1">
        <v>5.85</v>
      </c>
      <c r="P5165" s="2">
        <f t="shared" si="336"/>
        <v>74</v>
      </c>
      <c r="R5165" t="str">
        <f t="shared" si="337"/>
        <v/>
      </c>
    </row>
    <row r="5166" spans="1:18" ht="20.399999999999999" x14ac:dyDescent="0.35">
      <c r="A5166" s="1">
        <v>5164</v>
      </c>
      <c r="B5166" s="1" t="s">
        <v>447</v>
      </c>
      <c r="C5166" s="1" t="s">
        <v>39</v>
      </c>
      <c r="D5166" s="1">
        <v>2010</v>
      </c>
      <c r="E5166" s="1">
        <v>68375</v>
      </c>
      <c r="F5166" s="1" t="s">
        <v>28</v>
      </c>
      <c r="G5166" s="1" t="s">
        <v>17</v>
      </c>
      <c r="H5166" s="1" t="s">
        <v>18</v>
      </c>
      <c r="I5166" s="1">
        <v>19</v>
      </c>
      <c r="J5166" s="1" t="s">
        <v>24</v>
      </c>
      <c r="K5166" s="1" t="s">
        <v>448</v>
      </c>
      <c r="L5166" s="1">
        <v>5</v>
      </c>
      <c r="N5166" s="1">
        <v>2.5</v>
      </c>
      <c r="P5166" s="2">
        <f t="shared" si="336"/>
        <v>66.099999999999994</v>
      </c>
      <c r="R5166" t="str">
        <f t="shared" si="337"/>
        <v/>
      </c>
    </row>
    <row r="5167" spans="1:18" ht="20.399999999999999" x14ac:dyDescent="0.35">
      <c r="A5167" s="1">
        <v>5165</v>
      </c>
      <c r="B5167" s="1" t="s">
        <v>753</v>
      </c>
      <c r="C5167" s="1" t="s">
        <v>22</v>
      </c>
      <c r="D5167" s="1">
        <v>2013</v>
      </c>
      <c r="E5167" s="1">
        <v>52000</v>
      </c>
      <c r="F5167" s="1" t="s">
        <v>28</v>
      </c>
      <c r="G5167" s="1" t="s">
        <v>17</v>
      </c>
      <c r="H5167" s="1" t="s">
        <v>18</v>
      </c>
      <c r="I5167" s="1">
        <v>18.600000000000001</v>
      </c>
      <c r="J5167" s="1" t="s">
        <v>24</v>
      </c>
      <c r="K5167" s="1" t="s">
        <v>733</v>
      </c>
      <c r="L5167" s="1">
        <v>5</v>
      </c>
      <c r="N5167" s="1">
        <v>3.95</v>
      </c>
      <c r="P5167" s="2">
        <f t="shared" si="336"/>
        <v>85.8</v>
      </c>
      <c r="R5167" t="str">
        <f t="shared" si="337"/>
        <v/>
      </c>
    </row>
    <row r="5168" spans="1:18" ht="20.399999999999999" x14ac:dyDescent="0.35">
      <c r="A5168" s="1">
        <v>5166</v>
      </c>
      <c r="B5168" s="1" t="s">
        <v>1052</v>
      </c>
      <c r="C5168" s="1" t="s">
        <v>43</v>
      </c>
      <c r="D5168" s="1">
        <v>2017</v>
      </c>
      <c r="E5168" s="1">
        <v>39000</v>
      </c>
      <c r="F5168" s="1" t="s">
        <v>23</v>
      </c>
      <c r="G5168" s="1" t="s">
        <v>35</v>
      </c>
      <c r="H5168" s="1" t="s">
        <v>18</v>
      </c>
      <c r="I5168" s="1">
        <v>17.899999999999999</v>
      </c>
      <c r="J5168" s="1" t="s">
        <v>24</v>
      </c>
      <c r="K5168" s="1" t="s">
        <v>491</v>
      </c>
      <c r="L5168" s="1">
        <v>5</v>
      </c>
      <c r="M5168" s="1" t="s">
        <v>2634</v>
      </c>
      <c r="N5168" s="1">
        <v>27</v>
      </c>
      <c r="P5168" s="2">
        <f t="shared" si="336"/>
        <v>136</v>
      </c>
      <c r="Q5168">
        <f t="shared" si="338"/>
        <v>4240000</v>
      </c>
      <c r="R5168">
        <f t="shared" si="337"/>
        <v>99.996792452830192</v>
      </c>
    </row>
    <row r="5169" spans="1:18" ht="20.399999999999999" x14ac:dyDescent="0.35">
      <c r="A5169" s="1">
        <v>5167</v>
      </c>
      <c r="B5169" s="1" t="s">
        <v>714</v>
      </c>
      <c r="C5169" s="1" t="s">
        <v>74</v>
      </c>
      <c r="D5169" s="1">
        <v>2014</v>
      </c>
      <c r="E5169" s="1">
        <v>68000</v>
      </c>
      <c r="F5169" s="1" t="s">
        <v>28</v>
      </c>
      <c r="G5169" s="1" t="s">
        <v>17</v>
      </c>
      <c r="H5169" s="1" t="s">
        <v>36</v>
      </c>
      <c r="I5169" s="1">
        <v>16.02</v>
      </c>
      <c r="J5169" s="1" t="s">
        <v>24</v>
      </c>
      <c r="K5169" s="1" t="s">
        <v>505</v>
      </c>
      <c r="L5169" s="1">
        <v>7</v>
      </c>
      <c r="N5169" s="1">
        <v>6.75</v>
      </c>
      <c r="P5169" s="2">
        <f t="shared" si="336"/>
        <v>93.7</v>
      </c>
      <c r="R5169" t="str">
        <f t="shared" si="337"/>
        <v/>
      </c>
    </row>
    <row r="5170" spans="1:18" ht="20.399999999999999" x14ac:dyDescent="0.35">
      <c r="A5170" s="1">
        <v>5168</v>
      </c>
      <c r="B5170" s="1" t="s">
        <v>392</v>
      </c>
      <c r="C5170" s="1" t="s">
        <v>43</v>
      </c>
      <c r="D5170" s="1">
        <v>2007</v>
      </c>
      <c r="E5170" s="1">
        <v>71000</v>
      </c>
      <c r="F5170" s="1" t="s">
        <v>28</v>
      </c>
      <c r="G5170" s="1" t="s">
        <v>17</v>
      </c>
      <c r="H5170" s="1" t="s">
        <v>36</v>
      </c>
      <c r="I5170" s="1">
        <v>18.899999999999999</v>
      </c>
      <c r="J5170" s="1" t="s">
        <v>24</v>
      </c>
      <c r="K5170" s="1" t="s">
        <v>88</v>
      </c>
      <c r="L5170" s="1">
        <v>5</v>
      </c>
      <c r="N5170" s="1">
        <v>1.5</v>
      </c>
      <c r="P5170" s="2">
        <f t="shared" si="336"/>
        <v>67.099999999999994</v>
      </c>
      <c r="R5170" t="str">
        <f t="shared" si="337"/>
        <v/>
      </c>
    </row>
    <row r="5171" spans="1:18" ht="20.399999999999999" x14ac:dyDescent="0.35">
      <c r="A5171" s="1">
        <v>5169</v>
      </c>
      <c r="B5171" s="1" t="s">
        <v>113</v>
      </c>
      <c r="C5171" s="1" t="s">
        <v>39</v>
      </c>
      <c r="D5171" s="1">
        <v>2012</v>
      </c>
      <c r="E5171" s="1">
        <v>72003</v>
      </c>
      <c r="F5171" s="1" t="s">
        <v>23</v>
      </c>
      <c r="G5171" s="1" t="s">
        <v>17</v>
      </c>
      <c r="H5171" s="1" t="s">
        <v>18</v>
      </c>
      <c r="I5171" s="1">
        <v>22.07</v>
      </c>
      <c r="J5171" s="1" t="s">
        <v>24</v>
      </c>
      <c r="K5171" s="1" t="s">
        <v>114</v>
      </c>
      <c r="L5171" s="1">
        <v>5</v>
      </c>
      <c r="N5171" s="1">
        <v>3.9</v>
      </c>
      <c r="P5171" s="2">
        <f t="shared" si="336"/>
        <v>73.900000000000006</v>
      </c>
      <c r="R5171" t="str">
        <f t="shared" si="337"/>
        <v/>
      </c>
    </row>
    <row r="5172" spans="1:18" ht="20.399999999999999" x14ac:dyDescent="0.35">
      <c r="A5172" s="1">
        <v>5170</v>
      </c>
      <c r="B5172" s="1" t="s">
        <v>209</v>
      </c>
      <c r="C5172" s="1" t="s">
        <v>39</v>
      </c>
      <c r="D5172" s="1">
        <v>2014</v>
      </c>
      <c r="E5172" s="1">
        <v>135670</v>
      </c>
      <c r="F5172" s="1" t="s">
        <v>23</v>
      </c>
      <c r="G5172" s="1" t="s">
        <v>17</v>
      </c>
      <c r="H5172" s="1" t="s">
        <v>18</v>
      </c>
      <c r="I5172" s="1">
        <v>22.7</v>
      </c>
      <c r="J5172" s="1" t="s">
        <v>24</v>
      </c>
      <c r="K5172" s="1" t="s">
        <v>210</v>
      </c>
      <c r="L5172" s="1">
        <v>5</v>
      </c>
      <c r="N5172" s="1">
        <v>6.55</v>
      </c>
      <c r="P5172" s="2">
        <f t="shared" si="336"/>
        <v>89.84</v>
      </c>
      <c r="R5172" t="str">
        <f t="shared" si="337"/>
        <v/>
      </c>
    </row>
    <row r="5173" spans="1:18" ht="20.399999999999999" x14ac:dyDescent="0.35">
      <c r="A5173" s="1">
        <v>5171</v>
      </c>
      <c r="B5173" s="1" t="s">
        <v>982</v>
      </c>
      <c r="C5173" s="1" t="s">
        <v>53</v>
      </c>
      <c r="D5173" s="1">
        <v>2017</v>
      </c>
      <c r="E5173" s="1">
        <v>65850</v>
      </c>
      <c r="F5173" s="1" t="s">
        <v>23</v>
      </c>
      <c r="G5173" s="1" t="s">
        <v>17</v>
      </c>
      <c r="H5173" s="1" t="s">
        <v>18</v>
      </c>
      <c r="I5173" s="1">
        <v>25.1</v>
      </c>
      <c r="J5173" s="1" t="s">
        <v>24</v>
      </c>
      <c r="K5173" s="1" t="s">
        <v>69</v>
      </c>
      <c r="L5173" s="1">
        <v>5</v>
      </c>
      <c r="N5173" s="1">
        <v>9.44</v>
      </c>
      <c r="P5173" s="2">
        <f t="shared" si="336"/>
        <v>98.6</v>
      </c>
      <c r="R5173" t="str">
        <f t="shared" si="337"/>
        <v/>
      </c>
    </row>
    <row r="5174" spans="1:18" ht="20.399999999999999" x14ac:dyDescent="0.35">
      <c r="A5174" s="1">
        <v>5172</v>
      </c>
      <c r="B5174" s="1" t="s">
        <v>1522</v>
      </c>
      <c r="C5174" s="1" t="s">
        <v>34</v>
      </c>
      <c r="D5174" s="1">
        <v>2015</v>
      </c>
      <c r="E5174" s="1">
        <v>53920</v>
      </c>
      <c r="F5174" s="1" t="s">
        <v>28</v>
      </c>
      <c r="G5174" s="1" t="s">
        <v>17</v>
      </c>
      <c r="H5174" s="1" t="s">
        <v>18</v>
      </c>
      <c r="I5174" s="1">
        <v>14.28</v>
      </c>
      <c r="J5174" s="1" t="s">
        <v>24</v>
      </c>
      <c r="K5174" s="1" t="s">
        <v>127</v>
      </c>
      <c r="L5174" s="1">
        <v>5</v>
      </c>
      <c r="M5174" s="1" t="s">
        <v>2635</v>
      </c>
      <c r="N5174" s="1">
        <v>10.77</v>
      </c>
      <c r="P5174" s="2">
        <f t="shared" si="336"/>
        <v>138.03</v>
      </c>
      <c r="Q5174">
        <f t="shared" si="338"/>
        <v>2337000</v>
      </c>
      <c r="R5174">
        <f t="shared" si="337"/>
        <v>99.994093709884481</v>
      </c>
    </row>
    <row r="5175" spans="1:18" ht="20.399999999999999" x14ac:dyDescent="0.35">
      <c r="A5175" s="1">
        <v>5173</v>
      </c>
      <c r="B5175" s="1" t="s">
        <v>211</v>
      </c>
      <c r="C5175" s="1" t="s">
        <v>129</v>
      </c>
      <c r="D5175" s="1">
        <v>2014</v>
      </c>
      <c r="E5175" s="1">
        <v>58000</v>
      </c>
      <c r="F5175" s="1" t="s">
        <v>23</v>
      </c>
      <c r="G5175" s="1" t="s">
        <v>17</v>
      </c>
      <c r="H5175" s="1" t="s">
        <v>18</v>
      </c>
      <c r="I5175" s="1">
        <v>15.1</v>
      </c>
      <c r="J5175" s="1" t="s">
        <v>24</v>
      </c>
      <c r="K5175" s="1" t="s">
        <v>167</v>
      </c>
      <c r="L5175" s="1">
        <v>7</v>
      </c>
      <c r="N5175" s="1">
        <v>7.5</v>
      </c>
      <c r="P5175" s="2">
        <f t="shared" si="336"/>
        <v>140</v>
      </c>
      <c r="R5175" t="str">
        <f t="shared" si="337"/>
        <v/>
      </c>
    </row>
    <row r="5176" spans="1:18" ht="20.399999999999999" x14ac:dyDescent="0.35">
      <c r="A5176" s="1">
        <v>5174</v>
      </c>
      <c r="B5176" s="1" t="s">
        <v>1292</v>
      </c>
      <c r="C5176" s="1" t="s">
        <v>57</v>
      </c>
      <c r="D5176" s="1">
        <v>2016</v>
      </c>
      <c r="E5176" s="1">
        <v>4000</v>
      </c>
      <c r="F5176" s="1" t="s">
        <v>28</v>
      </c>
      <c r="G5176" s="1" t="s">
        <v>17</v>
      </c>
      <c r="H5176" s="1" t="s">
        <v>18</v>
      </c>
      <c r="I5176" s="1">
        <v>24.7</v>
      </c>
      <c r="J5176" s="1" t="s">
        <v>24</v>
      </c>
      <c r="K5176" s="1" t="s">
        <v>464</v>
      </c>
      <c r="L5176" s="1">
        <v>5</v>
      </c>
      <c r="N5176" s="1">
        <v>3</v>
      </c>
      <c r="P5176" s="2">
        <f t="shared" si="336"/>
        <v>47.3</v>
      </c>
      <c r="R5176" t="str">
        <f t="shared" si="337"/>
        <v/>
      </c>
    </row>
    <row r="5177" spans="1:18" ht="20.399999999999999" x14ac:dyDescent="0.35">
      <c r="A5177" s="1">
        <v>5175</v>
      </c>
      <c r="B5177" s="1" t="s">
        <v>2589</v>
      </c>
      <c r="C5177" s="1" t="s">
        <v>27</v>
      </c>
      <c r="D5177" s="1">
        <v>2010</v>
      </c>
      <c r="E5177" s="1">
        <v>58000</v>
      </c>
      <c r="F5177" s="1" t="s">
        <v>23</v>
      </c>
      <c r="G5177" s="1" t="s">
        <v>35</v>
      </c>
      <c r="H5177" s="1" t="s">
        <v>18</v>
      </c>
      <c r="I5177" s="1">
        <v>18.59</v>
      </c>
      <c r="J5177" s="1" t="s">
        <v>24</v>
      </c>
      <c r="K5177" s="1" t="s">
        <v>1127</v>
      </c>
      <c r="L5177" s="1">
        <v>5</v>
      </c>
      <c r="M5177" s="1" t="s">
        <v>2636</v>
      </c>
      <c r="N5177" s="1">
        <v>11.75</v>
      </c>
      <c r="P5177" s="2">
        <f t="shared" si="336"/>
        <v>265</v>
      </c>
      <c r="Q5177">
        <f t="shared" si="338"/>
        <v>7978000</v>
      </c>
      <c r="R5177">
        <f t="shared" si="337"/>
        <v>99.996678365505147</v>
      </c>
    </row>
    <row r="5178" spans="1:18" ht="20.399999999999999" x14ac:dyDescent="0.35">
      <c r="A5178" s="1">
        <v>5176</v>
      </c>
      <c r="B5178" s="1" t="s">
        <v>528</v>
      </c>
      <c r="C5178" s="1" t="s">
        <v>53</v>
      </c>
      <c r="D5178" s="1">
        <v>2016</v>
      </c>
      <c r="E5178" s="1">
        <v>29832</v>
      </c>
      <c r="F5178" s="1" t="s">
        <v>28</v>
      </c>
      <c r="G5178" s="1" t="s">
        <v>17</v>
      </c>
      <c r="H5178" s="1" t="s">
        <v>18</v>
      </c>
      <c r="I5178" s="1">
        <v>21.1</v>
      </c>
      <c r="J5178" s="1" t="s">
        <v>24</v>
      </c>
      <c r="K5178" s="1" t="s">
        <v>41</v>
      </c>
      <c r="L5178" s="1">
        <v>5</v>
      </c>
      <c r="N5178" s="1">
        <v>3.29</v>
      </c>
      <c r="P5178" s="2">
        <f t="shared" si="336"/>
        <v>55.2</v>
      </c>
      <c r="R5178" t="str">
        <f t="shared" si="337"/>
        <v/>
      </c>
    </row>
    <row r="5179" spans="1:18" ht="20.399999999999999" x14ac:dyDescent="0.35">
      <c r="A5179" s="1">
        <v>5177</v>
      </c>
      <c r="B5179" s="1" t="s">
        <v>749</v>
      </c>
      <c r="C5179" s="1" t="s">
        <v>27</v>
      </c>
      <c r="D5179" s="1">
        <v>2016</v>
      </c>
      <c r="E5179" s="1">
        <v>71156</v>
      </c>
      <c r="F5179" s="1" t="s">
        <v>23</v>
      </c>
      <c r="G5179" s="1" t="s">
        <v>17</v>
      </c>
      <c r="H5179" s="1" t="s">
        <v>18</v>
      </c>
      <c r="I5179" s="1">
        <v>26.59</v>
      </c>
      <c r="J5179" s="1" t="s">
        <v>24</v>
      </c>
      <c r="K5179" s="1" t="s">
        <v>51</v>
      </c>
      <c r="L5179" s="1">
        <v>5</v>
      </c>
      <c r="N5179" s="1">
        <v>6.5</v>
      </c>
      <c r="P5179" s="2">
        <f t="shared" si="336"/>
        <v>74</v>
      </c>
      <c r="R5179" t="str">
        <f t="shared" si="337"/>
        <v/>
      </c>
    </row>
    <row r="5180" spans="1:18" ht="20.399999999999999" x14ac:dyDescent="0.35">
      <c r="A5180" s="1">
        <v>5178</v>
      </c>
      <c r="B5180" s="1" t="s">
        <v>1905</v>
      </c>
      <c r="C5180" s="1" t="s">
        <v>61</v>
      </c>
      <c r="D5180" s="1">
        <v>2015</v>
      </c>
      <c r="E5180" s="1">
        <v>64687</v>
      </c>
      <c r="F5180" s="1" t="s">
        <v>16</v>
      </c>
      <c r="G5180" s="1" t="s">
        <v>17</v>
      </c>
      <c r="H5180" s="1" t="s">
        <v>18</v>
      </c>
      <c r="I5180" s="1">
        <v>31.79</v>
      </c>
      <c r="J5180" s="1" t="s">
        <v>19</v>
      </c>
      <c r="K5180" s="1" t="s">
        <v>1906</v>
      </c>
      <c r="L5180" s="1">
        <v>5</v>
      </c>
      <c r="M5180" s="1" t="s">
        <v>1907</v>
      </c>
      <c r="N5180" s="1">
        <v>3.8</v>
      </c>
      <c r="P5180" s="2">
        <f t="shared" si="336"/>
        <v>58.33</v>
      </c>
      <c r="Q5180">
        <f t="shared" si="338"/>
        <v>587000</v>
      </c>
      <c r="R5180">
        <f t="shared" si="337"/>
        <v>99.990063032367985</v>
      </c>
    </row>
    <row r="5181" spans="1:18" ht="20.399999999999999" x14ac:dyDescent="0.35">
      <c r="A5181" s="1">
        <v>5179</v>
      </c>
      <c r="B5181" s="1" t="s">
        <v>970</v>
      </c>
      <c r="C5181" s="1" t="s">
        <v>39</v>
      </c>
      <c r="D5181" s="1">
        <v>2011</v>
      </c>
      <c r="E5181" s="1">
        <v>54000</v>
      </c>
      <c r="F5181" s="1" t="s">
        <v>23</v>
      </c>
      <c r="G5181" s="1" t="s">
        <v>35</v>
      </c>
      <c r="H5181" s="1" t="s">
        <v>18</v>
      </c>
      <c r="I5181" s="1">
        <v>16.55</v>
      </c>
      <c r="J5181" s="1" t="s">
        <v>24</v>
      </c>
      <c r="K5181" s="1" t="s">
        <v>867</v>
      </c>
      <c r="L5181" s="1">
        <v>5</v>
      </c>
      <c r="N5181" s="1">
        <v>18</v>
      </c>
      <c r="P5181" s="2">
        <f t="shared" si="336"/>
        <v>147.51</v>
      </c>
      <c r="R5181" t="str">
        <f t="shared" si="337"/>
        <v/>
      </c>
    </row>
    <row r="5182" spans="1:18" ht="20.399999999999999" x14ac:dyDescent="0.35">
      <c r="A5182" s="1">
        <v>5180</v>
      </c>
      <c r="B5182" s="1" t="s">
        <v>336</v>
      </c>
      <c r="C5182" s="1" t="s">
        <v>74</v>
      </c>
      <c r="D5182" s="1">
        <v>2009</v>
      </c>
      <c r="E5182" s="1">
        <v>75000</v>
      </c>
      <c r="F5182" s="1" t="s">
        <v>28</v>
      </c>
      <c r="G5182" s="1" t="s">
        <v>35</v>
      </c>
      <c r="H5182" s="1" t="s">
        <v>36</v>
      </c>
      <c r="I5182" s="1">
        <v>13.7</v>
      </c>
      <c r="J5182" s="1" t="s">
        <v>24</v>
      </c>
      <c r="K5182" s="1" t="s">
        <v>337</v>
      </c>
      <c r="L5182" s="1">
        <v>5</v>
      </c>
      <c r="N5182" s="1">
        <v>4.95</v>
      </c>
      <c r="P5182" s="2">
        <f t="shared" si="336"/>
        <v>157.75</v>
      </c>
      <c r="R5182" t="str">
        <f t="shared" si="337"/>
        <v/>
      </c>
    </row>
    <row r="5183" spans="1:18" ht="20.399999999999999" x14ac:dyDescent="0.35">
      <c r="A5183" s="1">
        <v>5181</v>
      </c>
      <c r="B5183" s="1" t="s">
        <v>1320</v>
      </c>
      <c r="C5183" s="1" t="s">
        <v>53</v>
      </c>
      <c r="D5183" s="1">
        <v>2015</v>
      </c>
      <c r="E5183" s="1">
        <v>39208</v>
      </c>
      <c r="F5183" s="1" t="s">
        <v>28</v>
      </c>
      <c r="G5183" s="1" t="s">
        <v>17</v>
      </c>
      <c r="H5183" s="1" t="s">
        <v>18</v>
      </c>
      <c r="I5183" s="1">
        <v>17.57</v>
      </c>
      <c r="J5183" s="1" t="s">
        <v>24</v>
      </c>
      <c r="K5183" s="1" t="s">
        <v>29</v>
      </c>
      <c r="L5183" s="1">
        <v>5</v>
      </c>
      <c r="M5183" s="1" t="s">
        <v>1321</v>
      </c>
      <c r="N5183" s="1">
        <v>4.5199999999999996</v>
      </c>
      <c r="P5183" s="2">
        <f t="shared" si="336"/>
        <v>88.7</v>
      </c>
      <c r="Q5183">
        <f t="shared" si="338"/>
        <v>763000</v>
      </c>
      <c r="R5183">
        <f t="shared" si="337"/>
        <v>99.988374836173008</v>
      </c>
    </row>
    <row r="5184" spans="1:18" ht="20.399999999999999" x14ac:dyDescent="0.35">
      <c r="A5184" s="1">
        <v>5182</v>
      </c>
      <c r="B5184" s="1" t="s">
        <v>2637</v>
      </c>
      <c r="C5184" s="1" t="s">
        <v>57</v>
      </c>
      <c r="D5184" s="1">
        <v>2014</v>
      </c>
      <c r="E5184" s="1">
        <v>41000</v>
      </c>
      <c r="F5184" s="1" t="s">
        <v>23</v>
      </c>
      <c r="G5184" s="1" t="s">
        <v>17</v>
      </c>
      <c r="H5184" s="1" t="s">
        <v>18</v>
      </c>
      <c r="I5184" s="1">
        <v>17</v>
      </c>
      <c r="J5184" s="1" t="s">
        <v>24</v>
      </c>
      <c r="K5184" s="1" t="s">
        <v>2638</v>
      </c>
      <c r="L5184" s="1">
        <v>7</v>
      </c>
      <c r="N5184" s="1">
        <v>8</v>
      </c>
      <c r="P5184" s="2">
        <f t="shared" si="336"/>
        <v>139.07</v>
      </c>
      <c r="R5184" t="str">
        <f t="shared" si="337"/>
        <v/>
      </c>
    </row>
    <row r="5185" spans="1:18" ht="20.399999999999999" x14ac:dyDescent="0.35">
      <c r="A5185" s="1">
        <v>5183</v>
      </c>
      <c r="B5185" s="1" t="s">
        <v>2150</v>
      </c>
      <c r="C5185" s="1" t="s">
        <v>34</v>
      </c>
      <c r="D5185" s="1">
        <v>2013</v>
      </c>
      <c r="E5185" s="1">
        <v>38622</v>
      </c>
      <c r="F5185" s="1" t="s">
        <v>28</v>
      </c>
      <c r="G5185" s="1" t="s">
        <v>17</v>
      </c>
      <c r="H5185" s="1" t="s">
        <v>18</v>
      </c>
      <c r="I5185" s="1">
        <v>17.399999999999999</v>
      </c>
      <c r="J5185" s="1" t="s">
        <v>24</v>
      </c>
      <c r="K5185" s="1" t="s">
        <v>201</v>
      </c>
      <c r="L5185" s="1">
        <v>5</v>
      </c>
      <c r="M5185" s="1" t="s">
        <v>2567</v>
      </c>
      <c r="N5185" s="1">
        <v>6.26</v>
      </c>
      <c r="P5185" s="2">
        <f t="shared" si="336"/>
        <v>117.3</v>
      </c>
      <c r="Q5185">
        <f t="shared" si="338"/>
        <v>1268000</v>
      </c>
      <c r="R5185">
        <f t="shared" si="337"/>
        <v>99.990749211356473</v>
      </c>
    </row>
    <row r="5186" spans="1:18" ht="20.399999999999999" x14ac:dyDescent="0.35">
      <c r="A5186" s="1">
        <v>5184</v>
      </c>
      <c r="B5186" s="1" t="s">
        <v>1291</v>
      </c>
      <c r="C5186" s="1" t="s">
        <v>27</v>
      </c>
      <c r="D5186" s="1">
        <v>2016</v>
      </c>
      <c r="E5186" s="1">
        <v>18000</v>
      </c>
      <c r="F5186" s="1" t="s">
        <v>28</v>
      </c>
      <c r="G5186" s="1" t="s">
        <v>17</v>
      </c>
      <c r="H5186" s="1" t="s">
        <v>18</v>
      </c>
      <c r="I5186" s="1">
        <v>16.95</v>
      </c>
      <c r="J5186" s="1" t="s">
        <v>24</v>
      </c>
      <c r="K5186" s="1" t="s">
        <v>1073</v>
      </c>
      <c r="L5186" s="1">
        <v>5</v>
      </c>
      <c r="N5186" s="1">
        <v>7.5</v>
      </c>
      <c r="P5186" s="2">
        <f t="shared" si="336"/>
        <v>97.7</v>
      </c>
      <c r="R5186" t="str">
        <f t="shared" si="337"/>
        <v/>
      </c>
    </row>
    <row r="5187" spans="1:18" ht="20.399999999999999" x14ac:dyDescent="0.35">
      <c r="A5187" s="1">
        <v>5185</v>
      </c>
      <c r="B5187" s="1" t="s">
        <v>1624</v>
      </c>
      <c r="C5187" s="1" t="s">
        <v>61</v>
      </c>
      <c r="D5187" s="1">
        <v>2012</v>
      </c>
      <c r="E5187" s="1">
        <v>52000</v>
      </c>
      <c r="F5187" s="1" t="s">
        <v>28</v>
      </c>
      <c r="G5187" s="1" t="s">
        <v>17</v>
      </c>
      <c r="H5187" s="1" t="s">
        <v>18</v>
      </c>
      <c r="I5187" s="1">
        <v>16.100000000000001</v>
      </c>
      <c r="J5187" s="1" t="s">
        <v>24</v>
      </c>
      <c r="N5187" s="1">
        <v>3.65</v>
      </c>
      <c r="P5187" s="2"/>
      <c r="R5187" t="str">
        <f t="shared" si="337"/>
        <v/>
      </c>
    </row>
    <row r="5188" spans="1:18" ht="20.399999999999999" x14ac:dyDescent="0.35">
      <c r="A5188" s="1">
        <v>5186</v>
      </c>
      <c r="B5188" s="1" t="s">
        <v>85</v>
      </c>
      <c r="C5188" s="1" t="s">
        <v>15</v>
      </c>
      <c r="D5188" s="1">
        <v>2011</v>
      </c>
      <c r="E5188" s="1">
        <v>45000</v>
      </c>
      <c r="F5188" s="1" t="s">
        <v>28</v>
      </c>
      <c r="G5188" s="1" t="s">
        <v>35</v>
      </c>
      <c r="H5188" s="1" t="s">
        <v>18</v>
      </c>
      <c r="I5188" s="1">
        <v>14.4</v>
      </c>
      <c r="J5188" s="1" t="s">
        <v>24</v>
      </c>
      <c r="K5188" s="1" t="s">
        <v>49</v>
      </c>
      <c r="L5188" s="1">
        <v>5</v>
      </c>
      <c r="N5188" s="1">
        <v>3.35</v>
      </c>
      <c r="P5188" s="2">
        <f t="shared" ref="P5188:P5229" si="339">--LEFT(K5188, FIND(" ", K5188) - 1)</f>
        <v>103.6</v>
      </c>
      <c r="R5188" t="str">
        <f t="shared" si="337"/>
        <v/>
      </c>
    </row>
    <row r="5189" spans="1:18" ht="20.399999999999999" x14ac:dyDescent="0.35">
      <c r="A5189" s="1">
        <v>5187</v>
      </c>
      <c r="B5189" s="1" t="s">
        <v>1463</v>
      </c>
      <c r="C5189" s="1" t="s">
        <v>15</v>
      </c>
      <c r="D5189" s="1">
        <v>2014</v>
      </c>
      <c r="E5189" s="1">
        <v>48656</v>
      </c>
      <c r="F5189" s="1" t="s">
        <v>28</v>
      </c>
      <c r="G5189" s="1" t="s">
        <v>35</v>
      </c>
      <c r="H5189" s="1" t="s">
        <v>18</v>
      </c>
      <c r="I5189" s="1">
        <v>15.74</v>
      </c>
      <c r="J5189" s="1" t="s">
        <v>24</v>
      </c>
      <c r="K5189" s="1" t="s">
        <v>283</v>
      </c>
      <c r="L5189" s="1">
        <v>5</v>
      </c>
      <c r="N5189" s="1">
        <v>5.5</v>
      </c>
      <c r="P5189" s="2">
        <f t="shared" si="339"/>
        <v>121.3</v>
      </c>
      <c r="R5189" t="str">
        <f t="shared" si="337"/>
        <v/>
      </c>
    </row>
    <row r="5190" spans="1:18" ht="20.399999999999999" x14ac:dyDescent="0.35">
      <c r="A5190" s="1">
        <v>5188</v>
      </c>
      <c r="B5190" s="1" t="s">
        <v>2639</v>
      </c>
      <c r="C5190" s="1" t="s">
        <v>74</v>
      </c>
      <c r="D5190" s="1">
        <v>2012</v>
      </c>
      <c r="E5190" s="1">
        <v>79000</v>
      </c>
      <c r="F5190" s="1" t="s">
        <v>23</v>
      </c>
      <c r="G5190" s="1" t="s">
        <v>35</v>
      </c>
      <c r="H5190" s="1" t="s">
        <v>18</v>
      </c>
      <c r="I5190" s="1">
        <v>22</v>
      </c>
      <c r="J5190" s="1" t="s">
        <v>24</v>
      </c>
      <c r="K5190" s="1" t="s">
        <v>25</v>
      </c>
      <c r="L5190" s="1">
        <v>5</v>
      </c>
      <c r="M5190" s="1" t="s">
        <v>2640</v>
      </c>
      <c r="N5190" s="1">
        <v>5.25</v>
      </c>
      <c r="P5190" s="2">
        <f t="shared" si="339"/>
        <v>126.2</v>
      </c>
      <c r="Q5190">
        <f t="shared" si="338"/>
        <v>1660000.0000000002</v>
      </c>
      <c r="R5190">
        <f t="shared" si="337"/>
        <v>99.992397590361449</v>
      </c>
    </row>
    <row r="5191" spans="1:18" ht="20.399999999999999" x14ac:dyDescent="0.35">
      <c r="A5191" s="1">
        <v>5189</v>
      </c>
      <c r="B5191" s="1" t="s">
        <v>166</v>
      </c>
      <c r="C5191" s="1" t="s">
        <v>74</v>
      </c>
      <c r="D5191" s="1">
        <v>2012</v>
      </c>
      <c r="E5191" s="1">
        <v>88000</v>
      </c>
      <c r="F5191" s="1" t="s">
        <v>23</v>
      </c>
      <c r="G5191" s="1" t="s">
        <v>35</v>
      </c>
      <c r="H5191" s="1" t="s">
        <v>18</v>
      </c>
      <c r="I5191" s="1">
        <v>16.55</v>
      </c>
      <c r="J5191" s="1" t="s">
        <v>24</v>
      </c>
      <c r="K5191" s="1" t="s">
        <v>167</v>
      </c>
      <c r="L5191" s="1">
        <v>5</v>
      </c>
      <c r="N5191" s="1">
        <v>16.25</v>
      </c>
      <c r="P5191" s="2">
        <f t="shared" si="339"/>
        <v>140</v>
      </c>
      <c r="R5191" t="str">
        <f t="shared" si="337"/>
        <v/>
      </c>
    </row>
    <row r="5192" spans="1:18" ht="20.399999999999999" x14ac:dyDescent="0.35">
      <c r="A5192" s="1">
        <v>5190</v>
      </c>
      <c r="B5192" s="1" t="s">
        <v>2149</v>
      </c>
      <c r="C5192" s="1" t="s">
        <v>61</v>
      </c>
      <c r="D5192" s="1">
        <v>2009</v>
      </c>
      <c r="E5192" s="1">
        <v>92000</v>
      </c>
      <c r="F5192" s="1" t="s">
        <v>28</v>
      </c>
      <c r="G5192" s="1" t="s">
        <v>17</v>
      </c>
      <c r="H5192" s="1" t="s">
        <v>18</v>
      </c>
      <c r="I5192" s="1">
        <v>15.5</v>
      </c>
      <c r="J5192" s="1" t="s">
        <v>24</v>
      </c>
      <c r="K5192" s="1" t="s">
        <v>691</v>
      </c>
      <c r="L5192" s="1">
        <v>5</v>
      </c>
      <c r="N5192" s="1">
        <v>2.7</v>
      </c>
      <c r="P5192" s="2">
        <f t="shared" si="339"/>
        <v>103.3</v>
      </c>
      <c r="R5192" t="str">
        <f t="shared" si="337"/>
        <v/>
      </c>
    </row>
    <row r="5193" spans="1:18" ht="20.399999999999999" x14ac:dyDescent="0.35">
      <c r="A5193" s="1">
        <v>5191</v>
      </c>
      <c r="B5193" s="1" t="s">
        <v>1662</v>
      </c>
      <c r="C5193" s="1" t="s">
        <v>27</v>
      </c>
      <c r="D5193" s="1">
        <v>2019</v>
      </c>
      <c r="E5193" s="1">
        <v>9000</v>
      </c>
      <c r="F5193" s="1" t="s">
        <v>23</v>
      </c>
      <c r="G5193" s="1" t="s">
        <v>35</v>
      </c>
      <c r="H5193" s="1" t="s">
        <v>18</v>
      </c>
      <c r="I5193" s="1">
        <v>12.62</v>
      </c>
      <c r="J5193" s="1" t="s">
        <v>24</v>
      </c>
      <c r="K5193" s="1" t="s">
        <v>1056</v>
      </c>
      <c r="L5193" s="1">
        <v>7</v>
      </c>
      <c r="N5193" s="1">
        <v>32.9</v>
      </c>
      <c r="P5193" s="2">
        <f t="shared" si="339"/>
        <v>158</v>
      </c>
      <c r="R5193" t="str">
        <f t="shared" si="337"/>
        <v/>
      </c>
    </row>
    <row r="5194" spans="1:18" ht="20.399999999999999" x14ac:dyDescent="0.35">
      <c r="A5194" s="1">
        <v>5192</v>
      </c>
      <c r="B5194" s="1" t="s">
        <v>2641</v>
      </c>
      <c r="C5194" s="1" t="s">
        <v>34</v>
      </c>
      <c r="D5194" s="1">
        <v>2008</v>
      </c>
      <c r="E5194" s="1">
        <v>50121</v>
      </c>
      <c r="F5194" s="1" t="s">
        <v>28</v>
      </c>
      <c r="G5194" s="1" t="s">
        <v>17</v>
      </c>
      <c r="H5194" s="1" t="s">
        <v>18</v>
      </c>
      <c r="I5194" s="1">
        <v>20.399999999999999</v>
      </c>
      <c r="J5194" s="1" t="s">
        <v>24</v>
      </c>
      <c r="K5194" s="1" t="s">
        <v>2642</v>
      </c>
      <c r="L5194" s="1">
        <v>5</v>
      </c>
      <c r="N5194" s="1">
        <v>3.41</v>
      </c>
      <c r="P5194" s="2">
        <f t="shared" si="339"/>
        <v>83.11</v>
      </c>
      <c r="R5194" t="str">
        <f t="shared" si="337"/>
        <v/>
      </c>
    </row>
    <row r="5195" spans="1:18" ht="20.399999999999999" x14ac:dyDescent="0.35">
      <c r="A5195" s="1">
        <v>5193</v>
      </c>
      <c r="B5195" s="1" t="s">
        <v>656</v>
      </c>
      <c r="C5195" s="1" t="s">
        <v>39</v>
      </c>
      <c r="D5195" s="1">
        <v>2014</v>
      </c>
      <c r="E5195" s="1">
        <v>79000</v>
      </c>
      <c r="F5195" s="1" t="s">
        <v>23</v>
      </c>
      <c r="G5195" s="1" t="s">
        <v>17</v>
      </c>
      <c r="H5195" s="1" t="s">
        <v>18</v>
      </c>
      <c r="I5195" s="1">
        <v>24</v>
      </c>
      <c r="J5195" s="1" t="s">
        <v>24</v>
      </c>
      <c r="K5195" s="1" t="s">
        <v>424</v>
      </c>
      <c r="L5195" s="1">
        <v>5</v>
      </c>
      <c r="N5195" s="1">
        <v>4.1500000000000004</v>
      </c>
      <c r="P5195" s="2">
        <f t="shared" si="339"/>
        <v>70</v>
      </c>
      <c r="R5195" t="str">
        <f t="shared" si="337"/>
        <v/>
      </c>
    </row>
    <row r="5196" spans="1:18" ht="20.399999999999999" x14ac:dyDescent="0.35">
      <c r="A5196" s="1">
        <v>5194</v>
      </c>
      <c r="B5196" s="1" t="s">
        <v>743</v>
      </c>
      <c r="C5196" s="1" t="s">
        <v>39</v>
      </c>
      <c r="D5196" s="1">
        <v>2014</v>
      </c>
      <c r="E5196" s="1">
        <v>46000</v>
      </c>
      <c r="F5196" s="1" t="s">
        <v>23</v>
      </c>
      <c r="G5196" s="1" t="s">
        <v>17</v>
      </c>
      <c r="H5196" s="1" t="s">
        <v>36</v>
      </c>
      <c r="I5196" s="1">
        <v>20.14</v>
      </c>
      <c r="J5196" s="1" t="s">
        <v>24</v>
      </c>
      <c r="K5196" s="1" t="s">
        <v>472</v>
      </c>
      <c r="L5196" s="1">
        <v>5</v>
      </c>
      <c r="N5196" s="1">
        <v>5.9</v>
      </c>
      <c r="P5196" s="2">
        <f t="shared" si="339"/>
        <v>88.8</v>
      </c>
      <c r="R5196" t="str">
        <f t="shared" si="337"/>
        <v/>
      </c>
    </row>
    <row r="5197" spans="1:18" ht="20.399999999999999" x14ac:dyDescent="0.35">
      <c r="A5197" s="1">
        <v>5195</v>
      </c>
      <c r="B5197" s="1" t="s">
        <v>2643</v>
      </c>
      <c r="C5197" s="1" t="s">
        <v>22</v>
      </c>
      <c r="D5197" s="1">
        <v>2012</v>
      </c>
      <c r="E5197" s="1">
        <v>100000</v>
      </c>
      <c r="F5197" s="1" t="s">
        <v>28</v>
      </c>
      <c r="G5197" s="1" t="s">
        <v>35</v>
      </c>
      <c r="H5197" s="1" t="s">
        <v>18</v>
      </c>
      <c r="I5197" s="1">
        <v>10</v>
      </c>
      <c r="J5197" s="1" t="s">
        <v>24</v>
      </c>
      <c r="K5197" s="1" t="s">
        <v>1228</v>
      </c>
      <c r="L5197" s="1">
        <v>5</v>
      </c>
      <c r="N5197" s="1">
        <v>11.5</v>
      </c>
      <c r="P5197" s="2">
        <f t="shared" si="339"/>
        <v>157.69999999999999</v>
      </c>
      <c r="R5197" t="str">
        <f t="shared" ref="R5197:R5260" si="340">IF(Q5197&lt;&gt;"", ((Q5197 - P5197) / Q5197) * 100, "")</f>
        <v/>
      </c>
    </row>
    <row r="5198" spans="1:18" ht="20.399999999999999" x14ac:dyDescent="0.35">
      <c r="A5198" s="1">
        <v>5196</v>
      </c>
      <c r="B5198" s="1" t="s">
        <v>220</v>
      </c>
      <c r="C5198" s="1" t="s">
        <v>57</v>
      </c>
      <c r="D5198" s="1">
        <v>2015</v>
      </c>
      <c r="E5198" s="1">
        <v>41000</v>
      </c>
      <c r="F5198" s="1" t="s">
        <v>28</v>
      </c>
      <c r="G5198" s="1" t="s">
        <v>17</v>
      </c>
      <c r="H5198" s="1" t="s">
        <v>18</v>
      </c>
      <c r="I5198" s="1">
        <v>18.600000000000001</v>
      </c>
      <c r="J5198" s="1" t="s">
        <v>24</v>
      </c>
      <c r="K5198" s="1" t="s">
        <v>368</v>
      </c>
      <c r="L5198" s="1">
        <v>5</v>
      </c>
      <c r="N5198" s="1">
        <v>4.75</v>
      </c>
      <c r="P5198" s="2">
        <f t="shared" si="339"/>
        <v>81.83</v>
      </c>
      <c r="R5198" t="str">
        <f t="shared" si="340"/>
        <v/>
      </c>
    </row>
    <row r="5199" spans="1:18" ht="20.399999999999999" x14ac:dyDescent="0.35">
      <c r="A5199" s="1">
        <v>5197</v>
      </c>
      <c r="B5199" s="1" t="s">
        <v>856</v>
      </c>
      <c r="C5199" s="1" t="s">
        <v>27</v>
      </c>
      <c r="D5199" s="1">
        <v>2015</v>
      </c>
      <c r="E5199" s="1">
        <v>25000</v>
      </c>
      <c r="F5199" s="1" t="s">
        <v>28</v>
      </c>
      <c r="G5199" s="1" t="s">
        <v>35</v>
      </c>
      <c r="H5199" s="1" t="s">
        <v>18</v>
      </c>
      <c r="I5199" s="1">
        <v>24.07</v>
      </c>
      <c r="J5199" s="1" t="s">
        <v>24</v>
      </c>
      <c r="K5199" s="1" t="s">
        <v>88</v>
      </c>
      <c r="L5199" s="1">
        <v>5</v>
      </c>
      <c r="N5199" s="1">
        <v>3.5</v>
      </c>
      <c r="P5199" s="2">
        <f t="shared" si="339"/>
        <v>67.099999999999994</v>
      </c>
      <c r="R5199" t="str">
        <f t="shared" si="340"/>
        <v/>
      </c>
    </row>
    <row r="5200" spans="1:18" ht="20.399999999999999" x14ac:dyDescent="0.35">
      <c r="A5200" s="1">
        <v>5198</v>
      </c>
      <c r="B5200" s="1" t="s">
        <v>31</v>
      </c>
      <c r="C5200" s="1" t="s">
        <v>22</v>
      </c>
      <c r="D5200" s="1">
        <v>2014</v>
      </c>
      <c r="E5200" s="1">
        <v>71899</v>
      </c>
      <c r="F5200" s="1" t="s">
        <v>23</v>
      </c>
      <c r="G5200" s="1" t="s">
        <v>17</v>
      </c>
      <c r="H5200" s="1" t="s">
        <v>18</v>
      </c>
      <c r="I5200" s="1">
        <v>20.77</v>
      </c>
      <c r="J5200" s="1" t="s">
        <v>24</v>
      </c>
      <c r="K5200" s="1" t="s">
        <v>32</v>
      </c>
      <c r="L5200" s="1">
        <v>7</v>
      </c>
      <c r="N5200" s="1">
        <v>7.25</v>
      </c>
      <c r="P5200" s="2">
        <f t="shared" si="339"/>
        <v>88.76</v>
      </c>
      <c r="R5200" t="str">
        <f t="shared" si="340"/>
        <v/>
      </c>
    </row>
    <row r="5201" spans="1:18" ht="20.399999999999999" x14ac:dyDescent="0.35">
      <c r="A5201" s="1">
        <v>5199</v>
      </c>
      <c r="B5201" s="1" t="s">
        <v>492</v>
      </c>
      <c r="C5201" s="1" t="s">
        <v>15</v>
      </c>
      <c r="D5201" s="1">
        <v>2016</v>
      </c>
      <c r="E5201" s="1">
        <v>7100</v>
      </c>
      <c r="F5201" s="1" t="s">
        <v>28</v>
      </c>
      <c r="G5201" s="1" t="s">
        <v>35</v>
      </c>
      <c r="H5201" s="1" t="s">
        <v>18</v>
      </c>
      <c r="I5201" s="1">
        <v>23.1</v>
      </c>
      <c r="J5201" s="1" t="s">
        <v>24</v>
      </c>
      <c r="K5201" s="1" t="s">
        <v>398</v>
      </c>
      <c r="L5201" s="1">
        <v>5</v>
      </c>
      <c r="N5201" s="1">
        <v>4.3499999999999996</v>
      </c>
      <c r="P5201" s="2">
        <f t="shared" si="339"/>
        <v>67.040000000000006</v>
      </c>
      <c r="R5201" t="str">
        <f t="shared" si="340"/>
        <v/>
      </c>
    </row>
    <row r="5202" spans="1:18" ht="20.399999999999999" x14ac:dyDescent="0.35">
      <c r="A5202" s="1">
        <v>5200</v>
      </c>
      <c r="B5202" s="1" t="s">
        <v>2644</v>
      </c>
      <c r="C5202" s="1" t="s">
        <v>34</v>
      </c>
      <c r="D5202" s="1">
        <v>2018</v>
      </c>
      <c r="E5202" s="1">
        <v>38171</v>
      </c>
      <c r="F5202" s="1" t="s">
        <v>28</v>
      </c>
      <c r="G5202" s="1" t="s">
        <v>35</v>
      </c>
      <c r="H5202" s="1" t="s">
        <v>36</v>
      </c>
      <c r="I5202" s="1">
        <v>22.5</v>
      </c>
      <c r="J5202" s="1" t="s">
        <v>24</v>
      </c>
      <c r="K5202" s="1" t="s">
        <v>223</v>
      </c>
      <c r="L5202" s="1">
        <v>5</v>
      </c>
      <c r="M5202" s="1" t="s">
        <v>933</v>
      </c>
      <c r="N5202" s="1">
        <v>4.99</v>
      </c>
      <c r="P5202" s="2">
        <f t="shared" si="339"/>
        <v>67</v>
      </c>
      <c r="Q5202">
        <f t="shared" ref="Q5202:Q5256" si="341">VALUE(SUBSTITUTE(SUBSTITUTE(TRIM(M5202), CHAR(160), ""), " Lakh", "")) * 100000</f>
        <v>572000</v>
      </c>
      <c r="R5202">
        <f t="shared" si="340"/>
        <v>99.988286713286712</v>
      </c>
    </row>
    <row r="5203" spans="1:18" ht="20.399999999999999" x14ac:dyDescent="0.35">
      <c r="A5203" s="1">
        <v>5201</v>
      </c>
      <c r="B5203" s="1" t="s">
        <v>2379</v>
      </c>
      <c r="C5203" s="1" t="s">
        <v>74</v>
      </c>
      <c r="D5203" s="1">
        <v>2013</v>
      </c>
      <c r="E5203" s="1">
        <v>70359</v>
      </c>
      <c r="F5203" s="1" t="s">
        <v>23</v>
      </c>
      <c r="G5203" s="1" t="s">
        <v>17</v>
      </c>
      <c r="H5203" s="1" t="s">
        <v>18</v>
      </c>
      <c r="I5203" s="1">
        <v>12.05</v>
      </c>
      <c r="J5203" s="1" t="s">
        <v>24</v>
      </c>
      <c r="K5203" s="1" t="s">
        <v>266</v>
      </c>
      <c r="L5203" s="1">
        <v>8</v>
      </c>
      <c r="N5203" s="1">
        <v>7.65</v>
      </c>
      <c r="P5203" s="2">
        <f t="shared" si="339"/>
        <v>120</v>
      </c>
      <c r="R5203" t="str">
        <f t="shared" si="340"/>
        <v/>
      </c>
    </row>
    <row r="5204" spans="1:18" ht="20.399999999999999" x14ac:dyDescent="0.35">
      <c r="A5204" s="1">
        <v>5202</v>
      </c>
      <c r="B5204" s="1" t="s">
        <v>2427</v>
      </c>
      <c r="C5204" s="1" t="s">
        <v>27</v>
      </c>
      <c r="D5204" s="1">
        <v>2011</v>
      </c>
      <c r="E5204" s="1">
        <v>200000</v>
      </c>
      <c r="F5204" s="1" t="s">
        <v>23</v>
      </c>
      <c r="G5204" s="1" t="s">
        <v>17</v>
      </c>
      <c r="H5204" s="1" t="s">
        <v>18</v>
      </c>
      <c r="I5204" s="1">
        <v>12.8</v>
      </c>
      <c r="J5204" s="1" t="s">
        <v>24</v>
      </c>
      <c r="K5204" s="1" t="s">
        <v>93</v>
      </c>
      <c r="L5204" s="1">
        <v>7</v>
      </c>
      <c r="N5204" s="1">
        <v>9</v>
      </c>
      <c r="P5204" s="2">
        <f t="shared" si="339"/>
        <v>102</v>
      </c>
      <c r="R5204" t="str">
        <f t="shared" si="340"/>
        <v/>
      </c>
    </row>
    <row r="5205" spans="1:18" ht="20.399999999999999" x14ac:dyDescent="0.35">
      <c r="A5205" s="1">
        <v>5203</v>
      </c>
      <c r="B5205" s="1" t="s">
        <v>213</v>
      </c>
      <c r="C5205" s="1" t="s">
        <v>27</v>
      </c>
      <c r="D5205" s="1">
        <v>2017</v>
      </c>
      <c r="E5205" s="1">
        <v>26969</v>
      </c>
      <c r="F5205" s="1" t="s">
        <v>23</v>
      </c>
      <c r="G5205" s="1" t="s">
        <v>17</v>
      </c>
      <c r="H5205" s="1" t="s">
        <v>18</v>
      </c>
      <c r="I5205" s="1">
        <v>22.07</v>
      </c>
      <c r="J5205" s="1" t="s">
        <v>24</v>
      </c>
      <c r="K5205" s="1" t="s">
        <v>114</v>
      </c>
      <c r="L5205" s="1">
        <v>5</v>
      </c>
      <c r="N5205" s="1">
        <v>6.9</v>
      </c>
      <c r="P5205" s="2">
        <f t="shared" si="339"/>
        <v>73.900000000000006</v>
      </c>
      <c r="R5205" t="str">
        <f t="shared" si="340"/>
        <v/>
      </c>
    </row>
    <row r="5206" spans="1:18" ht="20.399999999999999" x14ac:dyDescent="0.35">
      <c r="A5206" s="1">
        <v>5204</v>
      </c>
      <c r="B5206" s="1" t="s">
        <v>197</v>
      </c>
      <c r="C5206" s="1" t="s">
        <v>27</v>
      </c>
      <c r="D5206" s="1">
        <v>2011</v>
      </c>
      <c r="E5206" s="1">
        <v>56500</v>
      </c>
      <c r="F5206" s="1" t="s">
        <v>23</v>
      </c>
      <c r="G5206" s="1" t="s">
        <v>17</v>
      </c>
      <c r="H5206" s="1" t="s">
        <v>18</v>
      </c>
      <c r="I5206" s="1">
        <v>20</v>
      </c>
      <c r="J5206" s="1" t="s">
        <v>24</v>
      </c>
      <c r="K5206" s="1" t="s">
        <v>159</v>
      </c>
      <c r="L5206" s="1">
        <v>5</v>
      </c>
      <c r="N5206" s="1">
        <v>2.9</v>
      </c>
      <c r="P5206" s="2">
        <f t="shared" si="339"/>
        <v>68</v>
      </c>
      <c r="R5206" t="str">
        <f t="shared" si="340"/>
        <v/>
      </c>
    </row>
    <row r="5207" spans="1:18" ht="20.399999999999999" x14ac:dyDescent="0.35">
      <c r="A5207" s="1">
        <v>5205</v>
      </c>
      <c r="B5207" s="1" t="s">
        <v>2645</v>
      </c>
      <c r="C5207" s="1" t="s">
        <v>57</v>
      </c>
      <c r="D5207" s="1">
        <v>2014</v>
      </c>
      <c r="E5207" s="1">
        <v>40000</v>
      </c>
      <c r="F5207" s="1" t="s">
        <v>23</v>
      </c>
      <c r="G5207" s="1" t="s">
        <v>17</v>
      </c>
      <c r="H5207" s="1" t="s">
        <v>18</v>
      </c>
      <c r="I5207" s="1">
        <v>20.45</v>
      </c>
      <c r="J5207" s="1" t="s">
        <v>24</v>
      </c>
      <c r="K5207" s="1" t="s">
        <v>72</v>
      </c>
      <c r="L5207" s="1">
        <v>5</v>
      </c>
      <c r="N5207" s="1">
        <v>5.75</v>
      </c>
      <c r="P5207" s="2">
        <f t="shared" si="339"/>
        <v>83.8</v>
      </c>
      <c r="R5207" t="str">
        <f t="shared" si="340"/>
        <v/>
      </c>
    </row>
    <row r="5208" spans="1:18" ht="20.399999999999999" x14ac:dyDescent="0.35">
      <c r="A5208" s="1">
        <v>5206</v>
      </c>
      <c r="B5208" s="1" t="s">
        <v>2593</v>
      </c>
      <c r="C5208" s="1" t="s">
        <v>57</v>
      </c>
      <c r="D5208" s="1">
        <v>2014</v>
      </c>
      <c r="E5208" s="1">
        <v>41000</v>
      </c>
      <c r="F5208" s="1" t="s">
        <v>23</v>
      </c>
      <c r="G5208" s="1" t="s">
        <v>17</v>
      </c>
      <c r="H5208" s="1" t="s">
        <v>18</v>
      </c>
      <c r="I5208" s="1">
        <v>17</v>
      </c>
      <c r="J5208" s="1" t="s">
        <v>24</v>
      </c>
      <c r="K5208" s="1" t="s">
        <v>2594</v>
      </c>
      <c r="L5208" s="1">
        <v>7</v>
      </c>
      <c r="N5208" s="1">
        <v>8</v>
      </c>
      <c r="P5208" s="2">
        <f t="shared" si="339"/>
        <v>139.01</v>
      </c>
      <c r="R5208" t="str">
        <f t="shared" si="340"/>
        <v/>
      </c>
    </row>
    <row r="5209" spans="1:18" ht="20.399999999999999" x14ac:dyDescent="0.35">
      <c r="A5209" s="1">
        <v>5207</v>
      </c>
      <c r="B5209" s="1" t="s">
        <v>1945</v>
      </c>
      <c r="C5209" s="1" t="s">
        <v>53</v>
      </c>
      <c r="D5209" s="1">
        <v>2017</v>
      </c>
      <c r="E5209" s="1">
        <v>53105</v>
      </c>
      <c r="F5209" s="1" t="s">
        <v>28</v>
      </c>
      <c r="G5209" s="1" t="s">
        <v>35</v>
      </c>
      <c r="H5209" s="1" t="s">
        <v>18</v>
      </c>
      <c r="I5209" s="1">
        <v>22.5</v>
      </c>
      <c r="J5209" s="1" t="s">
        <v>24</v>
      </c>
      <c r="K5209" s="1" t="s">
        <v>223</v>
      </c>
      <c r="L5209" s="1">
        <v>5</v>
      </c>
      <c r="M5209" s="1" t="s">
        <v>2646</v>
      </c>
      <c r="N5209" s="1">
        <v>4.41</v>
      </c>
      <c r="P5209" s="2">
        <f t="shared" si="339"/>
        <v>67</v>
      </c>
      <c r="Q5209">
        <f t="shared" si="341"/>
        <v>493000</v>
      </c>
      <c r="R5209">
        <f t="shared" si="340"/>
        <v>99.986409736308318</v>
      </c>
    </row>
    <row r="5210" spans="1:18" ht="20.399999999999999" x14ac:dyDescent="0.35">
      <c r="A5210" s="1">
        <v>5208</v>
      </c>
      <c r="B5210" s="1" t="s">
        <v>297</v>
      </c>
      <c r="C5210" s="1" t="s">
        <v>15</v>
      </c>
      <c r="D5210" s="1">
        <v>2013</v>
      </c>
      <c r="E5210" s="1">
        <v>23000</v>
      </c>
      <c r="F5210" s="1" t="s">
        <v>23</v>
      </c>
      <c r="G5210" s="1" t="s">
        <v>17</v>
      </c>
      <c r="H5210" s="1" t="s">
        <v>18</v>
      </c>
      <c r="I5210" s="1">
        <v>21.14</v>
      </c>
      <c r="J5210" s="1" t="s">
        <v>24</v>
      </c>
      <c r="K5210" s="1" t="s">
        <v>298</v>
      </c>
      <c r="L5210" s="1">
        <v>5</v>
      </c>
      <c r="N5210" s="1">
        <v>4.95</v>
      </c>
      <c r="P5210" s="2">
        <f t="shared" si="339"/>
        <v>103.52</v>
      </c>
      <c r="R5210" t="str">
        <f t="shared" si="340"/>
        <v/>
      </c>
    </row>
    <row r="5211" spans="1:18" ht="20.399999999999999" x14ac:dyDescent="0.35">
      <c r="A5211" s="1">
        <v>5209</v>
      </c>
      <c r="B5211" s="1" t="s">
        <v>274</v>
      </c>
      <c r="C5211" s="1" t="s">
        <v>39</v>
      </c>
      <c r="D5211" s="1">
        <v>2016</v>
      </c>
      <c r="E5211" s="1">
        <v>80999</v>
      </c>
      <c r="F5211" s="1" t="s">
        <v>23</v>
      </c>
      <c r="G5211" s="1" t="s">
        <v>35</v>
      </c>
      <c r="H5211" s="1" t="s">
        <v>18</v>
      </c>
      <c r="I5211" s="1">
        <v>16</v>
      </c>
      <c r="J5211" s="1" t="s">
        <v>24</v>
      </c>
      <c r="K5211" s="1" t="s">
        <v>167</v>
      </c>
      <c r="L5211" s="1">
        <v>7</v>
      </c>
      <c r="N5211" s="1">
        <v>14.4</v>
      </c>
      <c r="P5211" s="2">
        <f t="shared" si="339"/>
        <v>140</v>
      </c>
      <c r="R5211" t="str">
        <f t="shared" si="340"/>
        <v/>
      </c>
    </row>
    <row r="5212" spans="1:18" ht="20.399999999999999" x14ac:dyDescent="0.35">
      <c r="A5212" s="1">
        <v>5210</v>
      </c>
      <c r="B5212" s="1" t="s">
        <v>158</v>
      </c>
      <c r="C5212" s="1" t="s">
        <v>27</v>
      </c>
      <c r="D5212" s="1">
        <v>2012</v>
      </c>
      <c r="E5212" s="1">
        <v>82000</v>
      </c>
      <c r="F5212" s="1" t="s">
        <v>23</v>
      </c>
      <c r="G5212" s="1" t="s">
        <v>17</v>
      </c>
      <c r="H5212" s="1" t="s">
        <v>18</v>
      </c>
      <c r="I5212" s="1">
        <v>20</v>
      </c>
      <c r="J5212" s="1" t="s">
        <v>24</v>
      </c>
      <c r="K5212" s="1" t="s">
        <v>351</v>
      </c>
      <c r="L5212" s="1">
        <v>5</v>
      </c>
      <c r="N5212" s="1">
        <v>2.95</v>
      </c>
      <c r="P5212" s="2">
        <f t="shared" si="339"/>
        <v>68.05</v>
      </c>
      <c r="R5212" t="str">
        <f t="shared" si="340"/>
        <v/>
      </c>
    </row>
    <row r="5213" spans="1:18" ht="20.399999999999999" x14ac:dyDescent="0.35">
      <c r="A5213" s="1">
        <v>5211</v>
      </c>
      <c r="B5213" s="1" t="s">
        <v>629</v>
      </c>
      <c r="C5213" s="1" t="s">
        <v>34</v>
      </c>
      <c r="D5213" s="1">
        <v>2017</v>
      </c>
      <c r="E5213" s="1">
        <v>68557</v>
      </c>
      <c r="F5213" s="1" t="s">
        <v>23</v>
      </c>
      <c r="G5213" s="1" t="s">
        <v>17</v>
      </c>
      <c r="H5213" s="1" t="s">
        <v>18</v>
      </c>
      <c r="I5213" s="1">
        <v>15.96</v>
      </c>
      <c r="J5213" s="1" t="s">
        <v>24</v>
      </c>
      <c r="K5213" s="1" t="s">
        <v>630</v>
      </c>
      <c r="L5213" s="1">
        <v>7</v>
      </c>
      <c r="M5213" s="1" t="s">
        <v>631</v>
      </c>
      <c r="N5213" s="1">
        <v>8.14</v>
      </c>
      <c r="P5213" s="2">
        <f t="shared" si="339"/>
        <v>62.1</v>
      </c>
      <c r="Q5213">
        <f t="shared" si="341"/>
        <v>1128000</v>
      </c>
      <c r="R5213">
        <f t="shared" si="340"/>
        <v>99.994494680851048</v>
      </c>
    </row>
    <row r="5214" spans="1:18" ht="20.399999999999999" x14ac:dyDescent="0.35">
      <c r="A5214" s="1">
        <v>5212</v>
      </c>
      <c r="B5214" s="1" t="s">
        <v>1512</v>
      </c>
      <c r="C5214" s="1" t="s">
        <v>39</v>
      </c>
      <c r="D5214" s="1">
        <v>2016</v>
      </c>
      <c r="E5214" s="1">
        <v>34000</v>
      </c>
      <c r="F5214" s="1" t="s">
        <v>23</v>
      </c>
      <c r="G5214" s="1" t="s">
        <v>17</v>
      </c>
      <c r="H5214" s="1" t="s">
        <v>18</v>
      </c>
      <c r="I5214" s="1">
        <v>20.64</v>
      </c>
      <c r="J5214" s="1" t="s">
        <v>24</v>
      </c>
      <c r="K5214" s="1" t="s">
        <v>181</v>
      </c>
      <c r="L5214" s="1">
        <v>5</v>
      </c>
      <c r="M5214" s="1" t="s">
        <v>2647</v>
      </c>
      <c r="N5214" s="1">
        <v>8.4499999999999993</v>
      </c>
      <c r="P5214" s="2">
        <f t="shared" si="339"/>
        <v>108.5</v>
      </c>
      <c r="Q5214">
        <f t="shared" si="341"/>
        <v>1420000</v>
      </c>
      <c r="R5214">
        <f t="shared" si="340"/>
        <v>99.992359154929574</v>
      </c>
    </row>
    <row r="5215" spans="1:18" ht="20.399999999999999" x14ac:dyDescent="0.35">
      <c r="A5215" s="1">
        <v>5213</v>
      </c>
      <c r="B5215" s="1" t="s">
        <v>1187</v>
      </c>
      <c r="C5215" s="1" t="s">
        <v>22</v>
      </c>
      <c r="D5215" s="1">
        <v>2015</v>
      </c>
      <c r="E5215" s="1">
        <v>77000</v>
      </c>
      <c r="F5215" s="1" t="s">
        <v>23</v>
      </c>
      <c r="G5215" s="1" t="s">
        <v>17</v>
      </c>
      <c r="H5215" s="1" t="s">
        <v>18</v>
      </c>
      <c r="I5215" s="1">
        <v>12.99</v>
      </c>
      <c r="J5215" s="1" t="s">
        <v>24</v>
      </c>
      <c r="K5215" s="1" t="s">
        <v>363</v>
      </c>
      <c r="L5215" s="1">
        <v>8</v>
      </c>
      <c r="N5215" s="1">
        <v>12.5</v>
      </c>
      <c r="P5215" s="2">
        <f t="shared" si="339"/>
        <v>100</v>
      </c>
      <c r="R5215" t="str">
        <f t="shared" si="340"/>
        <v/>
      </c>
    </row>
    <row r="5216" spans="1:18" ht="20.399999999999999" x14ac:dyDescent="0.35">
      <c r="A5216" s="1">
        <v>5214</v>
      </c>
      <c r="B5216" s="1" t="s">
        <v>211</v>
      </c>
      <c r="C5216" s="1" t="s">
        <v>15</v>
      </c>
      <c r="D5216" s="1">
        <v>2012</v>
      </c>
      <c r="E5216" s="1">
        <v>48000</v>
      </c>
      <c r="F5216" s="1" t="s">
        <v>23</v>
      </c>
      <c r="G5216" s="1" t="s">
        <v>17</v>
      </c>
      <c r="H5216" s="1" t="s">
        <v>18</v>
      </c>
      <c r="I5216" s="1">
        <v>15.1</v>
      </c>
      <c r="J5216" s="1" t="s">
        <v>24</v>
      </c>
      <c r="K5216" s="1" t="s">
        <v>167</v>
      </c>
      <c r="L5216" s="1">
        <v>7</v>
      </c>
      <c r="N5216" s="1">
        <v>6.5</v>
      </c>
      <c r="P5216" s="2">
        <f t="shared" si="339"/>
        <v>140</v>
      </c>
      <c r="R5216" t="str">
        <f t="shared" si="340"/>
        <v/>
      </c>
    </row>
    <row r="5217" spans="1:18" ht="20.399999999999999" x14ac:dyDescent="0.35">
      <c r="A5217" s="1">
        <v>5215</v>
      </c>
      <c r="B5217" s="1" t="s">
        <v>1723</v>
      </c>
      <c r="C5217" s="1" t="s">
        <v>34</v>
      </c>
      <c r="D5217" s="1">
        <v>2015</v>
      </c>
      <c r="E5217" s="1">
        <v>28232</v>
      </c>
      <c r="F5217" s="1" t="s">
        <v>28</v>
      </c>
      <c r="G5217" s="1" t="s">
        <v>17</v>
      </c>
      <c r="H5217" s="1" t="s">
        <v>36</v>
      </c>
      <c r="I5217" s="1">
        <v>15.8</v>
      </c>
      <c r="J5217" s="1" t="s">
        <v>24</v>
      </c>
      <c r="K5217" s="1" t="s">
        <v>215</v>
      </c>
      <c r="L5217" s="1">
        <v>5</v>
      </c>
      <c r="N5217" s="1">
        <v>7.72</v>
      </c>
      <c r="P5217" s="2">
        <f t="shared" si="339"/>
        <v>110</v>
      </c>
      <c r="R5217" t="str">
        <f t="shared" si="340"/>
        <v/>
      </c>
    </row>
    <row r="5218" spans="1:18" ht="20.399999999999999" x14ac:dyDescent="0.35">
      <c r="A5218" s="1">
        <v>5216</v>
      </c>
      <c r="B5218" s="1" t="s">
        <v>2648</v>
      </c>
      <c r="C5218" s="1" t="s">
        <v>27</v>
      </c>
      <c r="D5218" s="1">
        <v>2011</v>
      </c>
      <c r="E5218" s="1">
        <v>110000</v>
      </c>
      <c r="F5218" s="1" t="s">
        <v>23</v>
      </c>
      <c r="G5218" s="1" t="s">
        <v>35</v>
      </c>
      <c r="H5218" s="1" t="s">
        <v>18</v>
      </c>
      <c r="I5218" s="1">
        <v>16.96</v>
      </c>
      <c r="J5218" s="1" t="s">
        <v>24</v>
      </c>
      <c r="K5218" s="1" t="s">
        <v>97</v>
      </c>
      <c r="L5218" s="1">
        <v>5</v>
      </c>
      <c r="N5218" s="1">
        <v>8</v>
      </c>
      <c r="P5218" s="2">
        <f t="shared" si="339"/>
        <v>138.1</v>
      </c>
      <c r="R5218" t="str">
        <f t="shared" si="340"/>
        <v/>
      </c>
    </row>
    <row r="5219" spans="1:18" ht="20.399999999999999" x14ac:dyDescent="0.35">
      <c r="A5219" s="1">
        <v>5217</v>
      </c>
      <c r="B5219" s="1" t="s">
        <v>2649</v>
      </c>
      <c r="C5219" s="1" t="s">
        <v>27</v>
      </c>
      <c r="D5219" s="1">
        <v>2009</v>
      </c>
      <c r="E5219" s="1">
        <v>120000</v>
      </c>
      <c r="F5219" s="1" t="s">
        <v>23</v>
      </c>
      <c r="G5219" s="1" t="s">
        <v>17</v>
      </c>
      <c r="H5219" s="1" t="s">
        <v>36</v>
      </c>
      <c r="I5219" s="1">
        <v>13.93</v>
      </c>
      <c r="J5219" s="1" t="s">
        <v>24</v>
      </c>
      <c r="K5219" s="1" t="s">
        <v>1120</v>
      </c>
      <c r="L5219" s="1">
        <v>7</v>
      </c>
      <c r="N5219" s="1">
        <v>3</v>
      </c>
      <c r="P5219" s="2">
        <f t="shared" si="339"/>
        <v>138</v>
      </c>
      <c r="R5219" t="str">
        <f t="shared" si="340"/>
        <v/>
      </c>
    </row>
    <row r="5220" spans="1:18" ht="20.399999999999999" x14ac:dyDescent="0.35">
      <c r="A5220" s="1">
        <v>5218</v>
      </c>
      <c r="B5220" s="1" t="s">
        <v>2650</v>
      </c>
      <c r="C5220" s="1" t="s">
        <v>15</v>
      </c>
      <c r="D5220" s="1">
        <v>2013</v>
      </c>
      <c r="E5220" s="1">
        <v>49000</v>
      </c>
      <c r="F5220" s="1" t="s">
        <v>23</v>
      </c>
      <c r="G5220" s="1" t="s">
        <v>35</v>
      </c>
      <c r="H5220" s="1" t="s">
        <v>18</v>
      </c>
      <c r="I5220" s="1">
        <v>8.1999999999999993</v>
      </c>
      <c r="J5220" s="1" t="s">
        <v>24</v>
      </c>
      <c r="K5220" s="1" t="s">
        <v>514</v>
      </c>
      <c r="L5220" s="1">
        <v>4</v>
      </c>
      <c r="N5220" s="1">
        <v>29</v>
      </c>
      <c r="P5220" s="2">
        <f t="shared" si="339"/>
        <v>245</v>
      </c>
      <c r="R5220" t="str">
        <f t="shared" si="340"/>
        <v/>
      </c>
    </row>
    <row r="5221" spans="1:18" ht="20.399999999999999" x14ac:dyDescent="0.35">
      <c r="A5221" s="1">
        <v>5219</v>
      </c>
      <c r="B5221" s="1" t="s">
        <v>849</v>
      </c>
      <c r="C5221" s="1" t="s">
        <v>57</v>
      </c>
      <c r="D5221" s="1">
        <v>2014</v>
      </c>
      <c r="E5221" s="1">
        <v>22000</v>
      </c>
      <c r="F5221" s="1" t="s">
        <v>28</v>
      </c>
      <c r="G5221" s="1" t="s">
        <v>17</v>
      </c>
      <c r="H5221" s="1" t="s">
        <v>18</v>
      </c>
      <c r="I5221" s="1">
        <v>16.47</v>
      </c>
      <c r="J5221" s="1" t="s">
        <v>24</v>
      </c>
      <c r="K5221" s="1" t="s">
        <v>51</v>
      </c>
      <c r="L5221" s="1">
        <v>5</v>
      </c>
      <c r="N5221" s="1">
        <v>4.1100000000000003</v>
      </c>
      <c r="P5221" s="2">
        <f t="shared" si="339"/>
        <v>74</v>
      </c>
      <c r="R5221" t="str">
        <f t="shared" si="340"/>
        <v/>
      </c>
    </row>
    <row r="5222" spans="1:18" ht="20.399999999999999" x14ac:dyDescent="0.35">
      <c r="A5222" s="1">
        <v>5220</v>
      </c>
      <c r="B5222" s="1" t="s">
        <v>121</v>
      </c>
      <c r="C5222" s="1" t="s">
        <v>34</v>
      </c>
      <c r="D5222" s="1">
        <v>2015</v>
      </c>
      <c r="E5222" s="1">
        <v>14925</v>
      </c>
      <c r="F5222" s="1" t="s">
        <v>28</v>
      </c>
      <c r="G5222" s="1" t="s">
        <v>17</v>
      </c>
      <c r="H5222" s="1" t="s">
        <v>18</v>
      </c>
      <c r="I5222" s="1">
        <v>18.5</v>
      </c>
      <c r="J5222" s="1" t="s">
        <v>24</v>
      </c>
      <c r="K5222" s="1" t="s">
        <v>122</v>
      </c>
      <c r="L5222" s="1">
        <v>5</v>
      </c>
      <c r="N5222" s="1">
        <v>5.37</v>
      </c>
      <c r="P5222" s="2">
        <f t="shared" si="339"/>
        <v>82.9</v>
      </c>
      <c r="R5222" t="str">
        <f t="shared" si="340"/>
        <v/>
      </c>
    </row>
    <row r="5223" spans="1:18" ht="20.399999999999999" x14ac:dyDescent="0.35">
      <c r="A5223" s="1">
        <v>5221</v>
      </c>
      <c r="B5223" s="1" t="s">
        <v>354</v>
      </c>
      <c r="C5223" s="1" t="s">
        <v>15</v>
      </c>
      <c r="D5223" s="1">
        <v>2013</v>
      </c>
      <c r="E5223" s="1">
        <v>75000</v>
      </c>
      <c r="F5223" s="1" t="s">
        <v>23</v>
      </c>
      <c r="G5223" s="1" t="s">
        <v>17</v>
      </c>
      <c r="H5223" s="1" t="s">
        <v>18</v>
      </c>
      <c r="I5223" s="1">
        <v>20.77</v>
      </c>
      <c r="J5223" s="1" t="s">
        <v>24</v>
      </c>
      <c r="K5223" s="1" t="s">
        <v>472</v>
      </c>
      <c r="L5223" s="1">
        <v>7</v>
      </c>
      <c r="N5223" s="1">
        <v>6.55</v>
      </c>
      <c r="P5223" s="2">
        <f t="shared" si="339"/>
        <v>88.8</v>
      </c>
      <c r="R5223" t="str">
        <f t="shared" si="340"/>
        <v/>
      </c>
    </row>
    <row r="5224" spans="1:18" ht="20.399999999999999" x14ac:dyDescent="0.35">
      <c r="A5224" s="1">
        <v>5222</v>
      </c>
      <c r="B5224" s="1" t="s">
        <v>421</v>
      </c>
      <c r="C5224" s="1" t="s">
        <v>27</v>
      </c>
      <c r="D5224" s="1">
        <v>2015</v>
      </c>
      <c r="E5224" s="1">
        <v>23000</v>
      </c>
      <c r="F5224" s="1" t="s">
        <v>28</v>
      </c>
      <c r="G5224" s="1" t="s">
        <v>17</v>
      </c>
      <c r="H5224" s="1" t="s">
        <v>18</v>
      </c>
      <c r="I5224" s="1">
        <v>17.399999999999999</v>
      </c>
      <c r="J5224" s="1" t="s">
        <v>24</v>
      </c>
      <c r="K5224" s="1" t="s">
        <v>201</v>
      </c>
      <c r="L5224" s="1">
        <v>5</v>
      </c>
      <c r="N5224" s="1">
        <v>7</v>
      </c>
      <c r="P5224" s="2">
        <f t="shared" si="339"/>
        <v>117.3</v>
      </c>
      <c r="R5224" t="str">
        <f t="shared" si="340"/>
        <v/>
      </c>
    </row>
    <row r="5225" spans="1:18" ht="20.399999999999999" x14ac:dyDescent="0.35">
      <c r="A5225" s="1">
        <v>5223</v>
      </c>
      <c r="B5225" s="1" t="s">
        <v>465</v>
      </c>
      <c r="C5225" s="1" t="s">
        <v>15</v>
      </c>
      <c r="D5225" s="1">
        <v>2014</v>
      </c>
      <c r="E5225" s="1">
        <v>57000</v>
      </c>
      <c r="F5225" s="1" t="s">
        <v>28</v>
      </c>
      <c r="G5225" s="1" t="s">
        <v>17</v>
      </c>
      <c r="H5225" s="1" t="s">
        <v>18</v>
      </c>
      <c r="I5225" s="1">
        <v>17</v>
      </c>
      <c r="J5225" s="1" t="s">
        <v>24</v>
      </c>
      <c r="K5225" s="1" t="s">
        <v>466</v>
      </c>
      <c r="L5225" s="1">
        <v>5</v>
      </c>
      <c r="N5225" s="1">
        <v>5.48</v>
      </c>
      <c r="P5225" s="2">
        <f t="shared" si="339"/>
        <v>118</v>
      </c>
      <c r="R5225" t="str">
        <f t="shared" si="340"/>
        <v/>
      </c>
    </row>
    <row r="5226" spans="1:18" ht="20.399999999999999" x14ac:dyDescent="0.35">
      <c r="A5226" s="1">
        <v>5224</v>
      </c>
      <c r="B5226" s="1" t="s">
        <v>1436</v>
      </c>
      <c r="C5226" s="1" t="s">
        <v>53</v>
      </c>
      <c r="D5226" s="1">
        <v>2013</v>
      </c>
      <c r="E5226" s="1">
        <v>76718</v>
      </c>
      <c r="F5226" s="1" t="s">
        <v>23</v>
      </c>
      <c r="G5226" s="1" t="s">
        <v>35</v>
      </c>
      <c r="H5226" s="1" t="s">
        <v>18</v>
      </c>
      <c r="I5226" s="1">
        <v>16.96</v>
      </c>
      <c r="J5226" s="1" t="s">
        <v>24</v>
      </c>
      <c r="K5226" s="1" t="s">
        <v>127</v>
      </c>
      <c r="L5226" s="1">
        <v>5</v>
      </c>
      <c r="N5226" s="1">
        <v>6.51</v>
      </c>
      <c r="P5226" s="2">
        <f t="shared" si="339"/>
        <v>138.03</v>
      </c>
      <c r="R5226" t="str">
        <f t="shared" si="340"/>
        <v/>
      </c>
    </row>
    <row r="5227" spans="1:18" ht="20.399999999999999" x14ac:dyDescent="0.35">
      <c r="A5227" s="1">
        <v>5225</v>
      </c>
      <c r="B5227" s="1" t="s">
        <v>391</v>
      </c>
      <c r="C5227" s="1" t="s">
        <v>22</v>
      </c>
      <c r="D5227" s="1">
        <v>2016</v>
      </c>
      <c r="E5227" s="1">
        <v>138000</v>
      </c>
      <c r="F5227" s="1" t="s">
        <v>23</v>
      </c>
      <c r="G5227" s="1" t="s">
        <v>17</v>
      </c>
      <c r="H5227" s="1" t="s">
        <v>18</v>
      </c>
      <c r="I5227" s="1">
        <v>25.8</v>
      </c>
      <c r="J5227" s="1" t="s">
        <v>24</v>
      </c>
      <c r="K5227" s="1" t="s">
        <v>69</v>
      </c>
      <c r="L5227" s="1">
        <v>5</v>
      </c>
      <c r="N5227" s="1">
        <v>5.15</v>
      </c>
      <c r="P5227" s="2">
        <f t="shared" si="339"/>
        <v>98.6</v>
      </c>
      <c r="R5227" t="str">
        <f t="shared" si="340"/>
        <v/>
      </c>
    </row>
    <row r="5228" spans="1:18" ht="20.399999999999999" x14ac:dyDescent="0.35">
      <c r="A5228" s="1">
        <v>5226</v>
      </c>
      <c r="B5228" s="1" t="s">
        <v>211</v>
      </c>
      <c r="C5228" s="1" t="s">
        <v>39</v>
      </c>
      <c r="D5228" s="1">
        <v>2013</v>
      </c>
      <c r="E5228" s="1">
        <v>140000</v>
      </c>
      <c r="F5228" s="1" t="s">
        <v>23</v>
      </c>
      <c r="G5228" s="1" t="s">
        <v>17</v>
      </c>
      <c r="H5228" s="1" t="s">
        <v>36</v>
      </c>
      <c r="I5228" s="1">
        <v>15.1</v>
      </c>
      <c r="J5228" s="1" t="s">
        <v>24</v>
      </c>
      <c r="K5228" s="1" t="s">
        <v>167</v>
      </c>
      <c r="L5228" s="1">
        <v>7</v>
      </c>
      <c r="N5228" s="1">
        <v>9</v>
      </c>
      <c r="P5228" s="2">
        <f t="shared" si="339"/>
        <v>140</v>
      </c>
      <c r="R5228" t="str">
        <f t="shared" si="340"/>
        <v/>
      </c>
    </row>
    <row r="5229" spans="1:18" ht="20.399999999999999" x14ac:dyDescent="0.35">
      <c r="A5229" s="1">
        <v>5227</v>
      </c>
      <c r="B5229" s="1" t="s">
        <v>1169</v>
      </c>
      <c r="C5229" s="1" t="s">
        <v>15</v>
      </c>
      <c r="D5229" s="1">
        <v>2008</v>
      </c>
      <c r="E5229" s="1">
        <v>110000</v>
      </c>
      <c r="F5229" s="1" t="s">
        <v>28</v>
      </c>
      <c r="G5229" s="1" t="s">
        <v>35</v>
      </c>
      <c r="H5229" s="1" t="s">
        <v>36</v>
      </c>
      <c r="I5229" s="1">
        <v>14.53</v>
      </c>
      <c r="J5229" s="1" t="s">
        <v>24</v>
      </c>
      <c r="K5229" s="1" t="s">
        <v>97</v>
      </c>
      <c r="L5229" s="1">
        <v>5</v>
      </c>
      <c r="N5229" s="1">
        <v>2.75</v>
      </c>
      <c r="P5229" s="2">
        <f t="shared" si="339"/>
        <v>138.1</v>
      </c>
      <c r="R5229" t="str">
        <f t="shared" si="340"/>
        <v/>
      </c>
    </row>
    <row r="5230" spans="1:18" ht="20.399999999999999" x14ac:dyDescent="0.35">
      <c r="A5230" s="1">
        <v>5228</v>
      </c>
      <c r="B5230" s="1" t="s">
        <v>257</v>
      </c>
      <c r="C5230" s="1" t="s">
        <v>22</v>
      </c>
      <c r="D5230" s="1">
        <v>2005</v>
      </c>
      <c r="E5230" s="1">
        <v>126000</v>
      </c>
      <c r="F5230" s="1" t="s">
        <v>28</v>
      </c>
      <c r="G5230" s="1" t="s">
        <v>17</v>
      </c>
      <c r="H5230" s="1" t="s">
        <v>36</v>
      </c>
      <c r="I5230" s="1">
        <v>17</v>
      </c>
      <c r="J5230" s="1" t="s">
        <v>24</v>
      </c>
      <c r="K5230" s="1" t="s">
        <v>188</v>
      </c>
      <c r="L5230" s="1">
        <v>5</v>
      </c>
      <c r="N5230" s="1">
        <v>1.2</v>
      </c>
      <c r="P5230" s="2"/>
      <c r="R5230" t="str">
        <f t="shared" si="340"/>
        <v/>
      </c>
    </row>
    <row r="5231" spans="1:18" ht="20.399999999999999" x14ac:dyDescent="0.35">
      <c r="A5231" s="1">
        <v>5229</v>
      </c>
      <c r="B5231" s="1" t="s">
        <v>76</v>
      </c>
      <c r="C5231" s="1" t="s">
        <v>74</v>
      </c>
      <c r="D5231" s="1">
        <v>2012</v>
      </c>
      <c r="E5231" s="1">
        <v>73000</v>
      </c>
      <c r="F5231" s="1" t="s">
        <v>23</v>
      </c>
      <c r="G5231" s="1" t="s">
        <v>35</v>
      </c>
      <c r="H5231" s="1" t="s">
        <v>18</v>
      </c>
      <c r="I5231" s="1">
        <v>22.69</v>
      </c>
      <c r="J5231" s="1" t="s">
        <v>24</v>
      </c>
      <c r="K5231" s="1" t="s">
        <v>77</v>
      </c>
      <c r="L5231" s="1">
        <v>5</v>
      </c>
      <c r="M5231" s="1" t="s">
        <v>2047</v>
      </c>
      <c r="N5231" s="1">
        <v>12.5</v>
      </c>
      <c r="P5231" s="2">
        <f t="shared" ref="P5231:P5271" si="342">--LEFT(K5231, FIND(" ", K5231) - 1)</f>
        <v>190</v>
      </c>
      <c r="Q5231">
        <f t="shared" si="341"/>
        <v>4879000</v>
      </c>
      <c r="R5231">
        <f t="shared" si="340"/>
        <v>99.996105759376917</v>
      </c>
    </row>
    <row r="5232" spans="1:18" ht="20.399999999999999" x14ac:dyDescent="0.35">
      <c r="A5232" s="1">
        <v>5230</v>
      </c>
      <c r="B5232" s="1" t="s">
        <v>2651</v>
      </c>
      <c r="C5232" s="1" t="s">
        <v>53</v>
      </c>
      <c r="D5232" s="1">
        <v>2017</v>
      </c>
      <c r="E5232" s="1">
        <v>63423</v>
      </c>
      <c r="F5232" s="1" t="s">
        <v>23</v>
      </c>
      <c r="G5232" s="1" t="s">
        <v>17</v>
      </c>
      <c r="H5232" s="1" t="s">
        <v>18</v>
      </c>
      <c r="I5232" s="1">
        <v>23</v>
      </c>
      <c r="J5232" s="1" t="s">
        <v>24</v>
      </c>
      <c r="K5232" s="1" t="s">
        <v>1083</v>
      </c>
      <c r="L5232" s="1">
        <v>5</v>
      </c>
      <c r="M5232" s="1" t="s">
        <v>2652</v>
      </c>
      <c r="N5232" s="1">
        <v>7.69</v>
      </c>
      <c r="P5232" s="2">
        <f t="shared" si="342"/>
        <v>98.96</v>
      </c>
      <c r="Q5232">
        <f t="shared" si="341"/>
        <v>1042000</v>
      </c>
      <c r="R5232">
        <f t="shared" si="340"/>
        <v>99.990502879078704</v>
      </c>
    </row>
    <row r="5233" spans="1:18" ht="20.399999999999999" x14ac:dyDescent="0.35">
      <c r="A5233" s="1">
        <v>5231</v>
      </c>
      <c r="B5233" s="1" t="s">
        <v>2333</v>
      </c>
      <c r="C5233" s="1" t="s">
        <v>53</v>
      </c>
      <c r="D5233" s="1">
        <v>2013</v>
      </c>
      <c r="E5233" s="1">
        <v>62132</v>
      </c>
      <c r="F5233" s="1" t="s">
        <v>28</v>
      </c>
      <c r="G5233" s="1" t="s">
        <v>17</v>
      </c>
      <c r="H5233" s="1" t="s">
        <v>18</v>
      </c>
      <c r="I5233" s="1">
        <v>18.5</v>
      </c>
      <c r="J5233" s="1" t="s">
        <v>24</v>
      </c>
      <c r="K5233" s="1" t="s">
        <v>221</v>
      </c>
      <c r="L5233" s="1">
        <v>5</v>
      </c>
      <c r="N5233" s="1">
        <v>4.57</v>
      </c>
      <c r="P5233" s="2">
        <f t="shared" si="342"/>
        <v>82.85</v>
      </c>
      <c r="R5233" t="str">
        <f t="shared" si="340"/>
        <v/>
      </c>
    </row>
    <row r="5234" spans="1:18" ht="20.399999999999999" x14ac:dyDescent="0.35">
      <c r="A5234" s="1">
        <v>5232</v>
      </c>
      <c r="B5234" s="1" t="s">
        <v>1304</v>
      </c>
      <c r="C5234" s="1" t="s">
        <v>15</v>
      </c>
      <c r="D5234" s="1">
        <v>2013</v>
      </c>
      <c r="E5234" s="1">
        <v>51000</v>
      </c>
      <c r="F5234" s="1" t="s">
        <v>28</v>
      </c>
      <c r="G5234" s="1" t="s">
        <v>35</v>
      </c>
      <c r="H5234" s="1" t="s">
        <v>18</v>
      </c>
      <c r="I5234" s="1">
        <v>16.8</v>
      </c>
      <c r="J5234" s="1" t="s">
        <v>24</v>
      </c>
      <c r="K5234" s="1" t="s">
        <v>466</v>
      </c>
      <c r="L5234" s="1">
        <v>5</v>
      </c>
      <c r="N5234" s="1">
        <v>4.5</v>
      </c>
      <c r="P5234" s="2">
        <f t="shared" si="342"/>
        <v>118</v>
      </c>
      <c r="R5234" t="str">
        <f t="shared" si="340"/>
        <v/>
      </c>
    </row>
    <row r="5235" spans="1:18" ht="20.399999999999999" x14ac:dyDescent="0.35">
      <c r="A5235" s="1">
        <v>5233</v>
      </c>
      <c r="B5235" s="1" t="s">
        <v>2653</v>
      </c>
      <c r="C5235" s="1" t="s">
        <v>39</v>
      </c>
      <c r="D5235" s="1">
        <v>2015</v>
      </c>
      <c r="E5235" s="1">
        <v>75000</v>
      </c>
      <c r="F5235" s="1" t="s">
        <v>23</v>
      </c>
      <c r="G5235" s="1" t="s">
        <v>17</v>
      </c>
      <c r="H5235" s="1" t="s">
        <v>18</v>
      </c>
      <c r="I5235" s="1">
        <v>23.2</v>
      </c>
      <c r="J5235" s="1" t="s">
        <v>24</v>
      </c>
      <c r="K5235" s="1" t="s">
        <v>199</v>
      </c>
      <c r="L5235" s="1">
        <v>5</v>
      </c>
      <c r="N5235" s="1">
        <v>4.9000000000000004</v>
      </c>
      <c r="P5235" s="2">
        <f t="shared" si="342"/>
        <v>73.94</v>
      </c>
      <c r="R5235" t="str">
        <f t="shared" si="340"/>
        <v/>
      </c>
    </row>
    <row r="5236" spans="1:18" ht="20.399999999999999" x14ac:dyDescent="0.35">
      <c r="A5236" s="1">
        <v>5234</v>
      </c>
      <c r="B5236" s="1" t="s">
        <v>1118</v>
      </c>
      <c r="C5236" s="1" t="s">
        <v>57</v>
      </c>
      <c r="D5236" s="1">
        <v>2008</v>
      </c>
      <c r="E5236" s="1">
        <v>55410</v>
      </c>
      <c r="F5236" s="1" t="s">
        <v>28</v>
      </c>
      <c r="G5236" s="1" t="s">
        <v>17</v>
      </c>
      <c r="H5236" s="1" t="s">
        <v>18</v>
      </c>
      <c r="I5236" s="1">
        <v>19.809999999999999</v>
      </c>
      <c r="J5236" s="1" t="s">
        <v>24</v>
      </c>
      <c r="K5236" s="1" t="s">
        <v>351</v>
      </c>
      <c r="L5236" s="1">
        <v>5</v>
      </c>
      <c r="N5236" s="1">
        <v>1.65</v>
      </c>
      <c r="P5236" s="2">
        <f t="shared" si="342"/>
        <v>68.05</v>
      </c>
      <c r="R5236" t="str">
        <f t="shared" si="340"/>
        <v/>
      </c>
    </row>
    <row r="5237" spans="1:18" ht="20.399999999999999" x14ac:dyDescent="0.35">
      <c r="A5237" s="1">
        <v>5235</v>
      </c>
      <c r="B5237" s="1" t="s">
        <v>2078</v>
      </c>
      <c r="C5237" s="1" t="s">
        <v>15</v>
      </c>
      <c r="D5237" s="1">
        <v>2015</v>
      </c>
      <c r="E5237" s="1">
        <v>41000</v>
      </c>
      <c r="F5237" s="1" t="s">
        <v>28</v>
      </c>
      <c r="G5237" s="1" t="s">
        <v>17</v>
      </c>
      <c r="H5237" s="1" t="s">
        <v>18</v>
      </c>
      <c r="I5237" s="1">
        <v>18.2</v>
      </c>
      <c r="J5237" s="1" t="s">
        <v>24</v>
      </c>
      <c r="K5237" s="1" t="s">
        <v>2079</v>
      </c>
      <c r="L5237" s="1">
        <v>5</v>
      </c>
      <c r="N5237" s="1">
        <v>3.25</v>
      </c>
      <c r="P5237" s="2">
        <f t="shared" si="342"/>
        <v>82.4</v>
      </c>
      <c r="R5237" t="str">
        <f t="shared" si="340"/>
        <v/>
      </c>
    </row>
    <row r="5238" spans="1:18" ht="20.399999999999999" x14ac:dyDescent="0.35">
      <c r="A5238" s="1">
        <v>5236</v>
      </c>
      <c r="B5238" s="1" t="s">
        <v>785</v>
      </c>
      <c r="C5238" s="1" t="s">
        <v>27</v>
      </c>
      <c r="D5238" s="1">
        <v>2012</v>
      </c>
      <c r="E5238" s="1">
        <v>45000</v>
      </c>
      <c r="F5238" s="1" t="s">
        <v>23</v>
      </c>
      <c r="G5238" s="1" t="s">
        <v>17</v>
      </c>
      <c r="H5238" s="1" t="s">
        <v>18</v>
      </c>
      <c r="I5238" s="1">
        <v>22.32</v>
      </c>
      <c r="J5238" s="1" t="s">
        <v>24</v>
      </c>
      <c r="K5238" s="1" t="s">
        <v>235</v>
      </c>
      <c r="L5238" s="1">
        <v>5</v>
      </c>
      <c r="N5238" s="1">
        <v>6.25</v>
      </c>
      <c r="P5238" s="2">
        <f t="shared" si="342"/>
        <v>126.32</v>
      </c>
      <c r="R5238" t="str">
        <f t="shared" si="340"/>
        <v/>
      </c>
    </row>
    <row r="5239" spans="1:18" ht="20.399999999999999" x14ac:dyDescent="0.35">
      <c r="A5239" s="1">
        <v>5237</v>
      </c>
      <c r="B5239" s="1" t="s">
        <v>1666</v>
      </c>
      <c r="C5239" s="1" t="s">
        <v>53</v>
      </c>
      <c r="D5239" s="1">
        <v>2018</v>
      </c>
      <c r="E5239" s="1">
        <v>53322</v>
      </c>
      <c r="F5239" s="1" t="s">
        <v>28</v>
      </c>
      <c r="G5239" s="1" t="s">
        <v>17</v>
      </c>
      <c r="H5239" s="1" t="s">
        <v>18</v>
      </c>
      <c r="I5239" s="1">
        <v>15.8</v>
      </c>
      <c r="J5239" s="1" t="s">
        <v>24</v>
      </c>
      <c r="K5239" s="1" t="s">
        <v>283</v>
      </c>
      <c r="L5239" s="1">
        <v>5</v>
      </c>
      <c r="M5239" s="1" t="s">
        <v>1667</v>
      </c>
      <c r="N5239" s="1">
        <v>12.13</v>
      </c>
      <c r="P5239" s="2">
        <f t="shared" si="342"/>
        <v>121.3</v>
      </c>
      <c r="Q5239">
        <f t="shared" si="341"/>
        <v>1605999.9999999998</v>
      </c>
      <c r="R5239">
        <f t="shared" si="340"/>
        <v>99.992447073474466</v>
      </c>
    </row>
    <row r="5240" spans="1:18" ht="20.399999999999999" x14ac:dyDescent="0.35">
      <c r="A5240" s="1">
        <v>5238</v>
      </c>
      <c r="B5240" s="1" t="s">
        <v>2078</v>
      </c>
      <c r="C5240" s="1" t="s">
        <v>43</v>
      </c>
      <c r="D5240" s="1">
        <v>2013</v>
      </c>
      <c r="E5240" s="1">
        <v>48000</v>
      </c>
      <c r="F5240" s="1" t="s">
        <v>28</v>
      </c>
      <c r="G5240" s="1" t="s">
        <v>17</v>
      </c>
      <c r="H5240" s="1" t="s">
        <v>18</v>
      </c>
      <c r="I5240" s="1">
        <v>18.2</v>
      </c>
      <c r="J5240" s="1" t="s">
        <v>24</v>
      </c>
      <c r="K5240" s="1" t="s">
        <v>2079</v>
      </c>
      <c r="L5240" s="1">
        <v>5</v>
      </c>
      <c r="N5240" s="1">
        <v>3.25</v>
      </c>
      <c r="P5240" s="2">
        <f t="shared" si="342"/>
        <v>82.4</v>
      </c>
      <c r="R5240" t="str">
        <f t="shared" si="340"/>
        <v/>
      </c>
    </row>
    <row r="5241" spans="1:18" ht="20.399999999999999" x14ac:dyDescent="0.35">
      <c r="A5241" s="1">
        <v>5239</v>
      </c>
      <c r="B5241" s="1" t="s">
        <v>1514</v>
      </c>
      <c r="C5241" s="1" t="s">
        <v>39</v>
      </c>
      <c r="D5241" s="1">
        <v>2013</v>
      </c>
      <c r="E5241" s="1">
        <v>72000</v>
      </c>
      <c r="F5241" s="1" t="s">
        <v>23</v>
      </c>
      <c r="G5241" s="1" t="s">
        <v>35</v>
      </c>
      <c r="H5241" s="1" t="s">
        <v>18</v>
      </c>
      <c r="I5241" s="1">
        <v>14.16</v>
      </c>
      <c r="J5241" s="1" t="s">
        <v>24</v>
      </c>
      <c r="K5241" s="1" t="s">
        <v>640</v>
      </c>
      <c r="L5241" s="1">
        <v>5</v>
      </c>
      <c r="N5241" s="1">
        <v>29</v>
      </c>
      <c r="P5241" s="2">
        <f t="shared" si="342"/>
        <v>174.3</v>
      </c>
      <c r="R5241" t="str">
        <f t="shared" si="340"/>
        <v/>
      </c>
    </row>
    <row r="5242" spans="1:18" ht="20.399999999999999" x14ac:dyDescent="0.35">
      <c r="A5242" s="1">
        <v>5240</v>
      </c>
      <c r="B5242" s="1" t="s">
        <v>1658</v>
      </c>
      <c r="C5242" s="1" t="s">
        <v>53</v>
      </c>
      <c r="D5242" s="1">
        <v>2013</v>
      </c>
      <c r="E5242" s="1">
        <v>50266</v>
      </c>
      <c r="F5242" s="1" t="s">
        <v>28</v>
      </c>
      <c r="G5242" s="1" t="s">
        <v>17</v>
      </c>
      <c r="H5242" s="1" t="s">
        <v>18</v>
      </c>
      <c r="I5242" s="1">
        <v>17</v>
      </c>
      <c r="J5242" s="1" t="s">
        <v>24</v>
      </c>
      <c r="K5242" s="1" t="s">
        <v>466</v>
      </c>
      <c r="L5242" s="1">
        <v>5</v>
      </c>
      <c r="N5242" s="1">
        <v>5.53</v>
      </c>
      <c r="P5242" s="2">
        <f t="shared" si="342"/>
        <v>118</v>
      </c>
      <c r="R5242" t="str">
        <f t="shared" si="340"/>
        <v/>
      </c>
    </row>
    <row r="5243" spans="1:18" ht="20.399999999999999" x14ac:dyDescent="0.35">
      <c r="A5243" s="1">
        <v>5241</v>
      </c>
      <c r="B5243" s="1" t="s">
        <v>1332</v>
      </c>
      <c r="C5243" s="1" t="s">
        <v>39</v>
      </c>
      <c r="D5243" s="1">
        <v>2017</v>
      </c>
      <c r="E5243" s="1">
        <v>21800</v>
      </c>
      <c r="F5243" s="1" t="s">
        <v>28</v>
      </c>
      <c r="G5243" s="1" t="s">
        <v>17</v>
      </c>
      <c r="H5243" s="1" t="s">
        <v>18</v>
      </c>
      <c r="I5243" s="1">
        <v>17</v>
      </c>
      <c r="J5243" s="1" t="s">
        <v>24</v>
      </c>
      <c r="K5243" s="1" t="s">
        <v>1111</v>
      </c>
      <c r="L5243" s="1">
        <v>5</v>
      </c>
      <c r="M5243" s="1" t="s">
        <v>1124</v>
      </c>
      <c r="N5243" s="1">
        <v>8.75</v>
      </c>
      <c r="P5243" s="2">
        <f t="shared" si="342"/>
        <v>121.36</v>
      </c>
      <c r="Q5243">
        <f t="shared" si="341"/>
        <v>1127000</v>
      </c>
      <c r="R5243">
        <f t="shared" si="340"/>
        <v>99.989231588287481</v>
      </c>
    </row>
    <row r="5244" spans="1:18" ht="20.399999999999999" x14ac:dyDescent="0.35">
      <c r="A5244" s="1">
        <v>5242</v>
      </c>
      <c r="B5244" s="1" t="s">
        <v>561</v>
      </c>
      <c r="C5244" s="1" t="s">
        <v>74</v>
      </c>
      <c r="D5244" s="1">
        <v>2014</v>
      </c>
      <c r="E5244" s="1">
        <v>45000</v>
      </c>
      <c r="F5244" s="1" t="s">
        <v>23</v>
      </c>
      <c r="G5244" s="1" t="s">
        <v>35</v>
      </c>
      <c r="H5244" s="1" t="s">
        <v>36</v>
      </c>
      <c r="I5244" s="1">
        <v>12.07</v>
      </c>
      <c r="J5244" s="1" t="s">
        <v>24</v>
      </c>
      <c r="K5244" s="1" t="s">
        <v>226</v>
      </c>
      <c r="L5244" s="1">
        <v>7</v>
      </c>
      <c r="N5244" s="1">
        <v>37.9</v>
      </c>
      <c r="P5244" s="2">
        <f t="shared" si="342"/>
        <v>241.4</v>
      </c>
      <c r="R5244" t="str">
        <f t="shared" si="340"/>
        <v/>
      </c>
    </row>
    <row r="5245" spans="1:18" ht="20.399999999999999" x14ac:dyDescent="0.35">
      <c r="A5245" s="1">
        <v>5243</v>
      </c>
      <c r="B5245" s="1" t="s">
        <v>324</v>
      </c>
      <c r="C5245" s="1" t="s">
        <v>61</v>
      </c>
      <c r="D5245" s="1">
        <v>2010</v>
      </c>
      <c r="E5245" s="1">
        <v>62000</v>
      </c>
      <c r="F5245" s="1" t="s">
        <v>28</v>
      </c>
      <c r="G5245" s="1" t="s">
        <v>17</v>
      </c>
      <c r="H5245" s="1" t="s">
        <v>18</v>
      </c>
      <c r="I5245" s="1">
        <v>20.36</v>
      </c>
      <c r="J5245" s="1" t="s">
        <v>24</v>
      </c>
      <c r="K5245" s="1" t="s">
        <v>151</v>
      </c>
      <c r="L5245" s="1">
        <v>5</v>
      </c>
      <c r="N5245" s="1">
        <v>2.4</v>
      </c>
      <c r="P5245" s="2">
        <f t="shared" si="342"/>
        <v>78.900000000000006</v>
      </c>
      <c r="R5245" t="str">
        <f t="shared" si="340"/>
        <v/>
      </c>
    </row>
    <row r="5246" spans="1:18" ht="20.399999999999999" x14ac:dyDescent="0.35">
      <c r="A5246" s="1">
        <v>5244</v>
      </c>
      <c r="B5246" s="1" t="s">
        <v>1047</v>
      </c>
      <c r="C5246" s="1" t="s">
        <v>27</v>
      </c>
      <c r="D5246" s="1">
        <v>2014</v>
      </c>
      <c r="E5246" s="1">
        <v>41681</v>
      </c>
      <c r="F5246" s="1" t="s">
        <v>28</v>
      </c>
      <c r="G5246" s="1" t="s">
        <v>17</v>
      </c>
      <c r="H5246" s="1" t="s">
        <v>18</v>
      </c>
      <c r="I5246" s="1">
        <v>17</v>
      </c>
      <c r="J5246" s="1" t="s">
        <v>24</v>
      </c>
      <c r="K5246" s="1" t="s">
        <v>84</v>
      </c>
      <c r="L5246" s="1">
        <v>5</v>
      </c>
      <c r="N5246" s="1">
        <v>4.55</v>
      </c>
      <c r="P5246" s="2">
        <f t="shared" si="342"/>
        <v>80</v>
      </c>
      <c r="R5246" t="str">
        <f t="shared" si="340"/>
        <v/>
      </c>
    </row>
    <row r="5247" spans="1:18" ht="20.399999999999999" x14ac:dyDescent="0.35">
      <c r="A5247" s="1">
        <v>5245</v>
      </c>
      <c r="B5247" s="1" t="s">
        <v>1888</v>
      </c>
      <c r="C5247" s="1" t="s">
        <v>61</v>
      </c>
      <c r="D5247" s="1">
        <v>2011</v>
      </c>
      <c r="E5247" s="1">
        <v>69313</v>
      </c>
      <c r="F5247" s="1" t="s">
        <v>28</v>
      </c>
      <c r="G5247" s="1" t="s">
        <v>17</v>
      </c>
      <c r="H5247" s="1" t="s">
        <v>36</v>
      </c>
      <c r="I5247" s="1">
        <v>17.5</v>
      </c>
      <c r="J5247" s="1" t="s">
        <v>24</v>
      </c>
      <c r="K5247" s="1" t="s">
        <v>733</v>
      </c>
      <c r="L5247" s="1">
        <v>5</v>
      </c>
      <c r="N5247" s="1">
        <v>2.65</v>
      </c>
      <c r="P5247" s="2">
        <f t="shared" si="342"/>
        <v>85.8</v>
      </c>
      <c r="R5247" t="str">
        <f t="shared" si="340"/>
        <v/>
      </c>
    </row>
    <row r="5248" spans="1:18" ht="20.399999999999999" x14ac:dyDescent="0.35">
      <c r="A5248" s="1">
        <v>5246</v>
      </c>
      <c r="B5248" s="1" t="s">
        <v>1537</v>
      </c>
      <c r="C5248" s="1" t="s">
        <v>22</v>
      </c>
      <c r="D5248" s="1">
        <v>2017</v>
      </c>
      <c r="E5248" s="1">
        <v>49000</v>
      </c>
      <c r="F5248" s="1" t="s">
        <v>23</v>
      </c>
      <c r="G5248" s="1" t="s">
        <v>17</v>
      </c>
      <c r="H5248" s="1" t="s">
        <v>36</v>
      </c>
      <c r="I5248" s="1">
        <v>25</v>
      </c>
      <c r="J5248" s="1" t="s">
        <v>24</v>
      </c>
      <c r="K5248" s="1" t="s">
        <v>165</v>
      </c>
      <c r="L5248" s="1">
        <v>5</v>
      </c>
      <c r="N5248" s="1">
        <v>1.6</v>
      </c>
      <c r="P5248" s="2">
        <f t="shared" si="342"/>
        <v>69</v>
      </c>
      <c r="R5248" t="str">
        <f t="shared" si="340"/>
        <v/>
      </c>
    </row>
    <row r="5249" spans="1:18" ht="20.399999999999999" x14ac:dyDescent="0.35">
      <c r="A5249" s="1">
        <v>5247</v>
      </c>
      <c r="B5249" s="1" t="s">
        <v>2654</v>
      </c>
      <c r="C5249" s="1" t="s">
        <v>34</v>
      </c>
      <c r="D5249" s="1">
        <v>2012</v>
      </c>
      <c r="E5249" s="1">
        <v>40471</v>
      </c>
      <c r="F5249" s="1" t="s">
        <v>23</v>
      </c>
      <c r="G5249" s="1" t="s">
        <v>35</v>
      </c>
      <c r="H5249" s="1" t="s">
        <v>36</v>
      </c>
      <c r="I5249" s="1">
        <v>16.2</v>
      </c>
      <c r="J5249" s="1" t="s">
        <v>24</v>
      </c>
      <c r="K5249" s="1" t="s">
        <v>557</v>
      </c>
      <c r="L5249" s="1">
        <v>5</v>
      </c>
      <c r="N5249" s="1">
        <v>25.72</v>
      </c>
      <c r="P5249" s="2">
        <f t="shared" si="342"/>
        <v>235</v>
      </c>
      <c r="R5249" t="str">
        <f t="shared" si="340"/>
        <v/>
      </c>
    </row>
    <row r="5250" spans="1:18" ht="20.399999999999999" x14ac:dyDescent="0.35">
      <c r="A5250" s="1">
        <v>5248</v>
      </c>
      <c r="B5250" s="1" t="s">
        <v>143</v>
      </c>
      <c r="C5250" s="1" t="s">
        <v>129</v>
      </c>
      <c r="D5250" s="1">
        <v>2013</v>
      </c>
      <c r="E5250" s="1">
        <v>60000</v>
      </c>
      <c r="F5250" s="1" t="s">
        <v>23</v>
      </c>
      <c r="G5250" s="1" t="s">
        <v>17</v>
      </c>
      <c r="H5250" s="1" t="s">
        <v>18</v>
      </c>
      <c r="I5250" s="1">
        <v>22.9</v>
      </c>
      <c r="J5250" s="1" t="s">
        <v>24</v>
      </c>
      <c r="K5250" s="1" t="s">
        <v>51</v>
      </c>
      <c r="L5250" s="1">
        <v>5</v>
      </c>
      <c r="N5250" s="1">
        <v>4.1500000000000004</v>
      </c>
      <c r="P5250" s="2">
        <f t="shared" si="342"/>
        <v>74</v>
      </c>
      <c r="R5250" t="str">
        <f t="shared" si="340"/>
        <v/>
      </c>
    </row>
    <row r="5251" spans="1:18" ht="20.399999999999999" x14ac:dyDescent="0.35">
      <c r="A5251" s="1">
        <v>5249</v>
      </c>
      <c r="B5251" s="1" t="s">
        <v>2110</v>
      </c>
      <c r="C5251" s="1" t="s">
        <v>43</v>
      </c>
      <c r="D5251" s="1">
        <v>2018</v>
      </c>
      <c r="E5251" s="1">
        <v>1001</v>
      </c>
      <c r="F5251" s="1" t="s">
        <v>28</v>
      </c>
      <c r="G5251" s="1" t="s">
        <v>17</v>
      </c>
      <c r="H5251" s="1" t="s">
        <v>18</v>
      </c>
      <c r="I5251" s="1">
        <v>19</v>
      </c>
      <c r="J5251" s="1" t="s">
        <v>24</v>
      </c>
      <c r="K5251" s="1" t="s">
        <v>1650</v>
      </c>
      <c r="L5251" s="1">
        <v>5</v>
      </c>
      <c r="M5251" s="1" t="s">
        <v>1665</v>
      </c>
      <c r="N5251" s="1">
        <v>7.23</v>
      </c>
      <c r="P5251" s="2">
        <f t="shared" si="342"/>
        <v>94.68</v>
      </c>
      <c r="Q5251">
        <f t="shared" si="341"/>
        <v>844000</v>
      </c>
      <c r="R5251">
        <f t="shared" si="340"/>
        <v>99.988781990521318</v>
      </c>
    </row>
    <row r="5252" spans="1:18" ht="20.399999999999999" x14ac:dyDescent="0.35">
      <c r="A5252" s="1">
        <v>5250</v>
      </c>
      <c r="B5252" s="1" t="s">
        <v>2655</v>
      </c>
      <c r="C5252" s="1" t="s">
        <v>74</v>
      </c>
      <c r="D5252" s="1">
        <v>2008</v>
      </c>
      <c r="E5252" s="1">
        <v>38000</v>
      </c>
      <c r="F5252" s="1" t="s">
        <v>28</v>
      </c>
      <c r="G5252" s="1" t="s">
        <v>17</v>
      </c>
      <c r="H5252" s="1" t="s">
        <v>36</v>
      </c>
      <c r="I5252" s="1">
        <v>13.9</v>
      </c>
      <c r="J5252" s="1" t="s">
        <v>24</v>
      </c>
      <c r="K5252" s="1" t="s">
        <v>147</v>
      </c>
      <c r="L5252" s="1">
        <v>5</v>
      </c>
      <c r="N5252" s="1">
        <v>2.6</v>
      </c>
      <c r="P5252" s="2">
        <f t="shared" si="342"/>
        <v>103.2</v>
      </c>
      <c r="R5252" t="str">
        <f t="shared" si="340"/>
        <v/>
      </c>
    </row>
    <row r="5253" spans="1:18" ht="20.399999999999999" x14ac:dyDescent="0.35">
      <c r="A5253" s="1">
        <v>5251</v>
      </c>
      <c r="B5253" s="1" t="s">
        <v>818</v>
      </c>
      <c r="C5253" s="1" t="s">
        <v>15</v>
      </c>
      <c r="D5253" s="1">
        <v>2008</v>
      </c>
      <c r="E5253" s="1">
        <v>66000</v>
      </c>
      <c r="F5253" s="1" t="s">
        <v>23</v>
      </c>
      <c r="G5253" s="1" t="s">
        <v>35</v>
      </c>
      <c r="H5253" s="1" t="s">
        <v>36</v>
      </c>
      <c r="I5253" s="1">
        <v>16.07</v>
      </c>
      <c r="J5253" s="1" t="s">
        <v>24</v>
      </c>
      <c r="K5253" s="1" t="s">
        <v>587</v>
      </c>
      <c r="L5253" s="1">
        <v>5</v>
      </c>
      <c r="N5253" s="1">
        <v>7.25</v>
      </c>
      <c r="P5253" s="2">
        <f t="shared" si="342"/>
        <v>181</v>
      </c>
      <c r="R5253" t="str">
        <f t="shared" si="340"/>
        <v/>
      </c>
    </row>
    <row r="5254" spans="1:18" ht="20.399999999999999" x14ac:dyDescent="0.35">
      <c r="A5254" s="1">
        <v>5252</v>
      </c>
      <c r="B5254" s="1" t="s">
        <v>1962</v>
      </c>
      <c r="C5254" s="1" t="s">
        <v>53</v>
      </c>
      <c r="D5254" s="1">
        <v>2017</v>
      </c>
      <c r="E5254" s="1">
        <v>33901</v>
      </c>
      <c r="F5254" s="1" t="s">
        <v>23</v>
      </c>
      <c r="G5254" s="1" t="s">
        <v>17</v>
      </c>
      <c r="H5254" s="1" t="s">
        <v>18</v>
      </c>
      <c r="I5254" s="1">
        <v>12.8</v>
      </c>
      <c r="J5254" s="1" t="s">
        <v>24</v>
      </c>
      <c r="K5254" s="1" t="s">
        <v>93</v>
      </c>
      <c r="L5254" s="1">
        <v>8</v>
      </c>
      <c r="N5254" s="1">
        <v>14.29</v>
      </c>
      <c r="P5254" s="2">
        <f t="shared" si="342"/>
        <v>102</v>
      </c>
      <c r="R5254" t="str">
        <f t="shared" si="340"/>
        <v/>
      </c>
    </row>
    <row r="5255" spans="1:18" ht="20.399999999999999" x14ac:dyDescent="0.35">
      <c r="A5255" s="1">
        <v>5253</v>
      </c>
      <c r="B5255" s="1" t="s">
        <v>1989</v>
      </c>
      <c r="C5255" s="1" t="s">
        <v>39</v>
      </c>
      <c r="D5255" s="1">
        <v>2011</v>
      </c>
      <c r="E5255" s="1">
        <v>57000</v>
      </c>
      <c r="F5255" s="1" t="s">
        <v>23</v>
      </c>
      <c r="G5255" s="1" t="s">
        <v>35</v>
      </c>
      <c r="H5255" s="1" t="s">
        <v>36</v>
      </c>
      <c r="I5255" s="1">
        <v>14.94</v>
      </c>
      <c r="J5255" s="1" t="s">
        <v>24</v>
      </c>
      <c r="K5255" s="1" t="s">
        <v>574</v>
      </c>
      <c r="L5255" s="1">
        <v>5</v>
      </c>
      <c r="N5255" s="1">
        <v>17.25</v>
      </c>
      <c r="P5255" s="2">
        <f t="shared" si="342"/>
        <v>204</v>
      </c>
      <c r="R5255" t="str">
        <f t="shared" si="340"/>
        <v/>
      </c>
    </row>
    <row r="5256" spans="1:18" ht="20.399999999999999" x14ac:dyDescent="0.35">
      <c r="A5256" s="1">
        <v>5254</v>
      </c>
      <c r="B5256" s="1" t="s">
        <v>2656</v>
      </c>
      <c r="C5256" s="1" t="s">
        <v>22</v>
      </c>
      <c r="D5256" s="1">
        <v>2013</v>
      </c>
      <c r="E5256" s="1">
        <v>170000</v>
      </c>
      <c r="F5256" s="1" t="s">
        <v>23</v>
      </c>
      <c r="G5256" s="1" t="s">
        <v>17</v>
      </c>
      <c r="H5256" s="1" t="s">
        <v>18</v>
      </c>
      <c r="I5256" s="1">
        <v>22.54</v>
      </c>
      <c r="J5256" s="1" t="s">
        <v>24</v>
      </c>
      <c r="K5256" s="1" t="s">
        <v>25</v>
      </c>
      <c r="L5256" s="1">
        <v>5</v>
      </c>
      <c r="M5256" s="1" t="s">
        <v>2245</v>
      </c>
      <c r="N5256" s="1">
        <v>7.5</v>
      </c>
      <c r="P5256" s="2">
        <f t="shared" si="342"/>
        <v>126.2</v>
      </c>
      <c r="Q5256">
        <f t="shared" si="341"/>
        <v>2087000</v>
      </c>
      <c r="R5256">
        <f t="shared" si="340"/>
        <v>99.993953042644947</v>
      </c>
    </row>
    <row r="5257" spans="1:18" ht="20.399999999999999" x14ac:dyDescent="0.35">
      <c r="A5257" s="1">
        <v>5255</v>
      </c>
      <c r="B5257" s="1" t="s">
        <v>445</v>
      </c>
      <c r="C5257" s="1" t="s">
        <v>39</v>
      </c>
      <c r="D5257" s="1">
        <v>2014</v>
      </c>
      <c r="E5257" s="1">
        <v>60000</v>
      </c>
      <c r="F5257" s="1" t="s">
        <v>23</v>
      </c>
      <c r="G5257" s="1" t="s">
        <v>17</v>
      </c>
      <c r="H5257" s="1" t="s">
        <v>18</v>
      </c>
      <c r="I5257" s="1">
        <v>23.2</v>
      </c>
      <c r="J5257" s="1" t="s">
        <v>24</v>
      </c>
      <c r="K5257" s="1" t="s">
        <v>199</v>
      </c>
      <c r="L5257" s="1">
        <v>5</v>
      </c>
      <c r="N5257" s="1">
        <v>4.3499999999999996</v>
      </c>
      <c r="P5257" s="2">
        <f t="shared" si="342"/>
        <v>73.94</v>
      </c>
      <c r="R5257" t="str">
        <f t="shared" si="340"/>
        <v/>
      </c>
    </row>
    <row r="5258" spans="1:18" ht="20.399999999999999" x14ac:dyDescent="0.35">
      <c r="A5258" s="1">
        <v>5256</v>
      </c>
      <c r="B5258" s="1" t="s">
        <v>365</v>
      </c>
      <c r="C5258" s="1" t="s">
        <v>22</v>
      </c>
      <c r="D5258" s="1">
        <v>2016</v>
      </c>
      <c r="E5258" s="1">
        <v>85000</v>
      </c>
      <c r="F5258" s="1" t="s">
        <v>23</v>
      </c>
      <c r="G5258" s="1" t="s">
        <v>17</v>
      </c>
      <c r="H5258" s="1" t="s">
        <v>18</v>
      </c>
      <c r="I5258" s="1">
        <v>24.3</v>
      </c>
      <c r="J5258" s="1" t="s">
        <v>24</v>
      </c>
      <c r="K5258" s="1" t="s">
        <v>80</v>
      </c>
      <c r="L5258" s="1">
        <v>5</v>
      </c>
      <c r="M5258" s="1" t="s">
        <v>2416</v>
      </c>
      <c r="N5258" s="1">
        <v>8.9</v>
      </c>
      <c r="P5258" s="2">
        <f t="shared" si="342"/>
        <v>88.5</v>
      </c>
      <c r="Q5258">
        <f t="shared" ref="Q5258:Q5318" si="343">VALUE(SUBSTITUTE(SUBSTITUTE(TRIM(M5258), CHAR(160), ""), " Lakh", "")) * 100000</f>
        <v>1196000</v>
      </c>
      <c r="R5258">
        <f t="shared" si="340"/>
        <v>99.992600334448156</v>
      </c>
    </row>
    <row r="5259" spans="1:18" ht="20.399999999999999" x14ac:dyDescent="0.35">
      <c r="A5259" s="1">
        <v>5257</v>
      </c>
      <c r="B5259" s="1" t="s">
        <v>791</v>
      </c>
      <c r="C5259" s="1" t="s">
        <v>57</v>
      </c>
      <c r="D5259" s="1">
        <v>2016</v>
      </c>
      <c r="E5259" s="1">
        <v>146000</v>
      </c>
      <c r="F5259" s="1" t="s">
        <v>28</v>
      </c>
      <c r="G5259" s="1" t="s">
        <v>17</v>
      </c>
      <c r="H5259" s="1" t="s">
        <v>36</v>
      </c>
      <c r="I5259" s="1">
        <v>19.100000000000001</v>
      </c>
      <c r="J5259" s="1" t="s">
        <v>24</v>
      </c>
      <c r="K5259" s="1" t="s">
        <v>110</v>
      </c>
      <c r="L5259" s="1">
        <v>5</v>
      </c>
      <c r="N5259" s="1">
        <v>3.5</v>
      </c>
      <c r="P5259" s="2">
        <f t="shared" si="342"/>
        <v>82</v>
      </c>
      <c r="R5259" t="str">
        <f t="shared" si="340"/>
        <v/>
      </c>
    </row>
    <row r="5260" spans="1:18" ht="20.399999999999999" x14ac:dyDescent="0.35">
      <c r="A5260" s="1">
        <v>5258</v>
      </c>
      <c r="B5260" s="1" t="s">
        <v>315</v>
      </c>
      <c r="C5260" s="1" t="s">
        <v>57</v>
      </c>
      <c r="D5260" s="1">
        <v>2014</v>
      </c>
      <c r="E5260" s="1">
        <v>56002</v>
      </c>
      <c r="F5260" s="1" t="s">
        <v>23</v>
      </c>
      <c r="G5260" s="1" t="s">
        <v>17</v>
      </c>
      <c r="H5260" s="1" t="s">
        <v>18</v>
      </c>
      <c r="I5260" s="1">
        <v>26</v>
      </c>
      <c r="J5260" s="1" t="s">
        <v>24</v>
      </c>
      <c r="K5260" s="1" t="s">
        <v>69</v>
      </c>
      <c r="L5260" s="1">
        <v>5</v>
      </c>
      <c r="N5260" s="1">
        <v>6.1</v>
      </c>
      <c r="P5260" s="2">
        <f t="shared" si="342"/>
        <v>98.6</v>
      </c>
      <c r="R5260" t="str">
        <f t="shared" si="340"/>
        <v/>
      </c>
    </row>
    <row r="5261" spans="1:18" ht="20.399999999999999" x14ac:dyDescent="0.35">
      <c r="A5261" s="1">
        <v>5259</v>
      </c>
      <c r="B5261" s="1" t="s">
        <v>148</v>
      </c>
      <c r="C5261" s="1" t="s">
        <v>15</v>
      </c>
      <c r="D5261" s="1">
        <v>2016</v>
      </c>
      <c r="E5261" s="1">
        <v>8554</v>
      </c>
      <c r="F5261" s="1" t="s">
        <v>28</v>
      </c>
      <c r="G5261" s="1" t="s">
        <v>17</v>
      </c>
      <c r="H5261" s="1" t="s">
        <v>18</v>
      </c>
      <c r="I5261" s="1">
        <v>25.17</v>
      </c>
      <c r="J5261" s="1" t="s">
        <v>24</v>
      </c>
      <c r="K5261" s="1" t="s">
        <v>149</v>
      </c>
      <c r="L5261" s="1">
        <v>5</v>
      </c>
      <c r="N5261" s="1">
        <v>3.2</v>
      </c>
      <c r="P5261" s="2">
        <f t="shared" si="342"/>
        <v>53.3</v>
      </c>
      <c r="R5261" t="str">
        <f t="shared" ref="R5261:R5324" si="344">IF(Q5261&lt;&gt;"", ((Q5261 - P5261) / Q5261) * 100, "")</f>
        <v/>
      </c>
    </row>
    <row r="5262" spans="1:18" ht="20.399999999999999" x14ac:dyDescent="0.35">
      <c r="A5262" s="1">
        <v>5260</v>
      </c>
      <c r="B5262" s="1" t="s">
        <v>2509</v>
      </c>
      <c r="C5262" s="1" t="s">
        <v>43</v>
      </c>
      <c r="D5262" s="1">
        <v>2014</v>
      </c>
      <c r="E5262" s="1">
        <v>62322</v>
      </c>
      <c r="F5262" s="1" t="s">
        <v>23</v>
      </c>
      <c r="G5262" s="1" t="s">
        <v>17</v>
      </c>
      <c r="H5262" s="1" t="s">
        <v>18</v>
      </c>
      <c r="I5262" s="1">
        <v>23.59</v>
      </c>
      <c r="J5262" s="1" t="s">
        <v>24</v>
      </c>
      <c r="K5262" s="1" t="s">
        <v>311</v>
      </c>
      <c r="L5262" s="1">
        <v>5</v>
      </c>
      <c r="M5262" s="1" t="s">
        <v>2657</v>
      </c>
      <c r="N5262" s="1">
        <v>4.9000000000000004</v>
      </c>
      <c r="P5262" s="2">
        <f t="shared" si="342"/>
        <v>67.06</v>
      </c>
      <c r="Q5262">
        <f t="shared" si="343"/>
        <v>955000.00000000012</v>
      </c>
      <c r="R5262">
        <f t="shared" si="344"/>
        <v>99.992978010471205</v>
      </c>
    </row>
    <row r="5263" spans="1:18" ht="20.399999999999999" x14ac:dyDescent="0.35">
      <c r="A5263" s="1">
        <v>5261</v>
      </c>
      <c r="B5263" s="1" t="s">
        <v>277</v>
      </c>
      <c r="C5263" s="1" t="s">
        <v>53</v>
      </c>
      <c r="D5263" s="1">
        <v>2015</v>
      </c>
      <c r="E5263" s="1">
        <v>37929</v>
      </c>
      <c r="F5263" s="1" t="s">
        <v>28</v>
      </c>
      <c r="G5263" s="1" t="s">
        <v>17</v>
      </c>
      <c r="H5263" s="1" t="s">
        <v>18</v>
      </c>
      <c r="I5263" s="1">
        <v>24.07</v>
      </c>
      <c r="J5263" s="1" t="s">
        <v>24</v>
      </c>
      <c r="K5263" s="1" t="s">
        <v>88</v>
      </c>
      <c r="L5263" s="1">
        <v>5</v>
      </c>
      <c r="M5263" s="1" t="s">
        <v>1887</v>
      </c>
      <c r="N5263" s="1">
        <v>3.69</v>
      </c>
      <c r="P5263" s="2">
        <f t="shared" si="342"/>
        <v>67.099999999999994</v>
      </c>
      <c r="Q5263">
        <f t="shared" si="343"/>
        <v>409000</v>
      </c>
      <c r="R5263">
        <f t="shared" si="344"/>
        <v>99.983594132029339</v>
      </c>
    </row>
    <row r="5264" spans="1:18" ht="20.399999999999999" x14ac:dyDescent="0.35">
      <c r="A5264" s="1">
        <v>5262</v>
      </c>
      <c r="B5264" s="1" t="s">
        <v>2658</v>
      </c>
      <c r="C5264" s="1" t="s">
        <v>27</v>
      </c>
      <c r="D5264" s="1">
        <v>2016</v>
      </c>
      <c r="E5264" s="1">
        <v>5400</v>
      </c>
      <c r="F5264" s="1" t="s">
        <v>28</v>
      </c>
      <c r="G5264" s="1" t="s">
        <v>17</v>
      </c>
      <c r="H5264" s="1" t="s">
        <v>18</v>
      </c>
      <c r="I5264" s="1">
        <v>23.84</v>
      </c>
      <c r="J5264" s="1" t="s">
        <v>24</v>
      </c>
      <c r="K5264" s="1" t="s">
        <v>1143</v>
      </c>
      <c r="L5264" s="1">
        <v>5</v>
      </c>
      <c r="M5264" s="1" t="s">
        <v>2659</v>
      </c>
      <c r="N5264" s="1">
        <v>3.98</v>
      </c>
      <c r="P5264" s="2">
        <f t="shared" si="342"/>
        <v>84</v>
      </c>
      <c r="Q5264">
        <f t="shared" si="343"/>
        <v>545000</v>
      </c>
      <c r="R5264">
        <f t="shared" si="344"/>
        <v>99.984587155963297</v>
      </c>
    </row>
    <row r="5265" spans="1:18" ht="20.399999999999999" x14ac:dyDescent="0.35">
      <c r="A5265" s="1">
        <v>5263</v>
      </c>
      <c r="B5265" s="1" t="s">
        <v>1573</v>
      </c>
      <c r="C5265" s="1" t="s">
        <v>57</v>
      </c>
      <c r="D5265" s="1">
        <v>2013</v>
      </c>
      <c r="E5265" s="1">
        <v>60000</v>
      </c>
      <c r="F5265" s="1" t="s">
        <v>23</v>
      </c>
      <c r="G5265" s="1" t="s">
        <v>17</v>
      </c>
      <c r="H5265" s="1" t="s">
        <v>18</v>
      </c>
      <c r="I5265" s="1">
        <v>21.9</v>
      </c>
      <c r="J5265" s="1" t="s">
        <v>24</v>
      </c>
      <c r="K5265" s="1" t="s">
        <v>219</v>
      </c>
      <c r="L5265" s="1">
        <v>5</v>
      </c>
      <c r="N5265" s="1">
        <v>2.95</v>
      </c>
      <c r="P5265" s="2">
        <f t="shared" si="342"/>
        <v>90</v>
      </c>
      <c r="R5265" t="str">
        <f t="shared" si="344"/>
        <v/>
      </c>
    </row>
    <row r="5266" spans="1:18" ht="20.399999999999999" x14ac:dyDescent="0.35">
      <c r="A5266" s="1">
        <v>5264</v>
      </c>
      <c r="B5266" s="1" t="s">
        <v>970</v>
      </c>
      <c r="C5266" s="1" t="s">
        <v>53</v>
      </c>
      <c r="D5266" s="1">
        <v>2014</v>
      </c>
      <c r="E5266" s="1">
        <v>55730</v>
      </c>
      <c r="F5266" s="1" t="s">
        <v>23</v>
      </c>
      <c r="G5266" s="1" t="s">
        <v>35</v>
      </c>
      <c r="H5266" s="1" t="s">
        <v>18</v>
      </c>
      <c r="I5266" s="1">
        <v>16.55</v>
      </c>
      <c r="J5266" s="1" t="s">
        <v>24</v>
      </c>
      <c r="K5266" s="1" t="s">
        <v>867</v>
      </c>
      <c r="L5266" s="1">
        <v>5</v>
      </c>
      <c r="N5266" s="1">
        <v>15.21</v>
      </c>
      <c r="P5266" s="2">
        <f t="shared" si="342"/>
        <v>147.51</v>
      </c>
      <c r="R5266" t="str">
        <f t="shared" si="344"/>
        <v/>
      </c>
    </row>
    <row r="5267" spans="1:18" ht="20.399999999999999" x14ac:dyDescent="0.35">
      <c r="A5267" s="1">
        <v>5265</v>
      </c>
      <c r="B5267" s="1" t="s">
        <v>143</v>
      </c>
      <c r="C5267" s="1" t="s">
        <v>39</v>
      </c>
      <c r="D5267" s="1">
        <v>2015</v>
      </c>
      <c r="E5267" s="1">
        <v>62000</v>
      </c>
      <c r="F5267" s="1" t="s">
        <v>23</v>
      </c>
      <c r="G5267" s="1" t="s">
        <v>17</v>
      </c>
      <c r="H5267" s="1" t="s">
        <v>18</v>
      </c>
      <c r="I5267" s="1">
        <v>28.4</v>
      </c>
      <c r="J5267" s="1" t="s">
        <v>24</v>
      </c>
      <c r="K5267" s="1" t="s">
        <v>51</v>
      </c>
      <c r="L5267" s="1">
        <v>5</v>
      </c>
      <c r="N5267" s="1">
        <v>6.3</v>
      </c>
      <c r="P5267" s="2">
        <f t="shared" si="342"/>
        <v>74</v>
      </c>
      <c r="R5267" t="str">
        <f t="shared" si="344"/>
        <v/>
      </c>
    </row>
    <row r="5268" spans="1:18" ht="20.399999999999999" x14ac:dyDescent="0.35">
      <c r="A5268" s="1">
        <v>5266</v>
      </c>
      <c r="B5268" s="1" t="s">
        <v>1405</v>
      </c>
      <c r="C5268" s="1" t="s">
        <v>53</v>
      </c>
      <c r="D5268" s="1">
        <v>2017</v>
      </c>
      <c r="E5268" s="1">
        <v>14576</v>
      </c>
      <c r="F5268" s="1" t="s">
        <v>28</v>
      </c>
      <c r="G5268" s="1" t="s">
        <v>17</v>
      </c>
      <c r="H5268" s="1" t="s">
        <v>18</v>
      </c>
      <c r="I5268" s="1">
        <v>17</v>
      </c>
      <c r="J5268" s="1" t="s">
        <v>24</v>
      </c>
      <c r="K5268" s="1" t="s">
        <v>1043</v>
      </c>
      <c r="L5268" s="1">
        <v>5</v>
      </c>
      <c r="M5268" s="1" t="s">
        <v>2660</v>
      </c>
      <c r="N5268" s="1">
        <v>6.69</v>
      </c>
      <c r="P5268" s="2">
        <f t="shared" si="342"/>
        <v>73.75</v>
      </c>
      <c r="Q5268">
        <f t="shared" si="343"/>
        <v>838000.00000000012</v>
      </c>
      <c r="R5268">
        <f t="shared" si="344"/>
        <v>99.991199284009554</v>
      </c>
    </row>
    <row r="5269" spans="1:18" ht="20.399999999999999" x14ac:dyDescent="0.35">
      <c r="A5269" s="1">
        <v>5267</v>
      </c>
      <c r="B5269" s="1" t="s">
        <v>568</v>
      </c>
      <c r="C5269" s="1" t="s">
        <v>15</v>
      </c>
      <c r="D5269" s="1">
        <v>2017</v>
      </c>
      <c r="E5269" s="1">
        <v>17000</v>
      </c>
      <c r="F5269" s="1" t="s">
        <v>28</v>
      </c>
      <c r="G5269" s="1" t="s">
        <v>35</v>
      </c>
      <c r="H5269" s="1" t="s">
        <v>18</v>
      </c>
      <c r="I5269" s="1">
        <v>16</v>
      </c>
      <c r="J5269" s="1" t="s">
        <v>24</v>
      </c>
      <c r="K5269" s="1" t="s">
        <v>201</v>
      </c>
      <c r="L5269" s="1">
        <v>7</v>
      </c>
      <c r="M5269" s="1" t="s">
        <v>831</v>
      </c>
      <c r="N5269" s="1">
        <v>9.5</v>
      </c>
      <c r="P5269" s="2">
        <f t="shared" si="342"/>
        <v>117.3</v>
      </c>
      <c r="Q5269">
        <f t="shared" si="343"/>
        <v>1502000</v>
      </c>
      <c r="R5269">
        <f t="shared" si="344"/>
        <v>99.992190412782961</v>
      </c>
    </row>
    <row r="5270" spans="1:18" ht="20.399999999999999" x14ac:dyDescent="0.35">
      <c r="A5270" s="1">
        <v>5268</v>
      </c>
      <c r="B5270" s="1" t="s">
        <v>855</v>
      </c>
      <c r="C5270" s="1" t="s">
        <v>15</v>
      </c>
      <c r="D5270" s="1">
        <v>2009</v>
      </c>
      <c r="E5270" s="1">
        <v>28000</v>
      </c>
      <c r="F5270" s="1" t="s">
        <v>28</v>
      </c>
      <c r="G5270" s="1" t="s">
        <v>17</v>
      </c>
      <c r="H5270" s="1" t="s">
        <v>18</v>
      </c>
      <c r="I5270" s="1">
        <v>17</v>
      </c>
      <c r="J5270" s="1" t="s">
        <v>24</v>
      </c>
      <c r="K5270" s="1" t="s">
        <v>84</v>
      </c>
      <c r="L5270" s="1">
        <v>5</v>
      </c>
      <c r="N5270" s="1">
        <v>2.65</v>
      </c>
      <c r="P5270" s="2">
        <f t="shared" si="342"/>
        <v>80</v>
      </c>
      <c r="R5270" t="str">
        <f t="shared" si="344"/>
        <v/>
      </c>
    </row>
    <row r="5271" spans="1:18" ht="20.399999999999999" x14ac:dyDescent="0.35">
      <c r="A5271" s="1">
        <v>5269</v>
      </c>
      <c r="B5271" s="1" t="s">
        <v>717</v>
      </c>
      <c r="C5271" s="1" t="s">
        <v>129</v>
      </c>
      <c r="D5271" s="1">
        <v>2012</v>
      </c>
      <c r="E5271" s="1">
        <v>58200</v>
      </c>
      <c r="F5271" s="1" t="s">
        <v>23</v>
      </c>
      <c r="G5271" s="1" t="s">
        <v>17</v>
      </c>
      <c r="H5271" s="1" t="s">
        <v>18</v>
      </c>
      <c r="I5271" s="1">
        <v>14.66</v>
      </c>
      <c r="J5271" s="1" t="s">
        <v>24</v>
      </c>
      <c r="K5271" s="1" t="s">
        <v>415</v>
      </c>
      <c r="L5271" s="1">
        <v>7</v>
      </c>
      <c r="N5271" s="1">
        <v>7.5</v>
      </c>
      <c r="P5271" s="2">
        <f t="shared" si="342"/>
        <v>194.3</v>
      </c>
      <c r="R5271" t="str">
        <f t="shared" si="344"/>
        <v/>
      </c>
    </row>
    <row r="5272" spans="1:18" ht="20.399999999999999" x14ac:dyDescent="0.35">
      <c r="A5272" s="1">
        <v>5270</v>
      </c>
      <c r="B5272" s="1" t="s">
        <v>357</v>
      </c>
      <c r="C5272" s="1" t="s">
        <v>74</v>
      </c>
      <c r="D5272" s="1">
        <v>2002</v>
      </c>
      <c r="E5272" s="1">
        <v>53000</v>
      </c>
      <c r="F5272" s="1" t="s">
        <v>28</v>
      </c>
      <c r="G5272" s="1" t="s">
        <v>17</v>
      </c>
      <c r="H5272" s="1" t="s">
        <v>36</v>
      </c>
      <c r="I5272" s="1">
        <v>0</v>
      </c>
      <c r="J5272" s="1" t="s">
        <v>24</v>
      </c>
      <c r="N5272" s="1">
        <v>1.85</v>
      </c>
      <c r="P5272" s="2"/>
      <c r="R5272" t="str">
        <f t="shared" si="344"/>
        <v/>
      </c>
    </row>
    <row r="5273" spans="1:18" ht="20.399999999999999" x14ac:dyDescent="0.35">
      <c r="A5273" s="1">
        <v>5271</v>
      </c>
      <c r="B5273" s="1" t="s">
        <v>2661</v>
      </c>
      <c r="C5273" s="1" t="s">
        <v>53</v>
      </c>
      <c r="D5273" s="1">
        <v>2018</v>
      </c>
      <c r="E5273" s="1">
        <v>12278</v>
      </c>
      <c r="F5273" s="1" t="s">
        <v>28</v>
      </c>
      <c r="G5273" s="1" t="s">
        <v>35</v>
      </c>
      <c r="H5273" s="1" t="s">
        <v>18</v>
      </c>
      <c r="I5273" s="1">
        <v>23.1</v>
      </c>
      <c r="J5273" s="1" t="s">
        <v>24</v>
      </c>
      <c r="K5273" s="1" t="s">
        <v>398</v>
      </c>
      <c r="L5273" s="1">
        <v>5</v>
      </c>
      <c r="M5273" s="1" t="s">
        <v>2662</v>
      </c>
      <c r="N5273" s="1">
        <v>5.63</v>
      </c>
      <c r="P5273" s="2">
        <f t="shared" ref="P5273:P5314" si="345">--LEFT(K5273, FIND(" ", K5273) - 1)</f>
        <v>67.040000000000006</v>
      </c>
      <c r="Q5273">
        <f t="shared" si="343"/>
        <v>595000</v>
      </c>
      <c r="R5273">
        <f t="shared" si="344"/>
        <v>99.988732773109234</v>
      </c>
    </row>
    <row r="5274" spans="1:18" ht="20.399999999999999" x14ac:dyDescent="0.35">
      <c r="A5274" s="1">
        <v>5272</v>
      </c>
      <c r="B5274" s="1" t="s">
        <v>706</v>
      </c>
      <c r="C5274" s="1" t="s">
        <v>34</v>
      </c>
      <c r="D5274" s="1">
        <v>2018</v>
      </c>
      <c r="E5274" s="1">
        <v>17665</v>
      </c>
      <c r="F5274" s="1" t="s">
        <v>28</v>
      </c>
      <c r="G5274" s="1" t="s">
        <v>17</v>
      </c>
      <c r="H5274" s="1" t="s">
        <v>18</v>
      </c>
      <c r="I5274" s="1">
        <v>15.8</v>
      </c>
      <c r="J5274" s="1" t="s">
        <v>24</v>
      </c>
      <c r="K5274" s="1" t="s">
        <v>283</v>
      </c>
      <c r="L5274" s="1">
        <v>5</v>
      </c>
      <c r="M5274" s="1" t="s">
        <v>2663</v>
      </c>
      <c r="N5274" s="1">
        <v>11.78</v>
      </c>
      <c r="P5274" s="2">
        <f t="shared" si="345"/>
        <v>121.3</v>
      </c>
      <c r="Q5274">
        <f t="shared" si="343"/>
        <v>1536000</v>
      </c>
      <c r="R5274">
        <f t="shared" si="344"/>
        <v>99.99210286458333</v>
      </c>
    </row>
    <row r="5275" spans="1:18" ht="20.399999999999999" x14ac:dyDescent="0.35">
      <c r="A5275" s="1">
        <v>5273</v>
      </c>
      <c r="B5275" s="1" t="s">
        <v>2664</v>
      </c>
      <c r="C5275" s="1" t="s">
        <v>39</v>
      </c>
      <c r="D5275" s="1">
        <v>2004</v>
      </c>
      <c r="E5275" s="1">
        <v>200000</v>
      </c>
      <c r="F5275" s="1" t="s">
        <v>23</v>
      </c>
      <c r="G5275" s="1" t="s">
        <v>17</v>
      </c>
      <c r="H5275" s="1" t="s">
        <v>36</v>
      </c>
      <c r="I5275" s="1">
        <v>17.88</v>
      </c>
      <c r="J5275" s="1" t="s">
        <v>24</v>
      </c>
      <c r="K5275" s="1" t="s">
        <v>2583</v>
      </c>
      <c r="L5275" s="1">
        <v>5</v>
      </c>
      <c r="N5275" s="1">
        <v>0.85</v>
      </c>
      <c r="P5275" s="2">
        <f t="shared" si="345"/>
        <v>52.8</v>
      </c>
      <c r="R5275" t="str">
        <f t="shared" si="344"/>
        <v/>
      </c>
    </row>
    <row r="5276" spans="1:18" ht="20.399999999999999" x14ac:dyDescent="0.35">
      <c r="A5276" s="1">
        <v>5274</v>
      </c>
      <c r="B5276" s="1" t="s">
        <v>903</v>
      </c>
      <c r="C5276" s="1" t="s">
        <v>15</v>
      </c>
      <c r="D5276" s="1">
        <v>2011</v>
      </c>
      <c r="E5276" s="1">
        <v>55893</v>
      </c>
      <c r="F5276" s="1" t="s">
        <v>28</v>
      </c>
      <c r="G5276" s="1" t="s">
        <v>17</v>
      </c>
      <c r="H5276" s="1" t="s">
        <v>18</v>
      </c>
      <c r="I5276" s="1">
        <v>15.04</v>
      </c>
      <c r="J5276" s="1" t="s">
        <v>24</v>
      </c>
      <c r="K5276" s="1" t="s">
        <v>49</v>
      </c>
      <c r="L5276" s="1">
        <v>5</v>
      </c>
      <c r="N5276" s="1">
        <v>3.35</v>
      </c>
      <c r="P5276" s="2">
        <f t="shared" si="345"/>
        <v>103.6</v>
      </c>
      <c r="R5276" t="str">
        <f t="shared" si="344"/>
        <v/>
      </c>
    </row>
    <row r="5277" spans="1:18" ht="20.399999999999999" x14ac:dyDescent="0.35">
      <c r="A5277" s="1">
        <v>5275</v>
      </c>
      <c r="B5277" s="1" t="s">
        <v>708</v>
      </c>
      <c r="C5277" s="1" t="s">
        <v>53</v>
      </c>
      <c r="D5277" s="1">
        <v>2015</v>
      </c>
      <c r="E5277" s="1">
        <v>60586</v>
      </c>
      <c r="F5277" s="1" t="s">
        <v>28</v>
      </c>
      <c r="G5277" s="1" t="s">
        <v>17</v>
      </c>
      <c r="H5277" s="1" t="s">
        <v>18</v>
      </c>
      <c r="I5277" s="1">
        <v>23.1</v>
      </c>
      <c r="J5277" s="1" t="s">
        <v>24</v>
      </c>
      <c r="K5277" s="1" t="s">
        <v>398</v>
      </c>
      <c r="L5277" s="1">
        <v>5</v>
      </c>
      <c r="N5277" s="1">
        <v>4.1100000000000003</v>
      </c>
      <c r="P5277" s="2">
        <f t="shared" si="345"/>
        <v>67.040000000000006</v>
      </c>
      <c r="R5277" t="str">
        <f t="shared" si="344"/>
        <v/>
      </c>
    </row>
    <row r="5278" spans="1:18" ht="20.399999999999999" x14ac:dyDescent="0.35">
      <c r="A5278" s="1">
        <v>5276</v>
      </c>
      <c r="B5278" s="1" t="s">
        <v>2665</v>
      </c>
      <c r="C5278" s="1" t="s">
        <v>129</v>
      </c>
      <c r="D5278" s="1">
        <v>2015</v>
      </c>
      <c r="E5278" s="1">
        <v>13500</v>
      </c>
      <c r="F5278" s="1" t="s">
        <v>23</v>
      </c>
      <c r="G5278" s="1" t="s">
        <v>35</v>
      </c>
      <c r="H5278" s="1" t="s">
        <v>18</v>
      </c>
      <c r="I5278" s="1">
        <v>17.899999999999999</v>
      </c>
      <c r="J5278" s="1" t="s">
        <v>24</v>
      </c>
      <c r="K5278" s="1" t="s">
        <v>491</v>
      </c>
      <c r="L5278" s="1">
        <v>5</v>
      </c>
      <c r="N5278" s="1">
        <v>25.51</v>
      </c>
      <c r="P5278" s="2">
        <f t="shared" si="345"/>
        <v>136</v>
      </c>
      <c r="R5278" t="str">
        <f t="shared" si="344"/>
        <v/>
      </c>
    </row>
    <row r="5279" spans="1:18" ht="20.399999999999999" x14ac:dyDescent="0.35">
      <c r="A5279" s="1">
        <v>5277</v>
      </c>
      <c r="B5279" s="1" t="s">
        <v>463</v>
      </c>
      <c r="C5279" s="1" t="s">
        <v>43</v>
      </c>
      <c r="D5279" s="1">
        <v>2017</v>
      </c>
      <c r="E5279" s="1">
        <v>30000</v>
      </c>
      <c r="F5279" s="1" t="s">
        <v>28</v>
      </c>
      <c r="G5279" s="1" t="s">
        <v>17</v>
      </c>
      <c r="H5279" s="1" t="s">
        <v>18</v>
      </c>
      <c r="I5279" s="1">
        <v>22.74</v>
      </c>
      <c r="J5279" s="1" t="s">
        <v>24</v>
      </c>
      <c r="K5279" s="1" t="s">
        <v>464</v>
      </c>
      <c r="L5279" s="1">
        <v>5</v>
      </c>
      <c r="N5279" s="1">
        <v>3.1</v>
      </c>
      <c r="P5279" s="2">
        <f t="shared" si="345"/>
        <v>47.3</v>
      </c>
      <c r="R5279" t="str">
        <f t="shared" si="344"/>
        <v/>
      </c>
    </row>
    <row r="5280" spans="1:18" ht="20.399999999999999" x14ac:dyDescent="0.35">
      <c r="A5280" s="1">
        <v>5278</v>
      </c>
      <c r="B5280" s="1" t="s">
        <v>941</v>
      </c>
      <c r="C5280" s="1" t="s">
        <v>61</v>
      </c>
      <c r="D5280" s="1">
        <v>2018</v>
      </c>
      <c r="E5280" s="1">
        <v>12000</v>
      </c>
      <c r="F5280" s="1" t="s">
        <v>23</v>
      </c>
      <c r="G5280" s="1" t="s">
        <v>35</v>
      </c>
      <c r="H5280" s="1" t="s">
        <v>18</v>
      </c>
      <c r="I5280" s="1">
        <v>10.91</v>
      </c>
      <c r="J5280" s="1" t="s">
        <v>24</v>
      </c>
      <c r="K5280" s="1" t="s">
        <v>942</v>
      </c>
      <c r="L5280" s="1">
        <v>7</v>
      </c>
      <c r="N5280" s="1">
        <v>33.5</v>
      </c>
      <c r="P5280" s="2">
        <f t="shared" si="345"/>
        <v>197</v>
      </c>
      <c r="R5280" t="str">
        <f t="shared" si="344"/>
        <v/>
      </c>
    </row>
    <row r="5281" spans="1:18" ht="20.399999999999999" x14ac:dyDescent="0.35">
      <c r="A5281" s="1">
        <v>5279</v>
      </c>
      <c r="B5281" s="1" t="s">
        <v>193</v>
      </c>
      <c r="C5281" s="1" t="s">
        <v>57</v>
      </c>
      <c r="D5281" s="1">
        <v>2017</v>
      </c>
      <c r="E5281" s="1">
        <v>65000</v>
      </c>
      <c r="F5281" s="1" t="s">
        <v>28</v>
      </c>
      <c r="G5281" s="1" t="s">
        <v>17</v>
      </c>
      <c r="H5281" s="1" t="s">
        <v>18</v>
      </c>
      <c r="I5281" s="1">
        <v>17.57</v>
      </c>
      <c r="J5281" s="1" t="s">
        <v>24</v>
      </c>
      <c r="K5281" s="1" t="s">
        <v>29</v>
      </c>
      <c r="L5281" s="1">
        <v>5</v>
      </c>
      <c r="M5281" s="1" t="s">
        <v>1144</v>
      </c>
      <c r="N5281" s="1">
        <v>4.8</v>
      </c>
      <c r="P5281" s="2">
        <f t="shared" si="345"/>
        <v>88.7</v>
      </c>
      <c r="Q5281">
        <f t="shared" si="343"/>
        <v>659000</v>
      </c>
      <c r="R5281">
        <f t="shared" si="344"/>
        <v>99.986540212443103</v>
      </c>
    </row>
    <row r="5282" spans="1:18" ht="20.399999999999999" x14ac:dyDescent="0.35">
      <c r="A5282" s="1">
        <v>5280</v>
      </c>
      <c r="B5282" s="1" t="s">
        <v>635</v>
      </c>
      <c r="C5282" s="1" t="s">
        <v>57</v>
      </c>
      <c r="D5282" s="1">
        <v>2014</v>
      </c>
      <c r="E5282" s="1">
        <v>38000</v>
      </c>
      <c r="F5282" s="1" t="s">
        <v>28</v>
      </c>
      <c r="G5282" s="1" t="s">
        <v>17</v>
      </c>
      <c r="H5282" s="1" t="s">
        <v>18</v>
      </c>
      <c r="I5282" s="1">
        <v>16.09</v>
      </c>
      <c r="J5282" s="1" t="s">
        <v>24</v>
      </c>
      <c r="K5282" s="1" t="s">
        <v>103</v>
      </c>
      <c r="L5282" s="1">
        <v>5</v>
      </c>
      <c r="M5282" s="1" t="s">
        <v>2666</v>
      </c>
      <c r="N5282" s="1">
        <v>3.49</v>
      </c>
      <c r="P5282" s="2">
        <f t="shared" si="345"/>
        <v>103.5</v>
      </c>
      <c r="Q5282">
        <f t="shared" si="343"/>
        <v>1094000</v>
      </c>
      <c r="R5282">
        <f t="shared" si="344"/>
        <v>99.990539305301638</v>
      </c>
    </row>
    <row r="5283" spans="1:18" ht="20.399999999999999" x14ac:dyDescent="0.35">
      <c r="A5283" s="1">
        <v>5281</v>
      </c>
      <c r="B5283" s="1" t="s">
        <v>714</v>
      </c>
      <c r="C5283" s="1" t="s">
        <v>15</v>
      </c>
      <c r="D5283" s="1">
        <v>2012</v>
      </c>
      <c r="E5283" s="1">
        <v>25000</v>
      </c>
      <c r="F5283" s="1" t="s">
        <v>28</v>
      </c>
      <c r="G5283" s="1" t="s">
        <v>17</v>
      </c>
      <c r="H5283" s="1" t="s">
        <v>36</v>
      </c>
      <c r="I5283" s="1">
        <v>17.5</v>
      </c>
      <c r="J5283" s="1" t="s">
        <v>24</v>
      </c>
      <c r="K5283" s="1" t="s">
        <v>273</v>
      </c>
      <c r="L5283" s="1">
        <v>7</v>
      </c>
      <c r="N5283" s="1">
        <v>5.15</v>
      </c>
      <c r="P5283" s="2">
        <f t="shared" si="345"/>
        <v>91.1</v>
      </c>
      <c r="R5283" t="str">
        <f t="shared" si="344"/>
        <v/>
      </c>
    </row>
    <row r="5284" spans="1:18" ht="20.399999999999999" x14ac:dyDescent="0.35">
      <c r="A5284" s="1">
        <v>5282</v>
      </c>
      <c r="B5284" s="1" t="s">
        <v>1718</v>
      </c>
      <c r="C5284" s="1" t="s">
        <v>15</v>
      </c>
      <c r="D5284" s="1">
        <v>2011</v>
      </c>
      <c r="E5284" s="1">
        <v>100000</v>
      </c>
      <c r="F5284" s="1" t="s">
        <v>23</v>
      </c>
      <c r="G5284" s="1" t="s">
        <v>35</v>
      </c>
      <c r="H5284" s="1" t="s">
        <v>18</v>
      </c>
      <c r="I5284" s="1">
        <v>14</v>
      </c>
      <c r="J5284" s="1" t="s">
        <v>24</v>
      </c>
      <c r="K5284" s="1" t="s">
        <v>591</v>
      </c>
      <c r="L5284" s="1">
        <v>5</v>
      </c>
      <c r="N5284" s="1">
        <v>14.41</v>
      </c>
      <c r="P5284" s="2">
        <f t="shared" si="345"/>
        <v>224</v>
      </c>
      <c r="R5284" t="str">
        <f t="shared" si="344"/>
        <v/>
      </c>
    </row>
    <row r="5285" spans="1:18" ht="20.399999999999999" x14ac:dyDescent="0.35">
      <c r="A5285" s="1">
        <v>5283</v>
      </c>
      <c r="B5285" s="1" t="s">
        <v>849</v>
      </c>
      <c r="C5285" s="1" t="s">
        <v>15</v>
      </c>
      <c r="D5285" s="1">
        <v>2014</v>
      </c>
      <c r="E5285" s="1">
        <v>13710</v>
      </c>
      <c r="F5285" s="1" t="s">
        <v>28</v>
      </c>
      <c r="G5285" s="1" t="s">
        <v>17</v>
      </c>
      <c r="H5285" s="1" t="s">
        <v>18</v>
      </c>
      <c r="I5285" s="1">
        <v>16.2</v>
      </c>
      <c r="J5285" s="1" t="s">
        <v>24</v>
      </c>
      <c r="K5285" s="1" t="s">
        <v>51</v>
      </c>
      <c r="L5285" s="1">
        <v>5</v>
      </c>
      <c r="N5285" s="1">
        <v>4.75</v>
      </c>
      <c r="P5285" s="2">
        <f t="shared" si="345"/>
        <v>74</v>
      </c>
      <c r="R5285" t="str">
        <f t="shared" si="344"/>
        <v/>
      </c>
    </row>
    <row r="5286" spans="1:18" ht="20.399999999999999" x14ac:dyDescent="0.35">
      <c r="A5286" s="1">
        <v>5284</v>
      </c>
      <c r="B5286" s="1" t="s">
        <v>766</v>
      </c>
      <c r="C5286" s="1" t="s">
        <v>43</v>
      </c>
      <c r="D5286" s="1">
        <v>2015</v>
      </c>
      <c r="E5286" s="1">
        <v>100000</v>
      </c>
      <c r="F5286" s="1" t="s">
        <v>23</v>
      </c>
      <c r="G5286" s="1" t="s">
        <v>35</v>
      </c>
      <c r="H5286" s="1" t="s">
        <v>18</v>
      </c>
      <c r="I5286" s="1">
        <v>12.55</v>
      </c>
      <c r="J5286" s="1" t="s">
        <v>24</v>
      </c>
      <c r="K5286" s="1" t="s">
        <v>207</v>
      </c>
      <c r="L5286" s="1">
        <v>7</v>
      </c>
      <c r="N5286" s="1">
        <v>19</v>
      </c>
      <c r="P5286" s="2">
        <f t="shared" si="345"/>
        <v>168.5</v>
      </c>
      <c r="R5286" t="str">
        <f t="shared" si="344"/>
        <v/>
      </c>
    </row>
    <row r="5287" spans="1:18" ht="20.399999999999999" x14ac:dyDescent="0.35">
      <c r="A5287" s="1">
        <v>5285</v>
      </c>
      <c r="B5287" s="1" t="s">
        <v>708</v>
      </c>
      <c r="C5287" s="1" t="s">
        <v>39</v>
      </c>
      <c r="D5287" s="1">
        <v>2017</v>
      </c>
      <c r="E5287" s="1">
        <v>17000</v>
      </c>
      <c r="F5287" s="1" t="s">
        <v>28</v>
      </c>
      <c r="G5287" s="1" t="s">
        <v>17</v>
      </c>
      <c r="H5287" s="1" t="s">
        <v>18</v>
      </c>
      <c r="I5287" s="1">
        <v>23.1</v>
      </c>
      <c r="J5287" s="1" t="s">
        <v>24</v>
      </c>
      <c r="K5287" s="1" t="s">
        <v>398</v>
      </c>
      <c r="L5287" s="1">
        <v>5</v>
      </c>
      <c r="N5287" s="1">
        <v>4.9000000000000004</v>
      </c>
      <c r="P5287" s="2">
        <f t="shared" si="345"/>
        <v>67.040000000000006</v>
      </c>
      <c r="R5287" t="str">
        <f t="shared" si="344"/>
        <v/>
      </c>
    </row>
    <row r="5288" spans="1:18" ht="20.399999999999999" x14ac:dyDescent="0.35">
      <c r="A5288" s="1">
        <v>5286</v>
      </c>
      <c r="B5288" s="1" t="s">
        <v>883</v>
      </c>
      <c r="C5288" s="1" t="s">
        <v>27</v>
      </c>
      <c r="D5288" s="1">
        <v>2008</v>
      </c>
      <c r="E5288" s="1">
        <v>89000</v>
      </c>
      <c r="F5288" s="1" t="s">
        <v>23</v>
      </c>
      <c r="G5288" s="1" t="s">
        <v>35</v>
      </c>
      <c r="H5288" s="1" t="s">
        <v>36</v>
      </c>
      <c r="I5288" s="1">
        <v>16.07</v>
      </c>
      <c r="J5288" s="1" t="s">
        <v>24</v>
      </c>
      <c r="K5288" s="1" t="s">
        <v>587</v>
      </c>
      <c r="L5288" s="1">
        <v>4</v>
      </c>
      <c r="N5288" s="1">
        <v>6.3</v>
      </c>
      <c r="P5288" s="2">
        <f t="shared" si="345"/>
        <v>181</v>
      </c>
      <c r="R5288" t="str">
        <f t="shared" si="344"/>
        <v/>
      </c>
    </row>
    <row r="5289" spans="1:18" ht="20.399999999999999" x14ac:dyDescent="0.35">
      <c r="A5289" s="1">
        <v>5287</v>
      </c>
      <c r="B5289" s="1" t="s">
        <v>1738</v>
      </c>
      <c r="C5289" s="1" t="s">
        <v>43</v>
      </c>
      <c r="D5289" s="1">
        <v>2006</v>
      </c>
      <c r="E5289" s="1">
        <v>100173</v>
      </c>
      <c r="F5289" s="1" t="s">
        <v>28</v>
      </c>
      <c r="G5289" s="1" t="s">
        <v>17</v>
      </c>
      <c r="H5289" s="1" t="s">
        <v>36</v>
      </c>
      <c r="I5289" s="1">
        <v>16.899999999999999</v>
      </c>
      <c r="J5289" s="1" t="s">
        <v>24</v>
      </c>
      <c r="K5289" s="1" t="s">
        <v>363</v>
      </c>
      <c r="L5289" s="1">
        <v>5</v>
      </c>
      <c r="N5289" s="1">
        <v>2.4</v>
      </c>
      <c r="P5289" s="2">
        <f t="shared" si="345"/>
        <v>100</v>
      </c>
      <c r="R5289" t="str">
        <f t="shared" si="344"/>
        <v/>
      </c>
    </row>
    <row r="5290" spans="1:18" ht="20.399999999999999" x14ac:dyDescent="0.35">
      <c r="A5290" s="1">
        <v>5288</v>
      </c>
      <c r="B5290" s="1" t="s">
        <v>642</v>
      </c>
      <c r="C5290" s="1" t="s">
        <v>22</v>
      </c>
      <c r="D5290" s="1">
        <v>2009</v>
      </c>
      <c r="E5290" s="1">
        <v>97000</v>
      </c>
      <c r="F5290" s="1" t="s">
        <v>28</v>
      </c>
      <c r="G5290" s="1" t="s">
        <v>17</v>
      </c>
      <c r="H5290" s="1" t="s">
        <v>18</v>
      </c>
      <c r="I5290" s="1">
        <v>13.17</v>
      </c>
      <c r="J5290" s="1" t="s">
        <v>24</v>
      </c>
      <c r="K5290" s="1" t="s">
        <v>643</v>
      </c>
      <c r="L5290" s="1">
        <v>5</v>
      </c>
      <c r="N5290" s="1">
        <v>3</v>
      </c>
      <c r="P5290" s="2">
        <f t="shared" si="345"/>
        <v>114</v>
      </c>
      <c r="R5290" t="str">
        <f t="shared" si="344"/>
        <v/>
      </c>
    </row>
    <row r="5291" spans="1:18" ht="20.399999999999999" x14ac:dyDescent="0.35">
      <c r="A5291" s="1">
        <v>5289</v>
      </c>
      <c r="B5291" s="1" t="s">
        <v>2667</v>
      </c>
      <c r="C5291" s="1" t="s">
        <v>61</v>
      </c>
      <c r="D5291" s="1">
        <v>2016</v>
      </c>
      <c r="E5291" s="1">
        <v>40190</v>
      </c>
      <c r="F5291" s="1" t="s">
        <v>28</v>
      </c>
      <c r="G5291" s="1" t="s">
        <v>17</v>
      </c>
      <c r="H5291" s="1" t="s">
        <v>18</v>
      </c>
      <c r="I5291" s="1">
        <v>18.059999999999999</v>
      </c>
      <c r="J5291" s="1" t="s">
        <v>24</v>
      </c>
      <c r="K5291" s="1" t="s">
        <v>2668</v>
      </c>
      <c r="L5291" s="1">
        <v>5</v>
      </c>
      <c r="N5291" s="1">
        <v>4.25</v>
      </c>
      <c r="P5291" s="2">
        <f t="shared" si="345"/>
        <v>74.930000000000007</v>
      </c>
      <c r="R5291" t="str">
        <f t="shared" si="344"/>
        <v/>
      </c>
    </row>
    <row r="5292" spans="1:18" ht="20.399999999999999" x14ac:dyDescent="0.35">
      <c r="A5292" s="1">
        <v>5290</v>
      </c>
      <c r="B5292" s="1" t="s">
        <v>743</v>
      </c>
      <c r="C5292" s="1" t="s">
        <v>39</v>
      </c>
      <c r="D5292" s="1">
        <v>2016</v>
      </c>
      <c r="E5292" s="1">
        <v>29647</v>
      </c>
      <c r="F5292" s="1" t="s">
        <v>23</v>
      </c>
      <c r="G5292" s="1" t="s">
        <v>17</v>
      </c>
      <c r="H5292" s="1" t="s">
        <v>18</v>
      </c>
      <c r="I5292" s="1">
        <v>20.14</v>
      </c>
      <c r="J5292" s="1" t="s">
        <v>24</v>
      </c>
      <c r="K5292" s="1" t="s">
        <v>756</v>
      </c>
      <c r="L5292" s="1">
        <v>5</v>
      </c>
      <c r="M5292" s="1" t="s">
        <v>2669</v>
      </c>
      <c r="N5292" s="1">
        <v>6.3</v>
      </c>
      <c r="P5292" s="2">
        <f t="shared" si="345"/>
        <v>88</v>
      </c>
      <c r="Q5292">
        <f t="shared" si="343"/>
        <v>1015000</v>
      </c>
      <c r="R5292">
        <f t="shared" si="344"/>
        <v>99.99133004926108</v>
      </c>
    </row>
    <row r="5293" spans="1:18" ht="20.399999999999999" x14ac:dyDescent="0.35">
      <c r="A5293" s="1">
        <v>5291</v>
      </c>
      <c r="B5293" s="1" t="s">
        <v>2356</v>
      </c>
      <c r="C5293" s="1" t="s">
        <v>53</v>
      </c>
      <c r="D5293" s="1">
        <v>2018</v>
      </c>
      <c r="E5293" s="1">
        <v>43639</v>
      </c>
      <c r="F5293" s="1" t="s">
        <v>28</v>
      </c>
      <c r="G5293" s="1" t="s">
        <v>17</v>
      </c>
      <c r="H5293" s="1" t="s">
        <v>18</v>
      </c>
      <c r="I5293" s="1">
        <v>21.1</v>
      </c>
      <c r="J5293" s="1" t="s">
        <v>24</v>
      </c>
      <c r="K5293" s="1" t="s">
        <v>363</v>
      </c>
      <c r="L5293" s="1">
        <v>5</v>
      </c>
      <c r="M5293" s="1" t="s">
        <v>2670</v>
      </c>
      <c r="N5293" s="1">
        <v>8.15</v>
      </c>
      <c r="P5293" s="2">
        <f t="shared" si="345"/>
        <v>100</v>
      </c>
      <c r="Q5293">
        <f t="shared" si="343"/>
        <v>983000</v>
      </c>
      <c r="R5293">
        <f t="shared" si="344"/>
        <v>99.989827060020346</v>
      </c>
    </row>
    <row r="5294" spans="1:18" ht="20.399999999999999" x14ac:dyDescent="0.35">
      <c r="A5294" s="1">
        <v>5292</v>
      </c>
      <c r="B5294" s="1" t="s">
        <v>358</v>
      </c>
      <c r="C5294" s="1" t="s">
        <v>53</v>
      </c>
      <c r="D5294" s="1">
        <v>2012</v>
      </c>
      <c r="E5294" s="1">
        <v>37333</v>
      </c>
      <c r="F5294" s="1" t="s">
        <v>28</v>
      </c>
      <c r="G5294" s="1" t="s">
        <v>17</v>
      </c>
      <c r="H5294" s="1" t="s">
        <v>18</v>
      </c>
      <c r="I5294" s="1">
        <v>20.36</v>
      </c>
      <c r="J5294" s="1" t="s">
        <v>24</v>
      </c>
      <c r="K5294" s="1" t="s">
        <v>151</v>
      </c>
      <c r="L5294" s="1">
        <v>5</v>
      </c>
      <c r="N5294" s="1">
        <v>3.22</v>
      </c>
      <c r="P5294" s="2">
        <f t="shared" si="345"/>
        <v>78.900000000000006</v>
      </c>
      <c r="R5294" t="str">
        <f t="shared" si="344"/>
        <v/>
      </c>
    </row>
    <row r="5295" spans="1:18" ht="20.399999999999999" x14ac:dyDescent="0.35">
      <c r="A5295" s="1">
        <v>5293</v>
      </c>
      <c r="B5295" s="1" t="s">
        <v>763</v>
      </c>
      <c r="C5295" s="1" t="s">
        <v>53</v>
      </c>
      <c r="D5295" s="1">
        <v>2018</v>
      </c>
      <c r="E5295" s="1">
        <v>48407</v>
      </c>
      <c r="F5295" s="1" t="s">
        <v>28</v>
      </c>
      <c r="G5295" s="1" t="s">
        <v>17</v>
      </c>
      <c r="H5295" s="1" t="s">
        <v>18</v>
      </c>
      <c r="I5295" s="1">
        <v>18.600000000000001</v>
      </c>
      <c r="J5295" s="1" t="s">
        <v>24</v>
      </c>
      <c r="K5295" s="1" t="s">
        <v>368</v>
      </c>
      <c r="L5295" s="1">
        <v>5</v>
      </c>
      <c r="N5295" s="1">
        <v>7.65</v>
      </c>
      <c r="P5295" s="2">
        <f t="shared" si="345"/>
        <v>81.83</v>
      </c>
      <c r="R5295" t="str">
        <f t="shared" si="344"/>
        <v/>
      </c>
    </row>
    <row r="5296" spans="1:18" ht="20.399999999999999" x14ac:dyDescent="0.35">
      <c r="A5296" s="1">
        <v>5294</v>
      </c>
      <c r="B5296" s="1" t="s">
        <v>2671</v>
      </c>
      <c r="C5296" s="1" t="s">
        <v>61</v>
      </c>
      <c r="D5296" s="1">
        <v>2011</v>
      </c>
      <c r="E5296" s="1">
        <v>25000</v>
      </c>
      <c r="F5296" s="1" t="s">
        <v>28</v>
      </c>
      <c r="G5296" s="1" t="s">
        <v>35</v>
      </c>
      <c r="H5296" s="1" t="s">
        <v>18</v>
      </c>
      <c r="I5296" s="1">
        <v>10.37</v>
      </c>
      <c r="J5296" s="1" t="s">
        <v>24</v>
      </c>
      <c r="K5296" s="1" t="s">
        <v>858</v>
      </c>
      <c r="L5296" s="1">
        <v>2</v>
      </c>
      <c r="N5296" s="1">
        <v>30</v>
      </c>
      <c r="P5296" s="2">
        <f t="shared" si="345"/>
        <v>306</v>
      </c>
      <c r="R5296" t="str">
        <f t="shared" si="344"/>
        <v/>
      </c>
    </row>
    <row r="5297" spans="1:18" ht="20.399999999999999" x14ac:dyDescent="0.35">
      <c r="A5297" s="1">
        <v>5295</v>
      </c>
      <c r="B5297" s="1" t="s">
        <v>204</v>
      </c>
      <c r="C5297" s="1" t="s">
        <v>22</v>
      </c>
      <c r="D5297" s="1">
        <v>2010</v>
      </c>
      <c r="E5297" s="1">
        <v>72400</v>
      </c>
      <c r="F5297" s="1" t="s">
        <v>28</v>
      </c>
      <c r="G5297" s="1" t="s">
        <v>17</v>
      </c>
      <c r="H5297" s="1" t="s">
        <v>36</v>
      </c>
      <c r="I5297" s="1">
        <v>20.36</v>
      </c>
      <c r="J5297" s="1" t="s">
        <v>24</v>
      </c>
      <c r="K5297" s="1" t="s">
        <v>151</v>
      </c>
      <c r="L5297" s="1">
        <v>5</v>
      </c>
      <c r="N5297" s="1">
        <v>2.2999999999999998</v>
      </c>
      <c r="P5297" s="2">
        <f t="shared" si="345"/>
        <v>78.900000000000006</v>
      </c>
      <c r="R5297" t="str">
        <f t="shared" si="344"/>
        <v/>
      </c>
    </row>
    <row r="5298" spans="1:18" ht="20.399999999999999" x14ac:dyDescent="0.35">
      <c r="A5298" s="1">
        <v>5296</v>
      </c>
      <c r="B5298" s="1" t="s">
        <v>2022</v>
      </c>
      <c r="C5298" s="1" t="s">
        <v>61</v>
      </c>
      <c r="D5298" s="1">
        <v>2012</v>
      </c>
      <c r="E5298" s="1">
        <v>18000</v>
      </c>
      <c r="F5298" s="1" t="s">
        <v>28</v>
      </c>
      <c r="G5298" s="1" t="s">
        <v>35</v>
      </c>
      <c r="H5298" s="1" t="s">
        <v>18</v>
      </c>
      <c r="I5298" s="1">
        <v>13.6</v>
      </c>
      <c r="J5298" s="1" t="s">
        <v>24</v>
      </c>
      <c r="K5298" s="1" t="s">
        <v>587</v>
      </c>
      <c r="L5298" s="1">
        <v>4</v>
      </c>
      <c r="N5298" s="1">
        <v>22</v>
      </c>
      <c r="P5298" s="2">
        <f t="shared" si="345"/>
        <v>181</v>
      </c>
      <c r="R5298" t="str">
        <f t="shared" si="344"/>
        <v/>
      </c>
    </row>
    <row r="5299" spans="1:18" ht="20.399999999999999" x14ac:dyDescent="0.35">
      <c r="A5299" s="1">
        <v>5297</v>
      </c>
      <c r="B5299" s="1" t="s">
        <v>323</v>
      </c>
      <c r="C5299" s="1" t="s">
        <v>22</v>
      </c>
      <c r="D5299" s="1">
        <v>2012</v>
      </c>
      <c r="E5299" s="1">
        <v>65167</v>
      </c>
      <c r="F5299" s="1" t="s">
        <v>28</v>
      </c>
      <c r="G5299" s="1" t="s">
        <v>17</v>
      </c>
      <c r="H5299" s="1" t="s">
        <v>18</v>
      </c>
      <c r="I5299" s="1">
        <v>19.399999999999999</v>
      </c>
      <c r="J5299" s="1" t="s">
        <v>24</v>
      </c>
      <c r="K5299" s="1" t="s">
        <v>184</v>
      </c>
      <c r="L5299" s="1">
        <v>5</v>
      </c>
      <c r="N5299" s="1">
        <v>3.28</v>
      </c>
      <c r="P5299" s="2">
        <f t="shared" si="345"/>
        <v>86.8</v>
      </c>
      <c r="R5299" t="str">
        <f t="shared" si="344"/>
        <v/>
      </c>
    </row>
    <row r="5300" spans="1:18" ht="20.399999999999999" x14ac:dyDescent="0.35">
      <c r="A5300" s="1">
        <v>5298</v>
      </c>
      <c r="B5300" s="1" t="s">
        <v>1441</v>
      </c>
      <c r="C5300" s="1" t="s">
        <v>53</v>
      </c>
      <c r="D5300" s="1">
        <v>2016</v>
      </c>
      <c r="E5300" s="1">
        <v>25418</v>
      </c>
      <c r="F5300" s="1" t="s">
        <v>28</v>
      </c>
      <c r="G5300" s="1" t="s">
        <v>17</v>
      </c>
      <c r="H5300" s="1" t="s">
        <v>18</v>
      </c>
      <c r="I5300" s="1">
        <v>20.73</v>
      </c>
      <c r="J5300" s="1" t="s">
        <v>24</v>
      </c>
      <c r="K5300" s="1" t="s">
        <v>1442</v>
      </c>
      <c r="L5300" s="1">
        <v>5</v>
      </c>
      <c r="N5300" s="1">
        <v>7.09</v>
      </c>
      <c r="P5300" s="2">
        <f t="shared" si="345"/>
        <v>91.2</v>
      </c>
      <c r="R5300" t="str">
        <f t="shared" si="344"/>
        <v/>
      </c>
    </row>
    <row r="5301" spans="1:18" ht="20.399999999999999" x14ac:dyDescent="0.35">
      <c r="A5301" s="1">
        <v>5299</v>
      </c>
      <c r="B5301" s="1" t="s">
        <v>2633</v>
      </c>
      <c r="C5301" s="1" t="s">
        <v>34</v>
      </c>
      <c r="D5301" s="1">
        <v>2013</v>
      </c>
      <c r="E5301" s="1">
        <v>38995</v>
      </c>
      <c r="F5301" s="1" t="s">
        <v>23</v>
      </c>
      <c r="G5301" s="1" t="s">
        <v>17</v>
      </c>
      <c r="H5301" s="1" t="s">
        <v>18</v>
      </c>
      <c r="I5301" s="1">
        <v>19.3</v>
      </c>
      <c r="J5301" s="1" t="s">
        <v>24</v>
      </c>
      <c r="K5301" s="1" t="s">
        <v>114</v>
      </c>
      <c r="L5301" s="1">
        <v>5</v>
      </c>
      <c r="N5301" s="1">
        <v>6.46</v>
      </c>
      <c r="P5301" s="2">
        <f t="shared" si="345"/>
        <v>73.900000000000006</v>
      </c>
      <c r="R5301" t="str">
        <f t="shared" si="344"/>
        <v/>
      </c>
    </row>
    <row r="5302" spans="1:18" ht="20.399999999999999" x14ac:dyDescent="0.35">
      <c r="A5302" s="1">
        <v>5300</v>
      </c>
      <c r="B5302" s="1" t="s">
        <v>409</v>
      </c>
      <c r="C5302" s="1" t="s">
        <v>27</v>
      </c>
      <c r="D5302" s="1">
        <v>2012</v>
      </c>
      <c r="E5302" s="1">
        <v>60000</v>
      </c>
      <c r="F5302" s="1" t="s">
        <v>23</v>
      </c>
      <c r="G5302" s="1" t="s">
        <v>17</v>
      </c>
      <c r="H5302" s="1" t="s">
        <v>18</v>
      </c>
      <c r="I5302" s="1">
        <v>22.07</v>
      </c>
      <c r="J5302" s="1" t="s">
        <v>24</v>
      </c>
      <c r="K5302" s="1" t="s">
        <v>114</v>
      </c>
      <c r="L5302" s="1">
        <v>5</v>
      </c>
      <c r="N5302" s="1">
        <v>4</v>
      </c>
      <c r="P5302" s="2">
        <f t="shared" si="345"/>
        <v>73.900000000000006</v>
      </c>
      <c r="R5302" t="str">
        <f t="shared" si="344"/>
        <v/>
      </c>
    </row>
    <row r="5303" spans="1:18" ht="20.399999999999999" x14ac:dyDescent="0.35">
      <c r="A5303" s="1">
        <v>5301</v>
      </c>
      <c r="B5303" s="1" t="s">
        <v>422</v>
      </c>
      <c r="C5303" s="1" t="s">
        <v>61</v>
      </c>
      <c r="D5303" s="1">
        <v>2011</v>
      </c>
      <c r="E5303" s="1">
        <v>72000</v>
      </c>
      <c r="F5303" s="1" t="s">
        <v>23</v>
      </c>
      <c r="G5303" s="1" t="s">
        <v>35</v>
      </c>
      <c r="H5303" s="1" t="s">
        <v>18</v>
      </c>
      <c r="I5303" s="1">
        <v>17.05</v>
      </c>
      <c r="J5303" s="1" t="s">
        <v>24</v>
      </c>
      <c r="K5303" s="1" t="s">
        <v>99</v>
      </c>
      <c r="L5303" s="1">
        <v>5</v>
      </c>
      <c r="N5303" s="1">
        <v>11</v>
      </c>
      <c r="P5303" s="2">
        <f t="shared" si="345"/>
        <v>184</v>
      </c>
      <c r="R5303" t="str">
        <f t="shared" si="344"/>
        <v/>
      </c>
    </row>
    <row r="5304" spans="1:18" ht="20.399999999999999" x14ac:dyDescent="0.35">
      <c r="A5304" s="1">
        <v>5302</v>
      </c>
      <c r="B5304" s="1" t="s">
        <v>561</v>
      </c>
      <c r="C5304" s="1" t="s">
        <v>34</v>
      </c>
      <c r="D5304" s="1">
        <v>2016</v>
      </c>
      <c r="E5304" s="1">
        <v>31075</v>
      </c>
      <c r="F5304" s="1" t="s">
        <v>23</v>
      </c>
      <c r="G5304" s="1" t="s">
        <v>35</v>
      </c>
      <c r="H5304" s="1" t="s">
        <v>36</v>
      </c>
      <c r="I5304" s="1">
        <v>12.07</v>
      </c>
      <c r="J5304" s="1" t="s">
        <v>24</v>
      </c>
      <c r="K5304" s="1" t="s">
        <v>226</v>
      </c>
      <c r="L5304" s="1">
        <v>7</v>
      </c>
      <c r="N5304" s="1">
        <v>49.79</v>
      </c>
      <c r="P5304" s="2">
        <f t="shared" si="345"/>
        <v>241.4</v>
      </c>
      <c r="R5304" t="str">
        <f t="shared" si="344"/>
        <v/>
      </c>
    </row>
    <row r="5305" spans="1:18" ht="20.399999999999999" x14ac:dyDescent="0.35">
      <c r="A5305" s="1">
        <v>5303</v>
      </c>
      <c r="B5305" s="1" t="s">
        <v>2672</v>
      </c>
      <c r="C5305" s="1" t="s">
        <v>57</v>
      </c>
      <c r="D5305" s="1">
        <v>2015</v>
      </c>
      <c r="E5305" s="1">
        <v>4311</v>
      </c>
      <c r="F5305" s="1" t="s">
        <v>23</v>
      </c>
      <c r="G5305" s="1" t="s">
        <v>17</v>
      </c>
      <c r="H5305" s="1" t="s">
        <v>18</v>
      </c>
      <c r="I5305" s="1">
        <v>25.83</v>
      </c>
      <c r="J5305" s="1" t="s">
        <v>24</v>
      </c>
      <c r="K5305" s="1" t="s">
        <v>405</v>
      </c>
      <c r="L5305" s="1">
        <v>5</v>
      </c>
      <c r="N5305" s="1">
        <v>4.8</v>
      </c>
      <c r="P5305" s="2">
        <f t="shared" si="345"/>
        <v>99</v>
      </c>
      <c r="R5305" t="str">
        <f t="shared" si="344"/>
        <v/>
      </c>
    </row>
    <row r="5306" spans="1:18" ht="20.399999999999999" x14ac:dyDescent="0.35">
      <c r="A5306" s="1">
        <v>5304</v>
      </c>
      <c r="B5306" s="1" t="s">
        <v>303</v>
      </c>
      <c r="C5306" s="1" t="s">
        <v>74</v>
      </c>
      <c r="D5306" s="1">
        <v>2017</v>
      </c>
      <c r="E5306" s="1">
        <v>21000</v>
      </c>
      <c r="F5306" s="1" t="s">
        <v>23</v>
      </c>
      <c r="G5306" s="1" t="s">
        <v>35</v>
      </c>
      <c r="H5306" s="1" t="s">
        <v>18</v>
      </c>
      <c r="I5306" s="1">
        <v>21.76</v>
      </c>
      <c r="J5306" s="1" t="s">
        <v>24</v>
      </c>
      <c r="K5306" s="1" t="s">
        <v>77</v>
      </c>
      <c r="L5306" s="1">
        <v>5</v>
      </c>
      <c r="M5306" s="1" t="s">
        <v>649</v>
      </c>
      <c r="N5306" s="1">
        <v>35</v>
      </c>
      <c r="P5306" s="2">
        <f t="shared" si="345"/>
        <v>190</v>
      </c>
      <c r="Q5306">
        <f t="shared" si="343"/>
        <v>6207000</v>
      </c>
      <c r="R5306">
        <f t="shared" si="344"/>
        <v>99.996938939906556</v>
      </c>
    </row>
    <row r="5307" spans="1:18" ht="20.399999999999999" x14ac:dyDescent="0.35">
      <c r="A5307" s="1">
        <v>5305</v>
      </c>
      <c r="B5307" s="1" t="s">
        <v>1718</v>
      </c>
      <c r="C5307" s="1" t="s">
        <v>74</v>
      </c>
      <c r="D5307" s="1">
        <v>2011</v>
      </c>
      <c r="E5307" s="1">
        <v>54000</v>
      </c>
      <c r="F5307" s="1" t="s">
        <v>23</v>
      </c>
      <c r="G5307" s="1" t="s">
        <v>35</v>
      </c>
      <c r="H5307" s="1" t="s">
        <v>18</v>
      </c>
      <c r="I5307" s="1">
        <v>14</v>
      </c>
      <c r="J5307" s="1" t="s">
        <v>24</v>
      </c>
      <c r="K5307" s="1" t="s">
        <v>591</v>
      </c>
      <c r="L5307" s="1">
        <v>5</v>
      </c>
      <c r="N5307" s="1">
        <v>21.99</v>
      </c>
      <c r="P5307" s="2">
        <f t="shared" si="345"/>
        <v>224</v>
      </c>
      <c r="R5307" t="str">
        <f t="shared" si="344"/>
        <v/>
      </c>
    </row>
    <row r="5308" spans="1:18" ht="20.399999999999999" x14ac:dyDescent="0.35">
      <c r="A5308" s="1">
        <v>5306</v>
      </c>
      <c r="B5308" s="1" t="s">
        <v>1956</v>
      </c>
      <c r="C5308" s="1" t="s">
        <v>15</v>
      </c>
      <c r="D5308" s="1">
        <v>2007</v>
      </c>
      <c r="E5308" s="1">
        <v>50000</v>
      </c>
      <c r="F5308" s="1" t="s">
        <v>28</v>
      </c>
      <c r="G5308" s="1" t="s">
        <v>17</v>
      </c>
      <c r="H5308" s="1" t="s">
        <v>36</v>
      </c>
      <c r="I5308" s="1">
        <v>17.3</v>
      </c>
      <c r="J5308" s="1" t="s">
        <v>24</v>
      </c>
      <c r="K5308" s="1" t="s">
        <v>106</v>
      </c>
      <c r="L5308" s="1">
        <v>5</v>
      </c>
      <c r="N5308" s="1">
        <v>1.1000000000000001</v>
      </c>
      <c r="P5308" s="2">
        <f t="shared" si="345"/>
        <v>64</v>
      </c>
      <c r="R5308" t="str">
        <f t="shared" si="344"/>
        <v/>
      </c>
    </row>
    <row r="5309" spans="1:18" ht="20.399999999999999" x14ac:dyDescent="0.35">
      <c r="A5309" s="1">
        <v>5307</v>
      </c>
      <c r="B5309" s="1" t="s">
        <v>1354</v>
      </c>
      <c r="C5309" s="1" t="s">
        <v>61</v>
      </c>
      <c r="D5309" s="1">
        <v>2018</v>
      </c>
      <c r="E5309" s="1">
        <v>13000</v>
      </c>
      <c r="F5309" s="1" t="s">
        <v>28</v>
      </c>
      <c r="G5309" s="1" t="s">
        <v>17</v>
      </c>
      <c r="H5309" s="1" t="s">
        <v>18</v>
      </c>
      <c r="I5309" s="1">
        <v>21.4</v>
      </c>
      <c r="J5309" s="1" t="s">
        <v>24</v>
      </c>
      <c r="K5309" s="1" t="s">
        <v>347</v>
      </c>
      <c r="L5309" s="1">
        <v>5</v>
      </c>
      <c r="N5309" s="1">
        <v>6.6</v>
      </c>
      <c r="P5309" s="2">
        <f t="shared" si="345"/>
        <v>83.1</v>
      </c>
      <c r="R5309" t="str">
        <f t="shared" si="344"/>
        <v/>
      </c>
    </row>
    <row r="5310" spans="1:18" ht="20.399999999999999" x14ac:dyDescent="0.35">
      <c r="A5310" s="1">
        <v>5308</v>
      </c>
      <c r="B5310" s="1" t="s">
        <v>988</v>
      </c>
      <c r="C5310" s="1" t="s">
        <v>22</v>
      </c>
      <c r="D5310" s="1">
        <v>2013</v>
      </c>
      <c r="E5310" s="1">
        <v>74000</v>
      </c>
      <c r="F5310" s="1" t="s">
        <v>28</v>
      </c>
      <c r="G5310" s="1" t="s">
        <v>17</v>
      </c>
      <c r="H5310" s="1" t="s">
        <v>18</v>
      </c>
      <c r="I5310" s="1">
        <v>22</v>
      </c>
      <c r="J5310" s="1" t="s">
        <v>24</v>
      </c>
      <c r="K5310" s="1" t="s">
        <v>291</v>
      </c>
      <c r="L5310" s="1">
        <v>5</v>
      </c>
      <c r="M5310" s="1" t="s">
        <v>2673</v>
      </c>
      <c r="N5310" s="1">
        <v>4.5</v>
      </c>
      <c r="P5310" s="2">
        <f t="shared" si="345"/>
        <v>81.8</v>
      </c>
      <c r="Q5310">
        <f t="shared" si="343"/>
        <v>767000</v>
      </c>
      <c r="R5310">
        <f t="shared" si="344"/>
        <v>99.989335071707956</v>
      </c>
    </row>
    <row r="5311" spans="1:18" ht="20.399999999999999" x14ac:dyDescent="0.35">
      <c r="A5311" s="1">
        <v>5309</v>
      </c>
      <c r="B5311" s="1" t="s">
        <v>789</v>
      </c>
      <c r="C5311" s="1" t="s">
        <v>22</v>
      </c>
      <c r="D5311" s="1">
        <v>2009</v>
      </c>
      <c r="E5311" s="1">
        <v>75000</v>
      </c>
      <c r="F5311" s="1" t="s">
        <v>28</v>
      </c>
      <c r="G5311" s="1" t="s">
        <v>17</v>
      </c>
      <c r="H5311" s="1" t="s">
        <v>36</v>
      </c>
      <c r="I5311" s="1">
        <v>14.7</v>
      </c>
      <c r="J5311" s="1" t="s">
        <v>24</v>
      </c>
      <c r="K5311" s="1" t="s">
        <v>451</v>
      </c>
      <c r="L5311" s="1">
        <v>5</v>
      </c>
      <c r="N5311" s="1">
        <v>1</v>
      </c>
      <c r="P5311" s="2">
        <f t="shared" si="345"/>
        <v>76</v>
      </c>
      <c r="R5311" t="str">
        <f t="shared" si="344"/>
        <v/>
      </c>
    </row>
    <row r="5312" spans="1:18" ht="20.399999999999999" x14ac:dyDescent="0.35">
      <c r="A5312" s="1">
        <v>5310</v>
      </c>
      <c r="B5312" s="1" t="s">
        <v>743</v>
      </c>
      <c r="C5312" s="1" t="s">
        <v>27</v>
      </c>
      <c r="D5312" s="1">
        <v>2017</v>
      </c>
      <c r="E5312" s="1">
        <v>25000</v>
      </c>
      <c r="F5312" s="1" t="s">
        <v>23</v>
      </c>
      <c r="G5312" s="1" t="s">
        <v>17</v>
      </c>
      <c r="H5312" s="1" t="s">
        <v>18</v>
      </c>
      <c r="I5312" s="1">
        <v>20.14</v>
      </c>
      <c r="J5312" s="1" t="s">
        <v>24</v>
      </c>
      <c r="K5312" s="1" t="s">
        <v>756</v>
      </c>
      <c r="L5312" s="1">
        <v>5</v>
      </c>
      <c r="M5312" s="1" t="s">
        <v>2674</v>
      </c>
      <c r="N5312" s="1">
        <v>6.9</v>
      </c>
      <c r="P5312" s="2">
        <f t="shared" si="345"/>
        <v>88</v>
      </c>
      <c r="Q5312">
        <f t="shared" si="343"/>
        <v>997000.00000000012</v>
      </c>
      <c r="R5312">
        <f t="shared" si="344"/>
        <v>99.991173520561688</v>
      </c>
    </row>
    <row r="5313" spans="1:18" ht="20.399999999999999" x14ac:dyDescent="0.35">
      <c r="A5313" s="1">
        <v>5311</v>
      </c>
      <c r="B5313" s="1" t="s">
        <v>63</v>
      </c>
      <c r="C5313" s="1" t="s">
        <v>39</v>
      </c>
      <c r="D5313" s="1">
        <v>2012</v>
      </c>
      <c r="E5313" s="1">
        <v>139000</v>
      </c>
      <c r="F5313" s="1" t="s">
        <v>23</v>
      </c>
      <c r="G5313" s="1" t="s">
        <v>35</v>
      </c>
      <c r="H5313" s="1" t="s">
        <v>18</v>
      </c>
      <c r="I5313" s="1">
        <v>0</v>
      </c>
      <c r="J5313" s="1" t="s">
        <v>24</v>
      </c>
      <c r="K5313" s="1" t="s">
        <v>64</v>
      </c>
      <c r="L5313" s="1">
        <v>5</v>
      </c>
      <c r="N5313" s="1">
        <v>16.75</v>
      </c>
      <c r="P5313" s="2">
        <f t="shared" si="345"/>
        <v>115</v>
      </c>
      <c r="R5313" t="str">
        <f t="shared" si="344"/>
        <v/>
      </c>
    </row>
    <row r="5314" spans="1:18" ht="20.399999999999999" x14ac:dyDescent="0.35">
      <c r="A5314" s="1">
        <v>5312</v>
      </c>
      <c r="B5314" s="1" t="s">
        <v>1011</v>
      </c>
      <c r="C5314" s="1" t="s">
        <v>15</v>
      </c>
      <c r="D5314" s="1">
        <v>2015</v>
      </c>
      <c r="E5314" s="1">
        <v>52000</v>
      </c>
      <c r="F5314" s="1" t="s">
        <v>23</v>
      </c>
      <c r="G5314" s="1" t="s">
        <v>35</v>
      </c>
      <c r="H5314" s="1" t="s">
        <v>18</v>
      </c>
      <c r="I5314" s="1">
        <v>14.16</v>
      </c>
      <c r="J5314" s="1" t="s">
        <v>24</v>
      </c>
      <c r="K5314" s="1" t="s">
        <v>640</v>
      </c>
      <c r="L5314" s="1">
        <v>5</v>
      </c>
      <c r="N5314" s="1">
        <v>25.49</v>
      </c>
      <c r="P5314" s="2">
        <f t="shared" si="345"/>
        <v>174.3</v>
      </c>
      <c r="R5314" t="str">
        <f t="shared" si="344"/>
        <v/>
      </c>
    </row>
    <row r="5315" spans="1:18" ht="20.399999999999999" x14ac:dyDescent="0.35">
      <c r="A5315" s="1">
        <v>5313</v>
      </c>
      <c r="B5315" s="1" t="s">
        <v>1968</v>
      </c>
      <c r="C5315" s="1" t="s">
        <v>27</v>
      </c>
      <c r="D5315" s="1">
        <v>2015</v>
      </c>
      <c r="E5315" s="1">
        <v>20000</v>
      </c>
      <c r="F5315" s="1" t="s">
        <v>23</v>
      </c>
      <c r="G5315" s="1" t="s">
        <v>35</v>
      </c>
      <c r="H5315" s="1" t="s">
        <v>18</v>
      </c>
      <c r="I5315" s="1">
        <v>18.53</v>
      </c>
      <c r="J5315" s="1" t="s">
        <v>24</v>
      </c>
      <c r="K5315" s="1" t="s">
        <v>186</v>
      </c>
      <c r="L5315" s="1">
        <v>5</v>
      </c>
      <c r="M5315" s="1" t="s">
        <v>2675</v>
      </c>
      <c r="N5315" s="1">
        <v>35.5</v>
      </c>
      <c r="P5315" s="2">
        <f t="shared" ref="P5315:P5378" si="346">--LEFT(K5315, FIND(" ", K5315) - 1)</f>
        <v>187.74</v>
      </c>
      <c r="Q5315">
        <f t="shared" si="343"/>
        <v>6767000</v>
      </c>
      <c r="R5315">
        <f t="shared" si="344"/>
        <v>99.997225653908671</v>
      </c>
    </row>
    <row r="5316" spans="1:18" ht="20.399999999999999" x14ac:dyDescent="0.35">
      <c r="A5316" s="1">
        <v>5314</v>
      </c>
      <c r="B5316" s="1" t="s">
        <v>1783</v>
      </c>
      <c r="C5316" s="1" t="s">
        <v>53</v>
      </c>
      <c r="D5316" s="1">
        <v>2018</v>
      </c>
      <c r="E5316" s="1">
        <v>32663</v>
      </c>
      <c r="F5316" s="1" t="s">
        <v>23</v>
      </c>
      <c r="G5316" s="1" t="s">
        <v>17</v>
      </c>
      <c r="H5316" s="1" t="s">
        <v>18</v>
      </c>
      <c r="I5316" s="1">
        <v>24</v>
      </c>
      <c r="J5316" s="1" t="s">
        <v>24</v>
      </c>
      <c r="K5316" s="1" t="s">
        <v>893</v>
      </c>
      <c r="L5316" s="1">
        <v>5</v>
      </c>
      <c r="M5316" s="1" t="s">
        <v>2441</v>
      </c>
      <c r="N5316" s="1">
        <v>6.28</v>
      </c>
      <c r="P5316" s="2">
        <f t="shared" si="346"/>
        <v>73.97</v>
      </c>
      <c r="Q5316">
        <f t="shared" si="343"/>
        <v>818000</v>
      </c>
      <c r="R5316">
        <f t="shared" si="344"/>
        <v>99.990957212713937</v>
      </c>
    </row>
    <row r="5317" spans="1:18" ht="20.399999999999999" x14ac:dyDescent="0.35">
      <c r="A5317" s="1">
        <v>5315</v>
      </c>
      <c r="B5317" s="1" t="s">
        <v>2379</v>
      </c>
      <c r="C5317" s="1" t="s">
        <v>61</v>
      </c>
      <c r="D5317" s="1">
        <v>2012</v>
      </c>
      <c r="E5317" s="1">
        <v>76777</v>
      </c>
      <c r="F5317" s="1" t="s">
        <v>23</v>
      </c>
      <c r="G5317" s="1" t="s">
        <v>17</v>
      </c>
      <c r="H5317" s="1" t="s">
        <v>36</v>
      </c>
      <c r="I5317" s="1">
        <v>12.05</v>
      </c>
      <c r="J5317" s="1" t="s">
        <v>24</v>
      </c>
      <c r="K5317" s="1" t="s">
        <v>266</v>
      </c>
      <c r="L5317" s="1">
        <v>8</v>
      </c>
      <c r="N5317" s="1">
        <v>4.88</v>
      </c>
      <c r="P5317" s="2">
        <f t="shared" si="346"/>
        <v>120</v>
      </c>
      <c r="R5317" t="str">
        <f t="shared" si="344"/>
        <v/>
      </c>
    </row>
    <row r="5318" spans="1:18" ht="20.399999999999999" x14ac:dyDescent="0.35">
      <c r="A5318" s="1">
        <v>5316</v>
      </c>
      <c r="B5318" s="1" t="s">
        <v>1510</v>
      </c>
      <c r="C5318" s="1" t="s">
        <v>39</v>
      </c>
      <c r="D5318" s="1">
        <v>2016</v>
      </c>
      <c r="E5318" s="1">
        <v>100303</v>
      </c>
      <c r="F5318" s="1" t="s">
        <v>23</v>
      </c>
      <c r="G5318" s="1" t="s">
        <v>17</v>
      </c>
      <c r="H5318" s="1" t="s">
        <v>18</v>
      </c>
      <c r="I5318" s="1">
        <v>22.95</v>
      </c>
      <c r="J5318" s="1" t="s">
        <v>24</v>
      </c>
      <c r="K5318" s="1" t="s">
        <v>51</v>
      </c>
      <c r="L5318" s="1">
        <v>5</v>
      </c>
      <c r="M5318" s="1" t="s">
        <v>1511</v>
      </c>
      <c r="N5318" s="1">
        <v>3.7</v>
      </c>
      <c r="P5318" s="2">
        <f t="shared" si="346"/>
        <v>74</v>
      </c>
      <c r="Q5318">
        <f t="shared" si="343"/>
        <v>743000</v>
      </c>
      <c r="R5318">
        <f t="shared" si="344"/>
        <v>99.990040376850615</v>
      </c>
    </row>
    <row r="5319" spans="1:18" ht="20.399999999999999" x14ac:dyDescent="0.35">
      <c r="A5319" s="1">
        <v>5317</v>
      </c>
      <c r="B5319" s="1" t="s">
        <v>621</v>
      </c>
      <c r="C5319" s="1" t="s">
        <v>53</v>
      </c>
      <c r="D5319" s="1">
        <v>2015</v>
      </c>
      <c r="E5319" s="1">
        <v>43993</v>
      </c>
      <c r="F5319" s="1" t="s">
        <v>28</v>
      </c>
      <c r="G5319" s="1" t="s">
        <v>17</v>
      </c>
      <c r="H5319" s="1" t="s">
        <v>18</v>
      </c>
      <c r="I5319" s="1">
        <v>21.1</v>
      </c>
      <c r="J5319" s="1" t="s">
        <v>24</v>
      </c>
      <c r="K5319" s="1" t="s">
        <v>41</v>
      </c>
      <c r="L5319" s="1">
        <v>5</v>
      </c>
      <c r="N5319" s="1">
        <v>3.45</v>
      </c>
      <c r="P5319" s="2">
        <f t="shared" si="346"/>
        <v>55.2</v>
      </c>
      <c r="R5319" t="str">
        <f t="shared" si="344"/>
        <v/>
      </c>
    </row>
    <row r="5320" spans="1:18" ht="20.399999999999999" x14ac:dyDescent="0.35">
      <c r="A5320" s="1">
        <v>5318</v>
      </c>
      <c r="B5320" s="1" t="s">
        <v>2045</v>
      </c>
      <c r="C5320" s="1" t="s">
        <v>53</v>
      </c>
      <c r="D5320" s="1">
        <v>2016</v>
      </c>
      <c r="E5320" s="1">
        <v>72118</v>
      </c>
      <c r="F5320" s="1" t="s">
        <v>23</v>
      </c>
      <c r="G5320" s="1" t="s">
        <v>17</v>
      </c>
      <c r="H5320" s="1" t="s">
        <v>18</v>
      </c>
      <c r="I5320" s="1">
        <v>15.4</v>
      </c>
      <c r="J5320" s="1" t="s">
        <v>24</v>
      </c>
      <c r="K5320" s="1" t="s">
        <v>266</v>
      </c>
      <c r="L5320" s="1">
        <v>8</v>
      </c>
      <c r="N5320" s="1">
        <v>10.23</v>
      </c>
      <c r="P5320" s="2">
        <f t="shared" si="346"/>
        <v>120</v>
      </c>
      <c r="R5320" t="str">
        <f t="shared" si="344"/>
        <v/>
      </c>
    </row>
    <row r="5321" spans="1:18" ht="20.399999999999999" x14ac:dyDescent="0.35">
      <c r="A5321" s="1">
        <v>5319</v>
      </c>
      <c r="B5321" s="1" t="s">
        <v>2676</v>
      </c>
      <c r="C5321" s="1" t="s">
        <v>74</v>
      </c>
      <c r="D5321" s="1">
        <v>2010</v>
      </c>
      <c r="E5321" s="1">
        <v>83000</v>
      </c>
      <c r="F5321" s="1" t="s">
        <v>28</v>
      </c>
      <c r="G5321" s="1" t="s">
        <v>35</v>
      </c>
      <c r="H5321" s="1" t="s">
        <v>36</v>
      </c>
      <c r="I5321" s="1">
        <v>11.1</v>
      </c>
      <c r="J5321" s="1" t="s">
        <v>24</v>
      </c>
      <c r="K5321" s="1" t="s">
        <v>1370</v>
      </c>
      <c r="L5321" s="1">
        <v>5</v>
      </c>
      <c r="N5321" s="1">
        <v>6.5</v>
      </c>
      <c r="P5321" s="2">
        <f t="shared" si="346"/>
        <v>142</v>
      </c>
      <c r="R5321" t="str">
        <f t="shared" si="344"/>
        <v/>
      </c>
    </row>
    <row r="5322" spans="1:18" ht="20.399999999999999" x14ac:dyDescent="0.35">
      <c r="A5322" s="1">
        <v>5320</v>
      </c>
      <c r="B5322" s="1" t="s">
        <v>849</v>
      </c>
      <c r="C5322" s="1" t="s">
        <v>15</v>
      </c>
      <c r="D5322" s="1">
        <v>2016</v>
      </c>
      <c r="E5322" s="1">
        <v>7523</v>
      </c>
      <c r="F5322" s="1" t="s">
        <v>28</v>
      </c>
      <c r="G5322" s="1" t="s">
        <v>17</v>
      </c>
      <c r="H5322" s="1" t="s">
        <v>18</v>
      </c>
      <c r="I5322" s="1">
        <v>16.2</v>
      </c>
      <c r="J5322" s="1" t="s">
        <v>24</v>
      </c>
      <c r="K5322" s="1" t="s">
        <v>51</v>
      </c>
      <c r="L5322" s="1">
        <v>5</v>
      </c>
      <c r="N5322" s="1">
        <v>6.15</v>
      </c>
      <c r="P5322" s="2">
        <f t="shared" si="346"/>
        <v>74</v>
      </c>
      <c r="R5322" t="str">
        <f t="shared" si="344"/>
        <v/>
      </c>
    </row>
    <row r="5323" spans="1:18" ht="20.399999999999999" x14ac:dyDescent="0.35">
      <c r="A5323" s="1">
        <v>5321</v>
      </c>
      <c r="B5323" s="1" t="s">
        <v>1009</v>
      </c>
      <c r="C5323" s="1" t="s">
        <v>15</v>
      </c>
      <c r="D5323" s="1">
        <v>2014</v>
      </c>
      <c r="E5323" s="1">
        <v>34670</v>
      </c>
      <c r="F5323" s="1" t="s">
        <v>28</v>
      </c>
      <c r="G5323" s="1" t="s">
        <v>17</v>
      </c>
      <c r="H5323" s="1" t="s">
        <v>18</v>
      </c>
      <c r="I5323" s="1">
        <v>15.1</v>
      </c>
      <c r="J5323" s="1" t="s">
        <v>24</v>
      </c>
      <c r="K5323" s="1" t="s">
        <v>239</v>
      </c>
      <c r="L5323" s="1">
        <v>7</v>
      </c>
      <c r="M5323" s="1" t="s">
        <v>1535</v>
      </c>
      <c r="N5323" s="1">
        <v>2.9</v>
      </c>
      <c r="P5323" s="2">
        <f t="shared" si="346"/>
        <v>73</v>
      </c>
      <c r="Q5323">
        <f t="shared" ref="Q5323:Q5377" si="347">VALUE(SUBSTITUTE(SUBSTITUTE(TRIM(M5323), CHAR(160), ""), " Lakh", "")) * 100000</f>
        <v>471000</v>
      </c>
      <c r="R5323">
        <f t="shared" si="344"/>
        <v>99.984501061571123</v>
      </c>
    </row>
    <row r="5324" spans="1:18" ht="20.399999999999999" x14ac:dyDescent="0.35">
      <c r="A5324" s="1">
        <v>5322</v>
      </c>
      <c r="B5324" s="1" t="s">
        <v>834</v>
      </c>
      <c r="C5324" s="1" t="s">
        <v>129</v>
      </c>
      <c r="D5324" s="1">
        <v>2016</v>
      </c>
      <c r="E5324" s="1">
        <v>30000</v>
      </c>
      <c r="F5324" s="1" t="s">
        <v>23</v>
      </c>
      <c r="G5324" s="1" t="s">
        <v>17</v>
      </c>
      <c r="H5324" s="1" t="s">
        <v>18</v>
      </c>
      <c r="I5324" s="1">
        <v>24</v>
      </c>
      <c r="J5324" s="1" t="s">
        <v>24</v>
      </c>
      <c r="K5324" s="1" t="s">
        <v>424</v>
      </c>
      <c r="L5324" s="1">
        <v>5</v>
      </c>
      <c r="N5324" s="1">
        <v>5.5</v>
      </c>
      <c r="P5324" s="2">
        <f t="shared" si="346"/>
        <v>70</v>
      </c>
      <c r="R5324" t="str">
        <f t="shared" si="344"/>
        <v/>
      </c>
    </row>
    <row r="5325" spans="1:18" ht="20.399999999999999" x14ac:dyDescent="0.35">
      <c r="A5325" s="1">
        <v>5323</v>
      </c>
      <c r="B5325" s="1" t="s">
        <v>941</v>
      </c>
      <c r="C5325" s="1" t="s">
        <v>27</v>
      </c>
      <c r="D5325" s="1">
        <v>2017</v>
      </c>
      <c r="E5325" s="1">
        <v>17000</v>
      </c>
      <c r="F5325" s="1" t="s">
        <v>23</v>
      </c>
      <c r="G5325" s="1" t="s">
        <v>35</v>
      </c>
      <c r="H5325" s="1" t="s">
        <v>18</v>
      </c>
      <c r="I5325" s="1">
        <v>10.91</v>
      </c>
      <c r="J5325" s="1" t="s">
        <v>24</v>
      </c>
      <c r="K5325" s="1" t="s">
        <v>942</v>
      </c>
      <c r="L5325" s="1">
        <v>7</v>
      </c>
      <c r="N5325" s="1">
        <v>31</v>
      </c>
      <c r="P5325" s="2">
        <f t="shared" si="346"/>
        <v>197</v>
      </c>
      <c r="R5325" t="str">
        <f t="shared" ref="R5325:R5388" si="348">IF(Q5325&lt;&gt;"", ((Q5325 - P5325) / Q5325) * 100, "")</f>
        <v/>
      </c>
    </row>
    <row r="5326" spans="1:18" ht="20.399999999999999" x14ac:dyDescent="0.35">
      <c r="A5326" s="1">
        <v>5324</v>
      </c>
      <c r="B5326" s="1" t="s">
        <v>1783</v>
      </c>
      <c r="C5326" s="1" t="s">
        <v>61</v>
      </c>
      <c r="D5326" s="1">
        <v>2015</v>
      </c>
      <c r="E5326" s="1">
        <v>59261</v>
      </c>
      <c r="F5326" s="1" t="s">
        <v>23</v>
      </c>
      <c r="G5326" s="1" t="s">
        <v>17</v>
      </c>
      <c r="H5326" s="1" t="s">
        <v>18</v>
      </c>
      <c r="I5326" s="1">
        <v>24</v>
      </c>
      <c r="J5326" s="1" t="s">
        <v>24</v>
      </c>
      <c r="K5326" s="1" t="s">
        <v>893</v>
      </c>
      <c r="L5326" s="1">
        <v>5</v>
      </c>
      <c r="M5326" s="1" t="s">
        <v>2441</v>
      </c>
      <c r="N5326" s="1">
        <v>4.25</v>
      </c>
      <c r="P5326" s="2">
        <f t="shared" si="346"/>
        <v>73.97</v>
      </c>
      <c r="Q5326">
        <f t="shared" si="347"/>
        <v>818000</v>
      </c>
      <c r="R5326">
        <f t="shared" si="348"/>
        <v>99.990957212713937</v>
      </c>
    </row>
    <row r="5327" spans="1:18" ht="20.399999999999999" x14ac:dyDescent="0.35">
      <c r="A5327" s="1">
        <v>5325</v>
      </c>
      <c r="B5327" s="1" t="s">
        <v>143</v>
      </c>
      <c r="C5327" s="1" t="s">
        <v>53</v>
      </c>
      <c r="D5327" s="1">
        <v>2016</v>
      </c>
      <c r="E5327" s="1">
        <v>65210</v>
      </c>
      <c r="F5327" s="1" t="s">
        <v>23</v>
      </c>
      <c r="G5327" s="1" t="s">
        <v>17</v>
      </c>
      <c r="H5327" s="1" t="s">
        <v>18</v>
      </c>
      <c r="I5327" s="1">
        <v>22.9</v>
      </c>
      <c r="J5327" s="1" t="s">
        <v>24</v>
      </c>
      <c r="K5327" s="1" t="s">
        <v>51</v>
      </c>
      <c r="L5327" s="1">
        <v>5</v>
      </c>
      <c r="N5327" s="1">
        <v>5.48</v>
      </c>
      <c r="P5327" s="2">
        <f t="shared" si="346"/>
        <v>74</v>
      </c>
      <c r="R5327" t="str">
        <f t="shared" si="348"/>
        <v/>
      </c>
    </row>
    <row r="5328" spans="1:18" ht="20.399999999999999" x14ac:dyDescent="0.35">
      <c r="A5328" s="1">
        <v>5326</v>
      </c>
      <c r="B5328" s="1" t="s">
        <v>638</v>
      </c>
      <c r="C5328" s="1" t="s">
        <v>74</v>
      </c>
      <c r="D5328" s="1">
        <v>2016</v>
      </c>
      <c r="E5328" s="1">
        <v>19000</v>
      </c>
      <c r="F5328" s="1" t="s">
        <v>28</v>
      </c>
      <c r="G5328" s="1" t="s">
        <v>17</v>
      </c>
      <c r="H5328" s="1" t="s">
        <v>18</v>
      </c>
      <c r="I5328" s="1">
        <v>18.600000000000001</v>
      </c>
      <c r="J5328" s="1" t="s">
        <v>24</v>
      </c>
      <c r="K5328" s="1" t="s">
        <v>368</v>
      </c>
      <c r="L5328" s="1">
        <v>5</v>
      </c>
      <c r="N5328" s="1">
        <v>7.25</v>
      </c>
      <c r="P5328" s="2">
        <f t="shared" si="346"/>
        <v>81.83</v>
      </c>
      <c r="R5328" t="str">
        <f t="shared" si="348"/>
        <v/>
      </c>
    </row>
    <row r="5329" spans="1:18" ht="20.399999999999999" x14ac:dyDescent="0.35">
      <c r="A5329" s="1">
        <v>5327</v>
      </c>
      <c r="B5329" s="1" t="s">
        <v>732</v>
      </c>
      <c r="C5329" s="1" t="s">
        <v>39</v>
      </c>
      <c r="D5329" s="1">
        <v>2012</v>
      </c>
      <c r="E5329" s="1">
        <v>50000</v>
      </c>
      <c r="F5329" s="1" t="s">
        <v>28</v>
      </c>
      <c r="G5329" s="1" t="s">
        <v>17</v>
      </c>
      <c r="H5329" s="1" t="s">
        <v>18</v>
      </c>
      <c r="I5329" s="1">
        <v>17.5</v>
      </c>
      <c r="J5329" s="1" t="s">
        <v>24</v>
      </c>
      <c r="K5329" s="1" t="s">
        <v>733</v>
      </c>
      <c r="L5329" s="1">
        <v>5</v>
      </c>
      <c r="N5329" s="1">
        <v>3</v>
      </c>
      <c r="P5329" s="2">
        <f t="shared" si="346"/>
        <v>85.8</v>
      </c>
      <c r="R5329" t="str">
        <f t="shared" si="348"/>
        <v/>
      </c>
    </row>
    <row r="5330" spans="1:18" ht="20.399999999999999" x14ac:dyDescent="0.35">
      <c r="A5330" s="1">
        <v>5328</v>
      </c>
      <c r="B5330" s="1" t="s">
        <v>242</v>
      </c>
      <c r="C5330" s="1" t="s">
        <v>39</v>
      </c>
      <c r="D5330" s="1">
        <v>2015</v>
      </c>
      <c r="E5330" s="1">
        <v>47000</v>
      </c>
      <c r="F5330" s="1" t="s">
        <v>23</v>
      </c>
      <c r="G5330" s="1" t="s">
        <v>35</v>
      </c>
      <c r="H5330" s="1" t="s">
        <v>18</v>
      </c>
      <c r="I5330" s="1">
        <v>22.69</v>
      </c>
      <c r="J5330" s="1" t="s">
        <v>24</v>
      </c>
      <c r="K5330" s="1" t="s">
        <v>77</v>
      </c>
      <c r="L5330" s="1">
        <v>5</v>
      </c>
      <c r="M5330" s="1" t="s">
        <v>2677</v>
      </c>
      <c r="N5330" s="1">
        <v>29.5</v>
      </c>
      <c r="P5330" s="2">
        <f t="shared" si="346"/>
        <v>190</v>
      </c>
      <c r="Q5330">
        <f t="shared" si="347"/>
        <v>5368000</v>
      </c>
      <c r="R5330">
        <f t="shared" si="348"/>
        <v>99.996460506706413</v>
      </c>
    </row>
    <row r="5331" spans="1:18" ht="20.399999999999999" x14ac:dyDescent="0.35">
      <c r="A5331" s="1">
        <v>5329</v>
      </c>
      <c r="B5331" s="1" t="s">
        <v>510</v>
      </c>
      <c r="C5331" s="1" t="s">
        <v>15</v>
      </c>
      <c r="D5331" s="1">
        <v>2007</v>
      </c>
      <c r="E5331" s="1">
        <v>75000</v>
      </c>
      <c r="F5331" s="1" t="s">
        <v>28</v>
      </c>
      <c r="G5331" s="1" t="s">
        <v>17</v>
      </c>
      <c r="H5331" s="1" t="s">
        <v>36</v>
      </c>
      <c r="I5331" s="1">
        <v>17.7</v>
      </c>
      <c r="J5331" s="1" t="s">
        <v>24</v>
      </c>
      <c r="K5331" s="1" t="s">
        <v>169</v>
      </c>
      <c r="L5331" s="1">
        <v>5</v>
      </c>
      <c r="N5331" s="1">
        <v>1.49</v>
      </c>
      <c r="P5331" s="2">
        <f t="shared" si="346"/>
        <v>78</v>
      </c>
      <c r="R5331" t="str">
        <f t="shared" si="348"/>
        <v/>
      </c>
    </row>
    <row r="5332" spans="1:18" ht="20.399999999999999" x14ac:dyDescent="0.35">
      <c r="A5332" s="1">
        <v>5330</v>
      </c>
      <c r="B5332" s="1" t="s">
        <v>179</v>
      </c>
      <c r="C5332" s="1" t="s">
        <v>22</v>
      </c>
      <c r="D5332" s="1">
        <v>2013</v>
      </c>
      <c r="E5332" s="1">
        <v>54534</v>
      </c>
      <c r="F5332" s="1" t="s">
        <v>28</v>
      </c>
      <c r="G5332" s="1" t="s">
        <v>35</v>
      </c>
      <c r="H5332" s="1" t="s">
        <v>18</v>
      </c>
      <c r="I5332" s="1">
        <v>16.95</v>
      </c>
      <c r="J5332" s="1" t="s">
        <v>24</v>
      </c>
      <c r="K5332" s="1" t="s">
        <v>151</v>
      </c>
      <c r="L5332" s="1">
        <v>5</v>
      </c>
      <c r="N5332" s="1">
        <v>3.65</v>
      </c>
      <c r="P5332" s="2">
        <f t="shared" si="346"/>
        <v>78.900000000000006</v>
      </c>
      <c r="R5332" t="str">
        <f t="shared" si="348"/>
        <v/>
      </c>
    </row>
    <row r="5333" spans="1:18" ht="20.399999999999999" x14ac:dyDescent="0.35">
      <c r="A5333" s="1">
        <v>5331</v>
      </c>
      <c r="B5333" s="1" t="s">
        <v>1082</v>
      </c>
      <c r="C5333" s="1" t="s">
        <v>129</v>
      </c>
      <c r="D5333" s="1">
        <v>2018</v>
      </c>
      <c r="E5333" s="1">
        <v>13000</v>
      </c>
      <c r="F5333" s="1" t="s">
        <v>23</v>
      </c>
      <c r="G5333" s="1" t="s">
        <v>17</v>
      </c>
      <c r="H5333" s="1" t="s">
        <v>18</v>
      </c>
      <c r="I5333" s="1">
        <v>23</v>
      </c>
      <c r="J5333" s="1" t="s">
        <v>24</v>
      </c>
      <c r="K5333" s="1" t="s">
        <v>1083</v>
      </c>
      <c r="L5333" s="1">
        <v>5</v>
      </c>
      <c r="M5333" s="1" t="s">
        <v>1084</v>
      </c>
      <c r="N5333" s="1">
        <v>10.9</v>
      </c>
      <c r="P5333" s="2">
        <f t="shared" si="346"/>
        <v>98.96</v>
      </c>
      <c r="Q5333">
        <f t="shared" si="347"/>
        <v>1212000</v>
      </c>
      <c r="R5333">
        <f t="shared" si="348"/>
        <v>99.99183498349835</v>
      </c>
    </row>
    <row r="5334" spans="1:18" ht="20.399999999999999" x14ac:dyDescent="0.35">
      <c r="A5334" s="1">
        <v>5332</v>
      </c>
      <c r="B5334" s="1" t="s">
        <v>1708</v>
      </c>
      <c r="C5334" s="1" t="s">
        <v>74</v>
      </c>
      <c r="D5334" s="1">
        <v>2015</v>
      </c>
      <c r="E5334" s="1">
        <v>48808</v>
      </c>
      <c r="F5334" s="1" t="s">
        <v>28</v>
      </c>
      <c r="G5334" s="1" t="s">
        <v>17</v>
      </c>
      <c r="H5334" s="1" t="s">
        <v>18</v>
      </c>
      <c r="I5334" s="1">
        <v>23.1</v>
      </c>
      <c r="J5334" s="1" t="s">
        <v>24</v>
      </c>
      <c r="K5334" s="1" t="s">
        <v>398</v>
      </c>
      <c r="L5334" s="1">
        <v>5</v>
      </c>
      <c r="M5334" s="1" t="s">
        <v>2678</v>
      </c>
      <c r="N5334" s="1">
        <v>4.3</v>
      </c>
      <c r="P5334" s="2">
        <f t="shared" si="346"/>
        <v>67.040000000000006</v>
      </c>
      <c r="Q5334">
        <f t="shared" si="347"/>
        <v>605000</v>
      </c>
      <c r="R5334">
        <f t="shared" si="348"/>
        <v>99.98891900826446</v>
      </c>
    </row>
    <row r="5335" spans="1:18" ht="20.399999999999999" x14ac:dyDescent="0.35">
      <c r="A5335" s="1">
        <v>5333</v>
      </c>
      <c r="B5335" s="1" t="s">
        <v>31</v>
      </c>
      <c r="C5335" s="1" t="s">
        <v>22</v>
      </c>
      <c r="D5335" s="1">
        <v>2012</v>
      </c>
      <c r="E5335" s="1">
        <v>63001</v>
      </c>
      <c r="F5335" s="1" t="s">
        <v>23</v>
      </c>
      <c r="G5335" s="1" t="s">
        <v>17</v>
      </c>
      <c r="H5335" s="1" t="s">
        <v>36</v>
      </c>
      <c r="I5335" s="1">
        <v>20.77</v>
      </c>
      <c r="J5335" s="1" t="s">
        <v>24</v>
      </c>
      <c r="K5335" s="1" t="s">
        <v>32</v>
      </c>
      <c r="L5335" s="1">
        <v>7</v>
      </c>
      <c r="N5335" s="1">
        <v>6.11</v>
      </c>
      <c r="P5335" s="2">
        <f t="shared" si="346"/>
        <v>88.76</v>
      </c>
      <c r="R5335" t="str">
        <f t="shared" si="348"/>
        <v/>
      </c>
    </row>
    <row r="5336" spans="1:18" ht="20.399999999999999" x14ac:dyDescent="0.35">
      <c r="A5336" s="1">
        <v>5334</v>
      </c>
      <c r="B5336" s="1" t="s">
        <v>922</v>
      </c>
      <c r="C5336" s="1" t="s">
        <v>39</v>
      </c>
      <c r="D5336" s="1">
        <v>2015</v>
      </c>
      <c r="E5336" s="1">
        <v>64771</v>
      </c>
      <c r="F5336" s="1" t="s">
        <v>23</v>
      </c>
      <c r="G5336" s="1" t="s">
        <v>17</v>
      </c>
      <c r="H5336" s="1" t="s">
        <v>18</v>
      </c>
      <c r="I5336" s="1">
        <v>12.8</v>
      </c>
      <c r="J5336" s="1" t="s">
        <v>24</v>
      </c>
      <c r="K5336" s="1" t="s">
        <v>93</v>
      </c>
      <c r="L5336" s="1">
        <v>8</v>
      </c>
      <c r="N5336" s="1">
        <v>15.5</v>
      </c>
      <c r="P5336" s="2">
        <f t="shared" si="346"/>
        <v>102</v>
      </c>
      <c r="R5336" t="str">
        <f t="shared" si="348"/>
        <v/>
      </c>
    </row>
    <row r="5337" spans="1:18" ht="20.399999999999999" x14ac:dyDescent="0.35">
      <c r="A5337" s="1">
        <v>5335</v>
      </c>
      <c r="B5337" s="1" t="s">
        <v>1415</v>
      </c>
      <c r="C5337" s="1" t="s">
        <v>15</v>
      </c>
      <c r="D5337" s="1">
        <v>2016</v>
      </c>
      <c r="E5337" s="1">
        <v>34634</v>
      </c>
      <c r="F5337" s="1" t="s">
        <v>28</v>
      </c>
      <c r="G5337" s="1" t="s">
        <v>17</v>
      </c>
      <c r="H5337" s="1" t="s">
        <v>18</v>
      </c>
      <c r="I5337" s="1">
        <v>17.8</v>
      </c>
      <c r="J5337" s="1" t="s">
        <v>24</v>
      </c>
      <c r="K5337" s="1" t="s">
        <v>201</v>
      </c>
      <c r="L5337" s="1">
        <v>5</v>
      </c>
      <c r="N5337" s="1">
        <v>6.9</v>
      </c>
      <c r="P5337" s="2">
        <f t="shared" si="346"/>
        <v>117.3</v>
      </c>
      <c r="R5337" t="str">
        <f t="shared" si="348"/>
        <v/>
      </c>
    </row>
    <row r="5338" spans="1:18" ht="20.399999999999999" x14ac:dyDescent="0.35">
      <c r="A5338" s="1">
        <v>5336</v>
      </c>
      <c r="B5338" s="1" t="s">
        <v>887</v>
      </c>
      <c r="C5338" s="1" t="s">
        <v>74</v>
      </c>
      <c r="D5338" s="1">
        <v>2012</v>
      </c>
      <c r="E5338" s="1">
        <v>69242</v>
      </c>
      <c r="F5338" s="1" t="s">
        <v>28</v>
      </c>
      <c r="G5338" s="1" t="s">
        <v>17</v>
      </c>
      <c r="H5338" s="1" t="s">
        <v>18</v>
      </c>
      <c r="I5338" s="1">
        <v>19.100000000000001</v>
      </c>
      <c r="J5338" s="1" t="s">
        <v>24</v>
      </c>
      <c r="K5338" s="1" t="s">
        <v>733</v>
      </c>
      <c r="L5338" s="1">
        <v>5</v>
      </c>
      <c r="N5338" s="1">
        <v>4.6900000000000004</v>
      </c>
      <c r="P5338" s="2">
        <f t="shared" si="346"/>
        <v>85.8</v>
      </c>
      <c r="R5338" t="str">
        <f t="shared" si="348"/>
        <v/>
      </c>
    </row>
    <row r="5339" spans="1:18" ht="20.399999999999999" x14ac:dyDescent="0.35">
      <c r="A5339" s="1">
        <v>5337</v>
      </c>
      <c r="B5339" s="1" t="s">
        <v>865</v>
      </c>
      <c r="C5339" s="1" t="s">
        <v>53</v>
      </c>
      <c r="D5339" s="1">
        <v>2011</v>
      </c>
      <c r="E5339" s="1">
        <v>33292</v>
      </c>
      <c r="F5339" s="1" t="s">
        <v>28</v>
      </c>
      <c r="G5339" s="1" t="s">
        <v>17</v>
      </c>
      <c r="H5339" s="1" t="s">
        <v>18</v>
      </c>
      <c r="I5339" s="1">
        <v>18.5</v>
      </c>
      <c r="J5339" s="1" t="s">
        <v>24</v>
      </c>
      <c r="K5339" s="1" t="s">
        <v>276</v>
      </c>
      <c r="L5339" s="1">
        <v>5</v>
      </c>
      <c r="N5339" s="1">
        <v>3.19</v>
      </c>
      <c r="P5339" s="2">
        <f t="shared" si="346"/>
        <v>85.8</v>
      </c>
      <c r="R5339" t="str">
        <f t="shared" si="348"/>
        <v/>
      </c>
    </row>
    <row r="5340" spans="1:18" ht="20.399999999999999" x14ac:dyDescent="0.35">
      <c r="A5340" s="1">
        <v>5338</v>
      </c>
      <c r="B5340" s="1" t="s">
        <v>473</v>
      </c>
      <c r="C5340" s="1" t="s">
        <v>22</v>
      </c>
      <c r="D5340" s="1">
        <v>2012</v>
      </c>
      <c r="E5340" s="1">
        <v>55000</v>
      </c>
      <c r="F5340" s="1" t="s">
        <v>28</v>
      </c>
      <c r="G5340" s="1" t="s">
        <v>35</v>
      </c>
      <c r="H5340" s="1" t="s">
        <v>36</v>
      </c>
      <c r="I5340" s="1">
        <v>15</v>
      </c>
      <c r="J5340" s="1" t="s">
        <v>24</v>
      </c>
      <c r="K5340" s="1" t="s">
        <v>69</v>
      </c>
      <c r="L5340" s="1">
        <v>5</v>
      </c>
      <c r="N5340" s="1">
        <v>3.75</v>
      </c>
      <c r="P5340" s="2">
        <f t="shared" si="346"/>
        <v>98.6</v>
      </c>
      <c r="R5340" t="str">
        <f t="shared" si="348"/>
        <v/>
      </c>
    </row>
    <row r="5341" spans="1:18" ht="20.399999999999999" x14ac:dyDescent="0.35">
      <c r="A5341" s="1">
        <v>5339</v>
      </c>
      <c r="B5341" s="1" t="s">
        <v>2679</v>
      </c>
      <c r="C5341" s="1" t="s">
        <v>22</v>
      </c>
      <c r="D5341" s="1">
        <v>2019</v>
      </c>
      <c r="E5341" s="1">
        <v>1000</v>
      </c>
      <c r="F5341" s="1" t="s">
        <v>28</v>
      </c>
      <c r="G5341" s="1" t="s">
        <v>17</v>
      </c>
      <c r="H5341" s="1" t="s">
        <v>18</v>
      </c>
      <c r="I5341" s="1">
        <v>17.190000000000001</v>
      </c>
      <c r="J5341" s="1" t="s">
        <v>24</v>
      </c>
      <c r="K5341" s="1" t="s">
        <v>327</v>
      </c>
      <c r="L5341" s="1">
        <v>5</v>
      </c>
      <c r="M5341" s="1" t="s">
        <v>2680</v>
      </c>
      <c r="N5341" s="1">
        <v>8.6</v>
      </c>
      <c r="P5341" s="2">
        <f t="shared" si="346"/>
        <v>81.86</v>
      </c>
      <c r="Q5341">
        <f t="shared" si="347"/>
        <v>1025000</v>
      </c>
      <c r="R5341">
        <f t="shared" si="348"/>
        <v>99.992013658536578</v>
      </c>
    </row>
    <row r="5342" spans="1:18" ht="20.399999999999999" x14ac:dyDescent="0.35">
      <c r="A5342" s="1">
        <v>5340</v>
      </c>
      <c r="B5342" s="1" t="s">
        <v>2015</v>
      </c>
      <c r="C5342" s="1" t="s">
        <v>27</v>
      </c>
      <c r="D5342" s="1">
        <v>2011</v>
      </c>
      <c r="E5342" s="1">
        <v>80000</v>
      </c>
      <c r="F5342" s="1" t="s">
        <v>28</v>
      </c>
      <c r="G5342" s="1" t="s">
        <v>17</v>
      </c>
      <c r="H5342" s="1" t="s">
        <v>36</v>
      </c>
      <c r="I5342" s="1">
        <v>17</v>
      </c>
      <c r="J5342" s="1" t="s">
        <v>24</v>
      </c>
      <c r="K5342" s="1" t="s">
        <v>466</v>
      </c>
      <c r="L5342" s="1">
        <v>5</v>
      </c>
      <c r="N5342" s="1">
        <v>3.85</v>
      </c>
      <c r="P5342" s="2">
        <f t="shared" si="346"/>
        <v>118</v>
      </c>
      <c r="R5342" t="str">
        <f t="shared" si="348"/>
        <v/>
      </c>
    </row>
    <row r="5343" spans="1:18" ht="20.399999999999999" x14ac:dyDescent="0.35">
      <c r="A5343" s="1">
        <v>5341</v>
      </c>
      <c r="B5343" s="1" t="s">
        <v>2681</v>
      </c>
      <c r="C5343" s="1" t="s">
        <v>34</v>
      </c>
      <c r="D5343" s="1">
        <v>2016</v>
      </c>
      <c r="E5343" s="1">
        <v>65003</v>
      </c>
      <c r="F5343" s="1" t="s">
        <v>23</v>
      </c>
      <c r="G5343" s="1" t="s">
        <v>35</v>
      </c>
      <c r="H5343" s="1" t="s">
        <v>18</v>
      </c>
      <c r="I5343" s="1">
        <v>13.6</v>
      </c>
      <c r="J5343" s="1" t="s">
        <v>24</v>
      </c>
      <c r="K5343" s="1" t="s">
        <v>2682</v>
      </c>
      <c r="L5343" s="1">
        <v>5</v>
      </c>
      <c r="N5343" s="1">
        <v>67.83</v>
      </c>
      <c r="P5343" s="2">
        <f t="shared" si="346"/>
        <v>382</v>
      </c>
      <c r="R5343" t="str">
        <f t="shared" si="348"/>
        <v/>
      </c>
    </row>
    <row r="5344" spans="1:18" ht="20.399999999999999" x14ac:dyDescent="0.35">
      <c r="A5344" s="1">
        <v>5342</v>
      </c>
      <c r="B5344" s="1" t="s">
        <v>2683</v>
      </c>
      <c r="C5344" s="1" t="s">
        <v>34</v>
      </c>
      <c r="D5344" s="1">
        <v>2019</v>
      </c>
      <c r="E5344" s="1">
        <v>16573</v>
      </c>
      <c r="F5344" s="1" t="s">
        <v>28</v>
      </c>
      <c r="G5344" s="1" t="s">
        <v>17</v>
      </c>
      <c r="H5344" s="1" t="s">
        <v>18</v>
      </c>
      <c r="I5344" s="1">
        <v>17.8</v>
      </c>
      <c r="J5344" s="1" t="s">
        <v>24</v>
      </c>
      <c r="K5344" s="1" t="s">
        <v>196</v>
      </c>
      <c r="L5344" s="1">
        <v>5</v>
      </c>
      <c r="N5344" s="1">
        <v>9.31</v>
      </c>
      <c r="P5344" s="2">
        <f t="shared" si="346"/>
        <v>86.7</v>
      </c>
      <c r="R5344" t="str">
        <f t="shared" si="348"/>
        <v/>
      </c>
    </row>
    <row r="5345" spans="1:18" ht="20.399999999999999" x14ac:dyDescent="0.35">
      <c r="A5345" s="1">
        <v>5343</v>
      </c>
      <c r="B5345" s="1" t="s">
        <v>637</v>
      </c>
      <c r="C5345" s="1" t="s">
        <v>22</v>
      </c>
      <c r="D5345" s="1">
        <v>2008</v>
      </c>
      <c r="E5345" s="1">
        <v>152633</v>
      </c>
      <c r="F5345" s="1" t="s">
        <v>28</v>
      </c>
      <c r="G5345" s="1" t="s">
        <v>35</v>
      </c>
      <c r="H5345" s="1" t="s">
        <v>18</v>
      </c>
      <c r="I5345" s="1">
        <v>12.9</v>
      </c>
      <c r="J5345" s="1" t="s">
        <v>24</v>
      </c>
      <c r="K5345" s="1" t="s">
        <v>245</v>
      </c>
      <c r="L5345" s="1">
        <v>5</v>
      </c>
      <c r="N5345" s="1">
        <v>3</v>
      </c>
      <c r="P5345" s="2">
        <f t="shared" si="346"/>
        <v>130</v>
      </c>
      <c r="R5345" t="str">
        <f t="shared" si="348"/>
        <v/>
      </c>
    </row>
    <row r="5346" spans="1:18" ht="20.399999999999999" x14ac:dyDescent="0.35">
      <c r="A5346" s="1">
        <v>5344</v>
      </c>
      <c r="B5346" s="1" t="s">
        <v>935</v>
      </c>
      <c r="C5346" s="1" t="s">
        <v>74</v>
      </c>
      <c r="D5346" s="1">
        <v>2015</v>
      </c>
      <c r="E5346" s="1">
        <v>53000</v>
      </c>
      <c r="F5346" s="1" t="s">
        <v>28</v>
      </c>
      <c r="G5346" s="1" t="s">
        <v>17</v>
      </c>
      <c r="H5346" s="1" t="s">
        <v>18</v>
      </c>
      <c r="I5346" s="1">
        <v>18.600000000000001</v>
      </c>
      <c r="J5346" s="1" t="s">
        <v>24</v>
      </c>
      <c r="K5346" s="1" t="s">
        <v>368</v>
      </c>
      <c r="L5346" s="1">
        <v>5</v>
      </c>
      <c r="N5346" s="1">
        <v>5.5</v>
      </c>
      <c r="P5346" s="2">
        <f t="shared" si="346"/>
        <v>81.83</v>
      </c>
      <c r="R5346" t="str">
        <f t="shared" si="348"/>
        <v/>
      </c>
    </row>
    <row r="5347" spans="1:18" ht="20.399999999999999" x14ac:dyDescent="0.35">
      <c r="A5347" s="1">
        <v>5345</v>
      </c>
      <c r="B5347" s="1" t="s">
        <v>446</v>
      </c>
      <c r="C5347" s="1" t="s">
        <v>39</v>
      </c>
      <c r="D5347" s="1">
        <v>2017</v>
      </c>
      <c r="E5347" s="1">
        <v>50129</v>
      </c>
      <c r="F5347" s="1" t="s">
        <v>23</v>
      </c>
      <c r="G5347" s="1" t="s">
        <v>17</v>
      </c>
      <c r="H5347" s="1" t="s">
        <v>18</v>
      </c>
      <c r="I5347" s="1">
        <v>19.670000000000002</v>
      </c>
      <c r="J5347" s="1" t="s">
        <v>24</v>
      </c>
      <c r="K5347" s="1" t="s">
        <v>25</v>
      </c>
      <c r="L5347" s="1">
        <v>5</v>
      </c>
      <c r="N5347" s="1">
        <v>13.3</v>
      </c>
      <c r="P5347" s="2">
        <f t="shared" si="346"/>
        <v>126.2</v>
      </c>
      <c r="R5347" t="str">
        <f t="shared" si="348"/>
        <v/>
      </c>
    </row>
    <row r="5348" spans="1:18" ht="20.399999999999999" x14ac:dyDescent="0.35">
      <c r="A5348" s="1">
        <v>5346</v>
      </c>
      <c r="B5348" s="1" t="s">
        <v>1063</v>
      </c>
      <c r="C5348" s="1" t="s">
        <v>39</v>
      </c>
      <c r="D5348" s="1">
        <v>2013</v>
      </c>
      <c r="E5348" s="1">
        <v>63716</v>
      </c>
      <c r="F5348" s="1" t="s">
        <v>23</v>
      </c>
      <c r="G5348" s="1" t="s">
        <v>35</v>
      </c>
      <c r="H5348" s="1" t="s">
        <v>18</v>
      </c>
      <c r="I5348" s="1">
        <v>15.73</v>
      </c>
      <c r="J5348" s="1" t="s">
        <v>24</v>
      </c>
      <c r="K5348" s="1" t="s">
        <v>139</v>
      </c>
      <c r="L5348" s="1">
        <v>5</v>
      </c>
      <c r="N5348" s="1">
        <v>23</v>
      </c>
      <c r="P5348" s="2">
        <f t="shared" si="346"/>
        <v>174.33</v>
      </c>
      <c r="R5348" t="str">
        <f t="shared" si="348"/>
        <v/>
      </c>
    </row>
    <row r="5349" spans="1:18" ht="20.399999999999999" x14ac:dyDescent="0.35">
      <c r="A5349" s="1">
        <v>5347</v>
      </c>
      <c r="B5349" s="1" t="s">
        <v>553</v>
      </c>
      <c r="C5349" s="1" t="s">
        <v>15</v>
      </c>
      <c r="D5349" s="1">
        <v>2018</v>
      </c>
      <c r="E5349" s="1">
        <v>11000</v>
      </c>
      <c r="F5349" s="1" t="s">
        <v>28</v>
      </c>
      <c r="G5349" s="1" t="s">
        <v>17</v>
      </c>
      <c r="H5349" s="1" t="s">
        <v>18</v>
      </c>
      <c r="I5349" s="1">
        <v>24.7</v>
      </c>
      <c r="J5349" s="1" t="s">
        <v>24</v>
      </c>
      <c r="K5349" s="1" t="s">
        <v>464</v>
      </c>
      <c r="L5349" s="1">
        <v>5</v>
      </c>
      <c r="N5349" s="1">
        <v>3.35</v>
      </c>
      <c r="P5349" s="2">
        <f t="shared" si="346"/>
        <v>47.3</v>
      </c>
      <c r="R5349" t="str">
        <f t="shared" si="348"/>
        <v/>
      </c>
    </row>
    <row r="5350" spans="1:18" ht="20.399999999999999" x14ac:dyDescent="0.35">
      <c r="A5350" s="1">
        <v>5348</v>
      </c>
      <c r="B5350" s="1" t="s">
        <v>765</v>
      </c>
      <c r="C5350" s="1" t="s">
        <v>27</v>
      </c>
      <c r="D5350" s="1">
        <v>2012</v>
      </c>
      <c r="E5350" s="1">
        <v>115000</v>
      </c>
      <c r="F5350" s="1" t="s">
        <v>23</v>
      </c>
      <c r="G5350" s="1" t="s">
        <v>35</v>
      </c>
      <c r="H5350" s="1" t="s">
        <v>145</v>
      </c>
      <c r="I5350" s="1">
        <v>15.06</v>
      </c>
      <c r="J5350" s="1" t="s">
        <v>24</v>
      </c>
      <c r="K5350" s="1" t="s">
        <v>477</v>
      </c>
      <c r="L5350" s="1">
        <v>5</v>
      </c>
      <c r="N5350" s="1">
        <v>10</v>
      </c>
      <c r="P5350" s="2">
        <f t="shared" si="346"/>
        <v>177</v>
      </c>
      <c r="R5350" t="str">
        <f t="shared" si="348"/>
        <v/>
      </c>
    </row>
    <row r="5351" spans="1:18" ht="20.399999999999999" x14ac:dyDescent="0.35">
      <c r="A5351" s="1">
        <v>5349</v>
      </c>
      <c r="B5351" s="1" t="s">
        <v>358</v>
      </c>
      <c r="C5351" s="1" t="s">
        <v>61</v>
      </c>
      <c r="D5351" s="1">
        <v>2013</v>
      </c>
      <c r="E5351" s="1">
        <v>63265</v>
      </c>
      <c r="F5351" s="1" t="s">
        <v>28</v>
      </c>
      <c r="G5351" s="1" t="s">
        <v>17</v>
      </c>
      <c r="H5351" s="1" t="s">
        <v>18</v>
      </c>
      <c r="I5351" s="1">
        <v>20.36</v>
      </c>
      <c r="J5351" s="1" t="s">
        <v>24</v>
      </c>
      <c r="K5351" s="1" t="s">
        <v>151</v>
      </c>
      <c r="L5351" s="1">
        <v>5</v>
      </c>
      <c r="N5351" s="1">
        <v>2.95</v>
      </c>
      <c r="P5351" s="2">
        <f t="shared" si="346"/>
        <v>78.900000000000006</v>
      </c>
      <c r="R5351" t="str">
        <f t="shared" si="348"/>
        <v/>
      </c>
    </row>
    <row r="5352" spans="1:18" ht="20.399999999999999" x14ac:dyDescent="0.35">
      <c r="A5352" s="1">
        <v>5350</v>
      </c>
      <c r="B5352" s="1" t="s">
        <v>952</v>
      </c>
      <c r="C5352" s="1" t="s">
        <v>22</v>
      </c>
      <c r="D5352" s="1">
        <v>2016</v>
      </c>
      <c r="E5352" s="1">
        <v>20000</v>
      </c>
      <c r="F5352" s="1" t="s">
        <v>23</v>
      </c>
      <c r="G5352" s="1" t="s">
        <v>17</v>
      </c>
      <c r="H5352" s="1" t="s">
        <v>18</v>
      </c>
      <c r="I5352" s="1">
        <v>21.66</v>
      </c>
      <c r="J5352" s="1" t="s">
        <v>24</v>
      </c>
      <c r="K5352" s="1" t="s">
        <v>953</v>
      </c>
      <c r="L5352" s="1">
        <v>5</v>
      </c>
      <c r="M5352" s="1" t="s">
        <v>954</v>
      </c>
      <c r="N5352" s="1">
        <v>6.75</v>
      </c>
      <c r="P5352" s="2">
        <f t="shared" si="346"/>
        <v>108.62</v>
      </c>
      <c r="Q5352">
        <f t="shared" si="347"/>
        <v>1003999.9999999999</v>
      </c>
      <c r="R5352">
        <f t="shared" si="348"/>
        <v>99.989181274900403</v>
      </c>
    </row>
    <row r="5353" spans="1:18" ht="20.399999999999999" x14ac:dyDescent="0.35">
      <c r="A5353" s="1">
        <v>5351</v>
      </c>
      <c r="B5353" s="1" t="s">
        <v>1028</v>
      </c>
      <c r="C5353" s="1" t="s">
        <v>22</v>
      </c>
      <c r="D5353" s="1">
        <v>2010</v>
      </c>
      <c r="E5353" s="1">
        <v>79000</v>
      </c>
      <c r="F5353" s="1" t="s">
        <v>28</v>
      </c>
      <c r="G5353" s="1" t="s">
        <v>17</v>
      </c>
      <c r="H5353" s="1" t="s">
        <v>145</v>
      </c>
      <c r="I5353" s="1">
        <v>16.47</v>
      </c>
      <c r="J5353" s="1" t="s">
        <v>24</v>
      </c>
      <c r="K5353" s="1" t="s">
        <v>114</v>
      </c>
      <c r="L5353" s="1">
        <v>5</v>
      </c>
      <c r="N5353" s="1">
        <v>2.44</v>
      </c>
      <c r="P5353" s="2">
        <f t="shared" si="346"/>
        <v>73.900000000000006</v>
      </c>
      <c r="R5353" t="str">
        <f t="shared" si="348"/>
        <v/>
      </c>
    </row>
    <row r="5354" spans="1:18" ht="20.399999999999999" x14ac:dyDescent="0.35">
      <c r="A5354" s="1">
        <v>5352</v>
      </c>
      <c r="B5354" s="1" t="s">
        <v>272</v>
      </c>
      <c r="C5354" s="1" t="s">
        <v>15</v>
      </c>
      <c r="D5354" s="1">
        <v>2015</v>
      </c>
      <c r="E5354" s="1">
        <v>41000</v>
      </c>
      <c r="F5354" s="1" t="s">
        <v>28</v>
      </c>
      <c r="G5354" s="1" t="s">
        <v>17</v>
      </c>
      <c r="H5354" s="1" t="s">
        <v>18</v>
      </c>
      <c r="I5354" s="1">
        <v>20.73</v>
      </c>
      <c r="J5354" s="1" t="s">
        <v>24</v>
      </c>
      <c r="K5354" s="1" t="s">
        <v>273</v>
      </c>
      <c r="L5354" s="1">
        <v>5</v>
      </c>
      <c r="N5354" s="1">
        <v>5.85</v>
      </c>
      <c r="P5354" s="2">
        <f t="shared" si="346"/>
        <v>91.1</v>
      </c>
      <c r="R5354" t="str">
        <f t="shared" si="348"/>
        <v/>
      </c>
    </row>
    <row r="5355" spans="1:18" ht="20.399999999999999" x14ac:dyDescent="0.35">
      <c r="A5355" s="1">
        <v>5353</v>
      </c>
      <c r="B5355" s="1" t="s">
        <v>959</v>
      </c>
      <c r="C5355" s="1" t="s">
        <v>53</v>
      </c>
      <c r="D5355" s="1">
        <v>2015</v>
      </c>
      <c r="E5355" s="1">
        <v>26323</v>
      </c>
      <c r="F5355" s="1" t="s">
        <v>28</v>
      </c>
      <c r="G5355" s="1" t="s">
        <v>35</v>
      </c>
      <c r="H5355" s="1" t="s">
        <v>18</v>
      </c>
      <c r="I5355" s="1">
        <v>17.21</v>
      </c>
      <c r="J5355" s="1" t="s">
        <v>24</v>
      </c>
      <c r="K5355" s="1" t="s">
        <v>103</v>
      </c>
      <c r="L5355" s="1">
        <v>5</v>
      </c>
      <c r="M5355" s="1" t="s">
        <v>2502</v>
      </c>
      <c r="N5355" s="1">
        <v>7.4</v>
      </c>
      <c r="P5355" s="2">
        <f t="shared" si="346"/>
        <v>103.5</v>
      </c>
      <c r="Q5355">
        <f t="shared" si="347"/>
        <v>1083000</v>
      </c>
      <c r="R5355">
        <f t="shared" si="348"/>
        <v>99.990443213296402</v>
      </c>
    </row>
    <row r="5356" spans="1:18" ht="20.399999999999999" x14ac:dyDescent="0.35">
      <c r="A5356" s="1">
        <v>5354</v>
      </c>
      <c r="B5356" s="1" t="s">
        <v>570</v>
      </c>
      <c r="C5356" s="1" t="s">
        <v>22</v>
      </c>
      <c r="D5356" s="1">
        <v>2016</v>
      </c>
      <c r="E5356" s="1">
        <v>76000</v>
      </c>
      <c r="F5356" s="1" t="s">
        <v>23</v>
      </c>
      <c r="G5356" s="1" t="s">
        <v>17</v>
      </c>
      <c r="H5356" s="1" t="s">
        <v>18</v>
      </c>
      <c r="I5356" s="1">
        <v>24.4</v>
      </c>
      <c r="J5356" s="1" t="s">
        <v>24</v>
      </c>
      <c r="K5356" s="1" t="s">
        <v>135</v>
      </c>
      <c r="L5356" s="1">
        <v>5</v>
      </c>
      <c r="N5356" s="1">
        <v>3.8</v>
      </c>
      <c r="P5356" s="2">
        <f t="shared" si="346"/>
        <v>71</v>
      </c>
      <c r="R5356" t="str">
        <f t="shared" si="348"/>
        <v/>
      </c>
    </row>
    <row r="5357" spans="1:18" ht="20.399999999999999" x14ac:dyDescent="0.35">
      <c r="A5357" s="1">
        <v>5355</v>
      </c>
      <c r="B5357" s="1" t="s">
        <v>735</v>
      </c>
      <c r="C5357" s="1" t="s">
        <v>39</v>
      </c>
      <c r="D5357" s="1">
        <v>2008</v>
      </c>
      <c r="E5357" s="1">
        <v>69972</v>
      </c>
      <c r="F5357" s="1" t="s">
        <v>28</v>
      </c>
      <c r="G5357" s="1" t="s">
        <v>17</v>
      </c>
      <c r="H5357" s="1" t="s">
        <v>18</v>
      </c>
      <c r="I5357" s="1">
        <v>13.5</v>
      </c>
      <c r="J5357" s="1" t="s">
        <v>24</v>
      </c>
      <c r="K5357" s="1" t="s">
        <v>245</v>
      </c>
      <c r="L5357" s="1">
        <v>5</v>
      </c>
      <c r="N5357" s="1">
        <v>3.8</v>
      </c>
      <c r="P5357" s="2">
        <f t="shared" si="346"/>
        <v>130</v>
      </c>
      <c r="R5357" t="str">
        <f t="shared" si="348"/>
        <v/>
      </c>
    </row>
    <row r="5358" spans="1:18" ht="20.399999999999999" x14ac:dyDescent="0.35">
      <c r="A5358" s="1">
        <v>5356</v>
      </c>
      <c r="B5358" s="1" t="s">
        <v>510</v>
      </c>
      <c r="C5358" s="1" t="s">
        <v>57</v>
      </c>
      <c r="D5358" s="1">
        <v>2008</v>
      </c>
      <c r="E5358" s="1">
        <v>69000</v>
      </c>
      <c r="F5358" s="1" t="s">
        <v>28</v>
      </c>
      <c r="G5358" s="1" t="s">
        <v>17</v>
      </c>
      <c r="H5358" s="1" t="s">
        <v>18</v>
      </c>
      <c r="I5358" s="1">
        <v>17.7</v>
      </c>
      <c r="J5358" s="1" t="s">
        <v>24</v>
      </c>
      <c r="K5358" s="1" t="s">
        <v>169</v>
      </c>
      <c r="L5358" s="1">
        <v>5</v>
      </c>
      <c r="N5358" s="1">
        <v>2.7</v>
      </c>
      <c r="P5358" s="2">
        <f t="shared" si="346"/>
        <v>78</v>
      </c>
      <c r="R5358" t="str">
        <f t="shared" si="348"/>
        <v/>
      </c>
    </row>
    <row r="5359" spans="1:18" ht="20.399999999999999" x14ac:dyDescent="0.35">
      <c r="A5359" s="1">
        <v>5357</v>
      </c>
      <c r="B5359" s="1" t="s">
        <v>629</v>
      </c>
      <c r="C5359" s="1" t="s">
        <v>43</v>
      </c>
      <c r="D5359" s="1">
        <v>2016</v>
      </c>
      <c r="E5359" s="1">
        <v>65000</v>
      </c>
      <c r="F5359" s="1" t="s">
        <v>23</v>
      </c>
      <c r="G5359" s="1" t="s">
        <v>17</v>
      </c>
      <c r="H5359" s="1" t="s">
        <v>18</v>
      </c>
      <c r="I5359" s="1">
        <v>15.96</v>
      </c>
      <c r="J5359" s="1" t="s">
        <v>24</v>
      </c>
      <c r="K5359" s="1" t="s">
        <v>630</v>
      </c>
      <c r="L5359" s="1">
        <v>7</v>
      </c>
      <c r="M5359" s="1" t="s">
        <v>754</v>
      </c>
      <c r="N5359" s="1">
        <v>7.21</v>
      </c>
      <c r="P5359" s="2">
        <f t="shared" si="346"/>
        <v>62.1</v>
      </c>
      <c r="Q5359">
        <f t="shared" si="347"/>
        <v>1115000</v>
      </c>
      <c r="R5359">
        <f t="shared" si="348"/>
        <v>99.994430493273541</v>
      </c>
    </row>
    <row r="5360" spans="1:18" ht="20.399999999999999" x14ac:dyDescent="0.35">
      <c r="A5360" s="1">
        <v>5358</v>
      </c>
      <c r="B5360" s="1" t="s">
        <v>421</v>
      </c>
      <c r="C5360" s="1" t="s">
        <v>39</v>
      </c>
      <c r="D5360" s="1">
        <v>2016</v>
      </c>
      <c r="E5360" s="1">
        <v>29512</v>
      </c>
      <c r="F5360" s="1" t="s">
        <v>28</v>
      </c>
      <c r="G5360" s="1" t="s">
        <v>17</v>
      </c>
      <c r="H5360" s="1" t="s">
        <v>18</v>
      </c>
      <c r="I5360" s="1">
        <v>17.399999999999999</v>
      </c>
      <c r="J5360" s="1" t="s">
        <v>24</v>
      </c>
      <c r="K5360" s="1" t="s">
        <v>201</v>
      </c>
      <c r="L5360" s="1">
        <v>5</v>
      </c>
      <c r="N5360" s="1">
        <v>7.9</v>
      </c>
      <c r="P5360" s="2">
        <f t="shared" si="346"/>
        <v>117.3</v>
      </c>
      <c r="R5360" t="str">
        <f t="shared" si="348"/>
        <v/>
      </c>
    </row>
    <row r="5361" spans="1:18" ht="20.399999999999999" x14ac:dyDescent="0.35">
      <c r="A5361" s="1">
        <v>5359</v>
      </c>
      <c r="B5361" s="1" t="s">
        <v>980</v>
      </c>
      <c r="C5361" s="1" t="s">
        <v>57</v>
      </c>
      <c r="D5361" s="1">
        <v>2017</v>
      </c>
      <c r="E5361" s="1">
        <v>51000</v>
      </c>
      <c r="F5361" s="1" t="s">
        <v>23</v>
      </c>
      <c r="G5361" s="1" t="s">
        <v>17</v>
      </c>
      <c r="H5361" s="1" t="s">
        <v>18</v>
      </c>
      <c r="I5361" s="1">
        <v>25.4</v>
      </c>
      <c r="J5361" s="1" t="s">
        <v>24</v>
      </c>
      <c r="K5361" s="1" t="s">
        <v>893</v>
      </c>
      <c r="L5361" s="1">
        <v>5</v>
      </c>
      <c r="M5361" s="1" t="s">
        <v>2684</v>
      </c>
      <c r="N5361" s="1">
        <v>4.2</v>
      </c>
      <c r="P5361" s="2">
        <f t="shared" si="346"/>
        <v>73.97</v>
      </c>
      <c r="Q5361">
        <f t="shared" si="347"/>
        <v>823000</v>
      </c>
      <c r="R5361">
        <f t="shared" si="348"/>
        <v>99.991012150668297</v>
      </c>
    </row>
    <row r="5362" spans="1:18" ht="20.399999999999999" x14ac:dyDescent="0.35">
      <c r="A5362" s="1">
        <v>5360</v>
      </c>
      <c r="B5362" s="1" t="s">
        <v>653</v>
      </c>
      <c r="C5362" s="1" t="s">
        <v>15</v>
      </c>
      <c r="D5362" s="1">
        <v>2014</v>
      </c>
      <c r="E5362" s="1">
        <v>58003</v>
      </c>
      <c r="F5362" s="1" t="s">
        <v>23</v>
      </c>
      <c r="G5362" s="1" t="s">
        <v>17</v>
      </c>
      <c r="H5362" s="1" t="s">
        <v>18</v>
      </c>
      <c r="I5362" s="1">
        <v>19.010000000000002</v>
      </c>
      <c r="J5362" s="1" t="s">
        <v>24</v>
      </c>
      <c r="K5362" s="1" t="s">
        <v>95</v>
      </c>
      <c r="L5362" s="1">
        <v>5</v>
      </c>
      <c r="N5362" s="1">
        <v>5.75</v>
      </c>
      <c r="P5362" s="2">
        <f t="shared" si="346"/>
        <v>108.45</v>
      </c>
      <c r="R5362" t="str">
        <f t="shared" si="348"/>
        <v/>
      </c>
    </row>
    <row r="5363" spans="1:18" ht="20.399999999999999" x14ac:dyDescent="0.35">
      <c r="A5363" s="1">
        <v>5361</v>
      </c>
      <c r="B5363" s="1" t="s">
        <v>2685</v>
      </c>
      <c r="C5363" s="1" t="s">
        <v>39</v>
      </c>
      <c r="D5363" s="1">
        <v>2013</v>
      </c>
      <c r="E5363" s="1">
        <v>56500</v>
      </c>
      <c r="F5363" s="1" t="s">
        <v>28</v>
      </c>
      <c r="G5363" s="1" t="s">
        <v>35</v>
      </c>
      <c r="H5363" s="1" t="s">
        <v>18</v>
      </c>
      <c r="I5363" s="1">
        <v>16.98</v>
      </c>
      <c r="J5363" s="1" t="s">
        <v>24</v>
      </c>
      <c r="K5363" s="1" t="s">
        <v>448</v>
      </c>
      <c r="L5363" s="1">
        <v>5</v>
      </c>
      <c r="N5363" s="1">
        <v>3.45</v>
      </c>
      <c r="P5363" s="2">
        <f t="shared" si="346"/>
        <v>66.099999999999994</v>
      </c>
      <c r="R5363" t="str">
        <f t="shared" si="348"/>
        <v/>
      </c>
    </row>
    <row r="5364" spans="1:18" ht="20.399999999999999" x14ac:dyDescent="0.35">
      <c r="A5364" s="1">
        <v>5362</v>
      </c>
      <c r="B5364" s="1" t="s">
        <v>138</v>
      </c>
      <c r="C5364" s="1" t="s">
        <v>74</v>
      </c>
      <c r="D5364" s="1">
        <v>2014</v>
      </c>
      <c r="E5364" s="1">
        <v>29063</v>
      </c>
      <c r="F5364" s="1" t="s">
        <v>23</v>
      </c>
      <c r="G5364" s="1" t="s">
        <v>35</v>
      </c>
      <c r="H5364" s="1" t="s">
        <v>18</v>
      </c>
      <c r="I5364" s="1">
        <v>17.11</v>
      </c>
      <c r="J5364" s="1" t="s">
        <v>24</v>
      </c>
      <c r="K5364" s="1" t="s">
        <v>139</v>
      </c>
      <c r="L5364" s="1">
        <v>5</v>
      </c>
      <c r="N5364" s="1">
        <v>25.75</v>
      </c>
      <c r="P5364" s="2">
        <f t="shared" si="346"/>
        <v>174.33</v>
      </c>
      <c r="R5364" t="str">
        <f t="shared" si="348"/>
        <v/>
      </c>
    </row>
    <row r="5365" spans="1:18" ht="20.399999999999999" x14ac:dyDescent="0.35">
      <c r="A5365" s="1">
        <v>5363</v>
      </c>
      <c r="B5365" s="1" t="s">
        <v>211</v>
      </c>
      <c r="C5365" s="1" t="s">
        <v>34</v>
      </c>
      <c r="D5365" s="1">
        <v>2018</v>
      </c>
      <c r="E5365" s="1">
        <v>46811</v>
      </c>
      <c r="F5365" s="1" t="s">
        <v>23</v>
      </c>
      <c r="G5365" s="1" t="s">
        <v>17</v>
      </c>
      <c r="H5365" s="1" t="s">
        <v>18</v>
      </c>
      <c r="I5365" s="1">
        <v>16</v>
      </c>
      <c r="J5365" s="1" t="s">
        <v>24</v>
      </c>
      <c r="K5365" s="1" t="s">
        <v>167</v>
      </c>
      <c r="L5365" s="1">
        <v>7</v>
      </c>
      <c r="N5365" s="1">
        <v>16.59</v>
      </c>
      <c r="P5365" s="2">
        <f t="shared" si="346"/>
        <v>140</v>
      </c>
      <c r="R5365" t="str">
        <f t="shared" si="348"/>
        <v/>
      </c>
    </row>
    <row r="5366" spans="1:18" ht="20.399999999999999" x14ac:dyDescent="0.35">
      <c r="A5366" s="1">
        <v>5364</v>
      </c>
      <c r="B5366" s="1" t="s">
        <v>2686</v>
      </c>
      <c r="C5366" s="1" t="s">
        <v>34</v>
      </c>
      <c r="D5366" s="1">
        <v>2014</v>
      </c>
      <c r="E5366" s="1">
        <v>31897</v>
      </c>
      <c r="F5366" s="1" t="s">
        <v>28</v>
      </c>
      <c r="G5366" s="1" t="s">
        <v>17</v>
      </c>
      <c r="H5366" s="1" t="s">
        <v>18</v>
      </c>
      <c r="I5366" s="1">
        <v>18.059999999999999</v>
      </c>
      <c r="J5366" s="1" t="s">
        <v>24</v>
      </c>
      <c r="K5366" s="1" t="s">
        <v>2687</v>
      </c>
      <c r="L5366" s="1">
        <v>5</v>
      </c>
      <c r="N5366" s="1">
        <v>4.6900000000000004</v>
      </c>
      <c r="P5366" s="2">
        <f t="shared" si="346"/>
        <v>74.959999999999994</v>
      </c>
      <c r="R5366" t="str">
        <f t="shared" si="348"/>
        <v/>
      </c>
    </row>
    <row r="5367" spans="1:18" ht="20.399999999999999" x14ac:dyDescent="0.35">
      <c r="A5367" s="1">
        <v>5365</v>
      </c>
      <c r="B5367" s="1" t="s">
        <v>76</v>
      </c>
      <c r="C5367" s="1" t="s">
        <v>15</v>
      </c>
      <c r="D5367" s="1">
        <v>2009</v>
      </c>
      <c r="E5367" s="1">
        <v>52100</v>
      </c>
      <c r="F5367" s="1" t="s">
        <v>23</v>
      </c>
      <c r="G5367" s="1" t="s">
        <v>35</v>
      </c>
      <c r="H5367" s="1" t="s">
        <v>36</v>
      </c>
      <c r="I5367" s="1">
        <v>13.2</v>
      </c>
      <c r="J5367" s="1" t="s">
        <v>24</v>
      </c>
      <c r="K5367" s="1" t="s">
        <v>163</v>
      </c>
      <c r="L5367" s="1">
        <v>5</v>
      </c>
      <c r="N5367" s="1">
        <v>7.5</v>
      </c>
      <c r="P5367" s="2">
        <f t="shared" si="346"/>
        <v>170</v>
      </c>
      <c r="R5367" t="str">
        <f t="shared" si="348"/>
        <v/>
      </c>
    </row>
    <row r="5368" spans="1:18" ht="20.399999999999999" x14ac:dyDescent="0.35">
      <c r="A5368" s="1">
        <v>5366</v>
      </c>
      <c r="B5368" s="1" t="s">
        <v>1085</v>
      </c>
      <c r="C5368" s="1" t="s">
        <v>39</v>
      </c>
      <c r="D5368" s="1">
        <v>2016</v>
      </c>
      <c r="E5368" s="1">
        <v>73000</v>
      </c>
      <c r="F5368" s="1" t="s">
        <v>23</v>
      </c>
      <c r="G5368" s="1" t="s">
        <v>17</v>
      </c>
      <c r="H5368" s="1" t="s">
        <v>18</v>
      </c>
      <c r="I5368" s="1">
        <v>13.68</v>
      </c>
      <c r="J5368" s="1" t="s">
        <v>24</v>
      </c>
      <c r="K5368" s="1" t="s">
        <v>156</v>
      </c>
      <c r="L5368" s="1">
        <v>7</v>
      </c>
      <c r="M5368" s="1" t="s">
        <v>1086</v>
      </c>
      <c r="N5368" s="1">
        <v>16.5</v>
      </c>
      <c r="P5368" s="2">
        <f t="shared" si="346"/>
        <v>147.80000000000001</v>
      </c>
      <c r="Q5368">
        <f t="shared" si="347"/>
        <v>1937000</v>
      </c>
      <c r="R5368">
        <f t="shared" si="348"/>
        <v>99.992369643779028</v>
      </c>
    </row>
    <row r="5369" spans="1:18" ht="20.399999999999999" x14ac:dyDescent="0.35">
      <c r="A5369" s="1">
        <v>5367</v>
      </c>
      <c r="B5369" s="1" t="s">
        <v>465</v>
      </c>
      <c r="C5369" s="1" t="s">
        <v>57</v>
      </c>
      <c r="D5369" s="1">
        <v>2009</v>
      </c>
      <c r="E5369" s="1">
        <v>31423</v>
      </c>
      <c r="F5369" s="1" t="s">
        <v>28</v>
      </c>
      <c r="G5369" s="1" t="s">
        <v>17</v>
      </c>
      <c r="H5369" s="1" t="s">
        <v>18</v>
      </c>
      <c r="I5369" s="1">
        <v>17</v>
      </c>
      <c r="J5369" s="1" t="s">
        <v>24</v>
      </c>
      <c r="K5369" s="1" t="s">
        <v>466</v>
      </c>
      <c r="L5369" s="1">
        <v>5</v>
      </c>
      <c r="N5369" s="1">
        <v>1.99</v>
      </c>
      <c r="P5369" s="2">
        <f t="shared" si="346"/>
        <v>118</v>
      </c>
      <c r="R5369" t="str">
        <f t="shared" si="348"/>
        <v/>
      </c>
    </row>
    <row r="5370" spans="1:18" ht="20.399999999999999" x14ac:dyDescent="0.35">
      <c r="A5370" s="1">
        <v>5368</v>
      </c>
      <c r="B5370" s="1" t="s">
        <v>143</v>
      </c>
      <c r="C5370" s="1" t="s">
        <v>27</v>
      </c>
      <c r="D5370" s="1">
        <v>2014</v>
      </c>
      <c r="E5370" s="1">
        <v>75180</v>
      </c>
      <c r="F5370" s="1" t="s">
        <v>23</v>
      </c>
      <c r="G5370" s="1" t="s">
        <v>17</v>
      </c>
      <c r="H5370" s="1" t="s">
        <v>18</v>
      </c>
      <c r="I5370" s="1">
        <v>22.9</v>
      </c>
      <c r="J5370" s="1" t="s">
        <v>24</v>
      </c>
      <c r="K5370" s="1" t="s">
        <v>51</v>
      </c>
      <c r="L5370" s="1">
        <v>5</v>
      </c>
      <c r="N5370" s="1">
        <v>5.25</v>
      </c>
      <c r="P5370" s="2">
        <f t="shared" si="346"/>
        <v>74</v>
      </c>
      <c r="R5370" t="str">
        <f t="shared" si="348"/>
        <v/>
      </c>
    </row>
    <row r="5371" spans="1:18" ht="20.399999999999999" x14ac:dyDescent="0.35">
      <c r="A5371" s="1">
        <v>5369</v>
      </c>
      <c r="B5371" s="1" t="s">
        <v>2116</v>
      </c>
      <c r="C5371" s="1" t="s">
        <v>15</v>
      </c>
      <c r="D5371" s="1">
        <v>2013</v>
      </c>
      <c r="E5371" s="1">
        <v>75000</v>
      </c>
      <c r="F5371" s="1" t="s">
        <v>23</v>
      </c>
      <c r="G5371" s="1" t="s">
        <v>17</v>
      </c>
      <c r="H5371" s="1" t="s">
        <v>36</v>
      </c>
      <c r="I5371" s="1">
        <v>19.64</v>
      </c>
      <c r="J5371" s="1" t="s">
        <v>24</v>
      </c>
      <c r="K5371" s="1" t="s">
        <v>95</v>
      </c>
      <c r="L5371" s="1">
        <v>5</v>
      </c>
      <c r="N5371" s="1">
        <v>5.4</v>
      </c>
      <c r="P5371" s="2">
        <f t="shared" si="346"/>
        <v>108.45</v>
      </c>
      <c r="R5371" t="str">
        <f t="shared" si="348"/>
        <v/>
      </c>
    </row>
    <row r="5372" spans="1:18" ht="20.399999999999999" x14ac:dyDescent="0.35">
      <c r="A5372" s="1">
        <v>5370</v>
      </c>
      <c r="B5372" s="1" t="s">
        <v>2197</v>
      </c>
      <c r="C5372" s="1" t="s">
        <v>15</v>
      </c>
      <c r="D5372" s="1">
        <v>2014</v>
      </c>
      <c r="E5372" s="1">
        <v>15000</v>
      </c>
      <c r="F5372" s="1" t="s">
        <v>28</v>
      </c>
      <c r="G5372" s="1" t="s">
        <v>17</v>
      </c>
      <c r="H5372" s="1" t="s">
        <v>18</v>
      </c>
      <c r="I5372" s="1">
        <v>16.47</v>
      </c>
      <c r="J5372" s="1" t="s">
        <v>24</v>
      </c>
      <c r="K5372" s="1" t="s">
        <v>51</v>
      </c>
      <c r="L5372" s="1">
        <v>5</v>
      </c>
      <c r="N5372" s="1">
        <v>3.9</v>
      </c>
      <c r="P5372" s="2">
        <f t="shared" si="346"/>
        <v>74</v>
      </c>
      <c r="R5372" t="str">
        <f t="shared" si="348"/>
        <v/>
      </c>
    </row>
    <row r="5373" spans="1:18" ht="20.399999999999999" x14ac:dyDescent="0.35">
      <c r="A5373" s="1">
        <v>5371</v>
      </c>
      <c r="B5373" s="1" t="s">
        <v>2688</v>
      </c>
      <c r="C5373" s="1" t="s">
        <v>15</v>
      </c>
      <c r="D5373" s="1">
        <v>2015</v>
      </c>
      <c r="E5373" s="1">
        <v>12000</v>
      </c>
      <c r="F5373" s="1" t="s">
        <v>28</v>
      </c>
      <c r="G5373" s="1" t="s">
        <v>17</v>
      </c>
      <c r="H5373" s="1" t="s">
        <v>18</v>
      </c>
      <c r="I5373" s="1">
        <v>17.190000000000001</v>
      </c>
      <c r="J5373" s="1" t="s">
        <v>24</v>
      </c>
      <c r="K5373" s="1" t="s">
        <v>327</v>
      </c>
      <c r="L5373" s="1">
        <v>5</v>
      </c>
      <c r="N5373" s="1">
        <v>5.8</v>
      </c>
      <c r="P5373" s="2">
        <f t="shared" si="346"/>
        <v>81.86</v>
      </c>
      <c r="R5373" t="str">
        <f t="shared" si="348"/>
        <v/>
      </c>
    </row>
    <row r="5374" spans="1:18" ht="20.399999999999999" x14ac:dyDescent="0.35">
      <c r="A5374" s="1">
        <v>5372</v>
      </c>
      <c r="B5374" s="1" t="s">
        <v>814</v>
      </c>
      <c r="C5374" s="1" t="s">
        <v>22</v>
      </c>
      <c r="D5374" s="1">
        <v>2014</v>
      </c>
      <c r="E5374" s="1">
        <v>32000</v>
      </c>
      <c r="F5374" s="1" t="s">
        <v>23</v>
      </c>
      <c r="G5374" s="1" t="s">
        <v>35</v>
      </c>
      <c r="H5374" s="1" t="s">
        <v>18</v>
      </c>
      <c r="I5374" s="1">
        <v>18.12</v>
      </c>
      <c r="J5374" s="1" t="s">
        <v>24</v>
      </c>
      <c r="K5374" s="1" t="s">
        <v>77</v>
      </c>
      <c r="L5374" s="1">
        <v>5</v>
      </c>
      <c r="N5374" s="1">
        <v>30.5</v>
      </c>
      <c r="P5374" s="2">
        <f t="shared" si="346"/>
        <v>190</v>
      </c>
      <c r="R5374" t="str">
        <f t="shared" si="348"/>
        <v/>
      </c>
    </row>
    <row r="5375" spans="1:18" ht="20.399999999999999" x14ac:dyDescent="0.35">
      <c r="A5375" s="1">
        <v>5373</v>
      </c>
      <c r="B5375" s="1" t="s">
        <v>1114</v>
      </c>
      <c r="C5375" s="1" t="s">
        <v>39</v>
      </c>
      <c r="D5375" s="1">
        <v>2017</v>
      </c>
      <c r="E5375" s="1">
        <v>44504</v>
      </c>
      <c r="F5375" s="1" t="s">
        <v>23</v>
      </c>
      <c r="G5375" s="1" t="s">
        <v>17</v>
      </c>
      <c r="H5375" s="1" t="s">
        <v>18</v>
      </c>
      <c r="I5375" s="1">
        <v>23.4</v>
      </c>
      <c r="J5375" s="1" t="s">
        <v>24</v>
      </c>
      <c r="K5375" s="1" t="s">
        <v>51</v>
      </c>
      <c r="L5375" s="1">
        <v>5</v>
      </c>
      <c r="N5375" s="1">
        <v>5.6</v>
      </c>
      <c r="P5375" s="2">
        <f t="shared" si="346"/>
        <v>74</v>
      </c>
      <c r="R5375" t="str">
        <f t="shared" si="348"/>
        <v/>
      </c>
    </row>
    <row r="5376" spans="1:18" ht="20.399999999999999" x14ac:dyDescent="0.35">
      <c r="A5376" s="1">
        <v>5374</v>
      </c>
      <c r="B5376" s="1" t="s">
        <v>875</v>
      </c>
      <c r="C5376" s="1" t="s">
        <v>129</v>
      </c>
      <c r="D5376" s="1">
        <v>2012</v>
      </c>
      <c r="E5376" s="1">
        <v>66000</v>
      </c>
      <c r="F5376" s="1" t="s">
        <v>23</v>
      </c>
      <c r="G5376" s="1" t="s">
        <v>35</v>
      </c>
      <c r="H5376" s="1" t="s">
        <v>18</v>
      </c>
      <c r="I5376" s="1">
        <v>0</v>
      </c>
      <c r="J5376" s="1" t="s">
        <v>24</v>
      </c>
      <c r="K5376" s="1" t="s">
        <v>876</v>
      </c>
      <c r="L5376" s="1">
        <v>5</v>
      </c>
      <c r="N5376" s="1">
        <v>23</v>
      </c>
      <c r="P5376" s="2">
        <f t="shared" si="346"/>
        <v>165</v>
      </c>
      <c r="R5376" t="str">
        <f t="shared" si="348"/>
        <v/>
      </c>
    </row>
    <row r="5377" spans="1:18" ht="20.399999999999999" x14ac:dyDescent="0.35">
      <c r="A5377" s="1">
        <v>5375</v>
      </c>
      <c r="B5377" s="1" t="s">
        <v>140</v>
      </c>
      <c r="C5377" s="1" t="s">
        <v>43</v>
      </c>
      <c r="D5377" s="1">
        <v>2015</v>
      </c>
      <c r="E5377" s="1">
        <v>39437</v>
      </c>
      <c r="F5377" s="1" t="s">
        <v>23</v>
      </c>
      <c r="G5377" s="1" t="s">
        <v>17</v>
      </c>
      <c r="H5377" s="1" t="s">
        <v>18</v>
      </c>
      <c r="I5377" s="1">
        <v>28.4</v>
      </c>
      <c r="J5377" s="1" t="s">
        <v>24</v>
      </c>
      <c r="K5377" s="1" t="s">
        <v>51</v>
      </c>
      <c r="L5377" s="1">
        <v>5</v>
      </c>
      <c r="M5377" s="1" t="s">
        <v>2689</v>
      </c>
      <c r="N5377" s="1">
        <v>5.15</v>
      </c>
      <c r="P5377" s="2">
        <f t="shared" si="346"/>
        <v>74</v>
      </c>
      <c r="Q5377">
        <f t="shared" si="347"/>
        <v>701000</v>
      </c>
      <c r="R5377">
        <f t="shared" si="348"/>
        <v>99.989443651925825</v>
      </c>
    </row>
    <row r="5378" spans="1:18" ht="20.399999999999999" x14ac:dyDescent="0.35">
      <c r="A5378" s="1">
        <v>5376</v>
      </c>
      <c r="B5378" s="1" t="s">
        <v>2157</v>
      </c>
      <c r="C5378" s="1" t="s">
        <v>34</v>
      </c>
      <c r="D5378" s="1">
        <v>2017</v>
      </c>
      <c r="E5378" s="1">
        <v>36931</v>
      </c>
      <c r="F5378" s="1" t="s">
        <v>23</v>
      </c>
      <c r="G5378" s="1" t="s">
        <v>35</v>
      </c>
      <c r="H5378" s="1" t="s">
        <v>18</v>
      </c>
      <c r="I5378" s="1">
        <v>19.079999999999998</v>
      </c>
      <c r="J5378" s="1" t="s">
        <v>24</v>
      </c>
      <c r="K5378" s="1" t="s">
        <v>25</v>
      </c>
      <c r="L5378" s="1">
        <v>5</v>
      </c>
      <c r="N5378" s="1">
        <v>9.48</v>
      </c>
      <c r="P5378" s="2">
        <f t="shared" si="346"/>
        <v>126.2</v>
      </c>
      <c r="R5378" t="str">
        <f t="shared" si="348"/>
        <v/>
      </c>
    </row>
    <row r="5379" spans="1:18" ht="20.399999999999999" x14ac:dyDescent="0.35">
      <c r="A5379" s="1">
        <v>5377</v>
      </c>
      <c r="B5379" s="1" t="s">
        <v>263</v>
      </c>
      <c r="C5379" s="1" t="s">
        <v>74</v>
      </c>
      <c r="D5379" s="1">
        <v>2016</v>
      </c>
      <c r="E5379" s="1">
        <v>17800</v>
      </c>
      <c r="F5379" s="1" t="s">
        <v>28</v>
      </c>
      <c r="G5379" s="1" t="s">
        <v>35</v>
      </c>
      <c r="H5379" s="1" t="s">
        <v>36</v>
      </c>
      <c r="I5379" s="1">
        <v>21.9</v>
      </c>
      <c r="J5379" s="1" t="s">
        <v>24</v>
      </c>
      <c r="K5379" s="1" t="s">
        <v>264</v>
      </c>
      <c r="L5379" s="1">
        <v>4</v>
      </c>
      <c r="N5379" s="1">
        <v>2.38</v>
      </c>
      <c r="P5379" s="2">
        <f t="shared" ref="P5379:P5410" si="349">--LEFT(K5379, FIND(" ", K5379) - 1)</f>
        <v>37.479999999999997</v>
      </c>
      <c r="R5379" t="str">
        <f t="shared" si="348"/>
        <v/>
      </c>
    </row>
    <row r="5380" spans="1:18" ht="20.399999999999999" x14ac:dyDescent="0.35">
      <c r="A5380" s="1">
        <v>5378</v>
      </c>
      <c r="B5380" s="1" t="s">
        <v>2690</v>
      </c>
      <c r="C5380" s="1" t="s">
        <v>39</v>
      </c>
      <c r="D5380" s="1">
        <v>2009</v>
      </c>
      <c r="E5380" s="1">
        <v>71346</v>
      </c>
      <c r="F5380" s="1" t="s">
        <v>28</v>
      </c>
      <c r="G5380" s="1" t="s">
        <v>17</v>
      </c>
      <c r="H5380" s="1" t="s">
        <v>18</v>
      </c>
      <c r="I5380" s="1">
        <v>17.5</v>
      </c>
      <c r="J5380" s="1" t="s">
        <v>24</v>
      </c>
      <c r="K5380" s="1" t="s">
        <v>733</v>
      </c>
      <c r="L5380" s="1">
        <v>5</v>
      </c>
      <c r="N5380" s="1">
        <v>3.8</v>
      </c>
      <c r="P5380" s="2">
        <f t="shared" si="349"/>
        <v>85.8</v>
      </c>
      <c r="R5380" t="str">
        <f t="shared" si="348"/>
        <v/>
      </c>
    </row>
    <row r="5381" spans="1:18" ht="20.399999999999999" x14ac:dyDescent="0.35">
      <c r="A5381" s="1">
        <v>5379</v>
      </c>
      <c r="B5381" s="1" t="s">
        <v>367</v>
      </c>
      <c r="C5381" s="1" t="s">
        <v>61</v>
      </c>
      <c r="D5381" s="1">
        <v>2015</v>
      </c>
      <c r="E5381" s="1">
        <v>45000</v>
      </c>
      <c r="F5381" s="1" t="s">
        <v>28</v>
      </c>
      <c r="G5381" s="1" t="s">
        <v>17</v>
      </c>
      <c r="H5381" s="1" t="s">
        <v>36</v>
      </c>
      <c r="I5381" s="1">
        <v>18.600000000000001</v>
      </c>
      <c r="J5381" s="1" t="s">
        <v>24</v>
      </c>
      <c r="K5381" s="1" t="s">
        <v>368</v>
      </c>
      <c r="L5381" s="1">
        <v>5</v>
      </c>
      <c r="N5381" s="1">
        <v>5.5</v>
      </c>
      <c r="P5381" s="2">
        <f t="shared" si="349"/>
        <v>81.83</v>
      </c>
      <c r="R5381" t="str">
        <f t="shared" si="348"/>
        <v/>
      </c>
    </row>
    <row r="5382" spans="1:18" ht="20.399999999999999" x14ac:dyDescent="0.35">
      <c r="A5382" s="1">
        <v>5380</v>
      </c>
      <c r="B5382" s="1" t="s">
        <v>440</v>
      </c>
      <c r="C5382" s="1" t="s">
        <v>39</v>
      </c>
      <c r="D5382" s="1">
        <v>2010</v>
      </c>
      <c r="E5382" s="1">
        <v>85155</v>
      </c>
      <c r="F5382" s="1" t="s">
        <v>28</v>
      </c>
      <c r="G5382" s="1" t="s">
        <v>17</v>
      </c>
      <c r="H5382" s="1" t="s">
        <v>18</v>
      </c>
      <c r="I5382" s="1">
        <v>17</v>
      </c>
      <c r="J5382" s="1" t="s">
        <v>24</v>
      </c>
      <c r="K5382" s="1" t="s">
        <v>84</v>
      </c>
      <c r="L5382" s="1">
        <v>5</v>
      </c>
      <c r="N5382" s="1">
        <v>3.55</v>
      </c>
      <c r="P5382" s="2">
        <f t="shared" si="349"/>
        <v>80</v>
      </c>
      <c r="R5382" t="str">
        <f t="shared" si="348"/>
        <v/>
      </c>
    </row>
    <row r="5383" spans="1:18" ht="20.399999999999999" x14ac:dyDescent="0.35">
      <c r="A5383" s="1">
        <v>5381</v>
      </c>
      <c r="B5383" s="1" t="s">
        <v>840</v>
      </c>
      <c r="C5383" s="1" t="s">
        <v>15</v>
      </c>
      <c r="D5383" s="1">
        <v>2015</v>
      </c>
      <c r="E5383" s="1">
        <v>48823</v>
      </c>
      <c r="F5383" s="1" t="s">
        <v>28</v>
      </c>
      <c r="G5383" s="1" t="s">
        <v>17</v>
      </c>
      <c r="H5383" s="1" t="s">
        <v>18</v>
      </c>
      <c r="I5383" s="1">
        <v>20.73</v>
      </c>
      <c r="J5383" s="1" t="s">
        <v>24</v>
      </c>
      <c r="K5383" s="1" t="s">
        <v>273</v>
      </c>
      <c r="L5383" s="1">
        <v>5</v>
      </c>
      <c r="N5383" s="1">
        <v>6.35</v>
      </c>
      <c r="P5383" s="2">
        <f t="shared" si="349"/>
        <v>91.1</v>
      </c>
      <c r="R5383" t="str">
        <f t="shared" si="348"/>
        <v/>
      </c>
    </row>
    <row r="5384" spans="1:18" ht="20.399999999999999" x14ac:dyDescent="0.35">
      <c r="A5384" s="1">
        <v>5382</v>
      </c>
      <c r="B5384" s="1" t="s">
        <v>595</v>
      </c>
      <c r="C5384" s="1" t="s">
        <v>61</v>
      </c>
      <c r="D5384" s="1">
        <v>2015</v>
      </c>
      <c r="E5384" s="1">
        <v>37000</v>
      </c>
      <c r="F5384" s="1" t="s">
        <v>23</v>
      </c>
      <c r="G5384" s="1" t="s">
        <v>35</v>
      </c>
      <c r="H5384" s="1" t="s">
        <v>18</v>
      </c>
      <c r="I5384" s="1">
        <v>12.7</v>
      </c>
      <c r="J5384" s="1" t="s">
        <v>24</v>
      </c>
      <c r="K5384" s="1" t="s">
        <v>62</v>
      </c>
      <c r="L5384" s="1">
        <v>5</v>
      </c>
      <c r="N5384" s="1">
        <v>36</v>
      </c>
      <c r="P5384" s="2">
        <f t="shared" si="349"/>
        <v>187.7</v>
      </c>
      <c r="R5384" t="str">
        <f t="shared" si="348"/>
        <v/>
      </c>
    </row>
    <row r="5385" spans="1:18" ht="20.399999999999999" x14ac:dyDescent="0.35">
      <c r="A5385" s="1">
        <v>5383</v>
      </c>
      <c r="B5385" s="1" t="s">
        <v>2691</v>
      </c>
      <c r="C5385" s="1" t="s">
        <v>39</v>
      </c>
      <c r="D5385" s="1">
        <v>2005</v>
      </c>
      <c r="E5385" s="1">
        <v>92000</v>
      </c>
      <c r="F5385" s="1" t="s">
        <v>23</v>
      </c>
      <c r="G5385" s="1" t="s">
        <v>17</v>
      </c>
      <c r="H5385" s="1" t="s">
        <v>36</v>
      </c>
      <c r="I5385" s="1">
        <v>16.100000000000001</v>
      </c>
      <c r="J5385" s="1" t="s">
        <v>24</v>
      </c>
      <c r="K5385" s="1" t="s">
        <v>424</v>
      </c>
      <c r="L5385" s="1">
        <v>5</v>
      </c>
      <c r="N5385" s="1">
        <v>1.1000000000000001</v>
      </c>
      <c r="P5385" s="2">
        <f t="shared" si="349"/>
        <v>70</v>
      </c>
      <c r="R5385" t="str">
        <f t="shared" si="348"/>
        <v/>
      </c>
    </row>
    <row r="5386" spans="1:18" ht="20.399999999999999" x14ac:dyDescent="0.35">
      <c r="A5386" s="1">
        <v>5384</v>
      </c>
      <c r="B5386" s="1" t="s">
        <v>1320</v>
      </c>
      <c r="C5386" s="1" t="s">
        <v>15</v>
      </c>
      <c r="D5386" s="1">
        <v>2014</v>
      </c>
      <c r="E5386" s="1">
        <v>36000</v>
      </c>
      <c r="F5386" s="1" t="s">
        <v>28</v>
      </c>
      <c r="G5386" s="1" t="s">
        <v>17</v>
      </c>
      <c r="H5386" s="1" t="s">
        <v>18</v>
      </c>
      <c r="I5386" s="1">
        <v>17.57</v>
      </c>
      <c r="J5386" s="1" t="s">
        <v>24</v>
      </c>
      <c r="K5386" s="1" t="s">
        <v>29</v>
      </c>
      <c r="L5386" s="1">
        <v>5</v>
      </c>
      <c r="M5386" s="1" t="s">
        <v>1321</v>
      </c>
      <c r="N5386" s="1">
        <v>3.7</v>
      </c>
      <c r="P5386" s="2">
        <f t="shared" si="349"/>
        <v>88.7</v>
      </c>
      <c r="Q5386">
        <f t="shared" ref="Q5386:Q5449" si="350">VALUE(SUBSTITUTE(SUBSTITUTE(TRIM(M5386), CHAR(160), ""), " Lakh", "")) * 100000</f>
        <v>763000</v>
      </c>
      <c r="R5386">
        <f t="shared" si="348"/>
        <v>99.988374836173008</v>
      </c>
    </row>
    <row r="5387" spans="1:18" ht="20.399999999999999" x14ac:dyDescent="0.35">
      <c r="A5387" s="1">
        <v>5385</v>
      </c>
      <c r="B5387" s="1" t="s">
        <v>2692</v>
      </c>
      <c r="C5387" s="1" t="s">
        <v>61</v>
      </c>
      <c r="D5387" s="1">
        <v>2016</v>
      </c>
      <c r="E5387" s="1">
        <v>24569</v>
      </c>
      <c r="F5387" s="1" t="s">
        <v>23</v>
      </c>
      <c r="G5387" s="1" t="s">
        <v>17</v>
      </c>
      <c r="H5387" s="1" t="s">
        <v>18</v>
      </c>
      <c r="I5387" s="1">
        <v>16</v>
      </c>
      <c r="J5387" s="1" t="s">
        <v>24</v>
      </c>
      <c r="K5387" s="1" t="s">
        <v>167</v>
      </c>
      <c r="L5387" s="1">
        <v>7</v>
      </c>
      <c r="N5387" s="1">
        <v>13.5</v>
      </c>
      <c r="P5387" s="2">
        <f t="shared" si="349"/>
        <v>140</v>
      </c>
      <c r="R5387" t="str">
        <f t="shared" si="348"/>
        <v/>
      </c>
    </row>
    <row r="5388" spans="1:18" ht="20.399999999999999" x14ac:dyDescent="0.35">
      <c r="A5388" s="1">
        <v>5386</v>
      </c>
      <c r="B5388" s="1" t="s">
        <v>1379</v>
      </c>
      <c r="C5388" s="1" t="s">
        <v>15</v>
      </c>
      <c r="D5388" s="1">
        <v>2008</v>
      </c>
      <c r="E5388" s="1">
        <v>95000</v>
      </c>
      <c r="F5388" s="1" t="s">
        <v>28</v>
      </c>
      <c r="G5388" s="1" t="s">
        <v>35</v>
      </c>
      <c r="H5388" s="1" t="s">
        <v>145</v>
      </c>
      <c r="I5388" s="1">
        <v>11.7</v>
      </c>
      <c r="J5388" s="1" t="s">
        <v>24</v>
      </c>
      <c r="K5388" s="1" t="s">
        <v>507</v>
      </c>
      <c r="L5388" s="1">
        <v>5</v>
      </c>
      <c r="N5388" s="1">
        <v>2.85</v>
      </c>
      <c r="P5388" s="2">
        <f t="shared" si="349"/>
        <v>177.6</v>
      </c>
      <c r="R5388" t="str">
        <f t="shared" si="348"/>
        <v/>
      </c>
    </row>
    <row r="5389" spans="1:18" ht="20.399999999999999" x14ac:dyDescent="0.35">
      <c r="A5389" s="1">
        <v>5387</v>
      </c>
      <c r="B5389" s="1" t="s">
        <v>241</v>
      </c>
      <c r="C5389" s="1" t="s">
        <v>34</v>
      </c>
      <c r="D5389" s="1">
        <v>2015</v>
      </c>
      <c r="E5389" s="1">
        <v>25811</v>
      </c>
      <c r="F5389" s="1" t="s">
        <v>28</v>
      </c>
      <c r="G5389" s="1" t="s">
        <v>17</v>
      </c>
      <c r="H5389" s="1" t="s">
        <v>36</v>
      </c>
      <c r="I5389" s="1">
        <v>25.4</v>
      </c>
      <c r="J5389" s="1" t="s">
        <v>24</v>
      </c>
      <c r="K5389" s="1" t="s">
        <v>118</v>
      </c>
      <c r="L5389" s="1">
        <v>4</v>
      </c>
      <c r="N5389" s="1">
        <v>2.13</v>
      </c>
      <c r="P5389" s="2">
        <f t="shared" si="349"/>
        <v>37.5</v>
      </c>
      <c r="R5389" t="str">
        <f t="shared" ref="R5389:R5452" si="351">IF(Q5389&lt;&gt;"", ((Q5389 - P5389) / Q5389) * 100, "")</f>
        <v/>
      </c>
    </row>
    <row r="5390" spans="1:18" ht="20.399999999999999" x14ac:dyDescent="0.35">
      <c r="A5390" s="1">
        <v>5388</v>
      </c>
      <c r="B5390" s="1" t="s">
        <v>2693</v>
      </c>
      <c r="C5390" s="1" t="s">
        <v>129</v>
      </c>
      <c r="D5390" s="1">
        <v>2015</v>
      </c>
      <c r="E5390" s="1">
        <v>65000</v>
      </c>
      <c r="F5390" s="1" t="s">
        <v>23</v>
      </c>
      <c r="G5390" s="1" t="s">
        <v>17</v>
      </c>
      <c r="H5390" s="1" t="s">
        <v>18</v>
      </c>
      <c r="I5390" s="1">
        <v>22.7</v>
      </c>
      <c r="J5390" s="1" t="s">
        <v>24</v>
      </c>
      <c r="K5390" s="1" t="s">
        <v>25</v>
      </c>
      <c r="L5390" s="1">
        <v>5</v>
      </c>
      <c r="N5390" s="1">
        <v>7.75</v>
      </c>
      <c r="P5390" s="2">
        <f t="shared" si="349"/>
        <v>126.2</v>
      </c>
      <c r="R5390" t="str">
        <f t="shared" si="351"/>
        <v/>
      </c>
    </row>
    <row r="5391" spans="1:18" ht="20.399999999999999" x14ac:dyDescent="0.35">
      <c r="A5391" s="1">
        <v>5389</v>
      </c>
      <c r="B5391" s="1" t="s">
        <v>164</v>
      </c>
      <c r="C5391" s="1" t="s">
        <v>27</v>
      </c>
      <c r="D5391" s="1">
        <v>2017</v>
      </c>
      <c r="E5391" s="1">
        <v>100400</v>
      </c>
      <c r="F5391" s="1" t="s">
        <v>23</v>
      </c>
      <c r="G5391" s="1" t="s">
        <v>17</v>
      </c>
      <c r="H5391" s="1" t="s">
        <v>18</v>
      </c>
      <c r="I5391" s="1">
        <v>25</v>
      </c>
      <c r="J5391" s="1" t="s">
        <v>24</v>
      </c>
      <c r="K5391" s="1" t="s">
        <v>165</v>
      </c>
      <c r="L5391" s="1">
        <v>5</v>
      </c>
      <c r="N5391" s="1">
        <v>2.85</v>
      </c>
      <c r="P5391" s="2">
        <f t="shared" si="349"/>
        <v>69</v>
      </c>
      <c r="R5391" t="str">
        <f t="shared" si="351"/>
        <v/>
      </c>
    </row>
    <row r="5392" spans="1:18" ht="20.399999999999999" x14ac:dyDescent="0.35">
      <c r="A5392" s="1">
        <v>5390</v>
      </c>
      <c r="B5392" s="1" t="s">
        <v>68</v>
      </c>
      <c r="C5392" s="1" t="s">
        <v>43</v>
      </c>
      <c r="D5392" s="1">
        <v>2014</v>
      </c>
      <c r="E5392" s="1">
        <v>76414</v>
      </c>
      <c r="F5392" s="1" t="s">
        <v>23</v>
      </c>
      <c r="G5392" s="1" t="s">
        <v>17</v>
      </c>
      <c r="H5392" s="1" t="s">
        <v>18</v>
      </c>
      <c r="I5392" s="1">
        <v>25.8</v>
      </c>
      <c r="J5392" s="1" t="s">
        <v>24</v>
      </c>
      <c r="K5392" s="1" t="s">
        <v>69</v>
      </c>
      <c r="L5392" s="1">
        <v>5</v>
      </c>
      <c r="N5392" s="1">
        <v>4.95</v>
      </c>
      <c r="P5392" s="2">
        <f t="shared" si="349"/>
        <v>98.6</v>
      </c>
      <c r="R5392" t="str">
        <f t="shared" si="351"/>
        <v/>
      </c>
    </row>
    <row r="5393" spans="1:18" ht="20.399999999999999" x14ac:dyDescent="0.35">
      <c r="A5393" s="1">
        <v>5391</v>
      </c>
      <c r="B5393" s="1" t="s">
        <v>211</v>
      </c>
      <c r="C5393" s="1" t="s">
        <v>53</v>
      </c>
      <c r="D5393" s="1">
        <v>2012</v>
      </c>
      <c r="E5393" s="1">
        <v>82103</v>
      </c>
      <c r="F5393" s="1" t="s">
        <v>23</v>
      </c>
      <c r="G5393" s="1" t="s">
        <v>17</v>
      </c>
      <c r="H5393" s="1" t="s">
        <v>18</v>
      </c>
      <c r="I5393" s="1">
        <v>15.1</v>
      </c>
      <c r="J5393" s="1" t="s">
        <v>24</v>
      </c>
      <c r="K5393" s="1" t="s">
        <v>167</v>
      </c>
      <c r="L5393" s="1">
        <v>7</v>
      </c>
      <c r="N5393" s="1">
        <v>6.2</v>
      </c>
      <c r="P5393" s="2">
        <f t="shared" si="349"/>
        <v>140</v>
      </c>
      <c r="R5393" t="str">
        <f t="shared" si="351"/>
        <v/>
      </c>
    </row>
    <row r="5394" spans="1:18" ht="20.399999999999999" x14ac:dyDescent="0.35">
      <c r="A5394" s="1">
        <v>5392</v>
      </c>
      <c r="B5394" s="1" t="s">
        <v>2694</v>
      </c>
      <c r="C5394" s="1" t="s">
        <v>22</v>
      </c>
      <c r="D5394" s="1">
        <v>2013</v>
      </c>
      <c r="E5394" s="1">
        <v>98000</v>
      </c>
      <c r="F5394" s="1" t="s">
        <v>23</v>
      </c>
      <c r="G5394" s="1" t="s">
        <v>35</v>
      </c>
      <c r="H5394" s="1" t="s">
        <v>18</v>
      </c>
      <c r="I5394" s="1">
        <v>18.559999999999999</v>
      </c>
      <c r="J5394" s="1" t="s">
        <v>24</v>
      </c>
      <c r="K5394" s="1" t="s">
        <v>77</v>
      </c>
      <c r="L5394" s="1">
        <v>5</v>
      </c>
      <c r="N5394" s="1">
        <v>17.5</v>
      </c>
      <c r="P5394" s="2">
        <f t="shared" si="349"/>
        <v>190</v>
      </c>
      <c r="R5394" t="str">
        <f t="shared" si="351"/>
        <v/>
      </c>
    </row>
    <row r="5395" spans="1:18" ht="20.399999999999999" x14ac:dyDescent="0.35">
      <c r="A5395" s="1">
        <v>5393</v>
      </c>
      <c r="B5395" s="1" t="s">
        <v>1158</v>
      </c>
      <c r="C5395" s="1" t="s">
        <v>22</v>
      </c>
      <c r="D5395" s="1">
        <v>2010</v>
      </c>
      <c r="E5395" s="1">
        <v>45252</v>
      </c>
      <c r="F5395" s="1" t="s">
        <v>28</v>
      </c>
      <c r="G5395" s="1" t="s">
        <v>17</v>
      </c>
      <c r="H5395" s="1" t="s">
        <v>18</v>
      </c>
      <c r="I5395" s="1">
        <v>18.899999999999999</v>
      </c>
      <c r="J5395" s="1" t="s">
        <v>24</v>
      </c>
      <c r="K5395" s="1" t="s">
        <v>327</v>
      </c>
      <c r="L5395" s="1">
        <v>5</v>
      </c>
      <c r="M5395" s="1" t="s">
        <v>2695</v>
      </c>
      <c r="N5395" s="1">
        <v>2.25</v>
      </c>
      <c r="P5395" s="2">
        <f t="shared" si="349"/>
        <v>81.86</v>
      </c>
      <c r="Q5395">
        <f t="shared" si="350"/>
        <v>680000</v>
      </c>
      <c r="R5395">
        <f t="shared" si="351"/>
        <v>99.987961764705886</v>
      </c>
    </row>
    <row r="5396" spans="1:18" ht="20.399999999999999" x14ac:dyDescent="0.35">
      <c r="A5396" s="1">
        <v>5394</v>
      </c>
      <c r="B5396" s="1" t="s">
        <v>1354</v>
      </c>
      <c r="C5396" s="1" t="s">
        <v>61</v>
      </c>
      <c r="D5396" s="1">
        <v>2017</v>
      </c>
      <c r="E5396" s="1">
        <v>10300</v>
      </c>
      <c r="F5396" s="1" t="s">
        <v>28</v>
      </c>
      <c r="G5396" s="1" t="s">
        <v>17</v>
      </c>
      <c r="H5396" s="1" t="s">
        <v>18</v>
      </c>
      <c r="I5396" s="1">
        <v>21.4</v>
      </c>
      <c r="J5396" s="1" t="s">
        <v>24</v>
      </c>
      <c r="K5396" s="1" t="s">
        <v>347</v>
      </c>
      <c r="L5396" s="1">
        <v>5</v>
      </c>
      <c r="N5396" s="1">
        <v>6.75</v>
      </c>
      <c r="P5396" s="2">
        <f t="shared" si="349"/>
        <v>83.1</v>
      </c>
      <c r="R5396" t="str">
        <f t="shared" si="351"/>
        <v/>
      </c>
    </row>
    <row r="5397" spans="1:18" ht="20.399999999999999" x14ac:dyDescent="0.35">
      <c r="A5397" s="1">
        <v>5395</v>
      </c>
      <c r="B5397" s="1" t="s">
        <v>2506</v>
      </c>
      <c r="C5397" s="1" t="s">
        <v>53</v>
      </c>
      <c r="D5397" s="1">
        <v>2016</v>
      </c>
      <c r="E5397" s="1">
        <v>42024</v>
      </c>
      <c r="F5397" s="1" t="s">
        <v>23</v>
      </c>
      <c r="G5397" s="1" t="s">
        <v>35</v>
      </c>
      <c r="H5397" s="1" t="s">
        <v>18</v>
      </c>
      <c r="I5397" s="1">
        <v>19.079999999999998</v>
      </c>
      <c r="J5397" s="1" t="s">
        <v>24</v>
      </c>
      <c r="K5397" s="1" t="s">
        <v>25</v>
      </c>
      <c r="L5397" s="1">
        <v>5</v>
      </c>
      <c r="N5397" s="1">
        <v>9.73</v>
      </c>
      <c r="P5397" s="2">
        <f t="shared" si="349"/>
        <v>126.2</v>
      </c>
      <c r="R5397" t="str">
        <f t="shared" si="351"/>
        <v/>
      </c>
    </row>
    <row r="5398" spans="1:18" ht="20.399999999999999" x14ac:dyDescent="0.35">
      <c r="A5398" s="1">
        <v>5396</v>
      </c>
      <c r="B5398" s="1" t="s">
        <v>31</v>
      </c>
      <c r="C5398" s="1" t="s">
        <v>53</v>
      </c>
      <c r="D5398" s="1">
        <v>2018</v>
      </c>
      <c r="E5398" s="1">
        <v>51236</v>
      </c>
      <c r="F5398" s="1" t="s">
        <v>23</v>
      </c>
      <c r="G5398" s="1" t="s">
        <v>17</v>
      </c>
      <c r="H5398" s="1" t="s">
        <v>18</v>
      </c>
      <c r="I5398" s="1">
        <v>25.47</v>
      </c>
      <c r="J5398" s="1" t="s">
        <v>24</v>
      </c>
      <c r="K5398" s="1" t="s">
        <v>355</v>
      </c>
      <c r="L5398" s="1">
        <v>7</v>
      </c>
      <c r="M5398" s="1" t="s">
        <v>2502</v>
      </c>
      <c r="N5398" s="1">
        <v>8.49</v>
      </c>
      <c r="P5398" s="2">
        <f t="shared" si="349"/>
        <v>88.5</v>
      </c>
      <c r="Q5398">
        <f t="shared" si="350"/>
        <v>1083000</v>
      </c>
      <c r="R5398">
        <f t="shared" si="351"/>
        <v>99.991828254847647</v>
      </c>
    </row>
    <row r="5399" spans="1:18" ht="20.399999999999999" x14ac:dyDescent="0.35">
      <c r="A5399" s="1">
        <v>5397</v>
      </c>
      <c r="B5399" s="1" t="s">
        <v>2022</v>
      </c>
      <c r="C5399" s="1" t="s">
        <v>15</v>
      </c>
      <c r="D5399" s="1">
        <v>2013</v>
      </c>
      <c r="E5399" s="1">
        <v>52000</v>
      </c>
      <c r="F5399" s="1" t="s">
        <v>28</v>
      </c>
      <c r="G5399" s="1" t="s">
        <v>35</v>
      </c>
      <c r="H5399" s="1" t="s">
        <v>18</v>
      </c>
      <c r="I5399" s="1">
        <v>13.6</v>
      </c>
      <c r="J5399" s="1" t="s">
        <v>24</v>
      </c>
      <c r="K5399" s="1" t="s">
        <v>587</v>
      </c>
      <c r="L5399" s="1">
        <v>4</v>
      </c>
      <c r="N5399" s="1">
        <v>25</v>
      </c>
      <c r="P5399" s="2">
        <f t="shared" si="349"/>
        <v>181</v>
      </c>
      <c r="R5399" t="str">
        <f t="shared" si="351"/>
        <v/>
      </c>
    </row>
    <row r="5400" spans="1:18" ht="20.399999999999999" x14ac:dyDescent="0.35">
      <c r="A5400" s="1">
        <v>5398</v>
      </c>
      <c r="B5400" s="1" t="s">
        <v>445</v>
      </c>
      <c r="C5400" s="1" t="s">
        <v>34</v>
      </c>
      <c r="D5400" s="1">
        <v>2015</v>
      </c>
      <c r="E5400" s="1">
        <v>42894</v>
      </c>
      <c r="F5400" s="1" t="s">
        <v>23</v>
      </c>
      <c r="G5400" s="1" t="s">
        <v>17</v>
      </c>
      <c r="H5400" s="1" t="s">
        <v>18</v>
      </c>
      <c r="I5400" s="1">
        <v>23.2</v>
      </c>
      <c r="J5400" s="1" t="s">
        <v>24</v>
      </c>
      <c r="K5400" s="1" t="s">
        <v>199</v>
      </c>
      <c r="L5400" s="1">
        <v>5</v>
      </c>
      <c r="N5400" s="1">
        <v>5.59</v>
      </c>
      <c r="P5400" s="2">
        <f t="shared" si="349"/>
        <v>73.94</v>
      </c>
      <c r="R5400" t="str">
        <f t="shared" si="351"/>
        <v/>
      </c>
    </row>
    <row r="5401" spans="1:18" ht="20.399999999999999" x14ac:dyDescent="0.35">
      <c r="A5401" s="1">
        <v>5399</v>
      </c>
      <c r="B5401" s="1" t="s">
        <v>2696</v>
      </c>
      <c r="C5401" s="1" t="s">
        <v>15</v>
      </c>
      <c r="D5401" s="1">
        <v>2011</v>
      </c>
      <c r="E5401" s="1">
        <v>68000</v>
      </c>
      <c r="F5401" s="1" t="s">
        <v>23</v>
      </c>
      <c r="G5401" s="1" t="s">
        <v>35</v>
      </c>
      <c r="H5401" s="1" t="s">
        <v>18</v>
      </c>
      <c r="I5401" s="1">
        <v>15.6</v>
      </c>
      <c r="J5401" s="1" t="s">
        <v>24</v>
      </c>
      <c r="K5401" s="1" t="s">
        <v>360</v>
      </c>
      <c r="L5401" s="1">
        <v>5</v>
      </c>
      <c r="N5401" s="1">
        <v>4.8</v>
      </c>
      <c r="P5401" s="2">
        <f t="shared" si="349"/>
        <v>106</v>
      </c>
      <c r="R5401" t="str">
        <f t="shared" si="351"/>
        <v/>
      </c>
    </row>
    <row r="5402" spans="1:18" ht="20.399999999999999" x14ac:dyDescent="0.35">
      <c r="A5402" s="1">
        <v>5400</v>
      </c>
      <c r="B5402" s="1" t="s">
        <v>209</v>
      </c>
      <c r="C5402" s="1" t="s">
        <v>61</v>
      </c>
      <c r="D5402" s="1">
        <v>2014</v>
      </c>
      <c r="E5402" s="1">
        <v>69000</v>
      </c>
      <c r="F5402" s="1" t="s">
        <v>23</v>
      </c>
      <c r="G5402" s="1" t="s">
        <v>17</v>
      </c>
      <c r="H5402" s="1" t="s">
        <v>18</v>
      </c>
      <c r="I5402" s="1">
        <v>22.7</v>
      </c>
      <c r="J5402" s="1" t="s">
        <v>24</v>
      </c>
      <c r="K5402" s="1" t="s">
        <v>210</v>
      </c>
      <c r="L5402" s="1">
        <v>5</v>
      </c>
      <c r="N5402" s="1">
        <v>5.45</v>
      </c>
      <c r="P5402" s="2">
        <f t="shared" si="349"/>
        <v>89.84</v>
      </c>
      <c r="R5402" t="str">
        <f t="shared" si="351"/>
        <v/>
      </c>
    </row>
    <row r="5403" spans="1:18" ht="20.399999999999999" x14ac:dyDescent="0.35">
      <c r="A5403" s="1">
        <v>5401</v>
      </c>
      <c r="B5403" s="1" t="s">
        <v>2697</v>
      </c>
      <c r="C5403" s="1" t="s">
        <v>22</v>
      </c>
      <c r="D5403" s="1">
        <v>2017</v>
      </c>
      <c r="E5403" s="1">
        <v>10000</v>
      </c>
      <c r="F5403" s="1" t="s">
        <v>28</v>
      </c>
      <c r="G5403" s="1" t="s">
        <v>17</v>
      </c>
      <c r="H5403" s="1" t="s">
        <v>18</v>
      </c>
      <c r="I5403" s="1">
        <v>18.600000000000001</v>
      </c>
      <c r="J5403" s="1" t="s">
        <v>24</v>
      </c>
      <c r="K5403" s="1" t="s">
        <v>368</v>
      </c>
      <c r="L5403" s="1">
        <v>5</v>
      </c>
      <c r="N5403" s="1">
        <v>6.5</v>
      </c>
      <c r="P5403" s="2">
        <f t="shared" si="349"/>
        <v>81.83</v>
      </c>
      <c r="R5403" t="str">
        <f t="shared" si="351"/>
        <v/>
      </c>
    </row>
    <row r="5404" spans="1:18" ht="20.399999999999999" x14ac:dyDescent="0.35">
      <c r="A5404" s="1">
        <v>5402</v>
      </c>
      <c r="B5404" s="1" t="s">
        <v>1937</v>
      </c>
      <c r="C5404" s="1" t="s">
        <v>27</v>
      </c>
      <c r="D5404" s="1">
        <v>2015</v>
      </c>
      <c r="E5404" s="1">
        <v>16000</v>
      </c>
      <c r="F5404" s="1" t="s">
        <v>28</v>
      </c>
      <c r="G5404" s="1" t="s">
        <v>17</v>
      </c>
      <c r="H5404" s="1" t="s">
        <v>18</v>
      </c>
      <c r="I5404" s="1">
        <v>19.399999999999999</v>
      </c>
      <c r="J5404" s="1" t="s">
        <v>24</v>
      </c>
      <c r="K5404" s="1" t="s">
        <v>184</v>
      </c>
      <c r="L5404" s="1">
        <v>5</v>
      </c>
      <c r="N5404" s="1">
        <v>4.3499999999999996</v>
      </c>
      <c r="P5404" s="2">
        <f t="shared" si="349"/>
        <v>86.8</v>
      </c>
      <c r="R5404" t="str">
        <f t="shared" si="351"/>
        <v/>
      </c>
    </row>
    <row r="5405" spans="1:18" ht="20.399999999999999" x14ac:dyDescent="0.35">
      <c r="A5405" s="1">
        <v>5403</v>
      </c>
      <c r="B5405" s="1" t="s">
        <v>68</v>
      </c>
      <c r="C5405" s="1" t="s">
        <v>57</v>
      </c>
      <c r="D5405" s="1">
        <v>2013</v>
      </c>
      <c r="E5405" s="1">
        <v>46992</v>
      </c>
      <c r="F5405" s="1" t="s">
        <v>23</v>
      </c>
      <c r="G5405" s="1" t="s">
        <v>17</v>
      </c>
      <c r="H5405" s="1" t="s">
        <v>18</v>
      </c>
      <c r="I5405" s="1">
        <v>25.8</v>
      </c>
      <c r="J5405" s="1" t="s">
        <v>24</v>
      </c>
      <c r="K5405" s="1" t="s">
        <v>69</v>
      </c>
      <c r="L5405" s="1">
        <v>5</v>
      </c>
      <c r="N5405" s="1">
        <v>3.75</v>
      </c>
      <c r="P5405" s="2">
        <f t="shared" si="349"/>
        <v>98.6</v>
      </c>
      <c r="R5405" t="str">
        <f t="shared" si="351"/>
        <v/>
      </c>
    </row>
    <row r="5406" spans="1:18" ht="20.399999999999999" x14ac:dyDescent="0.35">
      <c r="A5406" s="1">
        <v>5404</v>
      </c>
      <c r="B5406" s="1" t="s">
        <v>476</v>
      </c>
      <c r="C5406" s="1" t="s">
        <v>22</v>
      </c>
      <c r="D5406" s="1">
        <v>2010</v>
      </c>
      <c r="E5406" s="1">
        <v>170000</v>
      </c>
      <c r="F5406" s="1" t="s">
        <v>23</v>
      </c>
      <c r="G5406" s="1" t="s">
        <v>35</v>
      </c>
      <c r="H5406" s="1" t="s">
        <v>145</v>
      </c>
      <c r="I5406" s="1">
        <v>18.48</v>
      </c>
      <c r="J5406" s="1" t="s">
        <v>24</v>
      </c>
      <c r="K5406" s="1" t="s">
        <v>477</v>
      </c>
      <c r="L5406" s="1">
        <v>5</v>
      </c>
      <c r="N5406" s="1">
        <v>12</v>
      </c>
      <c r="P5406" s="2">
        <f t="shared" si="349"/>
        <v>177</v>
      </c>
      <c r="R5406" t="str">
        <f t="shared" si="351"/>
        <v/>
      </c>
    </row>
    <row r="5407" spans="1:18" ht="20.399999999999999" x14ac:dyDescent="0.35">
      <c r="A5407" s="1">
        <v>5405</v>
      </c>
      <c r="B5407" s="1" t="s">
        <v>561</v>
      </c>
      <c r="C5407" s="1" t="s">
        <v>61</v>
      </c>
      <c r="D5407" s="1">
        <v>2014</v>
      </c>
      <c r="E5407" s="1">
        <v>58000</v>
      </c>
      <c r="F5407" s="1" t="s">
        <v>23</v>
      </c>
      <c r="G5407" s="1" t="s">
        <v>35</v>
      </c>
      <c r="H5407" s="1" t="s">
        <v>18</v>
      </c>
      <c r="I5407" s="1">
        <v>12.07</v>
      </c>
      <c r="J5407" s="1" t="s">
        <v>24</v>
      </c>
      <c r="K5407" s="1" t="s">
        <v>226</v>
      </c>
      <c r="L5407" s="1">
        <v>7</v>
      </c>
      <c r="N5407" s="1">
        <v>32</v>
      </c>
      <c r="P5407" s="2">
        <f t="shared" si="349"/>
        <v>241.4</v>
      </c>
      <c r="R5407" t="str">
        <f t="shared" si="351"/>
        <v/>
      </c>
    </row>
    <row r="5408" spans="1:18" ht="20.399999999999999" x14ac:dyDescent="0.35">
      <c r="A5408" s="1">
        <v>5406</v>
      </c>
      <c r="B5408" s="1" t="s">
        <v>656</v>
      </c>
      <c r="C5408" s="1" t="s">
        <v>43</v>
      </c>
      <c r="D5408" s="1">
        <v>2015</v>
      </c>
      <c r="E5408" s="1">
        <v>50000</v>
      </c>
      <c r="F5408" s="1" t="s">
        <v>23</v>
      </c>
      <c r="G5408" s="1" t="s">
        <v>17</v>
      </c>
      <c r="H5408" s="1" t="s">
        <v>36</v>
      </c>
      <c r="I5408" s="1">
        <v>24</v>
      </c>
      <c r="J5408" s="1" t="s">
        <v>24</v>
      </c>
      <c r="K5408" s="1" t="s">
        <v>424</v>
      </c>
      <c r="L5408" s="1">
        <v>5</v>
      </c>
      <c r="N5408" s="1">
        <v>4</v>
      </c>
      <c r="P5408" s="2">
        <f t="shared" si="349"/>
        <v>70</v>
      </c>
      <c r="R5408" t="str">
        <f t="shared" si="351"/>
        <v/>
      </c>
    </row>
    <row r="5409" spans="1:18" ht="20.399999999999999" x14ac:dyDescent="0.35">
      <c r="A5409" s="1">
        <v>5407</v>
      </c>
      <c r="B5409" s="1" t="s">
        <v>42</v>
      </c>
      <c r="C5409" s="1" t="s">
        <v>57</v>
      </c>
      <c r="D5409" s="1">
        <v>2011</v>
      </c>
      <c r="E5409" s="1">
        <v>39010</v>
      </c>
      <c r="F5409" s="1" t="s">
        <v>23</v>
      </c>
      <c r="G5409" s="1" t="s">
        <v>17</v>
      </c>
      <c r="H5409" s="1" t="s">
        <v>18</v>
      </c>
      <c r="I5409" s="1">
        <v>23.08</v>
      </c>
      <c r="J5409" s="1" t="s">
        <v>24</v>
      </c>
      <c r="K5409" s="1" t="s">
        <v>44</v>
      </c>
      <c r="L5409" s="1">
        <v>5</v>
      </c>
      <c r="N5409" s="1">
        <v>2.6</v>
      </c>
      <c r="P5409" s="2">
        <f t="shared" si="349"/>
        <v>63.1</v>
      </c>
      <c r="R5409" t="str">
        <f t="shared" si="351"/>
        <v/>
      </c>
    </row>
    <row r="5410" spans="1:18" ht="20.399999999999999" x14ac:dyDescent="0.35">
      <c r="A5410" s="1">
        <v>5408</v>
      </c>
      <c r="B5410" s="1" t="s">
        <v>144</v>
      </c>
      <c r="C5410" s="1" t="s">
        <v>43</v>
      </c>
      <c r="D5410" s="1">
        <v>2016</v>
      </c>
      <c r="E5410" s="1">
        <v>26946</v>
      </c>
      <c r="F5410" s="1" t="s">
        <v>28</v>
      </c>
      <c r="G5410" s="1" t="s">
        <v>17</v>
      </c>
      <c r="H5410" s="1" t="s">
        <v>18</v>
      </c>
      <c r="I5410" s="1">
        <v>18.899999999999999</v>
      </c>
      <c r="J5410" s="1" t="s">
        <v>24</v>
      </c>
      <c r="K5410" s="1" t="s">
        <v>110</v>
      </c>
      <c r="L5410" s="1">
        <v>5</v>
      </c>
      <c r="N5410" s="1">
        <v>4.45</v>
      </c>
      <c r="P5410" s="2">
        <f t="shared" si="349"/>
        <v>82</v>
      </c>
      <c r="R5410" t="str">
        <f t="shared" si="351"/>
        <v/>
      </c>
    </row>
    <row r="5411" spans="1:18" ht="20.399999999999999" x14ac:dyDescent="0.35">
      <c r="A5411" s="1">
        <v>5409</v>
      </c>
      <c r="B5411" s="1" t="s">
        <v>1146</v>
      </c>
      <c r="C5411" s="1" t="s">
        <v>22</v>
      </c>
      <c r="D5411" s="1">
        <v>2015</v>
      </c>
      <c r="E5411" s="1">
        <v>28700</v>
      </c>
      <c r="F5411" s="1" t="s">
        <v>28</v>
      </c>
      <c r="G5411" s="1" t="s">
        <v>17</v>
      </c>
      <c r="H5411" s="1" t="s">
        <v>18</v>
      </c>
      <c r="I5411" s="1">
        <v>21.1</v>
      </c>
      <c r="J5411" s="1" t="s">
        <v>24</v>
      </c>
      <c r="K5411" s="1" t="s">
        <v>41</v>
      </c>
      <c r="L5411" s="1">
        <v>5</v>
      </c>
      <c r="N5411" s="1">
        <v>2.6</v>
      </c>
      <c r="P5411" s="2">
        <f t="shared" ref="P5411:P5427" si="352">--LEFT(K5411, FIND(" ", K5411) - 1)</f>
        <v>55.2</v>
      </c>
      <c r="R5411" t="str">
        <f t="shared" si="351"/>
        <v/>
      </c>
    </row>
    <row r="5412" spans="1:18" ht="20.399999999999999" x14ac:dyDescent="0.35">
      <c r="A5412" s="1">
        <v>5410</v>
      </c>
      <c r="B5412" s="1" t="s">
        <v>383</v>
      </c>
      <c r="C5412" s="1" t="s">
        <v>27</v>
      </c>
      <c r="D5412" s="1">
        <v>2011</v>
      </c>
      <c r="E5412" s="1">
        <v>60000</v>
      </c>
      <c r="F5412" s="1" t="s">
        <v>28</v>
      </c>
      <c r="G5412" s="1" t="s">
        <v>35</v>
      </c>
      <c r="H5412" s="1" t="s">
        <v>18</v>
      </c>
      <c r="I5412" s="1">
        <v>11.74</v>
      </c>
      <c r="J5412" s="1" t="s">
        <v>24</v>
      </c>
      <c r="K5412" s="1" t="s">
        <v>161</v>
      </c>
      <c r="L5412" s="1">
        <v>5</v>
      </c>
      <c r="N5412" s="1">
        <v>16</v>
      </c>
      <c r="P5412" s="2">
        <f t="shared" si="352"/>
        <v>186</v>
      </c>
      <c r="R5412" t="str">
        <f t="shared" si="351"/>
        <v/>
      </c>
    </row>
    <row r="5413" spans="1:18" ht="20.399999999999999" x14ac:dyDescent="0.35">
      <c r="A5413" s="1">
        <v>5411</v>
      </c>
      <c r="B5413" s="1" t="s">
        <v>60</v>
      </c>
      <c r="C5413" s="1" t="s">
        <v>61</v>
      </c>
      <c r="D5413" s="1">
        <v>2014</v>
      </c>
      <c r="E5413" s="1">
        <v>38999</v>
      </c>
      <c r="F5413" s="1" t="s">
        <v>23</v>
      </c>
      <c r="G5413" s="1" t="s">
        <v>35</v>
      </c>
      <c r="H5413" s="1" t="s">
        <v>18</v>
      </c>
      <c r="I5413" s="1">
        <v>12.7</v>
      </c>
      <c r="J5413" s="1" t="s">
        <v>24</v>
      </c>
      <c r="K5413" s="1" t="s">
        <v>62</v>
      </c>
      <c r="L5413" s="1">
        <v>5</v>
      </c>
      <c r="N5413" s="1">
        <v>32.5</v>
      </c>
      <c r="P5413" s="2">
        <f t="shared" si="352"/>
        <v>187.7</v>
      </c>
      <c r="R5413" t="str">
        <f t="shared" si="351"/>
        <v/>
      </c>
    </row>
    <row r="5414" spans="1:18" ht="20.399999999999999" x14ac:dyDescent="0.35">
      <c r="A5414" s="1">
        <v>5412</v>
      </c>
      <c r="B5414" s="1" t="s">
        <v>98</v>
      </c>
      <c r="C5414" s="1" t="s">
        <v>15</v>
      </c>
      <c r="D5414" s="1">
        <v>2016</v>
      </c>
      <c r="E5414" s="1">
        <v>39000</v>
      </c>
      <c r="F5414" s="1" t="s">
        <v>23</v>
      </c>
      <c r="G5414" s="1" t="s">
        <v>35</v>
      </c>
      <c r="H5414" s="1" t="s">
        <v>18</v>
      </c>
      <c r="I5414" s="1">
        <v>11.18</v>
      </c>
      <c r="J5414" s="1" t="s">
        <v>24</v>
      </c>
      <c r="K5414" s="1" t="s">
        <v>99</v>
      </c>
      <c r="L5414" s="1">
        <v>7</v>
      </c>
      <c r="N5414" s="1">
        <v>13.85</v>
      </c>
      <c r="P5414" s="2">
        <f t="shared" si="352"/>
        <v>184</v>
      </c>
      <c r="R5414" t="str">
        <f t="shared" si="351"/>
        <v/>
      </c>
    </row>
    <row r="5415" spans="1:18" ht="20.399999999999999" x14ac:dyDescent="0.35">
      <c r="A5415" s="1">
        <v>5413</v>
      </c>
      <c r="B5415" s="1" t="s">
        <v>1023</v>
      </c>
      <c r="C5415" s="1" t="s">
        <v>34</v>
      </c>
      <c r="D5415" s="1">
        <v>2018</v>
      </c>
      <c r="E5415" s="1">
        <v>7784</v>
      </c>
      <c r="F5415" s="1" t="s">
        <v>28</v>
      </c>
      <c r="G5415" s="1" t="s">
        <v>17</v>
      </c>
      <c r="H5415" s="1" t="s">
        <v>18</v>
      </c>
      <c r="I5415" s="1">
        <v>20.73</v>
      </c>
      <c r="J5415" s="1" t="s">
        <v>24</v>
      </c>
      <c r="K5415" s="1" t="s">
        <v>273</v>
      </c>
      <c r="L5415" s="1">
        <v>5</v>
      </c>
      <c r="N5415" s="1">
        <v>8.76</v>
      </c>
      <c r="P5415" s="2">
        <f t="shared" si="352"/>
        <v>91.1</v>
      </c>
      <c r="R5415" t="str">
        <f t="shared" si="351"/>
        <v/>
      </c>
    </row>
    <row r="5416" spans="1:18" ht="20.399999999999999" x14ac:dyDescent="0.35">
      <c r="A5416" s="1">
        <v>5414</v>
      </c>
      <c r="B5416" s="1" t="s">
        <v>2343</v>
      </c>
      <c r="C5416" s="1" t="s">
        <v>53</v>
      </c>
      <c r="D5416" s="1">
        <v>2014</v>
      </c>
      <c r="E5416" s="1">
        <v>45710</v>
      </c>
      <c r="F5416" s="1" t="s">
        <v>28</v>
      </c>
      <c r="G5416" s="1" t="s">
        <v>35</v>
      </c>
      <c r="H5416" s="1" t="s">
        <v>18</v>
      </c>
      <c r="I5416" s="1">
        <v>11.8</v>
      </c>
      <c r="J5416" s="1" t="s">
        <v>24</v>
      </c>
      <c r="K5416" s="1" t="s">
        <v>2035</v>
      </c>
      <c r="L5416" s="1">
        <v>7</v>
      </c>
      <c r="N5416" s="1">
        <v>23.68</v>
      </c>
      <c r="P5416" s="2">
        <f t="shared" si="352"/>
        <v>272</v>
      </c>
      <c r="R5416" t="str">
        <f t="shared" si="351"/>
        <v/>
      </c>
    </row>
    <row r="5417" spans="1:18" ht="20.399999999999999" x14ac:dyDescent="0.35">
      <c r="A5417" s="1">
        <v>5415</v>
      </c>
      <c r="B5417" s="1" t="s">
        <v>2698</v>
      </c>
      <c r="C5417" s="1" t="s">
        <v>27</v>
      </c>
      <c r="D5417" s="1">
        <v>2017</v>
      </c>
      <c r="E5417" s="1">
        <v>42000</v>
      </c>
      <c r="F5417" s="1" t="s">
        <v>28</v>
      </c>
      <c r="G5417" s="1" t="s">
        <v>35</v>
      </c>
      <c r="H5417" s="1" t="s">
        <v>18</v>
      </c>
      <c r="I5417" s="1">
        <v>22</v>
      </c>
      <c r="J5417" s="1" t="s">
        <v>24</v>
      </c>
      <c r="K5417" s="1" t="s">
        <v>291</v>
      </c>
      <c r="L5417" s="1">
        <v>5</v>
      </c>
      <c r="M5417" s="1" t="s">
        <v>2199</v>
      </c>
      <c r="N5417" s="1">
        <v>5.5</v>
      </c>
      <c r="P5417" s="2">
        <f t="shared" si="352"/>
        <v>81.8</v>
      </c>
      <c r="Q5417">
        <f t="shared" si="350"/>
        <v>813000.00000000012</v>
      </c>
      <c r="R5417">
        <f t="shared" si="351"/>
        <v>99.989938499384991</v>
      </c>
    </row>
    <row r="5418" spans="1:18" ht="20.399999999999999" x14ac:dyDescent="0.35">
      <c r="A5418" s="1">
        <v>5416</v>
      </c>
      <c r="B5418" s="1" t="s">
        <v>2105</v>
      </c>
      <c r="C5418" s="1" t="s">
        <v>34</v>
      </c>
      <c r="D5418" s="1">
        <v>2013</v>
      </c>
      <c r="E5418" s="1">
        <v>75995</v>
      </c>
      <c r="F5418" s="1" t="s">
        <v>23</v>
      </c>
      <c r="G5418" s="1" t="s">
        <v>35</v>
      </c>
      <c r="H5418" s="1" t="s">
        <v>36</v>
      </c>
      <c r="I5418" s="1">
        <v>11.49</v>
      </c>
      <c r="J5418" s="1" t="s">
        <v>24</v>
      </c>
      <c r="K5418" s="1" t="s">
        <v>2106</v>
      </c>
      <c r="L5418" s="1">
        <v>5</v>
      </c>
      <c r="N5418" s="1">
        <v>65.81</v>
      </c>
      <c r="P5418" s="2">
        <f t="shared" si="352"/>
        <v>335.3</v>
      </c>
      <c r="R5418" t="str">
        <f t="shared" si="351"/>
        <v/>
      </c>
    </row>
    <row r="5419" spans="1:18" ht="20.399999999999999" x14ac:dyDescent="0.35">
      <c r="A5419" s="1">
        <v>5417</v>
      </c>
      <c r="B5419" s="1" t="s">
        <v>703</v>
      </c>
      <c r="C5419" s="1" t="s">
        <v>57</v>
      </c>
      <c r="D5419" s="1">
        <v>2013</v>
      </c>
      <c r="E5419" s="1">
        <v>57000</v>
      </c>
      <c r="F5419" s="1" t="s">
        <v>23</v>
      </c>
      <c r="G5419" s="1" t="s">
        <v>17</v>
      </c>
      <c r="H5419" s="1" t="s">
        <v>18</v>
      </c>
      <c r="I5419" s="1">
        <v>19.010000000000002</v>
      </c>
      <c r="J5419" s="1" t="s">
        <v>24</v>
      </c>
      <c r="K5419" s="1" t="s">
        <v>95</v>
      </c>
      <c r="L5419" s="1">
        <v>5</v>
      </c>
      <c r="N5419" s="1">
        <v>4.99</v>
      </c>
      <c r="P5419" s="2">
        <f t="shared" si="352"/>
        <v>108.45</v>
      </c>
      <c r="R5419" t="str">
        <f t="shared" si="351"/>
        <v/>
      </c>
    </row>
    <row r="5420" spans="1:18" ht="20.399999999999999" x14ac:dyDescent="0.35">
      <c r="A5420" s="1">
        <v>5418</v>
      </c>
      <c r="B5420" s="1" t="s">
        <v>349</v>
      </c>
      <c r="C5420" s="1" t="s">
        <v>27</v>
      </c>
      <c r="D5420" s="1">
        <v>2013</v>
      </c>
      <c r="E5420" s="1">
        <v>85350</v>
      </c>
      <c r="F5420" s="1" t="s">
        <v>23</v>
      </c>
      <c r="G5420" s="1" t="s">
        <v>17</v>
      </c>
      <c r="H5420" s="1" t="s">
        <v>36</v>
      </c>
      <c r="I5420" s="1">
        <v>22.32</v>
      </c>
      <c r="J5420" s="1" t="s">
        <v>24</v>
      </c>
      <c r="K5420" s="1" t="s">
        <v>235</v>
      </c>
      <c r="L5420" s="1">
        <v>5</v>
      </c>
      <c r="N5420" s="1">
        <v>5.7</v>
      </c>
      <c r="P5420" s="2">
        <f t="shared" si="352"/>
        <v>126.32</v>
      </c>
      <c r="R5420" t="str">
        <f t="shared" si="351"/>
        <v/>
      </c>
    </row>
    <row r="5421" spans="1:18" ht="20.399999999999999" x14ac:dyDescent="0.35">
      <c r="A5421" s="1">
        <v>5419</v>
      </c>
      <c r="B5421" s="1" t="s">
        <v>1215</v>
      </c>
      <c r="C5421" s="1" t="s">
        <v>34</v>
      </c>
      <c r="D5421" s="1">
        <v>2016</v>
      </c>
      <c r="E5421" s="1">
        <v>82725</v>
      </c>
      <c r="F5421" s="1" t="s">
        <v>28</v>
      </c>
      <c r="G5421" s="1" t="s">
        <v>35</v>
      </c>
      <c r="H5421" s="1" t="s">
        <v>18</v>
      </c>
      <c r="I5421" s="1">
        <v>14.28</v>
      </c>
      <c r="J5421" s="1" t="s">
        <v>24</v>
      </c>
      <c r="K5421" s="1" t="s">
        <v>127</v>
      </c>
      <c r="L5421" s="1">
        <v>5</v>
      </c>
      <c r="M5421" s="1" t="s">
        <v>2699</v>
      </c>
      <c r="N5421" s="1">
        <v>11.99</v>
      </c>
      <c r="P5421" s="2">
        <f t="shared" si="352"/>
        <v>138.03</v>
      </c>
      <c r="Q5421">
        <f t="shared" si="350"/>
        <v>2527000</v>
      </c>
      <c r="R5421">
        <f t="shared" si="351"/>
        <v>99.994537791848046</v>
      </c>
    </row>
    <row r="5422" spans="1:18" ht="20.399999999999999" x14ac:dyDescent="0.35">
      <c r="A5422" s="1">
        <v>5420</v>
      </c>
      <c r="B5422" s="1" t="s">
        <v>2700</v>
      </c>
      <c r="C5422" s="1" t="s">
        <v>15</v>
      </c>
      <c r="D5422" s="1">
        <v>2016</v>
      </c>
      <c r="E5422" s="1">
        <v>19000</v>
      </c>
      <c r="F5422" s="1" t="s">
        <v>23</v>
      </c>
      <c r="G5422" s="1" t="s">
        <v>35</v>
      </c>
      <c r="H5422" s="1" t="s">
        <v>36</v>
      </c>
      <c r="I5422" s="1">
        <v>21.76</v>
      </c>
      <c r="J5422" s="1" t="s">
        <v>24</v>
      </c>
      <c r="K5422" s="1" t="s">
        <v>77</v>
      </c>
      <c r="L5422" s="1">
        <v>5</v>
      </c>
      <c r="M5422" s="1" t="s">
        <v>2701</v>
      </c>
      <c r="N5422" s="1">
        <v>29.99</v>
      </c>
      <c r="P5422" s="2">
        <f t="shared" si="352"/>
        <v>190</v>
      </c>
      <c r="Q5422">
        <f t="shared" si="350"/>
        <v>5730000</v>
      </c>
      <c r="R5422">
        <f t="shared" si="351"/>
        <v>99.996684118673656</v>
      </c>
    </row>
    <row r="5423" spans="1:18" ht="20.399999999999999" x14ac:dyDescent="0.35">
      <c r="A5423" s="1">
        <v>5421</v>
      </c>
      <c r="B5423" s="1" t="s">
        <v>2702</v>
      </c>
      <c r="C5423" s="1" t="s">
        <v>27</v>
      </c>
      <c r="D5423" s="1">
        <v>2018</v>
      </c>
      <c r="E5423" s="1">
        <v>13900</v>
      </c>
      <c r="F5423" s="1" t="s">
        <v>28</v>
      </c>
      <c r="G5423" s="1" t="s">
        <v>17</v>
      </c>
      <c r="H5423" s="1" t="s">
        <v>18</v>
      </c>
      <c r="I5423" s="1">
        <v>18.88</v>
      </c>
      <c r="J5423" s="1" t="s">
        <v>24</v>
      </c>
      <c r="K5423" s="1" t="s">
        <v>890</v>
      </c>
      <c r="L5423" s="1">
        <v>5</v>
      </c>
      <c r="N5423" s="1">
        <v>9.5</v>
      </c>
      <c r="P5423" s="2">
        <f t="shared" si="352"/>
        <v>110.4</v>
      </c>
      <c r="R5423" t="str">
        <f t="shared" si="351"/>
        <v/>
      </c>
    </row>
    <row r="5424" spans="1:18" ht="20.399999999999999" x14ac:dyDescent="0.35">
      <c r="A5424" s="1">
        <v>5422</v>
      </c>
      <c r="B5424" s="1" t="s">
        <v>59</v>
      </c>
      <c r="C5424" s="1" t="s">
        <v>39</v>
      </c>
      <c r="D5424" s="1">
        <v>2014</v>
      </c>
      <c r="E5424" s="1">
        <v>108000</v>
      </c>
      <c r="F5424" s="1" t="s">
        <v>23</v>
      </c>
      <c r="G5424" s="1" t="s">
        <v>17</v>
      </c>
      <c r="H5424" s="1" t="s">
        <v>18</v>
      </c>
      <c r="I5424" s="1">
        <v>25.2</v>
      </c>
      <c r="J5424" s="1" t="s">
        <v>24</v>
      </c>
      <c r="K5424" s="1" t="s">
        <v>51</v>
      </c>
      <c r="L5424" s="1">
        <v>5</v>
      </c>
      <c r="N5424" s="1">
        <v>5.5</v>
      </c>
      <c r="P5424" s="2">
        <f t="shared" si="352"/>
        <v>74</v>
      </c>
      <c r="R5424" t="str">
        <f t="shared" si="351"/>
        <v/>
      </c>
    </row>
    <row r="5425" spans="1:18" ht="20.399999999999999" x14ac:dyDescent="0.35">
      <c r="A5425" s="1">
        <v>5423</v>
      </c>
      <c r="B5425" s="1" t="s">
        <v>414</v>
      </c>
      <c r="C5425" s="1" t="s">
        <v>74</v>
      </c>
      <c r="D5425" s="1">
        <v>2016</v>
      </c>
      <c r="E5425" s="1">
        <v>36000</v>
      </c>
      <c r="F5425" s="1" t="s">
        <v>23</v>
      </c>
      <c r="G5425" s="1" t="s">
        <v>35</v>
      </c>
      <c r="H5425" s="1" t="s">
        <v>18</v>
      </c>
      <c r="I5425" s="1">
        <v>11.72</v>
      </c>
      <c r="J5425" s="1" t="s">
        <v>24</v>
      </c>
      <c r="K5425" s="1" t="s">
        <v>415</v>
      </c>
      <c r="L5425" s="1">
        <v>7</v>
      </c>
      <c r="N5425" s="1">
        <v>23</v>
      </c>
      <c r="P5425" s="2">
        <f t="shared" si="352"/>
        <v>194.3</v>
      </c>
      <c r="R5425" t="str">
        <f t="shared" si="351"/>
        <v/>
      </c>
    </row>
    <row r="5426" spans="1:18" ht="20.399999999999999" x14ac:dyDescent="0.35">
      <c r="A5426" s="1">
        <v>5424</v>
      </c>
      <c r="B5426" s="1" t="s">
        <v>906</v>
      </c>
      <c r="C5426" s="1" t="s">
        <v>39</v>
      </c>
      <c r="D5426" s="1">
        <v>2013</v>
      </c>
      <c r="E5426" s="1">
        <v>62188</v>
      </c>
      <c r="F5426" s="1" t="s">
        <v>23</v>
      </c>
      <c r="G5426" s="1" t="s">
        <v>17</v>
      </c>
      <c r="H5426" s="1" t="s">
        <v>18</v>
      </c>
      <c r="I5426" s="1">
        <v>17.2</v>
      </c>
      <c r="J5426" s="1" t="s">
        <v>24</v>
      </c>
      <c r="K5426" s="1" t="s">
        <v>407</v>
      </c>
      <c r="L5426" s="1">
        <v>5</v>
      </c>
      <c r="N5426" s="1">
        <v>2.95</v>
      </c>
      <c r="P5426" s="2">
        <f t="shared" si="352"/>
        <v>53.5</v>
      </c>
      <c r="R5426" t="str">
        <f t="shared" si="351"/>
        <v/>
      </c>
    </row>
    <row r="5427" spans="1:18" ht="20.399999999999999" x14ac:dyDescent="0.35">
      <c r="A5427" s="1">
        <v>5425</v>
      </c>
      <c r="B5427" s="1" t="s">
        <v>834</v>
      </c>
      <c r="C5427" s="1" t="s">
        <v>53</v>
      </c>
      <c r="D5427" s="1">
        <v>2015</v>
      </c>
      <c r="E5427" s="1">
        <v>58397</v>
      </c>
      <c r="F5427" s="1" t="s">
        <v>23</v>
      </c>
      <c r="G5427" s="1" t="s">
        <v>17</v>
      </c>
      <c r="H5427" s="1" t="s">
        <v>18</v>
      </c>
      <c r="I5427" s="1">
        <v>24</v>
      </c>
      <c r="J5427" s="1" t="s">
        <v>24</v>
      </c>
      <c r="K5427" s="1" t="s">
        <v>424</v>
      </c>
      <c r="L5427" s="1">
        <v>5</v>
      </c>
      <c r="N5427" s="1">
        <v>4.9000000000000004</v>
      </c>
      <c r="P5427" s="2">
        <f t="shared" si="352"/>
        <v>70</v>
      </c>
      <c r="R5427" t="str">
        <f t="shared" si="351"/>
        <v/>
      </c>
    </row>
    <row r="5428" spans="1:18" ht="20.399999999999999" x14ac:dyDescent="0.35">
      <c r="A5428" s="1">
        <v>5426</v>
      </c>
      <c r="B5428" s="1" t="s">
        <v>192</v>
      </c>
      <c r="C5428" s="1" t="s">
        <v>27</v>
      </c>
      <c r="D5428" s="1">
        <v>2006</v>
      </c>
      <c r="E5428" s="1">
        <v>85000</v>
      </c>
      <c r="F5428" s="1" t="s">
        <v>28</v>
      </c>
      <c r="G5428" s="1" t="s">
        <v>17</v>
      </c>
      <c r="H5428" s="1" t="s">
        <v>145</v>
      </c>
      <c r="I5428" s="1">
        <v>0</v>
      </c>
      <c r="J5428" s="1" t="s">
        <v>24</v>
      </c>
      <c r="K5428" s="1" t="s">
        <v>188</v>
      </c>
      <c r="L5428" s="1">
        <v>5</v>
      </c>
      <c r="N5428" s="1">
        <v>1.3</v>
      </c>
      <c r="P5428" s="2"/>
      <c r="R5428" t="str">
        <f t="shared" si="351"/>
        <v/>
      </c>
    </row>
    <row r="5429" spans="1:18" ht="20.399999999999999" x14ac:dyDescent="0.35">
      <c r="A5429" s="1">
        <v>5427</v>
      </c>
      <c r="B5429" s="1" t="s">
        <v>1500</v>
      </c>
      <c r="C5429" s="1" t="s">
        <v>61</v>
      </c>
      <c r="D5429" s="1">
        <v>2016</v>
      </c>
      <c r="E5429" s="1">
        <v>30000</v>
      </c>
      <c r="F5429" s="1" t="s">
        <v>28</v>
      </c>
      <c r="G5429" s="1" t="s">
        <v>35</v>
      </c>
      <c r="H5429" s="1" t="s">
        <v>18</v>
      </c>
      <c r="I5429" s="1">
        <v>22.5</v>
      </c>
      <c r="J5429" s="1" t="s">
        <v>24</v>
      </c>
      <c r="K5429" s="1" t="s">
        <v>223</v>
      </c>
      <c r="L5429" s="1">
        <v>5</v>
      </c>
      <c r="M5429" s="1" t="s">
        <v>2703</v>
      </c>
      <c r="N5429" s="1">
        <v>4.25</v>
      </c>
      <c r="P5429" s="2">
        <f t="shared" ref="P5429:P5439" si="353">--LEFT(K5429, FIND(" ", K5429) - 1)</f>
        <v>67</v>
      </c>
      <c r="Q5429">
        <f t="shared" si="350"/>
        <v>568000</v>
      </c>
      <c r="R5429">
        <f t="shared" si="351"/>
        <v>99.988204225352121</v>
      </c>
    </row>
    <row r="5430" spans="1:18" ht="20.399999999999999" x14ac:dyDescent="0.35">
      <c r="A5430" s="1">
        <v>5428</v>
      </c>
      <c r="B5430" s="1" t="s">
        <v>783</v>
      </c>
      <c r="C5430" s="1" t="s">
        <v>53</v>
      </c>
      <c r="D5430" s="1">
        <v>2018</v>
      </c>
      <c r="E5430" s="1">
        <v>29907</v>
      </c>
      <c r="F5430" s="1" t="s">
        <v>23</v>
      </c>
      <c r="G5430" s="1" t="s">
        <v>17</v>
      </c>
      <c r="H5430" s="1" t="s">
        <v>18</v>
      </c>
      <c r="I5430" s="1">
        <v>16</v>
      </c>
      <c r="J5430" s="1" t="s">
        <v>24</v>
      </c>
      <c r="K5430" s="1" t="s">
        <v>167</v>
      </c>
      <c r="L5430" s="1">
        <v>7</v>
      </c>
      <c r="N5430" s="1">
        <v>16.36</v>
      </c>
      <c r="P5430" s="2">
        <f t="shared" si="353"/>
        <v>140</v>
      </c>
      <c r="R5430" t="str">
        <f t="shared" si="351"/>
        <v/>
      </c>
    </row>
    <row r="5431" spans="1:18" ht="20.399999999999999" x14ac:dyDescent="0.35">
      <c r="A5431" s="1">
        <v>5429</v>
      </c>
      <c r="B5431" s="1" t="s">
        <v>970</v>
      </c>
      <c r="C5431" s="1" t="s">
        <v>57</v>
      </c>
      <c r="D5431" s="1">
        <v>2009</v>
      </c>
      <c r="E5431" s="1">
        <v>46000</v>
      </c>
      <c r="F5431" s="1" t="s">
        <v>23</v>
      </c>
      <c r="G5431" s="1" t="s">
        <v>35</v>
      </c>
      <c r="H5431" s="1" t="s">
        <v>18</v>
      </c>
      <c r="I5431" s="1">
        <v>16.55</v>
      </c>
      <c r="J5431" s="1" t="s">
        <v>24</v>
      </c>
      <c r="K5431" s="1" t="s">
        <v>867</v>
      </c>
      <c r="L5431" s="1">
        <v>5</v>
      </c>
      <c r="N5431" s="1">
        <v>9.9499999999999993</v>
      </c>
      <c r="P5431" s="2">
        <f t="shared" si="353"/>
        <v>147.51</v>
      </c>
      <c r="R5431" t="str">
        <f t="shared" si="351"/>
        <v/>
      </c>
    </row>
    <row r="5432" spans="1:18" ht="20.399999999999999" x14ac:dyDescent="0.35">
      <c r="A5432" s="1">
        <v>5430</v>
      </c>
      <c r="B5432" s="1" t="s">
        <v>474</v>
      </c>
      <c r="C5432" s="1" t="s">
        <v>74</v>
      </c>
      <c r="D5432" s="1">
        <v>2012</v>
      </c>
      <c r="E5432" s="1">
        <v>65000</v>
      </c>
      <c r="F5432" s="1" t="s">
        <v>23</v>
      </c>
      <c r="G5432" s="1" t="s">
        <v>17</v>
      </c>
      <c r="H5432" s="1" t="s">
        <v>18</v>
      </c>
      <c r="I5432" s="1">
        <v>20.54</v>
      </c>
      <c r="J5432" s="1" t="s">
        <v>24</v>
      </c>
      <c r="K5432" s="1" t="s">
        <v>49</v>
      </c>
      <c r="L5432" s="1">
        <v>5</v>
      </c>
      <c r="N5432" s="1">
        <v>5.5</v>
      </c>
      <c r="P5432" s="2">
        <f t="shared" si="353"/>
        <v>103.6</v>
      </c>
      <c r="R5432" t="str">
        <f t="shared" si="351"/>
        <v/>
      </c>
    </row>
    <row r="5433" spans="1:18" ht="20.399999999999999" x14ac:dyDescent="0.35">
      <c r="A5433" s="1">
        <v>5431</v>
      </c>
      <c r="B5433" s="1" t="s">
        <v>365</v>
      </c>
      <c r="C5433" s="1" t="s">
        <v>61</v>
      </c>
      <c r="D5433" s="1">
        <v>2016</v>
      </c>
      <c r="E5433" s="1">
        <v>22000</v>
      </c>
      <c r="F5433" s="1" t="s">
        <v>23</v>
      </c>
      <c r="G5433" s="1" t="s">
        <v>17</v>
      </c>
      <c r="H5433" s="1" t="s">
        <v>18</v>
      </c>
      <c r="I5433" s="1">
        <v>24.3</v>
      </c>
      <c r="J5433" s="1" t="s">
        <v>24</v>
      </c>
      <c r="K5433" s="1" t="s">
        <v>80</v>
      </c>
      <c r="L5433" s="1">
        <v>5</v>
      </c>
      <c r="M5433" s="1" t="s">
        <v>1661</v>
      </c>
      <c r="N5433" s="1">
        <v>8.25</v>
      </c>
      <c r="P5433" s="2">
        <f t="shared" si="353"/>
        <v>88.5</v>
      </c>
      <c r="Q5433">
        <f t="shared" si="350"/>
        <v>1175000</v>
      </c>
      <c r="R5433">
        <f t="shared" si="351"/>
        <v>99.992468085106381</v>
      </c>
    </row>
    <row r="5434" spans="1:18" ht="20.399999999999999" x14ac:dyDescent="0.35">
      <c r="A5434" s="1">
        <v>5432</v>
      </c>
      <c r="B5434" s="1" t="s">
        <v>547</v>
      </c>
      <c r="C5434" s="1" t="s">
        <v>27</v>
      </c>
      <c r="D5434" s="1">
        <v>2002</v>
      </c>
      <c r="E5434" s="1">
        <v>99024</v>
      </c>
      <c r="F5434" s="1" t="s">
        <v>28</v>
      </c>
      <c r="G5434" s="1" t="s">
        <v>17</v>
      </c>
      <c r="H5434" s="1" t="s">
        <v>18</v>
      </c>
      <c r="I5434" s="1">
        <v>17.3</v>
      </c>
      <c r="J5434" s="1" t="s">
        <v>24</v>
      </c>
      <c r="K5434" s="1" t="s">
        <v>456</v>
      </c>
      <c r="L5434" s="1">
        <v>5</v>
      </c>
      <c r="N5434" s="1">
        <v>0.95</v>
      </c>
      <c r="P5434" s="2">
        <f t="shared" si="353"/>
        <v>60</v>
      </c>
      <c r="R5434" t="str">
        <f t="shared" si="351"/>
        <v/>
      </c>
    </row>
    <row r="5435" spans="1:18" ht="20.399999999999999" x14ac:dyDescent="0.35">
      <c r="A5435" s="1">
        <v>5433</v>
      </c>
      <c r="B5435" s="1" t="s">
        <v>430</v>
      </c>
      <c r="C5435" s="1" t="s">
        <v>53</v>
      </c>
      <c r="D5435" s="1">
        <v>2016</v>
      </c>
      <c r="E5435" s="1">
        <v>34952</v>
      </c>
      <c r="F5435" s="1" t="s">
        <v>28</v>
      </c>
      <c r="G5435" s="1" t="s">
        <v>17</v>
      </c>
      <c r="H5435" s="1" t="s">
        <v>18</v>
      </c>
      <c r="I5435" s="1">
        <v>19.809999999999999</v>
      </c>
      <c r="J5435" s="1" t="s">
        <v>24</v>
      </c>
      <c r="K5435" s="1" t="s">
        <v>351</v>
      </c>
      <c r="L5435" s="1">
        <v>5</v>
      </c>
      <c r="N5435" s="1">
        <v>4.01</v>
      </c>
      <c r="P5435" s="2">
        <f t="shared" si="353"/>
        <v>68.05</v>
      </c>
      <c r="R5435" t="str">
        <f t="shared" si="351"/>
        <v/>
      </c>
    </row>
    <row r="5436" spans="1:18" ht="20.399999999999999" x14ac:dyDescent="0.35">
      <c r="A5436" s="1">
        <v>5434</v>
      </c>
      <c r="B5436" s="1" t="s">
        <v>2704</v>
      </c>
      <c r="C5436" s="1" t="s">
        <v>53</v>
      </c>
      <c r="D5436" s="1">
        <v>2019</v>
      </c>
      <c r="E5436" s="1">
        <v>13913</v>
      </c>
      <c r="F5436" s="1" t="s">
        <v>28</v>
      </c>
      <c r="G5436" s="1" t="s">
        <v>17</v>
      </c>
      <c r="H5436" s="1" t="s">
        <v>18</v>
      </c>
      <c r="I5436" s="1">
        <v>17.5</v>
      </c>
      <c r="J5436" s="1" t="s">
        <v>24</v>
      </c>
      <c r="K5436" s="1" t="s">
        <v>29</v>
      </c>
      <c r="L5436" s="1">
        <v>5</v>
      </c>
      <c r="M5436" s="1" t="s">
        <v>2705</v>
      </c>
      <c r="N5436" s="1">
        <v>8.1999999999999993</v>
      </c>
      <c r="P5436" s="2">
        <f t="shared" si="353"/>
        <v>88.7</v>
      </c>
      <c r="Q5436">
        <f t="shared" si="350"/>
        <v>936000</v>
      </c>
      <c r="R5436">
        <f t="shared" si="351"/>
        <v>99.990523504273511</v>
      </c>
    </row>
    <row r="5437" spans="1:18" ht="20.399999999999999" x14ac:dyDescent="0.35">
      <c r="A5437" s="1">
        <v>5435</v>
      </c>
      <c r="B5437" s="1" t="s">
        <v>982</v>
      </c>
      <c r="C5437" s="1" t="s">
        <v>27</v>
      </c>
      <c r="D5437" s="1">
        <v>2014</v>
      </c>
      <c r="E5437" s="1">
        <v>71000</v>
      </c>
      <c r="F5437" s="1" t="s">
        <v>23</v>
      </c>
      <c r="G5437" s="1" t="s">
        <v>17</v>
      </c>
      <c r="H5437" s="1" t="s">
        <v>36</v>
      </c>
      <c r="I5437" s="1">
        <v>25.1</v>
      </c>
      <c r="J5437" s="1" t="s">
        <v>24</v>
      </c>
      <c r="K5437" s="1" t="s">
        <v>69</v>
      </c>
      <c r="L5437" s="1">
        <v>5</v>
      </c>
      <c r="N5437" s="1">
        <v>6.2</v>
      </c>
      <c r="P5437" s="2">
        <f t="shared" si="353"/>
        <v>98.6</v>
      </c>
      <c r="R5437" t="str">
        <f t="shared" si="351"/>
        <v/>
      </c>
    </row>
    <row r="5438" spans="1:18" ht="20.399999999999999" x14ac:dyDescent="0.35">
      <c r="A5438" s="1">
        <v>5436</v>
      </c>
      <c r="B5438" s="1" t="s">
        <v>826</v>
      </c>
      <c r="C5438" s="1" t="s">
        <v>27</v>
      </c>
      <c r="D5438" s="1">
        <v>2012</v>
      </c>
      <c r="E5438" s="1">
        <v>97000</v>
      </c>
      <c r="F5438" s="1" t="s">
        <v>23</v>
      </c>
      <c r="G5438" s="1" t="s">
        <v>35</v>
      </c>
      <c r="H5438" s="1" t="s">
        <v>18</v>
      </c>
      <c r="I5438" s="1">
        <v>11.5</v>
      </c>
      <c r="J5438" s="1" t="s">
        <v>24</v>
      </c>
      <c r="K5438" s="1" t="s">
        <v>661</v>
      </c>
      <c r="L5438" s="1">
        <v>7</v>
      </c>
      <c r="N5438" s="1">
        <v>16.75</v>
      </c>
      <c r="P5438" s="2">
        <f t="shared" si="353"/>
        <v>169</v>
      </c>
      <c r="R5438" t="str">
        <f t="shared" si="351"/>
        <v/>
      </c>
    </row>
    <row r="5439" spans="1:18" ht="20.399999999999999" x14ac:dyDescent="0.35">
      <c r="A5439" s="1">
        <v>5437</v>
      </c>
      <c r="B5439" s="1" t="s">
        <v>274</v>
      </c>
      <c r="C5439" s="1" t="s">
        <v>61</v>
      </c>
      <c r="D5439" s="1">
        <v>2017</v>
      </c>
      <c r="E5439" s="1">
        <v>21000</v>
      </c>
      <c r="F5439" s="1" t="s">
        <v>23</v>
      </c>
      <c r="G5439" s="1" t="s">
        <v>35</v>
      </c>
      <c r="H5439" s="1" t="s">
        <v>18</v>
      </c>
      <c r="I5439" s="1">
        <v>16</v>
      </c>
      <c r="J5439" s="1" t="s">
        <v>24</v>
      </c>
      <c r="K5439" s="1" t="s">
        <v>167</v>
      </c>
      <c r="L5439" s="1">
        <v>7</v>
      </c>
      <c r="N5439" s="1">
        <v>16.5</v>
      </c>
      <c r="P5439" s="2">
        <f t="shared" si="353"/>
        <v>140</v>
      </c>
      <c r="R5439" t="str">
        <f t="shared" si="351"/>
        <v/>
      </c>
    </row>
    <row r="5440" spans="1:18" ht="20.399999999999999" x14ac:dyDescent="0.35">
      <c r="A5440" s="1">
        <v>5438</v>
      </c>
      <c r="B5440" s="1" t="s">
        <v>2706</v>
      </c>
      <c r="C5440" s="1" t="s">
        <v>15</v>
      </c>
      <c r="D5440" s="1">
        <v>2007</v>
      </c>
      <c r="E5440" s="1">
        <v>116000</v>
      </c>
      <c r="F5440" s="1" t="s">
        <v>23</v>
      </c>
      <c r="G5440" s="1" t="s">
        <v>17</v>
      </c>
      <c r="H5440" s="1" t="s">
        <v>145</v>
      </c>
      <c r="I5440" s="1">
        <v>10.9</v>
      </c>
      <c r="J5440" s="1" t="s">
        <v>24</v>
      </c>
      <c r="K5440" s="1" t="s">
        <v>188</v>
      </c>
      <c r="L5440" s="1">
        <v>7</v>
      </c>
      <c r="N5440" s="1">
        <v>3.75</v>
      </c>
      <c r="P5440" s="2"/>
      <c r="R5440" t="str">
        <f t="shared" si="351"/>
        <v/>
      </c>
    </row>
    <row r="5441" spans="1:18" ht="20.399999999999999" x14ac:dyDescent="0.35">
      <c r="A5441" s="1">
        <v>5439</v>
      </c>
      <c r="B5441" s="1" t="s">
        <v>197</v>
      </c>
      <c r="C5441" s="1" t="s">
        <v>57</v>
      </c>
      <c r="D5441" s="1">
        <v>2012</v>
      </c>
      <c r="E5441" s="1">
        <v>110438</v>
      </c>
      <c r="F5441" s="1" t="s">
        <v>23</v>
      </c>
      <c r="G5441" s="1" t="s">
        <v>17</v>
      </c>
      <c r="H5441" s="1" t="s">
        <v>18</v>
      </c>
      <c r="I5441" s="1">
        <v>20</v>
      </c>
      <c r="J5441" s="1" t="s">
        <v>24</v>
      </c>
      <c r="K5441" s="1" t="s">
        <v>351</v>
      </c>
      <c r="L5441" s="1">
        <v>5</v>
      </c>
      <c r="N5441" s="1">
        <v>3.5</v>
      </c>
      <c r="P5441" s="2">
        <f t="shared" ref="P5441:P5459" si="354">--LEFT(K5441, FIND(" ", K5441) - 1)</f>
        <v>68.05</v>
      </c>
      <c r="R5441" t="str">
        <f t="shared" si="351"/>
        <v/>
      </c>
    </row>
    <row r="5442" spans="1:18" ht="20.399999999999999" x14ac:dyDescent="0.35">
      <c r="A5442" s="1">
        <v>5440</v>
      </c>
      <c r="B5442" s="1" t="s">
        <v>288</v>
      </c>
      <c r="C5442" s="1" t="s">
        <v>34</v>
      </c>
      <c r="D5442" s="1">
        <v>2017</v>
      </c>
      <c r="E5442" s="1">
        <v>66507</v>
      </c>
      <c r="F5442" s="1" t="s">
        <v>28</v>
      </c>
      <c r="G5442" s="1" t="s">
        <v>35</v>
      </c>
      <c r="H5442" s="1" t="s">
        <v>36</v>
      </c>
      <c r="I5442" s="1">
        <v>19</v>
      </c>
      <c r="J5442" s="1" t="s">
        <v>24</v>
      </c>
      <c r="K5442" s="1" t="s">
        <v>29</v>
      </c>
      <c r="L5442" s="1">
        <v>5</v>
      </c>
      <c r="N5442" s="1">
        <v>5.43</v>
      </c>
      <c r="P5442" s="2">
        <f t="shared" si="354"/>
        <v>88.7</v>
      </c>
      <c r="R5442" t="str">
        <f t="shared" si="351"/>
        <v/>
      </c>
    </row>
    <row r="5443" spans="1:18" ht="20.399999999999999" x14ac:dyDescent="0.35">
      <c r="A5443" s="1">
        <v>5441</v>
      </c>
      <c r="B5443" s="1" t="s">
        <v>941</v>
      </c>
      <c r="C5443" s="1" t="s">
        <v>34</v>
      </c>
      <c r="D5443" s="1">
        <v>2017</v>
      </c>
      <c r="E5443" s="1">
        <v>54650</v>
      </c>
      <c r="F5443" s="1" t="s">
        <v>23</v>
      </c>
      <c r="G5443" s="1" t="s">
        <v>35</v>
      </c>
      <c r="H5443" s="1" t="s">
        <v>18</v>
      </c>
      <c r="I5443" s="1">
        <v>10.91</v>
      </c>
      <c r="J5443" s="1" t="s">
        <v>24</v>
      </c>
      <c r="K5443" s="1" t="s">
        <v>942</v>
      </c>
      <c r="L5443" s="1">
        <v>7</v>
      </c>
      <c r="N5443" s="1">
        <v>30.35</v>
      </c>
      <c r="P5443" s="2">
        <f t="shared" si="354"/>
        <v>197</v>
      </c>
      <c r="R5443" t="str">
        <f t="shared" si="351"/>
        <v/>
      </c>
    </row>
    <row r="5444" spans="1:18" ht="20.399999999999999" x14ac:dyDescent="0.35">
      <c r="A5444" s="1">
        <v>5442</v>
      </c>
      <c r="B5444" s="1" t="s">
        <v>2707</v>
      </c>
      <c r="C5444" s="1" t="s">
        <v>39</v>
      </c>
      <c r="D5444" s="1">
        <v>2014</v>
      </c>
      <c r="E5444" s="1">
        <v>32000</v>
      </c>
      <c r="F5444" s="1" t="s">
        <v>28</v>
      </c>
      <c r="G5444" s="1" t="s">
        <v>35</v>
      </c>
      <c r="H5444" s="1" t="s">
        <v>18</v>
      </c>
      <c r="I5444" s="1">
        <v>17.97</v>
      </c>
      <c r="J5444" s="1" t="s">
        <v>24</v>
      </c>
      <c r="K5444" s="1" t="s">
        <v>842</v>
      </c>
      <c r="L5444" s="1">
        <v>5</v>
      </c>
      <c r="N5444" s="1">
        <v>7.99</v>
      </c>
      <c r="P5444" s="2">
        <f t="shared" si="354"/>
        <v>99.6</v>
      </c>
      <c r="R5444" t="str">
        <f t="shared" si="351"/>
        <v/>
      </c>
    </row>
    <row r="5445" spans="1:18" ht="20.399999999999999" x14ac:dyDescent="0.35">
      <c r="A5445" s="1">
        <v>5443</v>
      </c>
      <c r="B5445" s="1" t="s">
        <v>1841</v>
      </c>
      <c r="C5445" s="1" t="s">
        <v>34</v>
      </c>
      <c r="D5445" s="1">
        <v>2011</v>
      </c>
      <c r="E5445" s="1">
        <v>75378</v>
      </c>
      <c r="F5445" s="1" t="s">
        <v>23</v>
      </c>
      <c r="G5445" s="1" t="s">
        <v>17</v>
      </c>
      <c r="H5445" s="1" t="s">
        <v>18</v>
      </c>
      <c r="I5445" s="1">
        <v>18.7</v>
      </c>
      <c r="J5445" s="1" t="s">
        <v>24</v>
      </c>
      <c r="K5445" s="1" t="s">
        <v>687</v>
      </c>
      <c r="L5445" s="1">
        <v>5</v>
      </c>
      <c r="N5445" s="1">
        <v>3.59</v>
      </c>
      <c r="P5445" s="2">
        <f t="shared" si="354"/>
        <v>66</v>
      </c>
      <c r="R5445" t="str">
        <f t="shared" si="351"/>
        <v/>
      </c>
    </row>
    <row r="5446" spans="1:18" ht="20.399999999999999" x14ac:dyDescent="0.35">
      <c r="A5446" s="1">
        <v>5444</v>
      </c>
      <c r="B5446" s="1" t="s">
        <v>334</v>
      </c>
      <c r="C5446" s="1" t="s">
        <v>27</v>
      </c>
      <c r="D5446" s="1">
        <v>2012</v>
      </c>
      <c r="E5446" s="1">
        <v>82697</v>
      </c>
      <c r="F5446" s="1" t="s">
        <v>23</v>
      </c>
      <c r="G5446" s="1" t="s">
        <v>17</v>
      </c>
      <c r="H5446" s="1" t="s">
        <v>18</v>
      </c>
      <c r="I5446" s="1">
        <v>25.44</v>
      </c>
      <c r="J5446" s="1" t="s">
        <v>24</v>
      </c>
      <c r="K5446" s="1" t="s">
        <v>335</v>
      </c>
      <c r="L5446" s="1">
        <v>5</v>
      </c>
      <c r="N5446" s="1">
        <v>1.9</v>
      </c>
      <c r="P5446" s="2">
        <f t="shared" si="354"/>
        <v>57.6</v>
      </c>
      <c r="R5446" t="str">
        <f t="shared" si="351"/>
        <v/>
      </c>
    </row>
    <row r="5447" spans="1:18" ht="20.399999999999999" x14ac:dyDescent="0.35">
      <c r="A5447" s="1">
        <v>5445</v>
      </c>
      <c r="B5447" s="1" t="s">
        <v>2708</v>
      </c>
      <c r="C5447" s="1" t="s">
        <v>27</v>
      </c>
      <c r="D5447" s="1">
        <v>2009</v>
      </c>
      <c r="E5447" s="1">
        <v>135000</v>
      </c>
      <c r="F5447" s="1" t="s">
        <v>28</v>
      </c>
      <c r="G5447" s="1" t="s">
        <v>35</v>
      </c>
      <c r="H5447" s="1" t="s">
        <v>18</v>
      </c>
      <c r="I5447" s="1">
        <v>12.1</v>
      </c>
      <c r="J5447" s="1" t="s">
        <v>24</v>
      </c>
      <c r="K5447" s="1" t="s">
        <v>693</v>
      </c>
      <c r="L5447" s="1">
        <v>5</v>
      </c>
      <c r="N5447" s="1">
        <v>4.7</v>
      </c>
      <c r="P5447" s="2">
        <f t="shared" si="354"/>
        <v>164.7</v>
      </c>
      <c r="R5447" t="str">
        <f t="shared" si="351"/>
        <v/>
      </c>
    </row>
    <row r="5448" spans="1:18" ht="20.399999999999999" x14ac:dyDescent="0.35">
      <c r="A5448" s="1">
        <v>5446</v>
      </c>
      <c r="B5448" s="1" t="s">
        <v>703</v>
      </c>
      <c r="C5448" s="1" t="s">
        <v>27</v>
      </c>
      <c r="D5448" s="1">
        <v>2012</v>
      </c>
      <c r="E5448" s="1">
        <v>149000</v>
      </c>
      <c r="F5448" s="1" t="s">
        <v>23</v>
      </c>
      <c r="G5448" s="1" t="s">
        <v>17</v>
      </c>
      <c r="H5448" s="1" t="s">
        <v>18</v>
      </c>
      <c r="I5448" s="1">
        <v>19.010000000000002</v>
      </c>
      <c r="J5448" s="1" t="s">
        <v>24</v>
      </c>
      <c r="K5448" s="1" t="s">
        <v>95</v>
      </c>
      <c r="L5448" s="1">
        <v>5</v>
      </c>
      <c r="N5448" s="1">
        <v>7.25</v>
      </c>
      <c r="P5448" s="2">
        <f t="shared" si="354"/>
        <v>108.45</v>
      </c>
      <c r="R5448" t="str">
        <f t="shared" si="351"/>
        <v/>
      </c>
    </row>
    <row r="5449" spans="1:18" ht="20.399999999999999" x14ac:dyDescent="0.35">
      <c r="A5449" s="1">
        <v>5447</v>
      </c>
      <c r="B5449" s="1" t="s">
        <v>2709</v>
      </c>
      <c r="C5449" s="1" t="s">
        <v>53</v>
      </c>
      <c r="D5449" s="1">
        <v>2016</v>
      </c>
      <c r="E5449" s="1">
        <v>26212</v>
      </c>
      <c r="F5449" s="1" t="s">
        <v>23</v>
      </c>
      <c r="G5449" s="1" t="s">
        <v>35</v>
      </c>
      <c r="H5449" s="1" t="s">
        <v>18</v>
      </c>
      <c r="I5449" s="1">
        <v>17.899999999999999</v>
      </c>
      <c r="J5449" s="1" t="s">
        <v>24</v>
      </c>
      <c r="K5449" s="1" t="s">
        <v>491</v>
      </c>
      <c r="L5449" s="1">
        <v>5</v>
      </c>
      <c r="M5449" s="1" t="s">
        <v>2710</v>
      </c>
      <c r="N5449" s="1">
        <v>24.46</v>
      </c>
      <c r="P5449" s="2">
        <f t="shared" si="354"/>
        <v>136</v>
      </c>
      <c r="Q5449">
        <f t="shared" si="350"/>
        <v>3872000</v>
      </c>
      <c r="R5449">
        <f t="shared" si="351"/>
        <v>99.996487603305781</v>
      </c>
    </row>
    <row r="5450" spans="1:18" ht="20.399999999999999" x14ac:dyDescent="0.35">
      <c r="A5450" s="1">
        <v>5448</v>
      </c>
      <c r="B5450" s="1" t="s">
        <v>1625</v>
      </c>
      <c r="C5450" s="1" t="s">
        <v>22</v>
      </c>
      <c r="D5450" s="1">
        <v>2014</v>
      </c>
      <c r="E5450" s="1">
        <v>23500</v>
      </c>
      <c r="F5450" s="1" t="s">
        <v>28</v>
      </c>
      <c r="G5450" s="1" t="s">
        <v>17</v>
      </c>
      <c r="H5450" s="1" t="s">
        <v>36</v>
      </c>
      <c r="I5450" s="1">
        <v>17.57</v>
      </c>
      <c r="J5450" s="1" t="s">
        <v>24</v>
      </c>
      <c r="K5450" s="1" t="s">
        <v>29</v>
      </c>
      <c r="L5450" s="1">
        <v>5</v>
      </c>
      <c r="M5450" s="1" t="s">
        <v>2711</v>
      </c>
      <c r="N5450" s="1">
        <v>3.9</v>
      </c>
      <c r="P5450" s="2">
        <f t="shared" si="354"/>
        <v>88.7</v>
      </c>
      <c r="Q5450">
        <f t="shared" ref="Q5450:Q5511" si="355">VALUE(SUBSTITUTE(SUBSTITUTE(TRIM(M5450), CHAR(160), ""), " Lakh", "")) * 100000</f>
        <v>770000</v>
      </c>
      <c r="R5450">
        <f t="shared" si="351"/>
        <v>99.988480519480532</v>
      </c>
    </row>
    <row r="5451" spans="1:18" ht="20.399999999999999" x14ac:dyDescent="0.35">
      <c r="A5451" s="1">
        <v>5449</v>
      </c>
      <c r="B5451" s="1" t="s">
        <v>83</v>
      </c>
      <c r="C5451" s="1" t="s">
        <v>34</v>
      </c>
      <c r="D5451" s="1">
        <v>2013</v>
      </c>
      <c r="E5451" s="1">
        <v>56127</v>
      </c>
      <c r="F5451" s="1" t="s">
        <v>28</v>
      </c>
      <c r="G5451" s="1" t="s">
        <v>17</v>
      </c>
      <c r="H5451" s="1" t="s">
        <v>18</v>
      </c>
      <c r="I5451" s="1">
        <v>18.5</v>
      </c>
      <c r="J5451" s="1" t="s">
        <v>24</v>
      </c>
      <c r="K5451" s="1" t="s">
        <v>84</v>
      </c>
      <c r="L5451" s="1">
        <v>5</v>
      </c>
      <c r="N5451" s="1">
        <v>5.15</v>
      </c>
      <c r="P5451" s="2">
        <f t="shared" si="354"/>
        <v>80</v>
      </c>
      <c r="R5451" t="str">
        <f t="shared" si="351"/>
        <v/>
      </c>
    </row>
    <row r="5452" spans="1:18" ht="20.399999999999999" x14ac:dyDescent="0.35">
      <c r="A5452" s="1">
        <v>5450</v>
      </c>
      <c r="B5452" s="1" t="s">
        <v>2712</v>
      </c>
      <c r="C5452" s="1" t="s">
        <v>15</v>
      </c>
      <c r="D5452" s="1">
        <v>2015</v>
      </c>
      <c r="E5452" s="1">
        <v>26000</v>
      </c>
      <c r="F5452" s="1" t="s">
        <v>28</v>
      </c>
      <c r="G5452" s="1" t="s">
        <v>35</v>
      </c>
      <c r="H5452" s="1" t="s">
        <v>18</v>
      </c>
      <c r="I5452" s="1">
        <v>21.5</v>
      </c>
      <c r="J5452" s="1" t="s">
        <v>24</v>
      </c>
      <c r="K5452" s="1" t="s">
        <v>291</v>
      </c>
      <c r="L5452" s="1">
        <v>5</v>
      </c>
      <c r="M5452" s="1" t="s">
        <v>2713</v>
      </c>
      <c r="N5452" s="1">
        <v>3.65</v>
      </c>
      <c r="P5452" s="2">
        <f t="shared" si="354"/>
        <v>81.8</v>
      </c>
      <c r="Q5452">
        <f t="shared" si="355"/>
        <v>643000</v>
      </c>
      <c r="R5452">
        <f t="shared" si="351"/>
        <v>99.98727838258165</v>
      </c>
    </row>
    <row r="5453" spans="1:18" ht="20.399999999999999" x14ac:dyDescent="0.35">
      <c r="A5453" s="1">
        <v>5451</v>
      </c>
      <c r="B5453" s="1" t="s">
        <v>980</v>
      </c>
      <c r="C5453" s="1" t="s">
        <v>57</v>
      </c>
      <c r="D5453" s="1">
        <v>2016</v>
      </c>
      <c r="E5453" s="1">
        <v>26000</v>
      </c>
      <c r="F5453" s="1" t="s">
        <v>23</v>
      </c>
      <c r="G5453" s="1" t="s">
        <v>17</v>
      </c>
      <c r="H5453" s="1" t="s">
        <v>18</v>
      </c>
      <c r="I5453" s="1">
        <v>25.4</v>
      </c>
      <c r="J5453" s="1" t="s">
        <v>24</v>
      </c>
      <c r="K5453" s="1" t="s">
        <v>893</v>
      </c>
      <c r="L5453" s="1">
        <v>5</v>
      </c>
      <c r="M5453" s="1" t="s">
        <v>2684</v>
      </c>
      <c r="N5453" s="1">
        <v>5</v>
      </c>
      <c r="P5453" s="2">
        <f t="shared" si="354"/>
        <v>73.97</v>
      </c>
      <c r="Q5453">
        <f t="shared" si="355"/>
        <v>823000</v>
      </c>
      <c r="R5453">
        <f t="shared" ref="R5453:R5516" si="356">IF(Q5453&lt;&gt;"", ((Q5453 - P5453) / Q5453) * 100, "")</f>
        <v>99.991012150668297</v>
      </c>
    </row>
    <row r="5454" spans="1:18" ht="20.399999999999999" x14ac:dyDescent="0.35">
      <c r="A5454" s="1">
        <v>5452</v>
      </c>
      <c r="B5454" s="1" t="s">
        <v>465</v>
      </c>
      <c r="C5454" s="1" t="s">
        <v>57</v>
      </c>
      <c r="D5454" s="1">
        <v>2009</v>
      </c>
      <c r="E5454" s="1">
        <v>42000</v>
      </c>
      <c r="F5454" s="1" t="s">
        <v>28</v>
      </c>
      <c r="G5454" s="1" t="s">
        <v>17</v>
      </c>
      <c r="H5454" s="1" t="s">
        <v>18</v>
      </c>
      <c r="I5454" s="1">
        <v>17</v>
      </c>
      <c r="J5454" s="1" t="s">
        <v>24</v>
      </c>
      <c r="K5454" s="1" t="s">
        <v>466</v>
      </c>
      <c r="L5454" s="1">
        <v>5</v>
      </c>
      <c r="N5454" s="1">
        <v>2.2999999999999998</v>
      </c>
      <c r="P5454" s="2">
        <f t="shared" si="354"/>
        <v>118</v>
      </c>
      <c r="R5454" t="str">
        <f t="shared" si="356"/>
        <v/>
      </c>
    </row>
    <row r="5455" spans="1:18" ht="20.399999999999999" x14ac:dyDescent="0.35">
      <c r="A5455" s="1">
        <v>5453</v>
      </c>
      <c r="B5455" s="1" t="s">
        <v>605</v>
      </c>
      <c r="C5455" s="1" t="s">
        <v>22</v>
      </c>
      <c r="D5455" s="1">
        <v>2001</v>
      </c>
      <c r="E5455" s="1">
        <v>130000</v>
      </c>
      <c r="F5455" s="1" t="s">
        <v>28</v>
      </c>
      <c r="G5455" s="1" t="s">
        <v>17</v>
      </c>
      <c r="H5455" s="1" t="s">
        <v>36</v>
      </c>
      <c r="I5455" s="1">
        <v>13.2</v>
      </c>
      <c r="J5455" s="1" t="s">
        <v>24</v>
      </c>
      <c r="K5455" s="1" t="s">
        <v>606</v>
      </c>
      <c r="L5455" s="1">
        <v>5</v>
      </c>
      <c r="N5455" s="1">
        <v>0.75</v>
      </c>
      <c r="P5455" s="2">
        <f t="shared" si="354"/>
        <v>94</v>
      </c>
      <c r="R5455" t="str">
        <f t="shared" si="356"/>
        <v/>
      </c>
    </row>
    <row r="5456" spans="1:18" ht="20.399999999999999" x14ac:dyDescent="0.35">
      <c r="A5456" s="1">
        <v>5454</v>
      </c>
      <c r="B5456" s="1" t="s">
        <v>2522</v>
      </c>
      <c r="C5456" s="1" t="s">
        <v>53</v>
      </c>
      <c r="D5456" s="1">
        <v>2009</v>
      </c>
      <c r="E5456" s="1">
        <v>137148</v>
      </c>
      <c r="F5456" s="1" t="s">
        <v>28</v>
      </c>
      <c r="G5456" s="1" t="s">
        <v>17</v>
      </c>
      <c r="H5456" s="1" t="s">
        <v>36</v>
      </c>
      <c r="I5456" s="1">
        <v>13.9</v>
      </c>
      <c r="J5456" s="1" t="s">
        <v>24</v>
      </c>
      <c r="K5456" s="1" t="s">
        <v>147</v>
      </c>
      <c r="L5456" s="1">
        <v>5</v>
      </c>
      <c r="N5456" s="1">
        <v>1.85</v>
      </c>
      <c r="P5456" s="2">
        <f t="shared" si="354"/>
        <v>103.2</v>
      </c>
      <c r="R5456" t="str">
        <f t="shared" si="356"/>
        <v/>
      </c>
    </row>
    <row r="5457" spans="1:18" ht="20.399999999999999" x14ac:dyDescent="0.35">
      <c r="A5457" s="1">
        <v>5455</v>
      </c>
      <c r="B5457" s="1" t="s">
        <v>1311</v>
      </c>
      <c r="C5457" s="1" t="s">
        <v>57</v>
      </c>
      <c r="D5457" s="1">
        <v>2010</v>
      </c>
      <c r="E5457" s="1">
        <v>114703</v>
      </c>
      <c r="F5457" s="1" t="s">
        <v>28</v>
      </c>
      <c r="G5457" s="1" t="s">
        <v>17</v>
      </c>
      <c r="H5457" s="1" t="s">
        <v>18</v>
      </c>
      <c r="I5457" s="1">
        <v>15.6</v>
      </c>
      <c r="J5457" s="1" t="s">
        <v>24</v>
      </c>
      <c r="K5457" s="1" t="s">
        <v>424</v>
      </c>
      <c r="L5457" s="1">
        <v>5</v>
      </c>
      <c r="N5457" s="1">
        <v>1.8</v>
      </c>
      <c r="P5457" s="2">
        <f t="shared" si="354"/>
        <v>70</v>
      </c>
      <c r="R5457" t="str">
        <f t="shared" si="356"/>
        <v/>
      </c>
    </row>
    <row r="5458" spans="1:18" ht="20.399999999999999" x14ac:dyDescent="0.35">
      <c r="A5458" s="1">
        <v>5456</v>
      </c>
      <c r="B5458" s="1" t="s">
        <v>68</v>
      </c>
      <c r="C5458" s="1" t="s">
        <v>53</v>
      </c>
      <c r="D5458" s="1">
        <v>2014</v>
      </c>
      <c r="E5458" s="1">
        <v>97439</v>
      </c>
      <c r="F5458" s="1" t="s">
        <v>23</v>
      </c>
      <c r="G5458" s="1" t="s">
        <v>17</v>
      </c>
      <c r="H5458" s="1" t="s">
        <v>18</v>
      </c>
      <c r="I5458" s="1">
        <v>25.8</v>
      </c>
      <c r="J5458" s="1" t="s">
        <v>24</v>
      </c>
      <c r="K5458" s="1" t="s">
        <v>69</v>
      </c>
      <c r="L5458" s="1">
        <v>5</v>
      </c>
      <c r="N5458" s="1">
        <v>4.41</v>
      </c>
      <c r="P5458" s="2">
        <f t="shared" si="354"/>
        <v>98.6</v>
      </c>
      <c r="R5458" t="str">
        <f t="shared" si="356"/>
        <v/>
      </c>
    </row>
    <row r="5459" spans="1:18" ht="20.399999999999999" x14ac:dyDescent="0.35">
      <c r="A5459" s="1">
        <v>5457</v>
      </c>
      <c r="B5459" s="1" t="s">
        <v>2714</v>
      </c>
      <c r="C5459" s="1" t="s">
        <v>27</v>
      </c>
      <c r="D5459" s="1">
        <v>2006</v>
      </c>
      <c r="E5459" s="1">
        <v>40000</v>
      </c>
      <c r="F5459" s="1" t="s">
        <v>28</v>
      </c>
      <c r="G5459" s="1" t="s">
        <v>17</v>
      </c>
      <c r="H5459" s="1" t="s">
        <v>18</v>
      </c>
      <c r="I5459" s="1">
        <v>18.899999999999999</v>
      </c>
      <c r="J5459" s="1" t="s">
        <v>24</v>
      </c>
      <c r="K5459" s="1" t="s">
        <v>88</v>
      </c>
      <c r="L5459" s="1">
        <v>5</v>
      </c>
      <c r="N5459" s="1">
        <v>2</v>
      </c>
      <c r="P5459" s="2">
        <f t="shared" si="354"/>
        <v>67.099999999999994</v>
      </c>
      <c r="R5459" t="str">
        <f t="shared" si="356"/>
        <v/>
      </c>
    </row>
    <row r="5460" spans="1:18" ht="20.399999999999999" x14ac:dyDescent="0.35">
      <c r="A5460" s="1">
        <v>5458</v>
      </c>
      <c r="B5460" s="1" t="s">
        <v>59</v>
      </c>
      <c r="C5460" s="1" t="s">
        <v>39</v>
      </c>
      <c r="D5460" s="1">
        <v>2014</v>
      </c>
      <c r="E5460" s="1">
        <v>81609</v>
      </c>
      <c r="F5460" s="1" t="s">
        <v>23</v>
      </c>
      <c r="G5460" s="1" t="s">
        <v>17</v>
      </c>
      <c r="H5460" s="1" t="s">
        <v>18</v>
      </c>
      <c r="I5460" s="1">
        <v>17.8</v>
      </c>
      <c r="J5460" s="1" t="s">
        <v>24</v>
      </c>
      <c r="K5460" s="1" t="s">
        <v>188</v>
      </c>
      <c r="L5460" s="1">
        <v>5</v>
      </c>
      <c r="N5460" s="1">
        <v>5.55</v>
      </c>
      <c r="P5460" s="2"/>
      <c r="R5460" t="str">
        <f t="shared" si="356"/>
        <v/>
      </c>
    </row>
    <row r="5461" spans="1:18" ht="20.399999999999999" x14ac:dyDescent="0.35">
      <c r="A5461" s="1">
        <v>5459</v>
      </c>
      <c r="B5461" s="1" t="s">
        <v>979</v>
      </c>
      <c r="C5461" s="1" t="s">
        <v>74</v>
      </c>
      <c r="D5461" s="1">
        <v>2014</v>
      </c>
      <c r="E5461" s="1">
        <v>28000</v>
      </c>
      <c r="F5461" s="1" t="s">
        <v>23</v>
      </c>
      <c r="G5461" s="1" t="s">
        <v>35</v>
      </c>
      <c r="H5461" s="1" t="s">
        <v>18</v>
      </c>
      <c r="I5461" s="1">
        <v>13</v>
      </c>
      <c r="J5461" s="1" t="s">
        <v>24</v>
      </c>
      <c r="K5461" s="1" t="s">
        <v>321</v>
      </c>
      <c r="L5461" s="1">
        <v>5</v>
      </c>
      <c r="N5461" s="1">
        <v>31.75</v>
      </c>
      <c r="P5461" s="2">
        <f t="shared" ref="P5461:P5492" si="357">--LEFT(K5461, FIND(" ", K5461) - 1)</f>
        <v>258</v>
      </c>
      <c r="R5461" t="str">
        <f t="shared" si="356"/>
        <v/>
      </c>
    </row>
    <row r="5462" spans="1:18" ht="20.399999999999999" x14ac:dyDescent="0.35">
      <c r="A5462" s="1">
        <v>5460</v>
      </c>
      <c r="B5462" s="1" t="s">
        <v>709</v>
      </c>
      <c r="C5462" s="1" t="s">
        <v>74</v>
      </c>
      <c r="D5462" s="1">
        <v>2015</v>
      </c>
      <c r="E5462" s="1">
        <v>37500</v>
      </c>
      <c r="F5462" s="1" t="s">
        <v>23</v>
      </c>
      <c r="G5462" s="1" t="s">
        <v>35</v>
      </c>
      <c r="H5462" s="1" t="s">
        <v>18</v>
      </c>
      <c r="I5462" s="1">
        <v>17.68</v>
      </c>
      <c r="J5462" s="1" t="s">
        <v>24</v>
      </c>
      <c r="K5462" s="1" t="s">
        <v>139</v>
      </c>
      <c r="L5462" s="1">
        <v>5</v>
      </c>
      <c r="N5462" s="1">
        <v>32</v>
      </c>
      <c r="P5462" s="2">
        <f t="shared" si="357"/>
        <v>174.33</v>
      </c>
      <c r="R5462" t="str">
        <f t="shared" si="356"/>
        <v/>
      </c>
    </row>
    <row r="5463" spans="1:18" ht="20.399999999999999" x14ac:dyDescent="0.35">
      <c r="A5463" s="1">
        <v>5461</v>
      </c>
      <c r="B5463" s="1" t="s">
        <v>583</v>
      </c>
      <c r="C5463" s="1" t="s">
        <v>39</v>
      </c>
      <c r="D5463" s="1">
        <v>2010</v>
      </c>
      <c r="E5463" s="1">
        <v>37000</v>
      </c>
      <c r="F5463" s="1" t="s">
        <v>23</v>
      </c>
      <c r="G5463" s="1" t="s">
        <v>35</v>
      </c>
      <c r="H5463" s="1" t="s">
        <v>18</v>
      </c>
      <c r="I5463" s="1">
        <v>13.5</v>
      </c>
      <c r="J5463" s="1" t="s">
        <v>24</v>
      </c>
      <c r="K5463" s="1" t="s">
        <v>584</v>
      </c>
      <c r="L5463" s="1">
        <v>5</v>
      </c>
      <c r="N5463" s="1">
        <v>21</v>
      </c>
      <c r="P5463" s="2">
        <f t="shared" si="357"/>
        <v>282</v>
      </c>
      <c r="R5463" t="str">
        <f t="shared" si="356"/>
        <v/>
      </c>
    </row>
    <row r="5464" spans="1:18" ht="20.399999999999999" x14ac:dyDescent="0.35">
      <c r="A5464" s="1">
        <v>5462</v>
      </c>
      <c r="B5464" s="1" t="s">
        <v>720</v>
      </c>
      <c r="C5464" s="1" t="s">
        <v>129</v>
      </c>
      <c r="D5464" s="1">
        <v>2010</v>
      </c>
      <c r="E5464" s="1">
        <v>83000</v>
      </c>
      <c r="F5464" s="1" t="s">
        <v>23</v>
      </c>
      <c r="G5464" s="1" t="s">
        <v>17</v>
      </c>
      <c r="H5464" s="1" t="s">
        <v>18</v>
      </c>
      <c r="I5464" s="1">
        <v>19.3</v>
      </c>
      <c r="J5464" s="1" t="s">
        <v>24</v>
      </c>
      <c r="K5464" s="1" t="s">
        <v>114</v>
      </c>
      <c r="L5464" s="1">
        <v>5</v>
      </c>
      <c r="N5464" s="1">
        <v>2.75</v>
      </c>
      <c r="P5464" s="2">
        <f t="shared" si="357"/>
        <v>73.900000000000006</v>
      </c>
      <c r="R5464" t="str">
        <f t="shared" si="356"/>
        <v/>
      </c>
    </row>
    <row r="5465" spans="1:18" ht="20.399999999999999" x14ac:dyDescent="0.35">
      <c r="A5465" s="1">
        <v>5463</v>
      </c>
      <c r="B5465" s="1" t="s">
        <v>1555</v>
      </c>
      <c r="C5465" s="1" t="s">
        <v>34</v>
      </c>
      <c r="D5465" s="1">
        <v>2005</v>
      </c>
      <c r="E5465" s="1">
        <v>79012</v>
      </c>
      <c r="F5465" s="1" t="s">
        <v>28</v>
      </c>
      <c r="G5465" s="1" t="s">
        <v>17</v>
      </c>
      <c r="H5465" s="1" t="s">
        <v>18</v>
      </c>
      <c r="I5465" s="1">
        <v>13.4</v>
      </c>
      <c r="J5465" s="1" t="s">
        <v>24</v>
      </c>
      <c r="K5465" s="1" t="s">
        <v>521</v>
      </c>
      <c r="L5465" s="1">
        <v>5</v>
      </c>
      <c r="N5465" s="1">
        <v>2.64</v>
      </c>
      <c r="P5465" s="2">
        <f t="shared" si="357"/>
        <v>125</v>
      </c>
      <c r="R5465" t="str">
        <f t="shared" si="356"/>
        <v/>
      </c>
    </row>
    <row r="5466" spans="1:18" ht="20.399999999999999" x14ac:dyDescent="0.35">
      <c r="A5466" s="1">
        <v>5464</v>
      </c>
      <c r="B5466" s="1" t="s">
        <v>2715</v>
      </c>
      <c r="C5466" s="1" t="s">
        <v>53</v>
      </c>
      <c r="D5466" s="1">
        <v>2018</v>
      </c>
      <c r="E5466" s="1">
        <v>27395</v>
      </c>
      <c r="F5466" s="1" t="s">
        <v>23</v>
      </c>
      <c r="G5466" s="1" t="s">
        <v>17</v>
      </c>
      <c r="H5466" s="1" t="s">
        <v>18</v>
      </c>
      <c r="I5466" s="1">
        <v>15.4</v>
      </c>
      <c r="J5466" s="1" t="s">
        <v>24</v>
      </c>
      <c r="K5466" s="1" t="s">
        <v>266</v>
      </c>
      <c r="L5466" s="1">
        <v>7</v>
      </c>
      <c r="N5466" s="1">
        <v>14.19</v>
      </c>
      <c r="P5466" s="2">
        <f t="shared" si="357"/>
        <v>120</v>
      </c>
      <c r="R5466" t="str">
        <f t="shared" si="356"/>
        <v/>
      </c>
    </row>
    <row r="5467" spans="1:18" ht="20.399999999999999" x14ac:dyDescent="0.35">
      <c r="A5467" s="1">
        <v>5465</v>
      </c>
      <c r="B5467" s="1" t="s">
        <v>397</v>
      </c>
      <c r="C5467" s="1" t="s">
        <v>43</v>
      </c>
      <c r="D5467" s="1">
        <v>2017</v>
      </c>
      <c r="E5467" s="1">
        <v>35362</v>
      </c>
      <c r="F5467" s="1" t="s">
        <v>28</v>
      </c>
      <c r="G5467" s="1" t="s">
        <v>17</v>
      </c>
      <c r="H5467" s="1" t="s">
        <v>18</v>
      </c>
      <c r="I5467" s="1">
        <v>22.5</v>
      </c>
      <c r="J5467" s="1" t="s">
        <v>24</v>
      </c>
      <c r="K5467" s="1" t="s">
        <v>398</v>
      </c>
      <c r="L5467" s="1">
        <v>5</v>
      </c>
      <c r="M5467" s="1" t="s">
        <v>2272</v>
      </c>
      <c r="N5467" s="1">
        <v>3.85</v>
      </c>
      <c r="P5467" s="2">
        <f t="shared" si="357"/>
        <v>67.040000000000006</v>
      </c>
      <c r="Q5467">
        <f t="shared" si="355"/>
        <v>544000</v>
      </c>
      <c r="R5467">
        <f t="shared" si="356"/>
        <v>99.987676470588227</v>
      </c>
    </row>
    <row r="5468" spans="1:18" ht="20.399999999999999" x14ac:dyDescent="0.35">
      <c r="A5468" s="1">
        <v>5466</v>
      </c>
      <c r="B5468" s="1" t="s">
        <v>206</v>
      </c>
      <c r="C5468" s="1" t="s">
        <v>61</v>
      </c>
      <c r="D5468" s="1">
        <v>2014</v>
      </c>
      <c r="E5468" s="1">
        <v>117000</v>
      </c>
      <c r="F5468" s="1" t="s">
        <v>23</v>
      </c>
      <c r="G5468" s="1" t="s">
        <v>17</v>
      </c>
      <c r="H5468" s="1" t="s">
        <v>18</v>
      </c>
      <c r="I5468" s="1">
        <v>13</v>
      </c>
      <c r="J5468" s="1" t="s">
        <v>24</v>
      </c>
      <c r="K5468" s="1" t="s">
        <v>207</v>
      </c>
      <c r="L5468" s="1">
        <v>7</v>
      </c>
      <c r="N5468" s="1">
        <v>15.5</v>
      </c>
      <c r="P5468" s="2">
        <f t="shared" si="357"/>
        <v>168.5</v>
      </c>
      <c r="R5468" t="str">
        <f t="shared" si="356"/>
        <v/>
      </c>
    </row>
    <row r="5469" spans="1:18" ht="20.399999999999999" x14ac:dyDescent="0.35">
      <c r="A5469" s="1">
        <v>5467</v>
      </c>
      <c r="B5469" s="1" t="s">
        <v>1486</v>
      </c>
      <c r="C5469" s="1" t="s">
        <v>15</v>
      </c>
      <c r="D5469" s="1">
        <v>2010</v>
      </c>
      <c r="E5469" s="1">
        <v>23000</v>
      </c>
      <c r="F5469" s="1" t="s">
        <v>28</v>
      </c>
      <c r="G5469" s="1" t="s">
        <v>17</v>
      </c>
      <c r="H5469" s="1" t="s">
        <v>18</v>
      </c>
      <c r="I5469" s="1">
        <v>18.2</v>
      </c>
      <c r="J5469" s="1" t="s">
        <v>24</v>
      </c>
      <c r="K5469" s="1" t="s">
        <v>106</v>
      </c>
      <c r="L5469" s="1">
        <v>5</v>
      </c>
      <c r="N5469" s="1">
        <v>1.9</v>
      </c>
      <c r="P5469" s="2">
        <f t="shared" si="357"/>
        <v>64</v>
      </c>
      <c r="R5469" t="str">
        <f t="shared" si="356"/>
        <v/>
      </c>
    </row>
    <row r="5470" spans="1:18" ht="20.399999999999999" x14ac:dyDescent="0.35">
      <c r="A5470" s="1">
        <v>5468</v>
      </c>
      <c r="B5470" s="1" t="s">
        <v>2716</v>
      </c>
      <c r="C5470" s="1" t="s">
        <v>53</v>
      </c>
      <c r="D5470" s="1">
        <v>2014</v>
      </c>
      <c r="E5470" s="1">
        <v>59508</v>
      </c>
      <c r="F5470" s="1" t="s">
        <v>28</v>
      </c>
      <c r="G5470" s="1" t="s">
        <v>17</v>
      </c>
      <c r="H5470" s="1" t="s">
        <v>18</v>
      </c>
      <c r="I5470" s="1">
        <v>25.4</v>
      </c>
      <c r="J5470" s="1" t="s">
        <v>24</v>
      </c>
      <c r="K5470" s="1" t="s">
        <v>264</v>
      </c>
      <c r="L5470" s="1">
        <v>4</v>
      </c>
      <c r="N5470" s="1">
        <v>1.26</v>
      </c>
      <c r="P5470" s="2">
        <f t="shared" si="357"/>
        <v>37.479999999999997</v>
      </c>
      <c r="R5470" t="str">
        <f t="shared" si="356"/>
        <v/>
      </c>
    </row>
    <row r="5471" spans="1:18" ht="20.399999999999999" x14ac:dyDescent="0.35">
      <c r="A5471" s="1">
        <v>5469</v>
      </c>
      <c r="B5471" s="1" t="s">
        <v>1515</v>
      </c>
      <c r="C5471" s="1" t="s">
        <v>27</v>
      </c>
      <c r="D5471" s="1">
        <v>2009</v>
      </c>
      <c r="E5471" s="1">
        <v>69000</v>
      </c>
      <c r="F5471" s="1" t="s">
        <v>28</v>
      </c>
      <c r="G5471" s="1" t="s">
        <v>17</v>
      </c>
      <c r="H5471" s="1" t="s">
        <v>36</v>
      </c>
      <c r="I5471" s="1">
        <v>18.5</v>
      </c>
      <c r="J5471" s="1" t="s">
        <v>24</v>
      </c>
      <c r="K5471" s="1" t="s">
        <v>84</v>
      </c>
      <c r="L5471" s="1">
        <v>5</v>
      </c>
      <c r="N5471" s="1">
        <v>2.4</v>
      </c>
      <c r="P5471" s="2">
        <f t="shared" si="357"/>
        <v>80</v>
      </c>
      <c r="R5471" t="str">
        <f t="shared" si="356"/>
        <v/>
      </c>
    </row>
    <row r="5472" spans="1:18" ht="20.399999999999999" x14ac:dyDescent="0.35">
      <c r="A5472" s="1">
        <v>5470</v>
      </c>
      <c r="B5472" s="1" t="s">
        <v>76</v>
      </c>
      <c r="C5472" s="1" t="s">
        <v>74</v>
      </c>
      <c r="D5472" s="1">
        <v>2010</v>
      </c>
      <c r="E5472" s="1">
        <v>58000</v>
      </c>
      <c r="F5472" s="1" t="s">
        <v>23</v>
      </c>
      <c r="G5472" s="1" t="s">
        <v>35</v>
      </c>
      <c r="H5472" s="1" t="s">
        <v>18</v>
      </c>
      <c r="I5472" s="1">
        <v>22.69</v>
      </c>
      <c r="J5472" s="1" t="s">
        <v>24</v>
      </c>
      <c r="K5472" s="1" t="s">
        <v>77</v>
      </c>
      <c r="L5472" s="1">
        <v>5</v>
      </c>
      <c r="M5472" s="1" t="s">
        <v>2047</v>
      </c>
      <c r="N5472" s="1">
        <v>11.5</v>
      </c>
      <c r="P5472" s="2">
        <f t="shared" si="357"/>
        <v>190</v>
      </c>
      <c r="Q5472">
        <f t="shared" si="355"/>
        <v>4879000</v>
      </c>
      <c r="R5472">
        <f t="shared" si="356"/>
        <v>99.996105759376917</v>
      </c>
    </row>
    <row r="5473" spans="1:18" ht="20.399999999999999" x14ac:dyDescent="0.35">
      <c r="A5473" s="1">
        <v>5471</v>
      </c>
      <c r="B5473" s="1" t="s">
        <v>734</v>
      </c>
      <c r="C5473" s="1" t="s">
        <v>43</v>
      </c>
      <c r="D5473" s="1">
        <v>2014</v>
      </c>
      <c r="E5473" s="1">
        <v>88511</v>
      </c>
      <c r="F5473" s="1" t="s">
        <v>23</v>
      </c>
      <c r="G5473" s="1" t="s">
        <v>17</v>
      </c>
      <c r="H5473" s="1" t="s">
        <v>18</v>
      </c>
      <c r="I5473" s="1">
        <v>16</v>
      </c>
      <c r="J5473" s="1" t="s">
        <v>24</v>
      </c>
      <c r="K5473" s="1" t="s">
        <v>167</v>
      </c>
      <c r="L5473" s="1">
        <v>7</v>
      </c>
      <c r="N5473" s="1">
        <v>8.25</v>
      </c>
      <c r="P5473" s="2">
        <f t="shared" si="357"/>
        <v>140</v>
      </c>
      <c r="R5473" t="str">
        <f t="shared" si="356"/>
        <v/>
      </c>
    </row>
    <row r="5474" spans="1:18" ht="20.399999999999999" x14ac:dyDescent="0.35">
      <c r="A5474" s="1">
        <v>5472</v>
      </c>
      <c r="B5474" s="1" t="s">
        <v>2717</v>
      </c>
      <c r="C5474" s="1" t="s">
        <v>22</v>
      </c>
      <c r="D5474" s="1">
        <v>2011</v>
      </c>
      <c r="E5474" s="1">
        <v>66000</v>
      </c>
      <c r="F5474" s="1" t="s">
        <v>28</v>
      </c>
      <c r="G5474" s="1" t="s">
        <v>17</v>
      </c>
      <c r="H5474" s="1" t="s">
        <v>18</v>
      </c>
      <c r="I5474" s="1">
        <v>15.8</v>
      </c>
      <c r="J5474" s="1" t="s">
        <v>24</v>
      </c>
      <c r="K5474" s="1" t="s">
        <v>137</v>
      </c>
      <c r="L5474" s="1">
        <v>5</v>
      </c>
      <c r="N5474" s="1">
        <v>2.75</v>
      </c>
      <c r="P5474" s="2">
        <f t="shared" si="357"/>
        <v>105</v>
      </c>
      <c r="R5474" t="str">
        <f t="shared" si="356"/>
        <v/>
      </c>
    </row>
    <row r="5475" spans="1:18" ht="20.399999999999999" x14ac:dyDescent="0.35">
      <c r="A5475" s="1">
        <v>5473</v>
      </c>
      <c r="B5475" s="1" t="s">
        <v>2607</v>
      </c>
      <c r="C5475" s="1" t="s">
        <v>61</v>
      </c>
      <c r="D5475" s="1">
        <v>2009</v>
      </c>
      <c r="E5475" s="1">
        <v>65000</v>
      </c>
      <c r="F5475" s="1" t="s">
        <v>28</v>
      </c>
      <c r="G5475" s="1" t="s">
        <v>17</v>
      </c>
      <c r="H5475" s="1" t="s">
        <v>36</v>
      </c>
      <c r="I5475" s="1">
        <v>17.5</v>
      </c>
      <c r="J5475" s="1" t="s">
        <v>24</v>
      </c>
      <c r="K5475" s="1" t="s">
        <v>424</v>
      </c>
      <c r="L5475" s="1">
        <v>5</v>
      </c>
      <c r="N5475" s="1">
        <v>1.4</v>
      </c>
      <c r="P5475" s="2">
        <f t="shared" si="357"/>
        <v>70</v>
      </c>
      <c r="R5475" t="str">
        <f t="shared" si="356"/>
        <v/>
      </c>
    </row>
    <row r="5476" spans="1:18" ht="20.399999999999999" x14ac:dyDescent="0.35">
      <c r="A5476" s="1">
        <v>5474</v>
      </c>
      <c r="B5476" s="1" t="s">
        <v>241</v>
      </c>
      <c r="C5476" s="1" t="s">
        <v>34</v>
      </c>
      <c r="D5476" s="1">
        <v>2015</v>
      </c>
      <c r="E5476" s="1">
        <v>30676</v>
      </c>
      <c r="F5476" s="1" t="s">
        <v>28</v>
      </c>
      <c r="G5476" s="1" t="s">
        <v>17</v>
      </c>
      <c r="H5476" s="1" t="s">
        <v>18</v>
      </c>
      <c r="I5476" s="1">
        <v>25.4</v>
      </c>
      <c r="J5476" s="1" t="s">
        <v>24</v>
      </c>
      <c r="K5476" s="1" t="s">
        <v>118</v>
      </c>
      <c r="L5476" s="1">
        <v>4</v>
      </c>
      <c r="N5476" s="1">
        <v>2.9</v>
      </c>
      <c r="P5476" s="2">
        <f t="shared" si="357"/>
        <v>37.5</v>
      </c>
      <c r="R5476" t="str">
        <f t="shared" si="356"/>
        <v/>
      </c>
    </row>
    <row r="5477" spans="1:18" ht="20.399999999999999" x14ac:dyDescent="0.35">
      <c r="A5477" s="1">
        <v>5475</v>
      </c>
      <c r="B5477" s="1" t="s">
        <v>411</v>
      </c>
      <c r="C5477" s="1" t="s">
        <v>27</v>
      </c>
      <c r="D5477" s="1">
        <v>2011</v>
      </c>
      <c r="E5477" s="1">
        <v>76000</v>
      </c>
      <c r="F5477" s="1" t="s">
        <v>23</v>
      </c>
      <c r="G5477" s="1" t="s">
        <v>17</v>
      </c>
      <c r="H5477" s="1" t="s">
        <v>18</v>
      </c>
      <c r="I5477" s="1">
        <v>20</v>
      </c>
      <c r="J5477" s="1" t="s">
        <v>24</v>
      </c>
      <c r="K5477" s="1" t="s">
        <v>159</v>
      </c>
      <c r="L5477" s="1">
        <v>5</v>
      </c>
      <c r="N5477" s="1">
        <v>2.4</v>
      </c>
      <c r="P5477" s="2">
        <f t="shared" si="357"/>
        <v>68</v>
      </c>
      <c r="R5477" t="str">
        <f t="shared" si="356"/>
        <v/>
      </c>
    </row>
    <row r="5478" spans="1:18" ht="20.399999999999999" x14ac:dyDescent="0.35">
      <c r="A5478" s="1">
        <v>5476</v>
      </c>
      <c r="B5478" s="1" t="s">
        <v>835</v>
      </c>
      <c r="C5478" s="1" t="s">
        <v>22</v>
      </c>
      <c r="D5478" s="1">
        <v>2013</v>
      </c>
      <c r="E5478" s="1">
        <v>23627</v>
      </c>
      <c r="F5478" s="1" t="s">
        <v>28</v>
      </c>
      <c r="G5478" s="1" t="s">
        <v>35</v>
      </c>
      <c r="H5478" s="1" t="s">
        <v>18</v>
      </c>
      <c r="I5478" s="1">
        <v>14.8</v>
      </c>
      <c r="J5478" s="1" t="s">
        <v>24</v>
      </c>
      <c r="K5478" s="1" t="s">
        <v>137</v>
      </c>
      <c r="L5478" s="1">
        <v>5</v>
      </c>
      <c r="N5478" s="1">
        <v>4.75</v>
      </c>
      <c r="P5478" s="2">
        <f t="shared" si="357"/>
        <v>105</v>
      </c>
      <c r="R5478" t="str">
        <f t="shared" si="356"/>
        <v/>
      </c>
    </row>
    <row r="5479" spans="1:18" ht="20.399999999999999" x14ac:dyDescent="0.35">
      <c r="A5479" s="1">
        <v>5477</v>
      </c>
      <c r="B5479" s="1" t="s">
        <v>496</v>
      </c>
      <c r="C5479" s="1" t="s">
        <v>53</v>
      </c>
      <c r="D5479" s="1">
        <v>2018</v>
      </c>
      <c r="E5479" s="1">
        <v>52827</v>
      </c>
      <c r="F5479" s="1" t="s">
        <v>23</v>
      </c>
      <c r="G5479" s="1" t="s">
        <v>35</v>
      </c>
      <c r="H5479" s="1" t="s">
        <v>18</v>
      </c>
      <c r="I5479" s="1">
        <v>12.7</v>
      </c>
      <c r="J5479" s="1" t="s">
        <v>24</v>
      </c>
      <c r="K5479" s="1" t="s">
        <v>62</v>
      </c>
      <c r="L5479" s="1">
        <v>5</v>
      </c>
      <c r="N5479" s="1">
        <v>44.76</v>
      </c>
      <c r="P5479" s="2">
        <f t="shared" si="357"/>
        <v>187.7</v>
      </c>
      <c r="R5479" t="str">
        <f t="shared" si="356"/>
        <v/>
      </c>
    </row>
    <row r="5480" spans="1:18" ht="20.399999999999999" x14ac:dyDescent="0.35">
      <c r="A5480" s="1">
        <v>5478</v>
      </c>
      <c r="B5480" s="1" t="s">
        <v>1392</v>
      </c>
      <c r="C5480" s="1" t="s">
        <v>53</v>
      </c>
      <c r="D5480" s="1">
        <v>2015</v>
      </c>
      <c r="E5480" s="1">
        <v>64465</v>
      </c>
      <c r="F5480" s="1" t="s">
        <v>23</v>
      </c>
      <c r="G5480" s="1" t="s">
        <v>17</v>
      </c>
      <c r="H5480" s="1" t="s">
        <v>18</v>
      </c>
      <c r="I5480" s="1">
        <v>26</v>
      </c>
      <c r="J5480" s="1" t="s">
        <v>24</v>
      </c>
      <c r="K5480" s="1" t="s">
        <v>69</v>
      </c>
      <c r="L5480" s="1">
        <v>5</v>
      </c>
      <c r="N5480" s="1">
        <v>6.22</v>
      </c>
      <c r="P5480" s="2">
        <f t="shared" si="357"/>
        <v>98.6</v>
      </c>
      <c r="R5480" t="str">
        <f t="shared" si="356"/>
        <v/>
      </c>
    </row>
    <row r="5481" spans="1:18" ht="20.399999999999999" x14ac:dyDescent="0.35">
      <c r="A5481" s="1">
        <v>5479</v>
      </c>
      <c r="B5481" s="1" t="s">
        <v>2644</v>
      </c>
      <c r="C5481" s="1" t="s">
        <v>27</v>
      </c>
      <c r="D5481" s="1">
        <v>2018</v>
      </c>
      <c r="E5481" s="1">
        <v>14000</v>
      </c>
      <c r="F5481" s="1" t="s">
        <v>28</v>
      </c>
      <c r="G5481" s="1" t="s">
        <v>35</v>
      </c>
      <c r="H5481" s="1" t="s">
        <v>18</v>
      </c>
      <c r="I5481" s="1">
        <v>22.5</v>
      </c>
      <c r="J5481" s="1" t="s">
        <v>24</v>
      </c>
      <c r="K5481" s="1" t="s">
        <v>223</v>
      </c>
      <c r="L5481" s="1">
        <v>5</v>
      </c>
      <c r="M5481" s="1" t="s">
        <v>2718</v>
      </c>
      <c r="N5481" s="1">
        <v>4.5</v>
      </c>
      <c r="P5481" s="2">
        <f t="shared" si="357"/>
        <v>67</v>
      </c>
      <c r="Q5481">
        <f t="shared" si="355"/>
        <v>567000</v>
      </c>
      <c r="R5481">
        <f t="shared" si="356"/>
        <v>99.988183421516752</v>
      </c>
    </row>
    <row r="5482" spans="1:18" ht="20.399999999999999" x14ac:dyDescent="0.35">
      <c r="A5482" s="1">
        <v>5480</v>
      </c>
      <c r="B5482" s="1" t="s">
        <v>1108</v>
      </c>
      <c r="C5482" s="1" t="s">
        <v>15</v>
      </c>
      <c r="D5482" s="1">
        <v>2015</v>
      </c>
      <c r="E5482" s="1">
        <v>26000</v>
      </c>
      <c r="F5482" s="1" t="s">
        <v>28</v>
      </c>
      <c r="G5482" s="1" t="s">
        <v>17</v>
      </c>
      <c r="H5482" s="1" t="s">
        <v>18</v>
      </c>
      <c r="I5482" s="1">
        <v>18.899999999999999</v>
      </c>
      <c r="J5482" s="1" t="s">
        <v>24</v>
      </c>
      <c r="K5482" s="1" t="s">
        <v>110</v>
      </c>
      <c r="L5482" s="1">
        <v>5</v>
      </c>
      <c r="N5482" s="1">
        <v>4.25</v>
      </c>
      <c r="P5482" s="2">
        <f t="shared" si="357"/>
        <v>82</v>
      </c>
      <c r="R5482" t="str">
        <f t="shared" si="356"/>
        <v/>
      </c>
    </row>
    <row r="5483" spans="1:18" ht="20.399999999999999" x14ac:dyDescent="0.35">
      <c r="A5483" s="1">
        <v>5481</v>
      </c>
      <c r="B5483" s="1" t="s">
        <v>921</v>
      </c>
      <c r="C5483" s="1" t="s">
        <v>39</v>
      </c>
      <c r="D5483" s="1">
        <v>2011</v>
      </c>
      <c r="E5483" s="1">
        <v>78203</v>
      </c>
      <c r="F5483" s="1" t="s">
        <v>23</v>
      </c>
      <c r="G5483" s="1" t="s">
        <v>35</v>
      </c>
      <c r="H5483" s="1" t="s">
        <v>18</v>
      </c>
      <c r="I5483" s="1">
        <v>18.100000000000001</v>
      </c>
      <c r="J5483" s="1" t="s">
        <v>24</v>
      </c>
      <c r="K5483" s="1" t="s">
        <v>911</v>
      </c>
      <c r="L5483" s="1">
        <v>4</v>
      </c>
      <c r="N5483" s="1">
        <v>5.5</v>
      </c>
      <c r="P5483" s="2">
        <f t="shared" si="357"/>
        <v>147.9</v>
      </c>
      <c r="R5483" t="str">
        <f t="shared" si="356"/>
        <v/>
      </c>
    </row>
    <row r="5484" spans="1:18" ht="20.399999999999999" x14ac:dyDescent="0.35">
      <c r="A5484" s="1">
        <v>5482</v>
      </c>
      <c r="B5484" s="1" t="s">
        <v>956</v>
      </c>
      <c r="C5484" s="1" t="s">
        <v>15</v>
      </c>
      <c r="D5484" s="1">
        <v>2017</v>
      </c>
      <c r="E5484" s="1">
        <v>27000</v>
      </c>
      <c r="F5484" s="1" t="s">
        <v>23</v>
      </c>
      <c r="G5484" s="1" t="s">
        <v>17</v>
      </c>
      <c r="H5484" s="1" t="s">
        <v>18</v>
      </c>
      <c r="I5484" s="1">
        <v>22.54</v>
      </c>
      <c r="J5484" s="1" t="s">
        <v>24</v>
      </c>
      <c r="K5484" s="1" t="s">
        <v>333</v>
      </c>
      <c r="L5484" s="1">
        <v>5</v>
      </c>
      <c r="N5484" s="1">
        <v>6.95</v>
      </c>
      <c r="P5484" s="2">
        <f t="shared" si="357"/>
        <v>88.73</v>
      </c>
      <c r="R5484" t="str">
        <f t="shared" si="356"/>
        <v/>
      </c>
    </row>
    <row r="5485" spans="1:18" ht="20.399999999999999" x14ac:dyDescent="0.35">
      <c r="A5485" s="1">
        <v>5483</v>
      </c>
      <c r="B5485" s="1" t="s">
        <v>856</v>
      </c>
      <c r="C5485" s="1" t="s">
        <v>34</v>
      </c>
      <c r="D5485" s="1">
        <v>2018</v>
      </c>
      <c r="E5485" s="1">
        <v>31919</v>
      </c>
      <c r="F5485" s="1" t="s">
        <v>28</v>
      </c>
      <c r="G5485" s="1" t="s">
        <v>35</v>
      </c>
      <c r="H5485" s="1" t="s">
        <v>18</v>
      </c>
      <c r="I5485" s="1">
        <v>24.07</v>
      </c>
      <c r="J5485" s="1" t="s">
        <v>24</v>
      </c>
      <c r="K5485" s="1" t="s">
        <v>88</v>
      </c>
      <c r="L5485" s="1">
        <v>5</v>
      </c>
      <c r="N5485" s="1">
        <v>4.5599999999999996</v>
      </c>
      <c r="P5485" s="2">
        <f t="shared" si="357"/>
        <v>67.099999999999994</v>
      </c>
      <c r="R5485" t="str">
        <f t="shared" si="356"/>
        <v/>
      </c>
    </row>
    <row r="5486" spans="1:18" ht="20.399999999999999" x14ac:dyDescent="0.35">
      <c r="A5486" s="1">
        <v>5484</v>
      </c>
      <c r="B5486" s="1" t="s">
        <v>2381</v>
      </c>
      <c r="C5486" s="1" t="s">
        <v>34</v>
      </c>
      <c r="D5486" s="1">
        <v>2016</v>
      </c>
      <c r="E5486" s="1">
        <v>47392</v>
      </c>
      <c r="F5486" s="1" t="s">
        <v>23</v>
      </c>
      <c r="G5486" s="1" t="s">
        <v>17</v>
      </c>
      <c r="H5486" s="1" t="s">
        <v>18</v>
      </c>
      <c r="I5486" s="1">
        <v>20.5</v>
      </c>
      <c r="J5486" s="1" t="s">
        <v>24</v>
      </c>
      <c r="K5486" s="1" t="s">
        <v>25</v>
      </c>
      <c r="L5486" s="1">
        <v>5</v>
      </c>
      <c r="M5486" s="1" t="s">
        <v>2382</v>
      </c>
      <c r="N5486" s="1">
        <v>13.82</v>
      </c>
      <c r="P5486" s="2">
        <f t="shared" si="357"/>
        <v>126.2</v>
      </c>
      <c r="Q5486">
        <f t="shared" si="355"/>
        <v>1918000</v>
      </c>
      <c r="R5486">
        <f t="shared" si="356"/>
        <v>99.993420229405643</v>
      </c>
    </row>
    <row r="5487" spans="1:18" ht="20.399999999999999" x14ac:dyDescent="0.35">
      <c r="A5487" s="1">
        <v>5485</v>
      </c>
      <c r="B5487" s="1" t="s">
        <v>688</v>
      </c>
      <c r="C5487" s="1" t="s">
        <v>15</v>
      </c>
      <c r="D5487" s="1">
        <v>2016</v>
      </c>
      <c r="E5487" s="1">
        <v>17362</v>
      </c>
      <c r="F5487" s="1" t="s">
        <v>28</v>
      </c>
      <c r="G5487" s="1" t="s">
        <v>17</v>
      </c>
      <c r="H5487" s="1" t="s">
        <v>18</v>
      </c>
      <c r="I5487" s="1">
        <v>18</v>
      </c>
      <c r="J5487" s="1" t="s">
        <v>24</v>
      </c>
      <c r="K5487" s="1" t="s">
        <v>196</v>
      </c>
      <c r="L5487" s="1">
        <v>5</v>
      </c>
      <c r="N5487" s="1">
        <v>5.65</v>
      </c>
      <c r="P5487" s="2">
        <f t="shared" si="357"/>
        <v>86.7</v>
      </c>
      <c r="R5487" t="str">
        <f t="shared" si="356"/>
        <v/>
      </c>
    </row>
    <row r="5488" spans="1:18" ht="20.399999999999999" x14ac:dyDescent="0.35">
      <c r="A5488" s="1">
        <v>5486</v>
      </c>
      <c r="B5488" s="1" t="s">
        <v>2330</v>
      </c>
      <c r="C5488" s="1" t="s">
        <v>53</v>
      </c>
      <c r="D5488" s="1">
        <v>2016</v>
      </c>
      <c r="E5488" s="1">
        <v>49716</v>
      </c>
      <c r="F5488" s="1" t="s">
        <v>23</v>
      </c>
      <c r="G5488" s="1" t="s">
        <v>17</v>
      </c>
      <c r="H5488" s="1" t="s">
        <v>18</v>
      </c>
      <c r="I5488" s="1">
        <v>21.19</v>
      </c>
      <c r="J5488" s="1" t="s">
        <v>24</v>
      </c>
      <c r="K5488" s="1" t="s">
        <v>333</v>
      </c>
      <c r="L5488" s="1">
        <v>5</v>
      </c>
      <c r="N5488" s="1">
        <v>6.2</v>
      </c>
      <c r="P5488" s="2">
        <f t="shared" si="357"/>
        <v>88.73</v>
      </c>
      <c r="R5488" t="str">
        <f t="shared" si="356"/>
        <v/>
      </c>
    </row>
    <row r="5489" spans="1:18" ht="20.399999999999999" x14ac:dyDescent="0.35">
      <c r="A5489" s="1">
        <v>5487</v>
      </c>
      <c r="B5489" s="1" t="s">
        <v>708</v>
      </c>
      <c r="C5489" s="1" t="s">
        <v>61</v>
      </c>
      <c r="D5489" s="1">
        <v>2014</v>
      </c>
      <c r="E5489" s="1">
        <v>48000</v>
      </c>
      <c r="F5489" s="1" t="s">
        <v>28</v>
      </c>
      <c r="G5489" s="1" t="s">
        <v>17</v>
      </c>
      <c r="H5489" s="1" t="s">
        <v>18</v>
      </c>
      <c r="I5489" s="1">
        <v>23.1</v>
      </c>
      <c r="J5489" s="1" t="s">
        <v>24</v>
      </c>
      <c r="K5489" s="1" t="s">
        <v>398</v>
      </c>
      <c r="L5489" s="1">
        <v>5</v>
      </c>
      <c r="N5489" s="1">
        <v>3.25</v>
      </c>
      <c r="P5489" s="2">
        <f t="shared" si="357"/>
        <v>67.040000000000006</v>
      </c>
      <c r="R5489" t="str">
        <f t="shared" si="356"/>
        <v/>
      </c>
    </row>
    <row r="5490" spans="1:18" ht="20.399999999999999" x14ac:dyDescent="0.35">
      <c r="A5490" s="1">
        <v>5488</v>
      </c>
      <c r="B5490" s="1" t="s">
        <v>970</v>
      </c>
      <c r="C5490" s="1" t="s">
        <v>57</v>
      </c>
      <c r="D5490" s="1">
        <v>2009</v>
      </c>
      <c r="E5490" s="1">
        <v>46000</v>
      </c>
      <c r="F5490" s="1" t="s">
        <v>23</v>
      </c>
      <c r="G5490" s="1" t="s">
        <v>35</v>
      </c>
      <c r="H5490" s="1" t="s">
        <v>18</v>
      </c>
      <c r="I5490" s="1">
        <v>16.55</v>
      </c>
      <c r="J5490" s="1" t="s">
        <v>24</v>
      </c>
      <c r="K5490" s="1" t="s">
        <v>867</v>
      </c>
      <c r="L5490" s="1">
        <v>5</v>
      </c>
      <c r="N5490" s="1">
        <v>8.5</v>
      </c>
      <c r="P5490" s="2">
        <f t="shared" si="357"/>
        <v>147.51</v>
      </c>
      <c r="R5490" t="str">
        <f t="shared" si="356"/>
        <v/>
      </c>
    </row>
    <row r="5491" spans="1:18" ht="20.399999999999999" x14ac:dyDescent="0.35">
      <c r="A5491" s="1">
        <v>5489</v>
      </c>
      <c r="B5491" s="1" t="s">
        <v>2719</v>
      </c>
      <c r="C5491" s="1" t="s">
        <v>74</v>
      </c>
      <c r="D5491" s="1">
        <v>2016</v>
      </c>
      <c r="E5491" s="1">
        <v>79000</v>
      </c>
      <c r="F5491" s="1" t="s">
        <v>23</v>
      </c>
      <c r="G5491" s="1" t="s">
        <v>17</v>
      </c>
      <c r="H5491" s="1" t="s">
        <v>18</v>
      </c>
      <c r="I5491" s="1">
        <v>24.8</v>
      </c>
      <c r="J5491" s="1" t="s">
        <v>24</v>
      </c>
      <c r="K5491" s="1" t="s">
        <v>29</v>
      </c>
      <c r="L5491" s="1">
        <v>5</v>
      </c>
      <c r="N5491" s="1">
        <v>7.25</v>
      </c>
      <c r="P5491" s="2">
        <f t="shared" si="357"/>
        <v>88.7</v>
      </c>
      <c r="R5491" t="str">
        <f t="shared" si="356"/>
        <v/>
      </c>
    </row>
    <row r="5492" spans="1:18" ht="20.399999999999999" x14ac:dyDescent="0.35">
      <c r="A5492" s="1">
        <v>5490</v>
      </c>
      <c r="B5492" s="1" t="s">
        <v>1941</v>
      </c>
      <c r="C5492" s="1" t="s">
        <v>22</v>
      </c>
      <c r="D5492" s="1">
        <v>2013</v>
      </c>
      <c r="E5492" s="1">
        <v>57000</v>
      </c>
      <c r="F5492" s="1" t="s">
        <v>23</v>
      </c>
      <c r="G5492" s="1" t="s">
        <v>17</v>
      </c>
      <c r="H5492" s="1" t="s">
        <v>18</v>
      </c>
      <c r="I5492" s="1">
        <v>21.8</v>
      </c>
      <c r="J5492" s="1" t="s">
        <v>24</v>
      </c>
      <c r="K5492" s="1" t="s">
        <v>169</v>
      </c>
      <c r="L5492" s="1">
        <v>5</v>
      </c>
      <c r="N5492" s="1">
        <v>4.6100000000000003</v>
      </c>
      <c r="P5492" s="2">
        <f t="shared" si="357"/>
        <v>78</v>
      </c>
      <c r="R5492" t="str">
        <f t="shared" si="356"/>
        <v/>
      </c>
    </row>
    <row r="5493" spans="1:18" ht="20.399999999999999" x14ac:dyDescent="0.35">
      <c r="A5493" s="1">
        <v>5491</v>
      </c>
      <c r="B5493" s="1" t="s">
        <v>849</v>
      </c>
      <c r="C5493" s="1" t="s">
        <v>61</v>
      </c>
      <c r="D5493" s="1">
        <v>2016</v>
      </c>
      <c r="E5493" s="1">
        <v>29754</v>
      </c>
      <c r="F5493" s="1" t="s">
        <v>28</v>
      </c>
      <c r="G5493" s="1" t="s">
        <v>17</v>
      </c>
      <c r="H5493" s="1" t="s">
        <v>18</v>
      </c>
      <c r="I5493" s="1">
        <v>16.2</v>
      </c>
      <c r="J5493" s="1" t="s">
        <v>24</v>
      </c>
      <c r="K5493" s="1" t="s">
        <v>51</v>
      </c>
      <c r="L5493" s="1">
        <v>5</v>
      </c>
      <c r="N5493" s="1">
        <v>5.3</v>
      </c>
      <c r="P5493" s="2">
        <f t="shared" ref="P5493:P5524" si="358">--LEFT(K5493, FIND(" ", K5493) - 1)</f>
        <v>74</v>
      </c>
      <c r="R5493" t="str">
        <f t="shared" si="356"/>
        <v/>
      </c>
    </row>
    <row r="5494" spans="1:18" ht="20.399999999999999" x14ac:dyDescent="0.35">
      <c r="A5494" s="1">
        <v>5492</v>
      </c>
      <c r="B5494" s="1" t="s">
        <v>489</v>
      </c>
      <c r="C5494" s="1" t="s">
        <v>129</v>
      </c>
      <c r="D5494" s="1">
        <v>2012</v>
      </c>
      <c r="E5494" s="1">
        <v>50123</v>
      </c>
      <c r="F5494" s="1" t="s">
        <v>23</v>
      </c>
      <c r="G5494" s="1" t="s">
        <v>17</v>
      </c>
      <c r="H5494" s="1" t="s">
        <v>18</v>
      </c>
      <c r="I5494" s="1">
        <v>17</v>
      </c>
      <c r="J5494" s="1" t="s">
        <v>24</v>
      </c>
      <c r="K5494" s="1" t="s">
        <v>424</v>
      </c>
      <c r="L5494" s="1">
        <v>5</v>
      </c>
      <c r="N5494" s="1">
        <v>1.9</v>
      </c>
      <c r="P5494" s="2">
        <f t="shared" si="358"/>
        <v>70</v>
      </c>
      <c r="R5494" t="str">
        <f t="shared" si="356"/>
        <v/>
      </c>
    </row>
    <row r="5495" spans="1:18" ht="20.399999999999999" x14ac:dyDescent="0.35">
      <c r="A5495" s="1">
        <v>5493</v>
      </c>
      <c r="B5495" s="1" t="s">
        <v>453</v>
      </c>
      <c r="C5495" s="1" t="s">
        <v>53</v>
      </c>
      <c r="D5495" s="1">
        <v>2012</v>
      </c>
      <c r="E5495" s="1">
        <v>57184</v>
      </c>
      <c r="F5495" s="1" t="s">
        <v>28</v>
      </c>
      <c r="G5495" s="1" t="s">
        <v>17</v>
      </c>
      <c r="H5495" s="1" t="s">
        <v>18</v>
      </c>
      <c r="I5495" s="1">
        <v>20.36</v>
      </c>
      <c r="J5495" s="1" t="s">
        <v>24</v>
      </c>
      <c r="K5495" s="1" t="s">
        <v>151</v>
      </c>
      <c r="L5495" s="1">
        <v>5</v>
      </c>
      <c r="N5495" s="1">
        <v>3.09</v>
      </c>
      <c r="P5495" s="2">
        <f t="shared" si="358"/>
        <v>78.900000000000006</v>
      </c>
      <c r="R5495" t="str">
        <f t="shared" si="356"/>
        <v/>
      </c>
    </row>
    <row r="5496" spans="1:18" ht="20.399999999999999" x14ac:dyDescent="0.35">
      <c r="A5496" s="1">
        <v>5494</v>
      </c>
      <c r="B5496" s="1" t="s">
        <v>1940</v>
      </c>
      <c r="C5496" s="1" t="s">
        <v>15</v>
      </c>
      <c r="D5496" s="1">
        <v>2007</v>
      </c>
      <c r="E5496" s="1">
        <v>75000</v>
      </c>
      <c r="F5496" s="1" t="s">
        <v>23</v>
      </c>
      <c r="G5496" s="1" t="s">
        <v>35</v>
      </c>
      <c r="H5496" s="1" t="s">
        <v>36</v>
      </c>
      <c r="I5496" s="1">
        <v>16.46</v>
      </c>
      <c r="J5496" s="1" t="s">
        <v>24</v>
      </c>
      <c r="K5496" s="1" t="s">
        <v>321</v>
      </c>
      <c r="L5496" s="1">
        <v>5</v>
      </c>
      <c r="N5496" s="1">
        <v>9.5</v>
      </c>
      <c r="P5496" s="2">
        <f t="shared" si="358"/>
        <v>258</v>
      </c>
      <c r="R5496" t="str">
        <f t="shared" si="356"/>
        <v/>
      </c>
    </row>
    <row r="5497" spans="1:18" ht="20.399999999999999" x14ac:dyDescent="0.35">
      <c r="A5497" s="1">
        <v>5495</v>
      </c>
      <c r="B5497" s="1" t="s">
        <v>683</v>
      </c>
      <c r="C5497" s="1" t="s">
        <v>15</v>
      </c>
      <c r="D5497" s="1">
        <v>2015</v>
      </c>
      <c r="E5497" s="1">
        <v>26000</v>
      </c>
      <c r="F5497" s="1" t="s">
        <v>23</v>
      </c>
      <c r="G5497" s="1" t="s">
        <v>35</v>
      </c>
      <c r="H5497" s="1" t="s">
        <v>18</v>
      </c>
      <c r="I5497" s="1">
        <v>17.010000000000002</v>
      </c>
      <c r="J5497" s="1" t="s">
        <v>24</v>
      </c>
      <c r="K5497" s="1" t="s">
        <v>25</v>
      </c>
      <c r="L5497" s="1">
        <v>5</v>
      </c>
      <c r="N5497" s="1">
        <v>12.65</v>
      </c>
      <c r="P5497" s="2">
        <f t="shared" si="358"/>
        <v>126.2</v>
      </c>
      <c r="R5497" t="str">
        <f t="shared" si="356"/>
        <v/>
      </c>
    </row>
    <row r="5498" spans="1:18" ht="20.399999999999999" x14ac:dyDescent="0.35">
      <c r="A5498" s="1">
        <v>5496</v>
      </c>
      <c r="B5498" s="1" t="s">
        <v>437</v>
      </c>
      <c r="C5498" s="1" t="s">
        <v>61</v>
      </c>
      <c r="D5498" s="1">
        <v>2016</v>
      </c>
      <c r="E5498" s="1">
        <v>22129</v>
      </c>
      <c r="F5498" s="1" t="s">
        <v>28</v>
      </c>
      <c r="G5498" s="1" t="s">
        <v>17</v>
      </c>
      <c r="H5498" s="1" t="s">
        <v>18</v>
      </c>
      <c r="I5498" s="1">
        <v>18.899999999999999</v>
      </c>
      <c r="J5498" s="1" t="s">
        <v>24</v>
      </c>
      <c r="K5498" s="1" t="s">
        <v>110</v>
      </c>
      <c r="L5498" s="1">
        <v>5</v>
      </c>
      <c r="N5498" s="1">
        <v>4.25</v>
      </c>
      <c r="P5498" s="2">
        <f t="shared" si="358"/>
        <v>82</v>
      </c>
      <c r="R5498" t="str">
        <f t="shared" si="356"/>
        <v/>
      </c>
    </row>
    <row r="5499" spans="1:18" ht="20.399999999999999" x14ac:dyDescent="0.35">
      <c r="A5499" s="1">
        <v>5497</v>
      </c>
      <c r="B5499" s="1" t="s">
        <v>198</v>
      </c>
      <c r="C5499" s="1" t="s">
        <v>39</v>
      </c>
      <c r="D5499" s="1">
        <v>2011</v>
      </c>
      <c r="E5499" s="1">
        <v>127887</v>
      </c>
      <c r="F5499" s="1" t="s">
        <v>23</v>
      </c>
      <c r="G5499" s="1" t="s">
        <v>17</v>
      </c>
      <c r="H5499" s="1" t="s">
        <v>18</v>
      </c>
      <c r="I5499" s="1">
        <v>21.1</v>
      </c>
      <c r="J5499" s="1" t="s">
        <v>24</v>
      </c>
      <c r="K5499" s="1" t="s">
        <v>114</v>
      </c>
      <c r="L5499" s="1">
        <v>5</v>
      </c>
      <c r="N5499" s="1">
        <v>2.95</v>
      </c>
      <c r="P5499" s="2">
        <f t="shared" si="358"/>
        <v>73.900000000000006</v>
      </c>
      <c r="R5499" t="str">
        <f t="shared" si="356"/>
        <v/>
      </c>
    </row>
    <row r="5500" spans="1:18" ht="20.399999999999999" x14ac:dyDescent="0.35">
      <c r="A5500" s="1">
        <v>5498</v>
      </c>
      <c r="B5500" s="1" t="s">
        <v>2720</v>
      </c>
      <c r="C5500" s="1" t="s">
        <v>39</v>
      </c>
      <c r="D5500" s="1">
        <v>2006</v>
      </c>
      <c r="E5500" s="1">
        <v>92000</v>
      </c>
      <c r="F5500" s="1" t="s">
        <v>23</v>
      </c>
      <c r="G5500" s="1" t="s">
        <v>17</v>
      </c>
      <c r="H5500" s="1" t="s">
        <v>18</v>
      </c>
      <c r="I5500" s="1">
        <v>10.5</v>
      </c>
      <c r="J5500" s="1" t="s">
        <v>24</v>
      </c>
      <c r="K5500" s="1" t="s">
        <v>266</v>
      </c>
      <c r="L5500" s="1">
        <v>8</v>
      </c>
      <c r="N5500" s="1">
        <v>3.45</v>
      </c>
      <c r="P5500" s="2">
        <f t="shared" si="358"/>
        <v>120</v>
      </c>
      <c r="R5500" t="str">
        <f t="shared" si="356"/>
        <v/>
      </c>
    </row>
    <row r="5501" spans="1:18" ht="20.399999999999999" x14ac:dyDescent="0.35">
      <c r="A5501" s="1">
        <v>5499</v>
      </c>
      <c r="B5501" s="1" t="s">
        <v>430</v>
      </c>
      <c r="C5501" s="1" t="s">
        <v>39</v>
      </c>
      <c r="D5501" s="1">
        <v>2011</v>
      </c>
      <c r="E5501" s="1">
        <v>60634</v>
      </c>
      <c r="F5501" s="1" t="s">
        <v>28</v>
      </c>
      <c r="G5501" s="1" t="s">
        <v>17</v>
      </c>
      <c r="H5501" s="1" t="s">
        <v>18</v>
      </c>
      <c r="I5501" s="1">
        <v>19.809999999999999</v>
      </c>
      <c r="J5501" s="1" t="s">
        <v>24</v>
      </c>
      <c r="K5501" s="1" t="s">
        <v>351</v>
      </c>
      <c r="L5501" s="1">
        <v>5</v>
      </c>
      <c r="N5501" s="1">
        <v>3.3</v>
      </c>
      <c r="P5501" s="2">
        <f t="shared" si="358"/>
        <v>68.05</v>
      </c>
      <c r="R5501" t="str">
        <f t="shared" si="356"/>
        <v/>
      </c>
    </row>
    <row r="5502" spans="1:18" ht="20.399999999999999" x14ac:dyDescent="0.35">
      <c r="A5502" s="1">
        <v>5500</v>
      </c>
      <c r="B5502" s="1" t="s">
        <v>2247</v>
      </c>
      <c r="C5502" s="1" t="s">
        <v>39</v>
      </c>
      <c r="D5502" s="1">
        <v>2014</v>
      </c>
      <c r="E5502" s="1">
        <v>90000</v>
      </c>
      <c r="F5502" s="1" t="s">
        <v>23</v>
      </c>
      <c r="G5502" s="1" t="s">
        <v>17</v>
      </c>
      <c r="H5502" s="1" t="s">
        <v>18</v>
      </c>
      <c r="I5502" s="1">
        <v>14</v>
      </c>
      <c r="J5502" s="1" t="s">
        <v>24</v>
      </c>
      <c r="K5502" s="1" t="s">
        <v>97</v>
      </c>
      <c r="L5502" s="1">
        <v>7</v>
      </c>
      <c r="N5502" s="1">
        <v>8</v>
      </c>
      <c r="P5502" s="2">
        <f t="shared" si="358"/>
        <v>138.1</v>
      </c>
      <c r="R5502" t="str">
        <f t="shared" si="356"/>
        <v/>
      </c>
    </row>
    <row r="5503" spans="1:18" ht="20.399999999999999" x14ac:dyDescent="0.35">
      <c r="A5503" s="1">
        <v>5501</v>
      </c>
      <c r="B5503" s="1" t="s">
        <v>244</v>
      </c>
      <c r="C5503" s="1" t="s">
        <v>57</v>
      </c>
      <c r="D5503" s="1">
        <v>2009</v>
      </c>
      <c r="E5503" s="1">
        <v>59000</v>
      </c>
      <c r="F5503" s="1" t="s">
        <v>28</v>
      </c>
      <c r="G5503" s="1" t="s">
        <v>17</v>
      </c>
      <c r="H5503" s="1" t="s">
        <v>18</v>
      </c>
      <c r="I5503" s="1">
        <v>13.5</v>
      </c>
      <c r="J5503" s="1" t="s">
        <v>24</v>
      </c>
      <c r="K5503" s="1" t="s">
        <v>245</v>
      </c>
      <c r="L5503" s="1">
        <v>5</v>
      </c>
      <c r="N5503" s="1">
        <v>2.71</v>
      </c>
      <c r="P5503" s="2">
        <f t="shared" si="358"/>
        <v>130</v>
      </c>
      <c r="R5503" t="str">
        <f t="shared" si="356"/>
        <v/>
      </c>
    </row>
    <row r="5504" spans="1:18" ht="20.399999999999999" x14ac:dyDescent="0.35">
      <c r="A5504" s="1">
        <v>5502</v>
      </c>
      <c r="B5504" s="1" t="s">
        <v>1704</v>
      </c>
      <c r="C5504" s="1" t="s">
        <v>39</v>
      </c>
      <c r="D5504" s="1">
        <v>2012</v>
      </c>
      <c r="E5504" s="1">
        <v>59293</v>
      </c>
      <c r="F5504" s="1" t="s">
        <v>28</v>
      </c>
      <c r="G5504" s="1" t="s">
        <v>17</v>
      </c>
      <c r="H5504" s="1" t="s">
        <v>18</v>
      </c>
      <c r="I5504" s="1">
        <v>18.2</v>
      </c>
      <c r="J5504" s="1" t="s">
        <v>24</v>
      </c>
      <c r="K5504" s="1" t="s">
        <v>88</v>
      </c>
      <c r="L5504" s="1">
        <v>5</v>
      </c>
      <c r="N5504" s="1">
        <v>2.7</v>
      </c>
      <c r="P5504" s="2">
        <f t="shared" si="358"/>
        <v>67.099999999999994</v>
      </c>
      <c r="R5504" t="str">
        <f t="shared" si="356"/>
        <v/>
      </c>
    </row>
    <row r="5505" spans="1:18" ht="20.399999999999999" x14ac:dyDescent="0.35">
      <c r="A5505" s="1">
        <v>5503</v>
      </c>
      <c r="B5505" s="1" t="s">
        <v>749</v>
      </c>
      <c r="C5505" s="1" t="s">
        <v>15</v>
      </c>
      <c r="D5505" s="1">
        <v>2012</v>
      </c>
      <c r="E5505" s="1">
        <v>80753</v>
      </c>
      <c r="F5505" s="1" t="s">
        <v>23</v>
      </c>
      <c r="G5505" s="1" t="s">
        <v>17</v>
      </c>
      <c r="H5505" s="1" t="s">
        <v>36</v>
      </c>
      <c r="I5505" s="1">
        <v>23.4</v>
      </c>
      <c r="J5505" s="1" t="s">
        <v>24</v>
      </c>
      <c r="K5505" s="1" t="s">
        <v>51</v>
      </c>
      <c r="L5505" s="1">
        <v>5</v>
      </c>
      <c r="N5505" s="1">
        <v>4.5</v>
      </c>
      <c r="P5505" s="2">
        <f t="shared" si="358"/>
        <v>74</v>
      </c>
      <c r="R5505" t="str">
        <f t="shared" si="356"/>
        <v/>
      </c>
    </row>
    <row r="5506" spans="1:18" ht="20.399999999999999" x14ac:dyDescent="0.35">
      <c r="A5506" s="1">
        <v>5504</v>
      </c>
      <c r="B5506" s="1" t="s">
        <v>206</v>
      </c>
      <c r="C5506" s="1" t="s">
        <v>61</v>
      </c>
      <c r="D5506" s="1">
        <v>2015</v>
      </c>
      <c r="E5506" s="1">
        <v>40000</v>
      </c>
      <c r="F5506" s="1" t="s">
        <v>23</v>
      </c>
      <c r="G5506" s="1" t="s">
        <v>17</v>
      </c>
      <c r="H5506" s="1" t="s">
        <v>36</v>
      </c>
      <c r="I5506" s="1">
        <v>13</v>
      </c>
      <c r="J5506" s="1" t="s">
        <v>24</v>
      </c>
      <c r="K5506" s="1" t="s">
        <v>207</v>
      </c>
      <c r="L5506" s="1">
        <v>7</v>
      </c>
      <c r="N5506" s="1">
        <v>18.75</v>
      </c>
      <c r="P5506" s="2">
        <f t="shared" si="358"/>
        <v>168.5</v>
      </c>
      <c r="R5506" t="str">
        <f t="shared" si="356"/>
        <v/>
      </c>
    </row>
    <row r="5507" spans="1:18" ht="20.399999999999999" x14ac:dyDescent="0.35">
      <c r="A5507" s="1">
        <v>5505</v>
      </c>
      <c r="B5507" s="1" t="s">
        <v>143</v>
      </c>
      <c r="C5507" s="1" t="s">
        <v>22</v>
      </c>
      <c r="D5507" s="1">
        <v>2014</v>
      </c>
      <c r="E5507" s="1">
        <v>103000</v>
      </c>
      <c r="F5507" s="1" t="s">
        <v>23</v>
      </c>
      <c r="G5507" s="1" t="s">
        <v>17</v>
      </c>
      <c r="H5507" s="1" t="s">
        <v>36</v>
      </c>
      <c r="I5507" s="1">
        <v>28.4</v>
      </c>
      <c r="J5507" s="1" t="s">
        <v>24</v>
      </c>
      <c r="K5507" s="1" t="s">
        <v>51</v>
      </c>
      <c r="L5507" s="1">
        <v>5</v>
      </c>
      <c r="N5507" s="1">
        <v>5.25</v>
      </c>
      <c r="P5507" s="2">
        <f t="shared" si="358"/>
        <v>74</v>
      </c>
      <c r="R5507" t="str">
        <f t="shared" si="356"/>
        <v/>
      </c>
    </row>
    <row r="5508" spans="1:18" ht="20.399999999999999" x14ac:dyDescent="0.35">
      <c r="A5508" s="1">
        <v>5506</v>
      </c>
      <c r="B5508" s="1" t="s">
        <v>2721</v>
      </c>
      <c r="C5508" s="1" t="s">
        <v>39</v>
      </c>
      <c r="D5508" s="1">
        <v>2012</v>
      </c>
      <c r="E5508" s="1">
        <v>72389</v>
      </c>
      <c r="F5508" s="1" t="s">
        <v>40</v>
      </c>
      <c r="G5508" s="1" t="s">
        <v>17</v>
      </c>
      <c r="H5508" s="1" t="s">
        <v>18</v>
      </c>
      <c r="I5508" s="1">
        <v>26.2</v>
      </c>
      <c r="J5508" s="1" t="s">
        <v>19</v>
      </c>
      <c r="K5508" s="1" t="s">
        <v>1027</v>
      </c>
      <c r="L5508" s="1">
        <v>5</v>
      </c>
      <c r="N5508" s="1">
        <v>3.2</v>
      </c>
      <c r="P5508" s="2">
        <f t="shared" si="358"/>
        <v>58.2</v>
      </c>
      <c r="R5508" t="str">
        <f t="shared" si="356"/>
        <v/>
      </c>
    </row>
    <row r="5509" spans="1:18" ht="20.399999999999999" x14ac:dyDescent="0.35">
      <c r="A5509" s="1">
        <v>5507</v>
      </c>
      <c r="B5509" s="1" t="s">
        <v>2081</v>
      </c>
      <c r="C5509" s="1" t="s">
        <v>22</v>
      </c>
      <c r="D5509" s="1">
        <v>2017</v>
      </c>
      <c r="E5509" s="1">
        <v>48000</v>
      </c>
      <c r="F5509" s="1" t="s">
        <v>23</v>
      </c>
      <c r="G5509" s="1" t="s">
        <v>17</v>
      </c>
      <c r="H5509" s="1" t="s">
        <v>18</v>
      </c>
      <c r="I5509" s="1">
        <v>28.4</v>
      </c>
      <c r="J5509" s="1" t="s">
        <v>24</v>
      </c>
      <c r="K5509" s="1" t="s">
        <v>1043</v>
      </c>
      <c r="L5509" s="1">
        <v>5</v>
      </c>
      <c r="M5509" s="1" t="s">
        <v>2082</v>
      </c>
      <c r="N5509" s="1">
        <v>6</v>
      </c>
      <c r="P5509" s="2">
        <f t="shared" si="358"/>
        <v>73.75</v>
      </c>
      <c r="Q5509">
        <f t="shared" si="355"/>
        <v>791000</v>
      </c>
      <c r="R5509">
        <f t="shared" si="356"/>
        <v>99.990676359039185</v>
      </c>
    </row>
    <row r="5510" spans="1:18" ht="20.399999999999999" x14ac:dyDescent="0.35">
      <c r="A5510" s="1">
        <v>5508</v>
      </c>
      <c r="B5510" s="1" t="s">
        <v>868</v>
      </c>
      <c r="C5510" s="1" t="s">
        <v>57</v>
      </c>
      <c r="D5510" s="1">
        <v>2014</v>
      </c>
      <c r="E5510" s="1">
        <v>41000</v>
      </c>
      <c r="F5510" s="1" t="s">
        <v>28</v>
      </c>
      <c r="G5510" s="1" t="s">
        <v>17</v>
      </c>
      <c r="H5510" s="1" t="s">
        <v>18</v>
      </c>
      <c r="I5510" s="1">
        <v>18.899999999999999</v>
      </c>
      <c r="J5510" s="1" t="s">
        <v>24</v>
      </c>
      <c r="K5510" s="1" t="s">
        <v>110</v>
      </c>
      <c r="L5510" s="1">
        <v>5</v>
      </c>
      <c r="N5510" s="1">
        <v>3.14</v>
      </c>
      <c r="P5510" s="2">
        <f t="shared" si="358"/>
        <v>82</v>
      </c>
      <c r="R5510" t="str">
        <f t="shared" si="356"/>
        <v/>
      </c>
    </row>
    <row r="5511" spans="1:18" ht="20.399999999999999" x14ac:dyDescent="0.35">
      <c r="A5511" s="1">
        <v>5509</v>
      </c>
      <c r="B5511" s="1" t="s">
        <v>2043</v>
      </c>
      <c r="C5511" s="1" t="s">
        <v>43</v>
      </c>
      <c r="D5511" s="1">
        <v>2016</v>
      </c>
      <c r="E5511" s="1">
        <v>26000</v>
      </c>
      <c r="F5511" s="1" t="s">
        <v>28</v>
      </c>
      <c r="G5511" s="1" t="s">
        <v>17</v>
      </c>
      <c r="H5511" s="1" t="s">
        <v>18</v>
      </c>
      <c r="I5511" s="1">
        <v>25.17</v>
      </c>
      <c r="J5511" s="1" t="s">
        <v>24</v>
      </c>
      <c r="K5511" s="1" t="s">
        <v>149</v>
      </c>
      <c r="L5511" s="1">
        <v>5</v>
      </c>
      <c r="M5511" s="1" t="s">
        <v>2722</v>
      </c>
      <c r="N5511" s="1">
        <v>2.5499999999999998</v>
      </c>
      <c r="P5511" s="2">
        <f t="shared" si="358"/>
        <v>53.3</v>
      </c>
      <c r="Q5511">
        <f t="shared" si="355"/>
        <v>396000</v>
      </c>
      <c r="R5511">
        <f t="shared" si="356"/>
        <v>99.986540404040397</v>
      </c>
    </row>
    <row r="5512" spans="1:18" ht="20.399999999999999" x14ac:dyDescent="0.35">
      <c r="A5512" s="1">
        <v>5510</v>
      </c>
      <c r="B5512" s="1" t="s">
        <v>2723</v>
      </c>
      <c r="C5512" s="1" t="s">
        <v>43</v>
      </c>
      <c r="D5512" s="1">
        <v>2012</v>
      </c>
      <c r="E5512" s="1">
        <v>30000</v>
      </c>
      <c r="F5512" s="1" t="s">
        <v>28</v>
      </c>
      <c r="G5512" s="1" t="s">
        <v>17</v>
      </c>
      <c r="H5512" s="1" t="s">
        <v>36</v>
      </c>
      <c r="I5512" s="1">
        <v>15.64</v>
      </c>
      <c r="J5512" s="1" t="s">
        <v>24</v>
      </c>
      <c r="K5512" s="1" t="s">
        <v>2313</v>
      </c>
      <c r="L5512" s="1">
        <v>5</v>
      </c>
      <c r="N5512" s="1">
        <v>2.2999999999999998</v>
      </c>
      <c r="P5512" s="2">
        <f t="shared" si="358"/>
        <v>64.08</v>
      </c>
      <c r="R5512" t="str">
        <f t="shared" si="356"/>
        <v/>
      </c>
    </row>
    <row r="5513" spans="1:18" ht="20.399999999999999" x14ac:dyDescent="0.35">
      <c r="A5513" s="1">
        <v>5511</v>
      </c>
      <c r="B5513" s="1" t="s">
        <v>158</v>
      </c>
      <c r="C5513" s="1" t="s">
        <v>39</v>
      </c>
      <c r="D5513" s="1">
        <v>2014</v>
      </c>
      <c r="E5513" s="1">
        <v>74624</v>
      </c>
      <c r="F5513" s="1" t="s">
        <v>23</v>
      </c>
      <c r="G5513" s="1" t="s">
        <v>17</v>
      </c>
      <c r="H5513" s="1" t="s">
        <v>18</v>
      </c>
      <c r="I5513" s="1">
        <v>20</v>
      </c>
      <c r="J5513" s="1" t="s">
        <v>24</v>
      </c>
      <c r="K5513" s="1" t="s">
        <v>351</v>
      </c>
      <c r="L5513" s="1">
        <v>5</v>
      </c>
      <c r="N5513" s="1">
        <v>5.65</v>
      </c>
      <c r="P5513" s="2">
        <f t="shared" si="358"/>
        <v>68.05</v>
      </c>
      <c r="R5513" t="str">
        <f t="shared" si="356"/>
        <v/>
      </c>
    </row>
    <row r="5514" spans="1:18" ht="20.399999999999999" x14ac:dyDescent="0.35">
      <c r="A5514" s="1">
        <v>5512</v>
      </c>
      <c r="B5514" s="1" t="s">
        <v>2724</v>
      </c>
      <c r="C5514" s="1" t="s">
        <v>53</v>
      </c>
      <c r="D5514" s="1">
        <v>2015</v>
      </c>
      <c r="E5514" s="1">
        <v>47877</v>
      </c>
      <c r="F5514" s="1" t="s">
        <v>23</v>
      </c>
      <c r="G5514" s="1" t="s">
        <v>35</v>
      </c>
      <c r="H5514" s="1" t="s">
        <v>18</v>
      </c>
      <c r="I5514" s="1">
        <v>15.15</v>
      </c>
      <c r="J5514" s="1" t="s">
        <v>24</v>
      </c>
      <c r="K5514" s="1" t="s">
        <v>1491</v>
      </c>
      <c r="L5514" s="1">
        <v>5</v>
      </c>
      <c r="N5514" s="1">
        <v>48.22</v>
      </c>
      <c r="P5514" s="2">
        <f t="shared" si="358"/>
        <v>240</v>
      </c>
      <c r="R5514" t="str">
        <f t="shared" si="356"/>
        <v/>
      </c>
    </row>
    <row r="5515" spans="1:18" ht="20.399999999999999" x14ac:dyDescent="0.35">
      <c r="A5515" s="1">
        <v>5513</v>
      </c>
      <c r="B5515" s="1" t="s">
        <v>277</v>
      </c>
      <c r="C5515" s="1" t="s">
        <v>43</v>
      </c>
      <c r="D5515" s="1">
        <v>2016</v>
      </c>
      <c r="E5515" s="1">
        <v>35000</v>
      </c>
      <c r="F5515" s="1" t="s">
        <v>28</v>
      </c>
      <c r="G5515" s="1" t="s">
        <v>17</v>
      </c>
      <c r="H5515" s="1" t="s">
        <v>18</v>
      </c>
      <c r="I5515" s="1">
        <v>24.07</v>
      </c>
      <c r="J5515" s="1" t="s">
        <v>24</v>
      </c>
      <c r="K5515" s="1" t="s">
        <v>88</v>
      </c>
      <c r="L5515" s="1">
        <v>5</v>
      </c>
      <c r="M5515" s="1" t="s">
        <v>2338</v>
      </c>
      <c r="N5515" s="1">
        <v>3</v>
      </c>
      <c r="P5515" s="2">
        <f t="shared" si="358"/>
        <v>67.099999999999994</v>
      </c>
      <c r="Q5515">
        <f t="shared" ref="Q5515:Q5572" si="359">VALUE(SUBSTITUTE(SUBSTITUTE(TRIM(M5515), CHAR(160), ""), " Lakh", "")) * 100000</f>
        <v>424000</v>
      </c>
      <c r="R5515">
        <f t="shared" si="356"/>
        <v>99.984174528301892</v>
      </c>
    </row>
    <row r="5516" spans="1:18" ht="20.399999999999999" x14ac:dyDescent="0.35">
      <c r="A5516" s="1">
        <v>5514</v>
      </c>
      <c r="B5516" s="1" t="s">
        <v>1512</v>
      </c>
      <c r="C5516" s="1" t="s">
        <v>129</v>
      </c>
      <c r="D5516" s="1">
        <v>2015</v>
      </c>
      <c r="E5516" s="1">
        <v>52123</v>
      </c>
      <c r="F5516" s="1" t="s">
        <v>23</v>
      </c>
      <c r="G5516" s="1" t="s">
        <v>17</v>
      </c>
      <c r="H5516" s="1" t="s">
        <v>18</v>
      </c>
      <c r="I5516" s="1">
        <v>20.34</v>
      </c>
      <c r="J5516" s="1" t="s">
        <v>24</v>
      </c>
      <c r="K5516" s="1" t="s">
        <v>147</v>
      </c>
      <c r="L5516" s="1">
        <v>5</v>
      </c>
      <c r="N5516" s="1">
        <v>7.5</v>
      </c>
      <c r="P5516" s="2">
        <f t="shared" si="358"/>
        <v>103.2</v>
      </c>
      <c r="R5516" t="str">
        <f t="shared" si="356"/>
        <v/>
      </c>
    </row>
    <row r="5517" spans="1:18" ht="20.399999999999999" x14ac:dyDescent="0.35">
      <c r="A5517" s="1">
        <v>5515</v>
      </c>
      <c r="B5517" s="1" t="s">
        <v>2720</v>
      </c>
      <c r="C5517" s="1" t="s">
        <v>74</v>
      </c>
      <c r="D5517" s="1">
        <v>2005</v>
      </c>
      <c r="E5517" s="1">
        <v>90000</v>
      </c>
      <c r="F5517" s="1" t="s">
        <v>23</v>
      </c>
      <c r="G5517" s="1" t="s">
        <v>17</v>
      </c>
      <c r="H5517" s="1" t="s">
        <v>18</v>
      </c>
      <c r="I5517" s="1">
        <v>10.5</v>
      </c>
      <c r="J5517" s="1" t="s">
        <v>24</v>
      </c>
      <c r="K5517" s="1" t="s">
        <v>266</v>
      </c>
      <c r="L5517" s="1">
        <v>8</v>
      </c>
      <c r="N5517" s="1">
        <v>2.6</v>
      </c>
      <c r="P5517" s="2">
        <f t="shared" si="358"/>
        <v>120</v>
      </c>
      <c r="R5517" t="str">
        <f t="shared" ref="R5517:R5580" si="360">IF(Q5517&lt;&gt;"", ((Q5517 - P5517) / Q5517) * 100, "")</f>
        <v/>
      </c>
    </row>
    <row r="5518" spans="1:18" ht="20.399999999999999" x14ac:dyDescent="0.35">
      <c r="A5518" s="1">
        <v>5516</v>
      </c>
      <c r="B5518" s="1" t="s">
        <v>1949</v>
      </c>
      <c r="C5518" s="1" t="s">
        <v>15</v>
      </c>
      <c r="D5518" s="1">
        <v>2018</v>
      </c>
      <c r="E5518" s="1">
        <v>1400</v>
      </c>
      <c r="F5518" s="1" t="s">
        <v>23</v>
      </c>
      <c r="G5518" s="1" t="s">
        <v>35</v>
      </c>
      <c r="H5518" s="1" t="s">
        <v>18</v>
      </c>
      <c r="I5518" s="1">
        <v>18.559999999999999</v>
      </c>
      <c r="J5518" s="1" t="s">
        <v>24</v>
      </c>
      <c r="K5518" s="1" t="s">
        <v>77</v>
      </c>
      <c r="L5518" s="1">
        <v>5</v>
      </c>
      <c r="M5518" s="1" t="s">
        <v>1817</v>
      </c>
      <c r="N5518" s="1">
        <v>61.25</v>
      </c>
      <c r="P5518" s="2">
        <f t="shared" si="358"/>
        <v>190</v>
      </c>
      <c r="Q5518">
        <f t="shared" si="359"/>
        <v>7055000</v>
      </c>
      <c r="R5518">
        <f t="shared" si="360"/>
        <v>99.997306874557054</v>
      </c>
    </row>
    <row r="5519" spans="1:18" ht="20.399999999999999" x14ac:dyDescent="0.35">
      <c r="A5519" s="1">
        <v>5517</v>
      </c>
      <c r="B5519" s="1" t="s">
        <v>526</v>
      </c>
      <c r="C5519" s="1" t="s">
        <v>27</v>
      </c>
      <c r="D5519" s="1">
        <v>2009</v>
      </c>
      <c r="E5519" s="1">
        <v>122000</v>
      </c>
      <c r="F5519" s="1" t="s">
        <v>28</v>
      </c>
      <c r="G5519" s="1" t="s">
        <v>17</v>
      </c>
      <c r="H5519" s="1" t="s">
        <v>36</v>
      </c>
      <c r="I5519" s="1">
        <v>17</v>
      </c>
      <c r="J5519" s="1" t="s">
        <v>24</v>
      </c>
      <c r="K5519" s="1" t="s">
        <v>466</v>
      </c>
      <c r="L5519" s="1">
        <v>5</v>
      </c>
      <c r="N5519" s="1">
        <v>3.5</v>
      </c>
      <c r="P5519" s="2">
        <f t="shared" si="358"/>
        <v>118</v>
      </c>
      <c r="R5519" t="str">
        <f t="shared" si="360"/>
        <v/>
      </c>
    </row>
    <row r="5520" spans="1:18" ht="20.399999999999999" x14ac:dyDescent="0.35">
      <c r="A5520" s="1">
        <v>5518</v>
      </c>
      <c r="B5520" s="1" t="s">
        <v>1766</v>
      </c>
      <c r="C5520" s="1" t="s">
        <v>53</v>
      </c>
      <c r="D5520" s="1">
        <v>2016</v>
      </c>
      <c r="E5520" s="1">
        <v>21110</v>
      </c>
      <c r="F5520" s="1" t="s">
        <v>28</v>
      </c>
      <c r="G5520" s="1" t="s">
        <v>35</v>
      </c>
      <c r="H5520" s="1" t="s">
        <v>18</v>
      </c>
      <c r="I5520" s="1">
        <v>17.440000000000001</v>
      </c>
      <c r="J5520" s="1" t="s">
        <v>24</v>
      </c>
      <c r="K5520" s="1" t="s">
        <v>402</v>
      </c>
      <c r="L5520" s="1">
        <v>4</v>
      </c>
      <c r="M5520" s="1" t="s">
        <v>2725</v>
      </c>
      <c r="N5520" s="1">
        <v>28.95</v>
      </c>
      <c r="P5520" s="2">
        <f t="shared" si="358"/>
        <v>189.08</v>
      </c>
      <c r="Q5520">
        <f t="shared" si="359"/>
        <v>3927000.0000000005</v>
      </c>
      <c r="R5520">
        <f t="shared" si="360"/>
        <v>99.995185128596887</v>
      </c>
    </row>
    <row r="5521" spans="1:18" ht="20.399999999999999" x14ac:dyDescent="0.35">
      <c r="A5521" s="1">
        <v>5519</v>
      </c>
      <c r="B5521" s="1" t="s">
        <v>2367</v>
      </c>
      <c r="C5521" s="1" t="s">
        <v>22</v>
      </c>
      <c r="D5521" s="1">
        <v>2015</v>
      </c>
      <c r="E5521" s="1">
        <v>78000</v>
      </c>
      <c r="F5521" s="1" t="s">
        <v>23</v>
      </c>
      <c r="G5521" s="1" t="s">
        <v>35</v>
      </c>
      <c r="H5521" s="1" t="s">
        <v>18</v>
      </c>
      <c r="I5521" s="1">
        <v>13.5</v>
      </c>
      <c r="J5521" s="1" t="s">
        <v>24</v>
      </c>
      <c r="K5521" s="1" t="s">
        <v>66</v>
      </c>
      <c r="L5521" s="1">
        <v>6</v>
      </c>
      <c r="N5521" s="1">
        <v>15</v>
      </c>
      <c r="P5521" s="2">
        <f t="shared" si="358"/>
        <v>175.56</v>
      </c>
      <c r="R5521" t="str">
        <f t="shared" si="360"/>
        <v/>
      </c>
    </row>
    <row r="5522" spans="1:18" ht="20.399999999999999" x14ac:dyDescent="0.35">
      <c r="A5522" s="1">
        <v>5520</v>
      </c>
      <c r="B5522" s="1" t="s">
        <v>508</v>
      </c>
      <c r="C5522" s="1" t="s">
        <v>43</v>
      </c>
      <c r="D5522" s="1">
        <v>2012</v>
      </c>
      <c r="E5522" s="1">
        <v>72000</v>
      </c>
      <c r="F5522" s="1" t="s">
        <v>23</v>
      </c>
      <c r="G5522" s="1" t="s">
        <v>17</v>
      </c>
      <c r="H5522" s="1" t="s">
        <v>18</v>
      </c>
      <c r="I5522" s="1">
        <v>19.3</v>
      </c>
      <c r="J5522" s="1" t="s">
        <v>24</v>
      </c>
      <c r="K5522" s="1" t="s">
        <v>114</v>
      </c>
      <c r="L5522" s="1">
        <v>5</v>
      </c>
      <c r="N5522" s="1">
        <v>4.25</v>
      </c>
      <c r="P5522" s="2">
        <f t="shared" si="358"/>
        <v>73.900000000000006</v>
      </c>
      <c r="R5522" t="str">
        <f t="shared" si="360"/>
        <v/>
      </c>
    </row>
    <row r="5523" spans="1:18" ht="20.399999999999999" x14ac:dyDescent="0.35">
      <c r="A5523" s="1">
        <v>5521</v>
      </c>
      <c r="B5523" s="1" t="s">
        <v>2726</v>
      </c>
      <c r="C5523" s="1" t="s">
        <v>39</v>
      </c>
      <c r="D5523" s="1">
        <v>2006</v>
      </c>
      <c r="E5523" s="1">
        <v>48000</v>
      </c>
      <c r="F5523" s="1" t="s">
        <v>28</v>
      </c>
      <c r="G5523" s="1" t="s">
        <v>35</v>
      </c>
      <c r="H5523" s="1" t="s">
        <v>18</v>
      </c>
      <c r="I5523" s="1">
        <v>8.6</v>
      </c>
      <c r="J5523" s="1" t="s">
        <v>24</v>
      </c>
      <c r="K5523" s="1" t="s">
        <v>2727</v>
      </c>
      <c r="L5523" s="1">
        <v>4</v>
      </c>
      <c r="N5523" s="1">
        <v>59</v>
      </c>
      <c r="P5523" s="2">
        <f t="shared" si="358"/>
        <v>552</v>
      </c>
      <c r="R5523" t="str">
        <f t="shared" si="360"/>
        <v/>
      </c>
    </row>
    <row r="5524" spans="1:18" ht="20.399999999999999" x14ac:dyDescent="0.35">
      <c r="A5524" s="1">
        <v>5522</v>
      </c>
      <c r="B5524" s="1" t="s">
        <v>31</v>
      </c>
      <c r="C5524" s="1" t="s">
        <v>22</v>
      </c>
      <c r="D5524" s="1">
        <v>2013</v>
      </c>
      <c r="E5524" s="1">
        <v>43486</v>
      </c>
      <c r="F5524" s="1" t="s">
        <v>23</v>
      </c>
      <c r="G5524" s="1" t="s">
        <v>17</v>
      </c>
      <c r="H5524" s="1" t="s">
        <v>18</v>
      </c>
      <c r="I5524" s="1">
        <v>20.77</v>
      </c>
      <c r="J5524" s="1" t="s">
        <v>24</v>
      </c>
      <c r="K5524" s="1" t="s">
        <v>32</v>
      </c>
      <c r="L5524" s="1">
        <v>7</v>
      </c>
      <c r="N5524" s="1">
        <v>6.6</v>
      </c>
      <c r="P5524" s="2">
        <f t="shared" si="358"/>
        <v>88.76</v>
      </c>
      <c r="R5524" t="str">
        <f t="shared" si="360"/>
        <v/>
      </c>
    </row>
    <row r="5525" spans="1:18" ht="20.399999999999999" x14ac:dyDescent="0.35">
      <c r="A5525" s="1">
        <v>5523</v>
      </c>
      <c r="B5525" s="1" t="s">
        <v>454</v>
      </c>
      <c r="C5525" s="1" t="s">
        <v>39</v>
      </c>
      <c r="D5525" s="1">
        <v>2007</v>
      </c>
      <c r="E5525" s="1">
        <v>199000</v>
      </c>
      <c r="F5525" s="1" t="s">
        <v>23</v>
      </c>
      <c r="G5525" s="1" t="s">
        <v>17</v>
      </c>
      <c r="H5525" s="1" t="s">
        <v>36</v>
      </c>
      <c r="I5525" s="1">
        <v>12.8</v>
      </c>
      <c r="J5525" s="1" t="s">
        <v>24</v>
      </c>
      <c r="K5525" s="1" t="s">
        <v>93</v>
      </c>
      <c r="L5525" s="1">
        <v>7</v>
      </c>
      <c r="N5525" s="1">
        <v>5.2</v>
      </c>
      <c r="P5525" s="2">
        <f t="shared" ref="P5525:P5530" si="361">--LEFT(K5525, FIND(" ", K5525) - 1)</f>
        <v>102</v>
      </c>
      <c r="R5525" t="str">
        <f t="shared" si="360"/>
        <v/>
      </c>
    </row>
    <row r="5526" spans="1:18" ht="20.399999999999999" x14ac:dyDescent="0.35">
      <c r="A5526" s="1">
        <v>5524</v>
      </c>
      <c r="B5526" s="1" t="s">
        <v>2728</v>
      </c>
      <c r="C5526" s="1" t="s">
        <v>27</v>
      </c>
      <c r="D5526" s="1">
        <v>2010</v>
      </c>
      <c r="E5526" s="1">
        <v>34000</v>
      </c>
      <c r="F5526" s="1" t="s">
        <v>28</v>
      </c>
      <c r="G5526" s="1" t="s">
        <v>17</v>
      </c>
      <c r="H5526" s="1" t="s">
        <v>18</v>
      </c>
      <c r="I5526" s="1">
        <v>11.7</v>
      </c>
      <c r="J5526" s="1" t="s">
        <v>24</v>
      </c>
      <c r="K5526" s="1" t="s">
        <v>268</v>
      </c>
      <c r="L5526" s="1">
        <v>5</v>
      </c>
      <c r="N5526" s="1">
        <v>10</v>
      </c>
      <c r="P5526" s="2">
        <f t="shared" si="361"/>
        <v>178</v>
      </c>
      <c r="R5526" t="str">
        <f t="shared" si="360"/>
        <v/>
      </c>
    </row>
    <row r="5527" spans="1:18" ht="20.399999999999999" x14ac:dyDescent="0.35">
      <c r="A5527" s="1">
        <v>5525</v>
      </c>
      <c r="B5527" s="1" t="s">
        <v>73</v>
      </c>
      <c r="C5527" s="1" t="s">
        <v>74</v>
      </c>
      <c r="D5527" s="1">
        <v>2016</v>
      </c>
      <c r="E5527" s="1">
        <v>37944</v>
      </c>
      <c r="F5527" s="1" t="s">
        <v>23</v>
      </c>
      <c r="G5527" s="1" t="s">
        <v>35</v>
      </c>
      <c r="H5527" s="1" t="s">
        <v>18</v>
      </c>
      <c r="I5527" s="1">
        <v>14.84</v>
      </c>
      <c r="J5527" s="1" t="s">
        <v>24</v>
      </c>
      <c r="K5527" s="1" t="s">
        <v>75</v>
      </c>
      <c r="L5527" s="1">
        <v>5</v>
      </c>
      <c r="N5527" s="1">
        <v>35</v>
      </c>
      <c r="P5527" s="2">
        <f t="shared" si="361"/>
        <v>167.62</v>
      </c>
      <c r="R5527" t="str">
        <f t="shared" si="360"/>
        <v/>
      </c>
    </row>
    <row r="5528" spans="1:18" ht="20.399999999999999" x14ac:dyDescent="0.35">
      <c r="A5528" s="1">
        <v>5526</v>
      </c>
      <c r="B5528" s="1" t="s">
        <v>209</v>
      </c>
      <c r="C5528" s="1" t="s">
        <v>15</v>
      </c>
      <c r="D5528" s="1">
        <v>2017</v>
      </c>
      <c r="E5528" s="1">
        <v>30000</v>
      </c>
      <c r="F5528" s="1" t="s">
        <v>23</v>
      </c>
      <c r="G5528" s="1" t="s">
        <v>17</v>
      </c>
      <c r="H5528" s="1" t="s">
        <v>18</v>
      </c>
      <c r="I5528" s="1">
        <v>22.7</v>
      </c>
      <c r="J5528" s="1" t="s">
        <v>24</v>
      </c>
      <c r="K5528" s="1" t="s">
        <v>210</v>
      </c>
      <c r="L5528" s="1">
        <v>5</v>
      </c>
      <c r="N5528" s="1">
        <v>8.75</v>
      </c>
      <c r="P5528" s="2">
        <f t="shared" si="361"/>
        <v>89.84</v>
      </c>
      <c r="R5528" t="str">
        <f t="shared" si="360"/>
        <v/>
      </c>
    </row>
    <row r="5529" spans="1:18" ht="20.399999999999999" x14ac:dyDescent="0.35">
      <c r="A5529" s="1">
        <v>5527</v>
      </c>
      <c r="B5529" s="1" t="s">
        <v>230</v>
      </c>
      <c r="C5529" s="1" t="s">
        <v>34</v>
      </c>
      <c r="D5529" s="1">
        <v>2015</v>
      </c>
      <c r="E5529" s="1">
        <v>64005</v>
      </c>
      <c r="F5529" s="1" t="s">
        <v>28</v>
      </c>
      <c r="G5529" s="1" t="s">
        <v>17</v>
      </c>
      <c r="H5529" s="1" t="s">
        <v>18</v>
      </c>
      <c r="I5529" s="1">
        <v>17.71</v>
      </c>
      <c r="J5529" s="1" t="s">
        <v>24</v>
      </c>
      <c r="K5529" s="1" t="s">
        <v>151</v>
      </c>
      <c r="L5529" s="1">
        <v>5</v>
      </c>
      <c r="M5529" s="1" t="s">
        <v>231</v>
      </c>
      <c r="N5529" s="1">
        <v>4.57</v>
      </c>
      <c r="P5529" s="2">
        <f t="shared" si="361"/>
        <v>78.900000000000006</v>
      </c>
      <c r="Q5529">
        <f t="shared" si="359"/>
        <v>641000</v>
      </c>
      <c r="R5529">
        <f t="shared" si="360"/>
        <v>99.987691107644309</v>
      </c>
    </row>
    <row r="5530" spans="1:18" ht="20.399999999999999" x14ac:dyDescent="0.35">
      <c r="A5530" s="1">
        <v>5528</v>
      </c>
      <c r="B5530" s="1" t="s">
        <v>324</v>
      </c>
      <c r="C5530" s="1" t="s">
        <v>61</v>
      </c>
      <c r="D5530" s="1">
        <v>2012</v>
      </c>
      <c r="E5530" s="1">
        <v>62000</v>
      </c>
      <c r="F5530" s="1" t="s">
        <v>28</v>
      </c>
      <c r="G5530" s="1" t="s">
        <v>17</v>
      </c>
      <c r="H5530" s="1" t="s">
        <v>18</v>
      </c>
      <c r="I5530" s="1">
        <v>20.36</v>
      </c>
      <c r="J5530" s="1" t="s">
        <v>24</v>
      </c>
      <c r="K5530" s="1" t="s">
        <v>151</v>
      </c>
      <c r="L5530" s="1">
        <v>5</v>
      </c>
      <c r="N5530" s="1">
        <v>2.5</v>
      </c>
      <c r="P5530" s="2">
        <f t="shared" si="361"/>
        <v>78.900000000000006</v>
      </c>
      <c r="R5530" t="str">
        <f t="shared" si="360"/>
        <v/>
      </c>
    </row>
    <row r="5531" spans="1:18" ht="20.399999999999999" x14ac:dyDescent="0.35">
      <c r="A5531" s="1">
        <v>5529</v>
      </c>
      <c r="B5531" s="1" t="s">
        <v>2729</v>
      </c>
      <c r="C5531" s="1" t="s">
        <v>27</v>
      </c>
      <c r="D5531" s="1">
        <v>2005</v>
      </c>
      <c r="E5531" s="1">
        <v>105000</v>
      </c>
      <c r="F5531" s="1" t="s">
        <v>28</v>
      </c>
      <c r="G5531" s="1" t="s">
        <v>17</v>
      </c>
      <c r="H5531" s="1" t="s">
        <v>18</v>
      </c>
      <c r="I5531" s="1">
        <v>0</v>
      </c>
      <c r="J5531" s="1" t="s">
        <v>24</v>
      </c>
      <c r="K5531" s="1" t="s">
        <v>188</v>
      </c>
      <c r="L5531" s="1">
        <v>5</v>
      </c>
      <c r="N5531" s="1">
        <v>1.75</v>
      </c>
      <c r="P5531" s="2"/>
      <c r="R5531" t="str">
        <f t="shared" si="360"/>
        <v/>
      </c>
    </row>
    <row r="5532" spans="1:18" ht="20.399999999999999" x14ac:dyDescent="0.35">
      <c r="A5532" s="1">
        <v>5530</v>
      </c>
      <c r="B5532" s="1" t="s">
        <v>866</v>
      </c>
      <c r="C5532" s="1" t="s">
        <v>53</v>
      </c>
      <c r="D5532" s="1">
        <v>2014</v>
      </c>
      <c r="E5532" s="1">
        <v>59885</v>
      </c>
      <c r="F5532" s="1" t="s">
        <v>23</v>
      </c>
      <c r="G5532" s="1" t="s">
        <v>35</v>
      </c>
      <c r="H5532" s="1" t="s">
        <v>18</v>
      </c>
      <c r="I5532" s="1">
        <v>12.39</v>
      </c>
      <c r="J5532" s="1" t="s">
        <v>24</v>
      </c>
      <c r="K5532" s="1" t="s">
        <v>867</v>
      </c>
      <c r="L5532" s="1">
        <v>5</v>
      </c>
      <c r="N5532" s="1">
        <v>20.11</v>
      </c>
      <c r="P5532" s="2">
        <f>--LEFT(K5532, FIND(" ", K5532) - 1)</f>
        <v>147.51</v>
      </c>
      <c r="R5532" t="str">
        <f t="shared" si="360"/>
        <v/>
      </c>
    </row>
    <row r="5533" spans="1:18" ht="20.399999999999999" x14ac:dyDescent="0.35">
      <c r="A5533" s="1">
        <v>5531</v>
      </c>
      <c r="B5533" s="1" t="s">
        <v>922</v>
      </c>
      <c r="C5533" s="1" t="s">
        <v>39</v>
      </c>
      <c r="D5533" s="1">
        <v>2011</v>
      </c>
      <c r="E5533" s="1">
        <v>144471</v>
      </c>
      <c r="F5533" s="1" t="s">
        <v>23</v>
      </c>
      <c r="G5533" s="1" t="s">
        <v>17</v>
      </c>
      <c r="H5533" s="1" t="s">
        <v>18</v>
      </c>
      <c r="I5533" s="1">
        <v>12.8</v>
      </c>
      <c r="J5533" s="1" t="s">
        <v>24</v>
      </c>
      <c r="K5533" s="1" t="s">
        <v>93</v>
      </c>
      <c r="L5533" s="1">
        <v>8</v>
      </c>
      <c r="N5533" s="1">
        <v>7.8</v>
      </c>
      <c r="P5533" s="2">
        <f>--LEFT(K5533, FIND(" ", K5533) - 1)</f>
        <v>102</v>
      </c>
      <c r="R5533" t="str">
        <f t="shared" si="360"/>
        <v/>
      </c>
    </row>
    <row r="5534" spans="1:18" ht="20.399999999999999" x14ac:dyDescent="0.35">
      <c r="A5534" s="1">
        <v>5532</v>
      </c>
      <c r="B5534" s="1" t="s">
        <v>83</v>
      </c>
      <c r="C5534" s="1" t="s">
        <v>34</v>
      </c>
      <c r="D5534" s="1">
        <v>2011</v>
      </c>
      <c r="E5534" s="1">
        <v>63991</v>
      </c>
      <c r="F5534" s="1" t="s">
        <v>28</v>
      </c>
      <c r="G5534" s="1" t="s">
        <v>17</v>
      </c>
      <c r="H5534" s="1" t="s">
        <v>18</v>
      </c>
      <c r="I5534" s="1">
        <v>18.5</v>
      </c>
      <c r="J5534" s="1" t="s">
        <v>24</v>
      </c>
      <c r="K5534" s="1" t="s">
        <v>84</v>
      </c>
      <c r="L5534" s="1">
        <v>5</v>
      </c>
      <c r="N5534" s="1">
        <v>3.61</v>
      </c>
      <c r="P5534" s="2">
        <f>--LEFT(K5534, FIND(" ", K5534) - 1)</f>
        <v>80</v>
      </c>
      <c r="R5534" t="str">
        <f t="shared" si="360"/>
        <v/>
      </c>
    </row>
    <row r="5535" spans="1:18" ht="20.399999999999999" x14ac:dyDescent="0.35">
      <c r="A5535" s="1">
        <v>5533</v>
      </c>
      <c r="B5535" s="1" t="s">
        <v>292</v>
      </c>
      <c r="C5535" s="1" t="s">
        <v>22</v>
      </c>
      <c r="D5535" s="1">
        <v>2007</v>
      </c>
      <c r="E5535" s="1">
        <v>72000</v>
      </c>
      <c r="F5535" s="1" t="s">
        <v>28</v>
      </c>
      <c r="G5535" s="1" t="s">
        <v>17</v>
      </c>
      <c r="H5535" s="1" t="s">
        <v>36</v>
      </c>
      <c r="I5535" s="1">
        <v>17</v>
      </c>
      <c r="J5535" s="1" t="s">
        <v>24</v>
      </c>
      <c r="K5535" s="1" t="s">
        <v>188</v>
      </c>
      <c r="L5535" s="1">
        <v>5</v>
      </c>
      <c r="N5535" s="1">
        <v>1.1100000000000001</v>
      </c>
      <c r="P5535" s="2"/>
      <c r="R5535" t="str">
        <f t="shared" si="360"/>
        <v/>
      </c>
    </row>
    <row r="5536" spans="1:18" ht="20.399999999999999" x14ac:dyDescent="0.35">
      <c r="A5536" s="1">
        <v>5534</v>
      </c>
      <c r="B5536" s="1" t="s">
        <v>250</v>
      </c>
      <c r="C5536" s="1" t="s">
        <v>15</v>
      </c>
      <c r="D5536" s="1">
        <v>2015</v>
      </c>
      <c r="E5536" s="1">
        <v>34895</v>
      </c>
      <c r="F5536" s="1" t="s">
        <v>28</v>
      </c>
      <c r="G5536" s="1" t="s">
        <v>35</v>
      </c>
      <c r="H5536" s="1" t="s">
        <v>18</v>
      </c>
      <c r="I5536" s="1">
        <v>19.149999999999999</v>
      </c>
      <c r="J5536" s="1" t="s">
        <v>24</v>
      </c>
      <c r="K5536" s="1" t="s">
        <v>251</v>
      </c>
      <c r="L5536" s="1">
        <v>5</v>
      </c>
      <c r="M5536" s="1" t="s">
        <v>1776</v>
      </c>
      <c r="N5536" s="1">
        <v>4.5999999999999996</v>
      </c>
      <c r="P5536" s="2">
        <f t="shared" ref="P5536:P5570" si="362">--LEFT(K5536, FIND(" ", K5536) - 1)</f>
        <v>75.94</v>
      </c>
      <c r="Q5536">
        <f t="shared" si="359"/>
        <v>947000.00000000012</v>
      </c>
      <c r="R5536">
        <f t="shared" si="360"/>
        <v>99.991980992608248</v>
      </c>
    </row>
    <row r="5537" spans="1:18" ht="20.399999999999999" x14ac:dyDescent="0.35">
      <c r="A5537" s="1">
        <v>5535</v>
      </c>
      <c r="B5537" s="1" t="s">
        <v>1837</v>
      </c>
      <c r="C5537" s="1" t="s">
        <v>129</v>
      </c>
      <c r="D5537" s="1">
        <v>2015</v>
      </c>
      <c r="E5537" s="1">
        <v>97003</v>
      </c>
      <c r="F5537" s="1" t="s">
        <v>23</v>
      </c>
      <c r="G5537" s="1" t="s">
        <v>35</v>
      </c>
      <c r="H5537" s="1" t="s">
        <v>18</v>
      </c>
      <c r="I5537" s="1">
        <v>15.87</v>
      </c>
      <c r="J5537" s="1" t="s">
        <v>24</v>
      </c>
      <c r="K5537" s="1" t="s">
        <v>1838</v>
      </c>
      <c r="L5537" s="1">
        <v>5</v>
      </c>
      <c r="N5537" s="1">
        <v>85</v>
      </c>
      <c r="P5537" s="2">
        <f t="shared" si="362"/>
        <v>308.43</v>
      </c>
      <c r="R5537" t="str">
        <f t="shared" si="360"/>
        <v/>
      </c>
    </row>
    <row r="5538" spans="1:18" ht="20.399999999999999" x14ac:dyDescent="0.35">
      <c r="A5538" s="1">
        <v>5536</v>
      </c>
      <c r="B5538" s="1" t="s">
        <v>470</v>
      </c>
      <c r="C5538" s="1" t="s">
        <v>57</v>
      </c>
      <c r="D5538" s="1">
        <v>2015</v>
      </c>
      <c r="E5538" s="1">
        <v>45000</v>
      </c>
      <c r="F5538" s="1" t="s">
        <v>28</v>
      </c>
      <c r="G5538" s="1" t="s">
        <v>35</v>
      </c>
      <c r="H5538" s="1" t="s">
        <v>18</v>
      </c>
      <c r="I5538" s="1">
        <v>16.8</v>
      </c>
      <c r="J5538" s="1" t="s">
        <v>24</v>
      </c>
      <c r="K5538" s="1" t="s">
        <v>466</v>
      </c>
      <c r="L5538" s="1">
        <v>5</v>
      </c>
      <c r="N5538" s="1">
        <v>5.25</v>
      </c>
      <c r="P5538" s="2">
        <f t="shared" si="362"/>
        <v>118</v>
      </c>
      <c r="R5538" t="str">
        <f t="shared" si="360"/>
        <v/>
      </c>
    </row>
    <row r="5539" spans="1:18" ht="20.399999999999999" x14ac:dyDescent="0.35">
      <c r="A5539" s="1">
        <v>5537</v>
      </c>
      <c r="B5539" s="1" t="s">
        <v>1842</v>
      </c>
      <c r="C5539" s="1" t="s">
        <v>61</v>
      </c>
      <c r="D5539" s="1">
        <v>2013</v>
      </c>
      <c r="E5539" s="1">
        <v>45000</v>
      </c>
      <c r="F5539" s="1" t="s">
        <v>23</v>
      </c>
      <c r="G5539" s="1" t="s">
        <v>17</v>
      </c>
      <c r="H5539" s="1" t="s">
        <v>36</v>
      </c>
      <c r="I5539" s="1">
        <v>25.8</v>
      </c>
      <c r="J5539" s="1" t="s">
        <v>24</v>
      </c>
      <c r="K5539" s="1" t="s">
        <v>69</v>
      </c>
      <c r="L5539" s="1">
        <v>5</v>
      </c>
      <c r="N5539" s="1">
        <v>3.3</v>
      </c>
      <c r="P5539" s="2">
        <f t="shared" si="362"/>
        <v>98.6</v>
      </c>
      <c r="R5539" t="str">
        <f t="shared" si="360"/>
        <v/>
      </c>
    </row>
    <row r="5540" spans="1:18" ht="20.399999999999999" x14ac:dyDescent="0.35">
      <c r="A5540" s="1">
        <v>5538</v>
      </c>
      <c r="B5540" s="1" t="s">
        <v>293</v>
      </c>
      <c r="C5540" s="1" t="s">
        <v>74</v>
      </c>
      <c r="D5540" s="1">
        <v>2013</v>
      </c>
      <c r="E5540" s="1">
        <v>100000</v>
      </c>
      <c r="F5540" s="1" t="s">
        <v>23</v>
      </c>
      <c r="G5540" s="1" t="s">
        <v>17</v>
      </c>
      <c r="H5540" s="1" t="s">
        <v>36</v>
      </c>
      <c r="I5540" s="1">
        <v>11.5</v>
      </c>
      <c r="J5540" s="1" t="s">
        <v>24</v>
      </c>
      <c r="K5540" s="1" t="s">
        <v>294</v>
      </c>
      <c r="L5540" s="1">
        <v>7</v>
      </c>
      <c r="N5540" s="1">
        <v>17.75</v>
      </c>
      <c r="P5540" s="2">
        <f t="shared" si="362"/>
        <v>171</v>
      </c>
      <c r="R5540" t="str">
        <f t="shared" si="360"/>
        <v/>
      </c>
    </row>
    <row r="5541" spans="1:18" ht="20.399999999999999" x14ac:dyDescent="0.35">
      <c r="A5541" s="1">
        <v>5539</v>
      </c>
      <c r="B5541" s="1" t="s">
        <v>2730</v>
      </c>
      <c r="C5541" s="1" t="s">
        <v>61</v>
      </c>
      <c r="D5541" s="1">
        <v>2016</v>
      </c>
      <c r="E5541" s="1">
        <v>70000</v>
      </c>
      <c r="F5541" s="1" t="s">
        <v>23</v>
      </c>
      <c r="G5541" s="1" t="s">
        <v>35</v>
      </c>
      <c r="H5541" s="1" t="s">
        <v>18</v>
      </c>
      <c r="I5541" s="1">
        <v>12.97</v>
      </c>
      <c r="J5541" s="1" t="s">
        <v>24</v>
      </c>
      <c r="K5541" s="1" t="s">
        <v>62</v>
      </c>
      <c r="L5541" s="1">
        <v>5</v>
      </c>
      <c r="N5541" s="1">
        <v>35</v>
      </c>
      <c r="P5541" s="2">
        <f t="shared" si="362"/>
        <v>187.7</v>
      </c>
      <c r="R5541" t="str">
        <f t="shared" si="360"/>
        <v/>
      </c>
    </row>
    <row r="5542" spans="1:18" ht="20.399999999999999" x14ac:dyDescent="0.35">
      <c r="A5542" s="1">
        <v>5540</v>
      </c>
      <c r="B5542" s="1" t="s">
        <v>446</v>
      </c>
      <c r="C5542" s="1" t="s">
        <v>34</v>
      </c>
      <c r="D5542" s="1">
        <v>2016</v>
      </c>
      <c r="E5542" s="1">
        <v>37023</v>
      </c>
      <c r="F5542" s="1" t="s">
        <v>23</v>
      </c>
      <c r="G5542" s="1" t="s">
        <v>17</v>
      </c>
      <c r="H5542" s="1" t="s">
        <v>18</v>
      </c>
      <c r="I5542" s="1">
        <v>19.670000000000002</v>
      </c>
      <c r="J5542" s="1" t="s">
        <v>24</v>
      </c>
      <c r="K5542" s="1" t="s">
        <v>25</v>
      </c>
      <c r="L5542" s="1">
        <v>5</v>
      </c>
      <c r="N5542" s="1">
        <v>13.39</v>
      </c>
      <c r="P5542" s="2">
        <f t="shared" si="362"/>
        <v>126.2</v>
      </c>
      <c r="R5542" t="str">
        <f t="shared" si="360"/>
        <v/>
      </c>
    </row>
    <row r="5543" spans="1:18" ht="20.399999999999999" x14ac:dyDescent="0.35">
      <c r="A5543" s="1">
        <v>5541</v>
      </c>
      <c r="B5543" s="1" t="s">
        <v>334</v>
      </c>
      <c r="C5543" s="1" t="s">
        <v>27</v>
      </c>
      <c r="D5543" s="1">
        <v>2012</v>
      </c>
      <c r="E5543" s="1">
        <v>81000</v>
      </c>
      <c r="F5543" s="1" t="s">
        <v>23</v>
      </c>
      <c r="G5543" s="1" t="s">
        <v>17</v>
      </c>
      <c r="H5543" s="1" t="s">
        <v>18</v>
      </c>
      <c r="I5543" s="1">
        <v>25.44</v>
      </c>
      <c r="J5543" s="1" t="s">
        <v>24</v>
      </c>
      <c r="K5543" s="1" t="s">
        <v>1328</v>
      </c>
      <c r="L5543" s="1">
        <v>5</v>
      </c>
      <c r="N5543" s="1">
        <v>2.5</v>
      </c>
      <c r="P5543" s="2">
        <f t="shared" si="362"/>
        <v>56.3</v>
      </c>
      <c r="R5543" t="str">
        <f t="shared" si="360"/>
        <v/>
      </c>
    </row>
    <row r="5544" spans="1:18" ht="20.399999999999999" x14ac:dyDescent="0.35">
      <c r="A5544" s="1">
        <v>5542</v>
      </c>
      <c r="B5544" s="1" t="s">
        <v>412</v>
      </c>
      <c r="C5544" s="1" t="s">
        <v>53</v>
      </c>
      <c r="D5544" s="1">
        <v>2017</v>
      </c>
      <c r="E5544" s="1">
        <v>20789</v>
      </c>
      <c r="F5544" s="1" t="s">
        <v>23</v>
      </c>
      <c r="G5544" s="1" t="s">
        <v>35</v>
      </c>
      <c r="H5544" s="1" t="s">
        <v>18</v>
      </c>
      <c r="I5544" s="1">
        <v>11.36</v>
      </c>
      <c r="J5544" s="1" t="s">
        <v>24</v>
      </c>
      <c r="K5544" s="1" t="s">
        <v>46</v>
      </c>
      <c r="L5544" s="1">
        <v>7</v>
      </c>
      <c r="M5544" s="1" t="s">
        <v>413</v>
      </c>
      <c r="N5544" s="1">
        <v>18.36</v>
      </c>
      <c r="P5544" s="2">
        <f t="shared" si="362"/>
        <v>171.5</v>
      </c>
      <c r="Q5544">
        <f t="shared" si="359"/>
        <v>2073999.9999999998</v>
      </c>
      <c r="R5544">
        <f t="shared" si="360"/>
        <v>99.991730954676953</v>
      </c>
    </row>
    <row r="5545" spans="1:18" ht="20.399999999999999" x14ac:dyDescent="0.35">
      <c r="A5545" s="1">
        <v>5543</v>
      </c>
      <c r="B5545" s="1" t="s">
        <v>749</v>
      </c>
      <c r="C5545" s="1" t="s">
        <v>43</v>
      </c>
      <c r="D5545" s="1">
        <v>2015</v>
      </c>
      <c r="E5545" s="1">
        <v>68310</v>
      </c>
      <c r="F5545" s="1" t="s">
        <v>23</v>
      </c>
      <c r="G5545" s="1" t="s">
        <v>17</v>
      </c>
      <c r="H5545" s="1" t="s">
        <v>18</v>
      </c>
      <c r="I5545" s="1">
        <v>23.4</v>
      </c>
      <c r="J5545" s="1" t="s">
        <v>24</v>
      </c>
      <c r="K5545" s="1" t="s">
        <v>51</v>
      </c>
      <c r="L5545" s="1">
        <v>5</v>
      </c>
      <c r="N5545" s="1">
        <v>5.95</v>
      </c>
      <c r="P5545" s="2">
        <f t="shared" si="362"/>
        <v>74</v>
      </c>
      <c r="R5545" t="str">
        <f t="shared" si="360"/>
        <v/>
      </c>
    </row>
    <row r="5546" spans="1:18" ht="20.399999999999999" x14ac:dyDescent="0.35">
      <c r="A5546" s="1">
        <v>5544</v>
      </c>
      <c r="B5546" s="1" t="s">
        <v>21</v>
      </c>
      <c r="C5546" s="1" t="s">
        <v>15</v>
      </c>
      <c r="D5546" s="1">
        <v>2015</v>
      </c>
      <c r="E5546" s="1">
        <v>47250</v>
      </c>
      <c r="F5546" s="1" t="s">
        <v>23</v>
      </c>
      <c r="G5546" s="1" t="s">
        <v>17</v>
      </c>
      <c r="H5546" s="1" t="s">
        <v>36</v>
      </c>
      <c r="I5546" s="1">
        <v>19.670000000000002</v>
      </c>
      <c r="J5546" s="1" t="s">
        <v>24</v>
      </c>
      <c r="K5546" s="1" t="s">
        <v>25</v>
      </c>
      <c r="L5546" s="1">
        <v>5</v>
      </c>
      <c r="N5546" s="1">
        <v>11</v>
      </c>
      <c r="P5546" s="2">
        <f t="shared" si="362"/>
        <v>126.2</v>
      </c>
      <c r="R5546" t="str">
        <f t="shared" si="360"/>
        <v/>
      </c>
    </row>
    <row r="5547" spans="1:18" ht="20.399999999999999" x14ac:dyDescent="0.35">
      <c r="A5547" s="1">
        <v>5545</v>
      </c>
      <c r="B5547" s="1" t="s">
        <v>1372</v>
      </c>
      <c r="C5547" s="1" t="s">
        <v>61</v>
      </c>
      <c r="D5547" s="1">
        <v>2014</v>
      </c>
      <c r="E5547" s="1">
        <v>47000</v>
      </c>
      <c r="F5547" s="1" t="s">
        <v>23</v>
      </c>
      <c r="G5547" s="1" t="s">
        <v>35</v>
      </c>
      <c r="H5547" s="1" t="s">
        <v>36</v>
      </c>
      <c r="I5547" s="1">
        <v>12.65</v>
      </c>
      <c r="J5547" s="1" t="s">
        <v>24</v>
      </c>
      <c r="K5547" s="1" t="s">
        <v>1373</v>
      </c>
      <c r="L5547" s="1">
        <v>5</v>
      </c>
      <c r="M5547" s="1" t="s">
        <v>1374</v>
      </c>
      <c r="N5547" s="1">
        <v>64.75</v>
      </c>
      <c r="P5547" s="2">
        <f t="shared" si="362"/>
        <v>255</v>
      </c>
      <c r="R5547" t="str">
        <f t="shared" si="360"/>
        <v/>
      </c>
    </row>
    <row r="5548" spans="1:18" ht="20.399999999999999" x14ac:dyDescent="0.35">
      <c r="A5548" s="1">
        <v>5546</v>
      </c>
      <c r="B5548" s="1" t="s">
        <v>391</v>
      </c>
      <c r="C5548" s="1" t="s">
        <v>39</v>
      </c>
      <c r="D5548" s="1">
        <v>2017</v>
      </c>
      <c r="E5548" s="1">
        <v>128000</v>
      </c>
      <c r="F5548" s="1" t="s">
        <v>23</v>
      </c>
      <c r="G5548" s="1" t="s">
        <v>17</v>
      </c>
      <c r="H5548" s="1" t="s">
        <v>18</v>
      </c>
      <c r="I5548" s="1">
        <v>25.8</v>
      </c>
      <c r="J5548" s="1" t="s">
        <v>24</v>
      </c>
      <c r="K5548" s="1" t="s">
        <v>69</v>
      </c>
      <c r="L5548" s="1">
        <v>5</v>
      </c>
      <c r="N5548" s="1">
        <v>6.3</v>
      </c>
      <c r="P5548" s="2">
        <f t="shared" si="362"/>
        <v>98.6</v>
      </c>
      <c r="R5548" t="str">
        <f t="shared" si="360"/>
        <v/>
      </c>
    </row>
    <row r="5549" spans="1:18" ht="20.399999999999999" x14ac:dyDescent="0.35">
      <c r="A5549" s="1">
        <v>5547</v>
      </c>
      <c r="B5549" s="1" t="s">
        <v>617</v>
      </c>
      <c r="C5549" s="1" t="s">
        <v>53</v>
      </c>
      <c r="D5549" s="1">
        <v>2017</v>
      </c>
      <c r="E5549" s="1">
        <v>17702</v>
      </c>
      <c r="F5549" s="1" t="s">
        <v>28</v>
      </c>
      <c r="G5549" s="1" t="s">
        <v>17</v>
      </c>
      <c r="H5549" s="1" t="s">
        <v>18</v>
      </c>
      <c r="I5549" s="1">
        <v>15.29</v>
      </c>
      <c r="J5549" s="1" t="s">
        <v>24</v>
      </c>
      <c r="K5549" s="1" t="s">
        <v>283</v>
      </c>
      <c r="L5549" s="1">
        <v>5</v>
      </c>
      <c r="N5549" s="1">
        <v>11.94</v>
      </c>
      <c r="P5549" s="2">
        <f t="shared" si="362"/>
        <v>121.3</v>
      </c>
      <c r="R5549" t="str">
        <f t="shared" si="360"/>
        <v/>
      </c>
    </row>
    <row r="5550" spans="1:18" ht="20.399999999999999" x14ac:dyDescent="0.35">
      <c r="A5550" s="1">
        <v>5548</v>
      </c>
      <c r="B5550" s="1" t="s">
        <v>2059</v>
      </c>
      <c r="C5550" s="1" t="s">
        <v>15</v>
      </c>
      <c r="D5550" s="1">
        <v>2014</v>
      </c>
      <c r="E5550" s="1">
        <v>34987</v>
      </c>
      <c r="F5550" s="1" t="s">
        <v>28</v>
      </c>
      <c r="G5550" s="1" t="s">
        <v>35</v>
      </c>
      <c r="H5550" s="1" t="s">
        <v>18</v>
      </c>
      <c r="I5550" s="1">
        <v>18.190000000000001</v>
      </c>
      <c r="J5550" s="1" t="s">
        <v>24</v>
      </c>
      <c r="K5550" s="1" t="s">
        <v>103</v>
      </c>
      <c r="L5550" s="1">
        <v>5</v>
      </c>
      <c r="N5550" s="1">
        <v>5.95</v>
      </c>
      <c r="P5550" s="2">
        <f t="shared" si="362"/>
        <v>103.5</v>
      </c>
      <c r="R5550" t="str">
        <f t="shared" si="360"/>
        <v/>
      </c>
    </row>
    <row r="5551" spans="1:18" ht="20.399999999999999" x14ac:dyDescent="0.35">
      <c r="A5551" s="1">
        <v>5549</v>
      </c>
      <c r="B5551" s="1" t="s">
        <v>1153</v>
      </c>
      <c r="C5551" s="1" t="s">
        <v>129</v>
      </c>
      <c r="D5551" s="1">
        <v>2017</v>
      </c>
      <c r="E5551" s="1">
        <v>37000</v>
      </c>
      <c r="F5551" s="1" t="s">
        <v>23</v>
      </c>
      <c r="G5551" s="1" t="s">
        <v>17</v>
      </c>
      <c r="H5551" s="1" t="s">
        <v>18</v>
      </c>
      <c r="I5551" s="1">
        <v>26</v>
      </c>
      <c r="J5551" s="1" t="s">
        <v>24</v>
      </c>
      <c r="K5551" s="1" t="s">
        <v>69</v>
      </c>
      <c r="L5551" s="1">
        <v>5</v>
      </c>
      <c r="N5551" s="1">
        <v>11</v>
      </c>
      <c r="P5551" s="2">
        <f t="shared" si="362"/>
        <v>98.6</v>
      </c>
      <c r="R5551" t="str">
        <f t="shared" si="360"/>
        <v/>
      </c>
    </row>
    <row r="5552" spans="1:18" ht="20.399999999999999" x14ac:dyDescent="0.35">
      <c r="A5552" s="1">
        <v>5550</v>
      </c>
      <c r="B5552" s="1" t="s">
        <v>617</v>
      </c>
      <c r="C5552" s="1" t="s">
        <v>34</v>
      </c>
      <c r="D5552" s="1">
        <v>2017</v>
      </c>
      <c r="E5552" s="1">
        <v>38271</v>
      </c>
      <c r="F5552" s="1" t="s">
        <v>28</v>
      </c>
      <c r="G5552" s="1" t="s">
        <v>17</v>
      </c>
      <c r="H5552" s="1" t="s">
        <v>18</v>
      </c>
      <c r="I5552" s="1">
        <v>15.29</v>
      </c>
      <c r="J5552" s="1" t="s">
        <v>24</v>
      </c>
      <c r="K5552" s="1" t="s">
        <v>283</v>
      </c>
      <c r="L5552" s="1">
        <v>5</v>
      </c>
      <c r="N5552" s="1">
        <v>12.53</v>
      </c>
      <c r="P5552" s="2">
        <f t="shared" si="362"/>
        <v>121.3</v>
      </c>
      <c r="R5552" t="str">
        <f t="shared" si="360"/>
        <v/>
      </c>
    </row>
    <row r="5553" spans="1:18" ht="20.399999999999999" x14ac:dyDescent="0.35">
      <c r="A5553" s="1">
        <v>5551</v>
      </c>
      <c r="B5553" s="1" t="s">
        <v>158</v>
      </c>
      <c r="C5553" s="1" t="s">
        <v>74</v>
      </c>
      <c r="D5553" s="1">
        <v>2012</v>
      </c>
      <c r="E5553" s="1">
        <v>32510</v>
      </c>
      <c r="F5553" s="1" t="s">
        <v>23</v>
      </c>
      <c r="G5553" s="1" t="s">
        <v>17</v>
      </c>
      <c r="H5553" s="1" t="s">
        <v>36</v>
      </c>
      <c r="I5553" s="1">
        <v>20</v>
      </c>
      <c r="J5553" s="1" t="s">
        <v>24</v>
      </c>
      <c r="K5553" s="1" t="s">
        <v>159</v>
      </c>
      <c r="L5553" s="1">
        <v>5</v>
      </c>
      <c r="N5553" s="1">
        <v>3.75</v>
      </c>
      <c r="P5553" s="2">
        <f t="shared" si="362"/>
        <v>68</v>
      </c>
      <c r="R5553" t="str">
        <f t="shared" si="360"/>
        <v/>
      </c>
    </row>
    <row r="5554" spans="1:18" ht="20.399999999999999" x14ac:dyDescent="0.35">
      <c r="A5554" s="1">
        <v>5552</v>
      </c>
      <c r="B5554" s="1" t="s">
        <v>786</v>
      </c>
      <c r="C5554" s="1" t="s">
        <v>22</v>
      </c>
      <c r="D5554" s="1">
        <v>2014</v>
      </c>
      <c r="E5554" s="1">
        <v>88000</v>
      </c>
      <c r="F5554" s="1" t="s">
        <v>23</v>
      </c>
      <c r="G5554" s="1" t="s">
        <v>35</v>
      </c>
      <c r="H5554" s="1" t="s">
        <v>18</v>
      </c>
      <c r="I5554" s="1">
        <v>14.69</v>
      </c>
      <c r="J5554" s="1" t="s">
        <v>24</v>
      </c>
      <c r="K5554" s="1" t="s">
        <v>321</v>
      </c>
      <c r="L5554" s="1">
        <v>5</v>
      </c>
      <c r="N5554" s="1">
        <v>27</v>
      </c>
      <c r="P5554" s="2">
        <f t="shared" si="362"/>
        <v>258</v>
      </c>
      <c r="R5554" t="str">
        <f t="shared" si="360"/>
        <v/>
      </c>
    </row>
    <row r="5555" spans="1:18" ht="20.399999999999999" x14ac:dyDescent="0.35">
      <c r="A5555" s="1">
        <v>5553</v>
      </c>
      <c r="B5555" s="1" t="s">
        <v>2731</v>
      </c>
      <c r="C5555" s="1" t="s">
        <v>22</v>
      </c>
      <c r="D5555" s="1">
        <v>2012</v>
      </c>
      <c r="E5555" s="1">
        <v>116000</v>
      </c>
      <c r="F5555" s="1" t="s">
        <v>23</v>
      </c>
      <c r="G5555" s="1" t="s">
        <v>17</v>
      </c>
      <c r="H5555" s="1" t="s">
        <v>18</v>
      </c>
      <c r="I5555" s="1">
        <v>10.5</v>
      </c>
      <c r="J5555" s="1" t="s">
        <v>24</v>
      </c>
      <c r="K5555" s="1" t="s">
        <v>773</v>
      </c>
      <c r="L5555" s="1">
        <v>6</v>
      </c>
      <c r="N5555" s="1">
        <v>9.9499999999999993</v>
      </c>
      <c r="P5555" s="2">
        <f t="shared" si="362"/>
        <v>107.2</v>
      </c>
      <c r="R5555" t="str">
        <f t="shared" si="360"/>
        <v/>
      </c>
    </row>
    <row r="5556" spans="1:18" ht="20.399999999999999" x14ac:dyDescent="0.35">
      <c r="A5556" s="1">
        <v>5554</v>
      </c>
      <c r="B5556" s="1" t="s">
        <v>672</v>
      </c>
      <c r="C5556" s="1" t="s">
        <v>43</v>
      </c>
      <c r="D5556" s="1">
        <v>2013</v>
      </c>
      <c r="E5556" s="1">
        <v>156000</v>
      </c>
      <c r="F5556" s="1" t="s">
        <v>23</v>
      </c>
      <c r="G5556" s="1" t="s">
        <v>17</v>
      </c>
      <c r="H5556" s="1" t="s">
        <v>18</v>
      </c>
      <c r="I5556" s="1">
        <v>19.87</v>
      </c>
      <c r="J5556" s="1" t="s">
        <v>24</v>
      </c>
      <c r="K5556" s="1" t="s">
        <v>72</v>
      </c>
      <c r="L5556" s="1">
        <v>5</v>
      </c>
      <c r="N5556" s="1">
        <v>4.2</v>
      </c>
      <c r="P5556" s="2">
        <f t="shared" si="362"/>
        <v>83.8</v>
      </c>
      <c r="R5556" t="str">
        <f t="shared" si="360"/>
        <v/>
      </c>
    </row>
    <row r="5557" spans="1:18" ht="20.399999999999999" x14ac:dyDescent="0.35">
      <c r="A5557" s="1">
        <v>5555</v>
      </c>
      <c r="B5557" s="1" t="s">
        <v>1363</v>
      </c>
      <c r="C5557" s="1" t="s">
        <v>61</v>
      </c>
      <c r="D5557" s="1">
        <v>2010</v>
      </c>
      <c r="E5557" s="1">
        <v>75319</v>
      </c>
      <c r="F5557" s="1" t="s">
        <v>28</v>
      </c>
      <c r="G5557" s="1" t="s">
        <v>17</v>
      </c>
      <c r="H5557" s="1" t="s">
        <v>36</v>
      </c>
      <c r="I5557" s="1">
        <v>21.1</v>
      </c>
      <c r="J5557" s="1" t="s">
        <v>24</v>
      </c>
      <c r="K5557" s="1" t="s">
        <v>276</v>
      </c>
      <c r="L5557" s="1">
        <v>5</v>
      </c>
      <c r="N5557" s="1">
        <v>2</v>
      </c>
      <c r="P5557" s="2">
        <f t="shared" si="362"/>
        <v>85.8</v>
      </c>
      <c r="R5557" t="str">
        <f t="shared" si="360"/>
        <v/>
      </c>
    </row>
    <row r="5558" spans="1:18" ht="20.399999999999999" x14ac:dyDescent="0.35">
      <c r="A5558" s="1">
        <v>5556</v>
      </c>
      <c r="B5558" s="1" t="s">
        <v>144</v>
      </c>
      <c r="C5558" s="1" t="s">
        <v>57</v>
      </c>
      <c r="D5558" s="1">
        <v>2013</v>
      </c>
      <c r="E5558" s="1">
        <v>28000</v>
      </c>
      <c r="F5558" s="1" t="s">
        <v>28</v>
      </c>
      <c r="G5558" s="1" t="s">
        <v>17</v>
      </c>
      <c r="H5558" s="1" t="s">
        <v>18</v>
      </c>
      <c r="I5558" s="1">
        <v>18.899999999999999</v>
      </c>
      <c r="J5558" s="1" t="s">
        <v>24</v>
      </c>
      <c r="K5558" s="1" t="s">
        <v>110</v>
      </c>
      <c r="L5558" s="1">
        <v>5</v>
      </c>
      <c r="N5558" s="1">
        <v>3.25</v>
      </c>
      <c r="P5558" s="2">
        <f t="shared" si="362"/>
        <v>82</v>
      </c>
      <c r="R5558" t="str">
        <f t="shared" si="360"/>
        <v/>
      </c>
    </row>
    <row r="5559" spans="1:18" ht="20.399999999999999" x14ac:dyDescent="0.35">
      <c r="A5559" s="1">
        <v>5557</v>
      </c>
      <c r="B5559" s="1" t="s">
        <v>490</v>
      </c>
      <c r="C5559" s="1" t="s">
        <v>74</v>
      </c>
      <c r="D5559" s="1">
        <v>2017</v>
      </c>
      <c r="E5559" s="1">
        <v>16500</v>
      </c>
      <c r="F5559" s="1" t="s">
        <v>23</v>
      </c>
      <c r="G5559" s="1" t="s">
        <v>35</v>
      </c>
      <c r="H5559" s="1" t="s">
        <v>18</v>
      </c>
      <c r="I5559" s="1">
        <v>17.899999999999999</v>
      </c>
      <c r="J5559" s="1" t="s">
        <v>24</v>
      </c>
      <c r="K5559" s="1" t="s">
        <v>491</v>
      </c>
      <c r="L5559" s="1">
        <v>5</v>
      </c>
      <c r="N5559" s="1">
        <v>34</v>
      </c>
      <c r="P5559" s="2">
        <f t="shared" si="362"/>
        <v>136</v>
      </c>
      <c r="R5559" t="str">
        <f t="shared" si="360"/>
        <v/>
      </c>
    </row>
    <row r="5560" spans="1:18" ht="20.399999999999999" x14ac:dyDescent="0.35">
      <c r="A5560" s="1">
        <v>5558</v>
      </c>
      <c r="B5560" s="1" t="s">
        <v>339</v>
      </c>
      <c r="C5560" s="1" t="s">
        <v>34</v>
      </c>
      <c r="D5560" s="1">
        <v>2016</v>
      </c>
      <c r="E5560" s="1">
        <v>75637</v>
      </c>
      <c r="F5560" s="1" t="s">
        <v>23</v>
      </c>
      <c r="G5560" s="1" t="s">
        <v>35</v>
      </c>
      <c r="H5560" s="1" t="s">
        <v>18</v>
      </c>
      <c r="I5560" s="1">
        <v>22.48</v>
      </c>
      <c r="J5560" s="1" t="s">
        <v>24</v>
      </c>
      <c r="K5560" s="1" t="s">
        <v>77</v>
      </c>
      <c r="L5560" s="1">
        <v>5</v>
      </c>
      <c r="M5560" s="1" t="s">
        <v>1259</v>
      </c>
      <c r="N5560" s="1">
        <v>30.37</v>
      </c>
      <c r="P5560" s="2">
        <f t="shared" si="362"/>
        <v>190</v>
      </c>
      <c r="Q5560">
        <f t="shared" si="359"/>
        <v>7181999.9999999991</v>
      </c>
      <c r="R5560">
        <f t="shared" si="360"/>
        <v>99.997354497354493</v>
      </c>
    </row>
    <row r="5561" spans="1:18" ht="20.399999999999999" x14ac:dyDescent="0.35">
      <c r="A5561" s="1">
        <v>5559</v>
      </c>
      <c r="B5561" s="1" t="s">
        <v>634</v>
      </c>
      <c r="C5561" s="1" t="s">
        <v>53</v>
      </c>
      <c r="D5561" s="1">
        <v>2018</v>
      </c>
      <c r="E5561" s="1">
        <v>32854</v>
      </c>
      <c r="F5561" s="1" t="s">
        <v>28</v>
      </c>
      <c r="G5561" s="1" t="s">
        <v>35</v>
      </c>
      <c r="H5561" s="1" t="s">
        <v>18</v>
      </c>
      <c r="I5561" s="1">
        <v>13</v>
      </c>
      <c r="J5561" s="1" t="s">
        <v>24</v>
      </c>
      <c r="K5561" s="1" t="s">
        <v>283</v>
      </c>
      <c r="L5561" s="1">
        <v>5</v>
      </c>
      <c r="N5561" s="1">
        <v>12.6</v>
      </c>
      <c r="P5561" s="2">
        <f t="shared" si="362"/>
        <v>121.3</v>
      </c>
      <c r="R5561" t="str">
        <f t="shared" si="360"/>
        <v/>
      </c>
    </row>
    <row r="5562" spans="1:18" ht="20.399999999999999" x14ac:dyDescent="0.35">
      <c r="A5562" s="1">
        <v>5560</v>
      </c>
      <c r="B5562" s="1" t="s">
        <v>1075</v>
      </c>
      <c r="C5562" s="1" t="s">
        <v>53</v>
      </c>
      <c r="D5562" s="1">
        <v>2019</v>
      </c>
      <c r="E5562" s="1">
        <v>6568</v>
      </c>
      <c r="F5562" s="1" t="s">
        <v>28</v>
      </c>
      <c r="G5562" s="1" t="s">
        <v>17</v>
      </c>
      <c r="H5562" s="1" t="s">
        <v>18</v>
      </c>
      <c r="I5562" s="1">
        <v>25.17</v>
      </c>
      <c r="J5562" s="1" t="s">
        <v>24</v>
      </c>
      <c r="K5562" s="1" t="s">
        <v>149</v>
      </c>
      <c r="L5562" s="1">
        <v>5</v>
      </c>
      <c r="M5562" s="1" t="s">
        <v>984</v>
      </c>
      <c r="N5562" s="1">
        <v>5.09</v>
      </c>
      <c r="P5562" s="2">
        <f t="shared" si="362"/>
        <v>53.3</v>
      </c>
      <c r="Q5562">
        <f t="shared" si="359"/>
        <v>478000</v>
      </c>
      <c r="R5562">
        <f t="shared" si="360"/>
        <v>99.988849372384934</v>
      </c>
    </row>
    <row r="5563" spans="1:18" ht="20.399999999999999" x14ac:dyDescent="0.35">
      <c r="A5563" s="1">
        <v>5561</v>
      </c>
      <c r="B5563" s="1" t="s">
        <v>2361</v>
      </c>
      <c r="C5563" s="1" t="s">
        <v>74</v>
      </c>
      <c r="D5563" s="1">
        <v>2014</v>
      </c>
      <c r="E5563" s="1">
        <v>30000</v>
      </c>
      <c r="F5563" s="1" t="s">
        <v>23</v>
      </c>
      <c r="G5563" s="1" t="s">
        <v>35</v>
      </c>
      <c r="H5563" s="1" t="s">
        <v>18</v>
      </c>
      <c r="I5563" s="1">
        <v>14.94</v>
      </c>
      <c r="J5563" s="1" t="s">
        <v>24</v>
      </c>
      <c r="K5563" s="1" t="s">
        <v>226</v>
      </c>
      <c r="L5563" s="1">
        <v>5</v>
      </c>
      <c r="N5563" s="1">
        <v>24.5</v>
      </c>
      <c r="P5563" s="2">
        <f t="shared" si="362"/>
        <v>241.4</v>
      </c>
      <c r="R5563" t="str">
        <f t="shared" si="360"/>
        <v/>
      </c>
    </row>
    <row r="5564" spans="1:18" ht="20.399999999999999" x14ac:dyDescent="0.35">
      <c r="A5564" s="1">
        <v>5562</v>
      </c>
      <c r="B5564" s="1" t="s">
        <v>847</v>
      </c>
      <c r="C5564" s="1" t="s">
        <v>53</v>
      </c>
      <c r="D5564" s="1">
        <v>2018</v>
      </c>
      <c r="E5564" s="1">
        <v>17804</v>
      </c>
      <c r="F5564" s="1" t="s">
        <v>23</v>
      </c>
      <c r="G5564" s="1" t="s">
        <v>17</v>
      </c>
      <c r="H5564" s="1" t="s">
        <v>36</v>
      </c>
      <c r="I5564" s="1">
        <v>28.09</v>
      </c>
      <c r="J5564" s="1" t="s">
        <v>24</v>
      </c>
      <c r="K5564" s="1" t="s">
        <v>80</v>
      </c>
      <c r="L5564" s="1">
        <v>5</v>
      </c>
      <c r="N5564" s="1">
        <v>7.97</v>
      </c>
      <c r="P5564" s="2">
        <f t="shared" si="362"/>
        <v>88.5</v>
      </c>
      <c r="R5564" t="str">
        <f t="shared" si="360"/>
        <v/>
      </c>
    </row>
    <row r="5565" spans="1:18" ht="20.399999999999999" x14ac:dyDescent="0.35">
      <c r="A5565" s="1">
        <v>5563</v>
      </c>
      <c r="B5565" s="1" t="s">
        <v>2596</v>
      </c>
      <c r="C5565" s="1" t="s">
        <v>61</v>
      </c>
      <c r="D5565" s="1">
        <v>2011</v>
      </c>
      <c r="E5565" s="1">
        <v>69768</v>
      </c>
      <c r="F5565" s="1" t="s">
        <v>28</v>
      </c>
      <c r="G5565" s="1" t="s">
        <v>17</v>
      </c>
      <c r="H5565" s="1" t="s">
        <v>18</v>
      </c>
      <c r="I5565" s="1">
        <v>16</v>
      </c>
      <c r="J5565" s="1" t="s">
        <v>24</v>
      </c>
      <c r="K5565" s="1" t="s">
        <v>219</v>
      </c>
      <c r="L5565" s="1">
        <v>5</v>
      </c>
      <c r="N5565" s="1">
        <v>2.9</v>
      </c>
      <c r="P5565" s="2">
        <f t="shared" si="362"/>
        <v>90</v>
      </c>
      <c r="R5565" t="str">
        <f t="shared" si="360"/>
        <v/>
      </c>
    </row>
    <row r="5566" spans="1:18" ht="20.399999999999999" x14ac:dyDescent="0.35">
      <c r="A5566" s="1">
        <v>5564</v>
      </c>
      <c r="B5566" s="1" t="s">
        <v>242</v>
      </c>
      <c r="C5566" s="1" t="s">
        <v>53</v>
      </c>
      <c r="D5566" s="1">
        <v>2016</v>
      </c>
      <c r="E5566" s="1">
        <v>62404</v>
      </c>
      <c r="F5566" s="1" t="s">
        <v>23</v>
      </c>
      <c r="G5566" s="1" t="s">
        <v>35</v>
      </c>
      <c r="H5566" s="1" t="s">
        <v>18</v>
      </c>
      <c r="I5566" s="1">
        <v>22.69</v>
      </c>
      <c r="J5566" s="1" t="s">
        <v>24</v>
      </c>
      <c r="K5566" s="1" t="s">
        <v>77</v>
      </c>
      <c r="L5566" s="1">
        <v>5</v>
      </c>
      <c r="M5566" s="1" t="s">
        <v>243</v>
      </c>
      <c r="N5566" s="1">
        <v>21.33</v>
      </c>
      <c r="P5566" s="2">
        <f t="shared" si="362"/>
        <v>190</v>
      </c>
      <c r="Q5566">
        <f t="shared" si="359"/>
        <v>5443000</v>
      </c>
      <c r="R5566">
        <f t="shared" si="360"/>
        <v>99.996509277971697</v>
      </c>
    </row>
    <row r="5567" spans="1:18" ht="20.399999999999999" x14ac:dyDescent="0.35">
      <c r="A5567" s="1">
        <v>5565</v>
      </c>
      <c r="B5567" s="1" t="s">
        <v>1629</v>
      </c>
      <c r="C5567" s="1" t="s">
        <v>74</v>
      </c>
      <c r="D5567" s="1">
        <v>2012</v>
      </c>
      <c r="E5567" s="1">
        <v>97000</v>
      </c>
      <c r="F5567" s="1" t="s">
        <v>23</v>
      </c>
      <c r="G5567" s="1" t="s">
        <v>35</v>
      </c>
      <c r="H5567" s="1" t="s">
        <v>36</v>
      </c>
      <c r="I5567" s="1">
        <v>19.079999999999998</v>
      </c>
      <c r="J5567" s="1" t="s">
        <v>24</v>
      </c>
      <c r="K5567" s="1" t="s">
        <v>235</v>
      </c>
      <c r="L5567" s="1">
        <v>5</v>
      </c>
      <c r="N5567" s="1">
        <v>6.5</v>
      </c>
      <c r="P5567" s="2">
        <f t="shared" si="362"/>
        <v>126.32</v>
      </c>
      <c r="R5567" t="str">
        <f t="shared" si="360"/>
        <v/>
      </c>
    </row>
    <row r="5568" spans="1:18" ht="20.399999999999999" x14ac:dyDescent="0.35">
      <c r="A5568" s="1">
        <v>5566</v>
      </c>
      <c r="B5568" s="1" t="s">
        <v>2732</v>
      </c>
      <c r="C5568" s="1" t="s">
        <v>34</v>
      </c>
      <c r="D5568" s="1">
        <v>2016</v>
      </c>
      <c r="E5568" s="1">
        <v>55687</v>
      </c>
      <c r="F5568" s="1" t="s">
        <v>23</v>
      </c>
      <c r="G5568" s="1" t="s">
        <v>17</v>
      </c>
      <c r="H5568" s="1" t="s">
        <v>18</v>
      </c>
      <c r="I5568" s="1">
        <v>21.38</v>
      </c>
      <c r="J5568" s="1" t="s">
        <v>24</v>
      </c>
      <c r="K5568" s="1" t="s">
        <v>29</v>
      </c>
      <c r="L5568" s="1">
        <v>5</v>
      </c>
      <c r="N5568" s="1">
        <v>12.15</v>
      </c>
      <c r="P5568" s="2">
        <f t="shared" si="362"/>
        <v>88.7</v>
      </c>
      <c r="R5568" t="str">
        <f t="shared" si="360"/>
        <v/>
      </c>
    </row>
    <row r="5569" spans="1:18" ht="20.399999999999999" x14ac:dyDescent="0.35">
      <c r="A5569" s="1">
        <v>5567</v>
      </c>
      <c r="B5569" s="1" t="s">
        <v>146</v>
      </c>
      <c r="C5569" s="1" t="s">
        <v>57</v>
      </c>
      <c r="D5569" s="1">
        <v>2014</v>
      </c>
      <c r="E5569" s="1">
        <v>17000</v>
      </c>
      <c r="F5569" s="1" t="s">
        <v>28</v>
      </c>
      <c r="G5569" s="1" t="s">
        <v>17</v>
      </c>
      <c r="H5569" s="1" t="s">
        <v>18</v>
      </c>
      <c r="I5569" s="1">
        <v>15.04</v>
      </c>
      <c r="J5569" s="1" t="s">
        <v>24</v>
      </c>
      <c r="K5569" s="1" t="s">
        <v>147</v>
      </c>
      <c r="L5569" s="1">
        <v>5</v>
      </c>
      <c r="N5569" s="1">
        <v>4.25</v>
      </c>
      <c r="P5569" s="2">
        <f t="shared" si="362"/>
        <v>103.2</v>
      </c>
      <c r="R5569" t="str">
        <f t="shared" si="360"/>
        <v/>
      </c>
    </row>
    <row r="5570" spans="1:18" ht="20.399999999999999" x14ac:dyDescent="0.35">
      <c r="A5570" s="1">
        <v>5568</v>
      </c>
      <c r="B5570" s="1" t="s">
        <v>303</v>
      </c>
      <c r="C5570" s="1" t="s">
        <v>34</v>
      </c>
      <c r="D5570" s="1">
        <v>2017</v>
      </c>
      <c r="E5570" s="1">
        <v>34232</v>
      </c>
      <c r="F5570" s="1" t="s">
        <v>23</v>
      </c>
      <c r="G5570" s="1" t="s">
        <v>35</v>
      </c>
      <c r="H5570" s="1" t="s">
        <v>18</v>
      </c>
      <c r="I5570" s="1">
        <v>21.76</v>
      </c>
      <c r="J5570" s="1" t="s">
        <v>24</v>
      </c>
      <c r="K5570" s="1" t="s">
        <v>77</v>
      </c>
      <c r="L5570" s="1">
        <v>5</v>
      </c>
      <c r="M5570" s="1" t="s">
        <v>2224</v>
      </c>
      <c r="N5570" s="1">
        <v>35.840000000000003</v>
      </c>
      <c r="P5570" s="2">
        <f t="shared" si="362"/>
        <v>190</v>
      </c>
      <c r="Q5570">
        <f t="shared" si="359"/>
        <v>5507000</v>
      </c>
      <c r="R5570">
        <f t="shared" si="360"/>
        <v>99.996549845650989</v>
      </c>
    </row>
    <row r="5571" spans="1:18" ht="20.399999999999999" x14ac:dyDescent="0.35">
      <c r="A5571" s="1">
        <v>5569</v>
      </c>
      <c r="B5571" s="1" t="s">
        <v>2733</v>
      </c>
      <c r="C5571" s="1" t="s">
        <v>27</v>
      </c>
      <c r="D5571" s="1">
        <v>2004</v>
      </c>
      <c r="E5571" s="1">
        <v>135000</v>
      </c>
      <c r="F5571" s="1" t="s">
        <v>28</v>
      </c>
      <c r="G5571" s="1" t="s">
        <v>35</v>
      </c>
      <c r="H5571" s="1" t="s">
        <v>145</v>
      </c>
      <c r="I5571" s="1">
        <v>14.4</v>
      </c>
      <c r="J5571" s="1" t="s">
        <v>24</v>
      </c>
      <c r="K5571" s="1" t="s">
        <v>270</v>
      </c>
      <c r="L5571" s="1">
        <v>5</v>
      </c>
      <c r="M5571" s="1" t="s">
        <v>2734</v>
      </c>
      <c r="N5571" s="1">
        <v>3</v>
      </c>
      <c r="P5571" s="2">
        <f t="shared" ref="P5571:P5634" si="363">--LEFT(K5571, FIND(" ", K5571) - 1)</f>
        <v>152</v>
      </c>
      <c r="Q5571">
        <f t="shared" si="359"/>
        <v>3351000</v>
      </c>
      <c r="R5571">
        <f t="shared" si="360"/>
        <v>99.995464040584906</v>
      </c>
    </row>
    <row r="5572" spans="1:18" ht="20.399999999999999" x14ac:dyDescent="0.35">
      <c r="A5572" s="1">
        <v>5570</v>
      </c>
      <c r="B5572" s="1" t="s">
        <v>2735</v>
      </c>
      <c r="C5572" s="1" t="s">
        <v>27</v>
      </c>
      <c r="D5572" s="1">
        <v>2012</v>
      </c>
      <c r="E5572" s="1">
        <v>80000</v>
      </c>
      <c r="F5572" s="1" t="s">
        <v>23</v>
      </c>
      <c r="G5572" s="1" t="s">
        <v>17</v>
      </c>
      <c r="H5572" s="1" t="s">
        <v>18</v>
      </c>
      <c r="I5572" s="1">
        <v>19.72</v>
      </c>
      <c r="J5572" s="1" t="s">
        <v>24</v>
      </c>
      <c r="K5572" s="1" t="s">
        <v>95</v>
      </c>
      <c r="L5572" s="1">
        <v>5</v>
      </c>
      <c r="M5572" s="1" t="s">
        <v>2736</v>
      </c>
      <c r="N5572" s="1">
        <v>6.75</v>
      </c>
      <c r="P5572" s="2">
        <f t="shared" si="363"/>
        <v>108.45</v>
      </c>
      <c r="Q5572">
        <f t="shared" si="359"/>
        <v>1594000</v>
      </c>
      <c r="R5572">
        <f t="shared" si="360"/>
        <v>99.993196361355089</v>
      </c>
    </row>
    <row r="5573" spans="1:18" ht="20.399999999999999" x14ac:dyDescent="0.35">
      <c r="A5573" s="1">
        <v>5571</v>
      </c>
      <c r="B5573" s="1" t="s">
        <v>220</v>
      </c>
      <c r="C5573" s="1" t="s">
        <v>74</v>
      </c>
      <c r="D5573" s="1">
        <v>2014</v>
      </c>
      <c r="E5573" s="1">
        <v>31045</v>
      </c>
      <c r="F5573" s="1" t="s">
        <v>28</v>
      </c>
      <c r="G5573" s="1" t="s">
        <v>17</v>
      </c>
      <c r="H5573" s="1" t="s">
        <v>36</v>
      </c>
      <c r="I5573" s="1">
        <v>18.600000000000001</v>
      </c>
      <c r="J5573" s="1" t="s">
        <v>24</v>
      </c>
      <c r="K5573" s="1" t="s">
        <v>368</v>
      </c>
      <c r="L5573" s="1">
        <v>5</v>
      </c>
      <c r="N5573" s="1">
        <v>5.65</v>
      </c>
      <c r="P5573" s="2">
        <f t="shared" si="363"/>
        <v>81.83</v>
      </c>
      <c r="R5573" t="str">
        <f t="shared" si="360"/>
        <v/>
      </c>
    </row>
    <row r="5574" spans="1:18" ht="20.399999999999999" x14ac:dyDescent="0.35">
      <c r="A5574" s="1">
        <v>5572</v>
      </c>
      <c r="B5574" s="1" t="s">
        <v>1436</v>
      </c>
      <c r="C5574" s="1" t="s">
        <v>22</v>
      </c>
      <c r="D5574" s="1">
        <v>2013</v>
      </c>
      <c r="E5574" s="1">
        <v>58000</v>
      </c>
      <c r="F5574" s="1" t="s">
        <v>23</v>
      </c>
      <c r="G5574" s="1" t="s">
        <v>35</v>
      </c>
      <c r="H5574" s="1" t="s">
        <v>36</v>
      </c>
      <c r="I5574" s="1">
        <v>16.96</v>
      </c>
      <c r="J5574" s="1" t="s">
        <v>24</v>
      </c>
      <c r="K5574" s="1" t="s">
        <v>127</v>
      </c>
      <c r="L5574" s="1">
        <v>5</v>
      </c>
      <c r="N5574" s="1">
        <v>7.5</v>
      </c>
      <c r="P5574" s="2">
        <f t="shared" si="363"/>
        <v>138.03</v>
      </c>
      <c r="R5574" t="str">
        <f t="shared" si="360"/>
        <v/>
      </c>
    </row>
    <row r="5575" spans="1:18" ht="20.399999999999999" x14ac:dyDescent="0.35">
      <c r="A5575" s="1">
        <v>5573</v>
      </c>
      <c r="B5575" s="1" t="s">
        <v>1029</v>
      </c>
      <c r="C5575" s="1" t="s">
        <v>53</v>
      </c>
      <c r="D5575" s="1">
        <v>2018</v>
      </c>
      <c r="E5575" s="1">
        <v>35480</v>
      </c>
      <c r="F5575" s="1" t="s">
        <v>23</v>
      </c>
      <c r="G5575" s="1" t="s">
        <v>17</v>
      </c>
      <c r="H5575" s="1" t="s">
        <v>18</v>
      </c>
      <c r="I5575" s="1">
        <v>19.670000000000002</v>
      </c>
      <c r="J5575" s="1" t="s">
        <v>24</v>
      </c>
      <c r="K5575" s="1" t="s">
        <v>25</v>
      </c>
      <c r="L5575" s="1">
        <v>5</v>
      </c>
      <c r="N5575" s="1">
        <v>13.34</v>
      </c>
      <c r="P5575" s="2">
        <f t="shared" si="363"/>
        <v>126.2</v>
      </c>
      <c r="R5575" t="str">
        <f t="shared" si="360"/>
        <v/>
      </c>
    </row>
    <row r="5576" spans="1:18" ht="20.399999999999999" x14ac:dyDescent="0.35">
      <c r="A5576" s="1">
        <v>5574</v>
      </c>
      <c r="B5576" s="1" t="s">
        <v>847</v>
      </c>
      <c r="C5576" s="1" t="s">
        <v>39</v>
      </c>
      <c r="D5576" s="1">
        <v>2016</v>
      </c>
      <c r="E5576" s="1">
        <v>62287</v>
      </c>
      <c r="F5576" s="1" t="s">
        <v>23</v>
      </c>
      <c r="G5576" s="1" t="s">
        <v>17</v>
      </c>
      <c r="H5576" s="1" t="s">
        <v>18</v>
      </c>
      <c r="I5576" s="1">
        <v>28.09</v>
      </c>
      <c r="J5576" s="1" t="s">
        <v>24</v>
      </c>
      <c r="K5576" s="1" t="s">
        <v>80</v>
      </c>
      <c r="L5576" s="1">
        <v>5</v>
      </c>
      <c r="N5576" s="1">
        <v>7.9</v>
      </c>
      <c r="P5576" s="2">
        <f t="shared" si="363"/>
        <v>88.5</v>
      </c>
      <c r="R5576" t="str">
        <f t="shared" si="360"/>
        <v/>
      </c>
    </row>
    <row r="5577" spans="1:18" ht="20.399999999999999" x14ac:dyDescent="0.35">
      <c r="A5577" s="1">
        <v>5575</v>
      </c>
      <c r="B5577" s="1" t="s">
        <v>332</v>
      </c>
      <c r="C5577" s="1" t="s">
        <v>34</v>
      </c>
      <c r="D5577" s="1">
        <v>2015</v>
      </c>
      <c r="E5577" s="1">
        <v>46162</v>
      </c>
      <c r="F5577" s="1" t="s">
        <v>23</v>
      </c>
      <c r="G5577" s="1" t="s">
        <v>17</v>
      </c>
      <c r="H5577" s="1" t="s">
        <v>18</v>
      </c>
      <c r="I5577" s="1">
        <v>22.54</v>
      </c>
      <c r="J5577" s="1" t="s">
        <v>24</v>
      </c>
      <c r="K5577" s="1" t="s">
        <v>333</v>
      </c>
      <c r="L5577" s="1">
        <v>5</v>
      </c>
      <c r="N5577" s="1">
        <v>6.98</v>
      </c>
      <c r="P5577" s="2">
        <f t="shared" si="363"/>
        <v>88.73</v>
      </c>
      <c r="R5577" t="str">
        <f t="shared" si="360"/>
        <v/>
      </c>
    </row>
    <row r="5578" spans="1:18" ht="20.399999999999999" x14ac:dyDescent="0.35">
      <c r="A5578" s="1">
        <v>5576</v>
      </c>
      <c r="B5578" s="1" t="s">
        <v>596</v>
      </c>
      <c r="C5578" s="1" t="s">
        <v>15</v>
      </c>
      <c r="D5578" s="1">
        <v>2014</v>
      </c>
      <c r="E5578" s="1">
        <v>9200</v>
      </c>
      <c r="F5578" s="1" t="s">
        <v>28</v>
      </c>
      <c r="G5578" s="1" t="s">
        <v>17</v>
      </c>
      <c r="H5578" s="1" t="s">
        <v>18</v>
      </c>
      <c r="I5578" s="1">
        <v>17.010000000000002</v>
      </c>
      <c r="J5578" s="1" t="s">
        <v>24</v>
      </c>
      <c r="K5578" s="1" t="s">
        <v>283</v>
      </c>
      <c r="L5578" s="1">
        <v>5</v>
      </c>
      <c r="N5578" s="1">
        <v>5.75</v>
      </c>
      <c r="P5578" s="2">
        <f t="shared" si="363"/>
        <v>121.3</v>
      </c>
      <c r="R5578" t="str">
        <f t="shared" si="360"/>
        <v/>
      </c>
    </row>
    <row r="5579" spans="1:18" ht="20.399999999999999" x14ac:dyDescent="0.35">
      <c r="A5579" s="1">
        <v>5577</v>
      </c>
      <c r="B5579" s="1" t="s">
        <v>113</v>
      </c>
      <c r="C5579" s="1" t="s">
        <v>57</v>
      </c>
      <c r="D5579" s="1">
        <v>2012</v>
      </c>
      <c r="E5579" s="1">
        <v>55339</v>
      </c>
      <c r="F5579" s="1" t="s">
        <v>23</v>
      </c>
      <c r="G5579" s="1" t="s">
        <v>17</v>
      </c>
      <c r="H5579" s="1" t="s">
        <v>18</v>
      </c>
      <c r="I5579" s="1">
        <v>22.07</v>
      </c>
      <c r="J5579" s="1" t="s">
        <v>24</v>
      </c>
      <c r="K5579" s="1" t="s">
        <v>114</v>
      </c>
      <c r="L5579" s="1">
        <v>5</v>
      </c>
      <c r="N5579" s="1">
        <v>2.65</v>
      </c>
      <c r="P5579" s="2">
        <f t="shared" si="363"/>
        <v>73.900000000000006</v>
      </c>
      <c r="R5579" t="str">
        <f t="shared" si="360"/>
        <v/>
      </c>
    </row>
    <row r="5580" spans="1:18" ht="20.399999999999999" x14ac:dyDescent="0.35">
      <c r="A5580" s="1">
        <v>5578</v>
      </c>
      <c r="B5580" s="1" t="s">
        <v>113</v>
      </c>
      <c r="C5580" s="1" t="s">
        <v>57</v>
      </c>
      <c r="D5580" s="1">
        <v>2011</v>
      </c>
      <c r="E5580" s="1">
        <v>55476</v>
      </c>
      <c r="F5580" s="1" t="s">
        <v>23</v>
      </c>
      <c r="G5580" s="1" t="s">
        <v>17</v>
      </c>
      <c r="H5580" s="1" t="s">
        <v>18</v>
      </c>
      <c r="I5580" s="1">
        <v>22.07</v>
      </c>
      <c r="J5580" s="1" t="s">
        <v>24</v>
      </c>
      <c r="K5580" s="1" t="s">
        <v>114</v>
      </c>
      <c r="L5580" s="1">
        <v>5</v>
      </c>
      <c r="N5580" s="1">
        <v>2.4900000000000002</v>
      </c>
      <c r="P5580" s="2">
        <f t="shared" si="363"/>
        <v>73.900000000000006</v>
      </c>
      <c r="R5580" t="str">
        <f t="shared" si="360"/>
        <v/>
      </c>
    </row>
    <row r="5581" spans="1:18" ht="20.399999999999999" x14ac:dyDescent="0.35">
      <c r="A5581" s="1">
        <v>5579</v>
      </c>
      <c r="B5581" s="1" t="s">
        <v>1037</v>
      </c>
      <c r="C5581" s="1" t="s">
        <v>22</v>
      </c>
      <c r="D5581" s="1">
        <v>2007</v>
      </c>
      <c r="E5581" s="1">
        <v>68553</v>
      </c>
      <c r="F5581" s="1" t="s">
        <v>28</v>
      </c>
      <c r="G5581" s="1" t="s">
        <v>17</v>
      </c>
      <c r="H5581" s="1" t="s">
        <v>36</v>
      </c>
      <c r="I5581" s="1">
        <v>15</v>
      </c>
      <c r="J5581" s="1" t="s">
        <v>24</v>
      </c>
      <c r="K5581" s="1" t="s">
        <v>1038</v>
      </c>
      <c r="L5581" s="1">
        <v>5</v>
      </c>
      <c r="N5581" s="1">
        <v>1.5</v>
      </c>
      <c r="P5581" s="2">
        <f t="shared" si="363"/>
        <v>104.68</v>
      </c>
      <c r="R5581" t="str">
        <f t="shared" ref="R5581:R5644" si="364">IF(Q5581&lt;&gt;"", ((Q5581 - P5581) / Q5581) * 100, "")</f>
        <v/>
      </c>
    </row>
    <row r="5582" spans="1:18" ht="20.399999999999999" x14ac:dyDescent="0.35">
      <c r="A5582" s="1">
        <v>5580</v>
      </c>
      <c r="B5582" s="1" t="s">
        <v>2737</v>
      </c>
      <c r="C5582" s="1" t="s">
        <v>53</v>
      </c>
      <c r="D5582" s="1">
        <v>2016</v>
      </c>
      <c r="E5582" s="1">
        <v>67376</v>
      </c>
      <c r="F5582" s="1" t="s">
        <v>23</v>
      </c>
      <c r="G5582" s="1" t="s">
        <v>17</v>
      </c>
      <c r="H5582" s="1" t="s">
        <v>18</v>
      </c>
      <c r="I5582" s="1">
        <v>24.5</v>
      </c>
      <c r="J5582" s="1" t="s">
        <v>24</v>
      </c>
      <c r="K5582" s="1" t="s">
        <v>69</v>
      </c>
      <c r="L5582" s="1">
        <v>7</v>
      </c>
      <c r="N5582" s="1">
        <v>6.5</v>
      </c>
      <c r="P5582" s="2">
        <f t="shared" si="363"/>
        <v>98.6</v>
      </c>
      <c r="R5582" t="str">
        <f t="shared" si="364"/>
        <v/>
      </c>
    </row>
    <row r="5583" spans="1:18" ht="20.399999999999999" x14ac:dyDescent="0.35">
      <c r="A5583" s="1">
        <v>5581</v>
      </c>
      <c r="B5583" s="1" t="s">
        <v>2116</v>
      </c>
      <c r="C5583" s="1" t="s">
        <v>39</v>
      </c>
      <c r="D5583" s="1">
        <v>2013</v>
      </c>
      <c r="E5583" s="1">
        <v>42000</v>
      </c>
      <c r="F5583" s="1" t="s">
        <v>23</v>
      </c>
      <c r="G5583" s="1" t="s">
        <v>17</v>
      </c>
      <c r="H5583" s="1" t="s">
        <v>18</v>
      </c>
      <c r="I5583" s="1">
        <v>19.64</v>
      </c>
      <c r="J5583" s="1" t="s">
        <v>24</v>
      </c>
      <c r="K5583" s="1" t="s">
        <v>95</v>
      </c>
      <c r="L5583" s="1">
        <v>5</v>
      </c>
      <c r="N5583" s="1">
        <v>8</v>
      </c>
      <c r="P5583" s="2">
        <f t="shared" si="363"/>
        <v>108.45</v>
      </c>
      <c r="R5583" t="str">
        <f t="shared" si="364"/>
        <v/>
      </c>
    </row>
    <row r="5584" spans="1:18" ht="20.399999999999999" x14ac:dyDescent="0.35">
      <c r="A5584" s="1">
        <v>5582</v>
      </c>
      <c r="B5584" s="1" t="s">
        <v>1548</v>
      </c>
      <c r="C5584" s="1" t="s">
        <v>34</v>
      </c>
      <c r="D5584" s="1">
        <v>2019</v>
      </c>
      <c r="E5584" s="1">
        <v>28069</v>
      </c>
      <c r="F5584" s="1" t="s">
        <v>23</v>
      </c>
      <c r="G5584" s="1" t="s">
        <v>35</v>
      </c>
      <c r="H5584" s="1" t="s">
        <v>18</v>
      </c>
      <c r="I5584" s="1">
        <v>12.9</v>
      </c>
      <c r="J5584" s="1" t="s">
        <v>24</v>
      </c>
      <c r="K5584" s="1" t="s">
        <v>1096</v>
      </c>
      <c r="L5584" s="1">
        <v>7</v>
      </c>
      <c r="M5584" s="1" t="s">
        <v>1549</v>
      </c>
      <c r="N5584" s="1">
        <v>30.85</v>
      </c>
      <c r="P5584" s="2">
        <f t="shared" si="363"/>
        <v>174.5</v>
      </c>
      <c r="Q5584">
        <f t="shared" ref="Q5584:Q5634" si="365">VALUE(SUBSTITUTE(SUBSTITUTE(TRIM(M5584), CHAR(160), ""), " Lakh", "")) * 100000</f>
        <v>3445000.0000000005</v>
      </c>
      <c r="R5584">
        <f t="shared" si="364"/>
        <v>99.994934687953545</v>
      </c>
    </row>
    <row r="5585" spans="1:18" ht="20.399999999999999" x14ac:dyDescent="0.35">
      <c r="A5585" s="1">
        <v>5583</v>
      </c>
      <c r="B5585" s="1" t="s">
        <v>2738</v>
      </c>
      <c r="C5585" s="1" t="s">
        <v>53</v>
      </c>
      <c r="D5585" s="1">
        <v>2014</v>
      </c>
      <c r="E5585" s="1">
        <v>93144</v>
      </c>
      <c r="F5585" s="1" t="s">
        <v>23</v>
      </c>
      <c r="G5585" s="1" t="s">
        <v>35</v>
      </c>
      <c r="H5585" s="1" t="s">
        <v>18</v>
      </c>
      <c r="I5585" s="1">
        <v>14.7</v>
      </c>
      <c r="J5585" s="1" t="s">
        <v>24</v>
      </c>
      <c r="K5585" s="1" t="s">
        <v>587</v>
      </c>
      <c r="L5585" s="1">
        <v>5</v>
      </c>
      <c r="N5585" s="1">
        <v>17.149999999999999</v>
      </c>
      <c r="P5585" s="2">
        <f t="shared" si="363"/>
        <v>181</v>
      </c>
      <c r="R5585" t="str">
        <f t="shared" si="364"/>
        <v/>
      </c>
    </row>
    <row r="5586" spans="1:18" ht="20.399999999999999" x14ac:dyDescent="0.35">
      <c r="A5586" s="1">
        <v>5584</v>
      </c>
      <c r="B5586" s="1" t="s">
        <v>492</v>
      </c>
      <c r="C5586" s="1" t="s">
        <v>39</v>
      </c>
      <c r="D5586" s="1">
        <v>2014</v>
      </c>
      <c r="E5586" s="1">
        <v>24300</v>
      </c>
      <c r="F5586" s="1" t="s">
        <v>28</v>
      </c>
      <c r="G5586" s="1" t="s">
        <v>35</v>
      </c>
      <c r="H5586" s="1" t="s">
        <v>18</v>
      </c>
      <c r="I5586" s="1">
        <v>23.1</v>
      </c>
      <c r="J5586" s="1" t="s">
        <v>24</v>
      </c>
      <c r="K5586" s="1" t="s">
        <v>398</v>
      </c>
      <c r="L5586" s="1">
        <v>5</v>
      </c>
      <c r="N5586" s="1">
        <v>4.55</v>
      </c>
      <c r="P5586" s="2">
        <f t="shared" si="363"/>
        <v>67.040000000000006</v>
      </c>
      <c r="R5586" t="str">
        <f t="shared" si="364"/>
        <v/>
      </c>
    </row>
    <row r="5587" spans="1:18" ht="20.399999999999999" x14ac:dyDescent="0.35">
      <c r="A5587" s="1">
        <v>5585</v>
      </c>
      <c r="B5587" s="1" t="s">
        <v>1803</v>
      </c>
      <c r="C5587" s="1" t="s">
        <v>39</v>
      </c>
      <c r="D5587" s="1">
        <v>2015</v>
      </c>
      <c r="E5587" s="1">
        <v>47883</v>
      </c>
      <c r="F5587" s="1" t="s">
        <v>23</v>
      </c>
      <c r="G5587" s="1" t="s">
        <v>17</v>
      </c>
      <c r="H5587" s="1" t="s">
        <v>36</v>
      </c>
      <c r="I5587" s="1">
        <v>26.21</v>
      </c>
      <c r="J5587" s="1" t="s">
        <v>24</v>
      </c>
      <c r="K5587" s="1" t="s">
        <v>80</v>
      </c>
      <c r="L5587" s="1">
        <v>5</v>
      </c>
      <c r="N5587" s="1">
        <v>7.4</v>
      </c>
      <c r="P5587" s="2">
        <f t="shared" si="363"/>
        <v>88.5</v>
      </c>
      <c r="R5587" t="str">
        <f t="shared" si="364"/>
        <v/>
      </c>
    </row>
    <row r="5588" spans="1:18" ht="20.399999999999999" x14ac:dyDescent="0.35">
      <c r="A5588" s="1">
        <v>5586</v>
      </c>
      <c r="B5588" s="1" t="s">
        <v>871</v>
      </c>
      <c r="C5588" s="1" t="s">
        <v>53</v>
      </c>
      <c r="D5588" s="1">
        <v>2013</v>
      </c>
      <c r="E5588" s="1">
        <v>12467</v>
      </c>
      <c r="F5588" s="1" t="s">
        <v>23</v>
      </c>
      <c r="G5588" s="1" t="s">
        <v>35</v>
      </c>
      <c r="H5588" s="1" t="s">
        <v>18</v>
      </c>
      <c r="I5588" s="1">
        <v>12.8</v>
      </c>
      <c r="J5588" s="1" t="s">
        <v>24</v>
      </c>
      <c r="K5588" s="1" t="s">
        <v>872</v>
      </c>
      <c r="L5588" s="1">
        <v>5</v>
      </c>
      <c r="N5588" s="1">
        <v>25.64</v>
      </c>
      <c r="P5588" s="2">
        <f t="shared" si="363"/>
        <v>167.6</v>
      </c>
      <c r="R5588" t="str">
        <f t="shared" si="364"/>
        <v/>
      </c>
    </row>
    <row r="5589" spans="1:18" ht="20.399999999999999" x14ac:dyDescent="0.35">
      <c r="A5589" s="1">
        <v>5587</v>
      </c>
      <c r="B5589" s="1" t="s">
        <v>764</v>
      </c>
      <c r="C5589" s="1" t="s">
        <v>57</v>
      </c>
      <c r="D5589" s="1">
        <v>2013</v>
      </c>
      <c r="E5589" s="1">
        <v>56683</v>
      </c>
      <c r="F5589" s="1" t="s">
        <v>23</v>
      </c>
      <c r="G5589" s="1" t="s">
        <v>35</v>
      </c>
      <c r="H5589" s="1" t="s">
        <v>36</v>
      </c>
      <c r="I5589" s="1">
        <v>17.05</v>
      </c>
      <c r="J5589" s="1" t="s">
        <v>24</v>
      </c>
      <c r="K5589" s="1" t="s">
        <v>99</v>
      </c>
      <c r="L5589" s="1">
        <v>5</v>
      </c>
      <c r="N5589" s="1">
        <v>13.5</v>
      </c>
      <c r="P5589" s="2">
        <f t="shared" si="363"/>
        <v>184</v>
      </c>
      <c r="R5589" t="str">
        <f t="shared" si="364"/>
        <v/>
      </c>
    </row>
    <row r="5590" spans="1:18" ht="20.399999999999999" x14ac:dyDescent="0.35">
      <c r="A5590" s="1">
        <v>5588</v>
      </c>
      <c r="B5590" s="1" t="s">
        <v>1311</v>
      </c>
      <c r="C5590" s="1" t="s">
        <v>74</v>
      </c>
      <c r="D5590" s="1">
        <v>2013</v>
      </c>
      <c r="E5590" s="1">
        <v>38000</v>
      </c>
      <c r="F5590" s="1" t="s">
        <v>28</v>
      </c>
      <c r="G5590" s="1" t="s">
        <v>17</v>
      </c>
      <c r="H5590" s="1" t="s">
        <v>18</v>
      </c>
      <c r="I5590" s="1">
        <v>15.6</v>
      </c>
      <c r="J5590" s="1" t="s">
        <v>24</v>
      </c>
      <c r="K5590" s="1" t="s">
        <v>424</v>
      </c>
      <c r="L5590" s="1">
        <v>5</v>
      </c>
      <c r="N5590" s="1">
        <v>3.55</v>
      </c>
      <c r="P5590" s="2">
        <f t="shared" si="363"/>
        <v>70</v>
      </c>
      <c r="R5590" t="str">
        <f t="shared" si="364"/>
        <v/>
      </c>
    </row>
    <row r="5591" spans="1:18" ht="20.399999999999999" x14ac:dyDescent="0.35">
      <c r="A5591" s="1">
        <v>5589</v>
      </c>
      <c r="B5591" s="1" t="s">
        <v>1039</v>
      </c>
      <c r="C5591" s="1" t="s">
        <v>129</v>
      </c>
      <c r="D5591" s="1">
        <v>2018</v>
      </c>
      <c r="E5591" s="1">
        <v>35000</v>
      </c>
      <c r="F5591" s="1" t="s">
        <v>23</v>
      </c>
      <c r="G5591" s="1" t="s">
        <v>17</v>
      </c>
      <c r="H5591" s="1" t="s">
        <v>18</v>
      </c>
      <c r="I5591" s="1">
        <v>22.7</v>
      </c>
      <c r="J5591" s="1" t="s">
        <v>24</v>
      </c>
      <c r="K5591" s="1" t="s">
        <v>25</v>
      </c>
      <c r="L5591" s="1">
        <v>5</v>
      </c>
      <c r="N5591" s="1">
        <v>15</v>
      </c>
      <c r="P5591" s="2">
        <f t="shared" si="363"/>
        <v>126.2</v>
      </c>
      <c r="R5591" t="str">
        <f t="shared" si="364"/>
        <v/>
      </c>
    </row>
    <row r="5592" spans="1:18" ht="20.399999999999999" x14ac:dyDescent="0.35">
      <c r="A5592" s="1">
        <v>5590</v>
      </c>
      <c r="B5592" s="1" t="s">
        <v>2739</v>
      </c>
      <c r="C5592" s="1" t="s">
        <v>22</v>
      </c>
      <c r="D5592" s="1">
        <v>2007</v>
      </c>
      <c r="E5592" s="1">
        <v>80000</v>
      </c>
      <c r="F5592" s="1" t="s">
        <v>28</v>
      </c>
      <c r="G5592" s="1" t="s">
        <v>17</v>
      </c>
      <c r="H5592" s="1" t="s">
        <v>36</v>
      </c>
      <c r="I5592" s="1">
        <v>13.9</v>
      </c>
      <c r="J5592" s="1" t="s">
        <v>24</v>
      </c>
      <c r="K5592" s="1" t="s">
        <v>147</v>
      </c>
      <c r="L5592" s="1">
        <v>5</v>
      </c>
      <c r="N5592" s="1">
        <v>1.95</v>
      </c>
      <c r="P5592" s="2">
        <f t="shared" si="363"/>
        <v>103.2</v>
      </c>
      <c r="R5592" t="str">
        <f t="shared" si="364"/>
        <v/>
      </c>
    </row>
    <row r="5593" spans="1:18" ht="20.399999999999999" x14ac:dyDescent="0.35">
      <c r="A5593" s="1">
        <v>5591</v>
      </c>
      <c r="B5593" s="1" t="s">
        <v>735</v>
      </c>
      <c r="C5593" s="1" t="s">
        <v>22</v>
      </c>
      <c r="D5593" s="1">
        <v>2006</v>
      </c>
      <c r="E5593" s="1">
        <v>125000</v>
      </c>
      <c r="F5593" s="1" t="s">
        <v>28</v>
      </c>
      <c r="G5593" s="1" t="s">
        <v>17</v>
      </c>
      <c r="H5593" s="1" t="s">
        <v>36</v>
      </c>
      <c r="I5593" s="1">
        <v>13.5</v>
      </c>
      <c r="J5593" s="1" t="s">
        <v>24</v>
      </c>
      <c r="K5593" s="1" t="s">
        <v>245</v>
      </c>
      <c r="L5593" s="1">
        <v>5</v>
      </c>
      <c r="N5593" s="1">
        <v>2.2999999999999998</v>
      </c>
      <c r="P5593" s="2">
        <f t="shared" si="363"/>
        <v>130</v>
      </c>
      <c r="R5593" t="str">
        <f t="shared" si="364"/>
        <v/>
      </c>
    </row>
    <row r="5594" spans="1:18" ht="20.399999999999999" x14ac:dyDescent="0.35">
      <c r="A5594" s="1">
        <v>5592</v>
      </c>
      <c r="B5594" s="1" t="s">
        <v>676</v>
      </c>
      <c r="C5594" s="1" t="s">
        <v>27</v>
      </c>
      <c r="D5594" s="1">
        <v>2013</v>
      </c>
      <c r="E5594" s="1">
        <v>123000</v>
      </c>
      <c r="F5594" s="1" t="s">
        <v>23</v>
      </c>
      <c r="G5594" s="1" t="s">
        <v>17</v>
      </c>
      <c r="H5594" s="1" t="s">
        <v>36</v>
      </c>
      <c r="I5594" s="1">
        <v>12.55</v>
      </c>
      <c r="J5594" s="1" t="s">
        <v>24</v>
      </c>
      <c r="K5594" s="1" t="s">
        <v>207</v>
      </c>
      <c r="L5594" s="1">
        <v>7</v>
      </c>
      <c r="N5594" s="1">
        <v>15</v>
      </c>
      <c r="P5594" s="2">
        <f t="shared" si="363"/>
        <v>168.5</v>
      </c>
      <c r="R5594" t="str">
        <f t="shared" si="364"/>
        <v/>
      </c>
    </row>
    <row r="5595" spans="1:18" ht="20.399999999999999" x14ac:dyDescent="0.35">
      <c r="A5595" s="1">
        <v>5593</v>
      </c>
      <c r="B5595" s="1" t="s">
        <v>453</v>
      </c>
      <c r="C5595" s="1" t="s">
        <v>27</v>
      </c>
      <c r="D5595" s="1">
        <v>2012</v>
      </c>
      <c r="E5595" s="1">
        <v>70000</v>
      </c>
      <c r="F5595" s="1" t="s">
        <v>28</v>
      </c>
      <c r="G5595" s="1" t="s">
        <v>17</v>
      </c>
      <c r="H5595" s="1" t="s">
        <v>18</v>
      </c>
      <c r="I5595" s="1">
        <v>20.36</v>
      </c>
      <c r="J5595" s="1" t="s">
        <v>24</v>
      </c>
      <c r="K5595" s="1" t="s">
        <v>151</v>
      </c>
      <c r="L5595" s="1">
        <v>5</v>
      </c>
      <c r="N5595" s="1">
        <v>3.15</v>
      </c>
      <c r="P5595" s="2">
        <f t="shared" si="363"/>
        <v>78.900000000000006</v>
      </c>
      <c r="R5595" t="str">
        <f t="shared" si="364"/>
        <v/>
      </c>
    </row>
    <row r="5596" spans="1:18" ht="20.399999999999999" x14ac:dyDescent="0.35">
      <c r="A5596" s="1">
        <v>5594</v>
      </c>
      <c r="B5596" s="1" t="s">
        <v>1383</v>
      </c>
      <c r="C5596" s="1" t="s">
        <v>39</v>
      </c>
      <c r="D5596" s="1">
        <v>2012</v>
      </c>
      <c r="E5596" s="1">
        <v>87982</v>
      </c>
      <c r="F5596" s="1" t="s">
        <v>23</v>
      </c>
      <c r="G5596" s="1" t="s">
        <v>17</v>
      </c>
      <c r="H5596" s="1" t="s">
        <v>18</v>
      </c>
      <c r="I5596" s="1">
        <v>21.64</v>
      </c>
      <c r="J5596" s="1" t="s">
        <v>24</v>
      </c>
      <c r="K5596" s="1" t="s">
        <v>996</v>
      </c>
      <c r="L5596" s="1">
        <v>5</v>
      </c>
      <c r="N5596" s="1">
        <v>5</v>
      </c>
      <c r="P5596" s="2">
        <f t="shared" si="363"/>
        <v>84.8</v>
      </c>
      <c r="R5596" t="str">
        <f t="shared" si="364"/>
        <v/>
      </c>
    </row>
    <row r="5597" spans="1:18" ht="20.399999999999999" x14ac:dyDescent="0.35">
      <c r="A5597" s="1">
        <v>5595</v>
      </c>
      <c r="B5597" s="1" t="s">
        <v>814</v>
      </c>
      <c r="C5597" s="1" t="s">
        <v>43</v>
      </c>
      <c r="D5597" s="1">
        <v>2013</v>
      </c>
      <c r="E5597" s="1">
        <v>40714</v>
      </c>
      <c r="F5597" s="1" t="s">
        <v>23</v>
      </c>
      <c r="G5597" s="1" t="s">
        <v>35</v>
      </c>
      <c r="H5597" s="1" t="s">
        <v>36</v>
      </c>
      <c r="I5597" s="1">
        <v>18.12</v>
      </c>
      <c r="J5597" s="1" t="s">
        <v>24</v>
      </c>
      <c r="K5597" s="1" t="s">
        <v>77</v>
      </c>
      <c r="L5597" s="1">
        <v>5</v>
      </c>
      <c r="N5597" s="1">
        <v>24.75</v>
      </c>
      <c r="P5597" s="2">
        <f t="shared" si="363"/>
        <v>190</v>
      </c>
      <c r="R5597" t="str">
        <f t="shared" si="364"/>
        <v/>
      </c>
    </row>
    <row r="5598" spans="1:18" ht="20.399999999999999" x14ac:dyDescent="0.35">
      <c r="A5598" s="1">
        <v>5596</v>
      </c>
      <c r="B5598" s="1" t="s">
        <v>1297</v>
      </c>
      <c r="C5598" s="1" t="s">
        <v>22</v>
      </c>
      <c r="D5598" s="1">
        <v>2008</v>
      </c>
      <c r="E5598" s="1">
        <v>83000</v>
      </c>
      <c r="F5598" s="1" t="s">
        <v>23</v>
      </c>
      <c r="G5598" s="1" t="s">
        <v>17</v>
      </c>
      <c r="H5598" s="1" t="s">
        <v>36</v>
      </c>
      <c r="I5598" s="1">
        <v>16.52</v>
      </c>
      <c r="J5598" s="1" t="s">
        <v>24</v>
      </c>
      <c r="K5598" s="1" t="s">
        <v>1298</v>
      </c>
      <c r="L5598" s="1">
        <v>5</v>
      </c>
      <c r="N5598" s="1">
        <v>2.6</v>
      </c>
      <c r="P5598" s="2">
        <f t="shared" si="363"/>
        <v>123.7</v>
      </c>
      <c r="R5598" t="str">
        <f t="shared" si="364"/>
        <v/>
      </c>
    </row>
    <row r="5599" spans="1:18" ht="20.399999999999999" x14ac:dyDescent="0.35">
      <c r="A5599" s="1">
        <v>5597</v>
      </c>
      <c r="B5599" s="1" t="s">
        <v>150</v>
      </c>
      <c r="C5599" s="1" t="s">
        <v>129</v>
      </c>
      <c r="D5599" s="1">
        <v>2011</v>
      </c>
      <c r="E5599" s="1">
        <v>86000</v>
      </c>
      <c r="F5599" s="1" t="s">
        <v>28</v>
      </c>
      <c r="G5599" s="1" t="s">
        <v>17</v>
      </c>
      <c r="H5599" s="1" t="s">
        <v>18</v>
      </c>
      <c r="I5599" s="1">
        <v>20.36</v>
      </c>
      <c r="J5599" s="1" t="s">
        <v>24</v>
      </c>
      <c r="K5599" s="1" t="s">
        <v>151</v>
      </c>
      <c r="L5599" s="1">
        <v>5</v>
      </c>
      <c r="N5599" s="1">
        <v>3.75</v>
      </c>
      <c r="P5599" s="2">
        <f t="shared" si="363"/>
        <v>78.900000000000006</v>
      </c>
      <c r="R5599" t="str">
        <f t="shared" si="364"/>
        <v/>
      </c>
    </row>
    <row r="5600" spans="1:18" ht="20.399999999999999" x14ac:dyDescent="0.35">
      <c r="A5600" s="1">
        <v>5598</v>
      </c>
      <c r="B5600" s="1" t="s">
        <v>359</v>
      </c>
      <c r="C5600" s="1" t="s">
        <v>129</v>
      </c>
      <c r="D5600" s="1">
        <v>2009</v>
      </c>
      <c r="E5600" s="1">
        <v>60002</v>
      </c>
      <c r="F5600" s="1" t="s">
        <v>23</v>
      </c>
      <c r="G5600" s="1" t="s">
        <v>17</v>
      </c>
      <c r="H5600" s="1" t="s">
        <v>36</v>
      </c>
      <c r="I5600" s="1">
        <v>17.5</v>
      </c>
      <c r="J5600" s="1" t="s">
        <v>24</v>
      </c>
      <c r="K5600" s="1" t="s">
        <v>360</v>
      </c>
      <c r="L5600" s="1">
        <v>5</v>
      </c>
      <c r="N5600" s="1">
        <v>4.8499999999999996</v>
      </c>
      <c r="P5600" s="2">
        <f t="shared" si="363"/>
        <v>106</v>
      </c>
      <c r="R5600" t="str">
        <f t="shared" si="364"/>
        <v/>
      </c>
    </row>
    <row r="5601" spans="1:18" ht="20.399999999999999" x14ac:dyDescent="0.35">
      <c r="A5601" s="1">
        <v>5599</v>
      </c>
      <c r="B5601" s="1" t="s">
        <v>927</v>
      </c>
      <c r="C5601" s="1" t="s">
        <v>43</v>
      </c>
      <c r="D5601" s="1">
        <v>2013</v>
      </c>
      <c r="E5601" s="1">
        <v>60000</v>
      </c>
      <c r="F5601" s="1" t="s">
        <v>23</v>
      </c>
      <c r="G5601" s="1" t="s">
        <v>35</v>
      </c>
      <c r="H5601" s="1" t="s">
        <v>18</v>
      </c>
      <c r="I5601" s="1">
        <v>10</v>
      </c>
      <c r="J5601" s="1" t="s">
        <v>24</v>
      </c>
      <c r="K5601" s="1" t="s">
        <v>163</v>
      </c>
      <c r="L5601" s="1">
        <v>5</v>
      </c>
      <c r="N5601" s="1">
        <v>27</v>
      </c>
      <c r="P5601" s="2">
        <f t="shared" si="363"/>
        <v>170</v>
      </c>
      <c r="R5601" t="str">
        <f t="shared" si="364"/>
        <v/>
      </c>
    </row>
    <row r="5602" spans="1:18" ht="20.399999999999999" x14ac:dyDescent="0.35">
      <c r="A5602" s="1">
        <v>5600</v>
      </c>
      <c r="B5602" s="1" t="s">
        <v>212</v>
      </c>
      <c r="C5602" s="1" t="s">
        <v>57</v>
      </c>
      <c r="D5602" s="1">
        <v>2014</v>
      </c>
      <c r="E5602" s="1">
        <v>84677</v>
      </c>
      <c r="F5602" s="1" t="s">
        <v>23</v>
      </c>
      <c r="G5602" s="1" t="s">
        <v>17</v>
      </c>
      <c r="H5602" s="1" t="s">
        <v>18</v>
      </c>
      <c r="I5602" s="1">
        <v>25.8</v>
      </c>
      <c r="J5602" s="1" t="s">
        <v>24</v>
      </c>
      <c r="K5602" s="1" t="s">
        <v>69</v>
      </c>
      <c r="L5602" s="1">
        <v>5</v>
      </c>
      <c r="N5602" s="1">
        <v>3</v>
      </c>
      <c r="P5602" s="2">
        <f t="shared" si="363"/>
        <v>98.6</v>
      </c>
      <c r="R5602" t="str">
        <f t="shared" si="364"/>
        <v/>
      </c>
    </row>
    <row r="5603" spans="1:18" ht="20.399999999999999" x14ac:dyDescent="0.35">
      <c r="A5603" s="1">
        <v>5601</v>
      </c>
      <c r="B5603" s="1" t="s">
        <v>1524</v>
      </c>
      <c r="C5603" s="1" t="s">
        <v>61</v>
      </c>
      <c r="D5603" s="1">
        <v>2017</v>
      </c>
      <c r="E5603" s="1">
        <v>23000</v>
      </c>
      <c r="F5603" s="1" t="s">
        <v>23</v>
      </c>
      <c r="G5603" s="1" t="s">
        <v>35</v>
      </c>
      <c r="H5603" s="1" t="s">
        <v>18</v>
      </c>
      <c r="I5603" s="1">
        <v>20.68</v>
      </c>
      <c r="J5603" s="1" t="s">
        <v>24</v>
      </c>
      <c r="K5603" s="1" t="s">
        <v>77</v>
      </c>
      <c r="L5603" s="1">
        <v>5</v>
      </c>
      <c r="N5603" s="1">
        <v>28.75</v>
      </c>
      <c r="P5603" s="2">
        <f t="shared" si="363"/>
        <v>190</v>
      </c>
      <c r="R5603" t="str">
        <f t="shared" si="364"/>
        <v/>
      </c>
    </row>
    <row r="5604" spans="1:18" ht="20.399999999999999" x14ac:dyDescent="0.35">
      <c r="A5604" s="1">
        <v>5602</v>
      </c>
      <c r="B5604" s="1" t="s">
        <v>1109</v>
      </c>
      <c r="C5604" s="1" t="s">
        <v>39</v>
      </c>
      <c r="D5604" s="1">
        <v>2016</v>
      </c>
      <c r="E5604" s="1">
        <v>81424</v>
      </c>
      <c r="F5604" s="1" t="s">
        <v>23</v>
      </c>
      <c r="G5604" s="1" t="s">
        <v>17</v>
      </c>
      <c r="H5604" s="1" t="s">
        <v>18</v>
      </c>
      <c r="I5604" s="1">
        <v>12.99</v>
      </c>
      <c r="J5604" s="1" t="s">
        <v>24</v>
      </c>
      <c r="K5604" s="1" t="s">
        <v>247</v>
      </c>
      <c r="L5604" s="1">
        <v>8</v>
      </c>
      <c r="N5604" s="1">
        <v>14.49</v>
      </c>
      <c r="P5604" s="2">
        <f t="shared" si="363"/>
        <v>100.6</v>
      </c>
      <c r="R5604" t="str">
        <f t="shared" si="364"/>
        <v/>
      </c>
    </row>
    <row r="5605" spans="1:18" ht="20.399999999999999" x14ac:dyDescent="0.35">
      <c r="A5605" s="1">
        <v>5603</v>
      </c>
      <c r="B5605" s="1" t="s">
        <v>2740</v>
      </c>
      <c r="C5605" s="1" t="s">
        <v>61</v>
      </c>
      <c r="D5605" s="1">
        <v>2013</v>
      </c>
      <c r="E5605" s="1">
        <v>36400</v>
      </c>
      <c r="F5605" s="1" t="s">
        <v>23</v>
      </c>
      <c r="G5605" s="1" t="s">
        <v>35</v>
      </c>
      <c r="H5605" s="1" t="s">
        <v>18</v>
      </c>
      <c r="I5605" s="1">
        <v>7.5</v>
      </c>
      <c r="J5605" s="1" t="s">
        <v>24</v>
      </c>
      <c r="K5605" s="1" t="s">
        <v>2010</v>
      </c>
      <c r="L5605" s="1">
        <v>4</v>
      </c>
      <c r="N5605" s="1">
        <v>72</v>
      </c>
      <c r="P5605" s="2">
        <f t="shared" si="363"/>
        <v>394.3</v>
      </c>
      <c r="R5605" t="str">
        <f t="shared" si="364"/>
        <v/>
      </c>
    </row>
    <row r="5606" spans="1:18" ht="20.399999999999999" x14ac:dyDescent="0.35">
      <c r="A5606" s="1">
        <v>5604</v>
      </c>
      <c r="B5606" s="1" t="s">
        <v>2741</v>
      </c>
      <c r="C5606" s="1" t="s">
        <v>27</v>
      </c>
      <c r="D5606" s="1">
        <v>2012</v>
      </c>
      <c r="E5606" s="1">
        <v>70000</v>
      </c>
      <c r="F5606" s="1" t="s">
        <v>23</v>
      </c>
      <c r="G5606" s="1" t="s">
        <v>17</v>
      </c>
      <c r="H5606" s="1" t="s">
        <v>36</v>
      </c>
      <c r="I5606" s="1">
        <v>22.71</v>
      </c>
      <c r="J5606" s="1" t="s">
        <v>24</v>
      </c>
      <c r="K5606" s="1" t="s">
        <v>996</v>
      </c>
      <c r="L5606" s="1">
        <v>5</v>
      </c>
      <c r="M5606" s="1" t="s">
        <v>636</v>
      </c>
      <c r="N5606" s="1">
        <v>4</v>
      </c>
      <c r="P5606" s="2">
        <f t="shared" si="363"/>
        <v>84.8</v>
      </c>
      <c r="Q5606">
        <f t="shared" si="365"/>
        <v>1148000</v>
      </c>
      <c r="R5606">
        <f t="shared" si="364"/>
        <v>99.992613240418109</v>
      </c>
    </row>
    <row r="5607" spans="1:18" ht="20.399999999999999" x14ac:dyDescent="0.35">
      <c r="A5607" s="1">
        <v>5605</v>
      </c>
      <c r="B5607" s="1" t="s">
        <v>1114</v>
      </c>
      <c r="C5607" s="1" t="s">
        <v>61</v>
      </c>
      <c r="D5607" s="1">
        <v>2015</v>
      </c>
      <c r="E5607" s="1">
        <v>40000</v>
      </c>
      <c r="F5607" s="1" t="s">
        <v>23</v>
      </c>
      <c r="G5607" s="1" t="s">
        <v>17</v>
      </c>
      <c r="H5607" s="1" t="s">
        <v>36</v>
      </c>
      <c r="I5607" s="1">
        <v>26.59</v>
      </c>
      <c r="J5607" s="1" t="s">
        <v>24</v>
      </c>
      <c r="K5607" s="1" t="s">
        <v>51</v>
      </c>
      <c r="L5607" s="1">
        <v>5</v>
      </c>
      <c r="N5607" s="1">
        <v>4.5</v>
      </c>
      <c r="P5607" s="2">
        <f t="shared" si="363"/>
        <v>74</v>
      </c>
      <c r="R5607" t="str">
        <f t="shared" si="364"/>
        <v/>
      </c>
    </row>
    <row r="5608" spans="1:18" ht="20.399999999999999" x14ac:dyDescent="0.35">
      <c r="A5608" s="1">
        <v>5606</v>
      </c>
      <c r="B5608" s="1" t="s">
        <v>2742</v>
      </c>
      <c r="C5608" s="1" t="s">
        <v>15</v>
      </c>
      <c r="D5608" s="1">
        <v>2019</v>
      </c>
      <c r="E5608" s="1">
        <v>600</v>
      </c>
      <c r="F5608" s="1" t="s">
        <v>28</v>
      </c>
      <c r="G5608" s="1" t="s">
        <v>35</v>
      </c>
      <c r="H5608" s="1" t="s">
        <v>18</v>
      </c>
      <c r="I5608" s="1">
        <v>21.5</v>
      </c>
      <c r="J5608" s="1" t="s">
        <v>24</v>
      </c>
      <c r="K5608" s="1" t="s">
        <v>291</v>
      </c>
      <c r="L5608" s="1">
        <v>5</v>
      </c>
      <c r="M5608" s="1" t="s">
        <v>2695</v>
      </c>
      <c r="N5608" s="1">
        <v>6.25</v>
      </c>
      <c r="P5608" s="2">
        <f t="shared" si="363"/>
        <v>81.8</v>
      </c>
      <c r="Q5608">
        <f t="shared" si="365"/>
        <v>680000</v>
      </c>
      <c r="R5608">
        <f t="shared" si="364"/>
        <v>99.987970588235285</v>
      </c>
    </row>
    <row r="5609" spans="1:18" ht="20.399999999999999" x14ac:dyDescent="0.35">
      <c r="A5609" s="1">
        <v>5607</v>
      </c>
      <c r="B5609" s="1" t="s">
        <v>1436</v>
      </c>
      <c r="C5609" s="1" t="s">
        <v>22</v>
      </c>
      <c r="D5609" s="1">
        <v>2015</v>
      </c>
      <c r="E5609" s="1">
        <v>65320</v>
      </c>
      <c r="F5609" s="1" t="s">
        <v>23</v>
      </c>
      <c r="G5609" s="1" t="s">
        <v>35</v>
      </c>
      <c r="H5609" s="1" t="s">
        <v>36</v>
      </c>
      <c r="I5609" s="1">
        <v>16.96</v>
      </c>
      <c r="J5609" s="1" t="s">
        <v>24</v>
      </c>
      <c r="K5609" s="1" t="s">
        <v>127</v>
      </c>
      <c r="L5609" s="1">
        <v>5</v>
      </c>
      <c r="N5609" s="1">
        <v>11.5</v>
      </c>
      <c r="P5609" s="2">
        <f t="shared" si="363"/>
        <v>138.03</v>
      </c>
      <c r="R5609" t="str">
        <f t="shared" si="364"/>
        <v/>
      </c>
    </row>
    <row r="5610" spans="1:18" ht="20.399999999999999" x14ac:dyDescent="0.35">
      <c r="A5610" s="1">
        <v>5608</v>
      </c>
      <c r="B5610" s="1" t="s">
        <v>2332</v>
      </c>
      <c r="C5610" s="1" t="s">
        <v>22</v>
      </c>
      <c r="D5610" s="1">
        <v>2009</v>
      </c>
      <c r="E5610" s="1">
        <v>79000</v>
      </c>
      <c r="F5610" s="1" t="s">
        <v>28</v>
      </c>
      <c r="G5610" s="1" t="s">
        <v>17</v>
      </c>
      <c r="H5610" s="1" t="s">
        <v>145</v>
      </c>
      <c r="I5610" s="1">
        <v>9.8000000000000007</v>
      </c>
      <c r="J5610" s="1" t="s">
        <v>24</v>
      </c>
      <c r="K5610" s="1" t="s">
        <v>1257</v>
      </c>
      <c r="L5610" s="1">
        <v>5</v>
      </c>
      <c r="N5610" s="1">
        <v>3.1</v>
      </c>
      <c r="P5610" s="2">
        <f t="shared" si="363"/>
        <v>180</v>
      </c>
      <c r="R5610" t="str">
        <f t="shared" si="364"/>
        <v/>
      </c>
    </row>
    <row r="5611" spans="1:18" ht="20.399999999999999" x14ac:dyDescent="0.35">
      <c r="A5611" s="1">
        <v>5609</v>
      </c>
      <c r="B5611" s="1" t="s">
        <v>421</v>
      </c>
      <c r="C5611" s="1" t="s">
        <v>15</v>
      </c>
      <c r="D5611" s="1">
        <v>2018</v>
      </c>
      <c r="E5611" s="1">
        <v>5000</v>
      </c>
      <c r="F5611" s="1" t="s">
        <v>28</v>
      </c>
      <c r="G5611" s="1" t="s">
        <v>17</v>
      </c>
      <c r="H5611" s="1" t="s">
        <v>18</v>
      </c>
      <c r="I5611" s="1">
        <v>17.8</v>
      </c>
      <c r="J5611" s="1" t="s">
        <v>24</v>
      </c>
      <c r="K5611" s="1" t="s">
        <v>201</v>
      </c>
      <c r="L5611" s="1">
        <v>5</v>
      </c>
      <c r="N5611" s="1">
        <v>10.11</v>
      </c>
      <c r="P5611" s="2">
        <f t="shared" si="363"/>
        <v>117.3</v>
      </c>
      <c r="R5611" t="str">
        <f t="shared" si="364"/>
        <v/>
      </c>
    </row>
    <row r="5612" spans="1:18" ht="20.399999999999999" x14ac:dyDescent="0.35">
      <c r="A5612" s="1">
        <v>5610</v>
      </c>
      <c r="B5612" s="1" t="s">
        <v>596</v>
      </c>
      <c r="C5612" s="1" t="s">
        <v>34</v>
      </c>
      <c r="D5612" s="1">
        <v>2019</v>
      </c>
      <c r="E5612" s="1">
        <v>6028</v>
      </c>
      <c r="F5612" s="1" t="s">
        <v>28</v>
      </c>
      <c r="G5612" s="1" t="s">
        <v>17</v>
      </c>
      <c r="H5612" s="1" t="s">
        <v>18</v>
      </c>
      <c r="I5612" s="1">
        <v>17.010000000000002</v>
      </c>
      <c r="J5612" s="1" t="s">
        <v>24</v>
      </c>
      <c r="K5612" s="1" t="s">
        <v>283</v>
      </c>
      <c r="L5612" s="1">
        <v>5</v>
      </c>
      <c r="N5612" s="1">
        <v>11.54</v>
      </c>
      <c r="P5612" s="2">
        <f t="shared" si="363"/>
        <v>121.3</v>
      </c>
      <c r="R5612" t="str">
        <f t="shared" si="364"/>
        <v/>
      </c>
    </row>
    <row r="5613" spans="1:18" ht="20.399999999999999" x14ac:dyDescent="0.35">
      <c r="A5613" s="1">
        <v>5611</v>
      </c>
      <c r="B5613" s="1" t="s">
        <v>2714</v>
      </c>
      <c r="C5613" s="1" t="s">
        <v>61</v>
      </c>
      <c r="D5613" s="1">
        <v>2006</v>
      </c>
      <c r="E5613" s="1">
        <v>86000</v>
      </c>
      <c r="F5613" s="1" t="s">
        <v>28</v>
      </c>
      <c r="G5613" s="1" t="s">
        <v>17</v>
      </c>
      <c r="H5613" s="1" t="s">
        <v>36</v>
      </c>
      <c r="I5613" s="1">
        <v>18.899999999999999</v>
      </c>
      <c r="J5613" s="1" t="s">
        <v>24</v>
      </c>
      <c r="K5613" s="1" t="s">
        <v>88</v>
      </c>
      <c r="L5613" s="1">
        <v>5</v>
      </c>
      <c r="N5613" s="1">
        <v>1</v>
      </c>
      <c r="P5613" s="2">
        <f t="shared" si="363"/>
        <v>67.099999999999994</v>
      </c>
      <c r="R5613" t="str">
        <f t="shared" si="364"/>
        <v/>
      </c>
    </row>
    <row r="5614" spans="1:18" ht="20.399999999999999" x14ac:dyDescent="0.35">
      <c r="A5614" s="1">
        <v>5612</v>
      </c>
      <c r="B5614" s="1" t="s">
        <v>545</v>
      </c>
      <c r="C5614" s="1" t="s">
        <v>57</v>
      </c>
      <c r="D5614" s="1">
        <v>2013</v>
      </c>
      <c r="E5614" s="1">
        <v>160000</v>
      </c>
      <c r="F5614" s="1" t="s">
        <v>23</v>
      </c>
      <c r="G5614" s="1" t="s">
        <v>17</v>
      </c>
      <c r="H5614" s="1" t="s">
        <v>36</v>
      </c>
      <c r="I5614" s="1">
        <v>23.4</v>
      </c>
      <c r="J5614" s="1" t="s">
        <v>24</v>
      </c>
      <c r="K5614" s="1" t="s">
        <v>51</v>
      </c>
      <c r="L5614" s="1">
        <v>5</v>
      </c>
      <c r="N5614" s="1">
        <v>2.5</v>
      </c>
      <c r="P5614" s="2">
        <f t="shared" si="363"/>
        <v>74</v>
      </c>
      <c r="R5614" t="str">
        <f t="shared" si="364"/>
        <v/>
      </c>
    </row>
    <row r="5615" spans="1:18" ht="20.399999999999999" x14ac:dyDescent="0.35">
      <c r="A5615" s="1">
        <v>5613</v>
      </c>
      <c r="B5615" s="1" t="s">
        <v>2604</v>
      </c>
      <c r="C5615" s="1" t="s">
        <v>53</v>
      </c>
      <c r="D5615" s="1">
        <v>2011</v>
      </c>
      <c r="E5615" s="1">
        <v>59967</v>
      </c>
      <c r="F5615" s="1" t="s">
        <v>28</v>
      </c>
      <c r="G5615" s="1" t="s">
        <v>35</v>
      </c>
      <c r="H5615" s="1" t="s">
        <v>18</v>
      </c>
      <c r="I5615" s="1">
        <v>9.74</v>
      </c>
      <c r="J5615" s="1" t="s">
        <v>24</v>
      </c>
      <c r="K5615" s="1" t="s">
        <v>2605</v>
      </c>
      <c r="L5615" s="1">
        <v>5</v>
      </c>
      <c r="N5615" s="1">
        <v>18</v>
      </c>
      <c r="P5615" s="2">
        <f t="shared" si="363"/>
        <v>208</v>
      </c>
      <c r="R5615" t="str">
        <f t="shared" si="364"/>
        <v/>
      </c>
    </row>
    <row r="5616" spans="1:18" ht="20.399999999999999" x14ac:dyDescent="0.35">
      <c r="A5616" s="1">
        <v>5614</v>
      </c>
      <c r="B5616" s="1" t="s">
        <v>2344</v>
      </c>
      <c r="C5616" s="1" t="s">
        <v>34</v>
      </c>
      <c r="D5616" s="1">
        <v>2018</v>
      </c>
      <c r="E5616" s="1">
        <v>43127</v>
      </c>
      <c r="F5616" s="1" t="s">
        <v>23</v>
      </c>
      <c r="G5616" s="1" t="s">
        <v>17</v>
      </c>
      <c r="H5616" s="1" t="s">
        <v>18</v>
      </c>
      <c r="I5616" s="1">
        <v>23.59</v>
      </c>
      <c r="J5616" s="1" t="s">
        <v>24</v>
      </c>
      <c r="K5616" s="1" t="s">
        <v>398</v>
      </c>
      <c r="L5616" s="1">
        <v>5</v>
      </c>
      <c r="N5616" s="1">
        <v>6.85</v>
      </c>
      <c r="P5616" s="2">
        <f t="shared" si="363"/>
        <v>67.040000000000006</v>
      </c>
      <c r="R5616" t="str">
        <f t="shared" si="364"/>
        <v/>
      </c>
    </row>
    <row r="5617" spans="1:18" ht="20.399999999999999" x14ac:dyDescent="0.35">
      <c r="A5617" s="1">
        <v>5615</v>
      </c>
      <c r="B5617" s="1" t="s">
        <v>1314</v>
      </c>
      <c r="C5617" s="1" t="s">
        <v>53</v>
      </c>
      <c r="D5617" s="1">
        <v>2012</v>
      </c>
      <c r="E5617" s="1">
        <v>65727</v>
      </c>
      <c r="F5617" s="1" t="s">
        <v>28</v>
      </c>
      <c r="G5617" s="1" t="s">
        <v>17</v>
      </c>
      <c r="H5617" s="1" t="s">
        <v>18</v>
      </c>
      <c r="I5617" s="1">
        <v>19.809999999999999</v>
      </c>
      <c r="J5617" s="1" t="s">
        <v>24</v>
      </c>
      <c r="K5617" s="1" t="s">
        <v>351</v>
      </c>
      <c r="L5617" s="1">
        <v>5</v>
      </c>
      <c r="N5617" s="1">
        <v>2.97</v>
      </c>
      <c r="P5617" s="2">
        <f t="shared" si="363"/>
        <v>68.05</v>
      </c>
      <c r="R5617" t="str">
        <f t="shared" si="364"/>
        <v/>
      </c>
    </row>
    <row r="5618" spans="1:18" ht="20.399999999999999" x14ac:dyDescent="0.35">
      <c r="A5618" s="1">
        <v>5616</v>
      </c>
      <c r="B5618" s="1" t="s">
        <v>873</v>
      </c>
      <c r="C5618" s="1" t="s">
        <v>22</v>
      </c>
      <c r="D5618" s="1">
        <v>2013</v>
      </c>
      <c r="E5618" s="1">
        <v>70000</v>
      </c>
      <c r="F5618" s="1" t="s">
        <v>28</v>
      </c>
      <c r="G5618" s="1" t="s">
        <v>17</v>
      </c>
      <c r="H5618" s="1" t="s">
        <v>18</v>
      </c>
      <c r="I5618" s="1">
        <v>17.010000000000002</v>
      </c>
      <c r="J5618" s="1" t="s">
        <v>24</v>
      </c>
      <c r="K5618" s="1" t="s">
        <v>283</v>
      </c>
      <c r="L5618" s="1">
        <v>5</v>
      </c>
      <c r="N5618" s="1">
        <v>4.75</v>
      </c>
      <c r="P5618" s="2">
        <f t="shared" si="363"/>
        <v>121.3</v>
      </c>
      <c r="R5618" t="str">
        <f t="shared" si="364"/>
        <v/>
      </c>
    </row>
    <row r="5619" spans="1:18" ht="20.399999999999999" x14ac:dyDescent="0.35">
      <c r="A5619" s="1">
        <v>5617</v>
      </c>
      <c r="B5619" s="1" t="s">
        <v>743</v>
      </c>
      <c r="C5619" s="1" t="s">
        <v>34</v>
      </c>
      <c r="D5619" s="1">
        <v>2018</v>
      </c>
      <c r="E5619" s="1">
        <v>39861</v>
      </c>
      <c r="F5619" s="1" t="s">
        <v>23</v>
      </c>
      <c r="G5619" s="1" t="s">
        <v>17</v>
      </c>
      <c r="H5619" s="1" t="s">
        <v>18</v>
      </c>
      <c r="I5619" s="1">
        <v>20.14</v>
      </c>
      <c r="J5619" s="1" t="s">
        <v>24</v>
      </c>
      <c r="K5619" s="1" t="s">
        <v>472</v>
      </c>
      <c r="L5619" s="1">
        <v>5</v>
      </c>
      <c r="N5619" s="1">
        <v>7.38</v>
      </c>
      <c r="P5619" s="2">
        <f t="shared" si="363"/>
        <v>88.8</v>
      </c>
      <c r="R5619" t="str">
        <f t="shared" si="364"/>
        <v/>
      </c>
    </row>
    <row r="5620" spans="1:18" ht="20.399999999999999" x14ac:dyDescent="0.35">
      <c r="A5620" s="1">
        <v>5618</v>
      </c>
      <c r="B5620" s="1" t="s">
        <v>1310</v>
      </c>
      <c r="C5620" s="1" t="s">
        <v>61</v>
      </c>
      <c r="D5620" s="1">
        <v>2017</v>
      </c>
      <c r="E5620" s="1">
        <v>16485</v>
      </c>
      <c r="F5620" s="1" t="s">
        <v>23</v>
      </c>
      <c r="G5620" s="1" t="s">
        <v>35</v>
      </c>
      <c r="H5620" s="1" t="s">
        <v>18</v>
      </c>
      <c r="I5620" s="1">
        <v>22.48</v>
      </c>
      <c r="J5620" s="1" t="s">
        <v>24</v>
      </c>
      <c r="K5620" s="1" t="s">
        <v>186</v>
      </c>
      <c r="L5620" s="1">
        <v>5</v>
      </c>
      <c r="N5620" s="1">
        <v>42.75</v>
      </c>
      <c r="P5620" s="2">
        <f t="shared" si="363"/>
        <v>187.74</v>
      </c>
      <c r="R5620" t="str">
        <f t="shared" si="364"/>
        <v/>
      </c>
    </row>
    <row r="5621" spans="1:18" ht="20.399999999999999" x14ac:dyDescent="0.35">
      <c r="A5621" s="1">
        <v>5619</v>
      </c>
      <c r="B5621" s="1" t="s">
        <v>2743</v>
      </c>
      <c r="C5621" s="1" t="s">
        <v>74</v>
      </c>
      <c r="D5621" s="1">
        <v>2010</v>
      </c>
      <c r="E5621" s="1">
        <v>77332</v>
      </c>
      <c r="F5621" s="1" t="s">
        <v>23</v>
      </c>
      <c r="G5621" s="1" t="s">
        <v>17</v>
      </c>
      <c r="H5621" s="1" t="s">
        <v>36</v>
      </c>
      <c r="I5621" s="1">
        <v>23</v>
      </c>
      <c r="J5621" s="1" t="s">
        <v>24</v>
      </c>
      <c r="K5621" s="1" t="s">
        <v>219</v>
      </c>
      <c r="L5621" s="1">
        <v>5</v>
      </c>
      <c r="N5621" s="1">
        <v>3.65</v>
      </c>
      <c r="P5621" s="2">
        <f t="shared" si="363"/>
        <v>90</v>
      </c>
      <c r="R5621" t="str">
        <f t="shared" si="364"/>
        <v/>
      </c>
    </row>
    <row r="5622" spans="1:18" ht="20.399999999999999" x14ac:dyDescent="0.35">
      <c r="A5622" s="1">
        <v>5620</v>
      </c>
      <c r="B5622" s="1" t="s">
        <v>2201</v>
      </c>
      <c r="C5622" s="1" t="s">
        <v>53</v>
      </c>
      <c r="D5622" s="1">
        <v>2017</v>
      </c>
      <c r="E5622" s="1">
        <v>17489</v>
      </c>
      <c r="F5622" s="1" t="s">
        <v>28</v>
      </c>
      <c r="G5622" s="1" t="s">
        <v>35</v>
      </c>
      <c r="H5622" s="1" t="s">
        <v>18</v>
      </c>
      <c r="I5622" s="1">
        <v>18.899999999999999</v>
      </c>
      <c r="J5622" s="1" t="s">
        <v>24</v>
      </c>
      <c r="K5622" s="1" t="s">
        <v>110</v>
      </c>
      <c r="L5622" s="1">
        <v>5</v>
      </c>
      <c r="N5622" s="1">
        <v>5.99</v>
      </c>
      <c r="P5622" s="2">
        <f t="shared" si="363"/>
        <v>82</v>
      </c>
      <c r="R5622" t="str">
        <f t="shared" si="364"/>
        <v/>
      </c>
    </row>
    <row r="5623" spans="1:18" ht="20.399999999999999" x14ac:dyDescent="0.35">
      <c r="A5623" s="1">
        <v>5621</v>
      </c>
      <c r="B5623" s="1" t="s">
        <v>826</v>
      </c>
      <c r="C5623" s="1" t="s">
        <v>22</v>
      </c>
      <c r="D5623" s="1">
        <v>2012</v>
      </c>
      <c r="E5623" s="1">
        <v>125000</v>
      </c>
      <c r="F5623" s="1" t="s">
        <v>23</v>
      </c>
      <c r="G5623" s="1" t="s">
        <v>35</v>
      </c>
      <c r="H5623" s="1" t="s">
        <v>18</v>
      </c>
      <c r="I5623" s="1">
        <v>11.5</v>
      </c>
      <c r="J5623" s="1" t="s">
        <v>24</v>
      </c>
      <c r="K5623" s="1" t="s">
        <v>661</v>
      </c>
      <c r="L5623" s="1">
        <v>7</v>
      </c>
      <c r="N5623" s="1">
        <v>13.5</v>
      </c>
      <c r="P5623" s="2">
        <f t="shared" si="363"/>
        <v>169</v>
      </c>
      <c r="R5623" t="str">
        <f t="shared" si="364"/>
        <v/>
      </c>
    </row>
    <row r="5624" spans="1:18" ht="20.399999999999999" x14ac:dyDescent="0.35">
      <c r="A5624" s="1">
        <v>5622</v>
      </c>
      <c r="B5624" s="1" t="s">
        <v>1691</v>
      </c>
      <c r="C5624" s="1" t="s">
        <v>27</v>
      </c>
      <c r="D5624" s="1">
        <v>2016</v>
      </c>
      <c r="E5624" s="1">
        <v>35129</v>
      </c>
      <c r="F5624" s="1" t="s">
        <v>28</v>
      </c>
      <c r="G5624" s="1" t="s">
        <v>35</v>
      </c>
      <c r="H5624" s="1" t="s">
        <v>18</v>
      </c>
      <c r="I5624" s="1">
        <v>21.4</v>
      </c>
      <c r="J5624" s="1" t="s">
        <v>24</v>
      </c>
      <c r="K5624" s="1" t="s">
        <v>347</v>
      </c>
      <c r="L5624" s="1">
        <v>5</v>
      </c>
      <c r="N5624" s="1">
        <v>7</v>
      </c>
      <c r="P5624" s="2">
        <f t="shared" si="363"/>
        <v>83.1</v>
      </c>
      <c r="R5624" t="str">
        <f t="shared" si="364"/>
        <v/>
      </c>
    </row>
    <row r="5625" spans="1:18" ht="20.399999999999999" x14ac:dyDescent="0.35">
      <c r="A5625" s="1">
        <v>5623</v>
      </c>
      <c r="B5625" s="1" t="s">
        <v>634</v>
      </c>
      <c r="C5625" s="1" t="s">
        <v>39</v>
      </c>
      <c r="D5625" s="1">
        <v>2016</v>
      </c>
      <c r="E5625" s="1">
        <v>22982</v>
      </c>
      <c r="F5625" s="1" t="s">
        <v>28</v>
      </c>
      <c r="G5625" s="1" t="s">
        <v>35</v>
      </c>
      <c r="H5625" s="1" t="s">
        <v>18</v>
      </c>
      <c r="I5625" s="1">
        <v>13</v>
      </c>
      <c r="J5625" s="1" t="s">
        <v>24</v>
      </c>
      <c r="K5625" s="1" t="s">
        <v>283</v>
      </c>
      <c r="L5625" s="1">
        <v>5</v>
      </c>
      <c r="N5625" s="1">
        <v>10.95</v>
      </c>
      <c r="P5625" s="2">
        <f t="shared" si="363"/>
        <v>121.3</v>
      </c>
      <c r="R5625" t="str">
        <f t="shared" si="364"/>
        <v/>
      </c>
    </row>
    <row r="5626" spans="1:18" ht="20.399999999999999" x14ac:dyDescent="0.35">
      <c r="A5626" s="1">
        <v>5624</v>
      </c>
      <c r="B5626" s="1" t="s">
        <v>453</v>
      </c>
      <c r="C5626" s="1" t="s">
        <v>22</v>
      </c>
      <c r="D5626" s="1">
        <v>2013</v>
      </c>
      <c r="E5626" s="1">
        <v>54500</v>
      </c>
      <c r="F5626" s="1" t="s">
        <v>28</v>
      </c>
      <c r="G5626" s="1" t="s">
        <v>17</v>
      </c>
      <c r="H5626" s="1" t="s">
        <v>145</v>
      </c>
      <c r="I5626" s="1">
        <v>20.36</v>
      </c>
      <c r="J5626" s="1" t="s">
        <v>24</v>
      </c>
      <c r="K5626" s="1" t="s">
        <v>151</v>
      </c>
      <c r="L5626" s="1">
        <v>5</v>
      </c>
      <c r="N5626" s="1">
        <v>2.95</v>
      </c>
      <c r="P5626" s="2">
        <f t="shared" si="363"/>
        <v>78.900000000000006</v>
      </c>
      <c r="R5626" t="str">
        <f t="shared" si="364"/>
        <v/>
      </c>
    </row>
    <row r="5627" spans="1:18" ht="20.399999999999999" x14ac:dyDescent="0.35">
      <c r="A5627" s="1">
        <v>5625</v>
      </c>
      <c r="B5627" s="1" t="s">
        <v>2744</v>
      </c>
      <c r="C5627" s="1" t="s">
        <v>129</v>
      </c>
      <c r="D5627" s="1">
        <v>2017</v>
      </c>
      <c r="E5627" s="1">
        <v>16235</v>
      </c>
      <c r="F5627" s="1" t="s">
        <v>23</v>
      </c>
      <c r="G5627" s="1" t="s">
        <v>17</v>
      </c>
      <c r="H5627" s="1" t="s">
        <v>18</v>
      </c>
      <c r="I5627" s="1">
        <v>24.7</v>
      </c>
      <c r="J5627" s="1" t="s">
        <v>24</v>
      </c>
      <c r="K5627" s="1" t="s">
        <v>165</v>
      </c>
      <c r="L5627" s="1">
        <v>5</v>
      </c>
      <c r="M5627" s="1" t="s">
        <v>2745</v>
      </c>
      <c r="N5627" s="1">
        <v>5.5</v>
      </c>
      <c r="P5627" s="2">
        <f t="shared" si="363"/>
        <v>69</v>
      </c>
      <c r="Q5627">
        <f t="shared" si="365"/>
        <v>715000</v>
      </c>
      <c r="R5627">
        <f t="shared" si="364"/>
        <v>99.990349650349657</v>
      </c>
    </row>
    <row r="5628" spans="1:18" ht="20.399999999999999" x14ac:dyDescent="0.35">
      <c r="A5628" s="1">
        <v>5626</v>
      </c>
      <c r="B5628" s="1" t="s">
        <v>387</v>
      </c>
      <c r="C5628" s="1" t="s">
        <v>53</v>
      </c>
      <c r="D5628" s="1">
        <v>2017</v>
      </c>
      <c r="E5628" s="1">
        <v>73641</v>
      </c>
      <c r="F5628" s="1" t="s">
        <v>28</v>
      </c>
      <c r="G5628" s="1" t="s">
        <v>35</v>
      </c>
      <c r="H5628" s="1" t="s">
        <v>18</v>
      </c>
      <c r="I5628" s="1">
        <v>14.67</v>
      </c>
      <c r="J5628" s="1" t="s">
        <v>24</v>
      </c>
      <c r="K5628" s="1" t="s">
        <v>388</v>
      </c>
      <c r="L5628" s="1">
        <v>5</v>
      </c>
      <c r="M5628" s="1" t="s">
        <v>1813</v>
      </c>
      <c r="N5628" s="1">
        <v>17.079999999999998</v>
      </c>
      <c r="P5628" s="2">
        <f t="shared" si="363"/>
        <v>177.46</v>
      </c>
      <c r="Q5628">
        <f t="shared" si="365"/>
        <v>3336000</v>
      </c>
      <c r="R5628">
        <f t="shared" si="364"/>
        <v>99.994680455635489</v>
      </c>
    </row>
    <row r="5629" spans="1:18" ht="20.399999999999999" x14ac:dyDescent="0.35">
      <c r="A5629" s="1">
        <v>5627</v>
      </c>
      <c r="B5629" s="1" t="s">
        <v>749</v>
      </c>
      <c r="C5629" s="1" t="s">
        <v>39</v>
      </c>
      <c r="D5629" s="1">
        <v>2015</v>
      </c>
      <c r="E5629" s="1">
        <v>59572</v>
      </c>
      <c r="F5629" s="1" t="s">
        <v>23</v>
      </c>
      <c r="G5629" s="1" t="s">
        <v>17</v>
      </c>
      <c r="H5629" s="1" t="s">
        <v>18</v>
      </c>
      <c r="I5629" s="1">
        <v>26.59</v>
      </c>
      <c r="J5629" s="1" t="s">
        <v>24</v>
      </c>
      <c r="K5629" s="1" t="s">
        <v>51</v>
      </c>
      <c r="L5629" s="1">
        <v>5</v>
      </c>
      <c r="N5629" s="1">
        <v>6.85</v>
      </c>
      <c r="P5629" s="2">
        <f t="shared" si="363"/>
        <v>74</v>
      </c>
      <c r="R5629" t="str">
        <f t="shared" si="364"/>
        <v/>
      </c>
    </row>
    <row r="5630" spans="1:18" ht="20.399999999999999" x14ac:dyDescent="0.35">
      <c r="A5630" s="1">
        <v>5628</v>
      </c>
      <c r="B5630" s="1" t="s">
        <v>2171</v>
      </c>
      <c r="C5630" s="1" t="s">
        <v>43</v>
      </c>
      <c r="D5630" s="1">
        <v>2014</v>
      </c>
      <c r="E5630" s="1">
        <v>112827</v>
      </c>
      <c r="F5630" s="1" t="s">
        <v>28</v>
      </c>
      <c r="G5630" s="1" t="s">
        <v>35</v>
      </c>
      <c r="H5630" s="1" t="s">
        <v>18</v>
      </c>
      <c r="I5630" s="1">
        <v>13.1</v>
      </c>
      <c r="J5630" s="1" t="s">
        <v>24</v>
      </c>
      <c r="K5630" s="1" t="s">
        <v>540</v>
      </c>
      <c r="L5630" s="1">
        <v>5</v>
      </c>
      <c r="N5630" s="1">
        <v>10.5</v>
      </c>
      <c r="P5630" s="2">
        <f t="shared" si="363"/>
        <v>141.1</v>
      </c>
      <c r="R5630" t="str">
        <f t="shared" si="364"/>
        <v/>
      </c>
    </row>
    <row r="5631" spans="1:18" ht="20.399999999999999" x14ac:dyDescent="0.35">
      <c r="A5631" s="1">
        <v>5629</v>
      </c>
      <c r="B5631" s="1" t="s">
        <v>1359</v>
      </c>
      <c r="C5631" s="1" t="s">
        <v>39</v>
      </c>
      <c r="D5631" s="1">
        <v>2010</v>
      </c>
      <c r="E5631" s="1">
        <v>118000</v>
      </c>
      <c r="F5631" s="1" t="s">
        <v>23</v>
      </c>
      <c r="G5631" s="1" t="s">
        <v>17</v>
      </c>
      <c r="H5631" s="1" t="s">
        <v>18</v>
      </c>
      <c r="I5631" s="1">
        <v>12.8</v>
      </c>
      <c r="J5631" s="1" t="s">
        <v>24</v>
      </c>
      <c r="K5631" s="1" t="s">
        <v>93</v>
      </c>
      <c r="L5631" s="1">
        <v>8</v>
      </c>
      <c r="N5631" s="1">
        <v>8.75</v>
      </c>
      <c r="P5631" s="2">
        <f t="shared" si="363"/>
        <v>102</v>
      </c>
      <c r="R5631" t="str">
        <f t="shared" si="364"/>
        <v/>
      </c>
    </row>
    <row r="5632" spans="1:18" ht="20.399999999999999" x14ac:dyDescent="0.35">
      <c r="A5632" s="1">
        <v>5630</v>
      </c>
      <c r="B5632" s="1" t="s">
        <v>526</v>
      </c>
      <c r="C5632" s="1" t="s">
        <v>57</v>
      </c>
      <c r="D5632" s="1">
        <v>2010</v>
      </c>
      <c r="E5632" s="1">
        <v>60000</v>
      </c>
      <c r="F5632" s="1" t="s">
        <v>28</v>
      </c>
      <c r="G5632" s="1" t="s">
        <v>17</v>
      </c>
      <c r="H5632" s="1" t="s">
        <v>18</v>
      </c>
      <c r="I5632" s="1">
        <v>17</v>
      </c>
      <c r="J5632" s="1" t="s">
        <v>24</v>
      </c>
      <c r="K5632" s="1" t="s">
        <v>466</v>
      </c>
      <c r="L5632" s="1">
        <v>5</v>
      </c>
      <c r="N5632" s="1">
        <v>2.7</v>
      </c>
      <c r="P5632" s="2">
        <f t="shared" si="363"/>
        <v>118</v>
      </c>
      <c r="R5632" t="str">
        <f t="shared" si="364"/>
        <v/>
      </c>
    </row>
    <row r="5633" spans="1:18" ht="20.399999999999999" x14ac:dyDescent="0.35">
      <c r="A5633" s="1">
        <v>5631</v>
      </c>
      <c r="B5633" s="1" t="s">
        <v>282</v>
      </c>
      <c r="C5633" s="1" t="s">
        <v>15</v>
      </c>
      <c r="D5633" s="1">
        <v>2012</v>
      </c>
      <c r="E5633" s="1">
        <v>75059</v>
      </c>
      <c r="F5633" s="1" t="s">
        <v>28</v>
      </c>
      <c r="G5633" s="1" t="s">
        <v>35</v>
      </c>
      <c r="H5633" s="1" t="s">
        <v>18</v>
      </c>
      <c r="I5633" s="1">
        <v>17</v>
      </c>
      <c r="J5633" s="1" t="s">
        <v>24</v>
      </c>
      <c r="K5633" s="1" t="s">
        <v>283</v>
      </c>
      <c r="L5633" s="1">
        <v>5</v>
      </c>
      <c r="M5633" s="1" t="s">
        <v>1770</v>
      </c>
      <c r="N5633" s="1">
        <v>4.25</v>
      </c>
      <c r="P5633" s="2">
        <f t="shared" si="363"/>
        <v>121.3</v>
      </c>
      <c r="Q5633">
        <f t="shared" si="365"/>
        <v>1370000</v>
      </c>
      <c r="R5633">
        <f t="shared" si="364"/>
        <v>99.991145985401459</v>
      </c>
    </row>
    <row r="5634" spans="1:18" ht="20.399999999999999" x14ac:dyDescent="0.35">
      <c r="A5634" s="1">
        <v>5632</v>
      </c>
      <c r="B5634" s="1" t="s">
        <v>2746</v>
      </c>
      <c r="C5634" s="1" t="s">
        <v>22</v>
      </c>
      <c r="D5634" s="1">
        <v>2018</v>
      </c>
      <c r="E5634" s="1">
        <v>3000</v>
      </c>
      <c r="F5634" s="1" t="s">
        <v>23</v>
      </c>
      <c r="G5634" s="1" t="s">
        <v>17</v>
      </c>
      <c r="H5634" s="1" t="s">
        <v>18</v>
      </c>
      <c r="I5634" s="1">
        <v>23.59</v>
      </c>
      <c r="J5634" s="1" t="s">
        <v>24</v>
      </c>
      <c r="K5634" s="1" t="s">
        <v>398</v>
      </c>
      <c r="L5634" s="1">
        <v>5</v>
      </c>
      <c r="M5634" s="1" t="s">
        <v>2564</v>
      </c>
      <c r="N5634" s="1">
        <v>7.9</v>
      </c>
      <c r="P5634" s="2">
        <f t="shared" si="363"/>
        <v>67.040000000000006</v>
      </c>
      <c r="Q5634">
        <f t="shared" si="365"/>
        <v>1063000</v>
      </c>
      <c r="R5634">
        <f t="shared" si="364"/>
        <v>99.993693320790214</v>
      </c>
    </row>
    <row r="5635" spans="1:18" ht="20.399999999999999" x14ac:dyDescent="0.35">
      <c r="A5635" s="1">
        <v>5633</v>
      </c>
      <c r="B5635" s="1" t="s">
        <v>336</v>
      </c>
      <c r="C5635" s="1" t="s">
        <v>61</v>
      </c>
      <c r="D5635" s="1">
        <v>2011</v>
      </c>
      <c r="E5635" s="1">
        <v>78000</v>
      </c>
      <c r="F5635" s="1" t="s">
        <v>28</v>
      </c>
      <c r="G5635" s="1" t="s">
        <v>35</v>
      </c>
      <c r="H5635" s="1" t="s">
        <v>36</v>
      </c>
      <c r="I5635" s="1">
        <v>13.7</v>
      </c>
      <c r="J5635" s="1" t="s">
        <v>24</v>
      </c>
      <c r="K5635" s="1" t="s">
        <v>337</v>
      </c>
      <c r="L5635" s="1">
        <v>5</v>
      </c>
      <c r="N5635" s="1">
        <v>4.5</v>
      </c>
      <c r="P5635" s="2">
        <f t="shared" ref="P5635:P5648" si="366">--LEFT(K5635, FIND(" ", K5635) - 1)</f>
        <v>157.75</v>
      </c>
      <c r="R5635" t="str">
        <f t="shared" si="364"/>
        <v/>
      </c>
    </row>
    <row r="5636" spans="1:18" ht="20.399999999999999" x14ac:dyDescent="0.35">
      <c r="A5636" s="1">
        <v>5634</v>
      </c>
      <c r="B5636" s="1" t="s">
        <v>995</v>
      </c>
      <c r="C5636" s="1" t="s">
        <v>57</v>
      </c>
      <c r="D5636" s="1">
        <v>2012</v>
      </c>
      <c r="E5636" s="1">
        <v>47000</v>
      </c>
      <c r="F5636" s="1" t="s">
        <v>23</v>
      </c>
      <c r="G5636" s="1" t="s">
        <v>17</v>
      </c>
      <c r="H5636" s="1" t="s">
        <v>18</v>
      </c>
      <c r="I5636" s="1">
        <v>21.64</v>
      </c>
      <c r="J5636" s="1" t="s">
        <v>24</v>
      </c>
      <c r="K5636" s="1" t="s">
        <v>996</v>
      </c>
      <c r="L5636" s="1">
        <v>5</v>
      </c>
      <c r="N5636" s="1">
        <v>4</v>
      </c>
      <c r="P5636" s="2">
        <f t="shared" si="366"/>
        <v>84.8</v>
      </c>
      <c r="R5636" t="str">
        <f t="shared" si="364"/>
        <v/>
      </c>
    </row>
    <row r="5637" spans="1:18" ht="20.399999999999999" x14ac:dyDescent="0.35">
      <c r="A5637" s="1">
        <v>5635</v>
      </c>
      <c r="B5637" s="1" t="s">
        <v>1658</v>
      </c>
      <c r="C5637" s="1" t="s">
        <v>61</v>
      </c>
      <c r="D5637" s="1">
        <v>2012</v>
      </c>
      <c r="E5637" s="1">
        <v>42000</v>
      </c>
      <c r="F5637" s="1" t="s">
        <v>28</v>
      </c>
      <c r="G5637" s="1" t="s">
        <v>17</v>
      </c>
      <c r="H5637" s="1" t="s">
        <v>18</v>
      </c>
      <c r="I5637" s="1">
        <v>17</v>
      </c>
      <c r="J5637" s="1" t="s">
        <v>24</v>
      </c>
      <c r="K5637" s="1" t="s">
        <v>466</v>
      </c>
      <c r="L5637" s="1">
        <v>5</v>
      </c>
      <c r="N5637" s="1">
        <v>4.75</v>
      </c>
      <c r="P5637" s="2">
        <f t="shared" si="366"/>
        <v>118</v>
      </c>
      <c r="R5637" t="str">
        <f t="shared" si="364"/>
        <v/>
      </c>
    </row>
    <row r="5638" spans="1:18" ht="20.399999999999999" x14ac:dyDescent="0.35">
      <c r="A5638" s="1">
        <v>5636</v>
      </c>
      <c r="B5638" s="1" t="s">
        <v>2747</v>
      </c>
      <c r="C5638" s="1" t="s">
        <v>57</v>
      </c>
      <c r="D5638" s="1">
        <v>2018</v>
      </c>
      <c r="E5638" s="1">
        <v>6820</v>
      </c>
      <c r="F5638" s="1" t="s">
        <v>23</v>
      </c>
      <c r="G5638" s="1" t="s">
        <v>17</v>
      </c>
      <c r="H5638" s="1" t="s">
        <v>18</v>
      </c>
      <c r="I5638" s="1">
        <v>22.54</v>
      </c>
      <c r="J5638" s="1" t="s">
        <v>24</v>
      </c>
      <c r="K5638" s="1" t="s">
        <v>32</v>
      </c>
      <c r="L5638" s="1">
        <v>5</v>
      </c>
      <c r="N5638" s="1">
        <v>7.65</v>
      </c>
      <c r="P5638" s="2">
        <f t="shared" si="366"/>
        <v>88.76</v>
      </c>
      <c r="R5638" t="str">
        <f t="shared" si="364"/>
        <v/>
      </c>
    </row>
    <row r="5639" spans="1:18" ht="20.399999999999999" x14ac:dyDescent="0.35">
      <c r="A5639" s="1">
        <v>5637</v>
      </c>
      <c r="B5639" s="1" t="s">
        <v>2748</v>
      </c>
      <c r="C5639" s="1" t="s">
        <v>53</v>
      </c>
      <c r="D5639" s="1">
        <v>2013</v>
      </c>
      <c r="E5639" s="1">
        <v>55176</v>
      </c>
      <c r="F5639" s="1" t="s">
        <v>28</v>
      </c>
      <c r="G5639" s="1" t="s">
        <v>17</v>
      </c>
      <c r="H5639" s="1" t="s">
        <v>36</v>
      </c>
      <c r="I5639" s="1">
        <v>17.399999999999999</v>
      </c>
      <c r="J5639" s="1" t="s">
        <v>24</v>
      </c>
      <c r="K5639" s="1" t="s">
        <v>1348</v>
      </c>
      <c r="L5639" s="1">
        <v>5</v>
      </c>
      <c r="N5639" s="1">
        <v>3.47</v>
      </c>
      <c r="P5639" s="2">
        <f t="shared" si="366"/>
        <v>104</v>
      </c>
      <c r="R5639" t="str">
        <f t="shared" si="364"/>
        <v/>
      </c>
    </row>
    <row r="5640" spans="1:18" ht="20.399999999999999" x14ac:dyDescent="0.35">
      <c r="A5640" s="1">
        <v>5638</v>
      </c>
      <c r="B5640" s="1" t="s">
        <v>580</v>
      </c>
      <c r="C5640" s="1" t="s">
        <v>53</v>
      </c>
      <c r="D5640" s="1">
        <v>2016</v>
      </c>
      <c r="E5640" s="1">
        <v>39854</v>
      </c>
      <c r="F5640" s="1" t="s">
        <v>28</v>
      </c>
      <c r="G5640" s="1" t="s">
        <v>17</v>
      </c>
      <c r="H5640" s="1" t="s">
        <v>18</v>
      </c>
      <c r="I5640" s="1">
        <v>18</v>
      </c>
      <c r="J5640" s="1" t="s">
        <v>24</v>
      </c>
      <c r="K5640" s="1" t="s">
        <v>196</v>
      </c>
      <c r="L5640" s="1">
        <v>5</v>
      </c>
      <c r="N5640" s="1">
        <v>5.64</v>
      </c>
      <c r="P5640" s="2">
        <f t="shared" si="366"/>
        <v>86.7</v>
      </c>
      <c r="R5640" t="str">
        <f t="shared" si="364"/>
        <v/>
      </c>
    </row>
    <row r="5641" spans="1:18" ht="20.399999999999999" x14ac:dyDescent="0.35">
      <c r="A5641" s="1">
        <v>5639</v>
      </c>
      <c r="B5641" s="1" t="s">
        <v>519</v>
      </c>
      <c r="C5641" s="1" t="s">
        <v>57</v>
      </c>
      <c r="D5641" s="1">
        <v>2013</v>
      </c>
      <c r="E5641" s="1">
        <v>24000</v>
      </c>
      <c r="F5641" s="1" t="s">
        <v>28</v>
      </c>
      <c r="G5641" s="1" t="s">
        <v>17</v>
      </c>
      <c r="H5641" s="1" t="s">
        <v>18</v>
      </c>
      <c r="I5641" s="1">
        <v>16.47</v>
      </c>
      <c r="J5641" s="1" t="s">
        <v>24</v>
      </c>
      <c r="K5641" s="1" t="s">
        <v>114</v>
      </c>
      <c r="L5641" s="1">
        <v>5</v>
      </c>
      <c r="N5641" s="1">
        <v>2.95</v>
      </c>
      <c r="P5641" s="2">
        <f t="shared" si="366"/>
        <v>73.900000000000006</v>
      </c>
      <c r="R5641" t="str">
        <f t="shared" si="364"/>
        <v/>
      </c>
    </row>
    <row r="5642" spans="1:18" ht="20.399999999999999" x14ac:dyDescent="0.35">
      <c r="A5642" s="1">
        <v>5640</v>
      </c>
      <c r="B5642" s="1" t="s">
        <v>143</v>
      </c>
      <c r="C5642" s="1" t="s">
        <v>43</v>
      </c>
      <c r="D5642" s="1">
        <v>2016</v>
      </c>
      <c r="E5642" s="1">
        <v>55000</v>
      </c>
      <c r="F5642" s="1" t="s">
        <v>23</v>
      </c>
      <c r="G5642" s="1" t="s">
        <v>17</v>
      </c>
      <c r="H5642" s="1" t="s">
        <v>18</v>
      </c>
      <c r="I5642" s="1">
        <v>22.9</v>
      </c>
      <c r="J5642" s="1" t="s">
        <v>24</v>
      </c>
      <c r="K5642" s="1" t="s">
        <v>51</v>
      </c>
      <c r="L5642" s="1">
        <v>5</v>
      </c>
      <c r="N5642" s="1">
        <v>5.65</v>
      </c>
      <c r="P5642" s="2">
        <f t="shared" si="366"/>
        <v>74</v>
      </c>
      <c r="R5642" t="str">
        <f t="shared" si="364"/>
        <v/>
      </c>
    </row>
    <row r="5643" spans="1:18" ht="20.399999999999999" x14ac:dyDescent="0.35">
      <c r="A5643" s="1">
        <v>5641</v>
      </c>
      <c r="B5643" s="1" t="s">
        <v>1482</v>
      </c>
      <c r="C5643" s="1" t="s">
        <v>53</v>
      </c>
      <c r="D5643" s="1">
        <v>2012</v>
      </c>
      <c r="E5643" s="1">
        <v>45840</v>
      </c>
      <c r="F5643" s="1" t="s">
        <v>23</v>
      </c>
      <c r="G5643" s="1" t="s">
        <v>35</v>
      </c>
      <c r="H5643" s="1" t="s">
        <v>18</v>
      </c>
      <c r="I5643" s="1">
        <v>11.4</v>
      </c>
      <c r="J5643" s="1" t="s">
        <v>24</v>
      </c>
      <c r="K5643" s="1" t="s">
        <v>973</v>
      </c>
      <c r="L5643" s="1">
        <v>7</v>
      </c>
      <c r="N5643" s="1">
        <v>8.41</v>
      </c>
      <c r="P5643" s="2">
        <f t="shared" si="366"/>
        <v>153.86000000000001</v>
      </c>
      <c r="R5643" t="str">
        <f t="shared" si="364"/>
        <v/>
      </c>
    </row>
    <row r="5644" spans="1:18" ht="20.399999999999999" x14ac:dyDescent="0.35">
      <c r="A5644" s="1">
        <v>5642</v>
      </c>
      <c r="B5644" s="1" t="s">
        <v>918</v>
      </c>
      <c r="C5644" s="1" t="s">
        <v>22</v>
      </c>
      <c r="D5644" s="1">
        <v>2006</v>
      </c>
      <c r="E5644" s="1">
        <v>155000</v>
      </c>
      <c r="F5644" s="1" t="s">
        <v>28</v>
      </c>
      <c r="G5644" s="1" t="s">
        <v>17</v>
      </c>
      <c r="H5644" s="1" t="s">
        <v>145</v>
      </c>
      <c r="I5644" s="1">
        <v>15.4</v>
      </c>
      <c r="J5644" s="1" t="s">
        <v>24</v>
      </c>
      <c r="K5644" s="1" t="s">
        <v>606</v>
      </c>
      <c r="L5644" s="1">
        <v>5</v>
      </c>
      <c r="N5644" s="1">
        <v>0.85</v>
      </c>
      <c r="P5644" s="2">
        <f t="shared" si="366"/>
        <v>94</v>
      </c>
      <c r="R5644" t="str">
        <f t="shared" si="364"/>
        <v/>
      </c>
    </row>
    <row r="5645" spans="1:18" ht="20.399999999999999" x14ac:dyDescent="0.35">
      <c r="A5645" s="1">
        <v>5643</v>
      </c>
      <c r="B5645" s="1" t="s">
        <v>2511</v>
      </c>
      <c r="C5645" s="1" t="s">
        <v>22</v>
      </c>
      <c r="D5645" s="1">
        <v>2003</v>
      </c>
      <c r="E5645" s="1">
        <v>125000</v>
      </c>
      <c r="F5645" s="1" t="s">
        <v>28</v>
      </c>
      <c r="G5645" s="1" t="s">
        <v>17</v>
      </c>
      <c r="H5645" s="1" t="s">
        <v>36</v>
      </c>
      <c r="I5645" s="1">
        <v>18.899999999999999</v>
      </c>
      <c r="J5645" s="1" t="s">
        <v>24</v>
      </c>
      <c r="K5645" s="1" t="s">
        <v>88</v>
      </c>
      <c r="L5645" s="1">
        <v>5</v>
      </c>
      <c r="N5645" s="1">
        <v>0.8</v>
      </c>
      <c r="P5645" s="2">
        <f t="shared" si="366"/>
        <v>67.099999999999994</v>
      </c>
      <c r="R5645" t="str">
        <f t="shared" ref="R5645:R5708" si="367">IF(Q5645&lt;&gt;"", ((Q5645 - P5645) / Q5645) * 100, "")</f>
        <v/>
      </c>
    </row>
    <row r="5646" spans="1:18" ht="20.399999999999999" x14ac:dyDescent="0.35">
      <c r="A5646" s="1">
        <v>5644</v>
      </c>
      <c r="B5646" s="1" t="s">
        <v>743</v>
      </c>
      <c r="C5646" s="1" t="s">
        <v>34</v>
      </c>
      <c r="D5646" s="1">
        <v>2014</v>
      </c>
      <c r="E5646" s="1">
        <v>52951</v>
      </c>
      <c r="F5646" s="1" t="s">
        <v>23</v>
      </c>
      <c r="G5646" s="1" t="s">
        <v>17</v>
      </c>
      <c r="H5646" s="1" t="s">
        <v>18</v>
      </c>
      <c r="I5646" s="1">
        <v>20.14</v>
      </c>
      <c r="J5646" s="1" t="s">
        <v>24</v>
      </c>
      <c r="K5646" s="1" t="s">
        <v>756</v>
      </c>
      <c r="L5646" s="1">
        <v>5</v>
      </c>
      <c r="M5646" s="1" t="s">
        <v>757</v>
      </c>
      <c r="N5646" s="1">
        <v>5.65</v>
      </c>
      <c r="P5646" s="2">
        <f t="shared" si="366"/>
        <v>88</v>
      </c>
      <c r="Q5646">
        <f t="shared" ref="Q5646:Q5697" si="368">VALUE(SUBSTITUTE(SUBSTITUTE(TRIM(M5646), CHAR(160), ""), " Lakh", "")) * 100000</f>
        <v>1032000</v>
      </c>
      <c r="R5646">
        <f t="shared" si="367"/>
        <v>99.991472868217059</v>
      </c>
    </row>
    <row r="5647" spans="1:18" ht="20.399999999999999" x14ac:dyDescent="0.35">
      <c r="A5647" s="1">
        <v>5645</v>
      </c>
      <c r="B5647" s="1" t="s">
        <v>469</v>
      </c>
      <c r="C5647" s="1" t="s">
        <v>57</v>
      </c>
      <c r="D5647" s="1">
        <v>2013</v>
      </c>
      <c r="E5647" s="1">
        <v>49000</v>
      </c>
      <c r="F5647" s="1" t="s">
        <v>28</v>
      </c>
      <c r="G5647" s="1" t="s">
        <v>17</v>
      </c>
      <c r="H5647" s="1" t="s">
        <v>18</v>
      </c>
      <c r="I5647" s="1">
        <v>17.100000000000001</v>
      </c>
      <c r="J5647" s="1" t="s">
        <v>24</v>
      </c>
      <c r="K5647" s="1" t="s">
        <v>283</v>
      </c>
      <c r="L5647" s="1">
        <v>5</v>
      </c>
      <c r="N5647" s="1">
        <v>4.5</v>
      </c>
      <c r="P5647" s="2">
        <f t="shared" si="366"/>
        <v>121.3</v>
      </c>
      <c r="R5647" t="str">
        <f t="shared" si="367"/>
        <v/>
      </c>
    </row>
    <row r="5648" spans="1:18" ht="20.399999999999999" x14ac:dyDescent="0.35">
      <c r="A5648" s="1">
        <v>5646</v>
      </c>
      <c r="B5648" s="1" t="s">
        <v>824</v>
      </c>
      <c r="C5648" s="1" t="s">
        <v>129</v>
      </c>
      <c r="D5648" s="1">
        <v>2015</v>
      </c>
      <c r="E5648" s="1">
        <v>52000</v>
      </c>
      <c r="F5648" s="1" t="s">
        <v>23</v>
      </c>
      <c r="G5648" s="1" t="s">
        <v>17</v>
      </c>
      <c r="H5648" s="1" t="s">
        <v>18</v>
      </c>
      <c r="I5648" s="1">
        <v>28.09</v>
      </c>
      <c r="J5648" s="1" t="s">
        <v>24</v>
      </c>
      <c r="K5648" s="1" t="s">
        <v>80</v>
      </c>
      <c r="L5648" s="1">
        <v>5</v>
      </c>
      <c r="N5648" s="1">
        <v>6.9</v>
      </c>
      <c r="P5648" s="2">
        <f t="shared" si="366"/>
        <v>88.5</v>
      </c>
      <c r="R5648" t="str">
        <f t="shared" si="367"/>
        <v/>
      </c>
    </row>
    <row r="5649" spans="1:18" ht="20.399999999999999" x14ac:dyDescent="0.35">
      <c r="A5649" s="1">
        <v>5647</v>
      </c>
      <c r="B5649" s="1" t="s">
        <v>2749</v>
      </c>
      <c r="C5649" s="1" t="s">
        <v>15</v>
      </c>
      <c r="D5649" s="1">
        <v>2001</v>
      </c>
      <c r="E5649" s="1">
        <v>227000</v>
      </c>
      <c r="F5649" s="1" t="s">
        <v>23</v>
      </c>
      <c r="G5649" s="1" t="s">
        <v>17</v>
      </c>
      <c r="H5649" s="1" t="s">
        <v>92</v>
      </c>
      <c r="I5649" s="1">
        <v>0</v>
      </c>
      <c r="J5649" s="1" t="s">
        <v>24</v>
      </c>
      <c r="K5649" s="1" t="s">
        <v>188</v>
      </c>
      <c r="L5649" s="1">
        <v>8</v>
      </c>
      <c r="N5649" s="1">
        <v>2.2000000000000002</v>
      </c>
      <c r="P5649" s="2"/>
      <c r="R5649" t="str">
        <f t="shared" si="367"/>
        <v/>
      </c>
    </row>
    <row r="5650" spans="1:18" ht="20.399999999999999" x14ac:dyDescent="0.35">
      <c r="A5650" s="1">
        <v>5648</v>
      </c>
      <c r="B5650" s="1" t="s">
        <v>1383</v>
      </c>
      <c r="C5650" s="1" t="s">
        <v>43</v>
      </c>
      <c r="D5650" s="1">
        <v>2013</v>
      </c>
      <c r="E5650" s="1">
        <v>120005</v>
      </c>
      <c r="F5650" s="1" t="s">
        <v>23</v>
      </c>
      <c r="G5650" s="1" t="s">
        <v>17</v>
      </c>
      <c r="H5650" s="1" t="s">
        <v>18</v>
      </c>
      <c r="I5650" s="1">
        <v>21.64</v>
      </c>
      <c r="J5650" s="1" t="s">
        <v>24</v>
      </c>
      <c r="K5650" s="1" t="s">
        <v>996</v>
      </c>
      <c r="L5650" s="1">
        <v>5</v>
      </c>
      <c r="N5650" s="1">
        <v>4</v>
      </c>
      <c r="P5650" s="2">
        <f t="shared" ref="P5650:P5681" si="369">--LEFT(K5650, FIND(" ", K5650) - 1)</f>
        <v>84.8</v>
      </c>
      <c r="R5650" t="str">
        <f t="shared" si="367"/>
        <v/>
      </c>
    </row>
    <row r="5651" spans="1:18" ht="20.399999999999999" x14ac:dyDescent="0.35">
      <c r="A5651" s="1">
        <v>5649</v>
      </c>
      <c r="B5651" s="1" t="s">
        <v>2214</v>
      </c>
      <c r="C5651" s="1" t="s">
        <v>15</v>
      </c>
      <c r="D5651" s="1">
        <v>2015</v>
      </c>
      <c r="E5651" s="1">
        <v>33000</v>
      </c>
      <c r="F5651" s="1" t="s">
        <v>28</v>
      </c>
      <c r="G5651" s="1" t="s">
        <v>17</v>
      </c>
      <c r="H5651" s="1" t="s">
        <v>18</v>
      </c>
      <c r="I5651" s="1">
        <v>15</v>
      </c>
      <c r="J5651" s="1" t="s">
        <v>24</v>
      </c>
      <c r="K5651" s="1" t="s">
        <v>298</v>
      </c>
      <c r="L5651" s="1">
        <v>5</v>
      </c>
      <c r="N5651" s="1">
        <v>5.6</v>
      </c>
      <c r="P5651" s="2">
        <f t="shared" si="369"/>
        <v>103.52</v>
      </c>
      <c r="R5651" t="str">
        <f t="shared" si="367"/>
        <v/>
      </c>
    </row>
    <row r="5652" spans="1:18" ht="20.399999999999999" x14ac:dyDescent="0.35">
      <c r="A5652" s="1">
        <v>5650</v>
      </c>
      <c r="B5652" s="1" t="s">
        <v>1009</v>
      </c>
      <c r="C5652" s="1" t="s">
        <v>61</v>
      </c>
      <c r="D5652" s="1">
        <v>2016</v>
      </c>
      <c r="E5652" s="1">
        <v>126000</v>
      </c>
      <c r="F5652" s="1" t="s">
        <v>28</v>
      </c>
      <c r="G5652" s="1" t="s">
        <v>17</v>
      </c>
      <c r="H5652" s="1" t="s">
        <v>18</v>
      </c>
      <c r="I5652" s="1">
        <v>15.1</v>
      </c>
      <c r="J5652" s="1" t="s">
        <v>24</v>
      </c>
      <c r="K5652" s="1" t="s">
        <v>239</v>
      </c>
      <c r="L5652" s="1">
        <v>7</v>
      </c>
      <c r="M5652" s="1" t="s">
        <v>2372</v>
      </c>
      <c r="N5652" s="1">
        <v>2.2000000000000002</v>
      </c>
      <c r="P5652" s="2">
        <f t="shared" si="369"/>
        <v>73</v>
      </c>
      <c r="Q5652">
        <f t="shared" si="368"/>
        <v>443000</v>
      </c>
      <c r="R5652">
        <f t="shared" si="367"/>
        <v>99.983521444695256</v>
      </c>
    </row>
    <row r="5653" spans="1:18" ht="20.399999999999999" x14ac:dyDescent="0.35">
      <c r="A5653" s="1">
        <v>5651</v>
      </c>
      <c r="B5653" s="1" t="s">
        <v>2750</v>
      </c>
      <c r="C5653" s="1" t="s">
        <v>74</v>
      </c>
      <c r="D5653" s="1">
        <v>2013</v>
      </c>
      <c r="E5653" s="1">
        <v>66700</v>
      </c>
      <c r="F5653" s="1" t="s">
        <v>28</v>
      </c>
      <c r="G5653" s="1" t="s">
        <v>17</v>
      </c>
      <c r="H5653" s="1" t="s">
        <v>18</v>
      </c>
      <c r="I5653" s="1">
        <v>15</v>
      </c>
      <c r="J5653" s="1" t="s">
        <v>24</v>
      </c>
      <c r="K5653" s="1" t="s">
        <v>103</v>
      </c>
      <c r="L5653" s="1">
        <v>5</v>
      </c>
      <c r="N5653" s="1">
        <v>4</v>
      </c>
      <c r="P5653" s="2">
        <f t="shared" si="369"/>
        <v>103.5</v>
      </c>
      <c r="R5653" t="str">
        <f t="shared" si="367"/>
        <v/>
      </c>
    </row>
    <row r="5654" spans="1:18" ht="20.399999999999999" x14ac:dyDescent="0.35">
      <c r="A5654" s="1">
        <v>5652</v>
      </c>
      <c r="B5654" s="1" t="s">
        <v>676</v>
      </c>
      <c r="C5654" s="1" t="s">
        <v>43</v>
      </c>
      <c r="D5654" s="1">
        <v>2014</v>
      </c>
      <c r="E5654" s="1">
        <v>122000</v>
      </c>
      <c r="F5654" s="1" t="s">
        <v>23</v>
      </c>
      <c r="G5654" s="1" t="s">
        <v>17</v>
      </c>
      <c r="H5654" s="1" t="s">
        <v>36</v>
      </c>
      <c r="I5654" s="1">
        <v>12.55</v>
      </c>
      <c r="J5654" s="1" t="s">
        <v>24</v>
      </c>
      <c r="K5654" s="1" t="s">
        <v>207</v>
      </c>
      <c r="L5654" s="1">
        <v>7</v>
      </c>
      <c r="N5654" s="1">
        <v>16</v>
      </c>
      <c r="P5654" s="2">
        <f t="shared" si="369"/>
        <v>168.5</v>
      </c>
      <c r="R5654" t="str">
        <f t="shared" si="367"/>
        <v/>
      </c>
    </row>
    <row r="5655" spans="1:18" ht="20.399999999999999" x14ac:dyDescent="0.35">
      <c r="A5655" s="1">
        <v>5653</v>
      </c>
      <c r="B5655" s="1" t="s">
        <v>446</v>
      </c>
      <c r="C5655" s="1" t="s">
        <v>15</v>
      </c>
      <c r="D5655" s="1">
        <v>2016</v>
      </c>
      <c r="E5655" s="1">
        <v>29000</v>
      </c>
      <c r="F5655" s="1" t="s">
        <v>23</v>
      </c>
      <c r="G5655" s="1" t="s">
        <v>17</v>
      </c>
      <c r="H5655" s="1" t="s">
        <v>18</v>
      </c>
      <c r="I5655" s="1">
        <v>19.670000000000002</v>
      </c>
      <c r="J5655" s="1" t="s">
        <v>24</v>
      </c>
      <c r="K5655" s="1" t="s">
        <v>25</v>
      </c>
      <c r="L5655" s="1">
        <v>5</v>
      </c>
      <c r="N5655" s="1">
        <v>12.6</v>
      </c>
      <c r="P5655" s="2">
        <f t="shared" si="369"/>
        <v>126.2</v>
      </c>
      <c r="R5655" t="str">
        <f t="shared" si="367"/>
        <v/>
      </c>
    </row>
    <row r="5656" spans="1:18" ht="20.399999999999999" x14ac:dyDescent="0.35">
      <c r="A5656" s="1">
        <v>5654</v>
      </c>
      <c r="B5656" s="1" t="s">
        <v>121</v>
      </c>
      <c r="C5656" s="1" t="s">
        <v>53</v>
      </c>
      <c r="D5656" s="1">
        <v>2014</v>
      </c>
      <c r="E5656" s="1">
        <v>42315</v>
      </c>
      <c r="F5656" s="1" t="s">
        <v>28</v>
      </c>
      <c r="G5656" s="1" t="s">
        <v>17</v>
      </c>
      <c r="H5656" s="1" t="s">
        <v>18</v>
      </c>
      <c r="I5656" s="1">
        <v>18.5</v>
      </c>
      <c r="J5656" s="1" t="s">
        <v>24</v>
      </c>
      <c r="K5656" s="1" t="s">
        <v>122</v>
      </c>
      <c r="L5656" s="1">
        <v>5</v>
      </c>
      <c r="N5656" s="1">
        <v>4.79</v>
      </c>
      <c r="P5656" s="2">
        <f t="shared" si="369"/>
        <v>82.9</v>
      </c>
      <c r="R5656" t="str">
        <f t="shared" si="367"/>
        <v/>
      </c>
    </row>
    <row r="5657" spans="1:18" ht="20.399999999999999" x14ac:dyDescent="0.35">
      <c r="A5657" s="1">
        <v>5655</v>
      </c>
      <c r="B5657" s="1" t="s">
        <v>14</v>
      </c>
      <c r="C5657" s="1" t="s">
        <v>15</v>
      </c>
      <c r="D5657" s="1">
        <v>2015</v>
      </c>
      <c r="E5657" s="1">
        <v>22001</v>
      </c>
      <c r="F5657" s="1" t="s">
        <v>16</v>
      </c>
      <c r="G5657" s="1" t="s">
        <v>17</v>
      </c>
      <c r="H5657" s="1" t="s">
        <v>18</v>
      </c>
      <c r="I5657" s="1">
        <v>26.6</v>
      </c>
      <c r="J5657" s="1" t="s">
        <v>19</v>
      </c>
      <c r="K5657" s="1" t="s">
        <v>20</v>
      </c>
      <c r="L5657" s="1">
        <v>5</v>
      </c>
      <c r="N5657" s="1">
        <v>3.65</v>
      </c>
      <c r="P5657" s="2">
        <f t="shared" si="369"/>
        <v>58.16</v>
      </c>
      <c r="R5657" t="str">
        <f t="shared" si="367"/>
        <v/>
      </c>
    </row>
    <row r="5658" spans="1:18" ht="20.399999999999999" x14ac:dyDescent="0.35">
      <c r="A5658" s="1">
        <v>5656</v>
      </c>
      <c r="B5658" s="1" t="s">
        <v>315</v>
      </c>
      <c r="C5658" s="1" t="s">
        <v>53</v>
      </c>
      <c r="D5658" s="1">
        <v>2016</v>
      </c>
      <c r="E5658" s="1">
        <v>84580</v>
      </c>
      <c r="F5658" s="1" t="s">
        <v>23</v>
      </c>
      <c r="G5658" s="1" t="s">
        <v>17</v>
      </c>
      <c r="H5658" s="1" t="s">
        <v>18</v>
      </c>
      <c r="I5658" s="1">
        <v>26</v>
      </c>
      <c r="J5658" s="1" t="s">
        <v>24</v>
      </c>
      <c r="K5658" s="1" t="s">
        <v>69</v>
      </c>
      <c r="L5658" s="1">
        <v>5</v>
      </c>
      <c r="N5658" s="1">
        <v>6.83</v>
      </c>
      <c r="P5658" s="2">
        <f t="shared" si="369"/>
        <v>98.6</v>
      </c>
      <c r="R5658" t="str">
        <f t="shared" si="367"/>
        <v/>
      </c>
    </row>
    <row r="5659" spans="1:18" ht="20.399999999999999" x14ac:dyDescent="0.35">
      <c r="A5659" s="1">
        <v>5657</v>
      </c>
      <c r="B5659" s="1" t="s">
        <v>2100</v>
      </c>
      <c r="C5659" s="1" t="s">
        <v>43</v>
      </c>
      <c r="D5659" s="1">
        <v>2002</v>
      </c>
      <c r="E5659" s="1">
        <v>75000</v>
      </c>
      <c r="F5659" s="1" t="s">
        <v>28</v>
      </c>
      <c r="G5659" s="1" t="s">
        <v>17</v>
      </c>
      <c r="H5659" s="1" t="s">
        <v>18</v>
      </c>
      <c r="I5659" s="1">
        <v>16.100000000000001</v>
      </c>
      <c r="J5659" s="1" t="s">
        <v>24</v>
      </c>
      <c r="K5659" s="1" t="s">
        <v>564</v>
      </c>
      <c r="L5659" s="1">
        <v>4</v>
      </c>
      <c r="N5659" s="1">
        <v>0.51</v>
      </c>
      <c r="P5659" s="2">
        <f t="shared" si="369"/>
        <v>37</v>
      </c>
      <c r="R5659" t="str">
        <f t="shared" si="367"/>
        <v/>
      </c>
    </row>
    <row r="5660" spans="1:18" ht="20.399999999999999" x14ac:dyDescent="0.35">
      <c r="A5660" s="1">
        <v>5658</v>
      </c>
      <c r="B5660" s="1" t="s">
        <v>848</v>
      </c>
      <c r="C5660" s="1" t="s">
        <v>22</v>
      </c>
      <c r="D5660" s="1">
        <v>2006</v>
      </c>
      <c r="E5660" s="1">
        <v>85000</v>
      </c>
      <c r="F5660" s="1" t="s">
        <v>28</v>
      </c>
      <c r="G5660" s="1" t="s">
        <v>17</v>
      </c>
      <c r="H5660" s="1" t="s">
        <v>36</v>
      </c>
      <c r="I5660" s="1">
        <v>13.8</v>
      </c>
      <c r="J5660" s="1" t="s">
        <v>24</v>
      </c>
      <c r="K5660" s="1" t="s">
        <v>424</v>
      </c>
      <c r="L5660" s="1">
        <v>5</v>
      </c>
      <c r="N5660" s="1">
        <v>0.69</v>
      </c>
      <c r="P5660" s="2">
        <f t="shared" si="369"/>
        <v>70</v>
      </c>
      <c r="R5660" t="str">
        <f t="shared" si="367"/>
        <v/>
      </c>
    </row>
    <row r="5661" spans="1:18" ht="20.399999999999999" x14ac:dyDescent="0.35">
      <c r="A5661" s="1">
        <v>5659</v>
      </c>
      <c r="B5661" s="1" t="s">
        <v>2080</v>
      </c>
      <c r="C5661" s="1" t="s">
        <v>61</v>
      </c>
      <c r="D5661" s="1">
        <v>2015</v>
      </c>
      <c r="E5661" s="1">
        <v>24296</v>
      </c>
      <c r="F5661" s="1" t="s">
        <v>28</v>
      </c>
      <c r="G5661" s="1" t="s">
        <v>17</v>
      </c>
      <c r="H5661" s="1" t="s">
        <v>18</v>
      </c>
      <c r="I5661" s="1">
        <v>20.85</v>
      </c>
      <c r="J5661" s="1" t="s">
        <v>24</v>
      </c>
      <c r="K5661" s="1" t="s">
        <v>544</v>
      </c>
      <c r="L5661" s="1">
        <v>5</v>
      </c>
      <c r="N5661" s="1">
        <v>4.6500000000000004</v>
      </c>
      <c r="P5661" s="2">
        <f t="shared" si="369"/>
        <v>83.14</v>
      </c>
      <c r="R5661" t="str">
        <f t="shared" si="367"/>
        <v/>
      </c>
    </row>
    <row r="5662" spans="1:18" ht="20.399999999999999" x14ac:dyDescent="0.35">
      <c r="A5662" s="1">
        <v>5660</v>
      </c>
      <c r="B5662" s="1" t="s">
        <v>943</v>
      </c>
      <c r="C5662" s="1" t="s">
        <v>57</v>
      </c>
      <c r="D5662" s="1">
        <v>2014</v>
      </c>
      <c r="E5662" s="1">
        <v>40000</v>
      </c>
      <c r="F5662" s="1" t="s">
        <v>28</v>
      </c>
      <c r="G5662" s="1" t="s">
        <v>17</v>
      </c>
      <c r="H5662" s="1" t="s">
        <v>18</v>
      </c>
      <c r="I5662" s="1">
        <v>16.8</v>
      </c>
      <c r="J5662" s="1" t="s">
        <v>24</v>
      </c>
      <c r="K5662" s="1" t="s">
        <v>58</v>
      </c>
      <c r="L5662" s="1">
        <v>5</v>
      </c>
      <c r="N5662" s="1">
        <v>6.49</v>
      </c>
      <c r="P5662" s="2">
        <f t="shared" si="369"/>
        <v>116.3</v>
      </c>
      <c r="R5662" t="str">
        <f t="shared" si="367"/>
        <v/>
      </c>
    </row>
    <row r="5663" spans="1:18" ht="20.399999999999999" x14ac:dyDescent="0.35">
      <c r="A5663" s="1">
        <v>5661</v>
      </c>
      <c r="B5663" s="1" t="s">
        <v>1921</v>
      </c>
      <c r="C5663" s="1" t="s">
        <v>27</v>
      </c>
      <c r="D5663" s="1">
        <v>2009</v>
      </c>
      <c r="E5663" s="1">
        <v>64514</v>
      </c>
      <c r="F5663" s="1" t="s">
        <v>23</v>
      </c>
      <c r="G5663" s="1" t="s">
        <v>17</v>
      </c>
      <c r="H5663" s="1" t="s">
        <v>18</v>
      </c>
      <c r="I5663" s="1">
        <v>16.8</v>
      </c>
      <c r="J5663" s="1" t="s">
        <v>24</v>
      </c>
      <c r="K5663" s="1" t="s">
        <v>215</v>
      </c>
      <c r="L5663" s="1">
        <v>5</v>
      </c>
      <c r="N5663" s="1">
        <v>2.9</v>
      </c>
      <c r="P5663" s="2">
        <f t="shared" si="369"/>
        <v>110</v>
      </c>
      <c r="R5663" t="str">
        <f t="shared" si="367"/>
        <v/>
      </c>
    </row>
    <row r="5664" spans="1:18" ht="20.399999999999999" x14ac:dyDescent="0.35">
      <c r="A5664" s="1">
        <v>5662</v>
      </c>
      <c r="B5664" s="1" t="s">
        <v>596</v>
      </c>
      <c r="C5664" s="1" t="s">
        <v>61</v>
      </c>
      <c r="D5664" s="1">
        <v>2016</v>
      </c>
      <c r="E5664" s="1">
        <v>35000</v>
      </c>
      <c r="F5664" s="1" t="s">
        <v>28</v>
      </c>
      <c r="G5664" s="1" t="s">
        <v>17</v>
      </c>
      <c r="H5664" s="1" t="s">
        <v>18</v>
      </c>
      <c r="I5664" s="1">
        <v>17.010000000000002</v>
      </c>
      <c r="J5664" s="1" t="s">
        <v>24</v>
      </c>
      <c r="K5664" s="1" t="s">
        <v>283</v>
      </c>
      <c r="L5664" s="1">
        <v>5</v>
      </c>
      <c r="N5664" s="1">
        <v>7.4</v>
      </c>
      <c r="P5664" s="2">
        <f t="shared" si="369"/>
        <v>121.3</v>
      </c>
      <c r="R5664" t="str">
        <f t="shared" si="367"/>
        <v/>
      </c>
    </row>
    <row r="5665" spans="1:18" ht="20.399999999999999" x14ac:dyDescent="0.35">
      <c r="A5665" s="1">
        <v>5663</v>
      </c>
      <c r="B5665" s="1" t="s">
        <v>148</v>
      </c>
      <c r="C5665" s="1" t="s">
        <v>74</v>
      </c>
      <c r="D5665" s="1">
        <v>2016</v>
      </c>
      <c r="E5665" s="1">
        <v>41000</v>
      </c>
      <c r="F5665" s="1" t="s">
        <v>28</v>
      </c>
      <c r="G5665" s="1" t="s">
        <v>17</v>
      </c>
      <c r="H5665" s="1" t="s">
        <v>36</v>
      </c>
      <c r="I5665" s="1">
        <v>25.17</v>
      </c>
      <c r="J5665" s="1" t="s">
        <v>24</v>
      </c>
      <c r="K5665" s="1" t="s">
        <v>149</v>
      </c>
      <c r="L5665" s="1">
        <v>5</v>
      </c>
      <c r="N5665" s="1">
        <v>3.25</v>
      </c>
      <c r="P5665" s="2">
        <f t="shared" si="369"/>
        <v>53.3</v>
      </c>
      <c r="R5665" t="str">
        <f t="shared" si="367"/>
        <v/>
      </c>
    </row>
    <row r="5666" spans="1:18" ht="20.399999999999999" x14ac:dyDescent="0.35">
      <c r="A5666" s="1">
        <v>5664</v>
      </c>
      <c r="B5666" s="1" t="s">
        <v>392</v>
      </c>
      <c r="C5666" s="1" t="s">
        <v>129</v>
      </c>
      <c r="D5666" s="1">
        <v>2008</v>
      </c>
      <c r="E5666" s="1">
        <v>60123</v>
      </c>
      <c r="F5666" s="1" t="s">
        <v>28</v>
      </c>
      <c r="G5666" s="1" t="s">
        <v>17</v>
      </c>
      <c r="H5666" s="1" t="s">
        <v>36</v>
      </c>
      <c r="I5666" s="1">
        <v>18.899999999999999</v>
      </c>
      <c r="J5666" s="1" t="s">
        <v>24</v>
      </c>
      <c r="K5666" s="1" t="s">
        <v>88</v>
      </c>
      <c r="L5666" s="1">
        <v>5</v>
      </c>
      <c r="N5666" s="1">
        <v>1.95</v>
      </c>
      <c r="P5666" s="2">
        <f t="shared" si="369"/>
        <v>67.099999999999994</v>
      </c>
      <c r="R5666" t="str">
        <f t="shared" si="367"/>
        <v/>
      </c>
    </row>
    <row r="5667" spans="1:18" ht="20.399999999999999" x14ac:dyDescent="0.35">
      <c r="A5667" s="1">
        <v>5665</v>
      </c>
      <c r="B5667" s="1" t="s">
        <v>144</v>
      </c>
      <c r="C5667" s="1" t="s">
        <v>43</v>
      </c>
      <c r="D5667" s="1">
        <v>2015</v>
      </c>
      <c r="E5667" s="1">
        <v>53000</v>
      </c>
      <c r="F5667" s="1" t="s">
        <v>28</v>
      </c>
      <c r="G5667" s="1" t="s">
        <v>17</v>
      </c>
      <c r="H5667" s="1" t="s">
        <v>36</v>
      </c>
      <c r="I5667" s="1">
        <v>18.899999999999999</v>
      </c>
      <c r="J5667" s="1" t="s">
        <v>24</v>
      </c>
      <c r="K5667" s="1" t="s">
        <v>110</v>
      </c>
      <c r="L5667" s="1">
        <v>5</v>
      </c>
      <c r="N5667" s="1">
        <v>4</v>
      </c>
      <c r="P5667" s="2">
        <f t="shared" si="369"/>
        <v>82</v>
      </c>
      <c r="R5667" t="str">
        <f t="shared" si="367"/>
        <v/>
      </c>
    </row>
    <row r="5668" spans="1:18" ht="20.399999999999999" x14ac:dyDescent="0.35">
      <c r="A5668" s="1">
        <v>5666</v>
      </c>
      <c r="B5668" s="1" t="s">
        <v>1047</v>
      </c>
      <c r="C5668" s="1" t="s">
        <v>61</v>
      </c>
      <c r="D5668" s="1">
        <v>2017</v>
      </c>
      <c r="E5668" s="1">
        <v>9000</v>
      </c>
      <c r="F5668" s="1" t="s">
        <v>28</v>
      </c>
      <c r="G5668" s="1" t="s">
        <v>17</v>
      </c>
      <c r="H5668" s="1" t="s">
        <v>18</v>
      </c>
      <c r="I5668" s="1">
        <v>18.600000000000001</v>
      </c>
      <c r="J5668" s="1" t="s">
        <v>24</v>
      </c>
      <c r="K5668" s="1" t="s">
        <v>368</v>
      </c>
      <c r="L5668" s="1">
        <v>5</v>
      </c>
      <c r="N5668" s="1">
        <v>6.85</v>
      </c>
      <c r="P5668" s="2">
        <f t="shared" si="369"/>
        <v>81.83</v>
      </c>
      <c r="R5668" t="str">
        <f t="shared" si="367"/>
        <v/>
      </c>
    </row>
    <row r="5669" spans="1:18" ht="20.399999999999999" x14ac:dyDescent="0.35">
      <c r="A5669" s="1">
        <v>5667</v>
      </c>
      <c r="B5669" s="1" t="s">
        <v>580</v>
      </c>
      <c r="C5669" s="1" t="s">
        <v>34</v>
      </c>
      <c r="D5669" s="1">
        <v>2015</v>
      </c>
      <c r="E5669" s="1">
        <v>53497</v>
      </c>
      <c r="F5669" s="1" t="s">
        <v>28</v>
      </c>
      <c r="G5669" s="1" t="s">
        <v>17</v>
      </c>
      <c r="H5669" s="1" t="s">
        <v>18</v>
      </c>
      <c r="I5669" s="1">
        <v>18</v>
      </c>
      <c r="J5669" s="1" t="s">
        <v>24</v>
      </c>
      <c r="K5669" s="1" t="s">
        <v>196</v>
      </c>
      <c r="L5669" s="1">
        <v>5</v>
      </c>
      <c r="N5669" s="1">
        <v>5.45</v>
      </c>
      <c r="P5669" s="2">
        <f t="shared" si="369"/>
        <v>86.7</v>
      </c>
      <c r="R5669" t="str">
        <f t="shared" si="367"/>
        <v/>
      </c>
    </row>
    <row r="5670" spans="1:18" ht="20.399999999999999" x14ac:dyDescent="0.35">
      <c r="A5670" s="1">
        <v>5668</v>
      </c>
      <c r="B5670" s="1" t="s">
        <v>924</v>
      </c>
      <c r="C5670" s="1" t="s">
        <v>39</v>
      </c>
      <c r="D5670" s="1">
        <v>2007</v>
      </c>
      <c r="E5670" s="1">
        <v>68000</v>
      </c>
      <c r="F5670" s="1" t="s">
        <v>23</v>
      </c>
      <c r="G5670" s="1" t="s">
        <v>17</v>
      </c>
      <c r="H5670" s="1" t="s">
        <v>18</v>
      </c>
      <c r="I5670" s="1">
        <v>17.8</v>
      </c>
      <c r="J5670" s="1" t="s">
        <v>24</v>
      </c>
      <c r="K5670" s="1" t="s">
        <v>159</v>
      </c>
      <c r="L5670" s="1">
        <v>5</v>
      </c>
      <c r="N5670" s="1">
        <v>1.99</v>
      </c>
      <c r="P5670" s="2">
        <f t="shared" si="369"/>
        <v>68</v>
      </c>
      <c r="R5670" t="str">
        <f t="shared" si="367"/>
        <v/>
      </c>
    </row>
    <row r="5671" spans="1:18" ht="20.399999999999999" x14ac:dyDescent="0.35">
      <c r="A5671" s="1">
        <v>5669</v>
      </c>
      <c r="B5671" s="1" t="s">
        <v>1629</v>
      </c>
      <c r="C5671" s="1" t="s">
        <v>39</v>
      </c>
      <c r="D5671" s="1">
        <v>2014</v>
      </c>
      <c r="E5671" s="1">
        <v>65000</v>
      </c>
      <c r="F5671" s="1" t="s">
        <v>23</v>
      </c>
      <c r="G5671" s="1" t="s">
        <v>35</v>
      </c>
      <c r="H5671" s="1" t="s">
        <v>18</v>
      </c>
      <c r="I5671" s="1">
        <v>19.079999999999998</v>
      </c>
      <c r="J5671" s="1" t="s">
        <v>24</v>
      </c>
      <c r="K5671" s="1" t="s">
        <v>235</v>
      </c>
      <c r="L5671" s="1">
        <v>5</v>
      </c>
      <c r="N5671" s="1">
        <v>8.99</v>
      </c>
      <c r="P5671" s="2">
        <f t="shared" si="369"/>
        <v>126.32</v>
      </c>
      <c r="R5671" t="str">
        <f t="shared" si="367"/>
        <v/>
      </c>
    </row>
    <row r="5672" spans="1:18" ht="20.399999999999999" x14ac:dyDescent="0.35">
      <c r="A5672" s="1">
        <v>5670</v>
      </c>
      <c r="B5672" s="1" t="s">
        <v>2751</v>
      </c>
      <c r="C5672" s="1" t="s">
        <v>57</v>
      </c>
      <c r="D5672" s="1">
        <v>2014</v>
      </c>
      <c r="E5672" s="1">
        <v>45155</v>
      </c>
      <c r="F5672" s="1" t="s">
        <v>23</v>
      </c>
      <c r="G5672" s="1" t="s">
        <v>17</v>
      </c>
      <c r="H5672" s="1" t="s">
        <v>18</v>
      </c>
      <c r="I5672" s="1">
        <v>23.59</v>
      </c>
      <c r="J5672" s="1" t="s">
        <v>24</v>
      </c>
      <c r="K5672" s="1" t="s">
        <v>398</v>
      </c>
      <c r="L5672" s="1">
        <v>5</v>
      </c>
      <c r="N5672" s="1">
        <v>6.5</v>
      </c>
      <c r="P5672" s="2">
        <f t="shared" si="369"/>
        <v>67.040000000000006</v>
      </c>
      <c r="R5672" t="str">
        <f t="shared" si="367"/>
        <v/>
      </c>
    </row>
    <row r="5673" spans="1:18" ht="20.399999999999999" x14ac:dyDescent="0.35">
      <c r="A5673" s="1">
        <v>5671</v>
      </c>
      <c r="B5673" s="1" t="s">
        <v>288</v>
      </c>
      <c r="C5673" s="1" t="s">
        <v>34</v>
      </c>
      <c r="D5673" s="1">
        <v>2018</v>
      </c>
      <c r="E5673" s="1">
        <v>20026</v>
      </c>
      <c r="F5673" s="1" t="s">
        <v>28</v>
      </c>
      <c r="G5673" s="1" t="s">
        <v>35</v>
      </c>
      <c r="H5673" s="1" t="s">
        <v>18</v>
      </c>
      <c r="I5673" s="1">
        <v>19</v>
      </c>
      <c r="J5673" s="1" t="s">
        <v>24</v>
      </c>
      <c r="K5673" s="1" t="s">
        <v>29</v>
      </c>
      <c r="L5673" s="1">
        <v>5</v>
      </c>
      <c r="N5673" s="1">
        <v>9.27</v>
      </c>
      <c r="P5673" s="2">
        <f t="shared" si="369"/>
        <v>88.7</v>
      </c>
      <c r="R5673" t="str">
        <f t="shared" si="367"/>
        <v/>
      </c>
    </row>
    <row r="5674" spans="1:18" ht="20.399999999999999" x14ac:dyDescent="0.35">
      <c r="A5674" s="1">
        <v>5672</v>
      </c>
      <c r="B5674" s="1" t="s">
        <v>788</v>
      </c>
      <c r="C5674" s="1" t="s">
        <v>129</v>
      </c>
      <c r="D5674" s="1">
        <v>2015</v>
      </c>
      <c r="E5674" s="1">
        <v>60000</v>
      </c>
      <c r="F5674" s="1" t="s">
        <v>23</v>
      </c>
      <c r="G5674" s="1" t="s">
        <v>17</v>
      </c>
      <c r="H5674" s="1" t="s">
        <v>18</v>
      </c>
      <c r="I5674" s="1">
        <v>23.9</v>
      </c>
      <c r="J5674" s="1" t="s">
        <v>24</v>
      </c>
      <c r="K5674" s="1" t="s">
        <v>25</v>
      </c>
      <c r="L5674" s="1">
        <v>5</v>
      </c>
      <c r="N5674" s="1">
        <v>6.99</v>
      </c>
      <c r="P5674" s="2">
        <f t="shared" si="369"/>
        <v>126.2</v>
      </c>
      <c r="R5674" t="str">
        <f t="shared" si="367"/>
        <v/>
      </c>
    </row>
    <row r="5675" spans="1:18" ht="20.399999999999999" x14ac:dyDescent="0.35">
      <c r="A5675" s="1">
        <v>5673</v>
      </c>
      <c r="B5675" s="1" t="s">
        <v>2665</v>
      </c>
      <c r="C5675" s="1" t="s">
        <v>34</v>
      </c>
      <c r="D5675" s="1">
        <v>2019</v>
      </c>
      <c r="E5675" s="1">
        <v>15976</v>
      </c>
      <c r="F5675" s="1" t="s">
        <v>23</v>
      </c>
      <c r="G5675" s="1" t="s">
        <v>35</v>
      </c>
      <c r="H5675" s="1" t="s">
        <v>18</v>
      </c>
      <c r="I5675" s="1">
        <v>17.899999999999999</v>
      </c>
      <c r="J5675" s="1" t="s">
        <v>24</v>
      </c>
      <c r="K5675" s="1" t="s">
        <v>491</v>
      </c>
      <c r="L5675" s="1">
        <v>5</v>
      </c>
      <c r="N5675" s="1">
        <v>36.76</v>
      </c>
      <c r="P5675" s="2">
        <f t="shared" si="369"/>
        <v>136</v>
      </c>
      <c r="R5675" t="str">
        <f t="shared" si="367"/>
        <v/>
      </c>
    </row>
    <row r="5676" spans="1:18" ht="20.399999999999999" x14ac:dyDescent="0.35">
      <c r="A5676" s="1">
        <v>5674</v>
      </c>
      <c r="B5676" s="1" t="s">
        <v>374</v>
      </c>
      <c r="C5676" s="1" t="s">
        <v>53</v>
      </c>
      <c r="D5676" s="1">
        <v>2017</v>
      </c>
      <c r="E5676" s="1">
        <v>30523</v>
      </c>
      <c r="F5676" s="1" t="s">
        <v>28</v>
      </c>
      <c r="G5676" s="1" t="s">
        <v>35</v>
      </c>
      <c r="H5676" s="1" t="s">
        <v>18</v>
      </c>
      <c r="I5676" s="1">
        <v>14.7</v>
      </c>
      <c r="J5676" s="1" t="s">
        <v>24</v>
      </c>
      <c r="K5676" s="1" t="s">
        <v>375</v>
      </c>
      <c r="L5676" s="1">
        <v>5</v>
      </c>
      <c r="N5676" s="1">
        <v>17.079999999999998</v>
      </c>
      <c r="P5676" s="2">
        <f t="shared" si="369"/>
        <v>177.5</v>
      </c>
      <c r="R5676" t="str">
        <f t="shared" si="367"/>
        <v/>
      </c>
    </row>
    <row r="5677" spans="1:18" ht="20.399999999999999" x14ac:dyDescent="0.35">
      <c r="A5677" s="1">
        <v>5675</v>
      </c>
      <c r="B5677" s="1" t="s">
        <v>1327</v>
      </c>
      <c r="C5677" s="1" t="s">
        <v>57</v>
      </c>
      <c r="D5677" s="1">
        <v>2013</v>
      </c>
      <c r="E5677" s="1">
        <v>26300</v>
      </c>
      <c r="F5677" s="1" t="s">
        <v>23</v>
      </c>
      <c r="G5677" s="1" t="s">
        <v>17</v>
      </c>
      <c r="H5677" s="1" t="s">
        <v>18</v>
      </c>
      <c r="I5677" s="1">
        <v>25.44</v>
      </c>
      <c r="J5677" s="1" t="s">
        <v>24</v>
      </c>
      <c r="K5677" s="1" t="s">
        <v>335</v>
      </c>
      <c r="L5677" s="1">
        <v>5</v>
      </c>
      <c r="N5677" s="1">
        <v>2.8</v>
      </c>
      <c r="P5677" s="2">
        <f t="shared" si="369"/>
        <v>57.6</v>
      </c>
      <c r="R5677" t="str">
        <f t="shared" si="367"/>
        <v/>
      </c>
    </row>
    <row r="5678" spans="1:18" ht="20.399999999999999" x14ac:dyDescent="0.35">
      <c r="A5678" s="1">
        <v>5676</v>
      </c>
      <c r="B5678" s="1" t="s">
        <v>113</v>
      </c>
      <c r="C5678" s="1" t="s">
        <v>57</v>
      </c>
      <c r="D5678" s="1">
        <v>2011</v>
      </c>
      <c r="E5678" s="1">
        <v>66000</v>
      </c>
      <c r="F5678" s="1" t="s">
        <v>23</v>
      </c>
      <c r="G5678" s="1" t="s">
        <v>17</v>
      </c>
      <c r="H5678" s="1" t="s">
        <v>18</v>
      </c>
      <c r="I5678" s="1">
        <v>22.07</v>
      </c>
      <c r="J5678" s="1" t="s">
        <v>24</v>
      </c>
      <c r="K5678" s="1" t="s">
        <v>114</v>
      </c>
      <c r="L5678" s="1">
        <v>5</v>
      </c>
      <c r="N5678" s="1">
        <v>2.4900000000000002</v>
      </c>
      <c r="P5678" s="2">
        <f t="shared" si="369"/>
        <v>73.900000000000006</v>
      </c>
      <c r="R5678" t="str">
        <f t="shared" si="367"/>
        <v/>
      </c>
    </row>
    <row r="5679" spans="1:18" ht="20.399999999999999" x14ac:dyDescent="0.35">
      <c r="A5679" s="1">
        <v>5677</v>
      </c>
      <c r="B5679" s="1" t="s">
        <v>939</v>
      </c>
      <c r="C5679" s="1" t="s">
        <v>43</v>
      </c>
      <c r="D5679" s="1">
        <v>2016</v>
      </c>
      <c r="E5679" s="1">
        <v>70000</v>
      </c>
      <c r="F5679" s="1" t="s">
        <v>23</v>
      </c>
      <c r="G5679" s="1" t="s">
        <v>17</v>
      </c>
      <c r="H5679" s="1" t="s">
        <v>18</v>
      </c>
      <c r="I5679" s="1">
        <v>23.65</v>
      </c>
      <c r="J5679" s="1" t="s">
        <v>24</v>
      </c>
      <c r="K5679" s="1" t="s">
        <v>80</v>
      </c>
      <c r="L5679" s="1">
        <v>5</v>
      </c>
      <c r="N5679" s="1">
        <v>8.85</v>
      </c>
      <c r="P5679" s="2">
        <f t="shared" si="369"/>
        <v>88.5</v>
      </c>
      <c r="R5679" t="str">
        <f t="shared" si="367"/>
        <v/>
      </c>
    </row>
    <row r="5680" spans="1:18" ht="20.399999999999999" x14ac:dyDescent="0.35">
      <c r="A5680" s="1">
        <v>5678</v>
      </c>
      <c r="B5680" s="1" t="s">
        <v>798</v>
      </c>
      <c r="C5680" s="1" t="s">
        <v>129</v>
      </c>
      <c r="D5680" s="1">
        <v>2011</v>
      </c>
      <c r="E5680" s="1">
        <v>46000</v>
      </c>
      <c r="F5680" s="1" t="s">
        <v>28</v>
      </c>
      <c r="G5680" s="1" t="s">
        <v>17</v>
      </c>
      <c r="H5680" s="1" t="s">
        <v>18</v>
      </c>
      <c r="I5680" s="1">
        <v>16.8</v>
      </c>
      <c r="J5680" s="1" t="s">
        <v>24</v>
      </c>
      <c r="K5680" s="1" t="s">
        <v>58</v>
      </c>
      <c r="L5680" s="1">
        <v>5</v>
      </c>
      <c r="N5680" s="1">
        <v>4.1500000000000004</v>
      </c>
      <c r="P5680" s="2">
        <f t="shared" si="369"/>
        <v>116.3</v>
      </c>
      <c r="R5680" t="str">
        <f t="shared" si="367"/>
        <v/>
      </c>
    </row>
    <row r="5681" spans="1:18" ht="20.399999999999999" x14ac:dyDescent="0.35">
      <c r="A5681" s="1">
        <v>5679</v>
      </c>
      <c r="B5681" s="1" t="s">
        <v>1512</v>
      </c>
      <c r="C5681" s="1" t="s">
        <v>39</v>
      </c>
      <c r="D5681" s="1">
        <v>2017</v>
      </c>
      <c r="E5681" s="1">
        <v>28000</v>
      </c>
      <c r="F5681" s="1" t="s">
        <v>23</v>
      </c>
      <c r="G5681" s="1" t="s">
        <v>17</v>
      </c>
      <c r="H5681" s="1" t="s">
        <v>18</v>
      </c>
      <c r="I5681" s="1">
        <v>20.64</v>
      </c>
      <c r="J5681" s="1" t="s">
        <v>24</v>
      </c>
      <c r="K5681" s="1" t="s">
        <v>181</v>
      </c>
      <c r="L5681" s="1">
        <v>5</v>
      </c>
      <c r="M5681" s="1" t="s">
        <v>2647</v>
      </c>
      <c r="N5681" s="1">
        <v>10</v>
      </c>
      <c r="P5681" s="2">
        <f t="shared" si="369"/>
        <v>108.5</v>
      </c>
      <c r="Q5681">
        <f t="shared" si="368"/>
        <v>1420000</v>
      </c>
      <c r="R5681">
        <f t="shared" si="367"/>
        <v>99.992359154929574</v>
      </c>
    </row>
    <row r="5682" spans="1:18" ht="20.399999999999999" x14ac:dyDescent="0.35">
      <c r="A5682" s="1">
        <v>5680</v>
      </c>
      <c r="B5682" s="1" t="s">
        <v>1158</v>
      </c>
      <c r="C5682" s="1" t="s">
        <v>61</v>
      </c>
      <c r="D5682" s="1">
        <v>2017</v>
      </c>
      <c r="E5682" s="1">
        <v>46000</v>
      </c>
      <c r="F5682" s="1" t="s">
        <v>28</v>
      </c>
      <c r="G5682" s="1" t="s">
        <v>17</v>
      </c>
      <c r="H5682" s="1" t="s">
        <v>18</v>
      </c>
      <c r="I5682" s="1">
        <v>18.899999999999999</v>
      </c>
      <c r="J5682" s="1" t="s">
        <v>24</v>
      </c>
      <c r="K5682" s="1" t="s">
        <v>327</v>
      </c>
      <c r="L5682" s="1">
        <v>5</v>
      </c>
      <c r="M5682" s="1" t="s">
        <v>1159</v>
      </c>
      <c r="N5682" s="1">
        <v>4.75</v>
      </c>
      <c r="P5682" s="2">
        <f t="shared" ref="P5682:P5713" si="370">--LEFT(K5682, FIND(" ", K5682) - 1)</f>
        <v>81.86</v>
      </c>
      <c r="Q5682">
        <f t="shared" si="368"/>
        <v>654000</v>
      </c>
      <c r="R5682">
        <f t="shared" si="367"/>
        <v>99.987483180428143</v>
      </c>
    </row>
    <row r="5683" spans="1:18" ht="20.399999999999999" x14ac:dyDescent="0.35">
      <c r="A5683" s="1">
        <v>5681</v>
      </c>
      <c r="B5683" s="1" t="s">
        <v>2326</v>
      </c>
      <c r="C5683" s="1" t="s">
        <v>43</v>
      </c>
      <c r="D5683" s="1">
        <v>2017</v>
      </c>
      <c r="E5683" s="1">
        <v>33000</v>
      </c>
      <c r="F5683" s="1" t="s">
        <v>28</v>
      </c>
      <c r="G5683" s="1" t="s">
        <v>35</v>
      </c>
      <c r="H5683" s="1" t="s">
        <v>18</v>
      </c>
      <c r="I5683" s="1">
        <v>24.04</v>
      </c>
      <c r="J5683" s="1" t="s">
        <v>24</v>
      </c>
      <c r="K5683" s="1" t="s">
        <v>223</v>
      </c>
      <c r="L5683" s="1">
        <v>5</v>
      </c>
      <c r="N5683" s="1">
        <v>3.2</v>
      </c>
      <c r="P5683" s="2">
        <f t="shared" si="370"/>
        <v>67</v>
      </c>
      <c r="R5683" t="str">
        <f t="shared" si="367"/>
        <v/>
      </c>
    </row>
    <row r="5684" spans="1:18" ht="20.399999999999999" x14ac:dyDescent="0.35">
      <c r="A5684" s="1">
        <v>5682</v>
      </c>
      <c r="B5684" s="1" t="s">
        <v>463</v>
      </c>
      <c r="C5684" s="1" t="s">
        <v>53</v>
      </c>
      <c r="D5684" s="1">
        <v>2017</v>
      </c>
      <c r="E5684" s="1">
        <v>27718</v>
      </c>
      <c r="F5684" s="1" t="s">
        <v>28</v>
      </c>
      <c r="G5684" s="1" t="s">
        <v>17</v>
      </c>
      <c r="H5684" s="1" t="s">
        <v>18</v>
      </c>
      <c r="I5684" s="1">
        <v>22.74</v>
      </c>
      <c r="J5684" s="1" t="s">
        <v>24</v>
      </c>
      <c r="K5684" s="1" t="s">
        <v>464</v>
      </c>
      <c r="L5684" s="1">
        <v>5</v>
      </c>
      <c r="N5684" s="1">
        <v>3.28</v>
      </c>
      <c r="P5684" s="2">
        <f t="shared" si="370"/>
        <v>47.3</v>
      </c>
      <c r="R5684" t="str">
        <f t="shared" si="367"/>
        <v/>
      </c>
    </row>
    <row r="5685" spans="1:18" ht="20.399999999999999" x14ac:dyDescent="0.35">
      <c r="A5685" s="1">
        <v>5683</v>
      </c>
      <c r="B5685" s="1" t="s">
        <v>1723</v>
      </c>
      <c r="C5685" s="1" t="s">
        <v>74</v>
      </c>
      <c r="D5685" s="1">
        <v>2013</v>
      </c>
      <c r="E5685" s="1">
        <v>58000</v>
      </c>
      <c r="F5685" s="1" t="s">
        <v>28</v>
      </c>
      <c r="G5685" s="1" t="s">
        <v>17</v>
      </c>
      <c r="H5685" s="1" t="s">
        <v>18</v>
      </c>
      <c r="I5685" s="1">
        <v>15.8</v>
      </c>
      <c r="J5685" s="1" t="s">
        <v>24</v>
      </c>
      <c r="K5685" s="1" t="s">
        <v>215</v>
      </c>
      <c r="L5685" s="1">
        <v>5</v>
      </c>
      <c r="N5685" s="1">
        <v>7.5</v>
      </c>
      <c r="P5685" s="2">
        <f t="shared" si="370"/>
        <v>110</v>
      </c>
      <c r="R5685" t="str">
        <f t="shared" si="367"/>
        <v/>
      </c>
    </row>
    <row r="5686" spans="1:18" ht="20.399999999999999" x14ac:dyDescent="0.35">
      <c r="A5686" s="1">
        <v>5684</v>
      </c>
      <c r="B5686" s="1" t="s">
        <v>2752</v>
      </c>
      <c r="C5686" s="1" t="s">
        <v>34</v>
      </c>
      <c r="D5686" s="1">
        <v>2018</v>
      </c>
      <c r="E5686" s="1">
        <v>33150</v>
      </c>
      <c r="F5686" s="1" t="s">
        <v>28</v>
      </c>
      <c r="G5686" s="1" t="s">
        <v>17</v>
      </c>
      <c r="H5686" s="1" t="s">
        <v>18</v>
      </c>
      <c r="I5686" s="1">
        <v>21.4</v>
      </c>
      <c r="J5686" s="1" t="s">
        <v>24</v>
      </c>
      <c r="K5686" s="1" t="s">
        <v>347</v>
      </c>
      <c r="L5686" s="1">
        <v>5</v>
      </c>
      <c r="M5686" s="1" t="s">
        <v>2112</v>
      </c>
      <c r="N5686" s="1">
        <v>7.39</v>
      </c>
      <c r="P5686" s="2">
        <f t="shared" si="370"/>
        <v>83.1</v>
      </c>
      <c r="Q5686">
        <f t="shared" si="368"/>
        <v>871000.00000000012</v>
      </c>
      <c r="R5686">
        <f t="shared" si="367"/>
        <v>99.990459242250282</v>
      </c>
    </row>
    <row r="5687" spans="1:18" ht="20.399999999999999" x14ac:dyDescent="0.35">
      <c r="A5687" s="1">
        <v>5685</v>
      </c>
      <c r="B5687" s="1" t="s">
        <v>198</v>
      </c>
      <c r="C5687" s="1" t="s">
        <v>22</v>
      </c>
      <c r="D5687" s="1">
        <v>2013</v>
      </c>
      <c r="E5687" s="1">
        <v>77000</v>
      </c>
      <c r="F5687" s="1" t="s">
        <v>23</v>
      </c>
      <c r="G5687" s="1" t="s">
        <v>17</v>
      </c>
      <c r="H5687" s="1" t="s">
        <v>18</v>
      </c>
      <c r="I5687" s="1">
        <v>23.2</v>
      </c>
      <c r="J5687" s="1" t="s">
        <v>24</v>
      </c>
      <c r="K5687" s="1" t="s">
        <v>199</v>
      </c>
      <c r="L5687" s="1">
        <v>5</v>
      </c>
      <c r="N5687" s="1">
        <v>3.65</v>
      </c>
      <c r="P5687" s="2">
        <f t="shared" si="370"/>
        <v>73.94</v>
      </c>
      <c r="R5687" t="str">
        <f t="shared" si="367"/>
        <v/>
      </c>
    </row>
    <row r="5688" spans="1:18" ht="20.399999999999999" x14ac:dyDescent="0.35">
      <c r="A5688" s="1">
        <v>5686</v>
      </c>
      <c r="B5688" s="1" t="s">
        <v>710</v>
      </c>
      <c r="C5688" s="1" t="s">
        <v>27</v>
      </c>
      <c r="D5688" s="1">
        <v>2007</v>
      </c>
      <c r="E5688" s="1">
        <v>70000</v>
      </c>
      <c r="F5688" s="1" t="s">
        <v>23</v>
      </c>
      <c r="G5688" s="1" t="s">
        <v>35</v>
      </c>
      <c r="H5688" s="1" t="s">
        <v>18</v>
      </c>
      <c r="I5688" s="1">
        <v>11</v>
      </c>
      <c r="J5688" s="1" t="s">
        <v>24</v>
      </c>
      <c r="K5688" s="1" t="s">
        <v>711</v>
      </c>
      <c r="L5688" s="1">
        <v>5</v>
      </c>
      <c r="N5688" s="1">
        <v>11</v>
      </c>
      <c r="P5688" s="2">
        <f t="shared" si="370"/>
        <v>198.5</v>
      </c>
      <c r="R5688" t="str">
        <f t="shared" si="367"/>
        <v/>
      </c>
    </row>
    <row r="5689" spans="1:18" ht="20.399999999999999" x14ac:dyDescent="0.35">
      <c r="A5689" s="1">
        <v>5687</v>
      </c>
      <c r="B5689" s="1" t="s">
        <v>198</v>
      </c>
      <c r="C5689" s="1" t="s">
        <v>57</v>
      </c>
      <c r="D5689" s="1">
        <v>2012</v>
      </c>
      <c r="E5689" s="1">
        <v>97000</v>
      </c>
      <c r="F5689" s="1" t="s">
        <v>23</v>
      </c>
      <c r="G5689" s="1" t="s">
        <v>17</v>
      </c>
      <c r="H5689" s="1" t="s">
        <v>18</v>
      </c>
      <c r="I5689" s="1">
        <v>23.2</v>
      </c>
      <c r="J5689" s="1" t="s">
        <v>24</v>
      </c>
      <c r="K5689" s="1" t="s">
        <v>199</v>
      </c>
      <c r="L5689" s="1">
        <v>5</v>
      </c>
      <c r="N5689" s="1">
        <v>3</v>
      </c>
      <c r="P5689" s="2">
        <f t="shared" si="370"/>
        <v>73.94</v>
      </c>
      <c r="R5689" t="str">
        <f t="shared" si="367"/>
        <v/>
      </c>
    </row>
    <row r="5690" spans="1:18" ht="20.399999999999999" x14ac:dyDescent="0.35">
      <c r="A5690" s="1">
        <v>5688</v>
      </c>
      <c r="B5690" s="1" t="s">
        <v>334</v>
      </c>
      <c r="C5690" s="1" t="s">
        <v>27</v>
      </c>
      <c r="D5690" s="1">
        <v>2012</v>
      </c>
      <c r="E5690" s="1">
        <v>75300</v>
      </c>
      <c r="F5690" s="1" t="s">
        <v>23</v>
      </c>
      <c r="G5690" s="1" t="s">
        <v>17</v>
      </c>
      <c r="H5690" s="1" t="s">
        <v>36</v>
      </c>
      <c r="I5690" s="1">
        <v>25.44</v>
      </c>
      <c r="J5690" s="1" t="s">
        <v>24</v>
      </c>
      <c r="K5690" s="1" t="s">
        <v>335</v>
      </c>
      <c r="L5690" s="1">
        <v>5</v>
      </c>
      <c r="N5690" s="1">
        <v>2.25</v>
      </c>
      <c r="P5690" s="2">
        <f t="shared" si="370"/>
        <v>57.6</v>
      </c>
      <c r="R5690" t="str">
        <f t="shared" si="367"/>
        <v/>
      </c>
    </row>
    <row r="5691" spans="1:18" ht="20.399999999999999" x14ac:dyDescent="0.35">
      <c r="A5691" s="1">
        <v>5689</v>
      </c>
      <c r="B5691" s="1" t="s">
        <v>2149</v>
      </c>
      <c r="C5691" s="1" t="s">
        <v>53</v>
      </c>
      <c r="D5691" s="1">
        <v>2010</v>
      </c>
      <c r="E5691" s="1">
        <v>69918</v>
      </c>
      <c r="F5691" s="1" t="s">
        <v>28</v>
      </c>
      <c r="G5691" s="1" t="s">
        <v>17</v>
      </c>
      <c r="H5691" s="1" t="s">
        <v>18</v>
      </c>
      <c r="I5691" s="1">
        <v>15.5</v>
      </c>
      <c r="J5691" s="1" t="s">
        <v>24</v>
      </c>
      <c r="K5691" s="1" t="s">
        <v>691</v>
      </c>
      <c r="L5691" s="1">
        <v>5</v>
      </c>
      <c r="N5691" s="1">
        <v>2.83</v>
      </c>
      <c r="P5691" s="2">
        <f t="shared" si="370"/>
        <v>103.3</v>
      </c>
      <c r="R5691" t="str">
        <f t="shared" si="367"/>
        <v/>
      </c>
    </row>
    <row r="5692" spans="1:18" ht="20.399999999999999" x14ac:dyDescent="0.35">
      <c r="A5692" s="1">
        <v>5690</v>
      </c>
      <c r="B5692" s="1" t="s">
        <v>2753</v>
      </c>
      <c r="C5692" s="1" t="s">
        <v>34</v>
      </c>
      <c r="D5692" s="1">
        <v>2019</v>
      </c>
      <c r="E5692" s="1">
        <v>4721</v>
      </c>
      <c r="F5692" s="1" t="s">
        <v>28</v>
      </c>
      <c r="G5692" s="1" t="s">
        <v>17</v>
      </c>
      <c r="H5692" s="1" t="s">
        <v>18</v>
      </c>
      <c r="I5692" s="1">
        <v>14</v>
      </c>
      <c r="J5692" s="1" t="s">
        <v>24</v>
      </c>
      <c r="K5692" s="1" t="s">
        <v>229</v>
      </c>
      <c r="L5692" s="1">
        <v>5</v>
      </c>
      <c r="N5692" s="1">
        <v>4.1100000000000003</v>
      </c>
      <c r="P5692" s="2">
        <f t="shared" si="370"/>
        <v>35</v>
      </c>
      <c r="R5692" t="str">
        <f t="shared" si="367"/>
        <v/>
      </c>
    </row>
    <row r="5693" spans="1:18" ht="20.399999999999999" x14ac:dyDescent="0.35">
      <c r="A5693" s="1">
        <v>5691</v>
      </c>
      <c r="B5693" s="1" t="s">
        <v>2754</v>
      </c>
      <c r="C5693" s="1" t="s">
        <v>57</v>
      </c>
      <c r="D5693" s="1">
        <v>2014</v>
      </c>
      <c r="E5693" s="1">
        <v>39163</v>
      </c>
      <c r="F5693" s="1" t="s">
        <v>23</v>
      </c>
      <c r="G5693" s="1" t="s">
        <v>17</v>
      </c>
      <c r="H5693" s="1" t="s">
        <v>18</v>
      </c>
      <c r="I5693" s="1">
        <v>13.5</v>
      </c>
      <c r="J5693" s="1" t="s">
        <v>24</v>
      </c>
      <c r="K5693" s="1" t="s">
        <v>268</v>
      </c>
      <c r="L5693" s="1">
        <v>7</v>
      </c>
      <c r="N5693" s="1">
        <v>14.7</v>
      </c>
      <c r="P5693" s="2">
        <f t="shared" si="370"/>
        <v>178</v>
      </c>
      <c r="R5693" t="str">
        <f t="shared" si="367"/>
        <v/>
      </c>
    </row>
    <row r="5694" spans="1:18" ht="20.399999999999999" x14ac:dyDescent="0.35">
      <c r="A5694" s="1">
        <v>5692</v>
      </c>
      <c r="B5694" s="1" t="s">
        <v>2755</v>
      </c>
      <c r="C5694" s="1" t="s">
        <v>22</v>
      </c>
      <c r="D5694" s="1">
        <v>2013</v>
      </c>
      <c r="E5694" s="1">
        <v>80000</v>
      </c>
      <c r="F5694" s="1" t="s">
        <v>28</v>
      </c>
      <c r="G5694" s="1" t="s">
        <v>35</v>
      </c>
      <c r="H5694" s="1" t="s">
        <v>18</v>
      </c>
      <c r="I5694" s="1">
        <v>13</v>
      </c>
      <c r="J5694" s="1" t="s">
        <v>24</v>
      </c>
      <c r="K5694" s="1" t="s">
        <v>1357</v>
      </c>
      <c r="L5694" s="1">
        <v>5</v>
      </c>
      <c r="N5694" s="1">
        <v>25</v>
      </c>
      <c r="P5694" s="2">
        <f t="shared" si="370"/>
        <v>210</v>
      </c>
      <c r="R5694" t="str">
        <f t="shared" si="367"/>
        <v/>
      </c>
    </row>
    <row r="5695" spans="1:18" ht="20.399999999999999" x14ac:dyDescent="0.35">
      <c r="A5695" s="1">
        <v>5693</v>
      </c>
      <c r="B5695" s="1" t="s">
        <v>1327</v>
      </c>
      <c r="C5695" s="1" t="s">
        <v>74</v>
      </c>
      <c r="D5695" s="1">
        <v>2015</v>
      </c>
      <c r="E5695" s="1">
        <v>66000</v>
      </c>
      <c r="F5695" s="1" t="s">
        <v>23</v>
      </c>
      <c r="G5695" s="1" t="s">
        <v>17</v>
      </c>
      <c r="H5695" s="1" t="s">
        <v>18</v>
      </c>
      <c r="I5695" s="1">
        <v>25.44</v>
      </c>
      <c r="J5695" s="1" t="s">
        <v>24</v>
      </c>
      <c r="K5695" s="1" t="s">
        <v>1328</v>
      </c>
      <c r="L5695" s="1">
        <v>5</v>
      </c>
      <c r="N5695" s="1">
        <v>2.35</v>
      </c>
      <c r="P5695" s="2">
        <f t="shared" si="370"/>
        <v>56.3</v>
      </c>
      <c r="R5695" t="str">
        <f t="shared" si="367"/>
        <v/>
      </c>
    </row>
    <row r="5696" spans="1:18" ht="20.399999999999999" x14ac:dyDescent="0.35">
      <c r="A5696" s="1">
        <v>5694</v>
      </c>
      <c r="B5696" s="1" t="s">
        <v>2218</v>
      </c>
      <c r="C5696" s="1" t="s">
        <v>34</v>
      </c>
      <c r="D5696" s="1">
        <v>2017</v>
      </c>
      <c r="E5696" s="1">
        <v>36154</v>
      </c>
      <c r="F5696" s="1" t="s">
        <v>23</v>
      </c>
      <c r="G5696" s="1" t="s">
        <v>17</v>
      </c>
      <c r="H5696" s="1" t="s">
        <v>36</v>
      </c>
      <c r="I5696" s="1">
        <v>25.83</v>
      </c>
      <c r="J5696" s="1" t="s">
        <v>24</v>
      </c>
      <c r="K5696" s="1" t="s">
        <v>405</v>
      </c>
      <c r="L5696" s="1">
        <v>5</v>
      </c>
      <c r="N5696" s="1">
        <v>6.41</v>
      </c>
      <c r="P5696" s="2">
        <f t="shared" si="370"/>
        <v>99</v>
      </c>
      <c r="R5696" t="str">
        <f t="shared" si="367"/>
        <v/>
      </c>
    </row>
    <row r="5697" spans="1:18" ht="20.399999999999999" x14ac:dyDescent="0.35">
      <c r="A5697" s="1">
        <v>5695</v>
      </c>
      <c r="B5697" s="1" t="s">
        <v>2150</v>
      </c>
      <c r="C5697" s="1" t="s">
        <v>129</v>
      </c>
      <c r="D5697" s="1">
        <v>2012</v>
      </c>
      <c r="E5697" s="1">
        <v>34000</v>
      </c>
      <c r="F5697" s="1" t="s">
        <v>28</v>
      </c>
      <c r="G5697" s="1" t="s">
        <v>17</v>
      </c>
      <c r="H5697" s="1" t="s">
        <v>18</v>
      </c>
      <c r="I5697" s="1">
        <v>17.399999999999999</v>
      </c>
      <c r="J5697" s="1" t="s">
        <v>24</v>
      </c>
      <c r="K5697" s="1" t="s">
        <v>201</v>
      </c>
      <c r="L5697" s="1">
        <v>5</v>
      </c>
      <c r="M5697" s="1" t="s">
        <v>2567</v>
      </c>
      <c r="N5697" s="1">
        <v>5.75</v>
      </c>
      <c r="P5697" s="2">
        <f t="shared" si="370"/>
        <v>117.3</v>
      </c>
      <c r="Q5697">
        <f t="shared" si="368"/>
        <v>1268000</v>
      </c>
      <c r="R5697">
        <f t="shared" si="367"/>
        <v>99.990749211356473</v>
      </c>
    </row>
    <row r="5698" spans="1:18" ht="20.399999999999999" x14ac:dyDescent="0.35">
      <c r="A5698" s="1">
        <v>5696</v>
      </c>
      <c r="B5698" s="1" t="s">
        <v>490</v>
      </c>
      <c r="C5698" s="1" t="s">
        <v>27</v>
      </c>
      <c r="D5698" s="1">
        <v>2016</v>
      </c>
      <c r="E5698" s="1">
        <v>60000</v>
      </c>
      <c r="F5698" s="1" t="s">
        <v>23</v>
      </c>
      <c r="G5698" s="1" t="s">
        <v>35</v>
      </c>
      <c r="H5698" s="1" t="s">
        <v>36</v>
      </c>
      <c r="I5698" s="1">
        <v>17.899999999999999</v>
      </c>
      <c r="J5698" s="1" t="s">
        <v>24</v>
      </c>
      <c r="K5698" s="1" t="s">
        <v>491</v>
      </c>
      <c r="L5698" s="1">
        <v>5</v>
      </c>
      <c r="N5698" s="1">
        <v>17.55</v>
      </c>
      <c r="P5698" s="2">
        <f t="shared" si="370"/>
        <v>136</v>
      </c>
      <c r="R5698" t="str">
        <f t="shared" si="367"/>
        <v/>
      </c>
    </row>
    <row r="5699" spans="1:18" ht="20.399999999999999" x14ac:dyDescent="0.35">
      <c r="A5699" s="1">
        <v>5697</v>
      </c>
      <c r="B5699" s="1" t="s">
        <v>2732</v>
      </c>
      <c r="C5699" s="1" t="s">
        <v>43</v>
      </c>
      <c r="D5699" s="1">
        <v>2015</v>
      </c>
      <c r="E5699" s="1">
        <v>32000</v>
      </c>
      <c r="F5699" s="1" t="s">
        <v>23</v>
      </c>
      <c r="G5699" s="1" t="s">
        <v>17</v>
      </c>
      <c r="H5699" s="1" t="s">
        <v>18</v>
      </c>
      <c r="I5699" s="1">
        <v>21.38</v>
      </c>
      <c r="J5699" s="1" t="s">
        <v>24</v>
      </c>
      <c r="K5699" s="1" t="s">
        <v>29</v>
      </c>
      <c r="L5699" s="1">
        <v>5</v>
      </c>
      <c r="N5699" s="1">
        <v>10.25</v>
      </c>
      <c r="P5699" s="2">
        <f t="shared" si="370"/>
        <v>88.7</v>
      </c>
      <c r="R5699" t="str">
        <f t="shared" si="367"/>
        <v/>
      </c>
    </row>
    <row r="5700" spans="1:18" ht="20.399999999999999" x14ac:dyDescent="0.35">
      <c r="A5700" s="1">
        <v>5698</v>
      </c>
      <c r="B5700" s="1" t="s">
        <v>546</v>
      </c>
      <c r="C5700" s="1" t="s">
        <v>53</v>
      </c>
      <c r="D5700" s="1">
        <v>2012</v>
      </c>
      <c r="E5700" s="1">
        <v>79985</v>
      </c>
      <c r="F5700" s="1" t="s">
        <v>23</v>
      </c>
      <c r="G5700" s="1" t="s">
        <v>17</v>
      </c>
      <c r="H5700" s="1" t="s">
        <v>18</v>
      </c>
      <c r="I5700" s="1">
        <v>17.8</v>
      </c>
      <c r="J5700" s="1" t="s">
        <v>24</v>
      </c>
      <c r="K5700" s="1" t="s">
        <v>223</v>
      </c>
      <c r="L5700" s="1">
        <v>5</v>
      </c>
      <c r="N5700" s="1">
        <v>3.16</v>
      </c>
      <c r="P5700" s="2">
        <f t="shared" si="370"/>
        <v>67</v>
      </c>
      <c r="R5700" t="str">
        <f t="shared" si="367"/>
        <v/>
      </c>
    </row>
    <row r="5701" spans="1:18" ht="20.399999999999999" x14ac:dyDescent="0.35">
      <c r="A5701" s="1">
        <v>5699</v>
      </c>
      <c r="B5701" s="1" t="s">
        <v>970</v>
      </c>
      <c r="C5701" s="1" t="s">
        <v>74</v>
      </c>
      <c r="D5701" s="1">
        <v>2014</v>
      </c>
      <c r="E5701" s="1">
        <v>37600</v>
      </c>
      <c r="F5701" s="1" t="s">
        <v>23</v>
      </c>
      <c r="G5701" s="1" t="s">
        <v>35</v>
      </c>
      <c r="H5701" s="1" t="s">
        <v>36</v>
      </c>
      <c r="I5701" s="1">
        <v>16.55</v>
      </c>
      <c r="J5701" s="1" t="s">
        <v>24</v>
      </c>
      <c r="K5701" s="1" t="s">
        <v>867</v>
      </c>
      <c r="L5701" s="1">
        <v>5</v>
      </c>
      <c r="N5701" s="1">
        <v>22.5</v>
      </c>
      <c r="P5701" s="2">
        <f t="shared" si="370"/>
        <v>147.51</v>
      </c>
      <c r="R5701" t="str">
        <f t="shared" si="367"/>
        <v/>
      </c>
    </row>
    <row r="5702" spans="1:18" ht="20.399999999999999" x14ac:dyDescent="0.35">
      <c r="A5702" s="1">
        <v>5700</v>
      </c>
      <c r="B5702" s="1" t="s">
        <v>350</v>
      </c>
      <c r="C5702" s="1" t="s">
        <v>53</v>
      </c>
      <c r="D5702" s="1">
        <v>2015</v>
      </c>
      <c r="E5702" s="1">
        <v>31965</v>
      </c>
      <c r="F5702" s="1" t="s">
        <v>28</v>
      </c>
      <c r="G5702" s="1" t="s">
        <v>17</v>
      </c>
      <c r="H5702" s="1" t="s">
        <v>18</v>
      </c>
      <c r="I5702" s="1">
        <v>19.809999999999999</v>
      </c>
      <c r="J5702" s="1" t="s">
        <v>24</v>
      </c>
      <c r="K5702" s="1" t="s">
        <v>351</v>
      </c>
      <c r="L5702" s="1">
        <v>5</v>
      </c>
      <c r="N5702" s="1">
        <v>3.55</v>
      </c>
      <c r="P5702" s="2">
        <f t="shared" si="370"/>
        <v>68.05</v>
      </c>
      <c r="R5702" t="str">
        <f t="shared" si="367"/>
        <v/>
      </c>
    </row>
    <row r="5703" spans="1:18" ht="20.399999999999999" x14ac:dyDescent="0.35">
      <c r="A5703" s="1">
        <v>5701</v>
      </c>
      <c r="B5703" s="1" t="s">
        <v>715</v>
      </c>
      <c r="C5703" s="1" t="s">
        <v>53</v>
      </c>
      <c r="D5703" s="1">
        <v>2010</v>
      </c>
      <c r="E5703" s="1">
        <v>70749</v>
      </c>
      <c r="F5703" s="1" t="s">
        <v>28</v>
      </c>
      <c r="G5703" s="1" t="s">
        <v>35</v>
      </c>
      <c r="H5703" s="1" t="s">
        <v>18</v>
      </c>
      <c r="I5703" s="1">
        <v>12.05</v>
      </c>
      <c r="J5703" s="1" t="s">
        <v>24</v>
      </c>
      <c r="K5703" s="1" t="s">
        <v>716</v>
      </c>
      <c r="L5703" s="1">
        <v>5</v>
      </c>
      <c r="N5703" s="1">
        <v>9.86</v>
      </c>
      <c r="P5703" s="2">
        <f t="shared" si="370"/>
        <v>154</v>
      </c>
      <c r="R5703" t="str">
        <f t="shared" si="367"/>
        <v/>
      </c>
    </row>
    <row r="5704" spans="1:18" ht="20.399999999999999" x14ac:dyDescent="0.35">
      <c r="A5704" s="1">
        <v>5702</v>
      </c>
      <c r="B5704" s="1" t="s">
        <v>1278</v>
      </c>
      <c r="C5704" s="1" t="s">
        <v>27</v>
      </c>
      <c r="D5704" s="1">
        <v>2013</v>
      </c>
      <c r="E5704" s="1">
        <v>38000</v>
      </c>
      <c r="F5704" s="1" t="s">
        <v>23</v>
      </c>
      <c r="G5704" s="1" t="s">
        <v>35</v>
      </c>
      <c r="H5704" s="1" t="s">
        <v>18</v>
      </c>
      <c r="I5704" s="1">
        <v>16.46</v>
      </c>
      <c r="J5704" s="1" t="s">
        <v>24</v>
      </c>
      <c r="K5704" s="1" t="s">
        <v>321</v>
      </c>
      <c r="L5704" s="1">
        <v>5</v>
      </c>
      <c r="N5704" s="1">
        <v>45</v>
      </c>
      <c r="P5704" s="2">
        <f t="shared" si="370"/>
        <v>258</v>
      </c>
      <c r="R5704" t="str">
        <f t="shared" si="367"/>
        <v/>
      </c>
    </row>
    <row r="5705" spans="1:18" ht="20.399999999999999" x14ac:dyDescent="0.35">
      <c r="A5705" s="1">
        <v>5703</v>
      </c>
      <c r="B5705" s="1" t="s">
        <v>596</v>
      </c>
      <c r="C5705" s="1" t="s">
        <v>53</v>
      </c>
      <c r="D5705" s="1">
        <v>2017</v>
      </c>
      <c r="E5705" s="1">
        <v>41534</v>
      </c>
      <c r="F5705" s="1" t="s">
        <v>28</v>
      </c>
      <c r="G5705" s="1" t="s">
        <v>17</v>
      </c>
      <c r="H5705" s="1" t="s">
        <v>18</v>
      </c>
      <c r="I5705" s="1">
        <v>17.010000000000002</v>
      </c>
      <c r="J5705" s="1" t="s">
        <v>24</v>
      </c>
      <c r="K5705" s="1" t="s">
        <v>283</v>
      </c>
      <c r="L5705" s="1">
        <v>5</v>
      </c>
      <c r="N5705" s="1">
        <v>7.99</v>
      </c>
      <c r="P5705" s="2">
        <f t="shared" si="370"/>
        <v>121.3</v>
      </c>
      <c r="R5705" t="str">
        <f t="shared" si="367"/>
        <v/>
      </c>
    </row>
    <row r="5706" spans="1:18" ht="20.399999999999999" x14ac:dyDescent="0.35">
      <c r="A5706" s="1">
        <v>5704</v>
      </c>
      <c r="B5706" s="1" t="s">
        <v>2756</v>
      </c>
      <c r="C5706" s="1" t="s">
        <v>43</v>
      </c>
      <c r="D5706" s="1">
        <v>2017</v>
      </c>
      <c r="E5706" s="1">
        <v>54455</v>
      </c>
      <c r="F5706" s="1" t="s">
        <v>23</v>
      </c>
      <c r="G5706" s="1" t="s">
        <v>35</v>
      </c>
      <c r="H5706" s="1" t="s">
        <v>18</v>
      </c>
      <c r="I5706" s="1">
        <v>22</v>
      </c>
      <c r="J5706" s="1" t="s">
        <v>24</v>
      </c>
      <c r="K5706" s="1" t="s">
        <v>1545</v>
      </c>
      <c r="L5706" s="1">
        <v>5</v>
      </c>
      <c r="N5706" s="1">
        <v>6.5</v>
      </c>
      <c r="P5706" s="2">
        <f t="shared" si="370"/>
        <v>108.495</v>
      </c>
      <c r="R5706" t="str">
        <f t="shared" si="367"/>
        <v/>
      </c>
    </row>
    <row r="5707" spans="1:18" ht="20.399999999999999" x14ac:dyDescent="0.35">
      <c r="A5707" s="1">
        <v>5705</v>
      </c>
      <c r="B5707" s="1" t="s">
        <v>1450</v>
      </c>
      <c r="C5707" s="1" t="s">
        <v>57</v>
      </c>
      <c r="D5707" s="1">
        <v>2007</v>
      </c>
      <c r="E5707" s="1">
        <v>42000</v>
      </c>
      <c r="F5707" s="1" t="s">
        <v>28</v>
      </c>
      <c r="G5707" s="1" t="s">
        <v>17</v>
      </c>
      <c r="H5707" s="1" t="s">
        <v>18</v>
      </c>
      <c r="I5707" s="1">
        <v>14.49</v>
      </c>
      <c r="J5707" s="1" t="s">
        <v>24</v>
      </c>
      <c r="K5707" s="1" t="s">
        <v>864</v>
      </c>
      <c r="L5707" s="1">
        <v>5</v>
      </c>
      <c r="N5707" s="1">
        <v>0.75</v>
      </c>
      <c r="P5707" s="2">
        <f t="shared" si="370"/>
        <v>92.7</v>
      </c>
      <c r="R5707" t="str">
        <f t="shared" si="367"/>
        <v/>
      </c>
    </row>
    <row r="5708" spans="1:18" ht="20.399999999999999" x14ac:dyDescent="0.35">
      <c r="A5708" s="1">
        <v>5706</v>
      </c>
      <c r="B5708" s="1" t="s">
        <v>910</v>
      </c>
      <c r="C5708" s="1" t="s">
        <v>34</v>
      </c>
      <c r="D5708" s="1">
        <v>2018</v>
      </c>
      <c r="E5708" s="1">
        <v>52073</v>
      </c>
      <c r="F5708" s="1" t="s">
        <v>23</v>
      </c>
      <c r="G5708" s="1" t="s">
        <v>17</v>
      </c>
      <c r="H5708" s="1" t="s">
        <v>36</v>
      </c>
      <c r="I5708" s="1">
        <v>18.3</v>
      </c>
      <c r="J5708" s="1" t="s">
        <v>24</v>
      </c>
      <c r="K5708" s="1" t="s">
        <v>911</v>
      </c>
      <c r="L5708" s="1">
        <v>5</v>
      </c>
      <c r="N5708" s="1">
        <v>9.8699999999999992</v>
      </c>
      <c r="P5708" s="2">
        <f t="shared" si="370"/>
        <v>147.9</v>
      </c>
      <c r="R5708" t="str">
        <f t="shared" si="367"/>
        <v/>
      </c>
    </row>
    <row r="5709" spans="1:18" ht="20.399999999999999" x14ac:dyDescent="0.35">
      <c r="A5709" s="1">
        <v>5707</v>
      </c>
      <c r="B5709" s="1" t="s">
        <v>1895</v>
      </c>
      <c r="C5709" s="1" t="s">
        <v>53</v>
      </c>
      <c r="D5709" s="1">
        <v>2018</v>
      </c>
      <c r="E5709" s="1">
        <v>40175</v>
      </c>
      <c r="F5709" s="1" t="s">
        <v>23</v>
      </c>
      <c r="G5709" s="1" t="s">
        <v>17</v>
      </c>
      <c r="H5709" s="1" t="s">
        <v>36</v>
      </c>
      <c r="I5709" s="1">
        <v>22.54</v>
      </c>
      <c r="J5709" s="1" t="s">
        <v>24</v>
      </c>
      <c r="K5709" s="1" t="s">
        <v>333</v>
      </c>
      <c r="L5709" s="1">
        <v>5</v>
      </c>
      <c r="N5709" s="1">
        <v>6.36</v>
      </c>
      <c r="P5709" s="2">
        <f t="shared" si="370"/>
        <v>88.73</v>
      </c>
      <c r="R5709" t="str">
        <f t="shared" ref="R5709:R5772" si="371">IF(Q5709&lt;&gt;"", ((Q5709 - P5709) / Q5709) * 100, "")</f>
        <v/>
      </c>
    </row>
    <row r="5710" spans="1:18" ht="20.399999999999999" x14ac:dyDescent="0.35">
      <c r="A5710" s="1">
        <v>5708</v>
      </c>
      <c r="B5710" s="1" t="s">
        <v>568</v>
      </c>
      <c r="C5710" s="1" t="s">
        <v>15</v>
      </c>
      <c r="D5710" s="1">
        <v>2017</v>
      </c>
      <c r="E5710" s="1">
        <v>16503</v>
      </c>
      <c r="F5710" s="1" t="s">
        <v>28</v>
      </c>
      <c r="G5710" s="1" t="s">
        <v>35</v>
      </c>
      <c r="H5710" s="1" t="s">
        <v>18</v>
      </c>
      <c r="I5710" s="1">
        <v>16</v>
      </c>
      <c r="J5710" s="1" t="s">
        <v>24</v>
      </c>
      <c r="K5710" s="1" t="s">
        <v>201</v>
      </c>
      <c r="L5710" s="1">
        <v>7</v>
      </c>
      <c r="M5710" s="1" t="s">
        <v>831</v>
      </c>
      <c r="N5710" s="1">
        <v>9.5</v>
      </c>
      <c r="P5710" s="2">
        <f t="shared" si="370"/>
        <v>117.3</v>
      </c>
      <c r="Q5710">
        <f t="shared" ref="Q5710:Q5767" si="372">VALUE(SUBSTITUTE(SUBSTITUTE(TRIM(M5710), CHAR(160), ""), " Lakh", "")) * 100000</f>
        <v>1502000</v>
      </c>
      <c r="R5710">
        <f t="shared" si="371"/>
        <v>99.992190412782961</v>
      </c>
    </row>
    <row r="5711" spans="1:18" ht="20.399999999999999" x14ac:dyDescent="0.35">
      <c r="A5711" s="1">
        <v>5709</v>
      </c>
      <c r="B5711" s="1" t="s">
        <v>1180</v>
      </c>
      <c r="C5711" s="1" t="s">
        <v>53</v>
      </c>
      <c r="D5711" s="1">
        <v>2017</v>
      </c>
      <c r="E5711" s="1">
        <v>15029</v>
      </c>
      <c r="F5711" s="1" t="s">
        <v>28</v>
      </c>
      <c r="G5711" s="1" t="s">
        <v>17</v>
      </c>
      <c r="H5711" s="1" t="s">
        <v>18</v>
      </c>
      <c r="I5711" s="1">
        <v>19.100000000000001</v>
      </c>
      <c r="J5711" s="1" t="s">
        <v>24</v>
      </c>
      <c r="K5711" s="1" t="s">
        <v>110</v>
      </c>
      <c r="L5711" s="1">
        <v>5</v>
      </c>
      <c r="N5711" s="1">
        <v>6.05</v>
      </c>
      <c r="P5711" s="2">
        <f t="shared" si="370"/>
        <v>82</v>
      </c>
      <c r="R5711" t="str">
        <f t="shared" si="371"/>
        <v/>
      </c>
    </row>
    <row r="5712" spans="1:18" ht="20.399999999999999" x14ac:dyDescent="0.35">
      <c r="A5712" s="1">
        <v>5710</v>
      </c>
      <c r="B5712" s="1" t="s">
        <v>2757</v>
      </c>
      <c r="C5712" s="1" t="s">
        <v>15</v>
      </c>
      <c r="D5712" s="1">
        <v>2013</v>
      </c>
      <c r="E5712" s="1">
        <v>26200</v>
      </c>
      <c r="F5712" s="1" t="s">
        <v>16</v>
      </c>
      <c r="G5712" s="1" t="s">
        <v>17</v>
      </c>
      <c r="H5712" s="1" t="s">
        <v>18</v>
      </c>
      <c r="I5712" s="1">
        <v>30.46</v>
      </c>
      <c r="J5712" s="1" t="s">
        <v>19</v>
      </c>
      <c r="K5712" s="1" t="s">
        <v>464</v>
      </c>
      <c r="L5712" s="1">
        <v>5</v>
      </c>
      <c r="N5712" s="1">
        <v>2.15</v>
      </c>
      <c r="P5712" s="2">
        <f t="shared" si="370"/>
        <v>47.3</v>
      </c>
      <c r="R5712" t="str">
        <f t="shared" si="371"/>
        <v/>
      </c>
    </row>
    <row r="5713" spans="1:18" ht="20.399999999999999" x14ac:dyDescent="0.35">
      <c r="A5713" s="1">
        <v>5711</v>
      </c>
      <c r="B5713" s="1" t="s">
        <v>834</v>
      </c>
      <c r="C5713" s="1" t="s">
        <v>39</v>
      </c>
      <c r="D5713" s="1">
        <v>2015</v>
      </c>
      <c r="E5713" s="1">
        <v>76362</v>
      </c>
      <c r="F5713" s="1" t="s">
        <v>23</v>
      </c>
      <c r="G5713" s="1" t="s">
        <v>17</v>
      </c>
      <c r="H5713" s="1" t="s">
        <v>18</v>
      </c>
      <c r="I5713" s="1">
        <v>24</v>
      </c>
      <c r="J5713" s="1" t="s">
        <v>24</v>
      </c>
      <c r="K5713" s="1" t="s">
        <v>424</v>
      </c>
      <c r="L5713" s="1">
        <v>5</v>
      </c>
      <c r="N5713" s="1">
        <v>5.5</v>
      </c>
      <c r="P5713" s="2">
        <f t="shared" si="370"/>
        <v>70</v>
      </c>
      <c r="R5713" t="str">
        <f t="shared" si="371"/>
        <v/>
      </c>
    </row>
    <row r="5714" spans="1:18" ht="20.399999999999999" x14ac:dyDescent="0.35">
      <c r="A5714" s="1">
        <v>5712</v>
      </c>
      <c r="B5714" s="1" t="s">
        <v>115</v>
      </c>
      <c r="C5714" s="1" t="s">
        <v>57</v>
      </c>
      <c r="D5714" s="1">
        <v>2007</v>
      </c>
      <c r="E5714" s="1">
        <v>18700</v>
      </c>
      <c r="F5714" s="1" t="s">
        <v>28</v>
      </c>
      <c r="G5714" s="1" t="s">
        <v>17</v>
      </c>
      <c r="H5714" s="1" t="s">
        <v>36</v>
      </c>
      <c r="I5714" s="1">
        <v>19.7</v>
      </c>
      <c r="J5714" s="1" t="s">
        <v>24</v>
      </c>
      <c r="K5714" s="1" t="s">
        <v>116</v>
      </c>
      <c r="L5714" s="1">
        <v>5</v>
      </c>
      <c r="N5714" s="1">
        <v>1.25</v>
      </c>
      <c r="P5714" s="2">
        <f t="shared" ref="P5714:P5745" si="373">--LEFT(K5714, FIND(" ", K5714) - 1)</f>
        <v>46.3</v>
      </c>
      <c r="R5714" t="str">
        <f t="shared" si="371"/>
        <v/>
      </c>
    </row>
    <row r="5715" spans="1:18" ht="20.399999999999999" x14ac:dyDescent="0.35">
      <c r="A5715" s="1">
        <v>5713</v>
      </c>
      <c r="B5715" s="1" t="s">
        <v>246</v>
      </c>
      <c r="C5715" s="1" t="s">
        <v>34</v>
      </c>
      <c r="D5715" s="1">
        <v>2015</v>
      </c>
      <c r="E5715" s="1">
        <v>67585</v>
      </c>
      <c r="F5715" s="1" t="s">
        <v>23</v>
      </c>
      <c r="G5715" s="1" t="s">
        <v>17</v>
      </c>
      <c r="H5715" s="1" t="s">
        <v>18</v>
      </c>
      <c r="I5715" s="1">
        <v>12.99</v>
      </c>
      <c r="J5715" s="1" t="s">
        <v>24</v>
      </c>
      <c r="K5715" s="1" t="s">
        <v>247</v>
      </c>
      <c r="L5715" s="1">
        <v>7</v>
      </c>
      <c r="N5715" s="1">
        <v>11.99</v>
      </c>
      <c r="P5715" s="2">
        <f t="shared" si="373"/>
        <v>100.6</v>
      </c>
      <c r="R5715" t="str">
        <f t="shared" si="371"/>
        <v/>
      </c>
    </row>
    <row r="5716" spans="1:18" ht="20.399999999999999" x14ac:dyDescent="0.35">
      <c r="A5716" s="1">
        <v>5714</v>
      </c>
      <c r="B5716" s="1" t="s">
        <v>179</v>
      </c>
      <c r="C5716" s="1" t="s">
        <v>15</v>
      </c>
      <c r="D5716" s="1">
        <v>2010</v>
      </c>
      <c r="E5716" s="1">
        <v>57000</v>
      </c>
      <c r="F5716" s="1" t="s">
        <v>28</v>
      </c>
      <c r="G5716" s="1" t="s">
        <v>35</v>
      </c>
      <c r="H5716" s="1" t="s">
        <v>36</v>
      </c>
      <c r="I5716" s="1">
        <v>16.95</v>
      </c>
      <c r="J5716" s="1" t="s">
        <v>24</v>
      </c>
      <c r="K5716" s="1" t="s">
        <v>151</v>
      </c>
      <c r="L5716" s="1">
        <v>5</v>
      </c>
      <c r="N5716" s="1">
        <v>2.5</v>
      </c>
      <c r="P5716" s="2">
        <f t="shared" si="373"/>
        <v>78.900000000000006</v>
      </c>
      <c r="R5716" t="str">
        <f t="shared" si="371"/>
        <v/>
      </c>
    </row>
    <row r="5717" spans="1:18" ht="20.399999999999999" x14ac:dyDescent="0.35">
      <c r="A5717" s="1">
        <v>5715</v>
      </c>
      <c r="B5717" s="1" t="s">
        <v>2758</v>
      </c>
      <c r="C5717" s="1" t="s">
        <v>53</v>
      </c>
      <c r="D5717" s="1">
        <v>2019</v>
      </c>
      <c r="E5717" s="1">
        <v>22321</v>
      </c>
      <c r="F5717" s="1" t="s">
        <v>28</v>
      </c>
      <c r="G5717" s="1" t="s">
        <v>35</v>
      </c>
      <c r="H5717" s="1" t="s">
        <v>18</v>
      </c>
      <c r="I5717" s="1">
        <v>18</v>
      </c>
      <c r="J5717" s="1" t="s">
        <v>24</v>
      </c>
      <c r="K5717" s="1" t="s">
        <v>201</v>
      </c>
      <c r="L5717" s="1">
        <v>5</v>
      </c>
      <c r="M5717" s="1" t="s">
        <v>2759</v>
      </c>
      <c r="N5717" s="1">
        <v>11.66</v>
      </c>
      <c r="P5717" s="2">
        <f t="shared" si="373"/>
        <v>117.3</v>
      </c>
      <c r="Q5717">
        <f t="shared" si="372"/>
        <v>1340000</v>
      </c>
      <c r="R5717">
        <f t="shared" si="371"/>
        <v>99.99124626865671</v>
      </c>
    </row>
    <row r="5718" spans="1:18" ht="20.399999999999999" x14ac:dyDescent="0.35">
      <c r="A5718" s="1">
        <v>5716</v>
      </c>
      <c r="B5718" s="1" t="s">
        <v>547</v>
      </c>
      <c r="C5718" s="1" t="s">
        <v>43</v>
      </c>
      <c r="D5718" s="1">
        <v>1998</v>
      </c>
      <c r="E5718" s="1">
        <v>95150</v>
      </c>
      <c r="F5718" s="1" t="s">
        <v>28</v>
      </c>
      <c r="G5718" s="1" t="s">
        <v>17</v>
      </c>
      <c r="H5718" s="1" t="s">
        <v>145</v>
      </c>
      <c r="I5718" s="1">
        <v>17.3</v>
      </c>
      <c r="J5718" s="1" t="s">
        <v>24</v>
      </c>
      <c r="K5718" s="1" t="s">
        <v>456</v>
      </c>
      <c r="L5718" s="1">
        <v>5</v>
      </c>
      <c r="N5718" s="1">
        <v>0.53</v>
      </c>
      <c r="P5718" s="2">
        <f t="shared" si="373"/>
        <v>60</v>
      </c>
      <c r="R5718" t="str">
        <f t="shared" si="371"/>
        <v/>
      </c>
    </row>
    <row r="5719" spans="1:18" ht="20.399999999999999" x14ac:dyDescent="0.35">
      <c r="A5719" s="1">
        <v>5717</v>
      </c>
      <c r="B5719" s="1" t="s">
        <v>262</v>
      </c>
      <c r="C5719" s="1" t="s">
        <v>57</v>
      </c>
      <c r="D5719" s="1">
        <v>2015</v>
      </c>
      <c r="E5719" s="1">
        <v>36428</v>
      </c>
      <c r="F5719" s="1" t="s">
        <v>28</v>
      </c>
      <c r="G5719" s="1" t="s">
        <v>17</v>
      </c>
      <c r="H5719" s="1" t="s">
        <v>18</v>
      </c>
      <c r="I5719" s="1">
        <v>20.51</v>
      </c>
      <c r="J5719" s="1" t="s">
        <v>24</v>
      </c>
      <c r="K5719" s="1" t="s">
        <v>398</v>
      </c>
      <c r="L5719" s="1">
        <v>5</v>
      </c>
      <c r="N5719" s="1">
        <v>3.1</v>
      </c>
      <c r="P5719" s="2">
        <f t="shared" si="373"/>
        <v>67.040000000000006</v>
      </c>
      <c r="R5719" t="str">
        <f t="shared" si="371"/>
        <v/>
      </c>
    </row>
    <row r="5720" spans="1:18" ht="20.399999999999999" x14ac:dyDescent="0.35">
      <c r="A5720" s="1">
        <v>5718</v>
      </c>
      <c r="B5720" s="1" t="s">
        <v>158</v>
      </c>
      <c r="C5720" s="1" t="s">
        <v>39</v>
      </c>
      <c r="D5720" s="1">
        <v>2012</v>
      </c>
      <c r="E5720" s="1">
        <v>73500</v>
      </c>
      <c r="F5720" s="1" t="s">
        <v>23</v>
      </c>
      <c r="G5720" s="1" t="s">
        <v>17</v>
      </c>
      <c r="H5720" s="1" t="s">
        <v>36</v>
      </c>
      <c r="I5720" s="1">
        <v>20</v>
      </c>
      <c r="J5720" s="1" t="s">
        <v>24</v>
      </c>
      <c r="K5720" s="1" t="s">
        <v>159</v>
      </c>
      <c r="L5720" s="1">
        <v>5</v>
      </c>
      <c r="N5720" s="1">
        <v>2.6</v>
      </c>
      <c r="P5720" s="2">
        <f t="shared" si="373"/>
        <v>68</v>
      </c>
      <c r="R5720" t="str">
        <f t="shared" si="371"/>
        <v/>
      </c>
    </row>
    <row r="5721" spans="1:18" ht="20.399999999999999" x14ac:dyDescent="0.35">
      <c r="A5721" s="1">
        <v>5719</v>
      </c>
      <c r="B5721" s="1" t="s">
        <v>580</v>
      </c>
      <c r="C5721" s="1" t="s">
        <v>53</v>
      </c>
      <c r="D5721" s="1">
        <v>2015</v>
      </c>
      <c r="E5721" s="1">
        <v>47234</v>
      </c>
      <c r="F5721" s="1" t="s">
        <v>28</v>
      </c>
      <c r="G5721" s="1" t="s">
        <v>17</v>
      </c>
      <c r="H5721" s="1" t="s">
        <v>18</v>
      </c>
      <c r="I5721" s="1">
        <v>18</v>
      </c>
      <c r="J5721" s="1" t="s">
        <v>24</v>
      </c>
      <c r="K5721" s="1" t="s">
        <v>196</v>
      </c>
      <c r="L5721" s="1">
        <v>5</v>
      </c>
      <c r="N5721" s="1">
        <v>5.09</v>
      </c>
      <c r="P5721" s="2">
        <f t="shared" si="373"/>
        <v>86.7</v>
      </c>
      <c r="R5721" t="str">
        <f t="shared" si="371"/>
        <v/>
      </c>
    </row>
    <row r="5722" spans="1:18" ht="20.399999999999999" x14ac:dyDescent="0.35">
      <c r="A5722" s="1">
        <v>5720</v>
      </c>
      <c r="B5722" s="1" t="s">
        <v>605</v>
      </c>
      <c r="C5722" s="1" t="s">
        <v>39</v>
      </c>
      <c r="D5722" s="1">
        <v>2008</v>
      </c>
      <c r="E5722" s="1">
        <v>62364</v>
      </c>
      <c r="F5722" s="1" t="s">
        <v>28</v>
      </c>
      <c r="G5722" s="1" t="s">
        <v>17</v>
      </c>
      <c r="H5722" s="1" t="s">
        <v>18</v>
      </c>
      <c r="I5722" s="1">
        <v>13.2</v>
      </c>
      <c r="J5722" s="1" t="s">
        <v>24</v>
      </c>
      <c r="K5722" s="1" t="s">
        <v>606</v>
      </c>
      <c r="L5722" s="1">
        <v>5</v>
      </c>
      <c r="N5722" s="1">
        <v>2.2999999999999998</v>
      </c>
      <c r="P5722" s="2">
        <f t="shared" si="373"/>
        <v>94</v>
      </c>
      <c r="R5722" t="str">
        <f t="shared" si="371"/>
        <v/>
      </c>
    </row>
    <row r="5723" spans="1:18" ht="20.399999999999999" x14ac:dyDescent="0.35">
      <c r="A5723" s="1">
        <v>5721</v>
      </c>
      <c r="B5723" s="1" t="s">
        <v>785</v>
      </c>
      <c r="C5723" s="1" t="s">
        <v>22</v>
      </c>
      <c r="D5723" s="1">
        <v>2012</v>
      </c>
      <c r="E5723" s="1">
        <v>89000</v>
      </c>
      <c r="F5723" s="1" t="s">
        <v>23</v>
      </c>
      <c r="G5723" s="1" t="s">
        <v>17</v>
      </c>
      <c r="H5723" s="1" t="s">
        <v>18</v>
      </c>
      <c r="I5723" s="1">
        <v>22.32</v>
      </c>
      <c r="J5723" s="1" t="s">
        <v>24</v>
      </c>
      <c r="K5723" s="1" t="s">
        <v>235</v>
      </c>
      <c r="L5723" s="1">
        <v>5</v>
      </c>
      <c r="N5723" s="1">
        <v>6</v>
      </c>
      <c r="P5723" s="2">
        <f t="shared" si="373"/>
        <v>126.32</v>
      </c>
      <c r="R5723" t="str">
        <f t="shared" si="371"/>
        <v/>
      </c>
    </row>
    <row r="5724" spans="1:18" ht="20.399999999999999" x14ac:dyDescent="0.35">
      <c r="A5724" s="1">
        <v>5722</v>
      </c>
      <c r="B5724" s="1" t="s">
        <v>410</v>
      </c>
      <c r="C5724" s="1" t="s">
        <v>129</v>
      </c>
      <c r="D5724" s="1">
        <v>2013</v>
      </c>
      <c r="E5724" s="1">
        <v>58653</v>
      </c>
      <c r="F5724" s="1" t="s">
        <v>23</v>
      </c>
      <c r="G5724" s="1" t="s">
        <v>17</v>
      </c>
      <c r="H5724" s="1" t="s">
        <v>18</v>
      </c>
      <c r="I5724" s="1">
        <v>25.2</v>
      </c>
      <c r="J5724" s="1" t="s">
        <v>24</v>
      </c>
      <c r="K5724" s="1" t="s">
        <v>51</v>
      </c>
      <c r="L5724" s="1">
        <v>5</v>
      </c>
      <c r="N5724" s="1">
        <v>4.4000000000000004</v>
      </c>
      <c r="P5724" s="2">
        <f t="shared" si="373"/>
        <v>74</v>
      </c>
      <c r="R5724" t="str">
        <f t="shared" si="371"/>
        <v/>
      </c>
    </row>
    <row r="5725" spans="1:18" ht="20.399999999999999" x14ac:dyDescent="0.35">
      <c r="A5725" s="1">
        <v>5723</v>
      </c>
      <c r="B5725" s="1" t="s">
        <v>313</v>
      </c>
      <c r="C5725" s="1" t="s">
        <v>61</v>
      </c>
      <c r="D5725" s="1">
        <v>2013</v>
      </c>
      <c r="E5725" s="1">
        <v>30000</v>
      </c>
      <c r="F5725" s="1" t="s">
        <v>28</v>
      </c>
      <c r="G5725" s="1" t="s">
        <v>35</v>
      </c>
      <c r="H5725" s="1" t="s">
        <v>36</v>
      </c>
      <c r="I5725" s="1">
        <v>14.8</v>
      </c>
      <c r="J5725" s="1" t="s">
        <v>24</v>
      </c>
      <c r="K5725" s="1" t="s">
        <v>314</v>
      </c>
      <c r="L5725" s="1">
        <v>5</v>
      </c>
      <c r="N5725" s="1">
        <v>11</v>
      </c>
      <c r="P5725" s="2">
        <f t="shared" si="373"/>
        <v>120.7</v>
      </c>
      <c r="R5725" t="str">
        <f t="shared" si="371"/>
        <v/>
      </c>
    </row>
    <row r="5726" spans="1:18" ht="20.399999999999999" x14ac:dyDescent="0.35">
      <c r="A5726" s="1">
        <v>5724</v>
      </c>
      <c r="B5726" s="1" t="s">
        <v>910</v>
      </c>
      <c r="C5726" s="1" t="s">
        <v>34</v>
      </c>
      <c r="D5726" s="1">
        <v>2014</v>
      </c>
      <c r="E5726" s="1">
        <v>64042</v>
      </c>
      <c r="F5726" s="1" t="s">
        <v>23</v>
      </c>
      <c r="G5726" s="1" t="s">
        <v>17</v>
      </c>
      <c r="H5726" s="1" t="s">
        <v>18</v>
      </c>
      <c r="I5726" s="1">
        <v>17.3</v>
      </c>
      <c r="J5726" s="1" t="s">
        <v>24</v>
      </c>
      <c r="K5726" s="1" t="s">
        <v>132</v>
      </c>
      <c r="L5726" s="1">
        <v>5</v>
      </c>
      <c r="N5726" s="1">
        <v>5.7</v>
      </c>
      <c r="P5726" s="2">
        <f t="shared" si="373"/>
        <v>163.69999999999999</v>
      </c>
      <c r="R5726" t="str">
        <f t="shared" si="371"/>
        <v/>
      </c>
    </row>
    <row r="5727" spans="1:18" ht="20.399999999999999" x14ac:dyDescent="0.35">
      <c r="A5727" s="1">
        <v>5725</v>
      </c>
      <c r="B5727" s="1" t="s">
        <v>620</v>
      </c>
      <c r="C5727" s="1" t="s">
        <v>27</v>
      </c>
      <c r="D5727" s="1">
        <v>2013</v>
      </c>
      <c r="E5727" s="1">
        <v>120000</v>
      </c>
      <c r="F5727" s="1" t="s">
        <v>23</v>
      </c>
      <c r="G5727" s="1" t="s">
        <v>35</v>
      </c>
      <c r="H5727" s="1" t="s">
        <v>18</v>
      </c>
      <c r="I5727" s="1">
        <v>20</v>
      </c>
      <c r="J5727" s="1" t="s">
        <v>24</v>
      </c>
      <c r="K5727" s="1" t="s">
        <v>97</v>
      </c>
      <c r="L5727" s="1">
        <v>5</v>
      </c>
      <c r="N5727" s="1">
        <v>6.95</v>
      </c>
      <c r="P5727" s="2">
        <f t="shared" si="373"/>
        <v>138.1</v>
      </c>
      <c r="R5727" t="str">
        <f t="shared" si="371"/>
        <v/>
      </c>
    </row>
    <row r="5728" spans="1:18" ht="20.399999999999999" x14ac:dyDescent="0.35">
      <c r="A5728" s="1">
        <v>5726</v>
      </c>
      <c r="B5728" s="1" t="s">
        <v>1849</v>
      </c>
      <c r="C5728" s="1" t="s">
        <v>39</v>
      </c>
      <c r="D5728" s="1">
        <v>2014</v>
      </c>
      <c r="E5728" s="1">
        <v>90000</v>
      </c>
      <c r="F5728" s="1" t="s">
        <v>23</v>
      </c>
      <c r="G5728" s="1" t="s">
        <v>17</v>
      </c>
      <c r="H5728" s="1" t="s">
        <v>18</v>
      </c>
      <c r="I5728" s="1">
        <v>12.05</v>
      </c>
      <c r="J5728" s="1" t="s">
        <v>24</v>
      </c>
      <c r="K5728" s="1" t="s">
        <v>266</v>
      </c>
      <c r="L5728" s="1">
        <v>8</v>
      </c>
      <c r="N5728" s="1">
        <v>7.9</v>
      </c>
      <c r="P5728" s="2">
        <f t="shared" si="373"/>
        <v>120</v>
      </c>
      <c r="R5728" t="str">
        <f t="shared" si="371"/>
        <v/>
      </c>
    </row>
    <row r="5729" spans="1:18" ht="20.399999999999999" x14ac:dyDescent="0.35">
      <c r="A5729" s="1">
        <v>5727</v>
      </c>
      <c r="B5729" s="1" t="s">
        <v>1524</v>
      </c>
      <c r="C5729" s="1" t="s">
        <v>53</v>
      </c>
      <c r="D5729" s="1">
        <v>2018</v>
      </c>
      <c r="E5729" s="1">
        <v>30733</v>
      </c>
      <c r="F5729" s="1" t="s">
        <v>23</v>
      </c>
      <c r="G5729" s="1" t="s">
        <v>35</v>
      </c>
      <c r="H5729" s="1" t="s">
        <v>18</v>
      </c>
      <c r="I5729" s="1">
        <v>20.68</v>
      </c>
      <c r="J5729" s="1" t="s">
        <v>24</v>
      </c>
      <c r="K5729" s="1" t="s">
        <v>77</v>
      </c>
      <c r="L5729" s="1">
        <v>5</v>
      </c>
      <c r="N5729" s="1">
        <v>29.3</v>
      </c>
      <c r="P5729" s="2">
        <f t="shared" si="373"/>
        <v>190</v>
      </c>
      <c r="R5729" t="str">
        <f t="shared" si="371"/>
        <v/>
      </c>
    </row>
    <row r="5730" spans="1:18" ht="20.399999999999999" x14ac:dyDescent="0.35">
      <c r="A5730" s="1">
        <v>5728</v>
      </c>
      <c r="B5730" s="1" t="s">
        <v>2034</v>
      </c>
      <c r="C5730" s="1" t="s">
        <v>57</v>
      </c>
      <c r="D5730" s="1">
        <v>2009</v>
      </c>
      <c r="E5730" s="1">
        <v>43600</v>
      </c>
      <c r="F5730" s="1" t="s">
        <v>28</v>
      </c>
      <c r="G5730" s="1" t="s">
        <v>35</v>
      </c>
      <c r="H5730" s="1" t="s">
        <v>18</v>
      </c>
      <c r="I5730" s="1">
        <v>10.93</v>
      </c>
      <c r="J5730" s="1" t="s">
        <v>24</v>
      </c>
      <c r="K5730" s="1" t="s">
        <v>2035</v>
      </c>
      <c r="L5730" s="1">
        <v>5</v>
      </c>
      <c r="N5730" s="1">
        <v>10.24</v>
      </c>
      <c r="P5730" s="2">
        <f t="shared" si="373"/>
        <v>272</v>
      </c>
      <c r="R5730" t="str">
        <f t="shared" si="371"/>
        <v/>
      </c>
    </row>
    <row r="5731" spans="1:18" ht="20.399999999999999" x14ac:dyDescent="0.35">
      <c r="A5731" s="1">
        <v>5729</v>
      </c>
      <c r="B5731" s="1" t="s">
        <v>336</v>
      </c>
      <c r="C5731" s="1" t="s">
        <v>22</v>
      </c>
      <c r="D5731" s="1">
        <v>2010</v>
      </c>
      <c r="E5731" s="1">
        <v>71473</v>
      </c>
      <c r="F5731" s="1" t="s">
        <v>28</v>
      </c>
      <c r="G5731" s="1" t="s">
        <v>35</v>
      </c>
      <c r="H5731" s="1" t="s">
        <v>36</v>
      </c>
      <c r="I5731" s="1">
        <v>13.7</v>
      </c>
      <c r="J5731" s="1" t="s">
        <v>24</v>
      </c>
      <c r="K5731" s="1" t="s">
        <v>337</v>
      </c>
      <c r="L5731" s="1">
        <v>5</v>
      </c>
      <c r="N5731" s="1">
        <v>5.35</v>
      </c>
      <c r="P5731" s="2">
        <f t="shared" si="373"/>
        <v>157.75</v>
      </c>
      <c r="R5731" t="str">
        <f t="shared" si="371"/>
        <v/>
      </c>
    </row>
    <row r="5732" spans="1:18" ht="20.399999999999999" x14ac:dyDescent="0.35">
      <c r="A5732" s="1">
        <v>5730</v>
      </c>
      <c r="B5732" s="1" t="s">
        <v>183</v>
      </c>
      <c r="C5732" s="1" t="s">
        <v>15</v>
      </c>
      <c r="D5732" s="1">
        <v>2014</v>
      </c>
      <c r="E5732" s="1">
        <v>39000</v>
      </c>
      <c r="F5732" s="1" t="s">
        <v>28</v>
      </c>
      <c r="G5732" s="1" t="s">
        <v>35</v>
      </c>
      <c r="H5732" s="1" t="s">
        <v>36</v>
      </c>
      <c r="I5732" s="1">
        <v>16.5</v>
      </c>
      <c r="J5732" s="1" t="s">
        <v>24</v>
      </c>
      <c r="K5732" s="1" t="s">
        <v>184</v>
      </c>
      <c r="L5732" s="1">
        <v>5</v>
      </c>
      <c r="N5732" s="1">
        <v>3.49</v>
      </c>
      <c r="P5732" s="2">
        <f t="shared" si="373"/>
        <v>86.8</v>
      </c>
      <c r="R5732" t="str">
        <f t="shared" si="371"/>
        <v/>
      </c>
    </row>
    <row r="5733" spans="1:18" ht="20.399999999999999" x14ac:dyDescent="0.35">
      <c r="A5733" s="1">
        <v>5731</v>
      </c>
      <c r="B5733" s="1" t="s">
        <v>324</v>
      </c>
      <c r="C5733" s="1" t="s">
        <v>39</v>
      </c>
      <c r="D5733" s="1">
        <v>2009</v>
      </c>
      <c r="E5733" s="1">
        <v>84045</v>
      </c>
      <c r="F5733" s="1" t="s">
        <v>28</v>
      </c>
      <c r="G5733" s="1" t="s">
        <v>17</v>
      </c>
      <c r="H5733" s="1" t="s">
        <v>18</v>
      </c>
      <c r="I5733" s="1">
        <v>20.36</v>
      </c>
      <c r="J5733" s="1" t="s">
        <v>24</v>
      </c>
      <c r="K5733" s="1" t="s">
        <v>151</v>
      </c>
      <c r="L5733" s="1">
        <v>5</v>
      </c>
      <c r="N5733" s="1">
        <v>2.85</v>
      </c>
      <c r="P5733" s="2">
        <f t="shared" si="373"/>
        <v>78.900000000000006</v>
      </c>
      <c r="R5733" t="str">
        <f t="shared" si="371"/>
        <v/>
      </c>
    </row>
    <row r="5734" spans="1:18" ht="20.399999999999999" x14ac:dyDescent="0.35">
      <c r="A5734" s="1">
        <v>5732</v>
      </c>
      <c r="B5734" s="1" t="s">
        <v>1415</v>
      </c>
      <c r="C5734" s="1" t="s">
        <v>15</v>
      </c>
      <c r="D5734" s="1">
        <v>2014</v>
      </c>
      <c r="E5734" s="1">
        <v>57004</v>
      </c>
      <c r="F5734" s="1" t="s">
        <v>28</v>
      </c>
      <c r="G5734" s="1" t="s">
        <v>17</v>
      </c>
      <c r="H5734" s="1" t="s">
        <v>18</v>
      </c>
      <c r="I5734" s="1">
        <v>17.399999999999999</v>
      </c>
      <c r="J5734" s="1" t="s">
        <v>24</v>
      </c>
      <c r="K5734" s="1" t="s">
        <v>201</v>
      </c>
      <c r="L5734" s="1">
        <v>5</v>
      </c>
      <c r="N5734" s="1">
        <v>5.35</v>
      </c>
      <c r="P5734" s="2">
        <f t="shared" si="373"/>
        <v>117.3</v>
      </c>
      <c r="R5734" t="str">
        <f t="shared" si="371"/>
        <v/>
      </c>
    </row>
    <row r="5735" spans="1:18" ht="20.399999999999999" x14ac:dyDescent="0.35">
      <c r="A5735" s="1">
        <v>5733</v>
      </c>
      <c r="B5735" s="1" t="s">
        <v>1311</v>
      </c>
      <c r="C5735" s="1" t="s">
        <v>34</v>
      </c>
      <c r="D5735" s="1">
        <v>2012</v>
      </c>
      <c r="E5735" s="1">
        <v>75464</v>
      </c>
      <c r="F5735" s="1" t="s">
        <v>28</v>
      </c>
      <c r="G5735" s="1" t="s">
        <v>17</v>
      </c>
      <c r="H5735" s="1" t="s">
        <v>18</v>
      </c>
      <c r="I5735" s="1">
        <v>15.6</v>
      </c>
      <c r="J5735" s="1" t="s">
        <v>24</v>
      </c>
      <c r="K5735" s="1" t="s">
        <v>424</v>
      </c>
      <c r="L5735" s="1">
        <v>5</v>
      </c>
      <c r="N5735" s="1">
        <v>3.62</v>
      </c>
      <c r="P5735" s="2">
        <f t="shared" si="373"/>
        <v>70</v>
      </c>
      <c r="R5735" t="str">
        <f t="shared" si="371"/>
        <v/>
      </c>
    </row>
    <row r="5736" spans="1:18" ht="20.399999999999999" x14ac:dyDescent="0.35">
      <c r="A5736" s="1">
        <v>5734</v>
      </c>
      <c r="B5736" s="1" t="s">
        <v>454</v>
      </c>
      <c r="C5736" s="1" t="s">
        <v>39</v>
      </c>
      <c r="D5736" s="1">
        <v>2006</v>
      </c>
      <c r="E5736" s="1">
        <v>142000</v>
      </c>
      <c r="F5736" s="1" t="s">
        <v>23</v>
      </c>
      <c r="G5736" s="1" t="s">
        <v>17</v>
      </c>
      <c r="H5736" s="1" t="s">
        <v>18</v>
      </c>
      <c r="I5736" s="1">
        <v>12.8</v>
      </c>
      <c r="J5736" s="1" t="s">
        <v>24</v>
      </c>
      <c r="K5736" s="1" t="s">
        <v>93</v>
      </c>
      <c r="L5736" s="1">
        <v>7</v>
      </c>
      <c r="N5736" s="1">
        <v>6.25</v>
      </c>
      <c r="P5736" s="2">
        <f t="shared" si="373"/>
        <v>102</v>
      </c>
      <c r="R5736" t="str">
        <f t="shared" si="371"/>
        <v/>
      </c>
    </row>
    <row r="5737" spans="1:18" ht="20.399999999999999" x14ac:dyDescent="0.35">
      <c r="A5737" s="1">
        <v>5735</v>
      </c>
      <c r="B5737" s="1" t="s">
        <v>1488</v>
      </c>
      <c r="C5737" s="1" t="s">
        <v>53</v>
      </c>
      <c r="D5737" s="1">
        <v>2012</v>
      </c>
      <c r="E5737" s="1">
        <v>118683</v>
      </c>
      <c r="F5737" s="1" t="s">
        <v>23</v>
      </c>
      <c r="G5737" s="1" t="s">
        <v>17</v>
      </c>
      <c r="H5737" s="1" t="s">
        <v>36</v>
      </c>
      <c r="I5737" s="1">
        <v>21</v>
      </c>
      <c r="J5737" s="1" t="s">
        <v>24</v>
      </c>
      <c r="K5737" s="1" t="s">
        <v>372</v>
      </c>
      <c r="L5737" s="1">
        <v>5</v>
      </c>
      <c r="N5737" s="1">
        <v>3.19</v>
      </c>
      <c r="P5737" s="2">
        <f t="shared" si="373"/>
        <v>64.099999999999994</v>
      </c>
      <c r="R5737" t="str">
        <f t="shared" si="371"/>
        <v/>
      </c>
    </row>
    <row r="5738" spans="1:18" ht="20.399999999999999" x14ac:dyDescent="0.35">
      <c r="A5738" s="1">
        <v>5736</v>
      </c>
      <c r="B5738" s="1" t="s">
        <v>2760</v>
      </c>
      <c r="C5738" s="1" t="s">
        <v>61</v>
      </c>
      <c r="D5738" s="1">
        <v>2018</v>
      </c>
      <c r="E5738" s="1">
        <v>42000</v>
      </c>
      <c r="F5738" s="1" t="s">
        <v>28</v>
      </c>
      <c r="G5738" s="1" t="s">
        <v>17</v>
      </c>
      <c r="H5738" s="1" t="s">
        <v>18</v>
      </c>
      <c r="I5738" s="1">
        <v>18.149999999999999</v>
      </c>
      <c r="J5738" s="1" t="s">
        <v>24</v>
      </c>
      <c r="K5738" s="1" t="s">
        <v>110</v>
      </c>
      <c r="L5738" s="1">
        <v>6</v>
      </c>
      <c r="M5738" s="1" t="s">
        <v>1984</v>
      </c>
      <c r="N5738" s="1">
        <v>5.5</v>
      </c>
      <c r="P5738" s="2">
        <f t="shared" si="373"/>
        <v>82</v>
      </c>
      <c r="Q5738">
        <f t="shared" si="372"/>
        <v>796000</v>
      </c>
      <c r="R5738">
        <f t="shared" si="371"/>
        <v>99.98969849246231</v>
      </c>
    </row>
    <row r="5739" spans="1:18" ht="20.399999999999999" x14ac:dyDescent="0.35">
      <c r="A5739" s="1">
        <v>5737</v>
      </c>
      <c r="B5739" s="1" t="s">
        <v>1858</v>
      </c>
      <c r="C5739" s="1" t="s">
        <v>53</v>
      </c>
      <c r="D5739" s="1">
        <v>2019</v>
      </c>
      <c r="E5739" s="1">
        <v>12800</v>
      </c>
      <c r="F5739" s="1" t="s">
        <v>28</v>
      </c>
      <c r="G5739" s="1" t="s">
        <v>17</v>
      </c>
      <c r="H5739" s="1" t="s">
        <v>18</v>
      </c>
      <c r="I5739" s="1">
        <v>18.600000000000001</v>
      </c>
      <c r="J5739" s="1" t="s">
        <v>24</v>
      </c>
      <c r="K5739" s="1" t="s">
        <v>368</v>
      </c>
      <c r="L5739" s="1">
        <v>5</v>
      </c>
      <c r="N5739" s="1">
        <v>7.67</v>
      </c>
      <c r="P5739" s="2">
        <f t="shared" si="373"/>
        <v>81.83</v>
      </c>
      <c r="R5739" t="str">
        <f t="shared" si="371"/>
        <v/>
      </c>
    </row>
    <row r="5740" spans="1:18" ht="20.399999999999999" x14ac:dyDescent="0.35">
      <c r="A5740" s="1">
        <v>5738</v>
      </c>
      <c r="B5740" s="1" t="s">
        <v>2761</v>
      </c>
      <c r="C5740" s="1" t="s">
        <v>43</v>
      </c>
      <c r="D5740" s="1">
        <v>2011</v>
      </c>
      <c r="E5740" s="1">
        <v>80000</v>
      </c>
      <c r="F5740" s="1" t="s">
        <v>28</v>
      </c>
      <c r="G5740" s="1" t="s">
        <v>17</v>
      </c>
      <c r="H5740" s="1" t="s">
        <v>18</v>
      </c>
      <c r="I5740" s="1">
        <v>12</v>
      </c>
      <c r="J5740" s="1" t="s">
        <v>24</v>
      </c>
      <c r="K5740" s="1" t="s">
        <v>2762</v>
      </c>
      <c r="L5740" s="1">
        <v>7</v>
      </c>
      <c r="N5740" s="1">
        <v>5.5</v>
      </c>
      <c r="P5740" s="2">
        <f t="shared" si="373"/>
        <v>127</v>
      </c>
      <c r="R5740" t="str">
        <f t="shared" si="371"/>
        <v/>
      </c>
    </row>
    <row r="5741" spans="1:18" ht="20.399999999999999" x14ac:dyDescent="0.35">
      <c r="A5741" s="1">
        <v>5739</v>
      </c>
      <c r="B5741" s="1" t="s">
        <v>508</v>
      </c>
      <c r="C5741" s="1" t="s">
        <v>39</v>
      </c>
      <c r="D5741" s="1">
        <v>2014</v>
      </c>
      <c r="E5741" s="1">
        <v>76126</v>
      </c>
      <c r="F5741" s="1" t="s">
        <v>23</v>
      </c>
      <c r="G5741" s="1" t="s">
        <v>17</v>
      </c>
      <c r="H5741" s="1" t="s">
        <v>18</v>
      </c>
      <c r="I5741" s="1">
        <v>19.3</v>
      </c>
      <c r="J5741" s="1" t="s">
        <v>24</v>
      </c>
      <c r="K5741" s="1" t="s">
        <v>114</v>
      </c>
      <c r="L5741" s="1">
        <v>5</v>
      </c>
      <c r="N5741" s="1">
        <v>6.6</v>
      </c>
      <c r="P5741" s="2">
        <f t="shared" si="373"/>
        <v>73.900000000000006</v>
      </c>
      <c r="R5741" t="str">
        <f t="shared" si="371"/>
        <v/>
      </c>
    </row>
    <row r="5742" spans="1:18" ht="20.399999999999999" x14ac:dyDescent="0.35">
      <c r="A5742" s="1">
        <v>5740</v>
      </c>
      <c r="B5742" s="1" t="s">
        <v>1751</v>
      </c>
      <c r="C5742" s="1" t="s">
        <v>27</v>
      </c>
      <c r="D5742" s="1">
        <v>2017</v>
      </c>
      <c r="E5742" s="1">
        <v>21000</v>
      </c>
      <c r="F5742" s="1" t="s">
        <v>23</v>
      </c>
      <c r="G5742" s="1" t="s">
        <v>35</v>
      </c>
      <c r="H5742" s="1" t="s">
        <v>36</v>
      </c>
      <c r="I5742" s="1">
        <v>15.97</v>
      </c>
      <c r="J5742" s="1" t="s">
        <v>24</v>
      </c>
      <c r="K5742" s="1" t="s">
        <v>321</v>
      </c>
      <c r="L5742" s="1">
        <v>5</v>
      </c>
      <c r="N5742" s="1">
        <v>55</v>
      </c>
      <c r="P5742" s="2">
        <f t="shared" si="373"/>
        <v>258</v>
      </c>
      <c r="R5742" t="str">
        <f t="shared" si="371"/>
        <v/>
      </c>
    </row>
    <row r="5743" spans="1:18" ht="20.399999999999999" x14ac:dyDescent="0.35">
      <c r="A5743" s="1">
        <v>5741</v>
      </c>
      <c r="B5743" s="1" t="s">
        <v>329</v>
      </c>
      <c r="C5743" s="1" t="s">
        <v>22</v>
      </c>
      <c r="D5743" s="1">
        <v>2013</v>
      </c>
      <c r="E5743" s="1">
        <v>85000</v>
      </c>
      <c r="F5743" s="1" t="s">
        <v>23</v>
      </c>
      <c r="G5743" s="1" t="s">
        <v>35</v>
      </c>
      <c r="H5743" s="1" t="s">
        <v>18</v>
      </c>
      <c r="I5743" s="1">
        <v>17.68</v>
      </c>
      <c r="J5743" s="1" t="s">
        <v>24</v>
      </c>
      <c r="K5743" s="1" t="s">
        <v>139</v>
      </c>
      <c r="L5743" s="1">
        <v>5</v>
      </c>
      <c r="N5743" s="1">
        <v>21</v>
      </c>
      <c r="P5743" s="2">
        <f t="shared" si="373"/>
        <v>174.33</v>
      </c>
      <c r="R5743" t="str">
        <f t="shared" si="371"/>
        <v/>
      </c>
    </row>
    <row r="5744" spans="1:18" ht="20.399999999999999" x14ac:dyDescent="0.35">
      <c r="A5744" s="1">
        <v>5742</v>
      </c>
      <c r="B5744" s="1" t="s">
        <v>1045</v>
      </c>
      <c r="C5744" s="1" t="s">
        <v>43</v>
      </c>
      <c r="D5744" s="1">
        <v>2017</v>
      </c>
      <c r="E5744" s="1">
        <v>27000</v>
      </c>
      <c r="F5744" s="1" t="s">
        <v>28</v>
      </c>
      <c r="G5744" s="1" t="s">
        <v>17</v>
      </c>
      <c r="H5744" s="1" t="s">
        <v>18</v>
      </c>
      <c r="I5744" s="1">
        <v>21.4</v>
      </c>
      <c r="J5744" s="1" t="s">
        <v>24</v>
      </c>
      <c r="K5744" s="1" t="s">
        <v>347</v>
      </c>
      <c r="L5744" s="1">
        <v>5</v>
      </c>
      <c r="N5744" s="1">
        <v>4.5</v>
      </c>
      <c r="P5744" s="2">
        <f t="shared" si="373"/>
        <v>83.1</v>
      </c>
      <c r="R5744" t="str">
        <f t="shared" si="371"/>
        <v/>
      </c>
    </row>
    <row r="5745" spans="1:18" ht="20.399999999999999" x14ac:dyDescent="0.35">
      <c r="A5745" s="1">
        <v>5743</v>
      </c>
      <c r="B5745" s="1" t="s">
        <v>1290</v>
      </c>
      <c r="C5745" s="1" t="s">
        <v>34</v>
      </c>
      <c r="D5745" s="1">
        <v>2016</v>
      </c>
      <c r="E5745" s="1">
        <v>45794</v>
      </c>
      <c r="F5745" s="1" t="s">
        <v>23</v>
      </c>
      <c r="G5745" s="1" t="s">
        <v>35</v>
      </c>
      <c r="H5745" s="1" t="s">
        <v>18</v>
      </c>
      <c r="I5745" s="1">
        <v>13.01</v>
      </c>
      <c r="J5745" s="1" t="s">
        <v>24</v>
      </c>
      <c r="K5745" s="1" t="s">
        <v>415</v>
      </c>
      <c r="L5745" s="1">
        <v>7</v>
      </c>
      <c r="N5745" s="1">
        <v>20.67</v>
      </c>
      <c r="P5745" s="2">
        <f t="shared" si="373"/>
        <v>194.3</v>
      </c>
      <c r="R5745" t="str">
        <f t="shared" si="371"/>
        <v/>
      </c>
    </row>
    <row r="5746" spans="1:18" ht="20.399999999999999" x14ac:dyDescent="0.35">
      <c r="A5746" s="1">
        <v>5744</v>
      </c>
      <c r="B5746" s="1" t="s">
        <v>921</v>
      </c>
      <c r="C5746" s="1" t="s">
        <v>39</v>
      </c>
      <c r="D5746" s="1">
        <v>2013</v>
      </c>
      <c r="E5746" s="1">
        <v>57352</v>
      </c>
      <c r="F5746" s="1" t="s">
        <v>23</v>
      </c>
      <c r="G5746" s="1" t="s">
        <v>35</v>
      </c>
      <c r="H5746" s="1" t="s">
        <v>18</v>
      </c>
      <c r="I5746" s="1">
        <v>14.39</v>
      </c>
      <c r="J5746" s="1" t="s">
        <v>24</v>
      </c>
      <c r="K5746" s="1" t="s">
        <v>132</v>
      </c>
      <c r="L5746" s="1">
        <v>5</v>
      </c>
      <c r="N5746" s="1">
        <v>6.5</v>
      </c>
      <c r="P5746" s="2">
        <f t="shared" ref="P5746:P5756" si="374">--LEFT(K5746, FIND(" ", K5746) - 1)</f>
        <v>163.69999999999999</v>
      </c>
      <c r="R5746" t="str">
        <f t="shared" si="371"/>
        <v/>
      </c>
    </row>
    <row r="5747" spans="1:18" ht="20.399999999999999" x14ac:dyDescent="0.35">
      <c r="A5747" s="1">
        <v>5745</v>
      </c>
      <c r="B5747" s="1" t="s">
        <v>573</v>
      </c>
      <c r="C5747" s="1" t="s">
        <v>34</v>
      </c>
      <c r="D5747" s="1">
        <v>2018</v>
      </c>
      <c r="E5747" s="1">
        <v>41467</v>
      </c>
      <c r="F5747" s="1" t="s">
        <v>23</v>
      </c>
      <c r="G5747" s="1" t="s">
        <v>35</v>
      </c>
      <c r="H5747" s="1" t="s">
        <v>18</v>
      </c>
      <c r="I5747" s="1">
        <v>15</v>
      </c>
      <c r="J5747" s="1" t="s">
        <v>24</v>
      </c>
      <c r="K5747" s="1" t="s">
        <v>574</v>
      </c>
      <c r="L5747" s="1">
        <v>5</v>
      </c>
      <c r="N5747" s="1">
        <v>37.979999999999997</v>
      </c>
      <c r="P5747" s="2">
        <f t="shared" si="374"/>
        <v>204</v>
      </c>
      <c r="R5747" t="str">
        <f t="shared" si="371"/>
        <v/>
      </c>
    </row>
    <row r="5748" spans="1:18" ht="20.399999999999999" x14ac:dyDescent="0.35">
      <c r="A5748" s="1">
        <v>5746</v>
      </c>
      <c r="B5748" s="1" t="s">
        <v>658</v>
      </c>
      <c r="C5748" s="1" t="s">
        <v>15</v>
      </c>
      <c r="D5748" s="1">
        <v>2009</v>
      </c>
      <c r="E5748" s="1">
        <v>42000</v>
      </c>
      <c r="F5748" s="1" t="s">
        <v>28</v>
      </c>
      <c r="G5748" s="1" t="s">
        <v>17</v>
      </c>
      <c r="H5748" s="1" t="s">
        <v>18</v>
      </c>
      <c r="I5748" s="1">
        <v>17.920000000000002</v>
      </c>
      <c r="J5748" s="1" t="s">
        <v>24</v>
      </c>
      <c r="K5748" s="1" t="s">
        <v>630</v>
      </c>
      <c r="L5748" s="1">
        <v>5</v>
      </c>
      <c r="N5748" s="1">
        <v>1.45</v>
      </c>
      <c r="P5748" s="2">
        <f t="shared" si="374"/>
        <v>62.1</v>
      </c>
      <c r="R5748" t="str">
        <f t="shared" si="371"/>
        <v/>
      </c>
    </row>
    <row r="5749" spans="1:18" ht="20.399999999999999" x14ac:dyDescent="0.35">
      <c r="A5749" s="1">
        <v>5747</v>
      </c>
      <c r="B5749" s="1" t="s">
        <v>14</v>
      </c>
      <c r="C5749" s="1" t="s">
        <v>61</v>
      </c>
      <c r="D5749" s="1">
        <v>2014</v>
      </c>
      <c r="E5749" s="1">
        <v>62549</v>
      </c>
      <c r="F5749" s="1" t="s">
        <v>16</v>
      </c>
      <c r="G5749" s="1" t="s">
        <v>17</v>
      </c>
      <c r="H5749" s="1" t="s">
        <v>18</v>
      </c>
      <c r="I5749" s="1">
        <v>26.6</v>
      </c>
      <c r="J5749" s="1" t="s">
        <v>19</v>
      </c>
      <c r="K5749" s="1" t="s">
        <v>20</v>
      </c>
      <c r="L5749" s="1">
        <v>5</v>
      </c>
      <c r="N5749" s="1">
        <v>2.95</v>
      </c>
      <c r="P5749" s="2">
        <f t="shared" si="374"/>
        <v>58.16</v>
      </c>
      <c r="R5749" t="str">
        <f t="shared" si="371"/>
        <v/>
      </c>
    </row>
    <row r="5750" spans="1:18" ht="20.399999999999999" x14ac:dyDescent="0.35">
      <c r="A5750" s="1">
        <v>5748</v>
      </c>
      <c r="B5750" s="1" t="s">
        <v>1155</v>
      </c>
      <c r="C5750" s="1" t="s">
        <v>39</v>
      </c>
      <c r="D5750" s="1">
        <v>2015</v>
      </c>
      <c r="E5750" s="1">
        <v>67048</v>
      </c>
      <c r="F5750" s="1" t="s">
        <v>23</v>
      </c>
      <c r="G5750" s="1" t="s">
        <v>17</v>
      </c>
      <c r="H5750" s="1" t="s">
        <v>18</v>
      </c>
      <c r="I5750" s="1">
        <v>28.09</v>
      </c>
      <c r="J5750" s="1" t="s">
        <v>24</v>
      </c>
      <c r="K5750" s="1" t="s">
        <v>80</v>
      </c>
      <c r="L5750" s="1">
        <v>5</v>
      </c>
      <c r="N5750" s="1">
        <v>7.9</v>
      </c>
      <c r="P5750" s="2">
        <f t="shared" si="374"/>
        <v>88.5</v>
      </c>
      <c r="R5750" t="str">
        <f t="shared" si="371"/>
        <v/>
      </c>
    </row>
    <row r="5751" spans="1:18" ht="20.399999999999999" x14ac:dyDescent="0.35">
      <c r="A5751" s="1">
        <v>5749</v>
      </c>
      <c r="B5751" s="1" t="s">
        <v>416</v>
      </c>
      <c r="C5751" s="1" t="s">
        <v>53</v>
      </c>
      <c r="D5751" s="1">
        <v>2018</v>
      </c>
      <c r="E5751" s="1">
        <v>11732</v>
      </c>
      <c r="F5751" s="1" t="s">
        <v>28</v>
      </c>
      <c r="G5751" s="1" t="s">
        <v>17</v>
      </c>
      <c r="H5751" s="1" t="s">
        <v>18</v>
      </c>
      <c r="I5751" s="1">
        <v>17.399999999999999</v>
      </c>
      <c r="J5751" s="1" t="s">
        <v>24</v>
      </c>
      <c r="K5751" s="1" t="s">
        <v>201</v>
      </c>
      <c r="L5751" s="1">
        <v>5</v>
      </c>
      <c r="M5751" s="1" t="s">
        <v>2763</v>
      </c>
      <c r="N5751" s="1">
        <v>10.07</v>
      </c>
      <c r="P5751" s="2">
        <f t="shared" si="374"/>
        <v>117.3</v>
      </c>
      <c r="Q5751">
        <f t="shared" si="372"/>
        <v>1188000</v>
      </c>
      <c r="R5751">
        <f t="shared" si="371"/>
        <v>99.990126262626262</v>
      </c>
    </row>
    <row r="5752" spans="1:18" ht="20.399999999999999" x14ac:dyDescent="0.35">
      <c r="A5752" s="1">
        <v>5750</v>
      </c>
      <c r="B5752" s="1" t="s">
        <v>2764</v>
      </c>
      <c r="C5752" s="1" t="s">
        <v>15</v>
      </c>
      <c r="D5752" s="1">
        <v>2016</v>
      </c>
      <c r="E5752" s="1">
        <v>37000</v>
      </c>
      <c r="F5752" s="1" t="s">
        <v>23</v>
      </c>
      <c r="G5752" s="1" t="s">
        <v>17</v>
      </c>
      <c r="H5752" s="1" t="s">
        <v>18</v>
      </c>
      <c r="I5752" s="1">
        <v>20.45</v>
      </c>
      <c r="J5752" s="1" t="s">
        <v>24</v>
      </c>
      <c r="K5752" s="1" t="s">
        <v>72</v>
      </c>
      <c r="L5752" s="1">
        <v>5</v>
      </c>
      <c r="N5752" s="1">
        <v>6.5</v>
      </c>
      <c r="P5752" s="2">
        <f t="shared" si="374"/>
        <v>83.8</v>
      </c>
      <c r="R5752" t="str">
        <f t="shared" si="371"/>
        <v/>
      </c>
    </row>
    <row r="5753" spans="1:18" ht="20.399999999999999" x14ac:dyDescent="0.35">
      <c r="A5753" s="1">
        <v>5751</v>
      </c>
      <c r="B5753" s="1" t="s">
        <v>794</v>
      </c>
      <c r="C5753" s="1" t="s">
        <v>39</v>
      </c>
      <c r="D5753" s="1">
        <v>2015</v>
      </c>
      <c r="E5753" s="1">
        <v>30000</v>
      </c>
      <c r="F5753" s="1" t="s">
        <v>23</v>
      </c>
      <c r="G5753" s="1" t="s">
        <v>35</v>
      </c>
      <c r="H5753" s="1" t="s">
        <v>18</v>
      </c>
      <c r="I5753" s="1">
        <v>18.88</v>
      </c>
      <c r="J5753" s="1" t="s">
        <v>24</v>
      </c>
      <c r="K5753" s="1" t="s">
        <v>99</v>
      </c>
      <c r="L5753" s="1">
        <v>5</v>
      </c>
      <c r="N5753" s="1">
        <v>22</v>
      </c>
      <c r="P5753" s="2">
        <f t="shared" si="374"/>
        <v>184</v>
      </c>
      <c r="R5753" t="str">
        <f t="shared" si="371"/>
        <v/>
      </c>
    </row>
    <row r="5754" spans="1:18" ht="20.399999999999999" x14ac:dyDescent="0.35">
      <c r="A5754" s="1">
        <v>5752</v>
      </c>
      <c r="B5754" s="1" t="s">
        <v>315</v>
      </c>
      <c r="C5754" s="1" t="s">
        <v>39</v>
      </c>
      <c r="D5754" s="1">
        <v>2016</v>
      </c>
      <c r="E5754" s="1">
        <v>53000</v>
      </c>
      <c r="F5754" s="1" t="s">
        <v>23</v>
      </c>
      <c r="G5754" s="1" t="s">
        <v>17</v>
      </c>
      <c r="H5754" s="1" t="s">
        <v>18</v>
      </c>
      <c r="I5754" s="1">
        <v>26</v>
      </c>
      <c r="J5754" s="1" t="s">
        <v>24</v>
      </c>
      <c r="K5754" s="1" t="s">
        <v>69</v>
      </c>
      <c r="L5754" s="1">
        <v>5</v>
      </c>
      <c r="N5754" s="1">
        <v>9.75</v>
      </c>
      <c r="P5754" s="2">
        <f t="shared" si="374"/>
        <v>98.6</v>
      </c>
      <c r="R5754" t="str">
        <f t="shared" si="371"/>
        <v/>
      </c>
    </row>
    <row r="5755" spans="1:18" ht="20.399999999999999" x14ac:dyDescent="0.35">
      <c r="A5755" s="1">
        <v>5753</v>
      </c>
      <c r="B5755" s="1" t="s">
        <v>2645</v>
      </c>
      <c r="C5755" s="1" t="s">
        <v>43</v>
      </c>
      <c r="D5755" s="1">
        <v>2014</v>
      </c>
      <c r="E5755" s="1">
        <v>60000</v>
      </c>
      <c r="F5755" s="1" t="s">
        <v>23</v>
      </c>
      <c r="G5755" s="1" t="s">
        <v>17</v>
      </c>
      <c r="H5755" s="1" t="s">
        <v>18</v>
      </c>
      <c r="I5755" s="1">
        <v>20.45</v>
      </c>
      <c r="J5755" s="1" t="s">
        <v>24</v>
      </c>
      <c r="K5755" s="1" t="s">
        <v>72</v>
      </c>
      <c r="L5755" s="1">
        <v>5</v>
      </c>
      <c r="N5755" s="1">
        <v>6</v>
      </c>
      <c r="P5755" s="2">
        <f t="shared" si="374"/>
        <v>83.8</v>
      </c>
      <c r="R5755" t="str">
        <f t="shared" si="371"/>
        <v/>
      </c>
    </row>
    <row r="5756" spans="1:18" ht="20.399999999999999" x14ac:dyDescent="0.35">
      <c r="A5756" s="1">
        <v>5754</v>
      </c>
      <c r="B5756" s="1" t="s">
        <v>834</v>
      </c>
      <c r="C5756" s="1" t="s">
        <v>61</v>
      </c>
      <c r="D5756" s="1">
        <v>2014</v>
      </c>
      <c r="E5756" s="1">
        <v>65000</v>
      </c>
      <c r="F5756" s="1" t="s">
        <v>23</v>
      </c>
      <c r="G5756" s="1" t="s">
        <v>17</v>
      </c>
      <c r="H5756" s="1" t="s">
        <v>18</v>
      </c>
      <c r="I5756" s="1">
        <v>24</v>
      </c>
      <c r="J5756" s="1" t="s">
        <v>24</v>
      </c>
      <c r="K5756" s="1" t="s">
        <v>424</v>
      </c>
      <c r="L5756" s="1">
        <v>5</v>
      </c>
      <c r="N5756" s="1">
        <v>3.99</v>
      </c>
      <c r="P5756" s="2">
        <f t="shared" si="374"/>
        <v>70</v>
      </c>
      <c r="R5756" t="str">
        <f t="shared" si="371"/>
        <v/>
      </c>
    </row>
    <row r="5757" spans="1:18" ht="20.399999999999999" x14ac:dyDescent="0.35">
      <c r="A5757" s="1">
        <v>5755</v>
      </c>
      <c r="B5757" s="1" t="s">
        <v>257</v>
      </c>
      <c r="C5757" s="1" t="s">
        <v>129</v>
      </c>
      <c r="D5757" s="1">
        <v>2008</v>
      </c>
      <c r="E5757" s="1">
        <v>51000</v>
      </c>
      <c r="F5757" s="1" t="s">
        <v>28</v>
      </c>
      <c r="G5757" s="1" t="s">
        <v>17</v>
      </c>
      <c r="H5757" s="1" t="s">
        <v>18</v>
      </c>
      <c r="I5757" s="1">
        <v>17</v>
      </c>
      <c r="J5757" s="1" t="s">
        <v>24</v>
      </c>
      <c r="K5757" s="1" t="s">
        <v>188</v>
      </c>
      <c r="L5757" s="1">
        <v>5</v>
      </c>
      <c r="N5757" s="1">
        <v>1.75</v>
      </c>
      <c r="P5757" s="2"/>
      <c r="R5757" t="str">
        <f t="shared" si="371"/>
        <v/>
      </c>
    </row>
    <row r="5758" spans="1:18" ht="20.399999999999999" x14ac:dyDescent="0.35">
      <c r="A5758" s="1">
        <v>5756</v>
      </c>
      <c r="B5758" s="1" t="s">
        <v>766</v>
      </c>
      <c r="C5758" s="1" t="s">
        <v>61</v>
      </c>
      <c r="D5758" s="1">
        <v>2015</v>
      </c>
      <c r="E5758" s="1">
        <v>92000</v>
      </c>
      <c r="F5758" s="1" t="s">
        <v>23</v>
      </c>
      <c r="G5758" s="1" t="s">
        <v>35</v>
      </c>
      <c r="H5758" s="1" t="s">
        <v>18</v>
      </c>
      <c r="I5758" s="1">
        <v>12.55</v>
      </c>
      <c r="J5758" s="1" t="s">
        <v>24</v>
      </c>
      <c r="K5758" s="1" t="s">
        <v>207</v>
      </c>
      <c r="L5758" s="1">
        <v>7</v>
      </c>
      <c r="N5758" s="1">
        <v>19.75</v>
      </c>
      <c r="P5758" s="2">
        <f>--LEFT(K5758, FIND(" ", K5758) - 1)</f>
        <v>168.5</v>
      </c>
      <c r="R5758" t="str">
        <f t="shared" si="371"/>
        <v/>
      </c>
    </row>
    <row r="5759" spans="1:18" ht="20.399999999999999" x14ac:dyDescent="0.35">
      <c r="A5759" s="1">
        <v>5757</v>
      </c>
      <c r="B5759" s="1" t="s">
        <v>1197</v>
      </c>
      <c r="C5759" s="1" t="s">
        <v>57</v>
      </c>
      <c r="D5759" s="1">
        <v>2017</v>
      </c>
      <c r="E5759" s="1">
        <v>31000</v>
      </c>
      <c r="F5759" s="1" t="s">
        <v>23</v>
      </c>
      <c r="G5759" s="1" t="s">
        <v>17</v>
      </c>
      <c r="H5759" s="1" t="s">
        <v>18</v>
      </c>
      <c r="I5759" s="1">
        <v>13.68</v>
      </c>
      <c r="J5759" s="1" t="s">
        <v>24</v>
      </c>
      <c r="K5759" s="1" t="s">
        <v>156</v>
      </c>
      <c r="L5759" s="1">
        <v>7</v>
      </c>
      <c r="M5759" s="1" t="s">
        <v>2765</v>
      </c>
      <c r="N5759" s="1">
        <v>16.95</v>
      </c>
      <c r="P5759" s="2">
        <f>--LEFT(K5759, FIND(" ", K5759) - 1)</f>
        <v>147.80000000000001</v>
      </c>
      <c r="Q5759">
        <f t="shared" si="372"/>
        <v>2136000</v>
      </c>
      <c r="R5759">
        <f t="shared" si="371"/>
        <v>99.993080524344577</v>
      </c>
    </row>
    <row r="5760" spans="1:18" ht="20.399999999999999" x14ac:dyDescent="0.35">
      <c r="A5760" s="1">
        <v>5758</v>
      </c>
      <c r="B5760" s="1" t="s">
        <v>1354</v>
      </c>
      <c r="C5760" s="1" t="s">
        <v>27</v>
      </c>
      <c r="D5760" s="1">
        <v>2017</v>
      </c>
      <c r="E5760" s="1">
        <v>43917</v>
      </c>
      <c r="F5760" s="1" t="s">
        <v>28</v>
      </c>
      <c r="G5760" s="1" t="s">
        <v>17</v>
      </c>
      <c r="H5760" s="1" t="s">
        <v>18</v>
      </c>
      <c r="I5760" s="1">
        <v>21.4</v>
      </c>
      <c r="J5760" s="1" t="s">
        <v>24</v>
      </c>
      <c r="K5760" s="1" t="s">
        <v>347</v>
      </c>
      <c r="L5760" s="1">
        <v>5</v>
      </c>
      <c r="N5760" s="1">
        <v>6.8</v>
      </c>
      <c r="P5760" s="2">
        <f>--LEFT(K5760, FIND(" ", K5760) - 1)</f>
        <v>83.1</v>
      </c>
      <c r="R5760" t="str">
        <f t="shared" si="371"/>
        <v/>
      </c>
    </row>
    <row r="5761" spans="1:18" ht="20.399999999999999" x14ac:dyDescent="0.35">
      <c r="A5761" s="1">
        <v>5759</v>
      </c>
      <c r="B5761" s="1" t="s">
        <v>257</v>
      </c>
      <c r="C5761" s="1" t="s">
        <v>57</v>
      </c>
      <c r="D5761" s="1">
        <v>2007</v>
      </c>
      <c r="E5761" s="1">
        <v>46707</v>
      </c>
      <c r="F5761" s="1" t="s">
        <v>28</v>
      </c>
      <c r="G5761" s="1" t="s">
        <v>17</v>
      </c>
      <c r="H5761" s="1" t="s">
        <v>18</v>
      </c>
      <c r="I5761" s="1">
        <v>17</v>
      </c>
      <c r="J5761" s="1" t="s">
        <v>24</v>
      </c>
      <c r="K5761" s="1" t="s">
        <v>188</v>
      </c>
      <c r="L5761" s="1">
        <v>5</v>
      </c>
      <c r="N5761" s="1">
        <v>0.99</v>
      </c>
      <c r="P5761" s="2"/>
      <c r="R5761" t="str">
        <f t="shared" si="371"/>
        <v/>
      </c>
    </row>
    <row r="5762" spans="1:18" ht="20.399999999999999" x14ac:dyDescent="0.35">
      <c r="A5762" s="1">
        <v>5760</v>
      </c>
      <c r="B5762" s="1" t="s">
        <v>2299</v>
      </c>
      <c r="C5762" s="1" t="s">
        <v>22</v>
      </c>
      <c r="D5762" s="1">
        <v>2013</v>
      </c>
      <c r="E5762" s="1">
        <v>84000</v>
      </c>
      <c r="F5762" s="1" t="s">
        <v>28</v>
      </c>
      <c r="G5762" s="1" t="s">
        <v>17</v>
      </c>
      <c r="H5762" s="1" t="s">
        <v>18</v>
      </c>
      <c r="I5762" s="1">
        <v>19.809999999999999</v>
      </c>
      <c r="J5762" s="1" t="s">
        <v>24</v>
      </c>
      <c r="K5762" s="1" t="s">
        <v>351</v>
      </c>
      <c r="L5762" s="1">
        <v>5</v>
      </c>
      <c r="N5762" s="1">
        <v>2.95</v>
      </c>
      <c r="P5762" s="2">
        <f>--LEFT(K5762, FIND(" ", K5762) - 1)</f>
        <v>68.05</v>
      </c>
      <c r="R5762" t="str">
        <f t="shared" si="371"/>
        <v/>
      </c>
    </row>
    <row r="5763" spans="1:18" ht="20.399999999999999" x14ac:dyDescent="0.35">
      <c r="A5763" s="1">
        <v>5761</v>
      </c>
      <c r="B5763" s="1" t="s">
        <v>561</v>
      </c>
      <c r="C5763" s="1" t="s">
        <v>34</v>
      </c>
      <c r="D5763" s="1">
        <v>2015</v>
      </c>
      <c r="E5763" s="1">
        <v>55662</v>
      </c>
      <c r="F5763" s="1" t="s">
        <v>23</v>
      </c>
      <c r="G5763" s="1" t="s">
        <v>35</v>
      </c>
      <c r="H5763" s="1" t="s">
        <v>18</v>
      </c>
      <c r="I5763" s="1">
        <v>12.07</v>
      </c>
      <c r="J5763" s="1" t="s">
        <v>24</v>
      </c>
      <c r="K5763" s="1" t="s">
        <v>226</v>
      </c>
      <c r="L5763" s="1">
        <v>7</v>
      </c>
      <c r="N5763" s="1">
        <v>42.83</v>
      </c>
      <c r="P5763" s="2">
        <f t="shared" ref="P5763:P5826" si="375">--LEFT(K5763, FIND(" ", K5763) - 1)</f>
        <v>241.4</v>
      </c>
      <c r="R5763" t="str">
        <f t="shared" si="371"/>
        <v/>
      </c>
    </row>
    <row r="5764" spans="1:18" ht="20.399999999999999" x14ac:dyDescent="0.35">
      <c r="A5764" s="1">
        <v>5762</v>
      </c>
      <c r="B5764" s="1" t="s">
        <v>1193</v>
      </c>
      <c r="C5764" s="1" t="s">
        <v>39</v>
      </c>
      <c r="D5764" s="1">
        <v>2014</v>
      </c>
      <c r="E5764" s="1">
        <v>51000</v>
      </c>
      <c r="F5764" s="1" t="s">
        <v>23</v>
      </c>
      <c r="G5764" s="1" t="s">
        <v>35</v>
      </c>
      <c r="H5764" s="1" t="s">
        <v>18</v>
      </c>
      <c r="I5764" s="1">
        <v>27.03</v>
      </c>
      <c r="J5764" s="1" t="s">
        <v>24</v>
      </c>
      <c r="K5764" s="1" t="s">
        <v>77</v>
      </c>
      <c r="L5764" s="1">
        <v>5</v>
      </c>
      <c r="M5764" s="1" t="s">
        <v>1194</v>
      </c>
      <c r="N5764" s="1">
        <v>21.5</v>
      </c>
      <c r="P5764" s="2">
        <f t="shared" si="375"/>
        <v>190</v>
      </c>
      <c r="Q5764">
        <f t="shared" si="372"/>
        <v>4567000</v>
      </c>
      <c r="R5764">
        <f t="shared" si="371"/>
        <v>99.99583971972848</v>
      </c>
    </row>
    <row r="5765" spans="1:18" ht="20.399999999999999" x14ac:dyDescent="0.35">
      <c r="A5765" s="1">
        <v>5763</v>
      </c>
      <c r="B5765" s="1" t="s">
        <v>421</v>
      </c>
      <c r="C5765" s="1" t="s">
        <v>43</v>
      </c>
      <c r="D5765" s="1">
        <v>2015</v>
      </c>
      <c r="E5765" s="1">
        <v>24398</v>
      </c>
      <c r="F5765" s="1" t="s">
        <v>28</v>
      </c>
      <c r="G5765" s="1" t="s">
        <v>17</v>
      </c>
      <c r="H5765" s="1" t="s">
        <v>18</v>
      </c>
      <c r="I5765" s="1">
        <v>17.8</v>
      </c>
      <c r="J5765" s="1" t="s">
        <v>24</v>
      </c>
      <c r="K5765" s="1" t="s">
        <v>201</v>
      </c>
      <c r="L5765" s="1">
        <v>5</v>
      </c>
      <c r="N5765" s="1">
        <v>7.9</v>
      </c>
      <c r="P5765" s="2">
        <f t="shared" si="375"/>
        <v>117.3</v>
      </c>
      <c r="R5765" t="str">
        <f t="shared" si="371"/>
        <v/>
      </c>
    </row>
    <row r="5766" spans="1:18" ht="20.399999999999999" x14ac:dyDescent="0.35">
      <c r="A5766" s="1">
        <v>5764</v>
      </c>
      <c r="B5766" s="1" t="s">
        <v>87</v>
      </c>
      <c r="C5766" s="1" t="s">
        <v>39</v>
      </c>
      <c r="D5766" s="1">
        <v>2011</v>
      </c>
      <c r="E5766" s="1">
        <v>78000</v>
      </c>
      <c r="F5766" s="1" t="s">
        <v>28</v>
      </c>
      <c r="G5766" s="1" t="s">
        <v>17</v>
      </c>
      <c r="H5766" s="1" t="s">
        <v>36</v>
      </c>
      <c r="I5766" s="1">
        <v>20.92</v>
      </c>
      <c r="J5766" s="1" t="s">
        <v>24</v>
      </c>
      <c r="K5766" s="1" t="s">
        <v>88</v>
      </c>
      <c r="L5766" s="1">
        <v>5</v>
      </c>
      <c r="N5766" s="1">
        <v>2.2999999999999998</v>
      </c>
      <c r="P5766" s="2">
        <f t="shared" si="375"/>
        <v>67.099999999999994</v>
      </c>
      <c r="R5766" t="str">
        <f t="shared" si="371"/>
        <v/>
      </c>
    </row>
    <row r="5767" spans="1:18" ht="20.399999999999999" x14ac:dyDescent="0.35">
      <c r="A5767" s="1">
        <v>5765</v>
      </c>
      <c r="B5767" s="1" t="s">
        <v>2766</v>
      </c>
      <c r="C5767" s="1" t="s">
        <v>61</v>
      </c>
      <c r="D5767" s="1">
        <v>2012</v>
      </c>
      <c r="E5767" s="1">
        <v>40315</v>
      </c>
      <c r="F5767" s="1" t="s">
        <v>28</v>
      </c>
      <c r="G5767" s="1" t="s">
        <v>17</v>
      </c>
      <c r="H5767" s="1" t="s">
        <v>18</v>
      </c>
      <c r="I5767" s="1">
        <v>18.5</v>
      </c>
      <c r="J5767" s="1" t="s">
        <v>24</v>
      </c>
      <c r="K5767" s="1" t="s">
        <v>184</v>
      </c>
      <c r="L5767" s="1">
        <v>5</v>
      </c>
      <c r="M5767" s="1" t="s">
        <v>2767</v>
      </c>
      <c r="N5767" s="1">
        <v>2.75</v>
      </c>
      <c r="P5767" s="2">
        <f t="shared" si="375"/>
        <v>86.8</v>
      </c>
      <c r="Q5767">
        <f t="shared" si="372"/>
        <v>592000</v>
      </c>
      <c r="R5767">
        <f t="shared" si="371"/>
        <v>99.985337837837832</v>
      </c>
    </row>
    <row r="5768" spans="1:18" ht="20.399999999999999" x14ac:dyDescent="0.35">
      <c r="A5768" s="1">
        <v>5766</v>
      </c>
      <c r="B5768" s="1" t="s">
        <v>1601</v>
      </c>
      <c r="C5768" s="1" t="s">
        <v>43</v>
      </c>
      <c r="D5768" s="1">
        <v>2011</v>
      </c>
      <c r="E5768" s="1">
        <v>83000</v>
      </c>
      <c r="F5768" s="1" t="s">
        <v>23</v>
      </c>
      <c r="G5768" s="1" t="s">
        <v>17</v>
      </c>
      <c r="H5768" s="1" t="s">
        <v>18</v>
      </c>
      <c r="I5768" s="1">
        <v>12.05</v>
      </c>
      <c r="J5768" s="1" t="s">
        <v>24</v>
      </c>
      <c r="K5768" s="1" t="s">
        <v>266</v>
      </c>
      <c r="L5768" s="1">
        <v>8</v>
      </c>
      <c r="N5768" s="1">
        <v>6.71</v>
      </c>
      <c r="P5768" s="2">
        <f t="shared" si="375"/>
        <v>120</v>
      </c>
      <c r="R5768" t="str">
        <f t="shared" si="371"/>
        <v/>
      </c>
    </row>
    <row r="5769" spans="1:18" ht="20.399999999999999" x14ac:dyDescent="0.35">
      <c r="A5769" s="1">
        <v>5767</v>
      </c>
      <c r="B5769" s="1" t="s">
        <v>2405</v>
      </c>
      <c r="C5769" s="1" t="s">
        <v>53</v>
      </c>
      <c r="D5769" s="1">
        <v>2017</v>
      </c>
      <c r="E5769" s="1">
        <v>58151</v>
      </c>
      <c r="F5769" s="1" t="s">
        <v>23</v>
      </c>
      <c r="G5769" s="1" t="s">
        <v>35</v>
      </c>
      <c r="H5769" s="1" t="s">
        <v>18</v>
      </c>
      <c r="I5769" s="1">
        <v>19.600000000000001</v>
      </c>
      <c r="J5769" s="1" t="s">
        <v>24</v>
      </c>
      <c r="K5769" s="1" t="s">
        <v>95</v>
      </c>
      <c r="L5769" s="1">
        <v>5</v>
      </c>
      <c r="N5769" s="1">
        <v>9.6</v>
      </c>
      <c r="P5769" s="2">
        <f t="shared" si="375"/>
        <v>108.45</v>
      </c>
      <c r="R5769" t="str">
        <f t="shared" si="371"/>
        <v/>
      </c>
    </row>
    <row r="5770" spans="1:18" ht="20.399999999999999" x14ac:dyDescent="0.35">
      <c r="A5770" s="1">
        <v>5768</v>
      </c>
      <c r="B5770" s="1" t="s">
        <v>446</v>
      </c>
      <c r="C5770" s="1" t="s">
        <v>53</v>
      </c>
      <c r="D5770" s="1">
        <v>2017</v>
      </c>
      <c r="E5770" s="1">
        <v>30519</v>
      </c>
      <c r="F5770" s="1" t="s">
        <v>23</v>
      </c>
      <c r="G5770" s="1" t="s">
        <v>17</v>
      </c>
      <c r="H5770" s="1" t="s">
        <v>18</v>
      </c>
      <c r="I5770" s="1">
        <v>19.670000000000002</v>
      </c>
      <c r="J5770" s="1" t="s">
        <v>24</v>
      </c>
      <c r="K5770" s="1" t="s">
        <v>25</v>
      </c>
      <c r="L5770" s="1">
        <v>5</v>
      </c>
      <c r="N5770" s="1">
        <v>12.81</v>
      </c>
      <c r="P5770" s="2">
        <f t="shared" si="375"/>
        <v>126.2</v>
      </c>
      <c r="R5770" t="str">
        <f t="shared" si="371"/>
        <v/>
      </c>
    </row>
    <row r="5771" spans="1:18" ht="20.399999999999999" x14ac:dyDescent="0.35">
      <c r="A5771" s="1">
        <v>5769</v>
      </c>
      <c r="B5771" s="1" t="s">
        <v>1142</v>
      </c>
      <c r="C5771" s="1" t="s">
        <v>34</v>
      </c>
      <c r="D5771" s="1">
        <v>2019</v>
      </c>
      <c r="E5771" s="1">
        <v>20712</v>
      </c>
      <c r="F5771" s="1" t="s">
        <v>28</v>
      </c>
      <c r="G5771" s="1" t="s">
        <v>17</v>
      </c>
      <c r="H5771" s="1" t="s">
        <v>18</v>
      </c>
      <c r="I5771" s="1">
        <v>23.84</v>
      </c>
      <c r="J5771" s="1" t="s">
        <v>24</v>
      </c>
      <c r="K5771" s="1" t="s">
        <v>1143</v>
      </c>
      <c r="L5771" s="1">
        <v>5</v>
      </c>
      <c r="M5771" s="1" t="s">
        <v>1144</v>
      </c>
      <c r="N5771" s="1">
        <v>6.94</v>
      </c>
      <c r="P5771" s="2">
        <f t="shared" si="375"/>
        <v>84</v>
      </c>
      <c r="Q5771">
        <f t="shared" ref="Q5771:Q5832" si="376">VALUE(SUBSTITUTE(SUBSTITUTE(TRIM(M5771), CHAR(160), ""), " Lakh", "")) * 100000</f>
        <v>659000</v>
      </c>
      <c r="R5771">
        <f t="shared" si="371"/>
        <v>99.987253414264032</v>
      </c>
    </row>
    <row r="5772" spans="1:18" ht="20.399999999999999" x14ac:dyDescent="0.35">
      <c r="A5772" s="1">
        <v>5770</v>
      </c>
      <c r="B5772" s="1" t="s">
        <v>734</v>
      </c>
      <c r="C5772" s="1" t="s">
        <v>15</v>
      </c>
      <c r="D5772" s="1">
        <v>2015</v>
      </c>
      <c r="E5772" s="1">
        <v>48000</v>
      </c>
      <c r="F5772" s="1" t="s">
        <v>23</v>
      </c>
      <c r="G5772" s="1" t="s">
        <v>17</v>
      </c>
      <c r="H5772" s="1" t="s">
        <v>18</v>
      </c>
      <c r="I5772" s="1">
        <v>16</v>
      </c>
      <c r="J5772" s="1" t="s">
        <v>24</v>
      </c>
      <c r="K5772" s="1" t="s">
        <v>167</v>
      </c>
      <c r="L5772" s="1">
        <v>7</v>
      </c>
      <c r="N5772" s="1">
        <v>9.4499999999999993</v>
      </c>
      <c r="P5772" s="2">
        <f t="shared" si="375"/>
        <v>140</v>
      </c>
      <c r="R5772" t="str">
        <f t="shared" si="371"/>
        <v/>
      </c>
    </row>
    <row r="5773" spans="1:18" ht="20.399999999999999" x14ac:dyDescent="0.35">
      <c r="A5773" s="1">
        <v>5771</v>
      </c>
      <c r="B5773" s="1" t="s">
        <v>1512</v>
      </c>
      <c r="C5773" s="1" t="s">
        <v>39</v>
      </c>
      <c r="D5773" s="1">
        <v>2015</v>
      </c>
      <c r="E5773" s="1">
        <v>85000</v>
      </c>
      <c r="F5773" s="1" t="s">
        <v>23</v>
      </c>
      <c r="G5773" s="1" t="s">
        <v>17</v>
      </c>
      <c r="H5773" s="1" t="s">
        <v>18</v>
      </c>
      <c r="I5773" s="1">
        <v>20.34</v>
      </c>
      <c r="J5773" s="1" t="s">
        <v>24</v>
      </c>
      <c r="K5773" s="1" t="s">
        <v>147</v>
      </c>
      <c r="L5773" s="1">
        <v>5</v>
      </c>
      <c r="N5773" s="1">
        <v>6</v>
      </c>
      <c r="P5773" s="2">
        <f t="shared" si="375"/>
        <v>103.2</v>
      </c>
      <c r="R5773" t="str">
        <f t="shared" ref="R5773:R5836" si="377">IF(Q5773&lt;&gt;"", ((Q5773 - P5773) / Q5773) * 100, "")</f>
        <v/>
      </c>
    </row>
    <row r="5774" spans="1:18" ht="20.399999999999999" x14ac:dyDescent="0.35">
      <c r="A5774" s="1">
        <v>5772</v>
      </c>
      <c r="B5774" s="1" t="s">
        <v>313</v>
      </c>
      <c r="C5774" s="1" t="s">
        <v>61</v>
      </c>
      <c r="D5774" s="1">
        <v>2013</v>
      </c>
      <c r="E5774" s="1">
        <v>32000</v>
      </c>
      <c r="F5774" s="1" t="s">
        <v>28</v>
      </c>
      <c r="G5774" s="1" t="s">
        <v>35</v>
      </c>
      <c r="H5774" s="1" t="s">
        <v>18</v>
      </c>
      <c r="I5774" s="1">
        <v>14.8</v>
      </c>
      <c r="J5774" s="1" t="s">
        <v>24</v>
      </c>
      <c r="K5774" s="1" t="s">
        <v>314</v>
      </c>
      <c r="L5774" s="1">
        <v>5</v>
      </c>
      <c r="N5774" s="1">
        <v>11</v>
      </c>
      <c r="P5774" s="2">
        <f t="shared" si="375"/>
        <v>120.7</v>
      </c>
      <c r="R5774" t="str">
        <f t="shared" si="377"/>
        <v/>
      </c>
    </row>
    <row r="5775" spans="1:18" ht="20.399999999999999" x14ac:dyDescent="0.35">
      <c r="A5775" s="1">
        <v>5773</v>
      </c>
      <c r="B5775" s="1" t="s">
        <v>2149</v>
      </c>
      <c r="C5775" s="1" t="s">
        <v>61</v>
      </c>
      <c r="D5775" s="1">
        <v>2011</v>
      </c>
      <c r="E5775" s="1">
        <v>52000</v>
      </c>
      <c r="F5775" s="1" t="s">
        <v>28</v>
      </c>
      <c r="G5775" s="1" t="s">
        <v>17</v>
      </c>
      <c r="H5775" s="1" t="s">
        <v>18</v>
      </c>
      <c r="I5775" s="1">
        <v>15.5</v>
      </c>
      <c r="J5775" s="1" t="s">
        <v>24</v>
      </c>
      <c r="K5775" s="1" t="s">
        <v>691</v>
      </c>
      <c r="L5775" s="1">
        <v>5</v>
      </c>
      <c r="N5775" s="1">
        <v>2.6</v>
      </c>
      <c r="P5775" s="2">
        <f t="shared" si="375"/>
        <v>103.3</v>
      </c>
      <c r="R5775" t="str">
        <f t="shared" si="377"/>
        <v/>
      </c>
    </row>
    <row r="5776" spans="1:18" ht="20.399999999999999" x14ac:dyDescent="0.35">
      <c r="A5776" s="1">
        <v>5774</v>
      </c>
      <c r="B5776" s="1" t="s">
        <v>1936</v>
      </c>
      <c r="C5776" s="1" t="s">
        <v>39</v>
      </c>
      <c r="D5776" s="1">
        <v>2007</v>
      </c>
      <c r="E5776" s="1">
        <v>58307</v>
      </c>
      <c r="F5776" s="1" t="s">
        <v>28</v>
      </c>
      <c r="G5776" s="1" t="s">
        <v>17</v>
      </c>
      <c r="H5776" s="1" t="s">
        <v>18</v>
      </c>
      <c r="I5776" s="1">
        <v>15.3</v>
      </c>
      <c r="J5776" s="1" t="s">
        <v>24</v>
      </c>
      <c r="K5776" s="1" t="s">
        <v>1873</v>
      </c>
      <c r="L5776" s="1">
        <v>5</v>
      </c>
      <c r="N5776" s="1">
        <v>1.95</v>
      </c>
      <c r="P5776" s="2">
        <f t="shared" si="375"/>
        <v>83</v>
      </c>
      <c r="R5776" t="str">
        <f t="shared" si="377"/>
        <v/>
      </c>
    </row>
    <row r="5777" spans="1:18" ht="20.399999999999999" x14ac:dyDescent="0.35">
      <c r="A5777" s="1">
        <v>5775</v>
      </c>
      <c r="B5777" s="1" t="s">
        <v>1819</v>
      </c>
      <c r="C5777" s="1" t="s">
        <v>15</v>
      </c>
      <c r="D5777" s="1">
        <v>2013</v>
      </c>
      <c r="E5777" s="1">
        <v>30000</v>
      </c>
      <c r="F5777" s="1" t="s">
        <v>23</v>
      </c>
      <c r="G5777" s="1" t="s">
        <v>35</v>
      </c>
      <c r="H5777" s="1" t="s">
        <v>18</v>
      </c>
      <c r="I5777" s="1">
        <v>17.54</v>
      </c>
      <c r="J5777" s="1" t="s">
        <v>24</v>
      </c>
      <c r="K5777" s="1" t="s">
        <v>512</v>
      </c>
      <c r="L5777" s="1">
        <v>4</v>
      </c>
      <c r="N5777" s="1">
        <v>45</v>
      </c>
      <c r="P5777" s="2">
        <f t="shared" si="375"/>
        <v>313</v>
      </c>
      <c r="R5777" t="str">
        <f t="shared" si="377"/>
        <v/>
      </c>
    </row>
    <row r="5778" spans="1:18" ht="20.399999999999999" x14ac:dyDescent="0.35">
      <c r="A5778" s="1">
        <v>5776</v>
      </c>
      <c r="B5778" s="1" t="s">
        <v>138</v>
      </c>
      <c r="C5778" s="1" t="s">
        <v>27</v>
      </c>
      <c r="D5778" s="1">
        <v>2014</v>
      </c>
      <c r="E5778" s="1">
        <v>40000</v>
      </c>
      <c r="F5778" s="1" t="s">
        <v>23</v>
      </c>
      <c r="G5778" s="1" t="s">
        <v>35</v>
      </c>
      <c r="H5778" s="1" t="s">
        <v>18</v>
      </c>
      <c r="I5778" s="1">
        <v>17.11</v>
      </c>
      <c r="J5778" s="1" t="s">
        <v>24</v>
      </c>
      <c r="K5778" s="1" t="s">
        <v>139</v>
      </c>
      <c r="L5778" s="1">
        <v>5</v>
      </c>
      <c r="N5778" s="1">
        <v>22</v>
      </c>
      <c r="P5778" s="2">
        <f t="shared" si="375"/>
        <v>174.33</v>
      </c>
      <c r="R5778" t="str">
        <f t="shared" si="377"/>
        <v/>
      </c>
    </row>
    <row r="5779" spans="1:18" ht="20.399999999999999" x14ac:dyDescent="0.35">
      <c r="A5779" s="1">
        <v>5777</v>
      </c>
      <c r="B5779" s="1" t="s">
        <v>367</v>
      </c>
      <c r="C5779" s="1" t="s">
        <v>57</v>
      </c>
      <c r="D5779" s="1">
        <v>2015</v>
      </c>
      <c r="E5779" s="1">
        <v>36000</v>
      </c>
      <c r="F5779" s="1" t="s">
        <v>28</v>
      </c>
      <c r="G5779" s="1" t="s">
        <v>17</v>
      </c>
      <c r="H5779" s="1" t="s">
        <v>18</v>
      </c>
      <c r="I5779" s="1">
        <v>18.600000000000001</v>
      </c>
      <c r="J5779" s="1" t="s">
        <v>24</v>
      </c>
      <c r="K5779" s="1" t="s">
        <v>368</v>
      </c>
      <c r="L5779" s="1">
        <v>5</v>
      </c>
      <c r="N5779" s="1">
        <v>4.9000000000000004</v>
      </c>
      <c r="P5779" s="2">
        <f t="shared" si="375"/>
        <v>81.83</v>
      </c>
      <c r="R5779" t="str">
        <f t="shared" si="377"/>
        <v/>
      </c>
    </row>
    <row r="5780" spans="1:18" ht="20.399999999999999" x14ac:dyDescent="0.35">
      <c r="A5780" s="1">
        <v>5778</v>
      </c>
      <c r="B5780" s="1" t="s">
        <v>1753</v>
      </c>
      <c r="C5780" s="1" t="s">
        <v>53</v>
      </c>
      <c r="D5780" s="1">
        <v>2015</v>
      </c>
      <c r="E5780" s="1">
        <v>58817</v>
      </c>
      <c r="F5780" s="1" t="s">
        <v>23</v>
      </c>
      <c r="G5780" s="1" t="s">
        <v>17</v>
      </c>
      <c r="H5780" s="1" t="s">
        <v>18</v>
      </c>
      <c r="I5780" s="1">
        <v>19.87</v>
      </c>
      <c r="J5780" s="1" t="s">
        <v>24</v>
      </c>
      <c r="K5780" s="1" t="s">
        <v>544</v>
      </c>
      <c r="L5780" s="1">
        <v>5</v>
      </c>
      <c r="M5780" s="1" t="s">
        <v>1754</v>
      </c>
      <c r="N5780" s="1">
        <v>6.25</v>
      </c>
      <c r="P5780" s="2">
        <f t="shared" si="375"/>
        <v>83.14</v>
      </c>
      <c r="Q5780">
        <f t="shared" si="376"/>
        <v>1506000</v>
      </c>
      <c r="R5780">
        <f t="shared" si="377"/>
        <v>99.994479415670654</v>
      </c>
    </row>
    <row r="5781" spans="1:18" ht="20.399999999999999" x14ac:dyDescent="0.35">
      <c r="A5781" s="1">
        <v>5779</v>
      </c>
      <c r="B5781" s="1" t="s">
        <v>2768</v>
      </c>
      <c r="C5781" s="1" t="s">
        <v>27</v>
      </c>
      <c r="D5781" s="1">
        <v>2013</v>
      </c>
      <c r="E5781" s="1">
        <v>55000</v>
      </c>
      <c r="F5781" s="1" t="s">
        <v>23</v>
      </c>
      <c r="G5781" s="1" t="s">
        <v>17</v>
      </c>
      <c r="H5781" s="1" t="s">
        <v>36</v>
      </c>
      <c r="I5781" s="1">
        <v>20.54</v>
      </c>
      <c r="J5781" s="1" t="s">
        <v>24</v>
      </c>
      <c r="K5781" s="1" t="s">
        <v>49</v>
      </c>
      <c r="L5781" s="1">
        <v>5</v>
      </c>
      <c r="N5781" s="1">
        <v>6.1</v>
      </c>
      <c r="P5781" s="2">
        <f t="shared" si="375"/>
        <v>103.6</v>
      </c>
      <c r="R5781" t="str">
        <f t="shared" si="377"/>
        <v/>
      </c>
    </row>
    <row r="5782" spans="1:18" ht="20.399999999999999" x14ac:dyDescent="0.35">
      <c r="A5782" s="1">
        <v>5780</v>
      </c>
      <c r="B5782" s="1" t="s">
        <v>453</v>
      </c>
      <c r="C5782" s="1" t="s">
        <v>15</v>
      </c>
      <c r="D5782" s="1">
        <v>2011</v>
      </c>
      <c r="E5782" s="1">
        <v>39000</v>
      </c>
      <c r="F5782" s="1" t="s">
        <v>28</v>
      </c>
      <c r="G5782" s="1" t="s">
        <v>17</v>
      </c>
      <c r="H5782" s="1" t="s">
        <v>18</v>
      </c>
      <c r="I5782" s="1">
        <v>20.36</v>
      </c>
      <c r="J5782" s="1" t="s">
        <v>24</v>
      </c>
      <c r="K5782" s="1" t="s">
        <v>151</v>
      </c>
      <c r="L5782" s="1">
        <v>5</v>
      </c>
      <c r="N5782" s="1">
        <v>2.6</v>
      </c>
      <c r="P5782" s="2">
        <f t="shared" si="375"/>
        <v>78.900000000000006</v>
      </c>
      <c r="R5782" t="str">
        <f t="shared" si="377"/>
        <v/>
      </c>
    </row>
    <row r="5783" spans="1:18" ht="20.399999999999999" x14ac:dyDescent="0.35">
      <c r="A5783" s="1">
        <v>5781</v>
      </c>
      <c r="B5783" s="10" t="s">
        <v>2769</v>
      </c>
      <c r="C5783" s="1" t="s">
        <v>61</v>
      </c>
      <c r="D5783" s="1">
        <v>2011</v>
      </c>
      <c r="E5783" s="1">
        <v>6500</v>
      </c>
      <c r="F5783" s="1" t="s">
        <v>28</v>
      </c>
      <c r="G5783" s="1" t="s">
        <v>35</v>
      </c>
      <c r="H5783" s="1" t="s">
        <v>145</v>
      </c>
      <c r="I5783" s="1">
        <v>6.4</v>
      </c>
      <c r="J5783" s="1" t="s">
        <v>24</v>
      </c>
      <c r="K5783" s="1" t="s">
        <v>2770</v>
      </c>
      <c r="L5783" s="1">
        <v>2</v>
      </c>
      <c r="N5783" s="1">
        <v>120</v>
      </c>
      <c r="P5783" s="2">
        <f t="shared" si="375"/>
        <v>560</v>
      </c>
      <c r="R5783" t="str">
        <f t="shared" si="377"/>
        <v/>
      </c>
    </row>
    <row r="5784" spans="1:18" ht="20.399999999999999" x14ac:dyDescent="0.35">
      <c r="A5784" s="1">
        <v>5782</v>
      </c>
      <c r="B5784" s="1" t="s">
        <v>232</v>
      </c>
      <c r="C5784" s="1" t="s">
        <v>39</v>
      </c>
      <c r="D5784" s="1">
        <v>2012</v>
      </c>
      <c r="E5784" s="1">
        <v>35000</v>
      </c>
      <c r="F5784" s="1" t="s">
        <v>23</v>
      </c>
      <c r="G5784" s="1" t="s">
        <v>35</v>
      </c>
      <c r="H5784" s="1" t="s">
        <v>18</v>
      </c>
      <c r="I5784" s="1">
        <v>14.74</v>
      </c>
      <c r="J5784" s="1" t="s">
        <v>24</v>
      </c>
      <c r="K5784" s="1" t="s">
        <v>233</v>
      </c>
      <c r="L5784" s="1">
        <v>5</v>
      </c>
      <c r="N5784" s="1">
        <v>29</v>
      </c>
      <c r="P5784" s="2">
        <f t="shared" si="375"/>
        <v>270.89999999999998</v>
      </c>
      <c r="R5784" t="str">
        <f t="shared" si="377"/>
        <v/>
      </c>
    </row>
    <row r="5785" spans="1:18" ht="20.399999999999999" x14ac:dyDescent="0.35">
      <c r="A5785" s="1">
        <v>5783</v>
      </c>
      <c r="B5785" s="1" t="s">
        <v>732</v>
      </c>
      <c r="C5785" s="1" t="s">
        <v>22</v>
      </c>
      <c r="D5785" s="1">
        <v>2010</v>
      </c>
      <c r="E5785" s="1">
        <v>49900</v>
      </c>
      <c r="F5785" s="1" t="s">
        <v>28</v>
      </c>
      <c r="G5785" s="1" t="s">
        <v>17</v>
      </c>
      <c r="H5785" s="1" t="s">
        <v>36</v>
      </c>
      <c r="I5785" s="1">
        <v>17.5</v>
      </c>
      <c r="J5785" s="1" t="s">
        <v>24</v>
      </c>
      <c r="K5785" s="1" t="s">
        <v>733</v>
      </c>
      <c r="L5785" s="1">
        <v>5</v>
      </c>
      <c r="N5785" s="1">
        <v>3.3</v>
      </c>
      <c r="P5785" s="2">
        <f t="shared" si="375"/>
        <v>85.8</v>
      </c>
      <c r="R5785" t="str">
        <f t="shared" si="377"/>
        <v/>
      </c>
    </row>
    <row r="5786" spans="1:18" ht="20.399999999999999" x14ac:dyDescent="0.35">
      <c r="A5786" s="1">
        <v>5784</v>
      </c>
      <c r="B5786" s="1" t="s">
        <v>1323</v>
      </c>
      <c r="C5786" s="1" t="s">
        <v>39</v>
      </c>
      <c r="D5786" s="1">
        <v>2013</v>
      </c>
      <c r="E5786" s="1">
        <v>99500</v>
      </c>
      <c r="F5786" s="1" t="s">
        <v>23</v>
      </c>
      <c r="G5786" s="1" t="s">
        <v>17</v>
      </c>
      <c r="H5786" s="1" t="s">
        <v>36</v>
      </c>
      <c r="I5786" s="1">
        <v>22.3</v>
      </c>
      <c r="J5786" s="1" t="s">
        <v>24</v>
      </c>
      <c r="K5786" s="1" t="s">
        <v>51</v>
      </c>
      <c r="L5786" s="1">
        <v>5</v>
      </c>
      <c r="N5786" s="1">
        <v>3.05</v>
      </c>
      <c r="P5786" s="2">
        <f t="shared" si="375"/>
        <v>74</v>
      </c>
      <c r="R5786" t="str">
        <f t="shared" si="377"/>
        <v/>
      </c>
    </row>
    <row r="5787" spans="1:18" ht="20.399999999999999" x14ac:dyDescent="0.35">
      <c r="A5787" s="1">
        <v>5785</v>
      </c>
      <c r="B5787" s="1" t="s">
        <v>332</v>
      </c>
      <c r="C5787" s="1" t="s">
        <v>57</v>
      </c>
      <c r="D5787" s="1">
        <v>2012</v>
      </c>
      <c r="E5787" s="1">
        <v>33249</v>
      </c>
      <c r="F5787" s="1" t="s">
        <v>23</v>
      </c>
      <c r="G5787" s="1" t="s">
        <v>17</v>
      </c>
      <c r="H5787" s="1" t="s">
        <v>18</v>
      </c>
      <c r="I5787" s="1">
        <v>21.27</v>
      </c>
      <c r="J5787" s="1" t="s">
        <v>24</v>
      </c>
      <c r="K5787" s="1" t="s">
        <v>32</v>
      </c>
      <c r="L5787" s="1">
        <v>5</v>
      </c>
      <c r="N5787" s="1">
        <v>3.25</v>
      </c>
      <c r="P5787" s="2">
        <f t="shared" si="375"/>
        <v>88.76</v>
      </c>
      <c r="R5787" t="str">
        <f t="shared" si="377"/>
        <v/>
      </c>
    </row>
    <row r="5788" spans="1:18" ht="20.399999999999999" x14ac:dyDescent="0.35">
      <c r="A5788" s="1">
        <v>5786</v>
      </c>
      <c r="B5788" s="1" t="s">
        <v>811</v>
      </c>
      <c r="C5788" s="1" t="s">
        <v>61</v>
      </c>
      <c r="D5788" s="1">
        <v>2014</v>
      </c>
      <c r="E5788" s="1">
        <v>52000</v>
      </c>
      <c r="F5788" s="1" t="s">
        <v>28</v>
      </c>
      <c r="G5788" s="1" t="s">
        <v>17</v>
      </c>
      <c r="H5788" s="1" t="s">
        <v>18</v>
      </c>
      <c r="I5788" s="1">
        <v>19.100000000000001</v>
      </c>
      <c r="J5788" s="1" t="s">
        <v>24</v>
      </c>
      <c r="K5788" s="1" t="s">
        <v>327</v>
      </c>
      <c r="L5788" s="1">
        <v>5</v>
      </c>
      <c r="N5788" s="1">
        <v>3.75</v>
      </c>
      <c r="P5788" s="2">
        <f t="shared" si="375"/>
        <v>81.86</v>
      </c>
      <c r="R5788" t="str">
        <f t="shared" si="377"/>
        <v/>
      </c>
    </row>
    <row r="5789" spans="1:18" ht="20.399999999999999" x14ac:dyDescent="0.35">
      <c r="A5789" s="1">
        <v>5787</v>
      </c>
      <c r="B5789" s="1" t="s">
        <v>246</v>
      </c>
      <c r="C5789" s="1" t="s">
        <v>15</v>
      </c>
      <c r="D5789" s="1">
        <v>2015</v>
      </c>
      <c r="E5789" s="1">
        <v>45000</v>
      </c>
      <c r="F5789" s="1" t="s">
        <v>23</v>
      </c>
      <c r="G5789" s="1" t="s">
        <v>17</v>
      </c>
      <c r="H5789" s="1" t="s">
        <v>18</v>
      </c>
      <c r="I5789" s="1">
        <v>12.99</v>
      </c>
      <c r="J5789" s="1" t="s">
        <v>24</v>
      </c>
      <c r="K5789" s="1" t="s">
        <v>247</v>
      </c>
      <c r="L5789" s="1">
        <v>7</v>
      </c>
      <c r="N5789" s="1">
        <v>13.25</v>
      </c>
      <c r="P5789" s="2">
        <f t="shared" si="375"/>
        <v>100.6</v>
      </c>
      <c r="R5789" t="str">
        <f t="shared" si="377"/>
        <v/>
      </c>
    </row>
    <row r="5790" spans="1:18" ht="20.399999999999999" x14ac:dyDescent="0.35">
      <c r="A5790" s="1">
        <v>5788</v>
      </c>
      <c r="B5790" s="1" t="s">
        <v>1142</v>
      </c>
      <c r="C5790" s="1" t="s">
        <v>39</v>
      </c>
      <c r="D5790" s="1">
        <v>2017</v>
      </c>
      <c r="E5790" s="1">
        <v>22000</v>
      </c>
      <c r="F5790" s="1" t="s">
        <v>28</v>
      </c>
      <c r="G5790" s="1" t="s">
        <v>17</v>
      </c>
      <c r="H5790" s="1" t="s">
        <v>18</v>
      </c>
      <c r="I5790" s="1">
        <v>23.84</v>
      </c>
      <c r="J5790" s="1" t="s">
        <v>24</v>
      </c>
      <c r="K5790" s="1" t="s">
        <v>1143</v>
      </c>
      <c r="L5790" s="1">
        <v>5</v>
      </c>
      <c r="M5790" s="1" t="s">
        <v>2771</v>
      </c>
      <c r="N5790" s="1">
        <v>4.8</v>
      </c>
      <c r="P5790" s="2">
        <f t="shared" si="375"/>
        <v>84</v>
      </c>
      <c r="Q5790">
        <f t="shared" si="376"/>
        <v>642000</v>
      </c>
      <c r="R5790">
        <f t="shared" si="377"/>
        <v>99.986915887850472</v>
      </c>
    </row>
    <row r="5791" spans="1:18" ht="20.399999999999999" x14ac:dyDescent="0.35">
      <c r="A5791" s="1">
        <v>5789</v>
      </c>
      <c r="B5791" s="1" t="s">
        <v>2043</v>
      </c>
      <c r="C5791" s="1" t="s">
        <v>53</v>
      </c>
      <c r="D5791" s="1">
        <v>2019</v>
      </c>
      <c r="E5791" s="1">
        <v>7858</v>
      </c>
      <c r="F5791" s="1" t="s">
        <v>28</v>
      </c>
      <c r="G5791" s="1" t="s">
        <v>17</v>
      </c>
      <c r="H5791" s="1" t="s">
        <v>18</v>
      </c>
      <c r="I5791" s="1">
        <v>25.17</v>
      </c>
      <c r="J5791" s="1" t="s">
        <v>24</v>
      </c>
      <c r="K5791" s="1" t="s">
        <v>149</v>
      </c>
      <c r="L5791" s="1">
        <v>5</v>
      </c>
      <c r="M5791" s="1" t="s">
        <v>2407</v>
      </c>
      <c r="N5791" s="1">
        <v>3.8</v>
      </c>
      <c r="P5791" s="2">
        <f t="shared" si="375"/>
        <v>53.3</v>
      </c>
      <c r="Q5791">
        <f t="shared" si="376"/>
        <v>404000</v>
      </c>
      <c r="R5791">
        <f t="shared" si="377"/>
        <v>99.986806930693078</v>
      </c>
    </row>
    <row r="5792" spans="1:18" ht="20.399999999999999" x14ac:dyDescent="0.35">
      <c r="A5792" s="1">
        <v>5790</v>
      </c>
      <c r="B5792" s="1" t="s">
        <v>91</v>
      </c>
      <c r="C5792" s="1" t="s">
        <v>22</v>
      </c>
      <c r="D5792" s="1">
        <v>2011</v>
      </c>
      <c r="E5792" s="1">
        <v>112000</v>
      </c>
      <c r="F5792" s="1" t="s">
        <v>23</v>
      </c>
      <c r="G5792" s="1" t="s">
        <v>17</v>
      </c>
      <c r="H5792" s="1" t="s">
        <v>18</v>
      </c>
      <c r="I5792" s="1">
        <v>12.8</v>
      </c>
      <c r="J5792" s="1" t="s">
        <v>24</v>
      </c>
      <c r="K5792" s="1" t="s">
        <v>93</v>
      </c>
      <c r="L5792" s="1">
        <v>7</v>
      </c>
      <c r="N5792" s="1">
        <v>8.5</v>
      </c>
      <c r="P5792" s="2">
        <f t="shared" si="375"/>
        <v>102</v>
      </c>
      <c r="R5792" t="str">
        <f t="shared" si="377"/>
        <v/>
      </c>
    </row>
    <row r="5793" spans="1:18" ht="20.399999999999999" x14ac:dyDescent="0.35">
      <c r="A5793" s="1">
        <v>5791</v>
      </c>
      <c r="B5793" s="1" t="s">
        <v>874</v>
      </c>
      <c r="C5793" s="1" t="s">
        <v>34</v>
      </c>
      <c r="D5793" s="1">
        <v>2016</v>
      </c>
      <c r="E5793" s="1">
        <v>41082</v>
      </c>
      <c r="F5793" s="1" t="s">
        <v>23</v>
      </c>
      <c r="G5793" s="1" t="s">
        <v>35</v>
      </c>
      <c r="H5793" s="1" t="s">
        <v>18</v>
      </c>
      <c r="I5793" s="1">
        <v>13</v>
      </c>
      <c r="J5793" s="1" t="s">
        <v>24</v>
      </c>
      <c r="K5793" s="1" t="s">
        <v>574</v>
      </c>
      <c r="L5793" s="1">
        <v>5</v>
      </c>
      <c r="N5793" s="1">
        <v>38.76</v>
      </c>
      <c r="P5793" s="2">
        <f t="shared" si="375"/>
        <v>204</v>
      </c>
      <c r="R5793" t="str">
        <f t="shared" si="377"/>
        <v/>
      </c>
    </row>
    <row r="5794" spans="1:18" ht="20.399999999999999" x14ac:dyDescent="0.35">
      <c r="A5794" s="1">
        <v>5792</v>
      </c>
      <c r="B5794" s="1" t="s">
        <v>1304</v>
      </c>
      <c r="C5794" s="1" t="s">
        <v>129</v>
      </c>
      <c r="D5794" s="1">
        <v>2009</v>
      </c>
      <c r="E5794" s="1">
        <v>72000</v>
      </c>
      <c r="F5794" s="1" t="s">
        <v>28</v>
      </c>
      <c r="G5794" s="1" t="s">
        <v>35</v>
      </c>
      <c r="H5794" s="1" t="s">
        <v>18</v>
      </c>
      <c r="I5794" s="1">
        <v>16.8</v>
      </c>
      <c r="J5794" s="1" t="s">
        <v>24</v>
      </c>
      <c r="K5794" s="1" t="s">
        <v>2772</v>
      </c>
      <c r="L5794" s="1">
        <v>5</v>
      </c>
      <c r="N5794" s="1">
        <v>3.2</v>
      </c>
      <c r="P5794" s="2">
        <f t="shared" si="375"/>
        <v>116.4</v>
      </c>
      <c r="R5794" t="str">
        <f t="shared" si="377"/>
        <v/>
      </c>
    </row>
    <row r="5795" spans="1:18" ht="20.399999999999999" x14ac:dyDescent="0.35">
      <c r="A5795" s="1">
        <v>5793</v>
      </c>
      <c r="B5795" s="1" t="s">
        <v>204</v>
      </c>
      <c r="C5795" s="1" t="s">
        <v>39</v>
      </c>
      <c r="D5795" s="1">
        <v>2011</v>
      </c>
      <c r="E5795" s="1">
        <v>84912</v>
      </c>
      <c r="F5795" s="1" t="s">
        <v>28</v>
      </c>
      <c r="G5795" s="1" t="s">
        <v>17</v>
      </c>
      <c r="H5795" s="1" t="s">
        <v>18</v>
      </c>
      <c r="I5795" s="1">
        <v>20.36</v>
      </c>
      <c r="J5795" s="1" t="s">
        <v>24</v>
      </c>
      <c r="K5795" s="1" t="s">
        <v>151</v>
      </c>
      <c r="L5795" s="1">
        <v>5</v>
      </c>
      <c r="N5795" s="1">
        <v>3.5</v>
      </c>
      <c r="P5795" s="2">
        <f t="shared" si="375"/>
        <v>78.900000000000006</v>
      </c>
      <c r="R5795" t="str">
        <f t="shared" si="377"/>
        <v/>
      </c>
    </row>
    <row r="5796" spans="1:18" ht="20.399999999999999" x14ac:dyDescent="0.35">
      <c r="A5796" s="1">
        <v>5794</v>
      </c>
      <c r="B5796" s="1" t="s">
        <v>21</v>
      </c>
      <c r="C5796" s="1" t="s">
        <v>22</v>
      </c>
      <c r="D5796" s="1">
        <v>2015</v>
      </c>
      <c r="E5796" s="1">
        <v>70000</v>
      </c>
      <c r="F5796" s="1" t="s">
        <v>23</v>
      </c>
      <c r="G5796" s="1" t="s">
        <v>17</v>
      </c>
      <c r="H5796" s="1" t="s">
        <v>18</v>
      </c>
      <c r="I5796" s="1">
        <v>19.670000000000002</v>
      </c>
      <c r="J5796" s="1" t="s">
        <v>24</v>
      </c>
      <c r="K5796" s="1" t="s">
        <v>25</v>
      </c>
      <c r="L5796" s="1">
        <v>5</v>
      </c>
      <c r="N5796" s="1">
        <v>12.25</v>
      </c>
      <c r="P5796" s="2">
        <f t="shared" si="375"/>
        <v>126.2</v>
      </c>
      <c r="R5796" t="str">
        <f t="shared" si="377"/>
        <v/>
      </c>
    </row>
    <row r="5797" spans="1:18" ht="20.399999999999999" x14ac:dyDescent="0.35">
      <c r="A5797" s="1">
        <v>5795</v>
      </c>
      <c r="B5797" s="1" t="s">
        <v>2773</v>
      </c>
      <c r="C5797" s="1" t="s">
        <v>15</v>
      </c>
      <c r="D5797" s="1">
        <v>2014</v>
      </c>
      <c r="E5797" s="1">
        <v>21000</v>
      </c>
      <c r="F5797" s="1" t="s">
        <v>28</v>
      </c>
      <c r="G5797" s="1" t="s">
        <v>17</v>
      </c>
      <c r="H5797" s="1" t="s">
        <v>18</v>
      </c>
      <c r="I5797" s="1">
        <v>19.5</v>
      </c>
      <c r="J5797" s="1" t="s">
        <v>24</v>
      </c>
      <c r="K5797" s="1" t="s">
        <v>1912</v>
      </c>
      <c r="L5797" s="1">
        <v>5</v>
      </c>
      <c r="M5797" s="1" t="s">
        <v>2774</v>
      </c>
      <c r="N5797" s="1">
        <v>4.75</v>
      </c>
      <c r="P5797" s="2">
        <f t="shared" si="375"/>
        <v>86.76</v>
      </c>
      <c r="Q5797">
        <f t="shared" si="376"/>
        <v>899000</v>
      </c>
      <c r="R5797">
        <f t="shared" si="377"/>
        <v>99.990349276974413</v>
      </c>
    </row>
    <row r="5798" spans="1:18" ht="20.399999999999999" x14ac:dyDescent="0.35">
      <c r="A5798" s="1">
        <v>5796</v>
      </c>
      <c r="B5798" s="1" t="s">
        <v>1693</v>
      </c>
      <c r="C5798" s="1" t="s">
        <v>61</v>
      </c>
      <c r="D5798" s="1">
        <v>2016</v>
      </c>
      <c r="E5798" s="1">
        <v>27000</v>
      </c>
      <c r="F5798" s="1" t="s">
        <v>28</v>
      </c>
      <c r="G5798" s="1" t="s">
        <v>17</v>
      </c>
      <c r="H5798" s="1" t="s">
        <v>18</v>
      </c>
      <c r="I5798" s="1">
        <v>18.78</v>
      </c>
      <c r="J5798" s="1" t="s">
        <v>24</v>
      </c>
      <c r="K5798" s="1" t="s">
        <v>51</v>
      </c>
      <c r="L5798" s="1">
        <v>5</v>
      </c>
      <c r="N5798" s="1">
        <v>4.5</v>
      </c>
      <c r="P5798" s="2">
        <f t="shared" si="375"/>
        <v>74</v>
      </c>
      <c r="R5798" t="str">
        <f t="shared" si="377"/>
        <v/>
      </c>
    </row>
    <row r="5799" spans="1:18" ht="20.399999999999999" x14ac:dyDescent="0.35">
      <c r="A5799" s="1">
        <v>5797</v>
      </c>
      <c r="B5799" s="1" t="s">
        <v>324</v>
      </c>
      <c r="C5799" s="1" t="s">
        <v>57</v>
      </c>
      <c r="D5799" s="1">
        <v>2012</v>
      </c>
      <c r="E5799" s="1">
        <v>29000</v>
      </c>
      <c r="F5799" s="1" t="s">
        <v>28</v>
      </c>
      <c r="G5799" s="1" t="s">
        <v>17</v>
      </c>
      <c r="H5799" s="1" t="s">
        <v>18</v>
      </c>
      <c r="I5799" s="1">
        <v>20.36</v>
      </c>
      <c r="J5799" s="1" t="s">
        <v>24</v>
      </c>
      <c r="K5799" s="1" t="s">
        <v>151</v>
      </c>
      <c r="L5799" s="1">
        <v>5</v>
      </c>
      <c r="N5799" s="1">
        <v>2.35</v>
      </c>
      <c r="P5799" s="2">
        <f t="shared" si="375"/>
        <v>78.900000000000006</v>
      </c>
      <c r="R5799" t="str">
        <f t="shared" si="377"/>
        <v/>
      </c>
    </row>
    <row r="5800" spans="1:18" ht="20.399999999999999" x14ac:dyDescent="0.35">
      <c r="A5800" s="1">
        <v>5798</v>
      </c>
      <c r="B5800" s="1" t="s">
        <v>1799</v>
      </c>
      <c r="C5800" s="1" t="s">
        <v>39</v>
      </c>
      <c r="D5800" s="1">
        <v>2014</v>
      </c>
      <c r="E5800" s="1">
        <v>48425</v>
      </c>
      <c r="F5800" s="1" t="s">
        <v>23</v>
      </c>
      <c r="G5800" s="1" t="s">
        <v>17</v>
      </c>
      <c r="H5800" s="1" t="s">
        <v>18</v>
      </c>
      <c r="I5800" s="1">
        <v>23.08</v>
      </c>
      <c r="J5800" s="1" t="s">
        <v>24</v>
      </c>
      <c r="K5800" s="1" t="s">
        <v>1800</v>
      </c>
      <c r="L5800" s="1">
        <v>5</v>
      </c>
      <c r="N5800" s="1">
        <v>3.4</v>
      </c>
      <c r="P5800" s="2">
        <f t="shared" si="375"/>
        <v>63.12</v>
      </c>
      <c r="R5800" t="str">
        <f t="shared" si="377"/>
        <v/>
      </c>
    </row>
    <row r="5801" spans="1:18" ht="20.399999999999999" x14ac:dyDescent="0.35">
      <c r="A5801" s="1">
        <v>5799</v>
      </c>
      <c r="B5801" s="1" t="s">
        <v>781</v>
      </c>
      <c r="C5801" s="1" t="s">
        <v>22</v>
      </c>
      <c r="D5801" s="1">
        <v>2016</v>
      </c>
      <c r="E5801" s="1">
        <v>19000</v>
      </c>
      <c r="F5801" s="1" t="s">
        <v>23</v>
      </c>
      <c r="G5801" s="1" t="s">
        <v>35</v>
      </c>
      <c r="H5801" s="1" t="s">
        <v>18</v>
      </c>
      <c r="I5801" s="1">
        <v>21.5</v>
      </c>
      <c r="J5801" s="1" t="s">
        <v>24</v>
      </c>
      <c r="K5801" s="1" t="s">
        <v>181</v>
      </c>
      <c r="L5801" s="1">
        <v>5</v>
      </c>
      <c r="M5801" s="1" t="s">
        <v>2180</v>
      </c>
      <c r="N5801" s="1">
        <v>10</v>
      </c>
      <c r="P5801" s="2">
        <f t="shared" si="375"/>
        <v>108.5</v>
      </c>
      <c r="Q5801">
        <f t="shared" si="376"/>
        <v>1568000</v>
      </c>
      <c r="R5801">
        <f t="shared" si="377"/>
        <v>99.993080357142858</v>
      </c>
    </row>
    <row r="5802" spans="1:18" ht="20.399999999999999" x14ac:dyDescent="0.35">
      <c r="A5802" s="1">
        <v>5800</v>
      </c>
      <c r="B5802" s="1" t="s">
        <v>836</v>
      </c>
      <c r="C5802" s="1" t="s">
        <v>39</v>
      </c>
      <c r="D5802" s="1">
        <v>2012</v>
      </c>
      <c r="E5802" s="1">
        <v>210000</v>
      </c>
      <c r="F5802" s="1" t="s">
        <v>23</v>
      </c>
      <c r="G5802" s="1" t="s">
        <v>17</v>
      </c>
      <c r="H5802" s="1" t="s">
        <v>18</v>
      </c>
      <c r="I5802" s="1">
        <v>12.99</v>
      </c>
      <c r="J5802" s="1" t="s">
        <v>24</v>
      </c>
      <c r="K5802" s="1" t="s">
        <v>363</v>
      </c>
      <c r="L5802" s="1">
        <v>7</v>
      </c>
      <c r="N5802" s="1">
        <v>9</v>
      </c>
      <c r="P5802" s="2">
        <f t="shared" si="375"/>
        <v>100</v>
      </c>
      <c r="R5802" t="str">
        <f t="shared" si="377"/>
        <v/>
      </c>
    </row>
    <row r="5803" spans="1:18" ht="20.399999999999999" x14ac:dyDescent="0.35">
      <c r="A5803" s="1">
        <v>5801</v>
      </c>
      <c r="B5803" s="1" t="s">
        <v>96</v>
      </c>
      <c r="C5803" s="1" t="s">
        <v>61</v>
      </c>
      <c r="D5803" s="1">
        <v>2013</v>
      </c>
      <c r="E5803" s="1">
        <v>64000</v>
      </c>
      <c r="F5803" s="1" t="s">
        <v>28</v>
      </c>
      <c r="G5803" s="1" t="s">
        <v>17</v>
      </c>
      <c r="H5803" s="1" t="s">
        <v>36</v>
      </c>
      <c r="I5803" s="1">
        <v>14.53</v>
      </c>
      <c r="J5803" s="1" t="s">
        <v>24</v>
      </c>
      <c r="K5803" s="1" t="s">
        <v>97</v>
      </c>
      <c r="L5803" s="1">
        <v>5</v>
      </c>
      <c r="N5803" s="1">
        <v>5.2</v>
      </c>
      <c r="P5803" s="2">
        <f t="shared" si="375"/>
        <v>138.1</v>
      </c>
      <c r="R5803" t="str">
        <f t="shared" si="377"/>
        <v/>
      </c>
    </row>
    <row r="5804" spans="1:18" ht="20.399999999999999" x14ac:dyDescent="0.35">
      <c r="A5804" s="1">
        <v>5802</v>
      </c>
      <c r="B5804" s="1" t="s">
        <v>1921</v>
      </c>
      <c r="C5804" s="1" t="s">
        <v>27</v>
      </c>
      <c r="D5804" s="1">
        <v>2006</v>
      </c>
      <c r="E5804" s="1">
        <v>200000</v>
      </c>
      <c r="F5804" s="1" t="s">
        <v>23</v>
      </c>
      <c r="G5804" s="1" t="s">
        <v>17</v>
      </c>
      <c r="H5804" s="1" t="s">
        <v>36</v>
      </c>
      <c r="I5804" s="1">
        <v>16.8</v>
      </c>
      <c r="J5804" s="1" t="s">
        <v>24</v>
      </c>
      <c r="K5804" s="1" t="s">
        <v>215</v>
      </c>
      <c r="L5804" s="1">
        <v>5</v>
      </c>
      <c r="N5804" s="1">
        <v>1.85</v>
      </c>
      <c r="P5804" s="2">
        <f t="shared" si="375"/>
        <v>110</v>
      </c>
      <c r="R5804" t="str">
        <f t="shared" si="377"/>
        <v/>
      </c>
    </row>
    <row r="5805" spans="1:18" ht="20.399999999999999" x14ac:dyDescent="0.35">
      <c r="A5805" s="1">
        <v>5803</v>
      </c>
      <c r="B5805" s="1" t="s">
        <v>1094</v>
      </c>
      <c r="C5805" s="1" t="s">
        <v>27</v>
      </c>
      <c r="D5805" s="1">
        <v>2013</v>
      </c>
      <c r="E5805" s="1">
        <v>100000</v>
      </c>
      <c r="F5805" s="1" t="s">
        <v>23</v>
      </c>
      <c r="G5805" s="1" t="s">
        <v>35</v>
      </c>
      <c r="H5805" s="1" t="s">
        <v>36</v>
      </c>
      <c r="I5805" s="1">
        <v>11.3</v>
      </c>
      <c r="J5805" s="1" t="s">
        <v>24</v>
      </c>
      <c r="K5805" s="1" t="s">
        <v>112</v>
      </c>
      <c r="L5805" s="1">
        <v>7</v>
      </c>
      <c r="N5805" s="1">
        <v>38</v>
      </c>
      <c r="P5805" s="2">
        <f t="shared" si="375"/>
        <v>254.8</v>
      </c>
      <c r="R5805" t="str">
        <f t="shared" si="377"/>
        <v/>
      </c>
    </row>
    <row r="5806" spans="1:18" ht="20.399999999999999" x14ac:dyDescent="0.35">
      <c r="A5806" s="1">
        <v>5804</v>
      </c>
      <c r="B5806" s="1" t="s">
        <v>380</v>
      </c>
      <c r="C5806" s="1" t="s">
        <v>53</v>
      </c>
      <c r="D5806" s="1">
        <v>2013</v>
      </c>
      <c r="E5806" s="1">
        <v>69140</v>
      </c>
      <c r="F5806" s="1" t="s">
        <v>23</v>
      </c>
      <c r="G5806" s="1" t="s">
        <v>17</v>
      </c>
      <c r="H5806" s="1" t="s">
        <v>18</v>
      </c>
      <c r="I5806" s="1">
        <v>20.46</v>
      </c>
      <c r="J5806" s="1" t="s">
        <v>24</v>
      </c>
      <c r="K5806" s="1" t="s">
        <v>72</v>
      </c>
      <c r="L5806" s="1">
        <v>5</v>
      </c>
      <c r="N5806" s="1">
        <v>5.1100000000000003</v>
      </c>
      <c r="P5806" s="2">
        <f t="shared" si="375"/>
        <v>83.8</v>
      </c>
      <c r="R5806" t="str">
        <f t="shared" si="377"/>
        <v/>
      </c>
    </row>
    <row r="5807" spans="1:18" ht="20.399999999999999" x14ac:dyDescent="0.35">
      <c r="A5807" s="1">
        <v>5805</v>
      </c>
      <c r="B5807" s="1" t="s">
        <v>2041</v>
      </c>
      <c r="C5807" s="1" t="s">
        <v>34</v>
      </c>
      <c r="D5807" s="1">
        <v>2019</v>
      </c>
      <c r="E5807" s="1">
        <v>21214</v>
      </c>
      <c r="F5807" s="1" t="s">
        <v>28</v>
      </c>
      <c r="G5807" s="1" t="s">
        <v>17</v>
      </c>
      <c r="H5807" s="1" t="s">
        <v>18</v>
      </c>
      <c r="I5807" s="1">
        <v>15.41</v>
      </c>
      <c r="J5807" s="1" t="s">
        <v>24</v>
      </c>
      <c r="K5807" s="1" t="s">
        <v>298</v>
      </c>
      <c r="L5807" s="1">
        <v>5</v>
      </c>
      <c r="M5807" s="1" t="s">
        <v>2775</v>
      </c>
      <c r="N5807" s="1">
        <v>9.66</v>
      </c>
      <c r="P5807" s="2">
        <f t="shared" si="375"/>
        <v>103.52</v>
      </c>
      <c r="Q5807">
        <f t="shared" si="376"/>
        <v>1244000</v>
      </c>
      <c r="R5807">
        <f t="shared" si="377"/>
        <v>99.991678456591643</v>
      </c>
    </row>
    <row r="5808" spans="1:18" ht="20.399999999999999" x14ac:dyDescent="0.35">
      <c r="A5808" s="1">
        <v>5806</v>
      </c>
      <c r="B5808" s="1" t="s">
        <v>204</v>
      </c>
      <c r="C5808" s="1" t="s">
        <v>57</v>
      </c>
      <c r="D5808" s="1">
        <v>2015</v>
      </c>
      <c r="E5808" s="1">
        <v>28000</v>
      </c>
      <c r="F5808" s="1" t="s">
        <v>28</v>
      </c>
      <c r="G5808" s="1" t="s">
        <v>17</v>
      </c>
      <c r="H5808" s="1" t="s">
        <v>18</v>
      </c>
      <c r="I5808" s="1">
        <v>20.36</v>
      </c>
      <c r="J5808" s="1" t="s">
        <v>24</v>
      </c>
      <c r="K5808" s="1" t="s">
        <v>151</v>
      </c>
      <c r="L5808" s="1">
        <v>5</v>
      </c>
      <c r="N5808" s="1">
        <v>3.4</v>
      </c>
      <c r="P5808" s="2">
        <f t="shared" si="375"/>
        <v>78.900000000000006</v>
      </c>
      <c r="R5808" t="str">
        <f t="shared" si="377"/>
        <v/>
      </c>
    </row>
    <row r="5809" spans="1:18" ht="20.399999999999999" x14ac:dyDescent="0.35">
      <c r="A5809" s="1">
        <v>5807</v>
      </c>
      <c r="B5809" s="1" t="s">
        <v>2776</v>
      </c>
      <c r="C5809" s="1" t="s">
        <v>53</v>
      </c>
      <c r="D5809" s="1">
        <v>2017</v>
      </c>
      <c r="E5809" s="1">
        <v>29085</v>
      </c>
      <c r="F5809" s="1" t="s">
        <v>28</v>
      </c>
      <c r="G5809" s="1" t="s">
        <v>17</v>
      </c>
      <c r="H5809" s="1" t="s">
        <v>18</v>
      </c>
      <c r="I5809" s="1">
        <v>18.149999999999999</v>
      </c>
      <c r="J5809" s="1" t="s">
        <v>24</v>
      </c>
      <c r="K5809" s="1" t="s">
        <v>110</v>
      </c>
      <c r="L5809" s="1">
        <v>6</v>
      </c>
      <c r="N5809" s="1">
        <v>5.84</v>
      </c>
      <c r="P5809" s="2">
        <f t="shared" si="375"/>
        <v>82</v>
      </c>
      <c r="R5809" t="str">
        <f t="shared" si="377"/>
        <v/>
      </c>
    </row>
    <row r="5810" spans="1:18" ht="20.399999999999999" x14ac:dyDescent="0.35">
      <c r="A5810" s="1">
        <v>5808</v>
      </c>
      <c r="B5810" s="1" t="s">
        <v>901</v>
      </c>
      <c r="C5810" s="1" t="s">
        <v>57</v>
      </c>
      <c r="D5810" s="1">
        <v>2016</v>
      </c>
      <c r="E5810" s="1">
        <v>30000</v>
      </c>
      <c r="F5810" s="1" t="s">
        <v>28</v>
      </c>
      <c r="G5810" s="1" t="s">
        <v>35</v>
      </c>
      <c r="H5810" s="1" t="s">
        <v>18</v>
      </c>
      <c r="I5810" s="1">
        <v>23.1</v>
      </c>
      <c r="J5810" s="1" t="s">
        <v>24</v>
      </c>
      <c r="K5810" s="1" t="s">
        <v>398</v>
      </c>
      <c r="L5810" s="1">
        <v>5</v>
      </c>
      <c r="M5810" s="1" t="s">
        <v>2777</v>
      </c>
      <c r="N5810" s="1">
        <v>3.8</v>
      </c>
      <c r="P5810" s="2">
        <f t="shared" si="375"/>
        <v>67.040000000000006</v>
      </c>
      <c r="Q5810">
        <f t="shared" si="376"/>
        <v>577000</v>
      </c>
      <c r="R5810">
        <f t="shared" si="377"/>
        <v>99.988381282495666</v>
      </c>
    </row>
    <row r="5811" spans="1:18" ht="20.399999999999999" x14ac:dyDescent="0.35">
      <c r="A5811" s="1">
        <v>5809</v>
      </c>
      <c r="B5811" s="1" t="s">
        <v>2685</v>
      </c>
      <c r="C5811" s="1" t="s">
        <v>15</v>
      </c>
      <c r="D5811" s="1">
        <v>2012</v>
      </c>
      <c r="E5811" s="1">
        <v>32910</v>
      </c>
      <c r="F5811" s="1" t="s">
        <v>28</v>
      </c>
      <c r="G5811" s="1" t="s">
        <v>35</v>
      </c>
      <c r="H5811" s="1" t="s">
        <v>18</v>
      </c>
      <c r="I5811" s="1">
        <v>16.98</v>
      </c>
      <c r="J5811" s="1" t="s">
        <v>24</v>
      </c>
      <c r="K5811" s="1" t="s">
        <v>448</v>
      </c>
      <c r="L5811" s="1">
        <v>5</v>
      </c>
      <c r="N5811" s="1">
        <v>2.5</v>
      </c>
      <c r="P5811" s="2">
        <f t="shared" si="375"/>
        <v>66.099999999999994</v>
      </c>
      <c r="R5811" t="str">
        <f t="shared" si="377"/>
        <v/>
      </c>
    </row>
    <row r="5812" spans="1:18" ht="20.399999999999999" x14ac:dyDescent="0.35">
      <c r="A5812" s="1">
        <v>5810</v>
      </c>
      <c r="B5812" s="1" t="s">
        <v>982</v>
      </c>
      <c r="C5812" s="1" t="s">
        <v>57</v>
      </c>
      <c r="D5812" s="1">
        <v>2015</v>
      </c>
      <c r="E5812" s="1">
        <v>30000</v>
      </c>
      <c r="F5812" s="1" t="s">
        <v>23</v>
      </c>
      <c r="G5812" s="1" t="s">
        <v>17</v>
      </c>
      <c r="H5812" s="1" t="s">
        <v>18</v>
      </c>
      <c r="I5812" s="1">
        <v>25.1</v>
      </c>
      <c r="J5812" s="1" t="s">
        <v>24</v>
      </c>
      <c r="K5812" s="1" t="s">
        <v>69</v>
      </c>
      <c r="L5812" s="1">
        <v>5</v>
      </c>
      <c r="N5812" s="1">
        <v>6.95</v>
      </c>
      <c r="P5812" s="2">
        <f t="shared" si="375"/>
        <v>98.6</v>
      </c>
      <c r="R5812" t="str">
        <f t="shared" si="377"/>
        <v/>
      </c>
    </row>
    <row r="5813" spans="1:18" ht="20.399999999999999" x14ac:dyDescent="0.35">
      <c r="A5813" s="1">
        <v>5811</v>
      </c>
      <c r="B5813" s="1" t="s">
        <v>2778</v>
      </c>
      <c r="C5813" s="1" t="s">
        <v>22</v>
      </c>
      <c r="D5813" s="1">
        <v>2010</v>
      </c>
      <c r="E5813" s="1">
        <v>35102</v>
      </c>
      <c r="F5813" s="1" t="s">
        <v>28</v>
      </c>
      <c r="G5813" s="1" t="s">
        <v>35</v>
      </c>
      <c r="H5813" s="1" t="s">
        <v>18</v>
      </c>
      <c r="I5813" s="1">
        <v>12.6</v>
      </c>
      <c r="J5813" s="1" t="s">
        <v>24</v>
      </c>
      <c r="K5813" s="1" t="s">
        <v>2779</v>
      </c>
      <c r="L5813" s="1">
        <v>5</v>
      </c>
      <c r="N5813" s="1">
        <v>5.5</v>
      </c>
      <c r="P5813" s="2">
        <f t="shared" si="375"/>
        <v>161.6</v>
      </c>
      <c r="R5813" t="str">
        <f t="shared" si="377"/>
        <v/>
      </c>
    </row>
    <row r="5814" spans="1:18" ht="20.399999999999999" x14ac:dyDescent="0.35">
      <c r="A5814" s="1">
        <v>5812</v>
      </c>
      <c r="B5814" s="1" t="s">
        <v>144</v>
      </c>
      <c r="C5814" s="1" t="s">
        <v>34</v>
      </c>
      <c r="D5814" s="1">
        <v>2017</v>
      </c>
      <c r="E5814" s="1">
        <v>22831</v>
      </c>
      <c r="F5814" s="1" t="s">
        <v>28</v>
      </c>
      <c r="G5814" s="1" t="s">
        <v>17</v>
      </c>
      <c r="H5814" s="1" t="s">
        <v>18</v>
      </c>
      <c r="I5814" s="1">
        <v>18.899999999999999</v>
      </c>
      <c r="J5814" s="1" t="s">
        <v>24</v>
      </c>
      <c r="K5814" s="1" t="s">
        <v>110</v>
      </c>
      <c r="L5814" s="1">
        <v>5</v>
      </c>
      <c r="N5814" s="1">
        <v>6.19</v>
      </c>
      <c r="P5814" s="2">
        <f t="shared" si="375"/>
        <v>82</v>
      </c>
      <c r="R5814" t="str">
        <f t="shared" si="377"/>
        <v/>
      </c>
    </row>
    <row r="5815" spans="1:18" ht="20.399999999999999" x14ac:dyDescent="0.35">
      <c r="A5815" s="1">
        <v>5813</v>
      </c>
      <c r="B5815" s="1" t="s">
        <v>361</v>
      </c>
      <c r="C5815" s="1" t="s">
        <v>39</v>
      </c>
      <c r="D5815" s="1">
        <v>2013</v>
      </c>
      <c r="E5815" s="1">
        <v>74911</v>
      </c>
      <c r="F5815" s="1" t="s">
        <v>23</v>
      </c>
      <c r="G5815" s="1" t="s">
        <v>17</v>
      </c>
      <c r="H5815" s="1" t="s">
        <v>18</v>
      </c>
      <c r="I5815" s="1">
        <v>20.45</v>
      </c>
      <c r="J5815" s="1" t="s">
        <v>24</v>
      </c>
      <c r="K5815" s="1" t="s">
        <v>72</v>
      </c>
      <c r="L5815" s="1">
        <v>5</v>
      </c>
      <c r="N5815" s="1">
        <v>6</v>
      </c>
      <c r="P5815" s="2">
        <f t="shared" si="375"/>
        <v>83.8</v>
      </c>
      <c r="R5815" t="str">
        <f t="shared" si="377"/>
        <v/>
      </c>
    </row>
    <row r="5816" spans="1:18" ht="20.399999999999999" x14ac:dyDescent="0.35">
      <c r="A5816" s="1">
        <v>5814</v>
      </c>
      <c r="B5816" s="1" t="s">
        <v>437</v>
      </c>
      <c r="C5816" s="1" t="s">
        <v>22</v>
      </c>
      <c r="D5816" s="1">
        <v>2015</v>
      </c>
      <c r="E5816" s="1">
        <v>21000</v>
      </c>
      <c r="F5816" s="1" t="s">
        <v>28</v>
      </c>
      <c r="G5816" s="1" t="s">
        <v>17</v>
      </c>
      <c r="H5816" s="1" t="s">
        <v>18</v>
      </c>
      <c r="I5816" s="1">
        <v>18.899999999999999</v>
      </c>
      <c r="J5816" s="1" t="s">
        <v>24</v>
      </c>
      <c r="K5816" s="1" t="s">
        <v>110</v>
      </c>
      <c r="L5816" s="1">
        <v>5</v>
      </c>
      <c r="N5816" s="1">
        <v>3.75</v>
      </c>
      <c r="P5816" s="2">
        <f t="shared" si="375"/>
        <v>82</v>
      </c>
      <c r="R5816" t="str">
        <f t="shared" si="377"/>
        <v/>
      </c>
    </row>
    <row r="5817" spans="1:18" ht="20.399999999999999" x14ac:dyDescent="0.35">
      <c r="A5817" s="1">
        <v>5815</v>
      </c>
      <c r="B5817" s="1" t="s">
        <v>859</v>
      </c>
      <c r="C5817" s="1" t="s">
        <v>53</v>
      </c>
      <c r="D5817" s="1">
        <v>2018</v>
      </c>
      <c r="E5817" s="1">
        <v>37160</v>
      </c>
      <c r="F5817" s="1" t="s">
        <v>23</v>
      </c>
      <c r="G5817" s="1" t="s">
        <v>17</v>
      </c>
      <c r="H5817" s="1" t="s">
        <v>18</v>
      </c>
      <c r="I5817" s="1">
        <v>22.77</v>
      </c>
      <c r="J5817" s="1" t="s">
        <v>24</v>
      </c>
      <c r="K5817" s="1" t="s">
        <v>860</v>
      </c>
      <c r="L5817" s="1">
        <v>5</v>
      </c>
      <c r="N5817" s="1">
        <v>9.4600000000000009</v>
      </c>
      <c r="P5817" s="2">
        <f t="shared" si="375"/>
        <v>98.59</v>
      </c>
      <c r="R5817" t="str">
        <f t="shared" si="377"/>
        <v/>
      </c>
    </row>
    <row r="5818" spans="1:18" ht="20.399999999999999" x14ac:dyDescent="0.35">
      <c r="A5818" s="1">
        <v>5816</v>
      </c>
      <c r="B5818" s="1" t="s">
        <v>1449</v>
      </c>
      <c r="C5818" s="1" t="s">
        <v>43</v>
      </c>
      <c r="D5818" s="1">
        <v>2011</v>
      </c>
      <c r="E5818" s="1">
        <v>41000</v>
      </c>
      <c r="F5818" s="1" t="s">
        <v>28</v>
      </c>
      <c r="G5818" s="1" t="s">
        <v>17</v>
      </c>
      <c r="H5818" s="1" t="s">
        <v>36</v>
      </c>
      <c r="I5818" s="1">
        <v>16.95</v>
      </c>
      <c r="J5818" s="1" t="s">
        <v>24</v>
      </c>
      <c r="K5818" s="1" t="s">
        <v>1073</v>
      </c>
      <c r="L5818" s="1">
        <v>5</v>
      </c>
      <c r="N5818" s="1">
        <v>3</v>
      </c>
      <c r="P5818" s="2">
        <f t="shared" si="375"/>
        <v>97.7</v>
      </c>
      <c r="R5818" t="str">
        <f t="shared" si="377"/>
        <v/>
      </c>
    </row>
    <row r="5819" spans="1:18" ht="20.399999999999999" x14ac:dyDescent="0.35">
      <c r="A5819" s="1">
        <v>5817</v>
      </c>
      <c r="B5819" s="1" t="s">
        <v>2780</v>
      </c>
      <c r="C5819" s="1" t="s">
        <v>27</v>
      </c>
      <c r="D5819" s="1">
        <v>2016</v>
      </c>
      <c r="E5819" s="1">
        <v>37294</v>
      </c>
      <c r="F5819" s="1" t="s">
        <v>23</v>
      </c>
      <c r="G5819" s="1" t="s">
        <v>17</v>
      </c>
      <c r="H5819" s="1" t="s">
        <v>18</v>
      </c>
      <c r="I5819" s="1">
        <v>25.83</v>
      </c>
      <c r="J5819" s="1" t="s">
        <v>24</v>
      </c>
      <c r="K5819" s="1" t="s">
        <v>405</v>
      </c>
      <c r="L5819" s="1">
        <v>5</v>
      </c>
      <c r="N5819" s="1">
        <v>5.75</v>
      </c>
      <c r="P5819" s="2">
        <f t="shared" si="375"/>
        <v>99</v>
      </c>
      <c r="R5819" t="str">
        <f t="shared" si="377"/>
        <v/>
      </c>
    </row>
    <row r="5820" spans="1:18" ht="20.399999999999999" x14ac:dyDescent="0.35">
      <c r="A5820" s="1">
        <v>5818</v>
      </c>
      <c r="B5820" s="1" t="s">
        <v>244</v>
      </c>
      <c r="C5820" s="1" t="s">
        <v>34</v>
      </c>
      <c r="D5820" s="1">
        <v>2009</v>
      </c>
      <c r="E5820" s="1">
        <v>56927</v>
      </c>
      <c r="F5820" s="1" t="s">
        <v>28</v>
      </c>
      <c r="G5820" s="1" t="s">
        <v>17</v>
      </c>
      <c r="H5820" s="1" t="s">
        <v>18</v>
      </c>
      <c r="I5820" s="1">
        <v>13.5</v>
      </c>
      <c r="J5820" s="1" t="s">
        <v>24</v>
      </c>
      <c r="K5820" s="1" t="s">
        <v>245</v>
      </c>
      <c r="L5820" s="1">
        <v>5</v>
      </c>
      <c r="N5820" s="1">
        <v>4.41</v>
      </c>
      <c r="P5820" s="2">
        <f t="shared" si="375"/>
        <v>130</v>
      </c>
      <c r="R5820" t="str">
        <f t="shared" si="377"/>
        <v/>
      </c>
    </row>
    <row r="5821" spans="1:18" ht="20.399999999999999" x14ac:dyDescent="0.35">
      <c r="A5821" s="1">
        <v>5819</v>
      </c>
      <c r="B5821" s="1" t="s">
        <v>1075</v>
      </c>
      <c r="C5821" s="1" t="s">
        <v>53</v>
      </c>
      <c r="D5821" s="1">
        <v>2017</v>
      </c>
      <c r="E5821" s="1">
        <v>21954</v>
      </c>
      <c r="F5821" s="1" t="s">
        <v>28</v>
      </c>
      <c r="G5821" s="1" t="s">
        <v>17</v>
      </c>
      <c r="H5821" s="1" t="s">
        <v>18</v>
      </c>
      <c r="I5821" s="1">
        <v>25.17</v>
      </c>
      <c r="J5821" s="1" t="s">
        <v>24</v>
      </c>
      <c r="K5821" s="1" t="s">
        <v>149</v>
      </c>
      <c r="L5821" s="1">
        <v>5</v>
      </c>
      <c r="M5821" s="1" t="s">
        <v>984</v>
      </c>
      <c r="N5821" s="1">
        <v>3.7</v>
      </c>
      <c r="P5821" s="2">
        <f t="shared" si="375"/>
        <v>53.3</v>
      </c>
      <c r="Q5821">
        <f t="shared" si="376"/>
        <v>478000</v>
      </c>
      <c r="R5821">
        <f t="shared" si="377"/>
        <v>99.988849372384934</v>
      </c>
    </row>
    <row r="5822" spans="1:18" ht="20.399999999999999" x14ac:dyDescent="0.35">
      <c r="A5822" s="1">
        <v>5820</v>
      </c>
      <c r="B5822" s="1" t="s">
        <v>2192</v>
      </c>
      <c r="C5822" s="1" t="s">
        <v>57</v>
      </c>
      <c r="D5822" s="1">
        <v>2014</v>
      </c>
      <c r="E5822" s="1">
        <v>50000</v>
      </c>
      <c r="F5822" s="1" t="s">
        <v>28</v>
      </c>
      <c r="G5822" s="1" t="s">
        <v>17</v>
      </c>
      <c r="H5822" s="1" t="s">
        <v>36</v>
      </c>
      <c r="I5822" s="1">
        <v>19.399999999999999</v>
      </c>
      <c r="J5822" s="1" t="s">
        <v>24</v>
      </c>
      <c r="K5822" s="1" t="s">
        <v>184</v>
      </c>
      <c r="L5822" s="1">
        <v>5</v>
      </c>
      <c r="N5822" s="1">
        <v>2.5</v>
      </c>
      <c r="P5822" s="2">
        <f t="shared" si="375"/>
        <v>86.8</v>
      </c>
      <c r="R5822" t="str">
        <f t="shared" si="377"/>
        <v/>
      </c>
    </row>
    <row r="5823" spans="1:18" ht="20.399999999999999" x14ac:dyDescent="0.35">
      <c r="A5823" s="1">
        <v>5821</v>
      </c>
      <c r="B5823" s="1" t="s">
        <v>2781</v>
      </c>
      <c r="C5823" s="1" t="s">
        <v>34</v>
      </c>
      <c r="D5823" s="1">
        <v>2012</v>
      </c>
      <c r="E5823" s="1">
        <v>78212</v>
      </c>
      <c r="F5823" s="1" t="s">
        <v>28</v>
      </c>
      <c r="G5823" s="1" t="s">
        <v>17</v>
      </c>
      <c r="H5823" s="1" t="s">
        <v>18</v>
      </c>
      <c r="I5823" s="1">
        <v>16.100000000000001</v>
      </c>
      <c r="J5823" s="1" t="s">
        <v>24</v>
      </c>
      <c r="K5823" s="1" t="s">
        <v>1179</v>
      </c>
      <c r="L5823" s="1">
        <v>5</v>
      </c>
      <c r="N5823" s="1">
        <v>5.35</v>
      </c>
      <c r="P5823" s="2">
        <f t="shared" si="375"/>
        <v>88.2</v>
      </c>
      <c r="R5823" t="str">
        <f t="shared" si="377"/>
        <v/>
      </c>
    </row>
    <row r="5824" spans="1:18" ht="20.399999999999999" x14ac:dyDescent="0.35">
      <c r="A5824" s="1">
        <v>5822</v>
      </c>
      <c r="B5824" s="1" t="s">
        <v>471</v>
      </c>
      <c r="C5824" s="1" t="s">
        <v>61</v>
      </c>
      <c r="D5824" s="1">
        <v>2013</v>
      </c>
      <c r="E5824" s="1">
        <v>64500</v>
      </c>
      <c r="F5824" s="1" t="s">
        <v>23</v>
      </c>
      <c r="G5824" s="1" t="s">
        <v>17</v>
      </c>
      <c r="H5824" s="1" t="s">
        <v>18</v>
      </c>
      <c r="I5824" s="1">
        <v>21.9</v>
      </c>
      <c r="J5824" s="1" t="s">
        <v>24</v>
      </c>
      <c r="K5824" s="1" t="s">
        <v>472</v>
      </c>
      <c r="L5824" s="1">
        <v>5</v>
      </c>
      <c r="N5824" s="1">
        <v>3.65</v>
      </c>
      <c r="P5824" s="2">
        <f t="shared" si="375"/>
        <v>88.8</v>
      </c>
      <c r="R5824" t="str">
        <f t="shared" si="377"/>
        <v/>
      </c>
    </row>
    <row r="5825" spans="1:18" ht="20.399999999999999" x14ac:dyDescent="0.35">
      <c r="A5825" s="1">
        <v>5823</v>
      </c>
      <c r="B5825" s="1" t="s">
        <v>308</v>
      </c>
      <c r="C5825" s="1" t="s">
        <v>61</v>
      </c>
      <c r="D5825" s="1">
        <v>2014</v>
      </c>
      <c r="E5825" s="1">
        <v>51000</v>
      </c>
      <c r="F5825" s="1" t="s">
        <v>23</v>
      </c>
      <c r="G5825" s="1" t="s">
        <v>35</v>
      </c>
      <c r="H5825" s="1" t="s">
        <v>18</v>
      </c>
      <c r="I5825" s="1">
        <v>17.2</v>
      </c>
      <c r="J5825" s="1" t="s">
        <v>24</v>
      </c>
      <c r="K5825" s="1" t="s">
        <v>127</v>
      </c>
      <c r="L5825" s="1">
        <v>5</v>
      </c>
      <c r="N5825" s="1">
        <v>13</v>
      </c>
      <c r="P5825" s="2">
        <f t="shared" si="375"/>
        <v>138.03</v>
      </c>
      <c r="R5825" t="str">
        <f t="shared" si="377"/>
        <v/>
      </c>
    </row>
    <row r="5826" spans="1:18" ht="20.399999999999999" x14ac:dyDescent="0.35">
      <c r="A5826" s="1">
        <v>5824</v>
      </c>
      <c r="B5826" s="1" t="s">
        <v>625</v>
      </c>
      <c r="C5826" s="1" t="s">
        <v>61</v>
      </c>
      <c r="D5826" s="1">
        <v>2012</v>
      </c>
      <c r="E5826" s="1">
        <v>52000</v>
      </c>
      <c r="F5826" s="1" t="s">
        <v>28</v>
      </c>
      <c r="G5826" s="1" t="s">
        <v>17</v>
      </c>
      <c r="H5826" s="1" t="s">
        <v>18</v>
      </c>
      <c r="I5826" s="1">
        <v>18.899999999999999</v>
      </c>
      <c r="J5826" s="1" t="s">
        <v>24</v>
      </c>
      <c r="K5826" s="1" t="s">
        <v>88</v>
      </c>
      <c r="L5826" s="1">
        <v>5</v>
      </c>
      <c r="N5826" s="1">
        <v>2.4500000000000002</v>
      </c>
      <c r="P5826" s="2">
        <f t="shared" si="375"/>
        <v>67.099999999999994</v>
      </c>
      <c r="R5826" t="str">
        <f t="shared" si="377"/>
        <v/>
      </c>
    </row>
    <row r="5827" spans="1:18" ht="20.399999999999999" x14ac:dyDescent="0.35">
      <c r="A5827" s="1">
        <v>5825</v>
      </c>
      <c r="B5827" s="1" t="s">
        <v>781</v>
      </c>
      <c r="C5827" s="1" t="s">
        <v>15</v>
      </c>
      <c r="D5827" s="1">
        <v>2015</v>
      </c>
      <c r="E5827" s="1">
        <v>120000</v>
      </c>
      <c r="F5827" s="1" t="s">
        <v>23</v>
      </c>
      <c r="G5827" s="1" t="s">
        <v>35</v>
      </c>
      <c r="H5827" s="1" t="s">
        <v>18</v>
      </c>
      <c r="I5827" s="1">
        <v>21.21</v>
      </c>
      <c r="J5827" s="1" t="s">
        <v>24</v>
      </c>
      <c r="K5827" s="1" t="s">
        <v>147</v>
      </c>
      <c r="L5827" s="1">
        <v>5</v>
      </c>
      <c r="N5827" s="1">
        <v>5.75</v>
      </c>
      <c r="P5827" s="2">
        <f t="shared" ref="P5827:P5862" si="378">--LEFT(K5827, FIND(" ", K5827) - 1)</f>
        <v>103.2</v>
      </c>
      <c r="R5827" t="str">
        <f t="shared" si="377"/>
        <v/>
      </c>
    </row>
    <row r="5828" spans="1:18" ht="20.399999999999999" x14ac:dyDescent="0.35">
      <c r="A5828" s="1">
        <v>5826</v>
      </c>
      <c r="B5828" s="1" t="s">
        <v>1186</v>
      </c>
      <c r="C5828" s="1" t="s">
        <v>34</v>
      </c>
      <c r="D5828" s="1">
        <v>2017</v>
      </c>
      <c r="E5828" s="1">
        <v>65792</v>
      </c>
      <c r="F5828" s="1" t="s">
        <v>23</v>
      </c>
      <c r="G5828" s="1" t="s">
        <v>17</v>
      </c>
      <c r="H5828" s="1" t="s">
        <v>18</v>
      </c>
      <c r="I5828" s="1">
        <v>26</v>
      </c>
      <c r="J5828" s="1" t="s">
        <v>24</v>
      </c>
      <c r="K5828" s="1" t="s">
        <v>69</v>
      </c>
      <c r="L5828" s="1">
        <v>5</v>
      </c>
      <c r="N5828" s="1">
        <v>8.11</v>
      </c>
      <c r="P5828" s="2">
        <f t="shared" si="378"/>
        <v>98.6</v>
      </c>
      <c r="R5828" t="str">
        <f t="shared" si="377"/>
        <v/>
      </c>
    </row>
    <row r="5829" spans="1:18" ht="20.399999999999999" x14ac:dyDescent="0.35">
      <c r="A5829" s="1">
        <v>5827</v>
      </c>
      <c r="B5829" s="1" t="s">
        <v>1895</v>
      </c>
      <c r="C5829" s="1" t="s">
        <v>129</v>
      </c>
      <c r="D5829" s="1">
        <v>2018</v>
      </c>
      <c r="E5829" s="1">
        <v>30000</v>
      </c>
      <c r="F5829" s="1" t="s">
        <v>23</v>
      </c>
      <c r="G5829" s="1" t="s">
        <v>17</v>
      </c>
      <c r="H5829" s="1" t="s">
        <v>18</v>
      </c>
      <c r="I5829" s="1">
        <v>22.54</v>
      </c>
      <c r="J5829" s="1" t="s">
        <v>24</v>
      </c>
      <c r="K5829" s="1" t="s">
        <v>333</v>
      </c>
      <c r="L5829" s="1">
        <v>5</v>
      </c>
      <c r="N5829" s="1">
        <v>7.75</v>
      </c>
      <c r="P5829" s="2">
        <f t="shared" si="378"/>
        <v>88.73</v>
      </c>
      <c r="R5829" t="str">
        <f t="shared" si="377"/>
        <v/>
      </c>
    </row>
    <row r="5830" spans="1:18" ht="20.399999999999999" x14ac:dyDescent="0.35">
      <c r="A5830" s="1">
        <v>5828</v>
      </c>
      <c r="B5830" s="1" t="s">
        <v>250</v>
      </c>
      <c r="C5830" s="1" t="s">
        <v>34</v>
      </c>
      <c r="D5830" s="1">
        <v>2017</v>
      </c>
      <c r="E5830" s="1">
        <v>54387</v>
      </c>
      <c r="F5830" s="1" t="s">
        <v>28</v>
      </c>
      <c r="G5830" s="1" t="s">
        <v>35</v>
      </c>
      <c r="H5830" s="1" t="s">
        <v>18</v>
      </c>
      <c r="I5830" s="1">
        <v>19.149999999999999</v>
      </c>
      <c r="J5830" s="1" t="s">
        <v>24</v>
      </c>
      <c r="K5830" s="1" t="s">
        <v>251</v>
      </c>
      <c r="L5830" s="1">
        <v>5</v>
      </c>
      <c r="M5830" s="1" t="s">
        <v>252</v>
      </c>
      <c r="N5830" s="1">
        <v>5.85</v>
      </c>
      <c r="P5830" s="2">
        <f t="shared" si="378"/>
        <v>75.94</v>
      </c>
      <c r="Q5830">
        <f t="shared" si="376"/>
        <v>951000</v>
      </c>
      <c r="R5830">
        <f t="shared" si="377"/>
        <v>99.992014721345953</v>
      </c>
    </row>
    <row r="5831" spans="1:18" ht="20.399999999999999" x14ac:dyDescent="0.35">
      <c r="A5831" s="1">
        <v>5829</v>
      </c>
      <c r="B5831" s="1" t="s">
        <v>1075</v>
      </c>
      <c r="C5831" s="1" t="s">
        <v>15</v>
      </c>
      <c r="D5831" s="1">
        <v>2018</v>
      </c>
      <c r="E5831" s="1">
        <v>1617</v>
      </c>
      <c r="F5831" s="1" t="s">
        <v>28</v>
      </c>
      <c r="G5831" s="1" t="s">
        <v>17</v>
      </c>
      <c r="H5831" s="1" t="s">
        <v>18</v>
      </c>
      <c r="I5831" s="1">
        <v>25.17</v>
      </c>
      <c r="J5831" s="1" t="s">
        <v>24</v>
      </c>
      <c r="K5831" s="1" t="s">
        <v>149</v>
      </c>
      <c r="L5831" s="1">
        <v>5</v>
      </c>
      <c r="M5831" s="1" t="s">
        <v>984</v>
      </c>
      <c r="N5831" s="1">
        <v>4.29</v>
      </c>
      <c r="P5831" s="2">
        <f t="shared" si="378"/>
        <v>53.3</v>
      </c>
      <c r="Q5831">
        <f t="shared" si="376"/>
        <v>478000</v>
      </c>
      <c r="R5831">
        <f t="shared" si="377"/>
        <v>99.988849372384934</v>
      </c>
    </row>
    <row r="5832" spans="1:18" ht="20.399999999999999" x14ac:dyDescent="0.35">
      <c r="A5832" s="1">
        <v>5830</v>
      </c>
      <c r="B5832" s="1" t="s">
        <v>2388</v>
      </c>
      <c r="C5832" s="1" t="s">
        <v>39</v>
      </c>
      <c r="D5832" s="1">
        <v>2015</v>
      </c>
      <c r="E5832" s="1">
        <v>82000</v>
      </c>
      <c r="F5832" s="1" t="s">
        <v>23</v>
      </c>
      <c r="G5832" s="1" t="s">
        <v>17</v>
      </c>
      <c r="H5832" s="1" t="s">
        <v>18</v>
      </c>
      <c r="I5832" s="1">
        <v>25.6</v>
      </c>
      <c r="J5832" s="1" t="s">
        <v>24</v>
      </c>
      <c r="K5832" s="1" t="s">
        <v>69</v>
      </c>
      <c r="L5832" s="1">
        <v>5</v>
      </c>
      <c r="M5832" s="1" t="s">
        <v>2297</v>
      </c>
      <c r="N5832" s="1">
        <v>8</v>
      </c>
      <c r="P5832" s="2">
        <f t="shared" si="378"/>
        <v>98.6</v>
      </c>
      <c r="Q5832">
        <f t="shared" si="376"/>
        <v>1333000</v>
      </c>
      <c r="R5832">
        <f t="shared" si="377"/>
        <v>99.992603150787687</v>
      </c>
    </row>
    <row r="5833" spans="1:18" ht="20.399999999999999" x14ac:dyDescent="0.35">
      <c r="A5833" s="1">
        <v>5831</v>
      </c>
      <c r="B5833" s="1" t="s">
        <v>2782</v>
      </c>
      <c r="C5833" s="1" t="s">
        <v>15</v>
      </c>
      <c r="D5833" s="1">
        <v>2017</v>
      </c>
      <c r="E5833" s="1">
        <v>20000</v>
      </c>
      <c r="F5833" s="1" t="s">
        <v>23</v>
      </c>
      <c r="G5833" s="1" t="s">
        <v>17</v>
      </c>
      <c r="H5833" s="1" t="s">
        <v>18</v>
      </c>
      <c r="I5833" s="1">
        <v>13.68</v>
      </c>
      <c r="J5833" s="1" t="s">
        <v>24</v>
      </c>
      <c r="K5833" s="1" t="s">
        <v>156</v>
      </c>
      <c r="L5833" s="1">
        <v>8</v>
      </c>
      <c r="N5833" s="1">
        <v>16.5</v>
      </c>
      <c r="P5833" s="2">
        <f t="shared" si="378"/>
        <v>147.80000000000001</v>
      </c>
      <c r="R5833" t="str">
        <f t="shared" si="377"/>
        <v/>
      </c>
    </row>
    <row r="5834" spans="1:18" ht="20.399999999999999" x14ac:dyDescent="0.35">
      <c r="A5834" s="1">
        <v>5832</v>
      </c>
      <c r="B5834" s="1" t="s">
        <v>1305</v>
      </c>
      <c r="C5834" s="1" t="s">
        <v>43</v>
      </c>
      <c r="D5834" s="1">
        <v>2015</v>
      </c>
      <c r="E5834" s="1">
        <v>98000</v>
      </c>
      <c r="F5834" s="1" t="s">
        <v>23</v>
      </c>
      <c r="G5834" s="1" t="s">
        <v>17</v>
      </c>
      <c r="H5834" s="1" t="s">
        <v>18</v>
      </c>
      <c r="I5834" s="1">
        <v>27.39</v>
      </c>
      <c r="J5834" s="1" t="s">
        <v>24</v>
      </c>
      <c r="K5834" s="1" t="s">
        <v>51</v>
      </c>
      <c r="L5834" s="1">
        <v>5</v>
      </c>
      <c r="N5834" s="1">
        <v>5.5</v>
      </c>
      <c r="P5834" s="2">
        <f t="shared" si="378"/>
        <v>74</v>
      </c>
      <c r="R5834" t="str">
        <f t="shared" si="377"/>
        <v/>
      </c>
    </row>
    <row r="5835" spans="1:18" ht="20.399999999999999" x14ac:dyDescent="0.35">
      <c r="A5835" s="1">
        <v>5833</v>
      </c>
      <c r="B5835" s="1" t="s">
        <v>2011</v>
      </c>
      <c r="C5835" s="1" t="s">
        <v>61</v>
      </c>
      <c r="D5835" s="1">
        <v>2015</v>
      </c>
      <c r="E5835" s="1">
        <v>57000</v>
      </c>
      <c r="F5835" s="1" t="s">
        <v>23</v>
      </c>
      <c r="G5835" s="1" t="s">
        <v>17</v>
      </c>
      <c r="H5835" s="1" t="s">
        <v>18</v>
      </c>
      <c r="I5835" s="1">
        <v>22.77</v>
      </c>
      <c r="J5835" s="1" t="s">
        <v>24</v>
      </c>
      <c r="K5835" s="1" t="s">
        <v>860</v>
      </c>
      <c r="L5835" s="1">
        <v>5</v>
      </c>
      <c r="N5835" s="1">
        <v>6.35</v>
      </c>
      <c r="P5835" s="2">
        <f t="shared" si="378"/>
        <v>98.59</v>
      </c>
      <c r="R5835" t="str">
        <f t="shared" si="377"/>
        <v/>
      </c>
    </row>
    <row r="5836" spans="1:18" ht="20.399999999999999" x14ac:dyDescent="0.35">
      <c r="A5836" s="1">
        <v>5834</v>
      </c>
      <c r="B5836" s="1" t="s">
        <v>1109</v>
      </c>
      <c r="C5836" s="1" t="s">
        <v>43</v>
      </c>
      <c r="D5836" s="1">
        <v>2013</v>
      </c>
      <c r="E5836" s="1">
        <v>250000</v>
      </c>
      <c r="F5836" s="1" t="s">
        <v>23</v>
      </c>
      <c r="G5836" s="1" t="s">
        <v>17</v>
      </c>
      <c r="H5836" s="1" t="s">
        <v>36</v>
      </c>
      <c r="I5836" s="1">
        <v>12.99</v>
      </c>
      <c r="J5836" s="1" t="s">
        <v>24</v>
      </c>
      <c r="K5836" s="1" t="s">
        <v>247</v>
      </c>
      <c r="L5836" s="1">
        <v>8</v>
      </c>
      <c r="N5836" s="1">
        <v>7.9</v>
      </c>
      <c r="P5836" s="2">
        <f t="shared" si="378"/>
        <v>100.6</v>
      </c>
      <c r="R5836" t="str">
        <f t="shared" si="377"/>
        <v/>
      </c>
    </row>
    <row r="5837" spans="1:18" ht="20.399999999999999" x14ac:dyDescent="0.35">
      <c r="A5837" s="1">
        <v>5835</v>
      </c>
      <c r="B5837" s="1" t="s">
        <v>318</v>
      </c>
      <c r="C5837" s="1" t="s">
        <v>39</v>
      </c>
      <c r="D5837" s="1">
        <v>2014</v>
      </c>
      <c r="E5837" s="1">
        <v>56549</v>
      </c>
      <c r="F5837" s="1" t="s">
        <v>23</v>
      </c>
      <c r="G5837" s="1" t="s">
        <v>17</v>
      </c>
      <c r="H5837" s="1" t="s">
        <v>18</v>
      </c>
      <c r="I5837" s="1">
        <v>22.7</v>
      </c>
      <c r="J5837" s="1" t="s">
        <v>24</v>
      </c>
      <c r="K5837" s="1" t="s">
        <v>210</v>
      </c>
      <c r="L5837" s="1">
        <v>5</v>
      </c>
      <c r="N5837" s="1">
        <v>7.2</v>
      </c>
      <c r="P5837" s="2">
        <f t="shared" si="378"/>
        <v>89.84</v>
      </c>
      <c r="R5837" t="str">
        <f t="shared" ref="R5837:R5900" si="379">IF(Q5837&lt;&gt;"", ((Q5837 - P5837) / Q5837) * 100, "")</f>
        <v/>
      </c>
    </row>
    <row r="5838" spans="1:18" ht="20.399999999999999" x14ac:dyDescent="0.35">
      <c r="A5838" s="1">
        <v>5836</v>
      </c>
      <c r="B5838" s="1" t="s">
        <v>409</v>
      </c>
      <c r="C5838" s="1" t="s">
        <v>74</v>
      </c>
      <c r="D5838" s="1">
        <v>2012</v>
      </c>
      <c r="E5838" s="1">
        <v>78500</v>
      </c>
      <c r="F5838" s="1" t="s">
        <v>23</v>
      </c>
      <c r="G5838" s="1" t="s">
        <v>17</v>
      </c>
      <c r="H5838" s="1" t="s">
        <v>18</v>
      </c>
      <c r="I5838" s="1">
        <v>22.07</v>
      </c>
      <c r="J5838" s="1" t="s">
        <v>24</v>
      </c>
      <c r="K5838" s="1" t="s">
        <v>114</v>
      </c>
      <c r="L5838" s="1">
        <v>5</v>
      </c>
      <c r="N5838" s="1">
        <v>3.65</v>
      </c>
      <c r="P5838" s="2">
        <f t="shared" si="378"/>
        <v>73.900000000000006</v>
      </c>
      <c r="R5838" t="str">
        <f t="shared" si="379"/>
        <v/>
      </c>
    </row>
    <row r="5839" spans="1:18" ht="20.399999999999999" x14ac:dyDescent="0.35">
      <c r="A5839" s="1">
        <v>5837</v>
      </c>
      <c r="B5839" s="1" t="s">
        <v>419</v>
      </c>
      <c r="C5839" s="1" t="s">
        <v>53</v>
      </c>
      <c r="D5839" s="1">
        <v>2016</v>
      </c>
      <c r="E5839" s="1">
        <v>55036</v>
      </c>
      <c r="F5839" s="1" t="s">
        <v>23</v>
      </c>
      <c r="G5839" s="1" t="s">
        <v>17</v>
      </c>
      <c r="H5839" s="1" t="s">
        <v>18</v>
      </c>
      <c r="I5839" s="1">
        <v>22.54</v>
      </c>
      <c r="J5839" s="1" t="s">
        <v>24</v>
      </c>
      <c r="K5839" s="1" t="s">
        <v>333</v>
      </c>
      <c r="L5839" s="1">
        <v>5</v>
      </c>
      <c r="N5839" s="1">
        <v>6.35</v>
      </c>
      <c r="P5839" s="2">
        <f t="shared" si="378"/>
        <v>88.73</v>
      </c>
      <c r="R5839" t="str">
        <f t="shared" si="379"/>
        <v/>
      </c>
    </row>
    <row r="5840" spans="1:18" ht="20.399999999999999" x14ac:dyDescent="0.35">
      <c r="A5840" s="1">
        <v>5838</v>
      </c>
      <c r="B5840" s="1" t="s">
        <v>2783</v>
      </c>
      <c r="C5840" s="1" t="s">
        <v>22</v>
      </c>
      <c r="D5840" s="1">
        <v>2016</v>
      </c>
      <c r="E5840" s="1">
        <v>55000</v>
      </c>
      <c r="F5840" s="1" t="s">
        <v>23</v>
      </c>
      <c r="G5840" s="1" t="s">
        <v>17</v>
      </c>
      <c r="H5840" s="1" t="s">
        <v>18</v>
      </c>
      <c r="I5840" s="1">
        <v>19.87</v>
      </c>
      <c r="J5840" s="1" t="s">
        <v>24</v>
      </c>
      <c r="K5840" s="1" t="s">
        <v>72</v>
      </c>
      <c r="L5840" s="1">
        <v>5</v>
      </c>
      <c r="N5840" s="1">
        <v>7.8</v>
      </c>
      <c r="P5840" s="2">
        <f t="shared" si="378"/>
        <v>83.8</v>
      </c>
      <c r="R5840" t="str">
        <f t="shared" si="379"/>
        <v/>
      </c>
    </row>
    <row r="5841" spans="1:18" ht="20.399999999999999" x14ac:dyDescent="0.35">
      <c r="A5841" s="1">
        <v>5839</v>
      </c>
      <c r="B5841" s="1" t="s">
        <v>848</v>
      </c>
      <c r="C5841" s="1" t="s">
        <v>27</v>
      </c>
      <c r="D5841" s="1">
        <v>2007</v>
      </c>
      <c r="E5841" s="1">
        <v>90000</v>
      </c>
      <c r="F5841" s="1" t="s">
        <v>28</v>
      </c>
      <c r="G5841" s="1" t="s">
        <v>17</v>
      </c>
      <c r="H5841" s="1" t="s">
        <v>36</v>
      </c>
      <c r="I5841" s="1">
        <v>13.8</v>
      </c>
      <c r="J5841" s="1" t="s">
        <v>24</v>
      </c>
      <c r="K5841" s="1" t="s">
        <v>424</v>
      </c>
      <c r="L5841" s="1">
        <v>5</v>
      </c>
      <c r="N5841" s="1">
        <v>1.4</v>
      </c>
      <c r="P5841" s="2">
        <f t="shared" si="378"/>
        <v>70</v>
      </c>
      <c r="R5841" t="str">
        <f t="shared" si="379"/>
        <v/>
      </c>
    </row>
    <row r="5842" spans="1:18" ht="20.399999999999999" x14ac:dyDescent="0.35">
      <c r="A5842" s="1">
        <v>5840</v>
      </c>
      <c r="B5842" s="1" t="s">
        <v>934</v>
      </c>
      <c r="C5842" s="1" t="s">
        <v>27</v>
      </c>
      <c r="D5842" s="1">
        <v>2007</v>
      </c>
      <c r="E5842" s="1">
        <v>155000</v>
      </c>
      <c r="F5842" s="1" t="s">
        <v>23</v>
      </c>
      <c r="G5842" s="1" t="s">
        <v>17</v>
      </c>
      <c r="H5842" s="1" t="s">
        <v>18</v>
      </c>
      <c r="I5842" s="1">
        <v>13.1</v>
      </c>
      <c r="J5842" s="1" t="s">
        <v>24</v>
      </c>
      <c r="K5842" s="1" t="s">
        <v>524</v>
      </c>
      <c r="L5842" s="1">
        <v>7</v>
      </c>
      <c r="N5842" s="1">
        <v>5.5</v>
      </c>
      <c r="P5842" s="2">
        <f t="shared" si="378"/>
        <v>141</v>
      </c>
      <c r="R5842" t="str">
        <f t="shared" si="379"/>
        <v/>
      </c>
    </row>
    <row r="5843" spans="1:18" ht="20.399999999999999" x14ac:dyDescent="0.35">
      <c r="A5843" s="1">
        <v>5841</v>
      </c>
      <c r="B5843" s="1" t="s">
        <v>1792</v>
      </c>
      <c r="C5843" s="1" t="s">
        <v>39</v>
      </c>
      <c r="D5843" s="1">
        <v>2018</v>
      </c>
      <c r="E5843" s="1">
        <v>17810</v>
      </c>
      <c r="F5843" s="1" t="s">
        <v>23</v>
      </c>
      <c r="G5843" s="1" t="s">
        <v>17</v>
      </c>
      <c r="H5843" s="1" t="s">
        <v>18</v>
      </c>
      <c r="I5843" s="1">
        <v>27.39</v>
      </c>
      <c r="J5843" s="1" t="s">
        <v>24</v>
      </c>
      <c r="K5843" s="1" t="s">
        <v>51</v>
      </c>
      <c r="L5843" s="1">
        <v>5</v>
      </c>
      <c r="N5843" s="1">
        <v>8.5</v>
      </c>
      <c r="P5843" s="2">
        <f t="shared" si="378"/>
        <v>74</v>
      </c>
      <c r="R5843" t="str">
        <f t="shared" si="379"/>
        <v/>
      </c>
    </row>
    <row r="5844" spans="1:18" ht="20.399999999999999" x14ac:dyDescent="0.35">
      <c r="A5844" s="1">
        <v>5842</v>
      </c>
      <c r="B5844" s="1" t="s">
        <v>844</v>
      </c>
      <c r="C5844" s="1" t="s">
        <v>53</v>
      </c>
      <c r="D5844" s="1">
        <v>2011</v>
      </c>
      <c r="E5844" s="1">
        <v>42408</v>
      </c>
      <c r="F5844" s="1" t="s">
        <v>23</v>
      </c>
      <c r="G5844" s="1" t="s">
        <v>35</v>
      </c>
      <c r="H5844" s="1" t="s">
        <v>18</v>
      </c>
      <c r="I5844" s="1">
        <v>14.84</v>
      </c>
      <c r="J5844" s="1" t="s">
        <v>24</v>
      </c>
      <c r="K5844" s="1" t="s">
        <v>163</v>
      </c>
      <c r="L5844" s="1">
        <v>5</v>
      </c>
      <c r="N5844" s="1">
        <v>10.48</v>
      </c>
      <c r="P5844" s="2">
        <f t="shared" si="378"/>
        <v>170</v>
      </c>
      <c r="R5844" t="str">
        <f t="shared" si="379"/>
        <v/>
      </c>
    </row>
    <row r="5845" spans="1:18" ht="20.399999999999999" x14ac:dyDescent="0.35">
      <c r="A5845" s="1">
        <v>5843</v>
      </c>
      <c r="B5845" s="1" t="s">
        <v>800</v>
      </c>
      <c r="C5845" s="1" t="s">
        <v>129</v>
      </c>
      <c r="D5845" s="1">
        <v>2005</v>
      </c>
      <c r="E5845" s="1">
        <v>81000</v>
      </c>
      <c r="F5845" s="1" t="s">
        <v>28</v>
      </c>
      <c r="G5845" s="1" t="s">
        <v>17</v>
      </c>
      <c r="H5845" s="1" t="s">
        <v>36</v>
      </c>
      <c r="I5845" s="1">
        <v>15.9</v>
      </c>
      <c r="J5845" s="1" t="s">
        <v>24</v>
      </c>
      <c r="K5845" s="1" t="s">
        <v>370</v>
      </c>
      <c r="L5845" s="1">
        <v>5</v>
      </c>
      <c r="N5845" s="1">
        <v>0.75</v>
      </c>
      <c r="P5845" s="2">
        <f t="shared" si="378"/>
        <v>85</v>
      </c>
      <c r="R5845" t="str">
        <f t="shared" si="379"/>
        <v/>
      </c>
    </row>
    <row r="5846" spans="1:18" ht="20.399999999999999" x14ac:dyDescent="0.35">
      <c r="A5846" s="1">
        <v>5844</v>
      </c>
      <c r="B5846" s="1" t="s">
        <v>2784</v>
      </c>
      <c r="C5846" s="1" t="s">
        <v>22</v>
      </c>
      <c r="D5846" s="1">
        <v>2008</v>
      </c>
      <c r="E5846" s="1">
        <v>52000</v>
      </c>
      <c r="F5846" s="1" t="s">
        <v>28</v>
      </c>
      <c r="G5846" s="1" t="s">
        <v>17</v>
      </c>
      <c r="H5846" s="1" t="s">
        <v>36</v>
      </c>
      <c r="I5846" s="1">
        <v>12.85</v>
      </c>
      <c r="J5846" s="1" t="s">
        <v>24</v>
      </c>
      <c r="K5846" s="1" t="s">
        <v>842</v>
      </c>
      <c r="L5846" s="1">
        <v>5</v>
      </c>
      <c r="N5846" s="1">
        <v>1.3</v>
      </c>
      <c r="P5846" s="2">
        <f t="shared" si="378"/>
        <v>99.6</v>
      </c>
      <c r="R5846" t="str">
        <f t="shared" si="379"/>
        <v/>
      </c>
    </row>
    <row r="5847" spans="1:18" ht="20.399999999999999" x14ac:dyDescent="0.35">
      <c r="A5847" s="1">
        <v>5845</v>
      </c>
      <c r="B5847" s="1" t="s">
        <v>597</v>
      </c>
      <c r="C5847" s="1" t="s">
        <v>15</v>
      </c>
      <c r="D5847" s="1">
        <v>2013</v>
      </c>
      <c r="E5847" s="1">
        <v>35000</v>
      </c>
      <c r="F5847" s="1" t="s">
        <v>23</v>
      </c>
      <c r="G5847" s="1" t="s">
        <v>35</v>
      </c>
      <c r="H5847" s="1" t="s">
        <v>18</v>
      </c>
      <c r="I5847" s="1">
        <v>16.73</v>
      </c>
      <c r="J5847" s="1" t="s">
        <v>24</v>
      </c>
      <c r="K5847" s="1" t="s">
        <v>203</v>
      </c>
      <c r="L5847" s="1">
        <v>5</v>
      </c>
      <c r="N5847" s="1">
        <v>21</v>
      </c>
      <c r="P5847" s="2">
        <f t="shared" si="378"/>
        <v>218</v>
      </c>
      <c r="R5847" t="str">
        <f t="shared" si="379"/>
        <v/>
      </c>
    </row>
    <row r="5848" spans="1:18" ht="20.399999999999999" x14ac:dyDescent="0.35">
      <c r="A5848" s="1">
        <v>5846</v>
      </c>
      <c r="B5848" s="1" t="s">
        <v>969</v>
      </c>
      <c r="C5848" s="1" t="s">
        <v>61</v>
      </c>
      <c r="D5848" s="1">
        <v>2013</v>
      </c>
      <c r="E5848" s="1">
        <v>60000</v>
      </c>
      <c r="F5848" s="1" t="s">
        <v>28</v>
      </c>
      <c r="G5848" s="1" t="s">
        <v>17</v>
      </c>
      <c r="H5848" s="1" t="s">
        <v>18</v>
      </c>
      <c r="I5848" s="1">
        <v>17.920000000000002</v>
      </c>
      <c r="J5848" s="1" t="s">
        <v>24</v>
      </c>
      <c r="K5848" s="1" t="s">
        <v>630</v>
      </c>
      <c r="L5848" s="1">
        <v>5</v>
      </c>
      <c r="N5848" s="1">
        <v>2.2999999999999998</v>
      </c>
      <c r="P5848" s="2">
        <f t="shared" si="378"/>
        <v>62.1</v>
      </c>
      <c r="R5848" t="str">
        <f t="shared" si="379"/>
        <v/>
      </c>
    </row>
    <row r="5849" spans="1:18" ht="20.399999999999999" x14ac:dyDescent="0.35">
      <c r="A5849" s="1">
        <v>5847</v>
      </c>
      <c r="B5849" s="1" t="s">
        <v>1822</v>
      </c>
      <c r="C5849" s="1" t="s">
        <v>15</v>
      </c>
      <c r="D5849" s="1">
        <v>2015</v>
      </c>
      <c r="E5849" s="1">
        <v>27000</v>
      </c>
      <c r="F5849" s="1" t="s">
        <v>23</v>
      </c>
      <c r="G5849" s="1" t="s">
        <v>35</v>
      </c>
      <c r="H5849" s="1" t="s">
        <v>18</v>
      </c>
      <c r="I5849" s="1">
        <v>19.5</v>
      </c>
      <c r="J5849" s="1" t="s">
        <v>24</v>
      </c>
      <c r="K5849" s="1" t="s">
        <v>524</v>
      </c>
      <c r="L5849" s="1">
        <v>5</v>
      </c>
      <c r="N5849" s="1">
        <v>14.95</v>
      </c>
      <c r="P5849" s="2">
        <f t="shared" si="378"/>
        <v>141</v>
      </c>
      <c r="R5849" t="str">
        <f t="shared" si="379"/>
        <v/>
      </c>
    </row>
    <row r="5850" spans="1:18" ht="20.399999999999999" x14ac:dyDescent="0.35">
      <c r="A5850" s="1">
        <v>5848</v>
      </c>
      <c r="B5850" s="1" t="s">
        <v>709</v>
      </c>
      <c r="C5850" s="1" t="s">
        <v>34</v>
      </c>
      <c r="D5850" s="1">
        <v>2017</v>
      </c>
      <c r="E5850" s="1">
        <v>55975</v>
      </c>
      <c r="F5850" s="1" t="s">
        <v>23</v>
      </c>
      <c r="G5850" s="1" t="s">
        <v>35</v>
      </c>
      <c r="H5850" s="1" t="s">
        <v>36</v>
      </c>
      <c r="I5850" s="1">
        <v>17.68</v>
      </c>
      <c r="J5850" s="1" t="s">
        <v>24</v>
      </c>
      <c r="K5850" s="1" t="s">
        <v>139</v>
      </c>
      <c r="L5850" s="1">
        <v>5</v>
      </c>
      <c r="N5850" s="1">
        <v>35.92</v>
      </c>
      <c r="P5850" s="2">
        <f t="shared" si="378"/>
        <v>174.33</v>
      </c>
      <c r="R5850" t="str">
        <f t="shared" si="379"/>
        <v/>
      </c>
    </row>
    <row r="5851" spans="1:18" ht="20.399999999999999" x14ac:dyDescent="0.35">
      <c r="A5851" s="1">
        <v>5849</v>
      </c>
      <c r="B5851" s="1" t="s">
        <v>2672</v>
      </c>
      <c r="C5851" s="1" t="s">
        <v>22</v>
      </c>
      <c r="D5851" s="1">
        <v>2016</v>
      </c>
      <c r="E5851" s="1">
        <v>115000</v>
      </c>
      <c r="F5851" s="1" t="s">
        <v>23</v>
      </c>
      <c r="G5851" s="1" t="s">
        <v>17</v>
      </c>
      <c r="H5851" s="1" t="s">
        <v>18</v>
      </c>
      <c r="I5851" s="1">
        <v>25.83</v>
      </c>
      <c r="J5851" s="1" t="s">
        <v>24</v>
      </c>
      <c r="K5851" s="1" t="s">
        <v>405</v>
      </c>
      <c r="L5851" s="1">
        <v>5</v>
      </c>
      <c r="N5851" s="1">
        <v>4.5</v>
      </c>
      <c r="P5851" s="2">
        <f t="shared" si="378"/>
        <v>99</v>
      </c>
      <c r="R5851" t="str">
        <f t="shared" si="379"/>
        <v/>
      </c>
    </row>
    <row r="5852" spans="1:18" ht="20.399999999999999" x14ac:dyDescent="0.35">
      <c r="A5852" s="1">
        <v>5850</v>
      </c>
      <c r="B5852" s="1" t="s">
        <v>2181</v>
      </c>
      <c r="C5852" s="1" t="s">
        <v>39</v>
      </c>
      <c r="D5852" s="1">
        <v>2016</v>
      </c>
      <c r="E5852" s="1">
        <v>132000</v>
      </c>
      <c r="F5852" s="1" t="s">
        <v>23</v>
      </c>
      <c r="G5852" s="1" t="s">
        <v>17</v>
      </c>
      <c r="H5852" s="1" t="s">
        <v>18</v>
      </c>
      <c r="I5852" s="1">
        <v>14.95</v>
      </c>
      <c r="J5852" s="1" t="s">
        <v>24</v>
      </c>
      <c r="K5852" s="1" t="s">
        <v>505</v>
      </c>
      <c r="L5852" s="1">
        <v>7</v>
      </c>
      <c r="N5852" s="1">
        <v>5.5</v>
      </c>
      <c r="P5852" s="2">
        <f t="shared" si="378"/>
        <v>93.7</v>
      </c>
      <c r="R5852" t="str">
        <f t="shared" si="379"/>
        <v/>
      </c>
    </row>
    <row r="5853" spans="1:18" ht="20.399999999999999" x14ac:dyDescent="0.35">
      <c r="A5853" s="1">
        <v>5851</v>
      </c>
      <c r="B5853" s="1" t="s">
        <v>1852</v>
      </c>
      <c r="C5853" s="1" t="s">
        <v>15</v>
      </c>
      <c r="D5853" s="1">
        <v>2015</v>
      </c>
      <c r="E5853" s="1">
        <v>40337</v>
      </c>
      <c r="F5853" s="1" t="s">
        <v>28</v>
      </c>
      <c r="G5853" s="1" t="s">
        <v>35</v>
      </c>
      <c r="H5853" s="1" t="s">
        <v>18</v>
      </c>
      <c r="I5853" s="1">
        <v>23.1</v>
      </c>
      <c r="J5853" s="1" t="s">
        <v>24</v>
      </c>
      <c r="K5853" s="1" t="s">
        <v>398</v>
      </c>
      <c r="L5853" s="1">
        <v>5</v>
      </c>
      <c r="N5853" s="1">
        <v>4.45</v>
      </c>
      <c r="P5853" s="2">
        <f t="shared" si="378"/>
        <v>67.040000000000006</v>
      </c>
      <c r="R5853" t="str">
        <f t="shared" si="379"/>
        <v/>
      </c>
    </row>
    <row r="5854" spans="1:18" ht="20.399999999999999" x14ac:dyDescent="0.35">
      <c r="A5854" s="1">
        <v>5852</v>
      </c>
      <c r="B5854" s="1" t="s">
        <v>1962</v>
      </c>
      <c r="C5854" s="1" t="s">
        <v>27</v>
      </c>
      <c r="D5854" s="1">
        <v>2008</v>
      </c>
      <c r="E5854" s="1">
        <v>192000</v>
      </c>
      <c r="F5854" s="1" t="s">
        <v>23</v>
      </c>
      <c r="G5854" s="1" t="s">
        <v>17</v>
      </c>
      <c r="H5854" s="1" t="s">
        <v>18</v>
      </c>
      <c r="I5854" s="1">
        <v>12.8</v>
      </c>
      <c r="J5854" s="1" t="s">
        <v>24</v>
      </c>
      <c r="K5854" s="1" t="s">
        <v>93</v>
      </c>
      <c r="L5854" s="1">
        <v>8</v>
      </c>
      <c r="N5854" s="1">
        <v>6.85</v>
      </c>
      <c r="P5854" s="2">
        <f t="shared" si="378"/>
        <v>102</v>
      </c>
      <c r="R5854" t="str">
        <f t="shared" si="379"/>
        <v/>
      </c>
    </row>
    <row r="5855" spans="1:18" ht="20.399999999999999" x14ac:dyDescent="0.35">
      <c r="A5855" s="1">
        <v>5853</v>
      </c>
      <c r="B5855" s="1" t="s">
        <v>1818</v>
      </c>
      <c r="C5855" s="1" t="s">
        <v>74</v>
      </c>
      <c r="D5855" s="1">
        <v>2016</v>
      </c>
      <c r="E5855" s="1">
        <v>50000</v>
      </c>
      <c r="F5855" s="1" t="s">
        <v>23</v>
      </c>
      <c r="G5855" s="1" t="s">
        <v>17</v>
      </c>
      <c r="H5855" s="1" t="s">
        <v>18</v>
      </c>
      <c r="I5855" s="1">
        <v>24</v>
      </c>
      <c r="J5855" s="1" t="s">
        <v>24</v>
      </c>
      <c r="K5855" s="1" t="s">
        <v>424</v>
      </c>
      <c r="L5855" s="1">
        <v>5</v>
      </c>
      <c r="N5855" s="1">
        <v>5.5</v>
      </c>
      <c r="P5855" s="2">
        <f t="shared" si="378"/>
        <v>70</v>
      </c>
      <c r="R5855" t="str">
        <f t="shared" si="379"/>
        <v/>
      </c>
    </row>
    <row r="5856" spans="1:18" ht="20.399999999999999" x14ac:dyDescent="0.35">
      <c r="A5856" s="1">
        <v>5854</v>
      </c>
      <c r="B5856" s="1" t="s">
        <v>1299</v>
      </c>
      <c r="C5856" s="1" t="s">
        <v>53</v>
      </c>
      <c r="D5856" s="1">
        <v>2016</v>
      </c>
      <c r="E5856" s="1">
        <v>28147</v>
      </c>
      <c r="F5856" s="1" t="s">
        <v>28</v>
      </c>
      <c r="G5856" s="1" t="s">
        <v>17</v>
      </c>
      <c r="H5856" s="1" t="s">
        <v>18</v>
      </c>
      <c r="I5856" s="1">
        <v>18.899999999999999</v>
      </c>
      <c r="J5856" s="1" t="s">
        <v>24</v>
      </c>
      <c r="K5856" s="1" t="s">
        <v>327</v>
      </c>
      <c r="L5856" s="1">
        <v>5</v>
      </c>
      <c r="M5856" s="1" t="s">
        <v>500</v>
      </c>
      <c r="N5856" s="1">
        <v>5.07</v>
      </c>
      <c r="P5856" s="2">
        <f t="shared" si="378"/>
        <v>81.86</v>
      </c>
      <c r="Q5856">
        <f t="shared" ref="Q5856:Q5896" si="380">VALUE(SUBSTITUTE(SUBSTITUTE(TRIM(M5856), CHAR(160), ""), " Lakh", "")) * 100000</f>
        <v>662000</v>
      </c>
      <c r="R5856">
        <f t="shared" si="379"/>
        <v>99.987634441087607</v>
      </c>
    </row>
    <row r="5857" spans="1:18" ht="20.399999999999999" x14ac:dyDescent="0.35">
      <c r="A5857" s="1">
        <v>5855</v>
      </c>
      <c r="B5857" s="1" t="s">
        <v>144</v>
      </c>
      <c r="C5857" s="1" t="s">
        <v>15</v>
      </c>
      <c r="D5857" s="1">
        <v>2015</v>
      </c>
      <c r="E5857" s="1">
        <v>20000</v>
      </c>
      <c r="F5857" s="1" t="s">
        <v>28</v>
      </c>
      <c r="G5857" s="1" t="s">
        <v>17</v>
      </c>
      <c r="H5857" s="1" t="s">
        <v>18</v>
      </c>
      <c r="I5857" s="1">
        <v>18.899999999999999</v>
      </c>
      <c r="J5857" s="1" t="s">
        <v>24</v>
      </c>
      <c r="K5857" s="1" t="s">
        <v>110</v>
      </c>
      <c r="L5857" s="1">
        <v>5</v>
      </c>
      <c r="N5857" s="1">
        <v>3.85</v>
      </c>
      <c r="P5857" s="2">
        <f t="shared" si="378"/>
        <v>82</v>
      </c>
      <c r="R5857" t="str">
        <f t="shared" si="379"/>
        <v/>
      </c>
    </row>
    <row r="5858" spans="1:18" ht="20.399999999999999" x14ac:dyDescent="0.35">
      <c r="A5858" s="1">
        <v>5856</v>
      </c>
      <c r="B5858" s="1" t="s">
        <v>1341</v>
      </c>
      <c r="C5858" s="1" t="s">
        <v>27</v>
      </c>
      <c r="D5858" s="1">
        <v>2016</v>
      </c>
      <c r="E5858" s="1">
        <v>11000</v>
      </c>
      <c r="F5858" s="1" t="s">
        <v>28</v>
      </c>
      <c r="G5858" s="1" t="s">
        <v>17</v>
      </c>
      <c r="H5858" s="1" t="s">
        <v>18</v>
      </c>
      <c r="I5858" s="1">
        <v>18.600000000000001</v>
      </c>
      <c r="J5858" s="1" t="s">
        <v>24</v>
      </c>
      <c r="K5858" s="1" t="s">
        <v>327</v>
      </c>
      <c r="L5858" s="1">
        <v>5</v>
      </c>
      <c r="N5858" s="1">
        <v>7.95</v>
      </c>
      <c r="P5858" s="2">
        <f t="shared" si="378"/>
        <v>81.86</v>
      </c>
      <c r="R5858" t="str">
        <f t="shared" si="379"/>
        <v/>
      </c>
    </row>
    <row r="5859" spans="1:18" ht="20.399999999999999" x14ac:dyDescent="0.35">
      <c r="A5859" s="1">
        <v>5857</v>
      </c>
      <c r="B5859" s="1" t="s">
        <v>1704</v>
      </c>
      <c r="C5859" s="1" t="s">
        <v>43</v>
      </c>
      <c r="D5859" s="1">
        <v>2009</v>
      </c>
      <c r="E5859" s="1">
        <v>63000</v>
      </c>
      <c r="F5859" s="1" t="s">
        <v>28</v>
      </c>
      <c r="G5859" s="1" t="s">
        <v>17</v>
      </c>
      <c r="H5859" s="1" t="s">
        <v>36</v>
      </c>
      <c r="I5859" s="1">
        <v>18.2</v>
      </c>
      <c r="J5859" s="1" t="s">
        <v>24</v>
      </c>
      <c r="K5859" s="1" t="s">
        <v>88</v>
      </c>
      <c r="L5859" s="1">
        <v>5</v>
      </c>
      <c r="N5859" s="1">
        <v>1.25</v>
      </c>
      <c r="P5859" s="2">
        <f t="shared" si="378"/>
        <v>67.099999999999994</v>
      </c>
      <c r="R5859" t="str">
        <f t="shared" si="379"/>
        <v/>
      </c>
    </row>
    <row r="5860" spans="1:18" ht="20.399999999999999" x14ac:dyDescent="0.35">
      <c r="A5860" s="1">
        <v>5858</v>
      </c>
      <c r="B5860" s="1" t="s">
        <v>87</v>
      </c>
      <c r="C5860" s="1" t="s">
        <v>53</v>
      </c>
      <c r="D5860" s="1">
        <v>2014</v>
      </c>
      <c r="E5860" s="1">
        <v>36967</v>
      </c>
      <c r="F5860" s="1" t="s">
        <v>28</v>
      </c>
      <c r="G5860" s="1" t="s">
        <v>17</v>
      </c>
      <c r="H5860" s="1" t="s">
        <v>18</v>
      </c>
      <c r="I5860" s="1">
        <v>20.92</v>
      </c>
      <c r="J5860" s="1" t="s">
        <v>24</v>
      </c>
      <c r="K5860" s="1" t="s">
        <v>88</v>
      </c>
      <c r="L5860" s="1">
        <v>5</v>
      </c>
      <c r="N5860" s="1">
        <v>3.64</v>
      </c>
      <c r="P5860" s="2">
        <f t="shared" si="378"/>
        <v>67.099999999999994</v>
      </c>
      <c r="R5860" t="str">
        <f t="shared" si="379"/>
        <v/>
      </c>
    </row>
    <row r="5861" spans="1:18" ht="20.399999999999999" x14ac:dyDescent="0.35">
      <c r="A5861" s="1">
        <v>5859</v>
      </c>
      <c r="B5861" s="1" t="s">
        <v>206</v>
      </c>
      <c r="C5861" s="1" t="s">
        <v>43</v>
      </c>
      <c r="D5861" s="1">
        <v>2016</v>
      </c>
      <c r="E5861" s="1">
        <v>73053</v>
      </c>
      <c r="F5861" s="1" t="s">
        <v>23</v>
      </c>
      <c r="G5861" s="1" t="s">
        <v>17</v>
      </c>
      <c r="H5861" s="1" t="s">
        <v>18</v>
      </c>
      <c r="I5861" s="1">
        <v>13</v>
      </c>
      <c r="J5861" s="1" t="s">
        <v>24</v>
      </c>
      <c r="K5861" s="1" t="s">
        <v>207</v>
      </c>
      <c r="L5861" s="1">
        <v>7</v>
      </c>
      <c r="N5861" s="1">
        <v>20</v>
      </c>
      <c r="P5861" s="2">
        <f t="shared" si="378"/>
        <v>168.5</v>
      </c>
      <c r="R5861" t="str">
        <f t="shared" si="379"/>
        <v/>
      </c>
    </row>
    <row r="5862" spans="1:18" ht="20.399999999999999" x14ac:dyDescent="0.35">
      <c r="A5862" s="1">
        <v>5860</v>
      </c>
      <c r="B5862" s="1" t="s">
        <v>136</v>
      </c>
      <c r="C5862" s="1" t="s">
        <v>34</v>
      </c>
      <c r="D5862" s="1">
        <v>2019</v>
      </c>
      <c r="E5862" s="1">
        <v>16392</v>
      </c>
      <c r="F5862" s="1" t="s">
        <v>23</v>
      </c>
      <c r="G5862" s="1" t="s">
        <v>17</v>
      </c>
      <c r="H5862" s="1" t="s">
        <v>18</v>
      </c>
      <c r="I5862" s="1">
        <v>16.55</v>
      </c>
      <c r="J5862" s="1" t="s">
        <v>24</v>
      </c>
      <c r="K5862" s="1" t="s">
        <v>137</v>
      </c>
      <c r="L5862" s="1">
        <v>6</v>
      </c>
      <c r="N5862" s="1">
        <v>10.36</v>
      </c>
      <c r="P5862" s="2">
        <f t="shared" si="378"/>
        <v>105</v>
      </c>
      <c r="R5862" t="str">
        <f t="shared" si="379"/>
        <v/>
      </c>
    </row>
    <row r="5863" spans="1:18" ht="20.399999999999999" x14ac:dyDescent="0.35">
      <c r="A5863" s="1">
        <v>5861</v>
      </c>
      <c r="B5863" s="1" t="s">
        <v>205</v>
      </c>
      <c r="C5863" s="1" t="s">
        <v>27</v>
      </c>
      <c r="D5863" s="1">
        <v>2007</v>
      </c>
      <c r="E5863" s="1">
        <v>79000</v>
      </c>
      <c r="F5863" s="1" t="s">
        <v>28</v>
      </c>
      <c r="G5863" s="1" t="s">
        <v>17</v>
      </c>
      <c r="H5863" s="1" t="s">
        <v>18</v>
      </c>
      <c r="I5863" s="1">
        <v>17</v>
      </c>
      <c r="J5863" s="1" t="s">
        <v>24</v>
      </c>
      <c r="K5863" s="1" t="s">
        <v>188</v>
      </c>
      <c r="L5863" s="1">
        <v>5</v>
      </c>
      <c r="N5863" s="1">
        <v>1.85</v>
      </c>
      <c r="P5863" s="2"/>
      <c r="R5863" t="str">
        <f t="shared" si="379"/>
        <v/>
      </c>
    </row>
    <row r="5864" spans="1:18" ht="20.399999999999999" x14ac:dyDescent="0.35">
      <c r="A5864" s="1">
        <v>5862</v>
      </c>
      <c r="B5864" s="1" t="s">
        <v>704</v>
      </c>
      <c r="C5864" s="1" t="s">
        <v>43</v>
      </c>
      <c r="D5864" s="1">
        <v>2013</v>
      </c>
      <c r="E5864" s="1">
        <v>67000</v>
      </c>
      <c r="F5864" s="1" t="s">
        <v>28</v>
      </c>
      <c r="G5864" s="1" t="s">
        <v>17</v>
      </c>
      <c r="H5864" s="1" t="s">
        <v>36</v>
      </c>
      <c r="I5864" s="1">
        <v>16.78</v>
      </c>
      <c r="J5864" s="1" t="s">
        <v>24</v>
      </c>
      <c r="K5864" s="1" t="s">
        <v>333</v>
      </c>
      <c r="L5864" s="1">
        <v>5</v>
      </c>
      <c r="N5864" s="1">
        <v>4.05</v>
      </c>
      <c r="P5864" s="2">
        <f t="shared" ref="P5864:P5874" si="381">--LEFT(K5864, FIND(" ", K5864) - 1)</f>
        <v>88.73</v>
      </c>
      <c r="R5864" t="str">
        <f t="shared" si="379"/>
        <v/>
      </c>
    </row>
    <row r="5865" spans="1:18" ht="20.399999999999999" x14ac:dyDescent="0.35">
      <c r="A5865" s="1">
        <v>5863</v>
      </c>
      <c r="B5865" s="1" t="s">
        <v>590</v>
      </c>
      <c r="C5865" s="1" t="s">
        <v>15</v>
      </c>
      <c r="D5865" s="1">
        <v>2015</v>
      </c>
      <c r="E5865" s="1">
        <v>48600</v>
      </c>
      <c r="F5865" s="1" t="s">
        <v>23</v>
      </c>
      <c r="G5865" s="1" t="s">
        <v>35</v>
      </c>
      <c r="H5865" s="1" t="s">
        <v>18</v>
      </c>
      <c r="I5865" s="1">
        <v>12</v>
      </c>
      <c r="J5865" s="1" t="s">
        <v>24</v>
      </c>
      <c r="K5865" s="1" t="s">
        <v>591</v>
      </c>
      <c r="L5865" s="1">
        <v>7</v>
      </c>
      <c r="N5865" s="1">
        <v>48.5</v>
      </c>
      <c r="P5865" s="2">
        <f t="shared" si="381"/>
        <v>224</v>
      </c>
      <c r="R5865" t="str">
        <f t="shared" si="379"/>
        <v/>
      </c>
    </row>
    <row r="5866" spans="1:18" ht="20.399999999999999" x14ac:dyDescent="0.35">
      <c r="A5866" s="1">
        <v>5864</v>
      </c>
      <c r="B5866" s="1" t="s">
        <v>703</v>
      </c>
      <c r="C5866" s="1" t="s">
        <v>74</v>
      </c>
      <c r="D5866" s="1">
        <v>2014</v>
      </c>
      <c r="E5866" s="1">
        <v>70000</v>
      </c>
      <c r="F5866" s="1" t="s">
        <v>23</v>
      </c>
      <c r="G5866" s="1" t="s">
        <v>17</v>
      </c>
      <c r="H5866" s="1" t="s">
        <v>18</v>
      </c>
      <c r="I5866" s="1">
        <v>19.600000000000001</v>
      </c>
      <c r="J5866" s="1" t="s">
        <v>24</v>
      </c>
      <c r="K5866" s="1" t="s">
        <v>95</v>
      </c>
      <c r="L5866" s="1">
        <v>5</v>
      </c>
      <c r="M5866" s="1" t="s">
        <v>2785</v>
      </c>
      <c r="N5866" s="1">
        <v>8.25</v>
      </c>
      <c r="P5866" s="2">
        <f t="shared" si="381"/>
        <v>108.45</v>
      </c>
      <c r="Q5866">
        <f t="shared" si="380"/>
        <v>1501000</v>
      </c>
      <c r="R5866">
        <f t="shared" si="379"/>
        <v>99.99277481678881</v>
      </c>
    </row>
    <row r="5867" spans="1:18" ht="20.399999999999999" x14ac:dyDescent="0.35">
      <c r="A5867" s="1">
        <v>5865</v>
      </c>
      <c r="B5867" s="1" t="s">
        <v>143</v>
      </c>
      <c r="C5867" s="1" t="s">
        <v>22</v>
      </c>
      <c r="D5867" s="1">
        <v>2014</v>
      </c>
      <c r="E5867" s="1">
        <v>84000</v>
      </c>
      <c r="F5867" s="1" t="s">
        <v>23</v>
      </c>
      <c r="G5867" s="1" t="s">
        <v>17</v>
      </c>
      <c r="H5867" s="1" t="s">
        <v>18</v>
      </c>
      <c r="I5867" s="1">
        <v>22.9</v>
      </c>
      <c r="J5867" s="1" t="s">
        <v>24</v>
      </c>
      <c r="K5867" s="1" t="s">
        <v>51</v>
      </c>
      <c r="L5867" s="1">
        <v>5</v>
      </c>
      <c r="N5867" s="1">
        <v>5.25</v>
      </c>
      <c r="P5867" s="2">
        <f t="shared" si="381"/>
        <v>74</v>
      </c>
      <c r="R5867" t="str">
        <f t="shared" si="379"/>
        <v/>
      </c>
    </row>
    <row r="5868" spans="1:18" ht="20.399999999999999" x14ac:dyDescent="0.35">
      <c r="A5868" s="1">
        <v>5866</v>
      </c>
      <c r="B5868" s="1" t="s">
        <v>2786</v>
      </c>
      <c r="C5868" s="1" t="s">
        <v>15</v>
      </c>
      <c r="D5868" s="1">
        <v>2013</v>
      </c>
      <c r="E5868" s="1">
        <v>49106</v>
      </c>
      <c r="F5868" s="1" t="s">
        <v>28</v>
      </c>
      <c r="G5868" s="1" t="s">
        <v>17</v>
      </c>
      <c r="H5868" s="1" t="s">
        <v>18</v>
      </c>
      <c r="I5868" s="1">
        <v>15.04</v>
      </c>
      <c r="J5868" s="1" t="s">
        <v>24</v>
      </c>
      <c r="K5868" s="1" t="s">
        <v>147</v>
      </c>
      <c r="L5868" s="1">
        <v>5</v>
      </c>
      <c r="N5868" s="1">
        <v>4.4000000000000004</v>
      </c>
      <c r="P5868" s="2">
        <f t="shared" si="381"/>
        <v>103.2</v>
      </c>
      <c r="R5868" t="str">
        <f t="shared" si="379"/>
        <v/>
      </c>
    </row>
    <row r="5869" spans="1:18" ht="20.399999999999999" x14ac:dyDescent="0.35">
      <c r="A5869" s="1">
        <v>5867</v>
      </c>
      <c r="B5869" s="1" t="s">
        <v>2787</v>
      </c>
      <c r="C5869" s="1" t="s">
        <v>15</v>
      </c>
      <c r="D5869" s="1">
        <v>2017</v>
      </c>
      <c r="E5869" s="1">
        <v>35000</v>
      </c>
      <c r="F5869" s="1" t="s">
        <v>23</v>
      </c>
      <c r="G5869" s="1" t="s">
        <v>35</v>
      </c>
      <c r="H5869" s="1" t="s">
        <v>18</v>
      </c>
      <c r="I5869" s="1">
        <v>18.190000000000001</v>
      </c>
      <c r="J5869" s="1" t="s">
        <v>24</v>
      </c>
      <c r="K5869" s="1" t="s">
        <v>1096</v>
      </c>
      <c r="L5869" s="1">
        <v>5</v>
      </c>
      <c r="M5869" s="1" t="s">
        <v>2788</v>
      </c>
      <c r="N5869" s="1">
        <v>25.75</v>
      </c>
      <c r="P5869" s="2">
        <f t="shared" si="381"/>
        <v>174.5</v>
      </c>
      <c r="Q5869">
        <f t="shared" si="380"/>
        <v>4072999.9999999995</v>
      </c>
      <c r="R5869">
        <f t="shared" si="379"/>
        <v>99.995715688681557</v>
      </c>
    </row>
    <row r="5870" spans="1:18" ht="20.399999999999999" x14ac:dyDescent="0.35">
      <c r="A5870" s="1">
        <v>5868</v>
      </c>
      <c r="B5870" s="1" t="s">
        <v>2650</v>
      </c>
      <c r="C5870" s="1" t="s">
        <v>53</v>
      </c>
      <c r="D5870" s="1">
        <v>2014</v>
      </c>
      <c r="E5870" s="1">
        <v>51240</v>
      </c>
      <c r="F5870" s="1" t="s">
        <v>23</v>
      </c>
      <c r="G5870" s="1" t="s">
        <v>35</v>
      </c>
      <c r="H5870" s="1" t="s">
        <v>18</v>
      </c>
      <c r="I5870" s="1">
        <v>8.1999999999999993</v>
      </c>
      <c r="J5870" s="1" t="s">
        <v>24</v>
      </c>
      <c r="K5870" s="1" t="s">
        <v>514</v>
      </c>
      <c r="L5870" s="1">
        <v>4</v>
      </c>
      <c r="N5870" s="1">
        <v>29.52</v>
      </c>
      <c r="P5870" s="2">
        <f t="shared" si="381"/>
        <v>245</v>
      </c>
      <c r="R5870" t="str">
        <f t="shared" si="379"/>
        <v/>
      </c>
    </row>
    <row r="5871" spans="1:18" ht="20.399999999999999" x14ac:dyDescent="0.35">
      <c r="A5871" s="1">
        <v>5869</v>
      </c>
      <c r="B5871" s="1" t="s">
        <v>216</v>
      </c>
      <c r="C5871" s="1" t="s">
        <v>57</v>
      </c>
      <c r="D5871" s="1">
        <v>2011</v>
      </c>
      <c r="E5871" s="1">
        <v>37000</v>
      </c>
      <c r="F5871" s="1" t="s">
        <v>28</v>
      </c>
      <c r="G5871" s="1" t="s">
        <v>17</v>
      </c>
      <c r="H5871" s="1" t="s">
        <v>36</v>
      </c>
      <c r="I5871" s="1">
        <v>18.899999999999999</v>
      </c>
      <c r="J5871" s="1" t="s">
        <v>24</v>
      </c>
      <c r="K5871" s="1" t="s">
        <v>88</v>
      </c>
      <c r="L5871" s="1">
        <v>5</v>
      </c>
      <c r="N5871" s="1">
        <v>2.1</v>
      </c>
      <c r="P5871" s="2">
        <f t="shared" si="381"/>
        <v>67.099999999999994</v>
      </c>
      <c r="R5871" t="str">
        <f t="shared" si="379"/>
        <v/>
      </c>
    </row>
    <row r="5872" spans="1:18" ht="20.399999999999999" x14ac:dyDescent="0.35">
      <c r="A5872" s="1">
        <v>5870</v>
      </c>
      <c r="B5872" s="1" t="s">
        <v>148</v>
      </c>
      <c r="C5872" s="1" t="s">
        <v>53</v>
      </c>
      <c r="D5872" s="1">
        <v>2017</v>
      </c>
      <c r="E5872" s="1">
        <v>32587</v>
      </c>
      <c r="F5872" s="1" t="s">
        <v>28</v>
      </c>
      <c r="G5872" s="1" t="s">
        <v>17</v>
      </c>
      <c r="H5872" s="1" t="s">
        <v>18</v>
      </c>
      <c r="I5872" s="1">
        <v>25.17</v>
      </c>
      <c r="J5872" s="1" t="s">
        <v>24</v>
      </c>
      <c r="K5872" s="1" t="s">
        <v>149</v>
      </c>
      <c r="L5872" s="1">
        <v>5</v>
      </c>
      <c r="N5872" s="1">
        <v>3.71</v>
      </c>
      <c r="P5872" s="2">
        <f t="shared" si="381"/>
        <v>53.3</v>
      </c>
      <c r="R5872" t="str">
        <f t="shared" si="379"/>
        <v/>
      </c>
    </row>
    <row r="5873" spans="1:18" ht="20.399999999999999" x14ac:dyDescent="0.35">
      <c r="A5873" s="1">
        <v>5871</v>
      </c>
      <c r="B5873" s="1" t="s">
        <v>1467</v>
      </c>
      <c r="C5873" s="1" t="s">
        <v>22</v>
      </c>
      <c r="D5873" s="1">
        <v>2009</v>
      </c>
      <c r="E5873" s="1">
        <v>180000</v>
      </c>
      <c r="F5873" s="1" t="s">
        <v>23</v>
      </c>
      <c r="G5873" s="1" t="s">
        <v>17</v>
      </c>
      <c r="H5873" s="1" t="s">
        <v>18</v>
      </c>
      <c r="I5873" s="1">
        <v>10.9</v>
      </c>
      <c r="J5873" s="1" t="s">
        <v>24</v>
      </c>
      <c r="K5873" s="1" t="s">
        <v>287</v>
      </c>
      <c r="L5873" s="1">
        <v>7</v>
      </c>
      <c r="N5873" s="1">
        <v>7.5</v>
      </c>
      <c r="P5873" s="2">
        <f t="shared" si="381"/>
        <v>143</v>
      </c>
      <c r="R5873" t="str">
        <f t="shared" si="379"/>
        <v/>
      </c>
    </row>
    <row r="5874" spans="1:18" ht="20.399999999999999" x14ac:dyDescent="0.35">
      <c r="A5874" s="1">
        <v>5872</v>
      </c>
      <c r="B5874" s="1" t="s">
        <v>365</v>
      </c>
      <c r="C5874" s="1" t="s">
        <v>53</v>
      </c>
      <c r="D5874" s="1">
        <v>2017</v>
      </c>
      <c r="E5874" s="1">
        <v>21248</v>
      </c>
      <c r="F5874" s="1" t="s">
        <v>23</v>
      </c>
      <c r="G5874" s="1" t="s">
        <v>17</v>
      </c>
      <c r="H5874" s="1" t="s">
        <v>18</v>
      </c>
      <c r="I5874" s="1">
        <v>24.3</v>
      </c>
      <c r="J5874" s="1" t="s">
        <v>24</v>
      </c>
      <c r="K5874" s="1" t="s">
        <v>80</v>
      </c>
      <c r="L5874" s="1">
        <v>5</v>
      </c>
      <c r="M5874" s="1" t="s">
        <v>1661</v>
      </c>
      <c r="N5874" s="1">
        <v>9.44</v>
      </c>
      <c r="P5874" s="2">
        <f t="shared" si="381"/>
        <v>88.5</v>
      </c>
      <c r="Q5874">
        <f t="shared" si="380"/>
        <v>1175000</v>
      </c>
      <c r="R5874">
        <f t="shared" si="379"/>
        <v>99.992468085106381</v>
      </c>
    </row>
    <row r="5875" spans="1:18" ht="20.399999999999999" x14ac:dyDescent="0.35">
      <c r="A5875" s="1">
        <v>5873</v>
      </c>
      <c r="B5875" s="1" t="s">
        <v>292</v>
      </c>
      <c r="C5875" s="1" t="s">
        <v>22</v>
      </c>
      <c r="D5875" s="1">
        <v>2006</v>
      </c>
      <c r="E5875" s="1">
        <v>47200</v>
      </c>
      <c r="F5875" s="1" t="s">
        <v>28</v>
      </c>
      <c r="G5875" s="1" t="s">
        <v>17</v>
      </c>
      <c r="H5875" s="1" t="s">
        <v>36</v>
      </c>
      <c r="I5875" s="1">
        <v>17</v>
      </c>
      <c r="J5875" s="1" t="s">
        <v>24</v>
      </c>
      <c r="K5875" s="1" t="s">
        <v>188</v>
      </c>
      <c r="L5875" s="1">
        <v>5</v>
      </c>
      <c r="N5875" s="1">
        <v>1.2</v>
      </c>
      <c r="P5875" s="2"/>
      <c r="R5875" t="str">
        <f t="shared" si="379"/>
        <v/>
      </c>
    </row>
    <row r="5876" spans="1:18" ht="20.399999999999999" x14ac:dyDescent="0.35">
      <c r="A5876" s="1">
        <v>5874</v>
      </c>
      <c r="B5876" s="1" t="s">
        <v>1557</v>
      </c>
      <c r="C5876" s="1" t="s">
        <v>61</v>
      </c>
      <c r="D5876" s="1">
        <v>2014</v>
      </c>
      <c r="E5876" s="1">
        <v>40000</v>
      </c>
      <c r="F5876" s="1" t="s">
        <v>28</v>
      </c>
      <c r="G5876" s="1" t="s">
        <v>35</v>
      </c>
      <c r="H5876" s="1" t="s">
        <v>18</v>
      </c>
      <c r="I5876" s="1">
        <v>10.5</v>
      </c>
      <c r="J5876" s="1" t="s">
        <v>24</v>
      </c>
      <c r="K5876" s="1" t="s">
        <v>1228</v>
      </c>
      <c r="L5876" s="1">
        <v>5</v>
      </c>
      <c r="N5876" s="1">
        <v>24</v>
      </c>
      <c r="P5876" s="2">
        <f t="shared" ref="P5876:P5894" si="382">--LEFT(K5876, FIND(" ", K5876) - 1)</f>
        <v>157.69999999999999</v>
      </c>
      <c r="R5876" t="str">
        <f t="shared" si="379"/>
        <v/>
      </c>
    </row>
    <row r="5877" spans="1:18" ht="20.399999999999999" x14ac:dyDescent="0.35">
      <c r="A5877" s="1">
        <v>5875</v>
      </c>
      <c r="B5877" s="1" t="s">
        <v>170</v>
      </c>
      <c r="C5877" s="1" t="s">
        <v>129</v>
      </c>
      <c r="D5877" s="1">
        <v>2019</v>
      </c>
      <c r="E5877" s="1">
        <v>4000</v>
      </c>
      <c r="F5877" s="1" t="s">
        <v>23</v>
      </c>
      <c r="G5877" s="1" t="s">
        <v>35</v>
      </c>
      <c r="H5877" s="1" t="s">
        <v>18</v>
      </c>
      <c r="I5877" s="1">
        <v>0</v>
      </c>
      <c r="J5877" s="1" t="s">
        <v>24</v>
      </c>
      <c r="K5877" s="1" t="s">
        <v>171</v>
      </c>
      <c r="L5877" s="1">
        <v>5</v>
      </c>
      <c r="M5877" s="1" t="s">
        <v>172</v>
      </c>
      <c r="N5877" s="1">
        <v>35</v>
      </c>
      <c r="P5877" s="2">
        <f t="shared" si="382"/>
        <v>194</v>
      </c>
      <c r="Q5877">
        <f t="shared" si="380"/>
        <v>4914000</v>
      </c>
      <c r="R5877">
        <f t="shared" si="379"/>
        <v>99.996052096052097</v>
      </c>
    </row>
    <row r="5878" spans="1:18" ht="20.399999999999999" x14ac:dyDescent="0.35">
      <c r="A5878" s="1">
        <v>5876</v>
      </c>
      <c r="B5878" s="1" t="s">
        <v>1417</v>
      </c>
      <c r="C5878" s="1" t="s">
        <v>15</v>
      </c>
      <c r="D5878" s="1">
        <v>2017</v>
      </c>
      <c r="E5878" s="1">
        <v>23700</v>
      </c>
      <c r="F5878" s="1" t="s">
        <v>16</v>
      </c>
      <c r="G5878" s="1" t="s">
        <v>17</v>
      </c>
      <c r="H5878" s="1" t="s">
        <v>18</v>
      </c>
      <c r="I5878" s="1">
        <v>17.5</v>
      </c>
      <c r="J5878" s="1" t="s">
        <v>19</v>
      </c>
      <c r="K5878" s="1" t="s">
        <v>1418</v>
      </c>
      <c r="L5878" s="1">
        <v>7</v>
      </c>
      <c r="N5878" s="1">
        <v>8.25</v>
      </c>
      <c r="P5878" s="2">
        <f t="shared" si="382"/>
        <v>80.459999999999994</v>
      </c>
      <c r="R5878" t="str">
        <f t="shared" si="379"/>
        <v/>
      </c>
    </row>
    <row r="5879" spans="1:18" ht="20.399999999999999" x14ac:dyDescent="0.35">
      <c r="A5879" s="1">
        <v>5877</v>
      </c>
      <c r="B5879" s="1" t="s">
        <v>2789</v>
      </c>
      <c r="C5879" s="1" t="s">
        <v>61</v>
      </c>
      <c r="D5879" s="1">
        <v>2011</v>
      </c>
      <c r="E5879" s="1">
        <v>57000</v>
      </c>
      <c r="F5879" s="1" t="s">
        <v>23</v>
      </c>
      <c r="G5879" s="1" t="s">
        <v>35</v>
      </c>
      <c r="H5879" s="1" t="s">
        <v>36</v>
      </c>
      <c r="I5879" s="1">
        <v>16.55</v>
      </c>
      <c r="J5879" s="1" t="s">
        <v>24</v>
      </c>
      <c r="K5879" s="1" t="s">
        <v>867</v>
      </c>
      <c r="L5879" s="1">
        <v>5</v>
      </c>
      <c r="N5879" s="1">
        <v>9.75</v>
      </c>
      <c r="P5879" s="2">
        <f t="shared" si="382"/>
        <v>147.51</v>
      </c>
      <c r="R5879" t="str">
        <f t="shared" si="379"/>
        <v/>
      </c>
    </row>
    <row r="5880" spans="1:18" ht="20.399999999999999" x14ac:dyDescent="0.35">
      <c r="A5880" s="1">
        <v>5878</v>
      </c>
      <c r="B5880" s="1" t="s">
        <v>868</v>
      </c>
      <c r="C5880" s="1" t="s">
        <v>57</v>
      </c>
      <c r="D5880" s="1">
        <v>2014</v>
      </c>
      <c r="E5880" s="1">
        <v>37000</v>
      </c>
      <c r="F5880" s="1" t="s">
        <v>28</v>
      </c>
      <c r="G5880" s="1" t="s">
        <v>17</v>
      </c>
      <c r="H5880" s="1" t="s">
        <v>18</v>
      </c>
      <c r="I5880" s="1">
        <v>18.899999999999999</v>
      </c>
      <c r="J5880" s="1" t="s">
        <v>24</v>
      </c>
      <c r="K5880" s="1" t="s">
        <v>110</v>
      </c>
      <c r="L5880" s="1">
        <v>5</v>
      </c>
      <c r="N5880" s="1">
        <v>3.45</v>
      </c>
      <c r="P5880" s="2">
        <f t="shared" si="382"/>
        <v>82</v>
      </c>
      <c r="R5880" t="str">
        <f t="shared" si="379"/>
        <v/>
      </c>
    </row>
    <row r="5881" spans="1:18" ht="20.399999999999999" x14ac:dyDescent="0.35">
      <c r="A5881" s="1">
        <v>5879</v>
      </c>
      <c r="B5881" s="1" t="s">
        <v>65</v>
      </c>
      <c r="C5881" s="1" t="s">
        <v>43</v>
      </c>
      <c r="D5881" s="1">
        <v>2014</v>
      </c>
      <c r="E5881" s="1">
        <v>70000</v>
      </c>
      <c r="F5881" s="1" t="s">
        <v>23</v>
      </c>
      <c r="G5881" s="1" t="s">
        <v>17</v>
      </c>
      <c r="H5881" s="1" t="s">
        <v>36</v>
      </c>
      <c r="I5881" s="1">
        <v>13.5</v>
      </c>
      <c r="J5881" s="1" t="s">
        <v>24</v>
      </c>
      <c r="K5881" s="1" t="s">
        <v>66</v>
      </c>
      <c r="L5881" s="1">
        <v>7</v>
      </c>
      <c r="M5881" s="1" t="s">
        <v>2790</v>
      </c>
      <c r="N5881" s="1">
        <v>11.85</v>
      </c>
      <c r="P5881" s="2">
        <f t="shared" si="382"/>
        <v>175.56</v>
      </c>
      <c r="Q5881">
        <f t="shared" si="380"/>
        <v>3321000</v>
      </c>
      <c r="R5881">
        <f t="shared" si="379"/>
        <v>99.99471364046974</v>
      </c>
    </row>
    <row r="5882" spans="1:18" ht="20.399999999999999" x14ac:dyDescent="0.35">
      <c r="A5882" s="1">
        <v>5880</v>
      </c>
      <c r="B5882" s="1" t="s">
        <v>825</v>
      </c>
      <c r="C5882" s="1" t="s">
        <v>34</v>
      </c>
      <c r="D5882" s="1">
        <v>2012</v>
      </c>
      <c r="E5882" s="1">
        <v>92469</v>
      </c>
      <c r="F5882" s="1" t="s">
        <v>23</v>
      </c>
      <c r="G5882" s="1" t="s">
        <v>35</v>
      </c>
      <c r="H5882" s="1" t="s">
        <v>36</v>
      </c>
      <c r="I5882" s="1">
        <v>19.71</v>
      </c>
      <c r="J5882" s="1" t="s">
        <v>24</v>
      </c>
      <c r="K5882" s="1" t="s">
        <v>494</v>
      </c>
      <c r="L5882" s="1">
        <v>5</v>
      </c>
      <c r="N5882" s="1">
        <v>16.14</v>
      </c>
      <c r="P5882" s="2">
        <f t="shared" si="382"/>
        <v>201.15</v>
      </c>
      <c r="R5882" t="str">
        <f t="shared" si="379"/>
        <v/>
      </c>
    </row>
    <row r="5883" spans="1:18" ht="20.399999999999999" x14ac:dyDescent="0.35">
      <c r="A5883" s="1">
        <v>5881</v>
      </c>
      <c r="B5883" s="1" t="s">
        <v>14</v>
      </c>
      <c r="C5883" s="1" t="s">
        <v>22</v>
      </c>
      <c r="D5883" s="1">
        <v>2015</v>
      </c>
      <c r="E5883" s="1">
        <v>55000</v>
      </c>
      <c r="F5883" s="1" t="s">
        <v>16</v>
      </c>
      <c r="G5883" s="1" t="s">
        <v>17</v>
      </c>
      <c r="H5883" s="1" t="s">
        <v>18</v>
      </c>
      <c r="I5883" s="1">
        <v>26.6</v>
      </c>
      <c r="J5883" s="1" t="s">
        <v>19</v>
      </c>
      <c r="K5883" s="1" t="s">
        <v>20</v>
      </c>
      <c r="L5883" s="1">
        <v>5</v>
      </c>
      <c r="N5883" s="1">
        <v>3.7</v>
      </c>
      <c r="P5883" s="2">
        <f t="shared" si="382"/>
        <v>58.16</v>
      </c>
      <c r="R5883" t="str">
        <f t="shared" si="379"/>
        <v/>
      </c>
    </row>
    <row r="5884" spans="1:18" ht="20.399999999999999" x14ac:dyDescent="0.35">
      <c r="A5884" s="1">
        <v>5882</v>
      </c>
      <c r="B5884" s="1" t="s">
        <v>856</v>
      </c>
      <c r="C5884" s="1" t="s">
        <v>129</v>
      </c>
      <c r="D5884" s="1">
        <v>2017</v>
      </c>
      <c r="E5884" s="1">
        <v>20000</v>
      </c>
      <c r="F5884" s="1" t="s">
        <v>28</v>
      </c>
      <c r="G5884" s="1" t="s">
        <v>35</v>
      </c>
      <c r="H5884" s="1" t="s">
        <v>18</v>
      </c>
      <c r="I5884" s="1">
        <v>24.07</v>
      </c>
      <c r="J5884" s="1" t="s">
        <v>24</v>
      </c>
      <c r="K5884" s="1" t="s">
        <v>88</v>
      </c>
      <c r="L5884" s="1">
        <v>5</v>
      </c>
      <c r="N5884" s="1">
        <v>4</v>
      </c>
      <c r="P5884" s="2">
        <f t="shared" si="382"/>
        <v>67.099999999999994</v>
      </c>
      <c r="R5884" t="str">
        <f t="shared" si="379"/>
        <v/>
      </c>
    </row>
    <row r="5885" spans="1:18" ht="20.399999999999999" x14ac:dyDescent="0.35">
      <c r="A5885" s="1">
        <v>5883</v>
      </c>
      <c r="B5885" s="1" t="s">
        <v>1496</v>
      </c>
      <c r="C5885" s="1" t="s">
        <v>61</v>
      </c>
      <c r="D5885" s="1">
        <v>2015</v>
      </c>
      <c r="E5885" s="1">
        <v>42000</v>
      </c>
      <c r="F5885" s="1" t="s">
        <v>28</v>
      </c>
      <c r="G5885" s="1" t="s">
        <v>17</v>
      </c>
      <c r="H5885" s="1" t="s">
        <v>36</v>
      </c>
      <c r="I5885" s="1">
        <v>18.600000000000001</v>
      </c>
      <c r="J5885" s="1" t="s">
        <v>24</v>
      </c>
      <c r="K5885" s="1" t="s">
        <v>368</v>
      </c>
      <c r="L5885" s="1">
        <v>5</v>
      </c>
      <c r="N5885" s="1">
        <v>5.8</v>
      </c>
      <c r="P5885" s="2">
        <f t="shared" si="382"/>
        <v>81.83</v>
      </c>
      <c r="R5885" t="str">
        <f t="shared" si="379"/>
        <v/>
      </c>
    </row>
    <row r="5886" spans="1:18" ht="20.399999999999999" x14ac:dyDescent="0.35">
      <c r="A5886" s="1">
        <v>5884</v>
      </c>
      <c r="B5886" s="1" t="s">
        <v>749</v>
      </c>
      <c r="C5886" s="1" t="s">
        <v>57</v>
      </c>
      <c r="D5886" s="1">
        <v>2014</v>
      </c>
      <c r="E5886" s="1">
        <v>28000</v>
      </c>
      <c r="F5886" s="1" t="s">
        <v>23</v>
      </c>
      <c r="G5886" s="1" t="s">
        <v>17</v>
      </c>
      <c r="H5886" s="1" t="s">
        <v>18</v>
      </c>
      <c r="I5886" s="1">
        <v>23.4</v>
      </c>
      <c r="J5886" s="1" t="s">
        <v>24</v>
      </c>
      <c r="K5886" s="1" t="s">
        <v>51</v>
      </c>
      <c r="L5886" s="1">
        <v>5</v>
      </c>
      <c r="N5886" s="1">
        <v>4.6500000000000004</v>
      </c>
      <c r="P5886" s="2">
        <f t="shared" si="382"/>
        <v>74</v>
      </c>
      <c r="R5886" t="str">
        <f t="shared" si="379"/>
        <v/>
      </c>
    </row>
    <row r="5887" spans="1:18" ht="20.399999999999999" x14ac:dyDescent="0.35">
      <c r="A5887" s="1">
        <v>5885</v>
      </c>
      <c r="B5887" s="1" t="s">
        <v>2343</v>
      </c>
      <c r="C5887" s="1" t="s">
        <v>22</v>
      </c>
      <c r="D5887" s="1">
        <v>2010</v>
      </c>
      <c r="E5887" s="1">
        <v>93000</v>
      </c>
      <c r="F5887" s="1" t="s">
        <v>28</v>
      </c>
      <c r="G5887" s="1" t="s">
        <v>35</v>
      </c>
      <c r="H5887" s="1" t="s">
        <v>36</v>
      </c>
      <c r="I5887" s="1">
        <v>11.8</v>
      </c>
      <c r="J5887" s="1" t="s">
        <v>24</v>
      </c>
      <c r="K5887" s="1" t="s">
        <v>2035</v>
      </c>
      <c r="L5887" s="1">
        <v>7</v>
      </c>
      <c r="N5887" s="1">
        <v>15</v>
      </c>
      <c r="P5887" s="2">
        <f t="shared" si="382"/>
        <v>272</v>
      </c>
      <c r="R5887" t="str">
        <f t="shared" si="379"/>
        <v/>
      </c>
    </row>
    <row r="5888" spans="1:18" ht="20.399999999999999" x14ac:dyDescent="0.35">
      <c r="A5888" s="1">
        <v>5886</v>
      </c>
      <c r="B5888" s="1" t="s">
        <v>889</v>
      </c>
      <c r="C5888" s="1" t="s">
        <v>15</v>
      </c>
      <c r="D5888" s="1">
        <v>2015</v>
      </c>
      <c r="E5888" s="1">
        <v>23000</v>
      </c>
      <c r="F5888" s="1" t="s">
        <v>28</v>
      </c>
      <c r="G5888" s="1" t="s">
        <v>35</v>
      </c>
      <c r="H5888" s="1" t="s">
        <v>18</v>
      </c>
      <c r="I5888" s="1">
        <v>15.63</v>
      </c>
      <c r="J5888" s="1" t="s">
        <v>24</v>
      </c>
      <c r="K5888" s="1" t="s">
        <v>890</v>
      </c>
      <c r="L5888" s="1">
        <v>5</v>
      </c>
      <c r="N5888" s="1">
        <v>6.8</v>
      </c>
      <c r="P5888" s="2">
        <f t="shared" si="382"/>
        <v>110.4</v>
      </c>
      <c r="R5888" t="str">
        <f t="shared" si="379"/>
        <v/>
      </c>
    </row>
    <row r="5889" spans="1:18" ht="20.399999999999999" x14ac:dyDescent="0.35">
      <c r="A5889" s="1">
        <v>5887</v>
      </c>
      <c r="B5889" s="1" t="s">
        <v>760</v>
      </c>
      <c r="C5889" s="1" t="s">
        <v>74</v>
      </c>
      <c r="D5889" s="1">
        <v>2016</v>
      </c>
      <c r="E5889" s="1">
        <v>36000</v>
      </c>
      <c r="F5889" s="1" t="s">
        <v>23</v>
      </c>
      <c r="G5889" s="1" t="s">
        <v>17</v>
      </c>
      <c r="H5889" s="1" t="s">
        <v>18</v>
      </c>
      <c r="I5889" s="1">
        <v>25.1</v>
      </c>
      <c r="J5889" s="1" t="s">
        <v>24</v>
      </c>
      <c r="K5889" s="1" t="s">
        <v>69</v>
      </c>
      <c r="L5889" s="1">
        <v>5</v>
      </c>
      <c r="N5889" s="1">
        <v>10.25</v>
      </c>
      <c r="P5889" s="2">
        <f t="shared" si="382"/>
        <v>98.6</v>
      </c>
      <c r="R5889" t="str">
        <f t="shared" si="379"/>
        <v/>
      </c>
    </row>
    <row r="5890" spans="1:18" ht="20.399999999999999" x14ac:dyDescent="0.35">
      <c r="A5890" s="1">
        <v>5888</v>
      </c>
      <c r="B5890" s="1" t="s">
        <v>87</v>
      </c>
      <c r="C5890" s="1" t="s">
        <v>27</v>
      </c>
      <c r="D5890" s="1">
        <v>2014</v>
      </c>
      <c r="E5890" s="1">
        <v>52000</v>
      </c>
      <c r="F5890" s="1" t="s">
        <v>28</v>
      </c>
      <c r="G5890" s="1" t="s">
        <v>17</v>
      </c>
      <c r="H5890" s="1" t="s">
        <v>18</v>
      </c>
      <c r="I5890" s="1">
        <v>20.92</v>
      </c>
      <c r="J5890" s="1" t="s">
        <v>24</v>
      </c>
      <c r="K5890" s="1" t="s">
        <v>88</v>
      </c>
      <c r="L5890" s="1">
        <v>5</v>
      </c>
      <c r="N5890" s="1">
        <v>2.7</v>
      </c>
      <c r="P5890" s="2">
        <f t="shared" si="382"/>
        <v>67.099999999999994</v>
      </c>
      <c r="R5890" t="str">
        <f t="shared" si="379"/>
        <v/>
      </c>
    </row>
    <row r="5891" spans="1:18" ht="20.399999999999999" x14ac:dyDescent="0.35">
      <c r="A5891" s="1">
        <v>5889</v>
      </c>
      <c r="B5891" s="1" t="s">
        <v>354</v>
      </c>
      <c r="C5891" s="1" t="s">
        <v>39</v>
      </c>
      <c r="D5891" s="1">
        <v>2015</v>
      </c>
      <c r="E5891" s="1">
        <v>59245</v>
      </c>
      <c r="F5891" s="1" t="s">
        <v>23</v>
      </c>
      <c r="G5891" s="1" t="s">
        <v>17</v>
      </c>
      <c r="H5891" s="1" t="s">
        <v>18</v>
      </c>
      <c r="I5891" s="1">
        <v>20.77</v>
      </c>
      <c r="J5891" s="1" t="s">
        <v>24</v>
      </c>
      <c r="K5891" s="1" t="s">
        <v>472</v>
      </c>
      <c r="L5891" s="1">
        <v>7</v>
      </c>
      <c r="N5891" s="1">
        <v>8.5</v>
      </c>
      <c r="P5891" s="2">
        <f t="shared" si="382"/>
        <v>88.8</v>
      </c>
      <c r="R5891" t="str">
        <f t="shared" si="379"/>
        <v/>
      </c>
    </row>
    <row r="5892" spans="1:18" ht="20.399999999999999" x14ac:dyDescent="0.35">
      <c r="A5892" s="1">
        <v>5890</v>
      </c>
      <c r="B5892" s="1" t="s">
        <v>2791</v>
      </c>
      <c r="C5892" s="1" t="s">
        <v>22</v>
      </c>
      <c r="D5892" s="1">
        <v>2018</v>
      </c>
      <c r="E5892" s="1">
        <v>31000</v>
      </c>
      <c r="F5892" s="1" t="s">
        <v>23</v>
      </c>
      <c r="G5892" s="1" t="s">
        <v>17</v>
      </c>
      <c r="H5892" s="1" t="s">
        <v>18</v>
      </c>
      <c r="I5892" s="1">
        <v>22.54</v>
      </c>
      <c r="J5892" s="1" t="s">
        <v>24</v>
      </c>
      <c r="K5892" s="1" t="s">
        <v>333</v>
      </c>
      <c r="L5892" s="1">
        <v>5</v>
      </c>
      <c r="N5892" s="1">
        <v>7.75</v>
      </c>
      <c r="P5892" s="2">
        <f t="shared" si="382"/>
        <v>88.73</v>
      </c>
      <c r="R5892" t="str">
        <f t="shared" si="379"/>
        <v/>
      </c>
    </row>
    <row r="5893" spans="1:18" ht="20.399999999999999" x14ac:dyDescent="0.35">
      <c r="A5893" s="1">
        <v>5891</v>
      </c>
      <c r="B5893" s="1" t="s">
        <v>2723</v>
      </c>
      <c r="C5893" s="1" t="s">
        <v>22</v>
      </c>
      <c r="D5893" s="1">
        <v>2015</v>
      </c>
      <c r="E5893" s="1">
        <v>83000</v>
      </c>
      <c r="F5893" s="1" t="s">
        <v>28</v>
      </c>
      <c r="G5893" s="1" t="s">
        <v>17</v>
      </c>
      <c r="H5893" s="1" t="s">
        <v>18</v>
      </c>
      <c r="I5893" s="1">
        <v>15.64</v>
      </c>
      <c r="J5893" s="1" t="s">
        <v>24</v>
      </c>
      <c r="K5893" s="1" t="s">
        <v>2313</v>
      </c>
      <c r="L5893" s="1">
        <v>5</v>
      </c>
      <c r="N5893" s="1">
        <v>2.7</v>
      </c>
      <c r="P5893" s="2">
        <f t="shared" si="382"/>
        <v>64.08</v>
      </c>
      <c r="R5893" t="str">
        <f t="shared" si="379"/>
        <v/>
      </c>
    </row>
    <row r="5894" spans="1:18" ht="20.399999999999999" x14ac:dyDescent="0.35">
      <c r="A5894" s="1">
        <v>5892</v>
      </c>
      <c r="B5894" s="1" t="s">
        <v>2288</v>
      </c>
      <c r="C5894" s="1" t="s">
        <v>39</v>
      </c>
      <c r="D5894" s="1">
        <v>2004</v>
      </c>
      <c r="E5894" s="1">
        <v>81500</v>
      </c>
      <c r="F5894" s="1" t="s">
        <v>28</v>
      </c>
      <c r="G5894" s="1" t="s">
        <v>17</v>
      </c>
      <c r="H5894" s="1" t="s">
        <v>36</v>
      </c>
      <c r="I5894" s="1">
        <v>19.7</v>
      </c>
      <c r="J5894" s="1" t="s">
        <v>24</v>
      </c>
      <c r="K5894" s="1" t="s">
        <v>116</v>
      </c>
      <c r="L5894" s="1">
        <v>5</v>
      </c>
      <c r="N5894" s="1">
        <v>1.3</v>
      </c>
      <c r="P5894" s="2">
        <f t="shared" si="382"/>
        <v>46.3</v>
      </c>
      <c r="R5894" t="str">
        <f t="shared" si="379"/>
        <v/>
      </c>
    </row>
    <row r="5895" spans="1:18" ht="20.399999999999999" x14ac:dyDescent="0.35">
      <c r="A5895" s="1">
        <v>5893</v>
      </c>
      <c r="B5895" s="1" t="s">
        <v>1765</v>
      </c>
      <c r="C5895" s="1" t="s">
        <v>27</v>
      </c>
      <c r="D5895" s="1">
        <v>2008</v>
      </c>
      <c r="E5895" s="1">
        <v>51000</v>
      </c>
      <c r="F5895" s="1" t="s">
        <v>28</v>
      </c>
      <c r="G5895" s="1" t="s">
        <v>17</v>
      </c>
      <c r="H5895" s="1" t="s">
        <v>36</v>
      </c>
      <c r="I5895" s="1">
        <v>19.5</v>
      </c>
      <c r="J5895" s="1" t="s">
        <v>24</v>
      </c>
      <c r="K5895" s="1" t="s">
        <v>188</v>
      </c>
      <c r="N5895" s="1">
        <v>1.75</v>
      </c>
      <c r="P5895" s="2"/>
      <c r="R5895" t="str">
        <f t="shared" si="379"/>
        <v/>
      </c>
    </row>
    <row r="5896" spans="1:18" ht="20.399999999999999" x14ac:dyDescent="0.35">
      <c r="A5896" s="1">
        <v>5894</v>
      </c>
      <c r="B5896" s="1" t="s">
        <v>706</v>
      </c>
      <c r="C5896" s="1" t="s">
        <v>39</v>
      </c>
      <c r="D5896" s="1">
        <v>2018</v>
      </c>
      <c r="E5896" s="1">
        <v>9900</v>
      </c>
      <c r="F5896" s="1" t="s">
        <v>28</v>
      </c>
      <c r="G5896" s="1" t="s">
        <v>17</v>
      </c>
      <c r="H5896" s="1" t="s">
        <v>18</v>
      </c>
      <c r="I5896" s="1">
        <v>15.8</v>
      </c>
      <c r="J5896" s="1" t="s">
        <v>24</v>
      </c>
      <c r="K5896" s="1" t="s">
        <v>283</v>
      </c>
      <c r="L5896" s="1">
        <v>5</v>
      </c>
      <c r="M5896" s="1" t="s">
        <v>2204</v>
      </c>
      <c r="N5896" s="1">
        <v>13.2</v>
      </c>
      <c r="P5896" s="2">
        <f t="shared" ref="P5896:P5926" si="383">--LEFT(K5896, FIND(" ", K5896) - 1)</f>
        <v>121.3</v>
      </c>
      <c r="Q5896">
        <f t="shared" si="380"/>
        <v>1472000</v>
      </c>
      <c r="R5896">
        <f t="shared" si="379"/>
        <v>99.991759510869556</v>
      </c>
    </row>
    <row r="5897" spans="1:18" ht="20.399999999999999" x14ac:dyDescent="0.35">
      <c r="A5897" s="1">
        <v>5895</v>
      </c>
      <c r="B5897" s="1" t="s">
        <v>2511</v>
      </c>
      <c r="C5897" s="1" t="s">
        <v>22</v>
      </c>
      <c r="D5897" s="1">
        <v>2004</v>
      </c>
      <c r="E5897" s="1">
        <v>94000</v>
      </c>
      <c r="F5897" s="1" t="s">
        <v>28</v>
      </c>
      <c r="G5897" s="1" t="s">
        <v>17</v>
      </c>
      <c r="H5897" s="1" t="s">
        <v>36</v>
      </c>
      <c r="I5897" s="1">
        <v>18.899999999999999</v>
      </c>
      <c r="J5897" s="1" t="s">
        <v>24</v>
      </c>
      <c r="K5897" s="1" t="s">
        <v>88</v>
      </c>
      <c r="L5897" s="1">
        <v>5</v>
      </c>
      <c r="N5897" s="1">
        <v>1</v>
      </c>
      <c r="P5897" s="2">
        <f t="shared" si="383"/>
        <v>67.099999999999994</v>
      </c>
      <c r="R5897" t="str">
        <f t="shared" si="379"/>
        <v/>
      </c>
    </row>
    <row r="5898" spans="1:18" ht="20.399999999999999" x14ac:dyDescent="0.35">
      <c r="A5898" s="1">
        <v>5896</v>
      </c>
      <c r="B5898" s="1" t="s">
        <v>2792</v>
      </c>
      <c r="C5898" s="1" t="s">
        <v>53</v>
      </c>
      <c r="D5898" s="1">
        <v>2017</v>
      </c>
      <c r="E5898" s="1">
        <v>27100</v>
      </c>
      <c r="F5898" s="1" t="s">
        <v>28</v>
      </c>
      <c r="G5898" s="1" t="s">
        <v>17</v>
      </c>
      <c r="H5898" s="1" t="s">
        <v>18</v>
      </c>
      <c r="I5898" s="1">
        <v>16.78</v>
      </c>
      <c r="J5898" s="1" t="s">
        <v>24</v>
      </c>
      <c r="K5898" s="1" t="s">
        <v>333</v>
      </c>
      <c r="L5898" s="1">
        <v>5</v>
      </c>
      <c r="N5898" s="1">
        <v>6.37</v>
      </c>
      <c r="P5898" s="2">
        <f t="shared" si="383"/>
        <v>88.73</v>
      </c>
      <c r="R5898" t="str">
        <f t="shared" si="379"/>
        <v/>
      </c>
    </row>
    <row r="5899" spans="1:18" ht="20.399999999999999" x14ac:dyDescent="0.35">
      <c r="A5899" s="1">
        <v>5897</v>
      </c>
      <c r="B5899" s="1" t="s">
        <v>2792</v>
      </c>
      <c r="C5899" s="1" t="s">
        <v>57</v>
      </c>
      <c r="D5899" s="1">
        <v>2015</v>
      </c>
      <c r="E5899" s="1">
        <v>12000</v>
      </c>
      <c r="F5899" s="1" t="s">
        <v>28</v>
      </c>
      <c r="G5899" s="1" t="s">
        <v>17</v>
      </c>
      <c r="H5899" s="1" t="s">
        <v>18</v>
      </c>
      <c r="I5899" s="1">
        <v>16.78</v>
      </c>
      <c r="J5899" s="1" t="s">
        <v>24</v>
      </c>
      <c r="K5899" s="1" t="s">
        <v>333</v>
      </c>
      <c r="L5899" s="1">
        <v>5</v>
      </c>
      <c r="N5899" s="1">
        <v>4.5</v>
      </c>
      <c r="P5899" s="2">
        <f t="shared" si="383"/>
        <v>88.73</v>
      </c>
      <c r="R5899" t="str">
        <f t="shared" si="379"/>
        <v/>
      </c>
    </row>
    <row r="5900" spans="1:18" ht="20.399999999999999" x14ac:dyDescent="0.35">
      <c r="A5900" s="1">
        <v>5898</v>
      </c>
      <c r="B5900" s="1" t="s">
        <v>2793</v>
      </c>
      <c r="C5900" s="1" t="s">
        <v>15</v>
      </c>
      <c r="D5900" s="1">
        <v>2013</v>
      </c>
      <c r="E5900" s="1">
        <v>29000</v>
      </c>
      <c r="F5900" s="1" t="s">
        <v>23</v>
      </c>
      <c r="G5900" s="1" t="s">
        <v>17</v>
      </c>
      <c r="H5900" s="1" t="s">
        <v>18</v>
      </c>
      <c r="I5900" s="1">
        <v>19.010000000000002</v>
      </c>
      <c r="J5900" s="1" t="s">
        <v>24</v>
      </c>
      <c r="K5900" s="1" t="s">
        <v>95</v>
      </c>
      <c r="L5900" s="1">
        <v>5</v>
      </c>
      <c r="N5900" s="1">
        <v>6.5</v>
      </c>
      <c r="P5900" s="2">
        <f t="shared" si="383"/>
        <v>108.45</v>
      </c>
      <c r="R5900" t="str">
        <f t="shared" si="379"/>
        <v/>
      </c>
    </row>
    <row r="5901" spans="1:18" ht="20.399999999999999" x14ac:dyDescent="0.35">
      <c r="A5901" s="1">
        <v>5899</v>
      </c>
      <c r="B5901" s="1" t="s">
        <v>1008</v>
      </c>
      <c r="C5901" s="1" t="s">
        <v>15</v>
      </c>
      <c r="D5901" s="1">
        <v>2013</v>
      </c>
      <c r="E5901" s="1">
        <v>65000</v>
      </c>
      <c r="F5901" s="1" t="s">
        <v>23</v>
      </c>
      <c r="G5901" s="1" t="s">
        <v>17</v>
      </c>
      <c r="H5901" s="1" t="s">
        <v>36</v>
      </c>
      <c r="I5901" s="1">
        <v>19.3</v>
      </c>
      <c r="J5901" s="1" t="s">
        <v>24</v>
      </c>
      <c r="K5901" s="1" t="s">
        <v>114</v>
      </c>
      <c r="L5901" s="1">
        <v>5</v>
      </c>
      <c r="N5901" s="1">
        <v>4.99</v>
      </c>
      <c r="P5901" s="2">
        <f t="shared" si="383"/>
        <v>73.900000000000006</v>
      </c>
      <c r="R5901" t="str">
        <f t="shared" ref="R5901:R5964" si="384">IF(Q5901&lt;&gt;"", ((Q5901 - P5901) / Q5901) * 100, "")</f>
        <v/>
      </c>
    </row>
    <row r="5902" spans="1:18" ht="20.399999999999999" x14ac:dyDescent="0.35">
      <c r="A5902" s="1">
        <v>5900</v>
      </c>
      <c r="B5902" s="1" t="s">
        <v>325</v>
      </c>
      <c r="C5902" s="1" t="s">
        <v>34</v>
      </c>
      <c r="D5902" s="1">
        <v>2017</v>
      </c>
      <c r="E5902" s="1">
        <v>50794</v>
      </c>
      <c r="F5902" s="1" t="s">
        <v>23</v>
      </c>
      <c r="G5902" s="1" t="s">
        <v>35</v>
      </c>
      <c r="H5902" s="1" t="s">
        <v>18</v>
      </c>
      <c r="I5902" s="1">
        <v>17.899999999999999</v>
      </c>
      <c r="J5902" s="1" t="s">
        <v>24</v>
      </c>
      <c r="K5902" s="1" t="s">
        <v>163</v>
      </c>
      <c r="L5902" s="1">
        <v>5</v>
      </c>
      <c r="N5902" s="1">
        <v>43.3</v>
      </c>
      <c r="P5902" s="2">
        <f t="shared" si="383"/>
        <v>170</v>
      </c>
      <c r="R5902" t="str">
        <f t="shared" si="384"/>
        <v/>
      </c>
    </row>
    <row r="5903" spans="1:18" ht="20.399999999999999" x14ac:dyDescent="0.35">
      <c r="A5903" s="1">
        <v>5901</v>
      </c>
      <c r="B5903" s="1" t="s">
        <v>209</v>
      </c>
      <c r="C5903" s="1" t="s">
        <v>15</v>
      </c>
      <c r="D5903" s="1">
        <v>2014</v>
      </c>
      <c r="E5903" s="1">
        <v>59000</v>
      </c>
      <c r="F5903" s="1" t="s">
        <v>23</v>
      </c>
      <c r="G5903" s="1" t="s">
        <v>17</v>
      </c>
      <c r="H5903" s="1" t="s">
        <v>18</v>
      </c>
      <c r="I5903" s="1">
        <v>22.7</v>
      </c>
      <c r="J5903" s="1" t="s">
        <v>24</v>
      </c>
      <c r="K5903" s="1" t="s">
        <v>210</v>
      </c>
      <c r="L5903" s="1">
        <v>5</v>
      </c>
      <c r="N5903" s="1">
        <v>6.5</v>
      </c>
      <c r="P5903" s="2">
        <f t="shared" si="383"/>
        <v>89.84</v>
      </c>
      <c r="R5903" t="str">
        <f t="shared" si="384"/>
        <v/>
      </c>
    </row>
    <row r="5904" spans="1:18" ht="20.399999999999999" x14ac:dyDescent="0.35">
      <c r="A5904" s="1">
        <v>5902</v>
      </c>
      <c r="B5904" s="1" t="s">
        <v>14</v>
      </c>
      <c r="C5904" s="1" t="s">
        <v>15</v>
      </c>
      <c r="D5904" s="1">
        <v>2012</v>
      </c>
      <c r="E5904" s="1">
        <v>72000</v>
      </c>
      <c r="F5904" s="1" t="s">
        <v>16</v>
      </c>
      <c r="G5904" s="1" t="s">
        <v>17</v>
      </c>
      <c r="H5904" s="1" t="s">
        <v>18</v>
      </c>
      <c r="I5904" s="1">
        <v>26.2</v>
      </c>
      <c r="J5904" s="1" t="s">
        <v>19</v>
      </c>
      <c r="K5904" s="1" t="s">
        <v>1027</v>
      </c>
      <c r="L5904" s="1">
        <v>5</v>
      </c>
      <c r="N5904" s="1">
        <v>2.25</v>
      </c>
      <c r="P5904" s="2">
        <f t="shared" si="383"/>
        <v>58.2</v>
      </c>
      <c r="R5904" t="str">
        <f t="shared" si="384"/>
        <v/>
      </c>
    </row>
    <row r="5905" spans="1:18" ht="20.399999999999999" x14ac:dyDescent="0.35">
      <c r="A5905" s="1">
        <v>5903</v>
      </c>
      <c r="B5905" s="1" t="s">
        <v>1249</v>
      </c>
      <c r="C5905" s="1" t="s">
        <v>39</v>
      </c>
      <c r="D5905" s="1">
        <v>2017</v>
      </c>
      <c r="E5905" s="1">
        <v>15234</v>
      </c>
      <c r="F5905" s="1" t="s">
        <v>28</v>
      </c>
      <c r="G5905" s="1" t="s">
        <v>35</v>
      </c>
      <c r="H5905" s="1" t="s">
        <v>18</v>
      </c>
      <c r="I5905" s="1">
        <v>19.12</v>
      </c>
      <c r="J5905" s="1" t="s">
        <v>24</v>
      </c>
      <c r="K5905" s="1" t="s">
        <v>273</v>
      </c>
      <c r="L5905" s="1">
        <v>5</v>
      </c>
      <c r="N5905" s="1">
        <v>9.9499999999999993</v>
      </c>
      <c r="P5905" s="2">
        <f t="shared" si="383"/>
        <v>91.1</v>
      </c>
      <c r="R5905" t="str">
        <f t="shared" si="384"/>
        <v/>
      </c>
    </row>
    <row r="5906" spans="1:18" ht="20.399999999999999" x14ac:dyDescent="0.35">
      <c r="A5906" s="1">
        <v>5904</v>
      </c>
      <c r="B5906" s="1" t="s">
        <v>655</v>
      </c>
      <c r="C5906" s="1" t="s">
        <v>15</v>
      </c>
      <c r="D5906" s="1">
        <v>2015</v>
      </c>
      <c r="E5906" s="1">
        <v>44000</v>
      </c>
      <c r="F5906" s="1" t="s">
        <v>23</v>
      </c>
      <c r="G5906" s="1" t="s">
        <v>17</v>
      </c>
      <c r="H5906" s="1" t="s">
        <v>18</v>
      </c>
      <c r="I5906" s="1">
        <v>22.7</v>
      </c>
      <c r="J5906" s="1" t="s">
        <v>24</v>
      </c>
      <c r="K5906" s="1" t="s">
        <v>210</v>
      </c>
      <c r="L5906" s="1">
        <v>5</v>
      </c>
      <c r="N5906" s="1">
        <v>7.35</v>
      </c>
      <c r="P5906" s="2">
        <f t="shared" si="383"/>
        <v>89.84</v>
      </c>
      <c r="R5906" t="str">
        <f t="shared" si="384"/>
        <v/>
      </c>
    </row>
    <row r="5907" spans="1:18" ht="20.399999999999999" x14ac:dyDescent="0.35">
      <c r="A5907" s="1">
        <v>5905</v>
      </c>
      <c r="B5907" s="1" t="s">
        <v>458</v>
      </c>
      <c r="C5907" s="1" t="s">
        <v>39</v>
      </c>
      <c r="D5907" s="1">
        <v>2016</v>
      </c>
      <c r="E5907" s="1">
        <v>125000</v>
      </c>
      <c r="F5907" s="1" t="s">
        <v>23</v>
      </c>
      <c r="G5907" s="1" t="s">
        <v>17</v>
      </c>
      <c r="H5907" s="1" t="s">
        <v>18</v>
      </c>
      <c r="I5907" s="1">
        <v>22.95</v>
      </c>
      <c r="J5907" s="1" t="s">
        <v>24</v>
      </c>
      <c r="K5907" s="1" t="s">
        <v>51</v>
      </c>
      <c r="L5907" s="1">
        <v>5</v>
      </c>
      <c r="M5907" s="1" t="s">
        <v>1366</v>
      </c>
      <c r="N5907" s="1">
        <v>4.5999999999999996</v>
      </c>
      <c r="P5907" s="2">
        <f t="shared" si="383"/>
        <v>74</v>
      </c>
      <c r="Q5907">
        <f t="shared" ref="Q5907:Q5961" si="385">VALUE(SUBSTITUTE(SUBSTITUTE(TRIM(M5907), CHAR(160), ""), " Lakh", "")) * 100000</f>
        <v>809000</v>
      </c>
      <c r="R5907">
        <f t="shared" si="384"/>
        <v>99.99085290482077</v>
      </c>
    </row>
    <row r="5908" spans="1:18" ht="20.399999999999999" x14ac:dyDescent="0.35">
      <c r="A5908" s="1">
        <v>5906</v>
      </c>
      <c r="B5908" s="1" t="s">
        <v>1482</v>
      </c>
      <c r="C5908" s="1" t="s">
        <v>27</v>
      </c>
      <c r="D5908" s="1">
        <v>2011</v>
      </c>
      <c r="E5908" s="1">
        <v>100000</v>
      </c>
      <c r="F5908" s="1" t="s">
        <v>23</v>
      </c>
      <c r="G5908" s="1" t="s">
        <v>35</v>
      </c>
      <c r="H5908" s="1" t="s">
        <v>18</v>
      </c>
      <c r="I5908" s="1">
        <v>11.4</v>
      </c>
      <c r="J5908" s="1" t="s">
        <v>24</v>
      </c>
      <c r="K5908" s="1" t="s">
        <v>973</v>
      </c>
      <c r="L5908" s="1">
        <v>7</v>
      </c>
      <c r="N5908" s="1">
        <v>8.5</v>
      </c>
      <c r="P5908" s="2">
        <f t="shared" si="383"/>
        <v>153.86000000000001</v>
      </c>
      <c r="R5908" t="str">
        <f t="shared" si="384"/>
        <v/>
      </c>
    </row>
    <row r="5909" spans="1:18" ht="20.399999999999999" x14ac:dyDescent="0.35">
      <c r="A5909" s="1">
        <v>5907</v>
      </c>
      <c r="B5909" s="1" t="s">
        <v>1161</v>
      </c>
      <c r="C5909" s="1" t="s">
        <v>34</v>
      </c>
      <c r="D5909" s="1">
        <v>2017</v>
      </c>
      <c r="E5909" s="1">
        <v>34686</v>
      </c>
      <c r="F5909" s="1" t="s">
        <v>23</v>
      </c>
      <c r="G5909" s="1" t="s">
        <v>35</v>
      </c>
      <c r="H5909" s="1" t="s">
        <v>18</v>
      </c>
      <c r="I5909" s="1">
        <v>19.600000000000001</v>
      </c>
      <c r="J5909" s="1" t="s">
        <v>24</v>
      </c>
      <c r="K5909" s="1" t="s">
        <v>95</v>
      </c>
      <c r="L5909" s="1">
        <v>5</v>
      </c>
      <c r="M5909" s="1" t="s">
        <v>1162</v>
      </c>
      <c r="N5909" s="1">
        <v>11.86</v>
      </c>
      <c r="P5909" s="2">
        <f t="shared" si="383"/>
        <v>108.45</v>
      </c>
      <c r="Q5909">
        <f t="shared" si="385"/>
        <v>1505000</v>
      </c>
      <c r="R5909">
        <f t="shared" si="384"/>
        <v>99.992794019933555</v>
      </c>
    </row>
    <row r="5910" spans="1:18" ht="20.399999999999999" x14ac:dyDescent="0.35">
      <c r="A5910" s="1">
        <v>5908</v>
      </c>
      <c r="B5910" s="1" t="s">
        <v>2274</v>
      </c>
      <c r="C5910" s="1" t="s">
        <v>22</v>
      </c>
      <c r="D5910" s="1">
        <v>2011</v>
      </c>
      <c r="E5910" s="1">
        <v>98000</v>
      </c>
      <c r="F5910" s="1" t="s">
        <v>23</v>
      </c>
      <c r="G5910" s="1" t="s">
        <v>17</v>
      </c>
      <c r="H5910" s="1" t="s">
        <v>18</v>
      </c>
      <c r="I5910" s="1">
        <v>14.42</v>
      </c>
      <c r="J5910" s="1" t="s">
        <v>24</v>
      </c>
      <c r="K5910" s="1" t="s">
        <v>153</v>
      </c>
      <c r="L5910" s="1">
        <v>5</v>
      </c>
      <c r="N5910" s="1">
        <v>8</v>
      </c>
      <c r="P5910" s="2">
        <f t="shared" si="383"/>
        <v>147.6</v>
      </c>
      <c r="R5910" t="str">
        <f t="shared" si="384"/>
        <v/>
      </c>
    </row>
    <row r="5911" spans="1:18" ht="20.399999999999999" x14ac:dyDescent="0.35">
      <c r="A5911" s="1">
        <v>5909</v>
      </c>
      <c r="B5911" s="1" t="s">
        <v>696</v>
      </c>
      <c r="C5911" s="1" t="s">
        <v>61</v>
      </c>
      <c r="D5911" s="1">
        <v>2015</v>
      </c>
      <c r="E5911" s="1">
        <v>90000</v>
      </c>
      <c r="F5911" s="1" t="s">
        <v>23</v>
      </c>
      <c r="G5911" s="1" t="s">
        <v>35</v>
      </c>
      <c r="H5911" s="1" t="s">
        <v>18</v>
      </c>
      <c r="I5911" s="1">
        <v>12.55</v>
      </c>
      <c r="J5911" s="1" t="s">
        <v>24</v>
      </c>
      <c r="K5911" s="1" t="s">
        <v>207</v>
      </c>
      <c r="L5911" s="1">
        <v>7</v>
      </c>
      <c r="N5911" s="1">
        <v>21.5</v>
      </c>
      <c r="P5911" s="2">
        <f t="shared" si="383"/>
        <v>168.5</v>
      </c>
      <c r="R5911" t="str">
        <f t="shared" si="384"/>
        <v/>
      </c>
    </row>
    <row r="5912" spans="1:18" ht="20.399999999999999" x14ac:dyDescent="0.35">
      <c r="A5912" s="1">
        <v>5910</v>
      </c>
      <c r="B5912" s="1" t="s">
        <v>1439</v>
      </c>
      <c r="C5912" s="1" t="s">
        <v>22</v>
      </c>
      <c r="D5912" s="1">
        <v>2007</v>
      </c>
      <c r="E5912" s="1">
        <v>81000</v>
      </c>
      <c r="F5912" s="1" t="s">
        <v>28</v>
      </c>
      <c r="G5912" s="1" t="s">
        <v>17</v>
      </c>
      <c r="H5912" s="1" t="s">
        <v>18</v>
      </c>
      <c r="I5912" s="1">
        <v>15.26</v>
      </c>
      <c r="J5912" s="1" t="s">
        <v>24</v>
      </c>
      <c r="K5912" s="1" t="s">
        <v>1440</v>
      </c>
      <c r="L5912" s="1">
        <v>5</v>
      </c>
      <c r="N5912" s="1">
        <v>1.3</v>
      </c>
      <c r="P5912" s="2">
        <f t="shared" si="383"/>
        <v>74.900000000000006</v>
      </c>
      <c r="R5912" t="str">
        <f t="shared" si="384"/>
        <v/>
      </c>
    </row>
    <row r="5913" spans="1:18" ht="20.399999999999999" x14ac:dyDescent="0.35">
      <c r="A5913" s="1">
        <v>5911</v>
      </c>
      <c r="B5913" s="1" t="s">
        <v>702</v>
      </c>
      <c r="C5913" s="1" t="s">
        <v>27</v>
      </c>
      <c r="D5913" s="1">
        <v>2012</v>
      </c>
      <c r="E5913" s="1">
        <v>55000</v>
      </c>
      <c r="F5913" s="1" t="s">
        <v>23</v>
      </c>
      <c r="G5913" s="1" t="s">
        <v>17</v>
      </c>
      <c r="H5913" s="1" t="s">
        <v>18</v>
      </c>
      <c r="I5913" s="1">
        <v>20.5</v>
      </c>
      <c r="J5913" s="1" t="s">
        <v>24</v>
      </c>
      <c r="K5913" s="1" t="s">
        <v>103</v>
      </c>
      <c r="L5913" s="1">
        <v>5</v>
      </c>
      <c r="N5913" s="1">
        <v>5.9</v>
      </c>
      <c r="P5913" s="2">
        <f t="shared" si="383"/>
        <v>103.5</v>
      </c>
      <c r="R5913" t="str">
        <f t="shared" si="384"/>
        <v/>
      </c>
    </row>
    <row r="5914" spans="1:18" ht="20.399999999999999" x14ac:dyDescent="0.35">
      <c r="A5914" s="1">
        <v>5912</v>
      </c>
      <c r="B5914" s="1" t="s">
        <v>178</v>
      </c>
      <c r="C5914" s="1" t="s">
        <v>74</v>
      </c>
      <c r="D5914" s="1">
        <v>2013</v>
      </c>
      <c r="E5914" s="1">
        <v>52910</v>
      </c>
      <c r="F5914" s="1" t="s">
        <v>23</v>
      </c>
      <c r="G5914" s="1" t="s">
        <v>17</v>
      </c>
      <c r="H5914" s="1" t="s">
        <v>36</v>
      </c>
      <c r="I5914" s="1">
        <v>15.1</v>
      </c>
      <c r="J5914" s="1" t="s">
        <v>24</v>
      </c>
      <c r="K5914" s="1" t="s">
        <v>167</v>
      </c>
      <c r="L5914" s="1">
        <v>7</v>
      </c>
      <c r="N5914" s="1">
        <v>9.5</v>
      </c>
      <c r="P5914" s="2">
        <f t="shared" si="383"/>
        <v>140</v>
      </c>
      <c r="R5914" t="str">
        <f t="shared" si="384"/>
        <v/>
      </c>
    </row>
    <row r="5915" spans="1:18" ht="20.399999999999999" x14ac:dyDescent="0.35">
      <c r="A5915" s="1">
        <v>5913</v>
      </c>
      <c r="B5915" s="1" t="s">
        <v>2633</v>
      </c>
      <c r="C5915" s="1" t="s">
        <v>27</v>
      </c>
      <c r="D5915" s="1">
        <v>2010</v>
      </c>
      <c r="E5915" s="1">
        <v>100000</v>
      </c>
      <c r="F5915" s="1" t="s">
        <v>23</v>
      </c>
      <c r="G5915" s="1" t="s">
        <v>17</v>
      </c>
      <c r="H5915" s="1" t="s">
        <v>18</v>
      </c>
      <c r="I5915" s="1">
        <v>19.3</v>
      </c>
      <c r="J5915" s="1" t="s">
        <v>24</v>
      </c>
      <c r="K5915" s="1" t="s">
        <v>114</v>
      </c>
      <c r="L5915" s="1">
        <v>5</v>
      </c>
      <c r="N5915" s="1">
        <v>4.5</v>
      </c>
      <c r="P5915" s="2">
        <f t="shared" si="383"/>
        <v>73.900000000000006</v>
      </c>
      <c r="R5915" t="str">
        <f t="shared" si="384"/>
        <v/>
      </c>
    </row>
    <row r="5916" spans="1:18" ht="20.399999999999999" x14ac:dyDescent="0.35">
      <c r="A5916" s="1">
        <v>5914</v>
      </c>
      <c r="B5916" s="1" t="s">
        <v>2794</v>
      </c>
      <c r="C5916" s="1" t="s">
        <v>39</v>
      </c>
      <c r="D5916" s="1">
        <v>2003</v>
      </c>
      <c r="E5916" s="1">
        <v>132000</v>
      </c>
      <c r="F5916" s="1" t="s">
        <v>23</v>
      </c>
      <c r="G5916" s="1" t="s">
        <v>17</v>
      </c>
      <c r="H5916" s="1" t="s">
        <v>18</v>
      </c>
      <c r="I5916" s="1">
        <v>18.7</v>
      </c>
      <c r="J5916" s="1" t="s">
        <v>24</v>
      </c>
      <c r="K5916" s="1" t="s">
        <v>687</v>
      </c>
      <c r="L5916" s="1">
        <v>5</v>
      </c>
      <c r="N5916" s="1">
        <v>2.25</v>
      </c>
      <c r="P5916" s="2">
        <f t="shared" si="383"/>
        <v>66</v>
      </c>
      <c r="R5916" t="str">
        <f t="shared" si="384"/>
        <v/>
      </c>
    </row>
    <row r="5917" spans="1:18" ht="20.399999999999999" x14ac:dyDescent="0.35">
      <c r="A5917" s="1">
        <v>5915</v>
      </c>
      <c r="B5917" s="1" t="s">
        <v>2629</v>
      </c>
      <c r="C5917" s="1" t="s">
        <v>15</v>
      </c>
      <c r="D5917" s="1">
        <v>2014</v>
      </c>
      <c r="E5917" s="1">
        <v>18000</v>
      </c>
      <c r="F5917" s="1" t="s">
        <v>28</v>
      </c>
      <c r="G5917" s="1" t="s">
        <v>17</v>
      </c>
      <c r="H5917" s="1" t="s">
        <v>18</v>
      </c>
      <c r="I5917" s="1">
        <v>13.7</v>
      </c>
      <c r="J5917" s="1" t="s">
        <v>24</v>
      </c>
      <c r="K5917" s="1" t="s">
        <v>2630</v>
      </c>
      <c r="L5917" s="1">
        <v>7</v>
      </c>
      <c r="N5917" s="1">
        <v>3.35</v>
      </c>
      <c r="P5917" s="2">
        <f t="shared" si="383"/>
        <v>98.82</v>
      </c>
      <c r="R5917" t="str">
        <f t="shared" si="384"/>
        <v/>
      </c>
    </row>
    <row r="5918" spans="1:18" ht="20.399999999999999" x14ac:dyDescent="0.35">
      <c r="A5918" s="1">
        <v>5916</v>
      </c>
      <c r="B5918" s="1" t="s">
        <v>605</v>
      </c>
      <c r="C5918" s="1" t="s">
        <v>57</v>
      </c>
      <c r="D5918" s="1">
        <v>2005</v>
      </c>
      <c r="E5918" s="1">
        <v>50000</v>
      </c>
      <c r="F5918" s="1" t="s">
        <v>28</v>
      </c>
      <c r="G5918" s="1" t="s">
        <v>17</v>
      </c>
      <c r="H5918" s="1" t="s">
        <v>18</v>
      </c>
      <c r="I5918" s="1">
        <v>13.2</v>
      </c>
      <c r="J5918" s="1" t="s">
        <v>24</v>
      </c>
      <c r="K5918" s="1" t="s">
        <v>606</v>
      </c>
      <c r="L5918" s="1">
        <v>5</v>
      </c>
      <c r="N5918" s="1">
        <v>0.7</v>
      </c>
      <c r="P5918" s="2">
        <f t="shared" si="383"/>
        <v>94</v>
      </c>
      <c r="R5918" t="str">
        <f t="shared" si="384"/>
        <v/>
      </c>
    </row>
    <row r="5919" spans="1:18" ht="20.399999999999999" x14ac:dyDescent="0.35">
      <c r="A5919" s="1">
        <v>5917</v>
      </c>
      <c r="B5919" s="1" t="s">
        <v>994</v>
      </c>
      <c r="C5919" s="1" t="s">
        <v>74</v>
      </c>
      <c r="D5919" s="1">
        <v>2012</v>
      </c>
      <c r="E5919" s="1">
        <v>33000</v>
      </c>
      <c r="F5919" s="1" t="s">
        <v>28</v>
      </c>
      <c r="G5919" s="1" t="s">
        <v>35</v>
      </c>
      <c r="H5919" s="1" t="s">
        <v>18</v>
      </c>
      <c r="I5919" s="1">
        <v>14.74</v>
      </c>
      <c r="J5919" s="1" t="s">
        <v>24</v>
      </c>
      <c r="K5919" s="1" t="s">
        <v>99</v>
      </c>
      <c r="L5919" s="1">
        <v>5</v>
      </c>
      <c r="N5919" s="1">
        <v>16</v>
      </c>
      <c r="P5919" s="2">
        <f t="shared" si="383"/>
        <v>184</v>
      </c>
      <c r="R5919" t="str">
        <f t="shared" si="384"/>
        <v/>
      </c>
    </row>
    <row r="5920" spans="1:18" ht="20.399999999999999" x14ac:dyDescent="0.35">
      <c r="A5920" s="1">
        <v>5918</v>
      </c>
      <c r="B5920" s="1" t="s">
        <v>1682</v>
      </c>
      <c r="C5920" s="1" t="s">
        <v>22</v>
      </c>
      <c r="D5920" s="1">
        <v>2014</v>
      </c>
      <c r="E5920" s="1">
        <v>30000</v>
      </c>
      <c r="F5920" s="1" t="s">
        <v>23</v>
      </c>
      <c r="G5920" s="1" t="s">
        <v>17</v>
      </c>
      <c r="H5920" s="1" t="s">
        <v>18</v>
      </c>
      <c r="I5920" s="1">
        <v>20.45</v>
      </c>
      <c r="J5920" s="1" t="s">
        <v>24</v>
      </c>
      <c r="K5920" s="1" t="s">
        <v>72</v>
      </c>
      <c r="L5920" s="1">
        <v>5</v>
      </c>
      <c r="N5920" s="1">
        <v>8</v>
      </c>
      <c r="P5920" s="2">
        <f t="shared" si="383"/>
        <v>83.8</v>
      </c>
      <c r="R5920" t="str">
        <f t="shared" si="384"/>
        <v/>
      </c>
    </row>
    <row r="5921" spans="1:18" ht="20.399999999999999" x14ac:dyDescent="0.35">
      <c r="A5921" s="1">
        <v>5919</v>
      </c>
      <c r="B5921" s="1" t="s">
        <v>2795</v>
      </c>
      <c r="C5921" s="1" t="s">
        <v>39</v>
      </c>
      <c r="D5921" s="1">
        <v>2015</v>
      </c>
      <c r="E5921" s="1">
        <v>8000</v>
      </c>
      <c r="F5921" s="1" t="s">
        <v>28</v>
      </c>
      <c r="G5921" s="1" t="s">
        <v>35</v>
      </c>
      <c r="H5921" s="1" t="s">
        <v>18</v>
      </c>
      <c r="I5921" s="1">
        <v>12.5</v>
      </c>
      <c r="J5921" s="1" t="s">
        <v>24</v>
      </c>
      <c r="K5921" s="1" t="s">
        <v>2796</v>
      </c>
      <c r="L5921" s="1">
        <v>2</v>
      </c>
      <c r="N5921" s="1">
        <v>100</v>
      </c>
      <c r="P5921" s="2">
        <f t="shared" si="383"/>
        <v>488.1</v>
      </c>
      <c r="R5921" t="str">
        <f t="shared" si="384"/>
        <v/>
      </c>
    </row>
    <row r="5922" spans="1:18" ht="20.399999999999999" x14ac:dyDescent="0.35">
      <c r="A5922" s="1">
        <v>5920</v>
      </c>
      <c r="B5922" s="1" t="s">
        <v>349</v>
      </c>
      <c r="C5922" s="1" t="s">
        <v>53</v>
      </c>
      <c r="D5922" s="1">
        <v>2012</v>
      </c>
      <c r="E5922" s="1">
        <v>58646</v>
      </c>
      <c r="F5922" s="1" t="s">
        <v>23</v>
      </c>
      <c r="G5922" s="1" t="s">
        <v>17</v>
      </c>
      <c r="H5922" s="1" t="s">
        <v>18</v>
      </c>
      <c r="I5922" s="1">
        <v>22.32</v>
      </c>
      <c r="J5922" s="1" t="s">
        <v>24</v>
      </c>
      <c r="K5922" s="1" t="s">
        <v>235</v>
      </c>
      <c r="L5922" s="1">
        <v>5</v>
      </c>
      <c r="N5922" s="1">
        <v>4.74</v>
      </c>
      <c r="P5922" s="2">
        <f t="shared" si="383"/>
        <v>126.32</v>
      </c>
      <c r="R5922" t="str">
        <f t="shared" si="384"/>
        <v/>
      </c>
    </row>
    <row r="5923" spans="1:18" ht="20.399999999999999" x14ac:dyDescent="0.35">
      <c r="A5923" s="1">
        <v>5921</v>
      </c>
      <c r="B5923" s="1" t="s">
        <v>874</v>
      </c>
      <c r="C5923" s="1" t="s">
        <v>15</v>
      </c>
      <c r="D5923" s="1">
        <v>2016</v>
      </c>
      <c r="E5923" s="1">
        <v>21000</v>
      </c>
      <c r="F5923" s="1" t="s">
        <v>23</v>
      </c>
      <c r="G5923" s="1" t="s">
        <v>35</v>
      </c>
      <c r="H5923" s="1" t="s">
        <v>18</v>
      </c>
      <c r="I5923" s="1">
        <v>13</v>
      </c>
      <c r="J5923" s="1" t="s">
        <v>24</v>
      </c>
      <c r="K5923" s="1" t="s">
        <v>574</v>
      </c>
      <c r="L5923" s="1">
        <v>5</v>
      </c>
      <c r="N5923" s="1">
        <v>36</v>
      </c>
      <c r="P5923" s="2">
        <f t="shared" si="383"/>
        <v>204</v>
      </c>
      <c r="R5923" t="str">
        <f t="shared" si="384"/>
        <v/>
      </c>
    </row>
    <row r="5924" spans="1:18" ht="20.399999999999999" x14ac:dyDescent="0.35">
      <c r="A5924" s="1">
        <v>5922</v>
      </c>
      <c r="B5924" s="1" t="s">
        <v>903</v>
      </c>
      <c r="C5924" s="1" t="s">
        <v>53</v>
      </c>
      <c r="D5924" s="1">
        <v>2015</v>
      </c>
      <c r="E5924" s="1">
        <v>57026</v>
      </c>
      <c r="F5924" s="1" t="s">
        <v>28</v>
      </c>
      <c r="G5924" s="1" t="s">
        <v>17</v>
      </c>
      <c r="H5924" s="1" t="s">
        <v>18</v>
      </c>
      <c r="I5924" s="1">
        <v>15.04</v>
      </c>
      <c r="J5924" s="1" t="s">
        <v>24</v>
      </c>
      <c r="K5924" s="1" t="s">
        <v>49</v>
      </c>
      <c r="L5924" s="1">
        <v>5</v>
      </c>
      <c r="N5924" s="1">
        <v>5.54</v>
      </c>
      <c r="P5924" s="2">
        <f t="shared" si="383"/>
        <v>103.6</v>
      </c>
      <c r="R5924" t="str">
        <f t="shared" si="384"/>
        <v/>
      </c>
    </row>
    <row r="5925" spans="1:18" ht="20.399999999999999" x14ac:dyDescent="0.35">
      <c r="A5925" s="1">
        <v>5923</v>
      </c>
      <c r="B5925" s="1" t="s">
        <v>2465</v>
      </c>
      <c r="C5925" s="1" t="s">
        <v>15</v>
      </c>
      <c r="D5925" s="1">
        <v>2017</v>
      </c>
      <c r="E5925" s="1">
        <v>42000</v>
      </c>
      <c r="F5925" s="1" t="s">
        <v>23</v>
      </c>
      <c r="G5925" s="1" t="s">
        <v>35</v>
      </c>
      <c r="H5925" s="1" t="s">
        <v>18</v>
      </c>
      <c r="I5925" s="1">
        <v>18.190000000000001</v>
      </c>
      <c r="J5925" s="1" t="s">
        <v>24</v>
      </c>
      <c r="K5925" s="1" t="s">
        <v>1096</v>
      </c>
      <c r="L5925" s="1">
        <v>5</v>
      </c>
      <c r="M5925" s="1" t="s">
        <v>2466</v>
      </c>
      <c r="N5925" s="1">
        <v>22.99</v>
      </c>
      <c r="P5925" s="2">
        <f t="shared" si="383"/>
        <v>174.5</v>
      </c>
      <c r="Q5925">
        <f t="shared" si="385"/>
        <v>3694000</v>
      </c>
      <c r="R5925">
        <f t="shared" si="384"/>
        <v>99.995276123443418</v>
      </c>
    </row>
    <row r="5926" spans="1:18" ht="20.399999999999999" x14ac:dyDescent="0.35">
      <c r="A5926" s="1">
        <v>5924</v>
      </c>
      <c r="B5926" s="1" t="s">
        <v>2797</v>
      </c>
      <c r="C5926" s="1" t="s">
        <v>53</v>
      </c>
      <c r="D5926" s="1">
        <v>2017</v>
      </c>
      <c r="E5926" s="1">
        <v>26741</v>
      </c>
      <c r="F5926" s="1" t="s">
        <v>23</v>
      </c>
      <c r="G5926" s="1" t="s">
        <v>17</v>
      </c>
      <c r="H5926" s="1" t="s">
        <v>18</v>
      </c>
      <c r="I5926" s="1">
        <v>15.4</v>
      </c>
      <c r="J5926" s="1" t="s">
        <v>24</v>
      </c>
      <c r="K5926" s="1" t="s">
        <v>266</v>
      </c>
      <c r="L5926" s="1">
        <v>7</v>
      </c>
      <c r="N5926" s="1">
        <v>10.08</v>
      </c>
      <c r="P5926" s="2">
        <f t="shared" si="383"/>
        <v>120</v>
      </c>
      <c r="R5926" t="str">
        <f t="shared" si="384"/>
        <v/>
      </c>
    </row>
    <row r="5927" spans="1:18" ht="20.399999999999999" x14ac:dyDescent="0.35">
      <c r="A5927" s="1">
        <v>5925</v>
      </c>
      <c r="B5927" s="1" t="s">
        <v>2798</v>
      </c>
      <c r="C5927" s="1" t="s">
        <v>22</v>
      </c>
      <c r="D5927" s="1">
        <v>2010</v>
      </c>
      <c r="E5927" s="1">
        <v>85000</v>
      </c>
      <c r="F5927" s="1" t="s">
        <v>28</v>
      </c>
      <c r="G5927" s="1" t="s">
        <v>17</v>
      </c>
      <c r="H5927" s="1" t="s">
        <v>18</v>
      </c>
      <c r="I5927" s="1">
        <v>17.5</v>
      </c>
      <c r="J5927" s="1" t="s">
        <v>24</v>
      </c>
      <c r="K5927" s="1" t="s">
        <v>188</v>
      </c>
      <c r="L5927" s="1">
        <v>5</v>
      </c>
      <c r="N5927" s="1">
        <v>2.85</v>
      </c>
      <c r="P5927" s="2"/>
      <c r="R5927" t="str">
        <f t="shared" si="384"/>
        <v/>
      </c>
    </row>
    <row r="5928" spans="1:18" ht="20.399999999999999" x14ac:dyDescent="0.35">
      <c r="A5928" s="1">
        <v>5926</v>
      </c>
      <c r="B5928" s="1" t="s">
        <v>1214</v>
      </c>
      <c r="C5928" s="1" t="s">
        <v>22</v>
      </c>
      <c r="D5928" s="1">
        <v>2000</v>
      </c>
      <c r="E5928" s="1">
        <v>78000</v>
      </c>
      <c r="F5928" s="1" t="s">
        <v>28</v>
      </c>
      <c r="G5928" s="1" t="s">
        <v>17</v>
      </c>
      <c r="H5928" s="1" t="s">
        <v>18</v>
      </c>
      <c r="I5928" s="1">
        <v>16.100000000000001</v>
      </c>
      <c r="J5928" s="1" t="s">
        <v>24</v>
      </c>
      <c r="K5928" s="1" t="s">
        <v>564</v>
      </c>
      <c r="L5928" s="1">
        <v>4</v>
      </c>
      <c r="N5928" s="1">
        <v>0.55000000000000004</v>
      </c>
      <c r="P5928" s="2">
        <f t="shared" ref="P5928:P5944" si="386">--LEFT(K5928, FIND(" ", K5928) - 1)</f>
        <v>37</v>
      </c>
      <c r="R5928" t="str">
        <f t="shared" si="384"/>
        <v/>
      </c>
    </row>
    <row r="5929" spans="1:18" ht="20.399999999999999" x14ac:dyDescent="0.35">
      <c r="A5929" s="1">
        <v>5927</v>
      </c>
      <c r="B5929" s="1" t="s">
        <v>1461</v>
      </c>
      <c r="C5929" s="1" t="s">
        <v>34</v>
      </c>
      <c r="D5929" s="1">
        <v>2018</v>
      </c>
      <c r="E5929" s="1">
        <v>29091</v>
      </c>
      <c r="F5929" s="1" t="s">
        <v>23</v>
      </c>
      <c r="G5929" s="1" t="s">
        <v>35</v>
      </c>
      <c r="H5929" s="1" t="s">
        <v>18</v>
      </c>
      <c r="I5929" s="1">
        <v>13.22</v>
      </c>
      <c r="J5929" s="1" t="s">
        <v>24</v>
      </c>
      <c r="K5929" s="1" t="s">
        <v>226</v>
      </c>
      <c r="L5929" s="1">
        <v>5</v>
      </c>
      <c r="N5929" s="1">
        <v>45.52</v>
      </c>
      <c r="P5929" s="2">
        <f t="shared" si="386"/>
        <v>241.4</v>
      </c>
      <c r="R5929" t="str">
        <f t="shared" si="384"/>
        <v/>
      </c>
    </row>
    <row r="5930" spans="1:18" ht="20.399999999999999" x14ac:dyDescent="0.35">
      <c r="A5930" s="1">
        <v>5928</v>
      </c>
      <c r="B5930" s="1" t="s">
        <v>362</v>
      </c>
      <c r="C5930" s="1" t="s">
        <v>34</v>
      </c>
      <c r="D5930" s="1">
        <v>2018</v>
      </c>
      <c r="E5930" s="1">
        <v>37323</v>
      </c>
      <c r="F5930" s="1" t="s">
        <v>23</v>
      </c>
      <c r="G5930" s="1" t="s">
        <v>17</v>
      </c>
      <c r="H5930" s="1" t="s">
        <v>36</v>
      </c>
      <c r="I5930" s="1">
        <v>17.45</v>
      </c>
      <c r="J5930" s="1" t="s">
        <v>24</v>
      </c>
      <c r="K5930" s="1" t="s">
        <v>363</v>
      </c>
      <c r="L5930" s="1">
        <v>7</v>
      </c>
      <c r="M5930" s="1" t="s">
        <v>364</v>
      </c>
      <c r="N5930" s="1">
        <v>7.29</v>
      </c>
      <c r="P5930" s="2">
        <f t="shared" si="386"/>
        <v>100</v>
      </c>
      <c r="Q5930">
        <f t="shared" si="385"/>
        <v>1052000</v>
      </c>
      <c r="R5930">
        <f t="shared" si="384"/>
        <v>99.99049429657795</v>
      </c>
    </row>
    <row r="5931" spans="1:18" ht="20.399999999999999" x14ac:dyDescent="0.35">
      <c r="A5931" s="1">
        <v>5929</v>
      </c>
      <c r="B5931" s="1" t="s">
        <v>474</v>
      </c>
      <c r="C5931" s="1" t="s">
        <v>27</v>
      </c>
      <c r="D5931" s="1">
        <v>2011</v>
      </c>
      <c r="E5931" s="1">
        <v>55595</v>
      </c>
      <c r="F5931" s="1" t="s">
        <v>23</v>
      </c>
      <c r="G5931" s="1" t="s">
        <v>17</v>
      </c>
      <c r="H5931" s="1" t="s">
        <v>36</v>
      </c>
      <c r="I5931" s="1">
        <v>20.54</v>
      </c>
      <c r="J5931" s="1" t="s">
        <v>24</v>
      </c>
      <c r="K5931" s="1" t="s">
        <v>49</v>
      </c>
      <c r="L5931" s="1">
        <v>5</v>
      </c>
      <c r="N5931" s="1">
        <v>4.3</v>
      </c>
      <c r="P5931" s="2">
        <f t="shared" si="386"/>
        <v>103.6</v>
      </c>
      <c r="R5931" t="str">
        <f t="shared" si="384"/>
        <v/>
      </c>
    </row>
    <row r="5932" spans="1:18" ht="20.399999999999999" x14ac:dyDescent="0.35">
      <c r="A5932" s="1">
        <v>5930</v>
      </c>
      <c r="B5932" s="1" t="s">
        <v>2799</v>
      </c>
      <c r="C5932" s="1" t="s">
        <v>27</v>
      </c>
      <c r="D5932" s="1">
        <v>2015</v>
      </c>
      <c r="E5932" s="1">
        <v>49900</v>
      </c>
      <c r="F5932" s="1" t="s">
        <v>28</v>
      </c>
      <c r="G5932" s="1" t="s">
        <v>17</v>
      </c>
      <c r="H5932" s="1" t="s">
        <v>18</v>
      </c>
      <c r="I5932" s="1">
        <v>20.85</v>
      </c>
      <c r="J5932" s="1" t="s">
        <v>24</v>
      </c>
      <c r="K5932" s="1" t="s">
        <v>544</v>
      </c>
      <c r="L5932" s="1">
        <v>5</v>
      </c>
      <c r="N5932" s="1">
        <v>4.8</v>
      </c>
      <c r="P5932" s="2">
        <f t="shared" si="386"/>
        <v>83.14</v>
      </c>
      <c r="R5932" t="str">
        <f t="shared" si="384"/>
        <v/>
      </c>
    </row>
    <row r="5933" spans="1:18" ht="20.399999999999999" x14ac:dyDescent="0.35">
      <c r="A5933" s="1">
        <v>5931</v>
      </c>
      <c r="B5933" s="1" t="s">
        <v>685</v>
      </c>
      <c r="C5933" s="1" t="s">
        <v>15</v>
      </c>
      <c r="D5933" s="1">
        <v>2012</v>
      </c>
      <c r="E5933" s="1">
        <v>52500</v>
      </c>
      <c r="F5933" s="1" t="s">
        <v>28</v>
      </c>
      <c r="G5933" s="1" t="s">
        <v>17</v>
      </c>
      <c r="H5933" s="1" t="s">
        <v>36</v>
      </c>
      <c r="I5933" s="1">
        <v>16.02</v>
      </c>
      <c r="J5933" s="1" t="s">
        <v>24</v>
      </c>
      <c r="K5933" s="1" t="s">
        <v>505</v>
      </c>
      <c r="L5933" s="1">
        <v>7</v>
      </c>
      <c r="N5933" s="1">
        <v>5.25</v>
      </c>
      <c r="P5933" s="2">
        <f t="shared" si="386"/>
        <v>93.7</v>
      </c>
      <c r="R5933" t="str">
        <f t="shared" si="384"/>
        <v/>
      </c>
    </row>
    <row r="5934" spans="1:18" ht="20.399999999999999" x14ac:dyDescent="0.35">
      <c r="A5934" s="1">
        <v>5932</v>
      </c>
      <c r="B5934" s="1" t="s">
        <v>553</v>
      </c>
      <c r="C5934" s="1" t="s">
        <v>27</v>
      </c>
      <c r="D5934" s="1">
        <v>2016</v>
      </c>
      <c r="E5934" s="1">
        <v>5700</v>
      </c>
      <c r="F5934" s="1" t="s">
        <v>28</v>
      </c>
      <c r="G5934" s="1" t="s">
        <v>17</v>
      </c>
      <c r="H5934" s="1" t="s">
        <v>18</v>
      </c>
      <c r="I5934" s="1">
        <v>24.7</v>
      </c>
      <c r="J5934" s="1" t="s">
        <v>24</v>
      </c>
      <c r="K5934" s="1" t="s">
        <v>464</v>
      </c>
      <c r="L5934" s="1">
        <v>5</v>
      </c>
      <c r="N5934" s="1">
        <v>2.8</v>
      </c>
      <c r="P5934" s="2">
        <f t="shared" si="386"/>
        <v>47.3</v>
      </c>
      <c r="R5934" t="str">
        <f t="shared" si="384"/>
        <v/>
      </c>
    </row>
    <row r="5935" spans="1:18" ht="20.399999999999999" x14ac:dyDescent="0.35">
      <c r="A5935" s="1">
        <v>5933</v>
      </c>
      <c r="B5935" s="1" t="s">
        <v>1788</v>
      </c>
      <c r="C5935" s="1" t="s">
        <v>53</v>
      </c>
      <c r="D5935" s="1">
        <v>2014</v>
      </c>
      <c r="E5935" s="1">
        <v>53340</v>
      </c>
      <c r="F5935" s="1" t="s">
        <v>23</v>
      </c>
      <c r="G5935" s="1" t="s">
        <v>17</v>
      </c>
      <c r="H5935" s="1" t="s">
        <v>18</v>
      </c>
      <c r="I5935" s="1">
        <v>21.9</v>
      </c>
      <c r="J5935" s="1" t="s">
        <v>24</v>
      </c>
      <c r="K5935" s="1" t="s">
        <v>32</v>
      </c>
      <c r="L5935" s="1">
        <v>5</v>
      </c>
      <c r="N5935" s="1">
        <v>4.3499999999999996</v>
      </c>
      <c r="P5935" s="2">
        <f t="shared" si="386"/>
        <v>88.76</v>
      </c>
      <c r="R5935" t="str">
        <f t="shared" si="384"/>
        <v/>
      </c>
    </row>
    <row r="5936" spans="1:18" ht="20.399999999999999" x14ac:dyDescent="0.35">
      <c r="A5936" s="1">
        <v>5934</v>
      </c>
      <c r="B5936" s="1" t="s">
        <v>655</v>
      </c>
      <c r="C5936" s="1" t="s">
        <v>57</v>
      </c>
      <c r="D5936" s="1">
        <v>2014</v>
      </c>
      <c r="E5936" s="1">
        <v>57000</v>
      </c>
      <c r="F5936" s="1" t="s">
        <v>23</v>
      </c>
      <c r="G5936" s="1" t="s">
        <v>17</v>
      </c>
      <c r="H5936" s="1" t="s">
        <v>18</v>
      </c>
      <c r="I5936" s="1">
        <v>22.7</v>
      </c>
      <c r="J5936" s="1" t="s">
        <v>24</v>
      </c>
      <c r="K5936" s="1" t="s">
        <v>210</v>
      </c>
      <c r="L5936" s="1">
        <v>5</v>
      </c>
      <c r="N5936" s="1">
        <v>5.49</v>
      </c>
      <c r="P5936" s="2">
        <f t="shared" si="386"/>
        <v>89.84</v>
      </c>
      <c r="R5936" t="str">
        <f t="shared" si="384"/>
        <v/>
      </c>
    </row>
    <row r="5937" spans="1:18" ht="20.399999999999999" x14ac:dyDescent="0.35">
      <c r="A5937" s="1">
        <v>5935</v>
      </c>
      <c r="B5937" s="1" t="s">
        <v>2800</v>
      </c>
      <c r="C5937" s="1" t="s">
        <v>22</v>
      </c>
      <c r="D5937" s="1">
        <v>2015</v>
      </c>
      <c r="E5937" s="1">
        <v>59525</v>
      </c>
      <c r="F5937" s="1" t="s">
        <v>16</v>
      </c>
      <c r="G5937" s="1" t="s">
        <v>17</v>
      </c>
      <c r="H5937" s="1" t="s">
        <v>36</v>
      </c>
      <c r="I5937" s="1">
        <v>32.26</v>
      </c>
      <c r="J5937" s="1" t="s">
        <v>19</v>
      </c>
      <c r="K5937" s="1" t="s">
        <v>1027</v>
      </c>
      <c r="L5937" s="1">
        <v>4</v>
      </c>
      <c r="N5937" s="1">
        <v>3.1</v>
      </c>
      <c r="P5937" s="2">
        <f t="shared" si="386"/>
        <v>58.2</v>
      </c>
      <c r="R5937" t="str">
        <f t="shared" si="384"/>
        <v/>
      </c>
    </row>
    <row r="5938" spans="1:18" ht="20.399999999999999" x14ac:dyDescent="0.35">
      <c r="A5938" s="1">
        <v>5936</v>
      </c>
      <c r="B5938" s="1" t="s">
        <v>1512</v>
      </c>
      <c r="C5938" s="1" t="s">
        <v>74</v>
      </c>
      <c r="D5938" s="1">
        <v>2014</v>
      </c>
      <c r="E5938" s="1">
        <v>58000</v>
      </c>
      <c r="F5938" s="1" t="s">
        <v>23</v>
      </c>
      <c r="G5938" s="1" t="s">
        <v>17</v>
      </c>
      <c r="H5938" s="1" t="s">
        <v>18</v>
      </c>
      <c r="I5938" s="1">
        <v>20.34</v>
      </c>
      <c r="J5938" s="1" t="s">
        <v>24</v>
      </c>
      <c r="K5938" s="1" t="s">
        <v>147</v>
      </c>
      <c r="L5938" s="1">
        <v>5</v>
      </c>
      <c r="N5938" s="1">
        <v>6.5</v>
      </c>
      <c r="P5938" s="2">
        <f t="shared" si="386"/>
        <v>103.2</v>
      </c>
      <c r="R5938" t="str">
        <f t="shared" si="384"/>
        <v/>
      </c>
    </row>
    <row r="5939" spans="1:18" ht="20.399999999999999" x14ac:dyDescent="0.35">
      <c r="A5939" s="1">
        <v>5937</v>
      </c>
      <c r="B5939" s="1" t="s">
        <v>2801</v>
      </c>
      <c r="C5939" s="1" t="s">
        <v>74</v>
      </c>
      <c r="D5939" s="1">
        <v>2011</v>
      </c>
      <c r="E5939" s="1">
        <v>73000</v>
      </c>
      <c r="F5939" s="1" t="s">
        <v>23</v>
      </c>
      <c r="G5939" s="1" t="s">
        <v>17</v>
      </c>
      <c r="H5939" s="1" t="s">
        <v>18</v>
      </c>
      <c r="I5939" s="1">
        <v>12.05</v>
      </c>
      <c r="J5939" s="1" t="s">
        <v>24</v>
      </c>
      <c r="K5939" s="1" t="s">
        <v>266</v>
      </c>
      <c r="L5939" s="1">
        <v>8</v>
      </c>
      <c r="N5939" s="1">
        <v>6.4</v>
      </c>
      <c r="P5939" s="2">
        <f t="shared" si="386"/>
        <v>120</v>
      </c>
      <c r="R5939" t="str">
        <f t="shared" si="384"/>
        <v/>
      </c>
    </row>
    <row r="5940" spans="1:18" ht="20.399999999999999" x14ac:dyDescent="0.35">
      <c r="A5940" s="1">
        <v>5938</v>
      </c>
      <c r="B5940" s="1" t="s">
        <v>2802</v>
      </c>
      <c r="C5940" s="1" t="s">
        <v>53</v>
      </c>
      <c r="D5940" s="1">
        <v>2016</v>
      </c>
      <c r="E5940" s="1">
        <v>33554</v>
      </c>
      <c r="F5940" s="1" t="s">
        <v>23</v>
      </c>
      <c r="G5940" s="1" t="s">
        <v>17</v>
      </c>
      <c r="H5940" s="1" t="s">
        <v>18</v>
      </c>
      <c r="I5940" s="1">
        <v>25.83</v>
      </c>
      <c r="J5940" s="1" t="s">
        <v>24</v>
      </c>
      <c r="K5940" s="1" t="s">
        <v>405</v>
      </c>
      <c r="L5940" s="1">
        <v>5</v>
      </c>
      <c r="N5940" s="1">
        <v>6.22</v>
      </c>
      <c r="P5940" s="2">
        <f t="shared" si="386"/>
        <v>99</v>
      </c>
      <c r="R5940" t="str">
        <f t="shared" si="384"/>
        <v/>
      </c>
    </row>
    <row r="5941" spans="1:18" ht="20.399999999999999" x14ac:dyDescent="0.35">
      <c r="A5941" s="1">
        <v>5939</v>
      </c>
      <c r="B5941" s="1" t="s">
        <v>1109</v>
      </c>
      <c r="C5941" s="1" t="s">
        <v>15</v>
      </c>
      <c r="D5941" s="1">
        <v>2012</v>
      </c>
      <c r="E5941" s="1">
        <v>106000</v>
      </c>
      <c r="F5941" s="1" t="s">
        <v>23</v>
      </c>
      <c r="G5941" s="1" t="s">
        <v>17</v>
      </c>
      <c r="H5941" s="1" t="s">
        <v>18</v>
      </c>
      <c r="I5941" s="1">
        <v>12.99</v>
      </c>
      <c r="J5941" s="1" t="s">
        <v>24</v>
      </c>
      <c r="K5941" s="1" t="s">
        <v>363</v>
      </c>
      <c r="L5941" s="1">
        <v>8</v>
      </c>
      <c r="N5941" s="1">
        <v>8.4</v>
      </c>
      <c r="P5941" s="2">
        <f t="shared" si="386"/>
        <v>100</v>
      </c>
      <c r="R5941" t="str">
        <f t="shared" si="384"/>
        <v/>
      </c>
    </row>
    <row r="5942" spans="1:18" ht="20.399999999999999" x14ac:dyDescent="0.35">
      <c r="A5942" s="1">
        <v>5940</v>
      </c>
      <c r="B5942" s="1" t="s">
        <v>2081</v>
      </c>
      <c r="C5942" s="1" t="s">
        <v>22</v>
      </c>
      <c r="D5942" s="1">
        <v>2018</v>
      </c>
      <c r="E5942" s="1">
        <v>27000</v>
      </c>
      <c r="F5942" s="1" t="s">
        <v>23</v>
      </c>
      <c r="G5942" s="1" t="s">
        <v>17</v>
      </c>
      <c r="H5942" s="1" t="s">
        <v>18</v>
      </c>
      <c r="I5942" s="1">
        <v>28.4</v>
      </c>
      <c r="J5942" s="1" t="s">
        <v>24</v>
      </c>
      <c r="K5942" s="1" t="s">
        <v>1043</v>
      </c>
      <c r="L5942" s="1">
        <v>5</v>
      </c>
      <c r="M5942" s="1" t="s">
        <v>2082</v>
      </c>
      <c r="N5942" s="1">
        <v>5.9</v>
      </c>
      <c r="P5942" s="2">
        <f t="shared" si="386"/>
        <v>73.75</v>
      </c>
      <c r="Q5942">
        <f t="shared" si="385"/>
        <v>791000</v>
      </c>
      <c r="R5942">
        <f t="shared" si="384"/>
        <v>99.990676359039185</v>
      </c>
    </row>
    <row r="5943" spans="1:18" ht="20.399999999999999" x14ac:dyDescent="0.35">
      <c r="A5943" s="1">
        <v>5941</v>
      </c>
      <c r="B5943" s="1" t="s">
        <v>2043</v>
      </c>
      <c r="C5943" s="1" t="s">
        <v>22</v>
      </c>
      <c r="D5943" s="1">
        <v>2018</v>
      </c>
      <c r="E5943" s="1">
        <v>1000</v>
      </c>
      <c r="F5943" s="1" t="s">
        <v>28</v>
      </c>
      <c r="G5943" s="1" t="s">
        <v>17</v>
      </c>
      <c r="H5943" s="1" t="s">
        <v>18</v>
      </c>
      <c r="I5943" s="1">
        <v>25.17</v>
      </c>
      <c r="J5943" s="1" t="s">
        <v>24</v>
      </c>
      <c r="K5943" s="1" t="s">
        <v>149</v>
      </c>
      <c r="L5943" s="1">
        <v>5</v>
      </c>
      <c r="M5943" s="1" t="s">
        <v>2803</v>
      </c>
      <c r="N5943" s="1">
        <v>3.4</v>
      </c>
      <c r="P5943" s="2">
        <f t="shared" si="386"/>
        <v>53.3</v>
      </c>
      <c r="Q5943">
        <f t="shared" si="385"/>
        <v>445000</v>
      </c>
      <c r="R5943">
        <f t="shared" si="384"/>
        <v>99.988022471910114</v>
      </c>
    </row>
    <row r="5944" spans="1:18" ht="20.399999999999999" x14ac:dyDescent="0.35">
      <c r="A5944" s="1">
        <v>5942</v>
      </c>
      <c r="B5944" s="1" t="s">
        <v>1974</v>
      </c>
      <c r="C5944" s="1" t="s">
        <v>43</v>
      </c>
      <c r="D5944" s="1">
        <v>2011</v>
      </c>
      <c r="E5944" s="1">
        <v>119000</v>
      </c>
      <c r="F5944" s="1" t="s">
        <v>23</v>
      </c>
      <c r="G5944" s="1" t="s">
        <v>17</v>
      </c>
      <c r="H5944" s="1" t="s">
        <v>145</v>
      </c>
      <c r="I5944" s="1">
        <v>13.1</v>
      </c>
      <c r="J5944" s="1" t="s">
        <v>24</v>
      </c>
      <c r="K5944" s="1" t="s">
        <v>524</v>
      </c>
      <c r="L5944" s="1">
        <v>7</v>
      </c>
      <c r="N5944" s="1">
        <v>6.5</v>
      </c>
      <c r="P5944" s="2">
        <f t="shared" si="386"/>
        <v>141</v>
      </c>
      <c r="R5944" t="str">
        <f t="shared" si="384"/>
        <v/>
      </c>
    </row>
    <row r="5945" spans="1:18" ht="20.399999999999999" x14ac:dyDescent="0.35">
      <c r="A5945" s="1">
        <v>5943</v>
      </c>
      <c r="B5945" s="1" t="s">
        <v>2804</v>
      </c>
      <c r="C5945" s="1" t="s">
        <v>27</v>
      </c>
      <c r="D5945" s="1">
        <v>2002</v>
      </c>
      <c r="E5945" s="1">
        <v>75000</v>
      </c>
      <c r="F5945" s="1" t="s">
        <v>23</v>
      </c>
      <c r="G5945" s="1" t="s">
        <v>17</v>
      </c>
      <c r="H5945" s="1" t="s">
        <v>18</v>
      </c>
      <c r="I5945" s="1">
        <v>0</v>
      </c>
      <c r="J5945" s="1" t="s">
        <v>24</v>
      </c>
      <c r="K5945" s="1" t="s">
        <v>188</v>
      </c>
      <c r="L5945" s="1">
        <v>6</v>
      </c>
      <c r="N5945" s="1">
        <v>1.7</v>
      </c>
      <c r="P5945" s="2"/>
      <c r="R5945" t="str">
        <f t="shared" si="384"/>
        <v/>
      </c>
    </row>
    <row r="5946" spans="1:18" ht="20.399999999999999" x14ac:dyDescent="0.35">
      <c r="A5946" s="1">
        <v>5944</v>
      </c>
      <c r="B5946" s="1" t="s">
        <v>460</v>
      </c>
      <c r="C5946" s="1" t="s">
        <v>61</v>
      </c>
      <c r="D5946" s="1">
        <v>2015</v>
      </c>
      <c r="E5946" s="1">
        <v>64000</v>
      </c>
      <c r="F5946" s="1" t="s">
        <v>28</v>
      </c>
      <c r="G5946" s="1" t="s">
        <v>17</v>
      </c>
      <c r="H5946" s="1" t="s">
        <v>18</v>
      </c>
      <c r="I5946" s="1">
        <v>18.88</v>
      </c>
      <c r="J5946" s="1" t="s">
        <v>24</v>
      </c>
      <c r="K5946" s="1" t="s">
        <v>461</v>
      </c>
      <c r="L5946" s="1">
        <v>5</v>
      </c>
      <c r="N5946" s="1">
        <v>6</v>
      </c>
      <c r="P5946" s="2">
        <f t="shared" ref="P5946:P5986" si="387">--LEFT(K5946, FIND(" ", K5946) - 1)</f>
        <v>123.24</v>
      </c>
      <c r="R5946" t="str">
        <f t="shared" si="384"/>
        <v/>
      </c>
    </row>
    <row r="5947" spans="1:18" ht="20.399999999999999" x14ac:dyDescent="0.35">
      <c r="A5947" s="1">
        <v>5945</v>
      </c>
      <c r="B5947" s="1" t="s">
        <v>446</v>
      </c>
      <c r="C5947" s="1" t="s">
        <v>39</v>
      </c>
      <c r="D5947" s="1">
        <v>2016</v>
      </c>
      <c r="E5947" s="1">
        <v>63738</v>
      </c>
      <c r="F5947" s="1" t="s">
        <v>23</v>
      </c>
      <c r="G5947" s="1" t="s">
        <v>17</v>
      </c>
      <c r="H5947" s="1" t="s">
        <v>18</v>
      </c>
      <c r="I5947" s="1">
        <v>19.670000000000002</v>
      </c>
      <c r="J5947" s="1" t="s">
        <v>24</v>
      </c>
      <c r="K5947" s="1" t="s">
        <v>25</v>
      </c>
      <c r="L5947" s="1">
        <v>5</v>
      </c>
      <c r="N5947" s="1">
        <v>11.9</v>
      </c>
      <c r="P5947" s="2">
        <f t="shared" si="387"/>
        <v>126.2</v>
      </c>
      <c r="R5947" t="str">
        <f t="shared" si="384"/>
        <v/>
      </c>
    </row>
    <row r="5948" spans="1:18" ht="20.399999999999999" x14ac:dyDescent="0.35">
      <c r="A5948" s="1">
        <v>5946</v>
      </c>
      <c r="B5948" s="1" t="s">
        <v>786</v>
      </c>
      <c r="C5948" s="1" t="s">
        <v>74</v>
      </c>
      <c r="D5948" s="1">
        <v>2016</v>
      </c>
      <c r="E5948" s="1">
        <v>16000</v>
      </c>
      <c r="F5948" s="1" t="s">
        <v>23</v>
      </c>
      <c r="G5948" s="1" t="s">
        <v>35</v>
      </c>
      <c r="H5948" s="1" t="s">
        <v>18</v>
      </c>
      <c r="I5948" s="1">
        <v>14.69</v>
      </c>
      <c r="J5948" s="1" t="s">
        <v>24</v>
      </c>
      <c r="K5948" s="1" t="s">
        <v>321</v>
      </c>
      <c r="L5948" s="1">
        <v>5</v>
      </c>
      <c r="N5948" s="1">
        <v>48</v>
      </c>
      <c r="P5948" s="2">
        <f t="shared" si="387"/>
        <v>258</v>
      </c>
      <c r="R5948" t="str">
        <f t="shared" si="384"/>
        <v/>
      </c>
    </row>
    <row r="5949" spans="1:18" ht="20.399999999999999" x14ac:dyDescent="0.35">
      <c r="A5949" s="1">
        <v>5947</v>
      </c>
      <c r="B5949" s="1" t="s">
        <v>2805</v>
      </c>
      <c r="C5949" s="1" t="s">
        <v>15</v>
      </c>
      <c r="D5949" s="1">
        <v>2017</v>
      </c>
      <c r="E5949" s="1">
        <v>28000</v>
      </c>
      <c r="F5949" s="1" t="s">
        <v>28</v>
      </c>
      <c r="G5949" s="1" t="s">
        <v>35</v>
      </c>
      <c r="H5949" s="1" t="s">
        <v>18</v>
      </c>
      <c r="I5949" s="1">
        <v>18.690000000000001</v>
      </c>
      <c r="J5949" s="1" t="s">
        <v>24</v>
      </c>
      <c r="K5949" s="1" t="s">
        <v>2806</v>
      </c>
      <c r="L5949" s="1">
        <v>7</v>
      </c>
      <c r="M5949" s="1" t="s">
        <v>55</v>
      </c>
      <c r="N5949" s="1">
        <v>8</v>
      </c>
      <c r="P5949" s="2">
        <f t="shared" si="387"/>
        <v>103</v>
      </c>
      <c r="Q5949">
        <f t="shared" si="385"/>
        <v>1065000</v>
      </c>
      <c r="R5949">
        <f t="shared" si="384"/>
        <v>99.990328638497644</v>
      </c>
    </row>
    <row r="5950" spans="1:18" ht="20.399999999999999" x14ac:dyDescent="0.35">
      <c r="A5950" s="1">
        <v>5948</v>
      </c>
      <c r="B5950" s="1" t="s">
        <v>2807</v>
      </c>
      <c r="C5950" s="1" t="s">
        <v>39</v>
      </c>
      <c r="D5950" s="1">
        <v>2007</v>
      </c>
      <c r="E5950" s="1">
        <v>91000</v>
      </c>
      <c r="F5950" s="1" t="s">
        <v>23</v>
      </c>
      <c r="G5950" s="1" t="s">
        <v>35</v>
      </c>
      <c r="H5950" s="1" t="s">
        <v>36</v>
      </c>
      <c r="I5950" s="1">
        <v>15.6</v>
      </c>
      <c r="J5950" s="1" t="s">
        <v>24</v>
      </c>
      <c r="K5950" s="1" t="s">
        <v>360</v>
      </c>
      <c r="L5950" s="1">
        <v>5</v>
      </c>
      <c r="N5950" s="1">
        <v>2.4500000000000002</v>
      </c>
      <c r="P5950" s="2">
        <f t="shared" si="387"/>
        <v>106</v>
      </c>
      <c r="R5950" t="str">
        <f t="shared" si="384"/>
        <v/>
      </c>
    </row>
    <row r="5951" spans="1:18" ht="20.399999999999999" x14ac:dyDescent="0.35">
      <c r="A5951" s="1">
        <v>5949</v>
      </c>
      <c r="B5951" s="1" t="s">
        <v>694</v>
      </c>
      <c r="C5951" s="1" t="s">
        <v>57</v>
      </c>
      <c r="D5951" s="1">
        <v>2013</v>
      </c>
      <c r="E5951" s="1">
        <v>25000</v>
      </c>
      <c r="F5951" s="1" t="s">
        <v>28</v>
      </c>
      <c r="G5951" s="1" t="s">
        <v>17</v>
      </c>
      <c r="H5951" s="1" t="s">
        <v>18</v>
      </c>
      <c r="I5951" s="1">
        <v>18.600000000000001</v>
      </c>
      <c r="J5951" s="1" t="s">
        <v>24</v>
      </c>
      <c r="K5951" s="1" t="s">
        <v>695</v>
      </c>
      <c r="L5951" s="1">
        <v>5</v>
      </c>
      <c r="N5951" s="1">
        <v>1.75</v>
      </c>
      <c r="P5951" s="2">
        <f t="shared" si="387"/>
        <v>79.400000000000006</v>
      </c>
      <c r="R5951" t="str">
        <f t="shared" si="384"/>
        <v/>
      </c>
    </row>
    <row r="5952" spans="1:18" ht="20.399999999999999" x14ac:dyDescent="0.35">
      <c r="A5952" s="1">
        <v>5950</v>
      </c>
      <c r="B5952" s="1" t="s">
        <v>1012</v>
      </c>
      <c r="C5952" s="1" t="s">
        <v>74</v>
      </c>
      <c r="D5952" s="1">
        <v>2014</v>
      </c>
      <c r="E5952" s="1">
        <v>65630</v>
      </c>
      <c r="F5952" s="1" t="s">
        <v>23</v>
      </c>
      <c r="G5952" s="1" t="s">
        <v>35</v>
      </c>
      <c r="H5952" s="1" t="s">
        <v>18</v>
      </c>
      <c r="I5952" s="1">
        <v>15.73</v>
      </c>
      <c r="J5952" s="1" t="s">
        <v>24</v>
      </c>
      <c r="K5952" s="1" t="s">
        <v>139</v>
      </c>
      <c r="L5952" s="1">
        <v>5</v>
      </c>
      <c r="N5952" s="1">
        <v>21.75</v>
      </c>
      <c r="P5952" s="2">
        <f t="shared" si="387"/>
        <v>174.33</v>
      </c>
      <c r="R5952" t="str">
        <f t="shared" si="384"/>
        <v/>
      </c>
    </row>
    <row r="5953" spans="1:18" ht="20.399999999999999" x14ac:dyDescent="0.35">
      <c r="A5953" s="1">
        <v>5951</v>
      </c>
      <c r="B5953" s="1" t="s">
        <v>526</v>
      </c>
      <c r="C5953" s="1" t="s">
        <v>22</v>
      </c>
      <c r="D5953" s="1">
        <v>2014</v>
      </c>
      <c r="E5953" s="1">
        <v>48094</v>
      </c>
      <c r="F5953" s="1" t="s">
        <v>28</v>
      </c>
      <c r="G5953" s="1" t="s">
        <v>17</v>
      </c>
      <c r="H5953" s="1" t="s">
        <v>18</v>
      </c>
      <c r="I5953" s="1">
        <v>17</v>
      </c>
      <c r="J5953" s="1" t="s">
        <v>24</v>
      </c>
      <c r="K5953" s="1" t="s">
        <v>466</v>
      </c>
      <c r="L5953" s="1">
        <v>5</v>
      </c>
      <c r="N5953" s="1">
        <v>7.25</v>
      </c>
      <c r="P5953" s="2">
        <f t="shared" si="387"/>
        <v>118</v>
      </c>
      <c r="R5953" t="str">
        <f t="shared" si="384"/>
        <v/>
      </c>
    </row>
    <row r="5954" spans="1:18" ht="20.399999999999999" x14ac:dyDescent="0.35">
      <c r="A5954" s="1">
        <v>5952</v>
      </c>
      <c r="B5954" s="1" t="s">
        <v>1255</v>
      </c>
      <c r="C5954" s="1" t="s">
        <v>22</v>
      </c>
      <c r="D5954" s="1">
        <v>2009</v>
      </c>
      <c r="E5954" s="1">
        <v>90456</v>
      </c>
      <c r="F5954" s="1" t="s">
        <v>28</v>
      </c>
      <c r="G5954" s="1" t="s">
        <v>17</v>
      </c>
      <c r="H5954" s="1" t="s">
        <v>36</v>
      </c>
      <c r="I5954" s="1">
        <v>16.100000000000001</v>
      </c>
      <c r="J5954" s="1" t="s">
        <v>24</v>
      </c>
      <c r="K5954" s="1" t="s">
        <v>1179</v>
      </c>
      <c r="L5954" s="1">
        <v>5</v>
      </c>
      <c r="N5954" s="1">
        <v>3</v>
      </c>
      <c r="P5954" s="2">
        <f t="shared" si="387"/>
        <v>88.2</v>
      </c>
      <c r="R5954" t="str">
        <f t="shared" si="384"/>
        <v/>
      </c>
    </row>
    <row r="5955" spans="1:18" ht="20.399999999999999" x14ac:dyDescent="0.35">
      <c r="A5955" s="1">
        <v>5953</v>
      </c>
      <c r="B5955" s="1" t="s">
        <v>411</v>
      </c>
      <c r="C5955" s="1" t="s">
        <v>43</v>
      </c>
      <c r="D5955" s="1">
        <v>2012</v>
      </c>
      <c r="E5955" s="1">
        <v>140000</v>
      </c>
      <c r="F5955" s="1" t="s">
        <v>23</v>
      </c>
      <c r="G5955" s="1" t="s">
        <v>17</v>
      </c>
      <c r="H5955" s="1" t="s">
        <v>18</v>
      </c>
      <c r="I5955" s="1">
        <v>20</v>
      </c>
      <c r="J5955" s="1" t="s">
        <v>24</v>
      </c>
      <c r="K5955" s="1" t="s">
        <v>159</v>
      </c>
      <c r="L5955" s="1">
        <v>5</v>
      </c>
      <c r="N5955" s="1">
        <v>2.5099999999999998</v>
      </c>
      <c r="P5955" s="2">
        <f t="shared" si="387"/>
        <v>68</v>
      </c>
      <c r="R5955" t="str">
        <f t="shared" si="384"/>
        <v/>
      </c>
    </row>
    <row r="5956" spans="1:18" ht="20.399999999999999" x14ac:dyDescent="0.35">
      <c r="A5956" s="1">
        <v>5954</v>
      </c>
      <c r="B5956" s="1" t="s">
        <v>696</v>
      </c>
      <c r="C5956" s="1" t="s">
        <v>27</v>
      </c>
      <c r="D5956" s="1">
        <v>2015</v>
      </c>
      <c r="E5956" s="1">
        <v>95000</v>
      </c>
      <c r="F5956" s="1" t="s">
        <v>23</v>
      </c>
      <c r="G5956" s="1" t="s">
        <v>35</v>
      </c>
      <c r="H5956" s="1" t="s">
        <v>18</v>
      </c>
      <c r="I5956" s="1">
        <v>12.55</v>
      </c>
      <c r="J5956" s="1" t="s">
        <v>24</v>
      </c>
      <c r="K5956" s="1" t="s">
        <v>207</v>
      </c>
      <c r="L5956" s="1">
        <v>7</v>
      </c>
      <c r="N5956" s="1">
        <v>19.600000000000001</v>
      </c>
      <c r="P5956" s="2">
        <f t="shared" si="387"/>
        <v>168.5</v>
      </c>
      <c r="R5956" t="str">
        <f t="shared" si="384"/>
        <v/>
      </c>
    </row>
    <row r="5957" spans="1:18" ht="20.399999999999999" x14ac:dyDescent="0.35">
      <c r="A5957" s="1">
        <v>5955</v>
      </c>
      <c r="B5957" s="1" t="s">
        <v>162</v>
      </c>
      <c r="C5957" s="1" t="s">
        <v>22</v>
      </c>
      <c r="D5957" s="1">
        <v>2013</v>
      </c>
      <c r="E5957" s="1">
        <v>79000</v>
      </c>
      <c r="F5957" s="1" t="s">
        <v>23</v>
      </c>
      <c r="G5957" s="1" t="s">
        <v>17</v>
      </c>
      <c r="H5957" s="1" t="s">
        <v>36</v>
      </c>
      <c r="I5957" s="1">
        <v>15.8</v>
      </c>
      <c r="J5957" s="1" t="s">
        <v>24</v>
      </c>
      <c r="K5957" s="1" t="s">
        <v>163</v>
      </c>
      <c r="L5957" s="1">
        <v>5</v>
      </c>
      <c r="N5957" s="1">
        <v>15.5</v>
      </c>
      <c r="P5957" s="2">
        <f t="shared" si="387"/>
        <v>170</v>
      </c>
      <c r="R5957" t="str">
        <f t="shared" si="384"/>
        <v/>
      </c>
    </row>
    <row r="5958" spans="1:18" ht="20.399999999999999" x14ac:dyDescent="0.35">
      <c r="A5958" s="1">
        <v>5956</v>
      </c>
      <c r="B5958" s="1" t="s">
        <v>1205</v>
      </c>
      <c r="C5958" s="1" t="s">
        <v>27</v>
      </c>
      <c r="D5958" s="1">
        <v>2012</v>
      </c>
      <c r="E5958" s="1">
        <v>96000</v>
      </c>
      <c r="F5958" s="1" t="s">
        <v>23</v>
      </c>
      <c r="G5958" s="1" t="s">
        <v>17</v>
      </c>
      <c r="H5958" s="1" t="s">
        <v>18</v>
      </c>
      <c r="I5958" s="1">
        <v>12.99</v>
      </c>
      <c r="J5958" s="1" t="s">
        <v>24</v>
      </c>
      <c r="K5958" s="1" t="s">
        <v>363</v>
      </c>
      <c r="L5958" s="1">
        <v>7</v>
      </c>
      <c r="N5958" s="1">
        <v>11.5</v>
      </c>
      <c r="P5958" s="2">
        <f t="shared" si="387"/>
        <v>100</v>
      </c>
      <c r="R5958" t="str">
        <f t="shared" si="384"/>
        <v/>
      </c>
    </row>
    <row r="5959" spans="1:18" ht="20.399999999999999" x14ac:dyDescent="0.35">
      <c r="A5959" s="1">
        <v>5957</v>
      </c>
      <c r="B5959" s="1" t="s">
        <v>1245</v>
      </c>
      <c r="C5959" s="1" t="s">
        <v>34</v>
      </c>
      <c r="D5959" s="1">
        <v>2004</v>
      </c>
      <c r="E5959" s="1">
        <v>186679</v>
      </c>
      <c r="F5959" s="1" t="s">
        <v>28</v>
      </c>
      <c r="G5959" s="1" t="s">
        <v>17</v>
      </c>
      <c r="H5959" s="1" t="s">
        <v>36</v>
      </c>
      <c r="I5959" s="1">
        <v>13</v>
      </c>
      <c r="J5959" s="1" t="s">
        <v>24</v>
      </c>
      <c r="K5959" s="1" t="s">
        <v>363</v>
      </c>
      <c r="L5959" s="1">
        <v>5</v>
      </c>
      <c r="N5959" s="1">
        <v>1.76</v>
      </c>
      <c r="P5959" s="2">
        <f t="shared" si="387"/>
        <v>100</v>
      </c>
      <c r="R5959" t="str">
        <f t="shared" si="384"/>
        <v/>
      </c>
    </row>
    <row r="5960" spans="1:18" ht="20.399999999999999" x14ac:dyDescent="0.35">
      <c r="A5960" s="1">
        <v>5958</v>
      </c>
      <c r="B5960" s="1" t="s">
        <v>68</v>
      </c>
      <c r="C5960" s="1" t="s">
        <v>43</v>
      </c>
      <c r="D5960" s="1">
        <v>2015</v>
      </c>
      <c r="E5960" s="1">
        <v>91000</v>
      </c>
      <c r="F5960" s="1" t="s">
        <v>23</v>
      </c>
      <c r="G5960" s="1" t="s">
        <v>17</v>
      </c>
      <c r="H5960" s="1" t="s">
        <v>18</v>
      </c>
      <c r="I5960" s="1">
        <v>25.8</v>
      </c>
      <c r="J5960" s="1" t="s">
        <v>24</v>
      </c>
      <c r="K5960" s="1" t="s">
        <v>69</v>
      </c>
      <c r="L5960" s="1">
        <v>5</v>
      </c>
      <c r="N5960" s="1">
        <v>4.68</v>
      </c>
      <c r="P5960" s="2">
        <f t="shared" si="387"/>
        <v>98.6</v>
      </c>
      <c r="R5960" t="str">
        <f t="shared" si="384"/>
        <v/>
      </c>
    </row>
    <row r="5961" spans="1:18" ht="20.399999999999999" x14ac:dyDescent="0.35">
      <c r="A5961" s="1">
        <v>5959</v>
      </c>
      <c r="B5961" s="1" t="s">
        <v>2808</v>
      </c>
      <c r="C5961" s="1" t="s">
        <v>61</v>
      </c>
      <c r="D5961" s="1">
        <v>2010</v>
      </c>
      <c r="E5961" s="1">
        <v>109703</v>
      </c>
      <c r="F5961" s="1" t="s">
        <v>28</v>
      </c>
      <c r="G5961" s="1" t="s">
        <v>35</v>
      </c>
      <c r="H5961" s="1" t="s">
        <v>36</v>
      </c>
      <c r="I5961" s="1">
        <v>14.28</v>
      </c>
      <c r="J5961" s="1" t="s">
        <v>24</v>
      </c>
      <c r="K5961" s="1" t="s">
        <v>127</v>
      </c>
      <c r="L5961" s="1">
        <v>5</v>
      </c>
      <c r="M5961" s="1" t="s">
        <v>2809</v>
      </c>
      <c r="N5961" s="1">
        <v>4</v>
      </c>
      <c r="P5961" s="2">
        <f t="shared" si="387"/>
        <v>138.03</v>
      </c>
      <c r="Q5961">
        <f t="shared" si="385"/>
        <v>2046000</v>
      </c>
      <c r="R5961">
        <f t="shared" si="384"/>
        <v>99.993253665689153</v>
      </c>
    </row>
    <row r="5962" spans="1:18" ht="20.399999999999999" x14ac:dyDescent="0.35">
      <c r="A5962" s="1">
        <v>5960</v>
      </c>
      <c r="B5962" s="1" t="s">
        <v>1323</v>
      </c>
      <c r="C5962" s="1" t="s">
        <v>39</v>
      </c>
      <c r="D5962" s="1">
        <v>2012</v>
      </c>
      <c r="E5962" s="1">
        <v>110000</v>
      </c>
      <c r="F5962" s="1" t="s">
        <v>23</v>
      </c>
      <c r="G5962" s="1" t="s">
        <v>17</v>
      </c>
      <c r="H5962" s="1" t="s">
        <v>18</v>
      </c>
      <c r="I5962" s="1">
        <v>22.3</v>
      </c>
      <c r="J5962" s="1" t="s">
        <v>24</v>
      </c>
      <c r="K5962" s="1" t="s">
        <v>51</v>
      </c>
      <c r="L5962" s="1">
        <v>5</v>
      </c>
      <c r="N5962" s="1">
        <v>2.8</v>
      </c>
      <c r="P5962" s="2">
        <f t="shared" si="387"/>
        <v>74</v>
      </c>
      <c r="R5962" t="str">
        <f t="shared" si="384"/>
        <v/>
      </c>
    </row>
    <row r="5963" spans="1:18" ht="20.399999999999999" x14ac:dyDescent="0.35">
      <c r="A5963" s="1">
        <v>5961</v>
      </c>
      <c r="B5963" s="1" t="s">
        <v>211</v>
      </c>
      <c r="C5963" s="1" t="s">
        <v>15</v>
      </c>
      <c r="D5963" s="1">
        <v>2012</v>
      </c>
      <c r="E5963" s="1">
        <v>35000</v>
      </c>
      <c r="F5963" s="1" t="s">
        <v>23</v>
      </c>
      <c r="G5963" s="1" t="s">
        <v>17</v>
      </c>
      <c r="H5963" s="1" t="s">
        <v>18</v>
      </c>
      <c r="I5963" s="1">
        <v>16</v>
      </c>
      <c r="J5963" s="1" t="s">
        <v>24</v>
      </c>
      <c r="K5963" s="1" t="s">
        <v>167</v>
      </c>
      <c r="L5963" s="1">
        <v>7</v>
      </c>
      <c r="N5963" s="1">
        <v>8.25</v>
      </c>
      <c r="P5963" s="2">
        <f t="shared" si="387"/>
        <v>140</v>
      </c>
      <c r="R5963" t="str">
        <f t="shared" si="384"/>
        <v/>
      </c>
    </row>
    <row r="5964" spans="1:18" ht="20.399999999999999" x14ac:dyDescent="0.35">
      <c r="A5964" s="1">
        <v>5962</v>
      </c>
      <c r="B5964" s="1" t="s">
        <v>198</v>
      </c>
      <c r="C5964" s="1" t="s">
        <v>57</v>
      </c>
      <c r="D5964" s="1">
        <v>2010</v>
      </c>
      <c r="E5964" s="1">
        <v>47722</v>
      </c>
      <c r="F5964" s="1" t="s">
        <v>23</v>
      </c>
      <c r="G5964" s="1" t="s">
        <v>17</v>
      </c>
      <c r="H5964" s="1" t="s">
        <v>18</v>
      </c>
      <c r="I5964" s="1">
        <v>21.1</v>
      </c>
      <c r="J5964" s="1" t="s">
        <v>24</v>
      </c>
      <c r="K5964" s="1" t="s">
        <v>114</v>
      </c>
      <c r="L5964" s="1">
        <v>5</v>
      </c>
      <c r="N5964" s="1">
        <v>1.7</v>
      </c>
      <c r="P5964" s="2">
        <f t="shared" si="387"/>
        <v>73.900000000000006</v>
      </c>
      <c r="R5964" t="str">
        <f t="shared" si="384"/>
        <v/>
      </c>
    </row>
    <row r="5965" spans="1:18" ht="20.399999999999999" x14ac:dyDescent="0.35">
      <c r="A5965" s="1">
        <v>5963</v>
      </c>
      <c r="B5965" s="1" t="s">
        <v>2810</v>
      </c>
      <c r="C5965" s="1" t="s">
        <v>15</v>
      </c>
      <c r="D5965" s="1">
        <v>2013</v>
      </c>
      <c r="E5965" s="1">
        <v>25000</v>
      </c>
      <c r="F5965" s="1" t="s">
        <v>28</v>
      </c>
      <c r="G5965" s="1" t="s">
        <v>35</v>
      </c>
      <c r="H5965" s="1" t="s">
        <v>18</v>
      </c>
      <c r="I5965" s="1">
        <v>14.74</v>
      </c>
      <c r="J5965" s="1" t="s">
        <v>24</v>
      </c>
      <c r="K5965" s="1" t="s">
        <v>2811</v>
      </c>
      <c r="L5965" s="1">
        <v>5</v>
      </c>
      <c r="N5965" s="1">
        <v>14.85</v>
      </c>
      <c r="P5965" s="2">
        <f t="shared" si="387"/>
        <v>181.04</v>
      </c>
      <c r="R5965" t="str">
        <f t="shared" ref="R5965:R6028" si="388">IF(Q5965&lt;&gt;"", ((Q5965 - P5965) / Q5965) * 100, "")</f>
        <v/>
      </c>
    </row>
    <row r="5966" spans="1:18" ht="20.399999999999999" x14ac:dyDescent="0.35">
      <c r="A5966" s="1">
        <v>5964</v>
      </c>
      <c r="B5966" s="1" t="s">
        <v>1188</v>
      </c>
      <c r="C5966" s="1" t="s">
        <v>15</v>
      </c>
      <c r="D5966" s="1">
        <v>2018</v>
      </c>
      <c r="E5966" s="1">
        <v>8000</v>
      </c>
      <c r="F5966" s="1" t="s">
        <v>28</v>
      </c>
      <c r="G5966" s="1" t="s">
        <v>35</v>
      </c>
      <c r="H5966" s="1" t="s">
        <v>18</v>
      </c>
      <c r="I5966" s="1">
        <v>17</v>
      </c>
      <c r="J5966" s="1" t="s">
        <v>24</v>
      </c>
      <c r="K5966" s="1" t="s">
        <v>283</v>
      </c>
      <c r="L5966" s="1">
        <v>5</v>
      </c>
      <c r="M5966" s="1" t="s">
        <v>1189</v>
      </c>
      <c r="N5966" s="1">
        <v>12.85</v>
      </c>
      <c r="P5966" s="2">
        <f t="shared" si="387"/>
        <v>121.3</v>
      </c>
      <c r="Q5966">
        <f t="shared" ref="Q5966:Q6023" si="389">VALUE(SUBSTITUTE(SUBSTITUTE(TRIM(M5966), CHAR(160), ""), " Lakh", "")) * 100000</f>
        <v>1514000</v>
      </c>
      <c r="R5966">
        <f t="shared" si="388"/>
        <v>99.991988110964328</v>
      </c>
    </row>
    <row r="5967" spans="1:18" ht="20.399999999999999" x14ac:dyDescent="0.35">
      <c r="A5967" s="1">
        <v>5965</v>
      </c>
      <c r="B5967" s="1" t="s">
        <v>1989</v>
      </c>
      <c r="C5967" s="1" t="s">
        <v>39</v>
      </c>
      <c r="D5967" s="1">
        <v>2012</v>
      </c>
      <c r="E5967" s="1">
        <v>65000</v>
      </c>
      <c r="F5967" s="1" t="s">
        <v>23</v>
      </c>
      <c r="G5967" s="1" t="s">
        <v>35</v>
      </c>
      <c r="H5967" s="1" t="s">
        <v>18</v>
      </c>
      <c r="I5967" s="1">
        <v>14.94</v>
      </c>
      <c r="J5967" s="1" t="s">
        <v>24</v>
      </c>
      <c r="K5967" s="1" t="s">
        <v>574</v>
      </c>
      <c r="L5967" s="1">
        <v>5</v>
      </c>
      <c r="N5967" s="1">
        <v>16</v>
      </c>
      <c r="P5967" s="2">
        <f t="shared" si="387"/>
        <v>204</v>
      </c>
      <c r="R5967" t="str">
        <f t="shared" si="388"/>
        <v/>
      </c>
    </row>
    <row r="5968" spans="1:18" ht="20.399999999999999" x14ac:dyDescent="0.35">
      <c r="A5968" s="1">
        <v>5966</v>
      </c>
      <c r="B5968" s="1" t="s">
        <v>216</v>
      </c>
      <c r="C5968" s="1" t="s">
        <v>39</v>
      </c>
      <c r="D5968" s="1">
        <v>2018</v>
      </c>
      <c r="E5968" s="1">
        <v>1048</v>
      </c>
      <c r="F5968" s="1" t="s">
        <v>28</v>
      </c>
      <c r="G5968" s="1" t="s">
        <v>17</v>
      </c>
      <c r="H5968" s="1" t="s">
        <v>18</v>
      </c>
      <c r="I5968" s="1">
        <v>18.899999999999999</v>
      </c>
      <c r="J5968" s="1" t="s">
        <v>24</v>
      </c>
      <c r="K5968" s="1" t="s">
        <v>88</v>
      </c>
      <c r="L5968" s="1">
        <v>5</v>
      </c>
      <c r="N5968" s="1">
        <v>4.7</v>
      </c>
      <c r="P5968" s="2">
        <f t="shared" si="387"/>
        <v>67.099999999999994</v>
      </c>
      <c r="R5968" t="str">
        <f t="shared" si="388"/>
        <v/>
      </c>
    </row>
    <row r="5969" spans="1:18" ht="20.399999999999999" x14ac:dyDescent="0.35">
      <c r="A5969" s="1">
        <v>5967</v>
      </c>
      <c r="B5969" s="1" t="s">
        <v>685</v>
      </c>
      <c r="C5969" s="1" t="s">
        <v>74</v>
      </c>
      <c r="D5969" s="1">
        <v>2014</v>
      </c>
      <c r="E5969" s="1">
        <v>42000</v>
      </c>
      <c r="F5969" s="1" t="s">
        <v>28</v>
      </c>
      <c r="G5969" s="1" t="s">
        <v>17</v>
      </c>
      <c r="H5969" s="1" t="s">
        <v>36</v>
      </c>
      <c r="I5969" s="1">
        <v>16.02</v>
      </c>
      <c r="J5969" s="1" t="s">
        <v>24</v>
      </c>
      <c r="K5969" s="1" t="s">
        <v>505</v>
      </c>
      <c r="L5969" s="1">
        <v>7</v>
      </c>
      <c r="N5969" s="1">
        <v>5.94</v>
      </c>
      <c r="P5969" s="2">
        <f t="shared" si="387"/>
        <v>93.7</v>
      </c>
      <c r="R5969" t="str">
        <f t="shared" si="388"/>
        <v/>
      </c>
    </row>
    <row r="5970" spans="1:18" ht="20.399999999999999" x14ac:dyDescent="0.35">
      <c r="A5970" s="1">
        <v>5968</v>
      </c>
      <c r="B5970" s="1" t="s">
        <v>2812</v>
      </c>
      <c r="C5970" s="1" t="s">
        <v>39</v>
      </c>
      <c r="D5970" s="1">
        <v>2013</v>
      </c>
      <c r="E5970" s="1">
        <v>55000</v>
      </c>
      <c r="F5970" s="1" t="s">
        <v>23</v>
      </c>
      <c r="G5970" s="1" t="s">
        <v>17</v>
      </c>
      <c r="H5970" s="1" t="s">
        <v>18</v>
      </c>
      <c r="I5970" s="1">
        <v>20.5</v>
      </c>
      <c r="J5970" s="1" t="s">
        <v>24</v>
      </c>
      <c r="K5970" s="1" t="s">
        <v>103</v>
      </c>
      <c r="L5970" s="1">
        <v>5</v>
      </c>
      <c r="N5970" s="1">
        <v>8</v>
      </c>
      <c r="P5970" s="2">
        <f t="shared" si="387"/>
        <v>103.5</v>
      </c>
      <c r="R5970" t="str">
        <f t="shared" si="388"/>
        <v/>
      </c>
    </row>
    <row r="5971" spans="1:18" ht="20.399999999999999" x14ac:dyDescent="0.35">
      <c r="A5971" s="1">
        <v>5969</v>
      </c>
      <c r="B5971" s="1" t="s">
        <v>922</v>
      </c>
      <c r="C5971" s="1" t="s">
        <v>61</v>
      </c>
      <c r="D5971" s="1">
        <v>2010</v>
      </c>
      <c r="E5971" s="1">
        <v>72000</v>
      </c>
      <c r="F5971" s="1" t="s">
        <v>23</v>
      </c>
      <c r="G5971" s="1" t="s">
        <v>17</v>
      </c>
      <c r="H5971" s="1" t="s">
        <v>18</v>
      </c>
      <c r="I5971" s="1">
        <v>12.8</v>
      </c>
      <c r="J5971" s="1" t="s">
        <v>24</v>
      </c>
      <c r="K5971" s="1" t="s">
        <v>93</v>
      </c>
      <c r="L5971" s="1">
        <v>8</v>
      </c>
      <c r="N5971" s="1">
        <v>5.45</v>
      </c>
      <c r="P5971" s="2">
        <f t="shared" si="387"/>
        <v>102</v>
      </c>
      <c r="R5971" t="str">
        <f t="shared" si="388"/>
        <v/>
      </c>
    </row>
    <row r="5972" spans="1:18" ht="20.399999999999999" x14ac:dyDescent="0.35">
      <c r="A5972" s="1">
        <v>5970</v>
      </c>
      <c r="B5972" s="1" t="s">
        <v>2813</v>
      </c>
      <c r="C5972" s="1" t="s">
        <v>53</v>
      </c>
      <c r="D5972" s="1">
        <v>2018</v>
      </c>
      <c r="E5972" s="1">
        <v>17773</v>
      </c>
      <c r="F5972" s="1" t="s">
        <v>28</v>
      </c>
      <c r="G5972" s="1" t="s">
        <v>35</v>
      </c>
      <c r="H5972" s="1" t="s">
        <v>18</v>
      </c>
      <c r="I5972" s="1">
        <v>13.7</v>
      </c>
      <c r="J5972" s="1" t="s">
        <v>24</v>
      </c>
      <c r="K5972" s="1" t="s">
        <v>432</v>
      </c>
      <c r="L5972" s="1">
        <v>5</v>
      </c>
      <c r="M5972" s="1" t="s">
        <v>2814</v>
      </c>
      <c r="N5972" s="1">
        <v>26.76</v>
      </c>
      <c r="P5972" s="2">
        <f t="shared" si="387"/>
        <v>183</v>
      </c>
      <c r="Q5972">
        <f t="shared" si="389"/>
        <v>3922000</v>
      </c>
      <c r="R5972">
        <f t="shared" si="388"/>
        <v>99.995334013258542</v>
      </c>
    </row>
    <row r="5973" spans="1:18" ht="20.399999999999999" x14ac:dyDescent="0.35">
      <c r="A5973" s="1">
        <v>5971</v>
      </c>
      <c r="B5973" s="1" t="s">
        <v>743</v>
      </c>
      <c r="C5973" s="1" t="s">
        <v>39</v>
      </c>
      <c r="D5973" s="1">
        <v>2013</v>
      </c>
      <c r="E5973" s="1">
        <v>65000</v>
      </c>
      <c r="F5973" s="1" t="s">
        <v>23</v>
      </c>
      <c r="G5973" s="1" t="s">
        <v>17</v>
      </c>
      <c r="H5973" s="1" t="s">
        <v>36</v>
      </c>
      <c r="I5973" s="1">
        <v>20.14</v>
      </c>
      <c r="J5973" s="1" t="s">
        <v>24</v>
      </c>
      <c r="K5973" s="1" t="s">
        <v>756</v>
      </c>
      <c r="L5973" s="1">
        <v>5</v>
      </c>
      <c r="M5973" s="1" t="s">
        <v>2669</v>
      </c>
      <c r="N5973" s="1">
        <v>3.5</v>
      </c>
      <c r="P5973" s="2">
        <f t="shared" si="387"/>
        <v>88</v>
      </c>
      <c r="Q5973">
        <f t="shared" si="389"/>
        <v>1015000</v>
      </c>
      <c r="R5973">
        <f t="shared" si="388"/>
        <v>99.99133004926108</v>
      </c>
    </row>
    <row r="5974" spans="1:18" ht="20.399999999999999" x14ac:dyDescent="0.35">
      <c r="A5974" s="1">
        <v>5972</v>
      </c>
      <c r="B5974" s="1" t="s">
        <v>1070</v>
      </c>
      <c r="C5974" s="1" t="s">
        <v>15</v>
      </c>
      <c r="D5974" s="1">
        <v>2008</v>
      </c>
      <c r="E5974" s="1">
        <v>65000</v>
      </c>
      <c r="F5974" s="1" t="s">
        <v>28</v>
      </c>
      <c r="G5974" s="1" t="s">
        <v>17</v>
      </c>
      <c r="H5974" s="1" t="s">
        <v>36</v>
      </c>
      <c r="I5974" s="1">
        <v>0</v>
      </c>
      <c r="J5974" s="1" t="s">
        <v>24</v>
      </c>
      <c r="K5974" s="1" t="s">
        <v>536</v>
      </c>
      <c r="L5974" s="1">
        <v>5</v>
      </c>
      <c r="N5974" s="1">
        <v>1.39</v>
      </c>
      <c r="P5974" s="2">
        <f t="shared" si="387"/>
        <v>62</v>
      </c>
      <c r="R5974" t="str">
        <f t="shared" si="388"/>
        <v/>
      </c>
    </row>
    <row r="5975" spans="1:18" ht="20.399999999999999" x14ac:dyDescent="0.35">
      <c r="A5975" s="1">
        <v>5973</v>
      </c>
      <c r="B5975" s="1" t="s">
        <v>1596</v>
      </c>
      <c r="C5975" s="1" t="s">
        <v>57</v>
      </c>
      <c r="D5975" s="1">
        <v>2013</v>
      </c>
      <c r="E5975" s="1">
        <v>53280</v>
      </c>
      <c r="F5975" s="1" t="s">
        <v>23</v>
      </c>
      <c r="G5975" s="1" t="s">
        <v>17</v>
      </c>
      <c r="H5975" s="1" t="s">
        <v>18</v>
      </c>
      <c r="I5975" s="1">
        <v>22.32</v>
      </c>
      <c r="J5975" s="1" t="s">
        <v>24</v>
      </c>
      <c r="K5975" s="1" t="s">
        <v>817</v>
      </c>
      <c r="L5975" s="1">
        <v>5</v>
      </c>
      <c r="N5975" s="1">
        <v>4.7</v>
      </c>
      <c r="P5975" s="2">
        <f t="shared" si="387"/>
        <v>126.3</v>
      </c>
      <c r="R5975" t="str">
        <f t="shared" si="388"/>
        <v/>
      </c>
    </row>
    <row r="5976" spans="1:18" ht="20.399999999999999" x14ac:dyDescent="0.35">
      <c r="A5976" s="1">
        <v>5974</v>
      </c>
      <c r="B5976" s="1" t="s">
        <v>1405</v>
      </c>
      <c r="C5976" s="1" t="s">
        <v>129</v>
      </c>
      <c r="D5976" s="1">
        <v>2016</v>
      </c>
      <c r="E5976" s="1">
        <v>34005</v>
      </c>
      <c r="F5976" s="1" t="s">
        <v>28</v>
      </c>
      <c r="G5976" s="1" t="s">
        <v>17</v>
      </c>
      <c r="H5976" s="1" t="s">
        <v>18</v>
      </c>
      <c r="I5976" s="1">
        <v>17</v>
      </c>
      <c r="J5976" s="1" t="s">
        <v>24</v>
      </c>
      <c r="K5976" s="1" t="s">
        <v>1043</v>
      </c>
      <c r="L5976" s="1">
        <v>5</v>
      </c>
      <c r="M5976" s="1" t="s">
        <v>1366</v>
      </c>
      <c r="N5976" s="1">
        <v>5.75</v>
      </c>
      <c r="P5976" s="2">
        <f t="shared" si="387"/>
        <v>73.75</v>
      </c>
      <c r="Q5976">
        <f t="shared" si="389"/>
        <v>809000</v>
      </c>
      <c r="R5976">
        <f t="shared" si="388"/>
        <v>99.99088380716934</v>
      </c>
    </row>
    <row r="5977" spans="1:18" ht="20.399999999999999" x14ac:dyDescent="0.35">
      <c r="A5977" s="1">
        <v>5975</v>
      </c>
      <c r="B5977" s="1" t="s">
        <v>367</v>
      </c>
      <c r="C5977" s="1" t="s">
        <v>34</v>
      </c>
      <c r="D5977" s="1">
        <v>2017</v>
      </c>
      <c r="E5977" s="1">
        <v>14618</v>
      </c>
      <c r="F5977" s="1" t="s">
        <v>28</v>
      </c>
      <c r="G5977" s="1" t="s">
        <v>17</v>
      </c>
      <c r="H5977" s="1" t="s">
        <v>18</v>
      </c>
      <c r="I5977" s="1">
        <v>18.600000000000001</v>
      </c>
      <c r="J5977" s="1" t="s">
        <v>24</v>
      </c>
      <c r="K5977" s="1" t="s">
        <v>368</v>
      </c>
      <c r="L5977" s="1">
        <v>5</v>
      </c>
      <c r="N5977" s="1">
        <v>8.11</v>
      </c>
      <c r="P5977" s="2">
        <f t="shared" si="387"/>
        <v>81.83</v>
      </c>
      <c r="R5977" t="str">
        <f t="shared" si="388"/>
        <v/>
      </c>
    </row>
    <row r="5978" spans="1:18" ht="20.399999999999999" x14ac:dyDescent="0.35">
      <c r="A5978" s="1">
        <v>5976</v>
      </c>
      <c r="B5978" s="1" t="s">
        <v>1956</v>
      </c>
      <c r="C5978" s="1" t="s">
        <v>61</v>
      </c>
      <c r="D5978" s="1">
        <v>2006</v>
      </c>
      <c r="E5978" s="1">
        <v>65771</v>
      </c>
      <c r="F5978" s="1" t="s">
        <v>28</v>
      </c>
      <c r="G5978" s="1" t="s">
        <v>17</v>
      </c>
      <c r="H5978" s="1" t="s">
        <v>36</v>
      </c>
      <c r="I5978" s="1">
        <v>17.3</v>
      </c>
      <c r="J5978" s="1" t="s">
        <v>24</v>
      </c>
      <c r="K5978" s="1" t="s">
        <v>106</v>
      </c>
      <c r="L5978" s="1">
        <v>5</v>
      </c>
      <c r="N5978" s="1">
        <v>0.75</v>
      </c>
      <c r="P5978" s="2">
        <f t="shared" si="387"/>
        <v>64</v>
      </c>
      <c r="R5978" t="str">
        <f t="shared" si="388"/>
        <v/>
      </c>
    </row>
    <row r="5979" spans="1:18" ht="20.399999999999999" x14ac:dyDescent="0.35">
      <c r="A5979" s="1">
        <v>5977</v>
      </c>
      <c r="B5979" s="1" t="s">
        <v>2815</v>
      </c>
      <c r="C5979" s="1" t="s">
        <v>22</v>
      </c>
      <c r="D5979" s="1">
        <v>2006</v>
      </c>
      <c r="E5979" s="1">
        <v>78000</v>
      </c>
      <c r="F5979" s="1" t="s">
        <v>28</v>
      </c>
      <c r="G5979" s="1" t="s">
        <v>17</v>
      </c>
      <c r="H5979" s="1" t="s">
        <v>36</v>
      </c>
      <c r="I5979" s="1">
        <v>13.5</v>
      </c>
      <c r="J5979" s="1" t="s">
        <v>24</v>
      </c>
      <c r="K5979" s="1" t="s">
        <v>456</v>
      </c>
      <c r="L5979" s="1">
        <v>5</v>
      </c>
      <c r="N5979" s="1">
        <v>1</v>
      </c>
      <c r="P5979" s="2">
        <f t="shared" si="387"/>
        <v>60</v>
      </c>
      <c r="R5979" t="str">
        <f t="shared" si="388"/>
        <v/>
      </c>
    </row>
    <row r="5980" spans="1:18" ht="20.399999999999999" x14ac:dyDescent="0.35">
      <c r="A5980" s="1">
        <v>5978</v>
      </c>
      <c r="B5980" s="1" t="s">
        <v>1226</v>
      </c>
      <c r="C5980" s="1" t="s">
        <v>39</v>
      </c>
      <c r="D5980" s="1">
        <v>2016</v>
      </c>
      <c r="E5980" s="1">
        <v>105545</v>
      </c>
      <c r="F5980" s="1" t="s">
        <v>23</v>
      </c>
      <c r="G5980" s="1" t="s">
        <v>17</v>
      </c>
      <c r="H5980" s="1" t="s">
        <v>18</v>
      </c>
      <c r="I5980" s="1">
        <v>14</v>
      </c>
      <c r="J5980" s="1" t="s">
        <v>24</v>
      </c>
      <c r="K5980" s="1" t="s">
        <v>331</v>
      </c>
      <c r="L5980" s="1">
        <v>7</v>
      </c>
      <c r="N5980" s="1">
        <v>5.3</v>
      </c>
      <c r="P5980" s="2">
        <f t="shared" si="387"/>
        <v>112</v>
      </c>
      <c r="R5980" t="str">
        <f t="shared" si="388"/>
        <v/>
      </c>
    </row>
    <row r="5981" spans="1:18" ht="20.399999999999999" x14ac:dyDescent="0.35">
      <c r="A5981" s="1">
        <v>5979</v>
      </c>
      <c r="B5981" s="1" t="s">
        <v>2234</v>
      </c>
      <c r="C5981" s="1" t="s">
        <v>43</v>
      </c>
      <c r="D5981" s="1">
        <v>2017</v>
      </c>
      <c r="E5981" s="1">
        <v>25000</v>
      </c>
      <c r="F5981" s="1" t="s">
        <v>23</v>
      </c>
      <c r="G5981" s="1" t="s">
        <v>17</v>
      </c>
      <c r="H5981" s="1" t="s">
        <v>18</v>
      </c>
      <c r="I5981" s="1">
        <v>12.4</v>
      </c>
      <c r="J5981" s="1" t="s">
        <v>24</v>
      </c>
      <c r="K5981" s="1" t="s">
        <v>2235</v>
      </c>
      <c r="L5981" s="1">
        <v>5</v>
      </c>
      <c r="N5981" s="1">
        <v>8</v>
      </c>
      <c r="P5981" s="2">
        <f t="shared" si="387"/>
        <v>134</v>
      </c>
      <c r="R5981" t="str">
        <f t="shared" si="388"/>
        <v/>
      </c>
    </row>
    <row r="5982" spans="1:18" ht="20.399999999999999" x14ac:dyDescent="0.35">
      <c r="A5982" s="1">
        <v>5980</v>
      </c>
      <c r="B5982" s="1" t="s">
        <v>2816</v>
      </c>
      <c r="C5982" s="1" t="s">
        <v>22</v>
      </c>
      <c r="D5982" s="1">
        <v>2010</v>
      </c>
      <c r="E5982" s="1">
        <v>80561</v>
      </c>
      <c r="F5982" s="1" t="s">
        <v>28</v>
      </c>
      <c r="G5982" s="1" t="s">
        <v>17</v>
      </c>
      <c r="H5982" s="1" t="s">
        <v>18</v>
      </c>
      <c r="I5982" s="1">
        <v>18.5</v>
      </c>
      <c r="J5982" s="1" t="s">
        <v>24</v>
      </c>
      <c r="K5982" s="1" t="s">
        <v>84</v>
      </c>
      <c r="L5982" s="1">
        <v>5</v>
      </c>
      <c r="N5982" s="1">
        <v>2.74</v>
      </c>
      <c r="P5982" s="2">
        <f t="shared" si="387"/>
        <v>80</v>
      </c>
      <c r="R5982" t="str">
        <f t="shared" si="388"/>
        <v/>
      </c>
    </row>
    <row r="5983" spans="1:18" ht="20.399999999999999" x14ac:dyDescent="0.35">
      <c r="A5983" s="1">
        <v>5981</v>
      </c>
      <c r="B5983" s="1" t="s">
        <v>346</v>
      </c>
      <c r="C5983" s="1" t="s">
        <v>15</v>
      </c>
      <c r="D5983" s="1">
        <v>2017</v>
      </c>
      <c r="E5983" s="1">
        <v>6000</v>
      </c>
      <c r="F5983" s="1" t="s">
        <v>28</v>
      </c>
      <c r="G5983" s="1" t="s">
        <v>17</v>
      </c>
      <c r="H5983" s="1" t="s">
        <v>18</v>
      </c>
      <c r="I5983" s="1">
        <v>21.4</v>
      </c>
      <c r="J5983" s="1" t="s">
        <v>24</v>
      </c>
      <c r="K5983" s="1" t="s">
        <v>347</v>
      </c>
      <c r="L5983" s="1">
        <v>5</v>
      </c>
      <c r="M5983" s="1" t="s">
        <v>348</v>
      </c>
      <c r="N5983" s="1">
        <v>7.5</v>
      </c>
      <c r="P5983" s="2">
        <f t="shared" si="387"/>
        <v>83.1</v>
      </c>
      <c r="Q5983">
        <f t="shared" si="389"/>
        <v>877999.99999999988</v>
      </c>
      <c r="R5983">
        <f t="shared" si="388"/>
        <v>99.990535307517092</v>
      </c>
    </row>
    <row r="5984" spans="1:18" ht="20.399999999999999" x14ac:dyDescent="0.35">
      <c r="A5984" s="1">
        <v>5982</v>
      </c>
      <c r="B5984" s="1" t="s">
        <v>1810</v>
      </c>
      <c r="C5984" s="1" t="s">
        <v>43</v>
      </c>
      <c r="D5984" s="1">
        <v>2016</v>
      </c>
      <c r="E5984" s="1">
        <v>39000</v>
      </c>
      <c r="F5984" s="1" t="s">
        <v>23</v>
      </c>
      <c r="G5984" s="1" t="s">
        <v>35</v>
      </c>
      <c r="H5984" s="1" t="s">
        <v>18</v>
      </c>
      <c r="I5984" s="1">
        <v>17.600000000000001</v>
      </c>
      <c r="J5984" s="1" t="s">
        <v>24</v>
      </c>
      <c r="K5984" s="1" t="s">
        <v>973</v>
      </c>
      <c r="L5984" s="1">
        <v>7</v>
      </c>
      <c r="M5984" s="1" t="s">
        <v>47</v>
      </c>
      <c r="N5984" s="1">
        <v>13.5</v>
      </c>
      <c r="P5984" s="2">
        <f t="shared" si="387"/>
        <v>153.86000000000001</v>
      </c>
      <c r="Q5984">
        <f t="shared" si="389"/>
        <v>2100000</v>
      </c>
      <c r="R5984">
        <f t="shared" si="388"/>
        <v>99.992673333333343</v>
      </c>
    </row>
    <row r="5985" spans="1:18" ht="20.399999999999999" x14ac:dyDescent="0.35">
      <c r="A5985" s="1">
        <v>5983</v>
      </c>
      <c r="B5985" s="1" t="s">
        <v>519</v>
      </c>
      <c r="C5985" s="1" t="s">
        <v>57</v>
      </c>
      <c r="D5985" s="1">
        <v>2011</v>
      </c>
      <c r="E5985" s="1">
        <v>55001</v>
      </c>
      <c r="F5985" s="1" t="s">
        <v>28</v>
      </c>
      <c r="G5985" s="1" t="s">
        <v>17</v>
      </c>
      <c r="H5985" s="1" t="s">
        <v>18</v>
      </c>
      <c r="I5985" s="1">
        <v>16.47</v>
      </c>
      <c r="J5985" s="1" t="s">
        <v>24</v>
      </c>
      <c r="K5985" s="1" t="s">
        <v>114</v>
      </c>
      <c r="L5985" s="1">
        <v>5</v>
      </c>
      <c r="N5985" s="1">
        <v>2.2000000000000002</v>
      </c>
      <c r="P5985" s="2">
        <f t="shared" si="387"/>
        <v>73.900000000000006</v>
      </c>
      <c r="R5985" t="str">
        <f t="shared" si="388"/>
        <v/>
      </c>
    </row>
    <row r="5986" spans="1:18" ht="20.399999999999999" x14ac:dyDescent="0.35">
      <c r="A5986" s="1">
        <v>5984</v>
      </c>
      <c r="B5986" s="1" t="s">
        <v>1782</v>
      </c>
      <c r="C5986" s="1" t="s">
        <v>15</v>
      </c>
      <c r="D5986" s="1">
        <v>2012</v>
      </c>
      <c r="E5986" s="1">
        <v>63720</v>
      </c>
      <c r="F5986" s="1" t="s">
        <v>28</v>
      </c>
      <c r="G5986" s="1" t="s">
        <v>35</v>
      </c>
      <c r="H5986" s="1" t="s">
        <v>18</v>
      </c>
      <c r="I5986" s="1">
        <v>11.74</v>
      </c>
      <c r="J5986" s="1" t="s">
        <v>24</v>
      </c>
      <c r="K5986" s="1" t="s">
        <v>161</v>
      </c>
      <c r="L5986" s="1">
        <v>5</v>
      </c>
      <c r="N5986" s="1">
        <v>13.25</v>
      </c>
      <c r="P5986" s="2">
        <f t="shared" si="387"/>
        <v>186</v>
      </c>
      <c r="R5986" t="str">
        <f t="shared" si="388"/>
        <v/>
      </c>
    </row>
    <row r="5987" spans="1:18" ht="20.399999999999999" x14ac:dyDescent="0.35">
      <c r="A5987" s="1">
        <v>5985</v>
      </c>
      <c r="B5987" s="1" t="s">
        <v>551</v>
      </c>
      <c r="C5987" s="1" t="s">
        <v>61</v>
      </c>
      <c r="D5987" s="1">
        <v>2013</v>
      </c>
      <c r="E5987" s="1">
        <v>70000</v>
      </c>
      <c r="F5987" s="1" t="s">
        <v>23</v>
      </c>
      <c r="G5987" s="1" t="s">
        <v>17</v>
      </c>
      <c r="H5987" s="1" t="s">
        <v>18</v>
      </c>
      <c r="I5987" s="1">
        <v>23.59</v>
      </c>
      <c r="J5987" s="1" t="s">
        <v>24</v>
      </c>
      <c r="K5987" s="1" t="s">
        <v>188</v>
      </c>
      <c r="L5987" s="1">
        <v>5</v>
      </c>
      <c r="N5987" s="1">
        <v>3.88</v>
      </c>
      <c r="P5987" s="2"/>
      <c r="R5987" t="str">
        <f t="shared" si="388"/>
        <v/>
      </c>
    </row>
    <row r="5988" spans="1:18" ht="20.399999999999999" x14ac:dyDescent="0.35">
      <c r="A5988" s="1">
        <v>5986</v>
      </c>
      <c r="B5988" s="1" t="s">
        <v>1957</v>
      </c>
      <c r="C5988" s="1" t="s">
        <v>43</v>
      </c>
      <c r="D5988" s="1">
        <v>2005</v>
      </c>
      <c r="E5988" s="1">
        <v>100000</v>
      </c>
      <c r="F5988" s="1" t="s">
        <v>28</v>
      </c>
      <c r="G5988" s="1" t="s">
        <v>17</v>
      </c>
      <c r="H5988" s="1" t="s">
        <v>36</v>
      </c>
      <c r="I5988" s="1">
        <v>15.3</v>
      </c>
      <c r="J5988" s="1" t="s">
        <v>24</v>
      </c>
      <c r="K5988" s="1" t="s">
        <v>1873</v>
      </c>
      <c r="L5988" s="1">
        <v>5</v>
      </c>
      <c r="N5988" s="1">
        <v>0.85</v>
      </c>
      <c r="P5988" s="2">
        <f t="shared" ref="P5988:P6023" si="390">--LEFT(K5988, FIND(" ", K5988) - 1)</f>
        <v>83</v>
      </c>
      <c r="R5988" t="str">
        <f t="shared" si="388"/>
        <v/>
      </c>
    </row>
    <row r="5989" spans="1:18" ht="20.399999999999999" x14ac:dyDescent="0.35">
      <c r="A5989" s="1">
        <v>5987</v>
      </c>
      <c r="B5989" s="1" t="s">
        <v>1710</v>
      </c>
      <c r="C5989" s="1" t="s">
        <v>53</v>
      </c>
      <c r="D5989" s="1">
        <v>2017</v>
      </c>
      <c r="E5989" s="1">
        <v>15386</v>
      </c>
      <c r="F5989" s="1" t="s">
        <v>28</v>
      </c>
      <c r="G5989" s="1" t="s">
        <v>17</v>
      </c>
      <c r="H5989" s="1" t="s">
        <v>18</v>
      </c>
      <c r="I5989" s="1">
        <v>23.84</v>
      </c>
      <c r="J5989" s="1" t="s">
        <v>24</v>
      </c>
      <c r="K5989" s="1" t="s">
        <v>1143</v>
      </c>
      <c r="L5989" s="1">
        <v>5</v>
      </c>
      <c r="M5989" s="1" t="s">
        <v>2369</v>
      </c>
      <c r="N5989" s="1">
        <v>5.1100000000000003</v>
      </c>
      <c r="P5989" s="2">
        <f t="shared" si="390"/>
        <v>84</v>
      </c>
      <c r="Q5989">
        <f t="shared" si="389"/>
        <v>556000</v>
      </c>
      <c r="R5989">
        <f t="shared" si="388"/>
        <v>99.98489208633093</v>
      </c>
    </row>
    <row r="5990" spans="1:18" ht="20.399999999999999" x14ac:dyDescent="0.35">
      <c r="A5990" s="1">
        <v>5988</v>
      </c>
      <c r="B5990" s="1" t="s">
        <v>672</v>
      </c>
      <c r="C5990" s="1" t="s">
        <v>15</v>
      </c>
      <c r="D5990" s="1">
        <v>2013</v>
      </c>
      <c r="E5990" s="1">
        <v>102486</v>
      </c>
      <c r="F5990" s="1" t="s">
        <v>23</v>
      </c>
      <c r="G5990" s="1" t="s">
        <v>17</v>
      </c>
      <c r="H5990" s="1" t="s">
        <v>18</v>
      </c>
      <c r="I5990" s="1">
        <v>19.87</v>
      </c>
      <c r="J5990" s="1" t="s">
        <v>24</v>
      </c>
      <c r="K5990" s="1" t="s">
        <v>72</v>
      </c>
      <c r="L5990" s="1">
        <v>5</v>
      </c>
      <c r="N5990" s="1">
        <v>4.25</v>
      </c>
      <c r="P5990" s="2">
        <f t="shared" si="390"/>
        <v>83.8</v>
      </c>
      <c r="R5990" t="str">
        <f t="shared" si="388"/>
        <v/>
      </c>
    </row>
    <row r="5991" spans="1:18" ht="20.399999999999999" x14ac:dyDescent="0.35">
      <c r="A5991" s="1">
        <v>5989</v>
      </c>
      <c r="B5991" s="1" t="s">
        <v>2398</v>
      </c>
      <c r="C5991" s="1" t="s">
        <v>34</v>
      </c>
      <c r="D5991" s="1">
        <v>2013</v>
      </c>
      <c r="E5991" s="1">
        <v>58629</v>
      </c>
      <c r="F5991" s="1" t="s">
        <v>23</v>
      </c>
      <c r="G5991" s="1" t="s">
        <v>35</v>
      </c>
      <c r="H5991" s="1" t="s">
        <v>36</v>
      </c>
      <c r="I5991" s="1">
        <v>18.25</v>
      </c>
      <c r="J5991" s="1" t="s">
        <v>24</v>
      </c>
      <c r="K5991" s="1" t="s">
        <v>186</v>
      </c>
      <c r="L5991" s="1">
        <v>5</v>
      </c>
      <c r="M5991" s="1" t="s">
        <v>2579</v>
      </c>
      <c r="N5991" s="1">
        <v>16.52</v>
      </c>
      <c r="P5991" s="2">
        <f t="shared" si="390"/>
        <v>187.74</v>
      </c>
      <c r="Q5991">
        <f t="shared" si="389"/>
        <v>5314000</v>
      </c>
      <c r="R5991">
        <f t="shared" si="388"/>
        <v>99.996467068121945</v>
      </c>
    </row>
    <row r="5992" spans="1:18" ht="20.399999999999999" x14ac:dyDescent="0.35">
      <c r="A5992" s="1">
        <v>5990</v>
      </c>
      <c r="B5992" s="1" t="s">
        <v>2817</v>
      </c>
      <c r="C5992" s="1" t="s">
        <v>22</v>
      </c>
      <c r="D5992" s="1">
        <v>2008</v>
      </c>
      <c r="E5992" s="1">
        <v>86000</v>
      </c>
      <c r="F5992" s="1" t="s">
        <v>23</v>
      </c>
      <c r="G5992" s="1" t="s">
        <v>17</v>
      </c>
      <c r="H5992" s="1" t="s">
        <v>145</v>
      </c>
      <c r="I5992" s="1">
        <v>13.93</v>
      </c>
      <c r="J5992" s="1" t="s">
        <v>24</v>
      </c>
      <c r="K5992" s="1" t="s">
        <v>1120</v>
      </c>
      <c r="L5992" s="1">
        <v>7</v>
      </c>
      <c r="N5992" s="1">
        <v>0.6</v>
      </c>
      <c r="P5992" s="2">
        <f t="shared" si="390"/>
        <v>138</v>
      </c>
      <c r="R5992" t="str">
        <f t="shared" si="388"/>
        <v/>
      </c>
    </row>
    <row r="5993" spans="1:18" ht="20.399999999999999" x14ac:dyDescent="0.35">
      <c r="A5993" s="1">
        <v>5991</v>
      </c>
      <c r="B5993" s="1" t="s">
        <v>143</v>
      </c>
      <c r="C5993" s="1" t="s">
        <v>39</v>
      </c>
      <c r="D5993" s="1">
        <v>2012</v>
      </c>
      <c r="E5993" s="1">
        <v>68238</v>
      </c>
      <c r="F5993" s="1" t="s">
        <v>23</v>
      </c>
      <c r="G5993" s="1" t="s">
        <v>17</v>
      </c>
      <c r="H5993" s="1" t="s">
        <v>18</v>
      </c>
      <c r="I5993" s="1">
        <v>22.9</v>
      </c>
      <c r="J5993" s="1" t="s">
        <v>24</v>
      </c>
      <c r="K5993" s="1" t="s">
        <v>51</v>
      </c>
      <c r="L5993" s="1">
        <v>5</v>
      </c>
      <c r="N5993" s="1">
        <v>4.8</v>
      </c>
      <c r="P5993" s="2">
        <f t="shared" si="390"/>
        <v>74</v>
      </c>
      <c r="R5993" t="str">
        <f t="shared" si="388"/>
        <v/>
      </c>
    </row>
    <row r="5994" spans="1:18" ht="20.399999999999999" x14ac:dyDescent="0.35">
      <c r="A5994" s="1">
        <v>5992</v>
      </c>
      <c r="B5994" s="1" t="s">
        <v>336</v>
      </c>
      <c r="C5994" s="1" t="s">
        <v>15</v>
      </c>
      <c r="D5994" s="1">
        <v>2011</v>
      </c>
      <c r="E5994" s="1">
        <v>42036</v>
      </c>
      <c r="F5994" s="1" t="s">
        <v>28</v>
      </c>
      <c r="G5994" s="1" t="s">
        <v>35</v>
      </c>
      <c r="H5994" s="1" t="s">
        <v>18</v>
      </c>
      <c r="I5994" s="1">
        <v>13.7</v>
      </c>
      <c r="J5994" s="1" t="s">
        <v>24</v>
      </c>
      <c r="K5994" s="1" t="s">
        <v>337</v>
      </c>
      <c r="L5994" s="1">
        <v>5</v>
      </c>
      <c r="N5994" s="1">
        <v>6.25</v>
      </c>
      <c r="P5994" s="2">
        <f t="shared" si="390"/>
        <v>157.75</v>
      </c>
      <c r="R5994" t="str">
        <f t="shared" si="388"/>
        <v/>
      </c>
    </row>
    <row r="5995" spans="1:18" ht="20.399999999999999" x14ac:dyDescent="0.35">
      <c r="A5995" s="1">
        <v>5993</v>
      </c>
      <c r="B5995" s="1" t="s">
        <v>2818</v>
      </c>
      <c r="C5995" s="1" t="s">
        <v>15</v>
      </c>
      <c r="D5995" s="1">
        <v>2014</v>
      </c>
      <c r="E5995" s="1">
        <v>55619</v>
      </c>
      <c r="F5995" s="1" t="s">
        <v>28</v>
      </c>
      <c r="G5995" s="1" t="s">
        <v>17</v>
      </c>
      <c r="H5995" s="1" t="s">
        <v>18</v>
      </c>
      <c r="I5995" s="1">
        <v>16.3</v>
      </c>
      <c r="J5995" s="1" t="s">
        <v>24</v>
      </c>
      <c r="K5995" s="1" t="s">
        <v>2028</v>
      </c>
      <c r="L5995" s="1">
        <v>5</v>
      </c>
      <c r="N5995" s="1">
        <v>8.3000000000000007</v>
      </c>
      <c r="P5995" s="2">
        <f t="shared" si="390"/>
        <v>147.5</v>
      </c>
      <c r="R5995" t="str">
        <f t="shared" si="388"/>
        <v/>
      </c>
    </row>
    <row r="5996" spans="1:18" ht="20.399999999999999" x14ac:dyDescent="0.35">
      <c r="A5996" s="1">
        <v>5994</v>
      </c>
      <c r="B5996" s="1" t="s">
        <v>2015</v>
      </c>
      <c r="C5996" s="1" t="s">
        <v>22</v>
      </c>
      <c r="D5996" s="1">
        <v>2009</v>
      </c>
      <c r="E5996" s="1">
        <v>60000</v>
      </c>
      <c r="F5996" s="1" t="s">
        <v>28</v>
      </c>
      <c r="G5996" s="1" t="s">
        <v>17</v>
      </c>
      <c r="H5996" s="1" t="s">
        <v>145</v>
      </c>
      <c r="I5996" s="1">
        <v>17</v>
      </c>
      <c r="J5996" s="1" t="s">
        <v>24</v>
      </c>
      <c r="K5996" s="1" t="s">
        <v>466</v>
      </c>
      <c r="L5996" s="1">
        <v>5</v>
      </c>
      <c r="N5996" s="1">
        <v>3.25</v>
      </c>
      <c r="P5996" s="2">
        <f t="shared" si="390"/>
        <v>118</v>
      </c>
      <c r="R5996" t="str">
        <f t="shared" si="388"/>
        <v/>
      </c>
    </row>
    <row r="5997" spans="1:18" ht="20.399999999999999" x14ac:dyDescent="0.35">
      <c r="A5997" s="1">
        <v>5995</v>
      </c>
      <c r="B5997" s="1" t="s">
        <v>2783</v>
      </c>
      <c r="C5997" s="1" t="s">
        <v>22</v>
      </c>
      <c r="D5997" s="1">
        <v>2015</v>
      </c>
      <c r="E5997" s="1">
        <v>30000</v>
      </c>
      <c r="F5997" s="1" t="s">
        <v>23</v>
      </c>
      <c r="G5997" s="1" t="s">
        <v>17</v>
      </c>
      <c r="H5997" s="1" t="s">
        <v>18</v>
      </c>
      <c r="I5997" s="1">
        <v>19.87</v>
      </c>
      <c r="J5997" s="1" t="s">
        <v>24</v>
      </c>
      <c r="K5997" s="1" t="s">
        <v>72</v>
      </c>
      <c r="L5997" s="1">
        <v>5</v>
      </c>
      <c r="N5997" s="1">
        <v>7.75</v>
      </c>
      <c r="P5997" s="2">
        <f t="shared" si="390"/>
        <v>83.8</v>
      </c>
      <c r="R5997" t="str">
        <f t="shared" si="388"/>
        <v/>
      </c>
    </row>
    <row r="5998" spans="1:18" ht="20.399999999999999" x14ac:dyDescent="0.35">
      <c r="A5998" s="1">
        <v>5996</v>
      </c>
      <c r="B5998" s="1" t="s">
        <v>748</v>
      </c>
      <c r="C5998" s="1" t="s">
        <v>53</v>
      </c>
      <c r="D5998" s="1">
        <v>2016</v>
      </c>
      <c r="E5998" s="1">
        <v>31150</v>
      </c>
      <c r="F5998" s="1" t="s">
        <v>23</v>
      </c>
      <c r="G5998" s="1" t="s">
        <v>35</v>
      </c>
      <c r="H5998" s="1" t="s">
        <v>18</v>
      </c>
      <c r="I5998" s="1">
        <v>16.36</v>
      </c>
      <c r="J5998" s="1" t="s">
        <v>24</v>
      </c>
      <c r="K5998" s="1" t="s">
        <v>62</v>
      </c>
      <c r="L5998" s="1">
        <v>5</v>
      </c>
      <c r="N5998" s="1">
        <v>30.54</v>
      </c>
      <c r="P5998" s="2">
        <f t="shared" si="390"/>
        <v>187.7</v>
      </c>
      <c r="R5998" t="str">
        <f t="shared" si="388"/>
        <v/>
      </c>
    </row>
    <row r="5999" spans="1:18" ht="20.399999999999999" x14ac:dyDescent="0.35">
      <c r="A5999" s="1">
        <v>5997</v>
      </c>
      <c r="B5999" s="1" t="s">
        <v>2819</v>
      </c>
      <c r="C5999" s="1" t="s">
        <v>43</v>
      </c>
      <c r="D5999" s="1">
        <v>2010</v>
      </c>
      <c r="E5999" s="1">
        <v>70000</v>
      </c>
      <c r="F5999" s="1" t="s">
        <v>40</v>
      </c>
      <c r="G5999" s="1" t="s">
        <v>17</v>
      </c>
      <c r="H5999" s="1" t="s">
        <v>18</v>
      </c>
      <c r="I5999" s="1">
        <v>26.2</v>
      </c>
      <c r="J5999" s="1" t="s">
        <v>19</v>
      </c>
      <c r="K5999" s="1" t="s">
        <v>1027</v>
      </c>
      <c r="L5999" s="1">
        <v>5</v>
      </c>
      <c r="N5999" s="1">
        <v>2.27</v>
      </c>
      <c r="P5999" s="2">
        <f t="shared" si="390"/>
        <v>58.2</v>
      </c>
      <c r="R5999" t="str">
        <f t="shared" si="388"/>
        <v/>
      </c>
    </row>
    <row r="6000" spans="1:18" ht="20.399999999999999" x14ac:dyDescent="0.35">
      <c r="A6000" s="1">
        <v>5998</v>
      </c>
      <c r="B6000" s="1" t="s">
        <v>2820</v>
      </c>
      <c r="C6000" s="1" t="s">
        <v>22</v>
      </c>
      <c r="D6000" s="1">
        <v>2010</v>
      </c>
      <c r="E6000" s="1">
        <v>70290</v>
      </c>
      <c r="F6000" s="1" t="s">
        <v>28</v>
      </c>
      <c r="G6000" s="1" t="s">
        <v>17</v>
      </c>
      <c r="H6000" s="1" t="s">
        <v>36</v>
      </c>
      <c r="I6000" s="1">
        <v>17.239999999999998</v>
      </c>
      <c r="J6000" s="1" t="s">
        <v>24</v>
      </c>
      <c r="K6000" s="1" t="s">
        <v>114</v>
      </c>
      <c r="L6000" s="1">
        <v>5</v>
      </c>
      <c r="N6000" s="1">
        <v>2.96</v>
      </c>
      <c r="P6000" s="2">
        <f t="shared" si="390"/>
        <v>73.900000000000006</v>
      </c>
      <c r="R6000" t="str">
        <f t="shared" si="388"/>
        <v/>
      </c>
    </row>
    <row r="6001" spans="1:18" ht="20.399999999999999" x14ac:dyDescent="0.35">
      <c r="A6001" s="1">
        <v>5999</v>
      </c>
      <c r="B6001" s="1" t="s">
        <v>2821</v>
      </c>
      <c r="C6001" s="1" t="s">
        <v>27</v>
      </c>
      <c r="D6001" s="1">
        <v>2016</v>
      </c>
      <c r="E6001" s="1">
        <v>10000</v>
      </c>
      <c r="F6001" s="1" t="s">
        <v>28</v>
      </c>
      <c r="G6001" s="1" t="s">
        <v>17</v>
      </c>
      <c r="H6001" s="1" t="s">
        <v>18</v>
      </c>
      <c r="I6001" s="1">
        <v>17.57</v>
      </c>
      <c r="J6001" s="1" t="s">
        <v>24</v>
      </c>
      <c r="K6001" s="1" t="s">
        <v>29</v>
      </c>
      <c r="L6001" s="1">
        <v>5</v>
      </c>
      <c r="M6001" s="1" t="s">
        <v>2822</v>
      </c>
      <c r="N6001" s="1">
        <v>4</v>
      </c>
      <c r="P6001" s="2">
        <f t="shared" si="390"/>
        <v>88.7</v>
      </c>
      <c r="Q6001">
        <f t="shared" si="389"/>
        <v>777000</v>
      </c>
      <c r="R6001">
        <f t="shared" si="388"/>
        <v>99.9885842985843</v>
      </c>
    </row>
    <row r="6002" spans="1:18" ht="20.399999999999999" x14ac:dyDescent="0.35">
      <c r="A6002" s="1">
        <v>6000</v>
      </c>
      <c r="B6002" s="1" t="s">
        <v>1496</v>
      </c>
      <c r="C6002" s="1" t="s">
        <v>74</v>
      </c>
      <c r="D6002" s="1">
        <v>2014</v>
      </c>
      <c r="E6002" s="1">
        <v>68010</v>
      </c>
      <c r="F6002" s="1" t="s">
        <v>28</v>
      </c>
      <c r="G6002" s="1" t="s">
        <v>17</v>
      </c>
      <c r="H6002" s="1" t="s">
        <v>36</v>
      </c>
      <c r="I6002" s="1">
        <v>18.5</v>
      </c>
      <c r="J6002" s="1" t="s">
        <v>24</v>
      </c>
      <c r="K6002" s="1" t="s">
        <v>221</v>
      </c>
      <c r="L6002" s="1">
        <v>5</v>
      </c>
      <c r="N6002" s="1">
        <v>5.25</v>
      </c>
      <c r="P6002" s="2">
        <f t="shared" si="390"/>
        <v>82.85</v>
      </c>
      <c r="R6002" t="str">
        <f t="shared" si="388"/>
        <v/>
      </c>
    </row>
    <row r="6003" spans="1:18" ht="20.399999999999999" x14ac:dyDescent="0.35">
      <c r="A6003" s="1">
        <v>6001</v>
      </c>
      <c r="B6003" s="1" t="s">
        <v>1007</v>
      </c>
      <c r="C6003" s="1" t="s">
        <v>53</v>
      </c>
      <c r="D6003" s="1">
        <v>2013</v>
      </c>
      <c r="E6003" s="1">
        <v>91903</v>
      </c>
      <c r="F6003" s="1" t="s">
        <v>23</v>
      </c>
      <c r="G6003" s="1" t="s">
        <v>35</v>
      </c>
      <c r="H6003" s="1" t="s">
        <v>18</v>
      </c>
      <c r="I6003" s="1">
        <v>17.68</v>
      </c>
      <c r="J6003" s="1" t="s">
        <v>24</v>
      </c>
      <c r="K6003" s="1" t="s">
        <v>139</v>
      </c>
      <c r="L6003" s="1">
        <v>5</v>
      </c>
      <c r="N6003" s="1">
        <v>17.559999999999999</v>
      </c>
      <c r="P6003" s="2">
        <f t="shared" si="390"/>
        <v>174.33</v>
      </c>
      <c r="R6003" t="str">
        <f t="shared" si="388"/>
        <v/>
      </c>
    </row>
    <row r="6004" spans="1:18" ht="20.399999999999999" x14ac:dyDescent="0.35">
      <c r="A6004" s="1">
        <v>6002</v>
      </c>
      <c r="B6004" s="1" t="s">
        <v>102</v>
      </c>
      <c r="C6004" s="1" t="s">
        <v>15</v>
      </c>
      <c r="D6004" s="1">
        <v>2011</v>
      </c>
      <c r="E6004" s="1">
        <v>38000</v>
      </c>
      <c r="F6004" s="1" t="s">
        <v>28</v>
      </c>
      <c r="G6004" s="1" t="s">
        <v>17</v>
      </c>
      <c r="H6004" s="1" t="s">
        <v>18</v>
      </c>
      <c r="I6004" s="1">
        <v>16.09</v>
      </c>
      <c r="J6004" s="1" t="s">
        <v>24</v>
      </c>
      <c r="K6004" s="1" t="s">
        <v>103</v>
      </c>
      <c r="L6004" s="1">
        <v>5</v>
      </c>
      <c r="M6004" s="1" t="s">
        <v>2823</v>
      </c>
      <c r="N6004" s="1">
        <v>3.25</v>
      </c>
      <c r="P6004" s="2">
        <f t="shared" si="390"/>
        <v>103.5</v>
      </c>
      <c r="Q6004">
        <f t="shared" si="389"/>
        <v>1191000</v>
      </c>
      <c r="R6004">
        <f t="shared" si="388"/>
        <v>99.991309823677582</v>
      </c>
    </row>
    <row r="6005" spans="1:18" ht="20.399999999999999" x14ac:dyDescent="0.35">
      <c r="A6005" s="1">
        <v>6003</v>
      </c>
      <c r="B6005" s="1" t="s">
        <v>708</v>
      </c>
      <c r="C6005" s="1" t="s">
        <v>74</v>
      </c>
      <c r="D6005" s="1">
        <v>2015</v>
      </c>
      <c r="E6005" s="1">
        <v>67600</v>
      </c>
      <c r="F6005" s="1" t="s">
        <v>28</v>
      </c>
      <c r="G6005" s="1" t="s">
        <v>17</v>
      </c>
      <c r="H6005" s="1" t="s">
        <v>18</v>
      </c>
      <c r="I6005" s="1">
        <v>23.1</v>
      </c>
      <c r="J6005" s="1" t="s">
        <v>24</v>
      </c>
      <c r="K6005" s="1" t="s">
        <v>398</v>
      </c>
      <c r="L6005" s="1">
        <v>5</v>
      </c>
      <c r="N6005" s="1">
        <v>4</v>
      </c>
      <c r="P6005" s="2">
        <f t="shared" si="390"/>
        <v>67.040000000000006</v>
      </c>
      <c r="R6005" t="str">
        <f t="shared" si="388"/>
        <v/>
      </c>
    </row>
    <row r="6006" spans="1:18" ht="20.399999999999999" x14ac:dyDescent="0.35">
      <c r="A6006" s="1">
        <v>6004</v>
      </c>
      <c r="B6006" s="1" t="s">
        <v>1936</v>
      </c>
      <c r="C6006" s="1" t="s">
        <v>34</v>
      </c>
      <c r="D6006" s="1">
        <v>2007</v>
      </c>
      <c r="E6006" s="1">
        <v>66800</v>
      </c>
      <c r="F6006" s="1" t="s">
        <v>28</v>
      </c>
      <c r="G6006" s="1" t="s">
        <v>17</v>
      </c>
      <c r="H6006" s="1" t="s">
        <v>18</v>
      </c>
      <c r="I6006" s="1">
        <v>15.3</v>
      </c>
      <c r="J6006" s="1" t="s">
        <v>24</v>
      </c>
      <c r="K6006" s="1" t="s">
        <v>1873</v>
      </c>
      <c r="L6006" s="1">
        <v>5</v>
      </c>
      <c r="N6006" s="1">
        <v>2.2000000000000002</v>
      </c>
      <c r="P6006" s="2">
        <f t="shared" si="390"/>
        <v>83</v>
      </c>
      <c r="R6006" t="str">
        <f t="shared" si="388"/>
        <v/>
      </c>
    </row>
    <row r="6007" spans="1:18" ht="20.399999999999999" x14ac:dyDescent="0.35">
      <c r="A6007" s="1">
        <v>6005</v>
      </c>
      <c r="B6007" s="1" t="s">
        <v>255</v>
      </c>
      <c r="C6007" s="1" t="s">
        <v>22</v>
      </c>
      <c r="D6007" s="1">
        <v>2016</v>
      </c>
      <c r="E6007" s="1">
        <v>37208</v>
      </c>
      <c r="F6007" s="1" t="s">
        <v>23</v>
      </c>
      <c r="G6007" s="1" t="s">
        <v>17</v>
      </c>
      <c r="H6007" s="1" t="s">
        <v>18</v>
      </c>
      <c r="I6007" s="1">
        <v>24.3</v>
      </c>
      <c r="J6007" s="1" t="s">
        <v>24</v>
      </c>
      <c r="K6007" s="1" t="s">
        <v>80</v>
      </c>
      <c r="L6007" s="1">
        <v>5</v>
      </c>
      <c r="M6007" s="1" t="s">
        <v>2824</v>
      </c>
      <c r="N6007" s="1">
        <v>7.43</v>
      </c>
      <c r="P6007" s="2">
        <f t="shared" si="390"/>
        <v>88.5</v>
      </c>
      <c r="Q6007">
        <f t="shared" si="389"/>
        <v>993000</v>
      </c>
      <c r="R6007">
        <f t="shared" si="388"/>
        <v>99.991087613293047</v>
      </c>
    </row>
    <row r="6008" spans="1:18" ht="20.399999999999999" x14ac:dyDescent="0.35">
      <c r="A6008" s="1">
        <v>6006</v>
      </c>
      <c r="B6008" s="1" t="s">
        <v>2134</v>
      </c>
      <c r="C6008" s="1" t="s">
        <v>15</v>
      </c>
      <c r="D6008" s="1">
        <v>2009</v>
      </c>
      <c r="E6008" s="1">
        <v>102002</v>
      </c>
      <c r="F6008" s="1" t="s">
        <v>23</v>
      </c>
      <c r="G6008" s="1" t="s">
        <v>35</v>
      </c>
      <c r="H6008" s="1" t="s">
        <v>18</v>
      </c>
      <c r="I6008" s="1">
        <v>8.6999999999999993</v>
      </c>
      <c r="J6008" s="1" t="s">
        <v>24</v>
      </c>
      <c r="K6008" s="1" t="s">
        <v>2135</v>
      </c>
      <c r="L6008" s="1">
        <v>5</v>
      </c>
      <c r="N6008" s="1">
        <v>10.75</v>
      </c>
      <c r="P6008" s="2">
        <f t="shared" si="390"/>
        <v>224.34</v>
      </c>
      <c r="R6008" t="str">
        <f t="shared" si="388"/>
        <v/>
      </c>
    </row>
    <row r="6009" spans="1:18" ht="20.399999999999999" x14ac:dyDescent="0.35">
      <c r="A6009" s="1">
        <v>6007</v>
      </c>
      <c r="B6009" s="1" t="s">
        <v>1008</v>
      </c>
      <c r="C6009" s="1" t="s">
        <v>61</v>
      </c>
      <c r="D6009" s="1">
        <v>2011</v>
      </c>
      <c r="E6009" s="1">
        <v>68000</v>
      </c>
      <c r="F6009" s="1" t="s">
        <v>23</v>
      </c>
      <c r="G6009" s="1" t="s">
        <v>17</v>
      </c>
      <c r="H6009" s="1" t="s">
        <v>18</v>
      </c>
      <c r="I6009" s="1">
        <v>19.3</v>
      </c>
      <c r="J6009" s="1" t="s">
        <v>24</v>
      </c>
      <c r="K6009" s="1" t="s">
        <v>114</v>
      </c>
      <c r="L6009" s="1">
        <v>5</v>
      </c>
      <c r="N6009" s="1">
        <v>2.75</v>
      </c>
      <c r="P6009" s="2">
        <f t="shared" si="390"/>
        <v>73.900000000000006</v>
      </c>
      <c r="R6009" t="str">
        <f t="shared" si="388"/>
        <v/>
      </c>
    </row>
    <row r="6010" spans="1:18" ht="20.399999999999999" x14ac:dyDescent="0.35">
      <c r="A6010" s="1">
        <v>6008</v>
      </c>
      <c r="B6010" s="1" t="s">
        <v>1881</v>
      </c>
      <c r="C6010" s="1" t="s">
        <v>39</v>
      </c>
      <c r="D6010" s="1">
        <v>2013</v>
      </c>
      <c r="E6010" s="1">
        <v>40000</v>
      </c>
      <c r="F6010" s="1" t="s">
        <v>23</v>
      </c>
      <c r="G6010" s="1" t="s">
        <v>35</v>
      </c>
      <c r="H6010" s="1" t="s">
        <v>36</v>
      </c>
      <c r="I6010" s="1">
        <v>17.850000000000001</v>
      </c>
      <c r="J6010" s="1" t="s">
        <v>24</v>
      </c>
      <c r="K6010" s="1" t="s">
        <v>1882</v>
      </c>
      <c r="L6010" s="1">
        <v>4</v>
      </c>
      <c r="N6010" s="1">
        <v>45</v>
      </c>
      <c r="P6010" s="2">
        <f t="shared" si="390"/>
        <v>300</v>
      </c>
      <c r="R6010" t="str">
        <f t="shared" si="388"/>
        <v/>
      </c>
    </row>
    <row r="6011" spans="1:18" ht="20.399999999999999" x14ac:dyDescent="0.35">
      <c r="A6011" s="1">
        <v>6009</v>
      </c>
      <c r="B6011" s="1" t="s">
        <v>1003</v>
      </c>
      <c r="C6011" s="1" t="s">
        <v>15</v>
      </c>
      <c r="D6011" s="1">
        <v>2015</v>
      </c>
      <c r="E6011" s="1">
        <v>33500</v>
      </c>
      <c r="F6011" s="1" t="s">
        <v>28</v>
      </c>
      <c r="G6011" s="1" t="s">
        <v>35</v>
      </c>
      <c r="H6011" s="1" t="s">
        <v>18</v>
      </c>
      <c r="I6011" s="1">
        <v>19.16</v>
      </c>
      <c r="J6011" s="1" t="s">
        <v>24</v>
      </c>
      <c r="K6011" s="1" t="s">
        <v>1004</v>
      </c>
      <c r="L6011" s="1">
        <v>5</v>
      </c>
      <c r="N6011" s="1">
        <v>19.75</v>
      </c>
      <c r="P6011" s="2">
        <f t="shared" si="390"/>
        <v>158.19999999999999</v>
      </c>
      <c r="R6011" t="str">
        <f t="shared" si="388"/>
        <v/>
      </c>
    </row>
    <row r="6012" spans="1:18" ht="20.399999999999999" x14ac:dyDescent="0.35">
      <c r="A6012" s="1">
        <v>6010</v>
      </c>
      <c r="B6012" s="1" t="s">
        <v>499</v>
      </c>
      <c r="C6012" s="1" t="s">
        <v>61</v>
      </c>
      <c r="D6012" s="1">
        <v>2013</v>
      </c>
      <c r="E6012" s="1">
        <v>33746</v>
      </c>
      <c r="F6012" s="1" t="s">
        <v>28</v>
      </c>
      <c r="G6012" s="1" t="s">
        <v>17</v>
      </c>
      <c r="H6012" s="1" t="s">
        <v>18</v>
      </c>
      <c r="I6012" s="1">
        <v>18.5</v>
      </c>
      <c r="J6012" s="1" t="s">
        <v>24</v>
      </c>
      <c r="K6012" s="1" t="s">
        <v>184</v>
      </c>
      <c r="L6012" s="1">
        <v>5</v>
      </c>
      <c r="M6012" s="1" t="s">
        <v>1669</v>
      </c>
      <c r="N6012" s="1">
        <v>3.2</v>
      </c>
      <c r="P6012" s="2">
        <f t="shared" si="390"/>
        <v>86.8</v>
      </c>
      <c r="Q6012">
        <f t="shared" si="389"/>
        <v>663000</v>
      </c>
      <c r="R6012">
        <f t="shared" si="388"/>
        <v>99.98690799396681</v>
      </c>
    </row>
    <row r="6013" spans="1:18" ht="20.399999999999999" x14ac:dyDescent="0.35">
      <c r="A6013" s="1">
        <v>6011</v>
      </c>
      <c r="B6013" s="1" t="s">
        <v>1893</v>
      </c>
      <c r="C6013" s="1" t="s">
        <v>39</v>
      </c>
      <c r="D6013" s="1">
        <v>2009</v>
      </c>
      <c r="E6013" s="1">
        <v>53000</v>
      </c>
      <c r="F6013" s="1" t="s">
        <v>28</v>
      </c>
      <c r="G6013" s="1" t="s">
        <v>35</v>
      </c>
      <c r="H6013" s="1" t="s">
        <v>18</v>
      </c>
      <c r="I6013" s="1">
        <v>0</v>
      </c>
      <c r="J6013" s="1" t="s">
        <v>24</v>
      </c>
      <c r="K6013" s="1" t="s">
        <v>1894</v>
      </c>
      <c r="L6013" s="1">
        <v>5</v>
      </c>
      <c r="N6013" s="1">
        <v>4.75</v>
      </c>
      <c r="P6013" s="2">
        <f t="shared" si="390"/>
        <v>262.60000000000002</v>
      </c>
      <c r="R6013" t="str">
        <f t="shared" si="388"/>
        <v/>
      </c>
    </row>
    <row r="6014" spans="1:18" ht="20.399999999999999" x14ac:dyDescent="0.35">
      <c r="A6014" s="1">
        <v>6012</v>
      </c>
      <c r="B6014" s="1" t="s">
        <v>91</v>
      </c>
      <c r="C6014" s="1" t="s">
        <v>34</v>
      </c>
      <c r="D6014" s="1">
        <v>2011</v>
      </c>
      <c r="E6014" s="1">
        <v>45004</v>
      </c>
      <c r="F6014" s="1" t="s">
        <v>23</v>
      </c>
      <c r="G6014" s="1" t="s">
        <v>17</v>
      </c>
      <c r="H6014" s="1" t="s">
        <v>18</v>
      </c>
      <c r="I6014" s="1">
        <v>12.8</v>
      </c>
      <c r="J6014" s="1" t="s">
        <v>24</v>
      </c>
      <c r="K6014" s="1" t="s">
        <v>93</v>
      </c>
      <c r="L6014" s="1">
        <v>7</v>
      </c>
      <c r="N6014" s="1">
        <v>9.48</v>
      </c>
      <c r="P6014" s="2">
        <f t="shared" si="390"/>
        <v>102</v>
      </c>
      <c r="R6014" t="str">
        <f t="shared" si="388"/>
        <v/>
      </c>
    </row>
    <row r="6015" spans="1:18" ht="20.399999999999999" x14ac:dyDescent="0.35">
      <c r="A6015" s="1">
        <v>6013</v>
      </c>
      <c r="B6015" s="1" t="s">
        <v>391</v>
      </c>
      <c r="C6015" s="1" t="s">
        <v>34</v>
      </c>
      <c r="D6015" s="1">
        <v>2015</v>
      </c>
      <c r="E6015" s="1">
        <v>70602</v>
      </c>
      <c r="F6015" s="1" t="s">
        <v>23</v>
      </c>
      <c r="G6015" s="1" t="s">
        <v>17</v>
      </c>
      <c r="H6015" s="1" t="s">
        <v>18</v>
      </c>
      <c r="I6015" s="1">
        <v>25.8</v>
      </c>
      <c r="J6015" s="1" t="s">
        <v>24</v>
      </c>
      <c r="K6015" s="1" t="s">
        <v>69</v>
      </c>
      <c r="L6015" s="1">
        <v>5</v>
      </c>
      <c r="N6015" s="1">
        <v>4.83</v>
      </c>
      <c r="P6015" s="2">
        <f t="shared" si="390"/>
        <v>98.6</v>
      </c>
      <c r="R6015" t="str">
        <f t="shared" si="388"/>
        <v/>
      </c>
    </row>
    <row r="6016" spans="1:18" ht="20.399999999999999" x14ac:dyDescent="0.35">
      <c r="A6016" s="1">
        <v>6014</v>
      </c>
      <c r="B6016" s="1" t="s">
        <v>143</v>
      </c>
      <c r="C6016" s="1" t="s">
        <v>61</v>
      </c>
      <c r="D6016" s="1">
        <v>2014</v>
      </c>
      <c r="E6016" s="1">
        <v>27365</v>
      </c>
      <c r="F6016" s="1" t="s">
        <v>23</v>
      </c>
      <c r="G6016" s="1" t="s">
        <v>17</v>
      </c>
      <c r="H6016" s="1" t="s">
        <v>18</v>
      </c>
      <c r="I6016" s="1">
        <v>28.4</v>
      </c>
      <c r="J6016" s="1" t="s">
        <v>24</v>
      </c>
      <c r="K6016" s="1" t="s">
        <v>51</v>
      </c>
      <c r="L6016" s="1">
        <v>5</v>
      </c>
      <c r="M6016" s="1" t="s">
        <v>1730</v>
      </c>
      <c r="N6016" s="1">
        <v>4.75</v>
      </c>
      <c r="P6016" s="2">
        <f t="shared" si="390"/>
        <v>74</v>
      </c>
      <c r="Q6016">
        <f t="shared" si="389"/>
        <v>788000</v>
      </c>
      <c r="R6016">
        <f t="shared" si="388"/>
        <v>99.990609137055841</v>
      </c>
    </row>
    <row r="6017" spans="1:18" ht="20.399999999999999" x14ac:dyDescent="0.35">
      <c r="A6017" s="1">
        <v>6015</v>
      </c>
      <c r="B6017" s="1" t="s">
        <v>134</v>
      </c>
      <c r="C6017" s="1" t="s">
        <v>43</v>
      </c>
      <c r="D6017" s="1">
        <v>2015</v>
      </c>
      <c r="E6017" s="1">
        <v>100000</v>
      </c>
      <c r="F6017" s="1" t="s">
        <v>23</v>
      </c>
      <c r="G6017" s="1" t="s">
        <v>17</v>
      </c>
      <c r="H6017" s="1" t="s">
        <v>18</v>
      </c>
      <c r="I6017" s="1">
        <v>24.4</v>
      </c>
      <c r="J6017" s="1" t="s">
        <v>24</v>
      </c>
      <c r="K6017" s="1" t="s">
        <v>135</v>
      </c>
      <c r="L6017" s="1">
        <v>5</v>
      </c>
      <c r="N6017" s="1">
        <v>4</v>
      </c>
      <c r="P6017" s="2">
        <f t="shared" si="390"/>
        <v>71</v>
      </c>
      <c r="R6017" t="str">
        <f t="shared" si="388"/>
        <v/>
      </c>
    </row>
    <row r="6018" spans="1:18" ht="20.399999999999999" x14ac:dyDescent="0.35">
      <c r="A6018" s="1">
        <v>6016</v>
      </c>
      <c r="B6018" s="1" t="s">
        <v>2825</v>
      </c>
      <c r="C6018" s="1" t="s">
        <v>43</v>
      </c>
      <c r="D6018" s="1">
        <v>2012</v>
      </c>
      <c r="E6018" s="1">
        <v>55000</v>
      </c>
      <c r="F6018" s="1" t="s">
        <v>23</v>
      </c>
      <c r="G6018" s="1" t="s">
        <v>17</v>
      </c>
      <c r="H6018" s="1" t="s">
        <v>36</v>
      </c>
      <c r="I6018" s="1">
        <v>14</v>
      </c>
      <c r="J6018" s="1" t="s">
        <v>24</v>
      </c>
      <c r="K6018" s="1" t="s">
        <v>331</v>
      </c>
      <c r="L6018" s="1">
        <v>8</v>
      </c>
      <c r="N6018" s="1">
        <v>2.9</v>
      </c>
      <c r="P6018" s="2">
        <f t="shared" si="390"/>
        <v>112</v>
      </c>
      <c r="R6018" t="str">
        <f t="shared" si="388"/>
        <v/>
      </c>
    </row>
    <row r="6019" spans="1:18" ht="20.399999999999999" x14ac:dyDescent="0.35">
      <c r="A6019" s="1">
        <v>6017</v>
      </c>
      <c r="B6019" s="1" t="s">
        <v>397</v>
      </c>
      <c r="C6019" s="1" t="s">
        <v>57</v>
      </c>
      <c r="D6019" s="1">
        <v>2013</v>
      </c>
      <c r="E6019" s="1">
        <v>46000</v>
      </c>
      <c r="F6019" s="1" t="s">
        <v>28</v>
      </c>
      <c r="G6019" s="1" t="s">
        <v>17</v>
      </c>
      <c r="H6019" s="1" t="s">
        <v>18</v>
      </c>
      <c r="I6019" s="1">
        <v>18.899999999999999</v>
      </c>
      <c r="J6019" s="1" t="s">
        <v>24</v>
      </c>
      <c r="K6019" s="1" t="s">
        <v>88</v>
      </c>
      <c r="L6019" s="1">
        <v>5</v>
      </c>
      <c r="N6019" s="1">
        <v>2.65</v>
      </c>
      <c r="P6019" s="2">
        <f t="shared" si="390"/>
        <v>67.099999999999994</v>
      </c>
      <c r="R6019" t="str">
        <f t="shared" si="388"/>
        <v/>
      </c>
    </row>
    <row r="6020" spans="1:18" ht="20.399999999999999" x14ac:dyDescent="0.35">
      <c r="A6020" s="1">
        <v>6018</v>
      </c>
      <c r="B6020" s="1" t="s">
        <v>1092</v>
      </c>
      <c r="C6020" s="1" t="s">
        <v>39</v>
      </c>
      <c r="D6020" s="1">
        <v>2011</v>
      </c>
      <c r="E6020" s="1">
        <v>47000</v>
      </c>
      <c r="F6020" s="1" t="s">
        <v>23</v>
      </c>
      <c r="G6020" s="1" t="s">
        <v>17</v>
      </c>
      <c r="H6020" s="1" t="s">
        <v>18</v>
      </c>
      <c r="I6020" s="1">
        <v>25.44</v>
      </c>
      <c r="J6020" s="1" t="s">
        <v>24</v>
      </c>
      <c r="K6020" s="1" t="s">
        <v>335</v>
      </c>
      <c r="L6020" s="1">
        <v>5</v>
      </c>
      <c r="N6020" s="1">
        <v>2.5</v>
      </c>
      <c r="P6020" s="2">
        <f t="shared" si="390"/>
        <v>57.6</v>
      </c>
      <c r="R6020" t="str">
        <f t="shared" si="388"/>
        <v/>
      </c>
    </row>
    <row r="6021" spans="1:18" ht="20.399999999999999" x14ac:dyDescent="0.35">
      <c r="A6021" s="1">
        <v>6019</v>
      </c>
      <c r="B6021" s="1" t="s">
        <v>2800</v>
      </c>
      <c r="C6021" s="1" t="s">
        <v>61</v>
      </c>
      <c r="D6021" s="1">
        <v>2014</v>
      </c>
      <c r="E6021" s="1">
        <v>40929</v>
      </c>
      <c r="F6021" s="1" t="s">
        <v>16</v>
      </c>
      <c r="G6021" s="1" t="s">
        <v>17</v>
      </c>
      <c r="H6021" s="1" t="s">
        <v>18</v>
      </c>
      <c r="I6021" s="1">
        <v>32.26</v>
      </c>
      <c r="J6021" s="1" t="s">
        <v>19</v>
      </c>
      <c r="K6021" s="1" t="s">
        <v>1027</v>
      </c>
      <c r="L6021" s="1">
        <v>4</v>
      </c>
      <c r="P6021" s="2">
        <f t="shared" si="390"/>
        <v>58.2</v>
      </c>
      <c r="R6021" t="str">
        <f t="shared" si="388"/>
        <v/>
      </c>
    </row>
    <row r="6022" spans="1:18" ht="20.399999999999999" x14ac:dyDescent="0.35">
      <c r="A6022" s="1">
        <v>6020</v>
      </c>
      <c r="B6022" s="1" t="s">
        <v>553</v>
      </c>
      <c r="C6022" s="1" t="s">
        <v>34</v>
      </c>
      <c r="D6022" s="1">
        <v>2013</v>
      </c>
      <c r="E6022" s="1">
        <v>54493</v>
      </c>
      <c r="F6022" s="1" t="s">
        <v>28</v>
      </c>
      <c r="G6022" s="1" t="s">
        <v>17</v>
      </c>
      <c r="H6022" s="1" t="s">
        <v>36</v>
      </c>
      <c r="I6022" s="1">
        <v>24.7</v>
      </c>
      <c r="J6022" s="1" t="s">
        <v>24</v>
      </c>
      <c r="K6022" s="1" t="s">
        <v>464</v>
      </c>
      <c r="L6022" s="1">
        <v>5</v>
      </c>
      <c r="P6022" s="2">
        <f t="shared" si="390"/>
        <v>47.3</v>
      </c>
      <c r="R6022" t="str">
        <f t="shared" si="388"/>
        <v/>
      </c>
    </row>
    <row r="6023" spans="1:18" ht="20.399999999999999" x14ac:dyDescent="0.35">
      <c r="A6023" s="1">
        <v>6021</v>
      </c>
      <c r="B6023" s="1" t="s">
        <v>2826</v>
      </c>
      <c r="C6023" s="1" t="s">
        <v>15</v>
      </c>
      <c r="D6023" s="1">
        <v>2017</v>
      </c>
      <c r="E6023" s="1">
        <v>34000</v>
      </c>
      <c r="F6023" s="1" t="s">
        <v>23</v>
      </c>
      <c r="G6023" s="1" t="s">
        <v>17</v>
      </c>
      <c r="H6023" s="1" t="s">
        <v>18</v>
      </c>
      <c r="I6023" s="1">
        <v>13.68</v>
      </c>
      <c r="J6023" s="1" t="s">
        <v>24</v>
      </c>
      <c r="K6023" s="1" t="s">
        <v>156</v>
      </c>
      <c r="L6023" s="1">
        <v>7</v>
      </c>
      <c r="M6023" s="1" t="s">
        <v>2699</v>
      </c>
      <c r="P6023" s="2">
        <f t="shared" si="390"/>
        <v>147.80000000000001</v>
      </c>
      <c r="Q6023">
        <f t="shared" si="389"/>
        <v>2527000</v>
      </c>
      <c r="R6023">
        <f t="shared" si="388"/>
        <v>99.994151167392175</v>
      </c>
    </row>
    <row r="6024" spans="1:18" ht="20.399999999999999" x14ac:dyDescent="0.35">
      <c r="A6024" s="1">
        <v>6022</v>
      </c>
      <c r="B6024" s="1" t="s">
        <v>737</v>
      </c>
      <c r="C6024" s="1" t="s">
        <v>39</v>
      </c>
      <c r="D6024" s="1">
        <v>2012</v>
      </c>
      <c r="E6024" s="1">
        <v>139000</v>
      </c>
      <c r="F6024" s="1" t="s">
        <v>23</v>
      </c>
      <c r="G6024" s="1" t="s">
        <v>17</v>
      </c>
      <c r="H6024" s="1" t="s">
        <v>18</v>
      </c>
      <c r="I6024" s="1">
        <v>23.59</v>
      </c>
      <c r="J6024" s="1" t="s">
        <v>24</v>
      </c>
      <c r="K6024" s="1" t="s">
        <v>188</v>
      </c>
      <c r="L6024" s="1">
        <v>5</v>
      </c>
      <c r="P6024" s="2"/>
      <c r="R6024" t="str">
        <f t="shared" si="388"/>
        <v/>
      </c>
    </row>
    <row r="6025" spans="1:18" ht="20.399999999999999" x14ac:dyDescent="0.35">
      <c r="A6025" s="1">
        <v>6023</v>
      </c>
      <c r="B6025" s="1" t="s">
        <v>1515</v>
      </c>
      <c r="C6025" s="1" t="s">
        <v>15</v>
      </c>
      <c r="D6025" s="1">
        <v>2014</v>
      </c>
      <c r="E6025" s="1">
        <v>29000</v>
      </c>
      <c r="F6025" s="1" t="s">
        <v>28</v>
      </c>
      <c r="G6025" s="1" t="s">
        <v>17</v>
      </c>
      <c r="H6025" s="1" t="s">
        <v>18</v>
      </c>
      <c r="I6025" s="1">
        <v>18.5</v>
      </c>
      <c r="J6025" s="1" t="s">
        <v>24</v>
      </c>
      <c r="K6025" s="1" t="s">
        <v>221</v>
      </c>
      <c r="L6025" s="1">
        <v>5</v>
      </c>
      <c r="P6025" s="2">
        <f t="shared" ref="P6025:P6043" si="391">--LEFT(K6025, FIND(" ", K6025) - 1)</f>
        <v>82.85</v>
      </c>
      <c r="R6025" t="str">
        <f t="shared" si="388"/>
        <v/>
      </c>
    </row>
    <row r="6026" spans="1:18" ht="20.399999999999999" x14ac:dyDescent="0.35">
      <c r="A6026" s="1">
        <v>6024</v>
      </c>
      <c r="B6026" s="1" t="s">
        <v>211</v>
      </c>
      <c r="C6026" s="1" t="s">
        <v>34</v>
      </c>
      <c r="D6026" s="1">
        <v>2016</v>
      </c>
      <c r="E6026" s="1">
        <v>85609</v>
      </c>
      <c r="F6026" s="1" t="s">
        <v>23</v>
      </c>
      <c r="G6026" s="1" t="s">
        <v>17</v>
      </c>
      <c r="H6026" s="1" t="s">
        <v>36</v>
      </c>
      <c r="I6026" s="1">
        <v>16</v>
      </c>
      <c r="J6026" s="1" t="s">
        <v>24</v>
      </c>
      <c r="K6026" s="1" t="s">
        <v>167</v>
      </c>
      <c r="L6026" s="1">
        <v>7</v>
      </c>
      <c r="P6026" s="2">
        <f t="shared" si="391"/>
        <v>140</v>
      </c>
      <c r="R6026" t="str">
        <f t="shared" si="388"/>
        <v/>
      </c>
    </row>
    <row r="6027" spans="1:18" ht="20.399999999999999" x14ac:dyDescent="0.35">
      <c r="A6027" s="1">
        <v>6025</v>
      </c>
      <c r="B6027" s="1" t="s">
        <v>2419</v>
      </c>
      <c r="C6027" s="1" t="s">
        <v>22</v>
      </c>
      <c r="D6027" s="1">
        <v>2015</v>
      </c>
      <c r="E6027" s="1">
        <v>59000</v>
      </c>
      <c r="F6027" s="1" t="s">
        <v>23</v>
      </c>
      <c r="G6027" s="1" t="s">
        <v>35</v>
      </c>
      <c r="H6027" s="1" t="s">
        <v>18</v>
      </c>
      <c r="I6027" s="1">
        <v>12.55</v>
      </c>
      <c r="J6027" s="1" t="s">
        <v>24</v>
      </c>
      <c r="K6027" s="1" t="s">
        <v>1645</v>
      </c>
      <c r="L6027" s="1">
        <v>7</v>
      </c>
      <c r="P6027" s="2">
        <f t="shared" si="391"/>
        <v>168.7</v>
      </c>
      <c r="R6027" t="str">
        <f t="shared" si="388"/>
        <v/>
      </c>
    </row>
    <row r="6028" spans="1:18" ht="20.399999999999999" x14ac:dyDescent="0.35">
      <c r="A6028" s="1">
        <v>6026</v>
      </c>
      <c r="B6028" s="1" t="s">
        <v>621</v>
      </c>
      <c r="C6028" s="1" t="s">
        <v>43</v>
      </c>
      <c r="D6028" s="1">
        <v>2013</v>
      </c>
      <c r="E6028" s="1">
        <v>65000</v>
      </c>
      <c r="F6028" s="1" t="s">
        <v>28</v>
      </c>
      <c r="G6028" s="1" t="s">
        <v>17</v>
      </c>
      <c r="H6028" s="1" t="s">
        <v>18</v>
      </c>
      <c r="I6028" s="1">
        <v>21.1</v>
      </c>
      <c r="J6028" s="1" t="s">
        <v>24</v>
      </c>
      <c r="K6028" s="1" t="s">
        <v>41</v>
      </c>
      <c r="L6028" s="1">
        <v>5</v>
      </c>
      <c r="P6028" s="2">
        <f t="shared" si="391"/>
        <v>55.2</v>
      </c>
      <c r="R6028" t="str">
        <f t="shared" si="388"/>
        <v/>
      </c>
    </row>
    <row r="6029" spans="1:18" ht="20.399999999999999" x14ac:dyDescent="0.35">
      <c r="A6029" s="1">
        <v>6027</v>
      </c>
      <c r="B6029" s="1" t="s">
        <v>465</v>
      </c>
      <c r="C6029" s="1" t="s">
        <v>15</v>
      </c>
      <c r="D6029" s="1">
        <v>2011</v>
      </c>
      <c r="E6029" s="1">
        <v>66000</v>
      </c>
      <c r="F6029" s="1" t="s">
        <v>28</v>
      </c>
      <c r="G6029" s="1" t="s">
        <v>17</v>
      </c>
      <c r="H6029" s="1" t="s">
        <v>36</v>
      </c>
      <c r="I6029" s="1">
        <v>17</v>
      </c>
      <c r="J6029" s="1" t="s">
        <v>24</v>
      </c>
      <c r="K6029" s="1" t="s">
        <v>466</v>
      </c>
      <c r="L6029" s="1">
        <v>5</v>
      </c>
      <c r="P6029" s="2">
        <f t="shared" si="391"/>
        <v>118</v>
      </c>
      <c r="R6029" t="str">
        <f t="shared" ref="R6029:R6092" si="392">IF(Q6029&lt;&gt;"", ((Q6029 - P6029) / Q6029) * 100, "")</f>
        <v/>
      </c>
    </row>
    <row r="6030" spans="1:18" ht="20.399999999999999" x14ac:dyDescent="0.35">
      <c r="A6030" s="1">
        <v>6028</v>
      </c>
      <c r="B6030" s="1" t="s">
        <v>734</v>
      </c>
      <c r="C6030" s="1" t="s">
        <v>34</v>
      </c>
      <c r="D6030" s="1">
        <v>2015</v>
      </c>
      <c r="E6030" s="1">
        <v>54684</v>
      </c>
      <c r="F6030" s="1" t="s">
        <v>23</v>
      </c>
      <c r="G6030" s="1" t="s">
        <v>17</v>
      </c>
      <c r="H6030" s="1" t="s">
        <v>18</v>
      </c>
      <c r="I6030" s="1">
        <v>15.1</v>
      </c>
      <c r="J6030" s="1" t="s">
        <v>24</v>
      </c>
      <c r="K6030" s="1" t="s">
        <v>167</v>
      </c>
      <c r="L6030" s="1">
        <v>7</v>
      </c>
      <c r="P6030" s="2">
        <f t="shared" si="391"/>
        <v>140</v>
      </c>
      <c r="R6030" t="str">
        <f t="shared" si="392"/>
        <v/>
      </c>
    </row>
    <row r="6031" spans="1:18" ht="20.399999999999999" x14ac:dyDescent="0.35">
      <c r="A6031" s="1">
        <v>6029</v>
      </c>
      <c r="B6031" s="1" t="s">
        <v>871</v>
      </c>
      <c r="C6031" s="1" t="s">
        <v>15</v>
      </c>
      <c r="D6031" s="1">
        <v>2012</v>
      </c>
      <c r="E6031" s="1">
        <v>78000</v>
      </c>
      <c r="F6031" s="1" t="s">
        <v>23</v>
      </c>
      <c r="G6031" s="1" t="s">
        <v>35</v>
      </c>
      <c r="H6031" s="1" t="s">
        <v>36</v>
      </c>
      <c r="I6031" s="1">
        <v>12.8</v>
      </c>
      <c r="J6031" s="1" t="s">
        <v>24</v>
      </c>
      <c r="K6031" s="1" t="s">
        <v>872</v>
      </c>
      <c r="L6031" s="1">
        <v>5</v>
      </c>
      <c r="P6031" s="2">
        <f t="shared" si="391"/>
        <v>167.6</v>
      </c>
      <c r="R6031" t="str">
        <f t="shared" si="392"/>
        <v/>
      </c>
    </row>
    <row r="6032" spans="1:18" ht="20.399999999999999" x14ac:dyDescent="0.35">
      <c r="A6032" s="1">
        <v>6030</v>
      </c>
      <c r="B6032" s="1" t="s">
        <v>437</v>
      </c>
      <c r="C6032" s="1" t="s">
        <v>43</v>
      </c>
      <c r="D6032" s="1">
        <v>2016</v>
      </c>
      <c r="E6032" s="1">
        <v>21000</v>
      </c>
      <c r="F6032" s="1" t="s">
        <v>28</v>
      </c>
      <c r="G6032" s="1" t="s">
        <v>17</v>
      </c>
      <c r="H6032" s="1" t="s">
        <v>18</v>
      </c>
      <c r="I6032" s="1">
        <v>18.899999999999999</v>
      </c>
      <c r="J6032" s="1" t="s">
        <v>24</v>
      </c>
      <c r="K6032" s="1" t="s">
        <v>110</v>
      </c>
      <c r="L6032" s="1">
        <v>5</v>
      </c>
      <c r="P6032" s="2">
        <f t="shared" si="391"/>
        <v>82</v>
      </c>
      <c r="R6032" t="str">
        <f t="shared" si="392"/>
        <v/>
      </c>
    </row>
    <row r="6033" spans="1:18" ht="20.399999999999999" x14ac:dyDescent="0.35">
      <c r="A6033" s="1">
        <v>6031</v>
      </c>
      <c r="B6033" s="1" t="s">
        <v>1641</v>
      </c>
      <c r="C6033" s="1" t="s">
        <v>27</v>
      </c>
      <c r="D6033" s="1">
        <v>2007</v>
      </c>
      <c r="E6033" s="1">
        <v>90000</v>
      </c>
      <c r="F6033" s="1" t="s">
        <v>28</v>
      </c>
      <c r="G6033" s="1" t="s">
        <v>17</v>
      </c>
      <c r="H6033" s="1" t="s">
        <v>145</v>
      </c>
      <c r="I6033" s="1">
        <v>13.4</v>
      </c>
      <c r="J6033" s="1" t="s">
        <v>24</v>
      </c>
      <c r="K6033" s="1" t="s">
        <v>521</v>
      </c>
      <c r="L6033" s="1">
        <v>5</v>
      </c>
      <c r="P6033" s="2">
        <f t="shared" si="391"/>
        <v>125</v>
      </c>
      <c r="R6033" t="str">
        <f t="shared" si="392"/>
        <v/>
      </c>
    </row>
    <row r="6034" spans="1:18" ht="20.399999999999999" x14ac:dyDescent="0.35">
      <c r="A6034" s="1">
        <v>6032</v>
      </c>
      <c r="B6034" s="1" t="s">
        <v>697</v>
      </c>
      <c r="C6034" s="1" t="s">
        <v>34</v>
      </c>
      <c r="D6034" s="1">
        <v>2008</v>
      </c>
      <c r="E6034" s="1">
        <v>87628</v>
      </c>
      <c r="F6034" s="1" t="s">
        <v>23</v>
      </c>
      <c r="G6034" s="1" t="s">
        <v>17</v>
      </c>
      <c r="H6034" s="1" t="s">
        <v>18</v>
      </c>
      <c r="I6034" s="1">
        <v>17.8</v>
      </c>
      <c r="J6034" s="1" t="s">
        <v>24</v>
      </c>
      <c r="K6034" s="1" t="s">
        <v>142</v>
      </c>
      <c r="L6034" s="1">
        <v>5</v>
      </c>
      <c r="P6034" s="2">
        <f t="shared" si="391"/>
        <v>75</v>
      </c>
      <c r="R6034" t="str">
        <f t="shared" si="392"/>
        <v/>
      </c>
    </row>
    <row r="6035" spans="1:18" ht="20.399999999999999" x14ac:dyDescent="0.35">
      <c r="A6035" s="1">
        <v>6033</v>
      </c>
      <c r="B6035" s="1" t="s">
        <v>1132</v>
      </c>
      <c r="C6035" s="1" t="s">
        <v>15</v>
      </c>
      <c r="D6035" s="1">
        <v>2014</v>
      </c>
      <c r="E6035" s="1">
        <v>45000</v>
      </c>
      <c r="F6035" s="1" t="s">
        <v>28</v>
      </c>
      <c r="G6035" s="1" t="s">
        <v>17</v>
      </c>
      <c r="H6035" s="1" t="s">
        <v>18</v>
      </c>
      <c r="I6035" s="1">
        <v>13.24</v>
      </c>
      <c r="J6035" s="1" t="s">
        <v>24</v>
      </c>
      <c r="K6035" s="1" t="s">
        <v>342</v>
      </c>
      <c r="L6035" s="1">
        <v>5</v>
      </c>
      <c r="P6035" s="2">
        <f t="shared" si="391"/>
        <v>102.5</v>
      </c>
      <c r="R6035" t="str">
        <f t="shared" si="392"/>
        <v/>
      </c>
    </row>
    <row r="6036" spans="1:18" ht="20.399999999999999" x14ac:dyDescent="0.35">
      <c r="A6036" s="1">
        <v>6034</v>
      </c>
      <c r="B6036" s="1" t="s">
        <v>422</v>
      </c>
      <c r="C6036" s="1" t="s">
        <v>34</v>
      </c>
      <c r="D6036" s="1">
        <v>2013</v>
      </c>
      <c r="E6036" s="1">
        <v>30788</v>
      </c>
      <c r="F6036" s="1" t="s">
        <v>23</v>
      </c>
      <c r="G6036" s="1" t="s">
        <v>35</v>
      </c>
      <c r="H6036" s="1" t="s">
        <v>18</v>
      </c>
      <c r="I6036" s="1">
        <v>17.05</v>
      </c>
      <c r="J6036" s="1" t="s">
        <v>24</v>
      </c>
      <c r="K6036" s="1" t="s">
        <v>99</v>
      </c>
      <c r="L6036" s="1">
        <v>5</v>
      </c>
      <c r="P6036" s="2">
        <f t="shared" si="391"/>
        <v>184</v>
      </c>
      <c r="R6036" t="str">
        <f t="shared" si="392"/>
        <v/>
      </c>
    </row>
    <row r="6037" spans="1:18" ht="20.399999999999999" x14ac:dyDescent="0.35">
      <c r="A6037" s="1">
        <v>6035</v>
      </c>
      <c r="B6037" s="1" t="s">
        <v>2444</v>
      </c>
      <c r="C6037" s="1" t="s">
        <v>39</v>
      </c>
      <c r="D6037" s="1">
        <v>2015</v>
      </c>
      <c r="E6037" s="1">
        <v>39524</v>
      </c>
      <c r="F6037" s="1" t="s">
        <v>23</v>
      </c>
      <c r="G6037" s="1" t="s">
        <v>35</v>
      </c>
      <c r="H6037" s="1" t="s">
        <v>18</v>
      </c>
      <c r="I6037" s="1">
        <v>19.59</v>
      </c>
      <c r="J6037" s="1" t="s">
        <v>24</v>
      </c>
      <c r="K6037" s="1" t="s">
        <v>99</v>
      </c>
      <c r="L6037" s="1">
        <v>5</v>
      </c>
      <c r="P6037" s="2">
        <f t="shared" si="391"/>
        <v>184</v>
      </c>
      <c r="R6037" t="str">
        <f t="shared" si="392"/>
        <v/>
      </c>
    </row>
    <row r="6038" spans="1:18" ht="20.399999999999999" x14ac:dyDescent="0.35">
      <c r="A6038" s="1">
        <v>6036</v>
      </c>
      <c r="B6038" s="1" t="s">
        <v>1595</v>
      </c>
      <c r="C6038" s="1" t="s">
        <v>27</v>
      </c>
      <c r="D6038" s="1">
        <v>2009</v>
      </c>
      <c r="E6038" s="1">
        <v>140000</v>
      </c>
      <c r="F6038" s="1" t="s">
        <v>23</v>
      </c>
      <c r="G6038" s="1" t="s">
        <v>17</v>
      </c>
      <c r="H6038" s="1" t="s">
        <v>18</v>
      </c>
      <c r="I6038" s="1">
        <v>13.8</v>
      </c>
      <c r="J6038" s="1" t="s">
        <v>24</v>
      </c>
      <c r="K6038" s="1" t="s">
        <v>159</v>
      </c>
      <c r="L6038" s="1">
        <v>5</v>
      </c>
      <c r="P6038" s="2">
        <f t="shared" si="391"/>
        <v>68</v>
      </c>
      <c r="R6038" t="str">
        <f t="shared" si="392"/>
        <v/>
      </c>
    </row>
    <row r="6039" spans="1:18" ht="20.399999999999999" x14ac:dyDescent="0.35">
      <c r="A6039" s="1">
        <v>6037</v>
      </c>
      <c r="B6039" s="1" t="s">
        <v>2827</v>
      </c>
      <c r="C6039" s="1" t="s">
        <v>53</v>
      </c>
      <c r="D6039" s="1">
        <v>2019</v>
      </c>
      <c r="E6039" s="1">
        <v>15409</v>
      </c>
      <c r="F6039" s="1" t="s">
        <v>28</v>
      </c>
      <c r="G6039" s="1" t="s">
        <v>35</v>
      </c>
      <c r="H6039" s="1" t="s">
        <v>18</v>
      </c>
      <c r="I6039" s="1">
        <v>22</v>
      </c>
      <c r="J6039" s="1" t="s">
        <v>24</v>
      </c>
      <c r="K6039" s="1" t="s">
        <v>291</v>
      </c>
      <c r="L6039" s="1">
        <v>5</v>
      </c>
      <c r="P6039" s="2">
        <f t="shared" si="391"/>
        <v>81.8</v>
      </c>
      <c r="R6039" t="str">
        <f t="shared" si="392"/>
        <v/>
      </c>
    </row>
    <row r="6040" spans="1:18" ht="20.399999999999999" x14ac:dyDescent="0.35">
      <c r="A6040" s="1">
        <v>6038</v>
      </c>
      <c r="B6040" s="1" t="s">
        <v>732</v>
      </c>
      <c r="C6040" s="1" t="s">
        <v>43</v>
      </c>
      <c r="D6040" s="1">
        <v>2015</v>
      </c>
      <c r="E6040" s="1">
        <v>36502</v>
      </c>
      <c r="F6040" s="1" t="s">
        <v>28</v>
      </c>
      <c r="G6040" s="1" t="s">
        <v>17</v>
      </c>
      <c r="H6040" s="1" t="s">
        <v>18</v>
      </c>
      <c r="I6040" s="1">
        <v>17.5</v>
      </c>
      <c r="J6040" s="1" t="s">
        <v>24</v>
      </c>
      <c r="K6040" s="1" t="s">
        <v>733</v>
      </c>
      <c r="L6040" s="1">
        <v>5</v>
      </c>
      <c r="P6040" s="2">
        <f t="shared" si="391"/>
        <v>85.8</v>
      </c>
      <c r="R6040" t="str">
        <f t="shared" si="392"/>
        <v/>
      </c>
    </row>
    <row r="6041" spans="1:18" ht="20.399999999999999" x14ac:dyDescent="0.35">
      <c r="A6041" s="1">
        <v>6039</v>
      </c>
      <c r="B6041" s="1" t="s">
        <v>585</v>
      </c>
      <c r="C6041" s="1" t="s">
        <v>22</v>
      </c>
      <c r="D6041" s="1">
        <v>2016</v>
      </c>
      <c r="E6041" s="1">
        <v>200000</v>
      </c>
      <c r="F6041" s="1" t="s">
        <v>23</v>
      </c>
      <c r="G6041" s="1" t="s">
        <v>17</v>
      </c>
      <c r="H6041" s="1" t="s">
        <v>18</v>
      </c>
      <c r="I6041" s="1">
        <v>23.2</v>
      </c>
      <c r="J6041" s="1" t="s">
        <v>24</v>
      </c>
      <c r="K6041" s="1" t="s">
        <v>199</v>
      </c>
      <c r="L6041" s="1">
        <v>5</v>
      </c>
      <c r="P6041" s="2">
        <f t="shared" si="391"/>
        <v>73.94</v>
      </c>
      <c r="R6041" t="str">
        <f t="shared" si="392"/>
        <v/>
      </c>
    </row>
    <row r="6042" spans="1:18" ht="20.399999999999999" x14ac:dyDescent="0.35">
      <c r="A6042" s="1">
        <v>6040</v>
      </c>
      <c r="B6042" s="1" t="s">
        <v>2170</v>
      </c>
      <c r="C6042" s="1" t="s">
        <v>61</v>
      </c>
      <c r="D6042" s="1">
        <v>2010</v>
      </c>
      <c r="E6042" s="1">
        <v>70000</v>
      </c>
      <c r="F6042" s="1" t="s">
        <v>28</v>
      </c>
      <c r="G6042" s="1" t="s">
        <v>17</v>
      </c>
      <c r="H6042" s="1" t="s">
        <v>18</v>
      </c>
      <c r="I6042" s="1">
        <v>18.059999999999999</v>
      </c>
      <c r="J6042" s="1" t="s">
        <v>24</v>
      </c>
      <c r="K6042" s="1" t="s">
        <v>142</v>
      </c>
      <c r="L6042" s="1">
        <v>5</v>
      </c>
      <c r="P6042" s="2">
        <f t="shared" si="391"/>
        <v>75</v>
      </c>
      <c r="R6042" t="str">
        <f t="shared" si="392"/>
        <v/>
      </c>
    </row>
    <row r="6043" spans="1:18" ht="20.399999999999999" x14ac:dyDescent="0.35">
      <c r="A6043" s="1">
        <v>6041</v>
      </c>
      <c r="B6043" s="1" t="s">
        <v>553</v>
      </c>
      <c r="C6043" s="1" t="s">
        <v>53</v>
      </c>
      <c r="D6043" s="1">
        <v>2017</v>
      </c>
      <c r="E6043" s="1">
        <v>36701</v>
      </c>
      <c r="F6043" s="1" t="s">
        <v>28</v>
      </c>
      <c r="G6043" s="1" t="s">
        <v>17</v>
      </c>
      <c r="H6043" s="1" t="s">
        <v>18</v>
      </c>
      <c r="I6043" s="1">
        <v>24.7</v>
      </c>
      <c r="J6043" s="1" t="s">
        <v>24</v>
      </c>
      <c r="K6043" s="1" t="s">
        <v>464</v>
      </c>
      <c r="L6043" s="1">
        <v>5</v>
      </c>
      <c r="P6043" s="2">
        <f t="shared" si="391"/>
        <v>47.3</v>
      </c>
      <c r="R6043" t="str">
        <f t="shared" si="392"/>
        <v/>
      </c>
    </row>
    <row r="6044" spans="1:18" ht="20.399999999999999" x14ac:dyDescent="0.35">
      <c r="A6044" s="1">
        <v>6042</v>
      </c>
      <c r="B6044" s="1" t="s">
        <v>2828</v>
      </c>
      <c r="C6044" s="1" t="s">
        <v>74</v>
      </c>
      <c r="D6044" s="1">
        <v>2009</v>
      </c>
      <c r="E6044" s="1">
        <v>72000</v>
      </c>
      <c r="F6044" s="1" t="s">
        <v>28</v>
      </c>
      <c r="G6044" s="1" t="s">
        <v>17</v>
      </c>
      <c r="H6044" s="1" t="s">
        <v>36</v>
      </c>
      <c r="I6044" s="1">
        <v>17.5</v>
      </c>
      <c r="J6044" s="1" t="s">
        <v>24</v>
      </c>
      <c r="P6044" s="2"/>
      <c r="R6044" t="str">
        <f t="shared" si="392"/>
        <v/>
      </c>
    </row>
    <row r="6045" spans="1:18" ht="20.399999999999999" x14ac:dyDescent="0.35">
      <c r="A6045" s="1">
        <v>6043</v>
      </c>
      <c r="B6045" s="1" t="s">
        <v>2829</v>
      </c>
      <c r="C6045" s="1" t="s">
        <v>74</v>
      </c>
      <c r="D6045" s="1">
        <v>2011</v>
      </c>
      <c r="E6045" s="1">
        <v>40000</v>
      </c>
      <c r="F6045" s="1" t="s">
        <v>28</v>
      </c>
      <c r="G6045" s="1" t="s">
        <v>17</v>
      </c>
      <c r="H6045" s="1" t="s">
        <v>36</v>
      </c>
      <c r="I6045" s="1">
        <v>15.5</v>
      </c>
      <c r="J6045" s="1" t="s">
        <v>24</v>
      </c>
      <c r="K6045" s="1" t="s">
        <v>190</v>
      </c>
      <c r="L6045" s="1">
        <v>5</v>
      </c>
      <c r="P6045" s="2">
        <f t="shared" ref="P6045:P6076" si="393">--LEFT(K6045, FIND(" ", K6045) - 1)</f>
        <v>132</v>
      </c>
      <c r="R6045" t="str">
        <f t="shared" si="392"/>
        <v/>
      </c>
    </row>
    <row r="6046" spans="1:18" ht="20.399999999999999" x14ac:dyDescent="0.35">
      <c r="A6046" s="1">
        <v>6044</v>
      </c>
      <c r="B6046" s="1" t="s">
        <v>848</v>
      </c>
      <c r="C6046" s="1" t="s">
        <v>22</v>
      </c>
      <c r="D6046" s="1">
        <v>2005</v>
      </c>
      <c r="E6046" s="1">
        <v>47000</v>
      </c>
      <c r="F6046" s="1" t="s">
        <v>28</v>
      </c>
      <c r="G6046" s="1" t="s">
        <v>17</v>
      </c>
      <c r="H6046" s="1" t="s">
        <v>36</v>
      </c>
      <c r="I6046" s="1">
        <v>13.8</v>
      </c>
      <c r="J6046" s="1" t="s">
        <v>24</v>
      </c>
      <c r="K6046" s="1" t="s">
        <v>424</v>
      </c>
      <c r="L6046" s="1">
        <v>5</v>
      </c>
      <c r="P6046" s="2">
        <f t="shared" si="393"/>
        <v>70</v>
      </c>
      <c r="R6046" t="str">
        <f t="shared" si="392"/>
        <v/>
      </c>
    </row>
    <row r="6047" spans="1:18" ht="20.399999999999999" x14ac:dyDescent="0.35">
      <c r="A6047" s="1">
        <v>6045</v>
      </c>
      <c r="B6047" s="1" t="s">
        <v>594</v>
      </c>
      <c r="C6047" s="1" t="s">
        <v>22</v>
      </c>
      <c r="D6047" s="1">
        <v>2006</v>
      </c>
      <c r="E6047" s="1">
        <v>93500</v>
      </c>
      <c r="F6047" s="1" t="s">
        <v>28</v>
      </c>
      <c r="G6047" s="1" t="s">
        <v>17</v>
      </c>
      <c r="H6047" s="1" t="s">
        <v>36</v>
      </c>
      <c r="I6047" s="1">
        <v>19.7</v>
      </c>
      <c r="J6047" s="1" t="s">
        <v>24</v>
      </c>
      <c r="K6047" s="1" t="s">
        <v>116</v>
      </c>
      <c r="L6047" s="1">
        <v>5</v>
      </c>
      <c r="P6047" s="2">
        <f t="shared" si="393"/>
        <v>46.3</v>
      </c>
      <c r="R6047" t="str">
        <f t="shared" si="392"/>
        <v/>
      </c>
    </row>
    <row r="6048" spans="1:18" ht="20.399999999999999" x14ac:dyDescent="0.35">
      <c r="A6048" s="1">
        <v>6046</v>
      </c>
      <c r="B6048" s="1" t="s">
        <v>2420</v>
      </c>
      <c r="C6048" s="1" t="s">
        <v>22</v>
      </c>
      <c r="D6048" s="1">
        <v>2015</v>
      </c>
      <c r="E6048" s="1">
        <v>52000</v>
      </c>
      <c r="F6048" s="1" t="s">
        <v>23</v>
      </c>
      <c r="G6048" s="1" t="s">
        <v>17</v>
      </c>
      <c r="H6048" s="10" t="s">
        <v>18</v>
      </c>
      <c r="I6048" s="1">
        <v>27.3</v>
      </c>
      <c r="J6048" s="1" t="s">
        <v>24</v>
      </c>
      <c r="K6048" s="1" t="s">
        <v>69</v>
      </c>
      <c r="L6048" s="1">
        <v>5</v>
      </c>
      <c r="P6048" s="2">
        <f t="shared" si="393"/>
        <v>98.6</v>
      </c>
      <c r="R6048" t="str">
        <f t="shared" si="392"/>
        <v/>
      </c>
    </row>
    <row r="6049" spans="1:18" ht="20.399999999999999" x14ac:dyDescent="0.35">
      <c r="A6049" s="1">
        <v>6047</v>
      </c>
      <c r="B6049" s="1" t="s">
        <v>1053</v>
      </c>
      <c r="C6049" s="1" t="s">
        <v>61</v>
      </c>
      <c r="D6049" s="1">
        <v>2015</v>
      </c>
      <c r="E6049" s="1">
        <v>55429</v>
      </c>
      <c r="F6049" s="1" t="s">
        <v>23</v>
      </c>
      <c r="G6049" s="1" t="s">
        <v>35</v>
      </c>
      <c r="H6049" s="1" t="s">
        <v>36</v>
      </c>
      <c r="I6049" s="1">
        <v>21.66</v>
      </c>
      <c r="J6049" s="1" t="s">
        <v>24</v>
      </c>
      <c r="K6049" s="1" t="s">
        <v>298</v>
      </c>
      <c r="L6049" s="1">
        <v>5</v>
      </c>
      <c r="P6049" s="2">
        <f t="shared" si="393"/>
        <v>103.52</v>
      </c>
      <c r="R6049" t="str">
        <f t="shared" si="392"/>
        <v/>
      </c>
    </row>
    <row r="6050" spans="1:18" ht="20.399999999999999" x14ac:dyDescent="0.35">
      <c r="A6050" s="1">
        <v>6048</v>
      </c>
      <c r="B6050" s="1" t="s">
        <v>440</v>
      </c>
      <c r="C6050" s="1" t="s">
        <v>15</v>
      </c>
      <c r="D6050" s="1">
        <v>2011</v>
      </c>
      <c r="E6050" s="1">
        <v>133000</v>
      </c>
      <c r="F6050" s="1" t="s">
        <v>28</v>
      </c>
      <c r="G6050" s="1" t="s">
        <v>17</v>
      </c>
      <c r="H6050" s="1" t="s">
        <v>36</v>
      </c>
      <c r="I6050" s="1">
        <v>17</v>
      </c>
      <c r="J6050" s="1" t="s">
        <v>24</v>
      </c>
      <c r="K6050" s="1" t="s">
        <v>84</v>
      </c>
      <c r="L6050" s="1">
        <v>5</v>
      </c>
      <c r="P6050" s="2">
        <f t="shared" si="393"/>
        <v>80</v>
      </c>
      <c r="R6050" t="str">
        <f t="shared" si="392"/>
        <v/>
      </c>
    </row>
    <row r="6051" spans="1:18" ht="20.399999999999999" x14ac:dyDescent="0.35">
      <c r="A6051" s="1">
        <v>6049</v>
      </c>
      <c r="B6051" s="1" t="s">
        <v>2509</v>
      </c>
      <c r="C6051" s="1" t="s">
        <v>27</v>
      </c>
      <c r="D6051" s="1">
        <v>2014</v>
      </c>
      <c r="E6051" s="1">
        <v>70000</v>
      </c>
      <c r="F6051" s="1" t="s">
        <v>23</v>
      </c>
      <c r="G6051" s="1" t="s">
        <v>17</v>
      </c>
      <c r="H6051" s="1" t="s">
        <v>36</v>
      </c>
      <c r="I6051" s="1">
        <v>23.59</v>
      </c>
      <c r="J6051" s="1" t="s">
        <v>24</v>
      </c>
      <c r="K6051" s="1" t="s">
        <v>311</v>
      </c>
      <c r="L6051" s="1">
        <v>5</v>
      </c>
      <c r="M6051" s="1" t="s">
        <v>2830</v>
      </c>
      <c r="P6051" s="2">
        <f t="shared" si="393"/>
        <v>67.06</v>
      </c>
      <c r="Q6051">
        <f t="shared" ref="Q6051:Q6088" si="394">VALUE(SUBSTITUTE(SUBSTITUTE(TRIM(M6051), CHAR(160), ""), " Lakh", "")) * 100000</f>
        <v>927000</v>
      </c>
      <c r="R6051">
        <f t="shared" si="392"/>
        <v>99.992765911542605</v>
      </c>
    </row>
    <row r="6052" spans="1:18" ht="20.399999999999999" x14ac:dyDescent="0.35">
      <c r="A6052" s="1">
        <v>6050</v>
      </c>
      <c r="B6052" s="1" t="s">
        <v>1264</v>
      </c>
      <c r="C6052" s="1" t="s">
        <v>22</v>
      </c>
      <c r="D6052" s="1">
        <v>2014</v>
      </c>
      <c r="E6052" s="1">
        <v>68000</v>
      </c>
      <c r="F6052" s="1" t="s">
        <v>23</v>
      </c>
      <c r="G6052" s="1" t="s">
        <v>17</v>
      </c>
      <c r="H6052" s="1" t="s">
        <v>18</v>
      </c>
      <c r="I6052" s="1">
        <v>15.11</v>
      </c>
      <c r="J6052" s="1" t="s">
        <v>24</v>
      </c>
      <c r="K6052" s="1" t="s">
        <v>49</v>
      </c>
      <c r="L6052" s="1">
        <v>5</v>
      </c>
      <c r="P6052" s="2">
        <f t="shared" si="393"/>
        <v>103.6</v>
      </c>
      <c r="R6052" t="str">
        <f t="shared" si="392"/>
        <v/>
      </c>
    </row>
    <row r="6053" spans="1:18" ht="20.399999999999999" x14ac:dyDescent="0.35">
      <c r="A6053" s="1">
        <v>6051</v>
      </c>
      <c r="B6053" s="1" t="s">
        <v>1314</v>
      </c>
      <c r="C6053" s="1" t="s">
        <v>22</v>
      </c>
      <c r="D6053" s="1">
        <v>2010</v>
      </c>
      <c r="E6053" s="1">
        <v>71000</v>
      </c>
      <c r="F6053" s="1" t="s">
        <v>28</v>
      </c>
      <c r="G6053" s="1" t="s">
        <v>17</v>
      </c>
      <c r="H6053" s="1" t="s">
        <v>36</v>
      </c>
      <c r="I6053" s="1">
        <v>19.809999999999999</v>
      </c>
      <c r="J6053" s="1" t="s">
        <v>24</v>
      </c>
      <c r="K6053" s="1" t="s">
        <v>351</v>
      </c>
      <c r="L6053" s="1">
        <v>5</v>
      </c>
      <c r="P6053" s="2">
        <f t="shared" si="393"/>
        <v>68.05</v>
      </c>
      <c r="R6053" t="str">
        <f t="shared" si="392"/>
        <v/>
      </c>
    </row>
    <row r="6054" spans="1:18" ht="20.399999999999999" x14ac:dyDescent="0.35">
      <c r="A6054" s="1">
        <v>6052</v>
      </c>
      <c r="B6054" s="1" t="s">
        <v>1942</v>
      </c>
      <c r="C6054" s="1" t="s">
        <v>27</v>
      </c>
      <c r="D6054" s="1">
        <v>2012</v>
      </c>
      <c r="E6054" s="1">
        <v>121000</v>
      </c>
      <c r="F6054" s="1" t="s">
        <v>23</v>
      </c>
      <c r="G6054" s="1" t="s">
        <v>17</v>
      </c>
      <c r="H6054" s="1" t="s">
        <v>18</v>
      </c>
      <c r="I6054" s="1">
        <v>10.5</v>
      </c>
      <c r="J6054" s="1" t="s">
        <v>24</v>
      </c>
      <c r="K6054" s="1" t="s">
        <v>773</v>
      </c>
      <c r="L6054" s="1">
        <v>6</v>
      </c>
      <c r="P6054" s="2">
        <f t="shared" si="393"/>
        <v>107.2</v>
      </c>
      <c r="R6054" t="str">
        <f t="shared" si="392"/>
        <v/>
      </c>
    </row>
    <row r="6055" spans="1:18" ht="20.399999999999999" x14ac:dyDescent="0.35">
      <c r="A6055" s="1">
        <v>6053</v>
      </c>
      <c r="B6055" s="1" t="s">
        <v>545</v>
      </c>
      <c r="C6055" s="1" t="s">
        <v>57</v>
      </c>
      <c r="D6055" s="1">
        <v>2015</v>
      </c>
      <c r="E6055" s="1">
        <v>107000</v>
      </c>
      <c r="F6055" s="1" t="s">
        <v>23</v>
      </c>
      <c r="G6055" s="1" t="s">
        <v>17</v>
      </c>
      <c r="H6055" s="1" t="s">
        <v>18</v>
      </c>
      <c r="I6055" s="1">
        <v>23.4</v>
      </c>
      <c r="J6055" s="1" t="s">
        <v>24</v>
      </c>
      <c r="K6055" s="1" t="s">
        <v>51</v>
      </c>
      <c r="L6055" s="1">
        <v>5</v>
      </c>
      <c r="P6055" s="2">
        <f t="shared" si="393"/>
        <v>74</v>
      </c>
      <c r="R6055" t="str">
        <f t="shared" si="392"/>
        <v/>
      </c>
    </row>
    <row r="6056" spans="1:18" ht="20.399999999999999" x14ac:dyDescent="0.35">
      <c r="A6056" s="1">
        <v>6054</v>
      </c>
      <c r="B6056" s="1" t="s">
        <v>887</v>
      </c>
      <c r="C6056" s="1" t="s">
        <v>27</v>
      </c>
      <c r="D6056" s="1">
        <v>2015</v>
      </c>
      <c r="E6056" s="1">
        <v>51000</v>
      </c>
      <c r="F6056" s="1" t="s">
        <v>28</v>
      </c>
      <c r="G6056" s="1" t="s">
        <v>17</v>
      </c>
      <c r="H6056" s="1" t="s">
        <v>18</v>
      </c>
      <c r="I6056" s="1">
        <v>19.100000000000001</v>
      </c>
      <c r="J6056" s="1" t="s">
        <v>24</v>
      </c>
      <c r="K6056" s="1" t="s">
        <v>733</v>
      </c>
      <c r="L6056" s="1">
        <v>5</v>
      </c>
      <c r="P6056" s="2">
        <f t="shared" si="393"/>
        <v>85.8</v>
      </c>
      <c r="R6056" t="str">
        <f t="shared" si="392"/>
        <v/>
      </c>
    </row>
    <row r="6057" spans="1:18" ht="20.399999999999999" x14ac:dyDescent="0.35">
      <c r="A6057" s="1">
        <v>6055</v>
      </c>
      <c r="B6057" s="1" t="s">
        <v>1920</v>
      </c>
      <c r="C6057" s="1" t="s">
        <v>15</v>
      </c>
      <c r="D6057" s="1">
        <v>2017</v>
      </c>
      <c r="E6057" s="1">
        <v>13500</v>
      </c>
      <c r="F6057" s="1" t="s">
        <v>28</v>
      </c>
      <c r="G6057" s="1" t="s">
        <v>35</v>
      </c>
      <c r="H6057" s="1" t="s">
        <v>18</v>
      </c>
      <c r="I6057" s="1">
        <v>14.84</v>
      </c>
      <c r="J6057" s="1" t="s">
        <v>24</v>
      </c>
      <c r="K6057" s="1" t="s">
        <v>298</v>
      </c>
      <c r="L6057" s="1">
        <v>5</v>
      </c>
      <c r="M6057" s="1" t="s">
        <v>2831</v>
      </c>
      <c r="P6057" s="2">
        <f t="shared" si="393"/>
        <v>103.52</v>
      </c>
      <c r="Q6057">
        <f t="shared" si="394"/>
        <v>1495000</v>
      </c>
      <c r="R6057">
        <f t="shared" si="392"/>
        <v>99.993075585284274</v>
      </c>
    </row>
    <row r="6058" spans="1:18" ht="20.399999999999999" x14ac:dyDescent="0.35">
      <c r="A6058" s="1">
        <v>6056</v>
      </c>
      <c r="B6058" s="1" t="s">
        <v>617</v>
      </c>
      <c r="C6058" s="1" t="s">
        <v>74</v>
      </c>
      <c r="D6058" s="1">
        <v>2016</v>
      </c>
      <c r="E6058" s="1">
        <v>13000</v>
      </c>
      <c r="F6058" s="1" t="s">
        <v>28</v>
      </c>
      <c r="G6058" s="1" t="s">
        <v>17</v>
      </c>
      <c r="H6058" s="1" t="s">
        <v>18</v>
      </c>
      <c r="I6058" s="1">
        <v>15.29</v>
      </c>
      <c r="J6058" s="1" t="s">
        <v>24</v>
      </c>
      <c r="K6058" s="1" t="s">
        <v>283</v>
      </c>
      <c r="L6058" s="1">
        <v>5</v>
      </c>
      <c r="P6058" s="2">
        <f t="shared" si="393"/>
        <v>121.3</v>
      </c>
      <c r="R6058" t="str">
        <f t="shared" si="392"/>
        <v/>
      </c>
    </row>
    <row r="6059" spans="1:18" ht="20.399999999999999" x14ac:dyDescent="0.35">
      <c r="A6059" s="1">
        <v>6057</v>
      </c>
      <c r="B6059" s="1" t="s">
        <v>975</v>
      </c>
      <c r="C6059" s="1" t="s">
        <v>22</v>
      </c>
      <c r="D6059" s="1">
        <v>2010</v>
      </c>
      <c r="E6059" s="1">
        <v>81000</v>
      </c>
      <c r="F6059" s="1" t="s">
        <v>23</v>
      </c>
      <c r="G6059" s="1" t="s">
        <v>17</v>
      </c>
      <c r="H6059" s="1" t="s">
        <v>18</v>
      </c>
      <c r="I6059" s="1">
        <v>12.8</v>
      </c>
      <c r="J6059" s="1" t="s">
        <v>24</v>
      </c>
      <c r="K6059" s="1" t="s">
        <v>93</v>
      </c>
      <c r="L6059" s="1">
        <v>8</v>
      </c>
      <c r="P6059" s="2">
        <f t="shared" si="393"/>
        <v>102</v>
      </c>
      <c r="R6059" t="str">
        <f t="shared" si="392"/>
        <v/>
      </c>
    </row>
    <row r="6060" spans="1:18" ht="20.399999999999999" x14ac:dyDescent="0.35">
      <c r="A6060" s="1">
        <v>6058</v>
      </c>
      <c r="B6060" s="1" t="s">
        <v>339</v>
      </c>
      <c r="C6060" s="1" t="s">
        <v>15</v>
      </c>
      <c r="D6060" s="1">
        <v>2012</v>
      </c>
      <c r="E6060" s="1">
        <v>66889</v>
      </c>
      <c r="F6060" s="1" t="s">
        <v>23</v>
      </c>
      <c r="G6060" s="1" t="s">
        <v>35</v>
      </c>
      <c r="H6060" s="1" t="s">
        <v>18</v>
      </c>
      <c r="I6060" s="1">
        <v>22.48</v>
      </c>
      <c r="J6060" s="1" t="s">
        <v>24</v>
      </c>
      <c r="K6060" s="1" t="s">
        <v>77</v>
      </c>
      <c r="L6060" s="1">
        <v>5</v>
      </c>
      <c r="M6060" s="1" t="s">
        <v>1062</v>
      </c>
      <c r="P6060" s="2">
        <f t="shared" si="393"/>
        <v>190</v>
      </c>
      <c r="Q6060">
        <f t="shared" si="394"/>
        <v>7043000.0000000009</v>
      </c>
      <c r="R6060">
        <f t="shared" si="392"/>
        <v>99.997302285957687</v>
      </c>
    </row>
    <row r="6061" spans="1:18" ht="20.399999999999999" x14ac:dyDescent="0.35">
      <c r="A6061" s="1">
        <v>6059</v>
      </c>
      <c r="B6061" s="1" t="s">
        <v>1305</v>
      </c>
      <c r="C6061" s="1" t="s">
        <v>129</v>
      </c>
      <c r="D6061" s="1">
        <v>2018</v>
      </c>
      <c r="E6061" s="1">
        <v>32000</v>
      </c>
      <c r="F6061" s="1" t="s">
        <v>23</v>
      </c>
      <c r="G6061" s="1" t="s">
        <v>17</v>
      </c>
      <c r="H6061" s="1" t="s">
        <v>18</v>
      </c>
      <c r="I6061" s="1">
        <v>27.39</v>
      </c>
      <c r="J6061" s="1" t="s">
        <v>24</v>
      </c>
      <c r="K6061" s="1" t="s">
        <v>51</v>
      </c>
      <c r="L6061" s="1">
        <v>5</v>
      </c>
      <c r="P6061" s="2">
        <f t="shared" si="393"/>
        <v>74</v>
      </c>
      <c r="R6061" t="str">
        <f t="shared" si="392"/>
        <v/>
      </c>
    </row>
    <row r="6062" spans="1:18" ht="20.399999999999999" x14ac:dyDescent="0.35">
      <c r="A6062" s="1">
        <v>6060</v>
      </c>
      <c r="B6062" s="1" t="s">
        <v>1618</v>
      </c>
      <c r="C6062" s="1" t="s">
        <v>22</v>
      </c>
      <c r="D6062" s="1">
        <v>2013</v>
      </c>
      <c r="E6062" s="1">
        <v>87001</v>
      </c>
      <c r="F6062" s="1" t="s">
        <v>23</v>
      </c>
      <c r="G6062" s="1" t="s">
        <v>35</v>
      </c>
      <c r="H6062" s="1" t="s">
        <v>18</v>
      </c>
      <c r="I6062" s="1">
        <v>17.11</v>
      </c>
      <c r="J6062" s="1" t="s">
        <v>24</v>
      </c>
      <c r="K6062" s="1" t="s">
        <v>139</v>
      </c>
      <c r="L6062" s="1">
        <v>5</v>
      </c>
      <c r="P6062" s="2">
        <f t="shared" si="393"/>
        <v>174.33</v>
      </c>
      <c r="R6062" t="str">
        <f t="shared" si="392"/>
        <v/>
      </c>
    </row>
    <row r="6063" spans="1:18" ht="20.399999999999999" x14ac:dyDescent="0.35">
      <c r="A6063" s="1">
        <v>6061</v>
      </c>
      <c r="B6063" s="1" t="s">
        <v>166</v>
      </c>
      <c r="C6063" s="1" t="s">
        <v>39</v>
      </c>
      <c r="D6063" s="1">
        <v>2013</v>
      </c>
      <c r="E6063" s="1">
        <v>55000</v>
      </c>
      <c r="F6063" s="1" t="s">
        <v>23</v>
      </c>
      <c r="G6063" s="1" t="s">
        <v>35</v>
      </c>
      <c r="H6063" s="1" t="s">
        <v>36</v>
      </c>
      <c r="I6063" s="1">
        <v>16.55</v>
      </c>
      <c r="J6063" s="1" t="s">
        <v>24</v>
      </c>
      <c r="K6063" s="1" t="s">
        <v>167</v>
      </c>
      <c r="L6063" s="1">
        <v>5</v>
      </c>
      <c r="P6063" s="2">
        <f t="shared" si="393"/>
        <v>140</v>
      </c>
      <c r="R6063" t="str">
        <f t="shared" si="392"/>
        <v/>
      </c>
    </row>
    <row r="6064" spans="1:18" ht="20.399999999999999" x14ac:dyDescent="0.35">
      <c r="A6064" s="1">
        <v>6062</v>
      </c>
      <c r="B6064" s="1" t="s">
        <v>2041</v>
      </c>
      <c r="C6064" s="1" t="s">
        <v>43</v>
      </c>
      <c r="D6064" s="1">
        <v>2018</v>
      </c>
      <c r="E6064" s="1">
        <v>4000</v>
      </c>
      <c r="F6064" s="1" t="s">
        <v>28</v>
      </c>
      <c r="G6064" s="1" t="s">
        <v>17</v>
      </c>
      <c r="H6064" s="1" t="s">
        <v>18</v>
      </c>
      <c r="I6064" s="1">
        <v>15.41</v>
      </c>
      <c r="J6064" s="1" t="s">
        <v>24</v>
      </c>
      <c r="K6064" s="1" t="s">
        <v>298</v>
      </c>
      <c r="L6064" s="1">
        <v>5</v>
      </c>
      <c r="M6064" s="1" t="s">
        <v>1562</v>
      </c>
      <c r="P6064" s="2">
        <f t="shared" si="393"/>
        <v>103.52</v>
      </c>
      <c r="Q6064">
        <f t="shared" si="394"/>
        <v>1189000</v>
      </c>
      <c r="R6064">
        <f t="shared" si="392"/>
        <v>99.991293523969716</v>
      </c>
    </row>
    <row r="6065" spans="1:18" ht="20.399999999999999" x14ac:dyDescent="0.35">
      <c r="A6065" s="1">
        <v>6063</v>
      </c>
      <c r="B6065" s="1" t="s">
        <v>173</v>
      </c>
      <c r="C6065" s="1" t="s">
        <v>53</v>
      </c>
      <c r="D6065" s="1">
        <v>2017</v>
      </c>
      <c r="E6065" s="1">
        <v>27778</v>
      </c>
      <c r="F6065" s="1" t="s">
        <v>23</v>
      </c>
      <c r="G6065" s="1" t="s">
        <v>17</v>
      </c>
      <c r="H6065" s="1" t="s">
        <v>18</v>
      </c>
      <c r="I6065" s="1">
        <v>24.52</v>
      </c>
      <c r="J6065" s="1" t="s">
        <v>24</v>
      </c>
      <c r="K6065" s="1" t="s">
        <v>80</v>
      </c>
      <c r="L6065" s="1">
        <v>7</v>
      </c>
      <c r="P6065" s="2">
        <f t="shared" si="393"/>
        <v>88.5</v>
      </c>
      <c r="R6065" t="str">
        <f t="shared" si="392"/>
        <v/>
      </c>
    </row>
    <row r="6066" spans="1:18" ht="20.399999999999999" x14ac:dyDescent="0.35">
      <c r="A6066" s="1">
        <v>6064</v>
      </c>
      <c r="B6066" s="1" t="s">
        <v>1437</v>
      </c>
      <c r="C6066" s="1" t="s">
        <v>15</v>
      </c>
      <c r="D6066" s="1">
        <v>2017</v>
      </c>
      <c r="E6066" s="1">
        <v>5000</v>
      </c>
      <c r="F6066" s="1" t="s">
        <v>28</v>
      </c>
      <c r="G6066" s="1" t="s">
        <v>17</v>
      </c>
      <c r="H6066" s="1" t="s">
        <v>18</v>
      </c>
      <c r="I6066" s="1">
        <v>20.73</v>
      </c>
      <c r="J6066" s="1" t="s">
        <v>24</v>
      </c>
      <c r="K6066" s="1" t="s">
        <v>273</v>
      </c>
      <c r="L6066" s="1">
        <v>5</v>
      </c>
      <c r="P6066" s="2">
        <f t="shared" si="393"/>
        <v>91.1</v>
      </c>
      <c r="R6066" t="str">
        <f t="shared" si="392"/>
        <v/>
      </c>
    </row>
    <row r="6067" spans="1:18" ht="20.399999999999999" x14ac:dyDescent="0.35">
      <c r="A6067" s="1">
        <v>6065</v>
      </c>
      <c r="B6067" s="1" t="s">
        <v>840</v>
      </c>
      <c r="C6067" s="1" t="s">
        <v>22</v>
      </c>
      <c r="D6067" s="1">
        <v>2014</v>
      </c>
      <c r="E6067" s="1">
        <v>72000</v>
      </c>
      <c r="F6067" s="1" t="s">
        <v>28</v>
      </c>
      <c r="G6067" s="1" t="s">
        <v>17</v>
      </c>
      <c r="H6067" s="1" t="s">
        <v>18</v>
      </c>
      <c r="I6067" s="1">
        <v>20.73</v>
      </c>
      <c r="J6067" s="1" t="s">
        <v>24</v>
      </c>
      <c r="K6067" s="1" t="s">
        <v>273</v>
      </c>
      <c r="L6067" s="1">
        <v>5</v>
      </c>
      <c r="P6067" s="2">
        <f t="shared" si="393"/>
        <v>91.1</v>
      </c>
      <c r="R6067" t="str">
        <f t="shared" si="392"/>
        <v/>
      </c>
    </row>
    <row r="6068" spans="1:18" ht="20.399999999999999" x14ac:dyDescent="0.35">
      <c r="A6068" s="1">
        <v>6066</v>
      </c>
      <c r="B6068" s="1" t="s">
        <v>684</v>
      </c>
      <c r="C6068" s="1" t="s">
        <v>27</v>
      </c>
      <c r="D6068" s="1">
        <v>2015</v>
      </c>
      <c r="E6068" s="1">
        <v>21000</v>
      </c>
      <c r="F6068" s="1" t="s">
        <v>23</v>
      </c>
      <c r="G6068" s="1" t="s">
        <v>35</v>
      </c>
      <c r="H6068" s="1" t="s">
        <v>18</v>
      </c>
      <c r="I6068" s="1">
        <v>20</v>
      </c>
      <c r="J6068" s="1" t="s">
        <v>24</v>
      </c>
      <c r="K6068" s="1" t="s">
        <v>491</v>
      </c>
      <c r="L6068" s="1">
        <v>5</v>
      </c>
      <c r="P6068" s="2">
        <f t="shared" si="393"/>
        <v>136</v>
      </c>
      <c r="R6068" t="str">
        <f t="shared" si="392"/>
        <v/>
      </c>
    </row>
    <row r="6069" spans="1:18" ht="20.399999999999999" x14ac:dyDescent="0.35">
      <c r="A6069" s="1">
        <v>6067</v>
      </c>
      <c r="B6069" s="1" t="s">
        <v>1248</v>
      </c>
      <c r="C6069" s="1" t="s">
        <v>53</v>
      </c>
      <c r="D6069" s="1">
        <v>2015</v>
      </c>
      <c r="E6069" s="1">
        <v>59299</v>
      </c>
      <c r="F6069" s="1" t="s">
        <v>23</v>
      </c>
      <c r="G6069" s="1" t="s">
        <v>17</v>
      </c>
      <c r="H6069" s="1" t="s">
        <v>18</v>
      </c>
      <c r="I6069" s="1">
        <v>12.99</v>
      </c>
      <c r="J6069" s="1" t="s">
        <v>24</v>
      </c>
      <c r="K6069" s="1" t="s">
        <v>247</v>
      </c>
      <c r="L6069" s="1">
        <v>7</v>
      </c>
      <c r="P6069" s="2">
        <f t="shared" si="393"/>
        <v>100.6</v>
      </c>
      <c r="R6069" t="str">
        <f t="shared" si="392"/>
        <v/>
      </c>
    </row>
    <row r="6070" spans="1:18" ht="20.399999999999999" x14ac:dyDescent="0.35">
      <c r="A6070" s="1">
        <v>6068</v>
      </c>
      <c r="B6070" s="1" t="s">
        <v>794</v>
      </c>
      <c r="C6070" s="1" t="s">
        <v>129</v>
      </c>
      <c r="D6070" s="1">
        <v>2014</v>
      </c>
      <c r="E6070" s="1">
        <v>75000</v>
      </c>
      <c r="F6070" s="1" t="s">
        <v>23</v>
      </c>
      <c r="G6070" s="1" t="s">
        <v>35</v>
      </c>
      <c r="H6070" s="1" t="s">
        <v>18</v>
      </c>
      <c r="I6070" s="1">
        <v>18.88</v>
      </c>
      <c r="J6070" s="1" t="s">
        <v>24</v>
      </c>
      <c r="K6070" s="1" t="s">
        <v>99</v>
      </c>
      <c r="L6070" s="1">
        <v>5</v>
      </c>
      <c r="P6070" s="2">
        <f t="shared" si="393"/>
        <v>184</v>
      </c>
      <c r="R6070" t="str">
        <f t="shared" si="392"/>
        <v/>
      </c>
    </row>
    <row r="6071" spans="1:18" ht="20.399999999999999" x14ac:dyDescent="0.35">
      <c r="A6071" s="1">
        <v>6069</v>
      </c>
      <c r="B6071" s="1" t="s">
        <v>553</v>
      </c>
      <c r="C6071" s="1" t="s">
        <v>53</v>
      </c>
      <c r="D6071" s="1">
        <v>2019</v>
      </c>
      <c r="E6071" s="1">
        <v>3413</v>
      </c>
      <c r="F6071" s="1" t="s">
        <v>28</v>
      </c>
      <c r="G6071" s="1" t="s">
        <v>17</v>
      </c>
      <c r="H6071" s="1" t="s">
        <v>18</v>
      </c>
      <c r="I6071" s="1">
        <v>24.7</v>
      </c>
      <c r="J6071" s="1" t="s">
        <v>24</v>
      </c>
      <c r="K6071" s="1" t="s">
        <v>464</v>
      </c>
      <c r="L6071" s="1">
        <v>5</v>
      </c>
      <c r="P6071" s="2">
        <f t="shared" si="393"/>
        <v>47.3</v>
      </c>
      <c r="R6071" t="str">
        <f t="shared" si="392"/>
        <v/>
      </c>
    </row>
    <row r="6072" spans="1:18" ht="20.399999999999999" x14ac:dyDescent="0.35">
      <c r="A6072" s="1">
        <v>6070</v>
      </c>
      <c r="B6072" s="1" t="s">
        <v>655</v>
      </c>
      <c r="C6072" s="1" t="s">
        <v>15</v>
      </c>
      <c r="D6072" s="1">
        <v>2014</v>
      </c>
      <c r="E6072" s="1">
        <v>62000</v>
      </c>
      <c r="F6072" s="1" t="s">
        <v>23</v>
      </c>
      <c r="G6072" s="1" t="s">
        <v>17</v>
      </c>
      <c r="H6072" s="1" t="s">
        <v>18</v>
      </c>
      <c r="I6072" s="1">
        <v>22.7</v>
      </c>
      <c r="J6072" s="1" t="s">
        <v>24</v>
      </c>
      <c r="K6072" s="1" t="s">
        <v>210</v>
      </c>
      <c r="L6072" s="1">
        <v>5</v>
      </c>
      <c r="P6072" s="2">
        <f t="shared" si="393"/>
        <v>89.84</v>
      </c>
      <c r="R6072" t="str">
        <f t="shared" si="392"/>
        <v/>
      </c>
    </row>
    <row r="6073" spans="1:18" ht="20.399999999999999" x14ac:dyDescent="0.35">
      <c r="A6073" s="1">
        <v>6071</v>
      </c>
      <c r="B6073" s="1" t="s">
        <v>1482</v>
      </c>
      <c r="C6073" s="1" t="s">
        <v>15</v>
      </c>
      <c r="D6073" s="1">
        <v>2010</v>
      </c>
      <c r="E6073" s="1">
        <v>105001</v>
      </c>
      <c r="F6073" s="1" t="s">
        <v>23</v>
      </c>
      <c r="G6073" s="1" t="s">
        <v>35</v>
      </c>
      <c r="H6073" s="1" t="s">
        <v>18</v>
      </c>
      <c r="I6073" s="1">
        <v>11.4</v>
      </c>
      <c r="J6073" s="1" t="s">
        <v>24</v>
      </c>
      <c r="K6073" s="1" t="s">
        <v>973</v>
      </c>
      <c r="L6073" s="1">
        <v>7</v>
      </c>
      <c r="P6073" s="2">
        <f t="shared" si="393"/>
        <v>153.86000000000001</v>
      </c>
      <c r="R6073" t="str">
        <f t="shared" si="392"/>
        <v/>
      </c>
    </row>
    <row r="6074" spans="1:18" ht="20.399999999999999" x14ac:dyDescent="0.35">
      <c r="A6074" s="1">
        <v>6072</v>
      </c>
      <c r="B6074" s="1" t="s">
        <v>1514</v>
      </c>
      <c r="C6074" s="1" t="s">
        <v>15</v>
      </c>
      <c r="D6074" s="1">
        <v>2013</v>
      </c>
      <c r="E6074" s="1">
        <v>89000</v>
      </c>
      <c r="F6074" s="1" t="s">
        <v>23</v>
      </c>
      <c r="G6074" s="1" t="s">
        <v>35</v>
      </c>
      <c r="H6074" s="1" t="s">
        <v>18</v>
      </c>
      <c r="I6074" s="1">
        <v>14.16</v>
      </c>
      <c r="J6074" s="1" t="s">
        <v>24</v>
      </c>
      <c r="K6074" s="1" t="s">
        <v>640</v>
      </c>
      <c r="L6074" s="1">
        <v>5</v>
      </c>
      <c r="P6074" s="2">
        <f t="shared" si="393"/>
        <v>174.3</v>
      </c>
      <c r="R6074" t="str">
        <f t="shared" si="392"/>
        <v/>
      </c>
    </row>
    <row r="6075" spans="1:18" ht="20.399999999999999" x14ac:dyDescent="0.35">
      <c r="A6075" s="1">
        <v>6073</v>
      </c>
      <c r="B6075" s="1" t="s">
        <v>596</v>
      </c>
      <c r="C6075" s="1" t="s">
        <v>15</v>
      </c>
      <c r="D6075" s="1">
        <v>2014</v>
      </c>
      <c r="E6075" s="1">
        <v>21000</v>
      </c>
      <c r="F6075" s="1" t="s">
        <v>28</v>
      </c>
      <c r="G6075" s="1" t="s">
        <v>17</v>
      </c>
      <c r="H6075" s="1" t="s">
        <v>18</v>
      </c>
      <c r="I6075" s="1">
        <v>17.010000000000002</v>
      </c>
      <c r="J6075" s="1" t="s">
        <v>24</v>
      </c>
      <c r="K6075" s="1" t="s">
        <v>283</v>
      </c>
      <c r="L6075" s="1">
        <v>5</v>
      </c>
      <c r="P6075" s="2">
        <f t="shared" si="393"/>
        <v>121.3</v>
      </c>
      <c r="R6075" t="str">
        <f t="shared" si="392"/>
        <v/>
      </c>
    </row>
    <row r="6076" spans="1:18" ht="20.399999999999999" x14ac:dyDescent="0.35">
      <c r="A6076" s="1">
        <v>6074</v>
      </c>
      <c r="B6076" s="1" t="s">
        <v>178</v>
      </c>
      <c r="C6076" s="1" t="s">
        <v>57</v>
      </c>
      <c r="D6076" s="1">
        <v>2014</v>
      </c>
      <c r="E6076" s="1">
        <v>50000</v>
      </c>
      <c r="F6076" s="1" t="s">
        <v>23</v>
      </c>
      <c r="G6076" s="1" t="s">
        <v>17</v>
      </c>
      <c r="H6076" s="1" t="s">
        <v>18</v>
      </c>
      <c r="I6076" s="1">
        <v>15.1</v>
      </c>
      <c r="J6076" s="1" t="s">
        <v>24</v>
      </c>
      <c r="K6076" s="1" t="s">
        <v>167</v>
      </c>
      <c r="L6076" s="1">
        <v>7</v>
      </c>
      <c r="P6076" s="2">
        <f t="shared" si="393"/>
        <v>140</v>
      </c>
      <c r="R6076" t="str">
        <f t="shared" si="392"/>
        <v/>
      </c>
    </row>
    <row r="6077" spans="1:18" ht="20.399999999999999" x14ac:dyDescent="0.35">
      <c r="A6077" s="1">
        <v>6075</v>
      </c>
      <c r="B6077" s="1" t="s">
        <v>793</v>
      </c>
      <c r="C6077" s="1" t="s">
        <v>39</v>
      </c>
      <c r="D6077" s="1">
        <v>2016</v>
      </c>
      <c r="E6077" s="1">
        <v>70687</v>
      </c>
      <c r="F6077" s="1" t="s">
        <v>23</v>
      </c>
      <c r="G6077" s="1" t="s">
        <v>17</v>
      </c>
      <c r="H6077" s="1" t="s">
        <v>18</v>
      </c>
      <c r="I6077" s="1">
        <v>24.3</v>
      </c>
      <c r="J6077" s="1" t="s">
        <v>24</v>
      </c>
      <c r="K6077" s="1" t="s">
        <v>80</v>
      </c>
      <c r="L6077" s="1">
        <v>5</v>
      </c>
      <c r="M6077" s="1" t="s">
        <v>1576</v>
      </c>
      <c r="P6077" s="2">
        <f t="shared" ref="P6077:P6094" si="395">--LEFT(K6077, FIND(" ", K6077) - 1)</f>
        <v>88.5</v>
      </c>
      <c r="Q6077">
        <f t="shared" si="394"/>
        <v>1102000</v>
      </c>
      <c r="R6077">
        <f t="shared" si="392"/>
        <v>99.991969147005449</v>
      </c>
    </row>
    <row r="6078" spans="1:18" ht="20.399999999999999" x14ac:dyDescent="0.35">
      <c r="A6078" s="1">
        <v>6076</v>
      </c>
      <c r="B6078" s="1" t="s">
        <v>2832</v>
      </c>
      <c r="C6078" s="1" t="s">
        <v>22</v>
      </c>
      <c r="D6078" s="1">
        <v>2016</v>
      </c>
      <c r="E6078" s="1">
        <v>104350</v>
      </c>
      <c r="F6078" s="1" t="s">
        <v>23</v>
      </c>
      <c r="G6078" s="1" t="s">
        <v>17</v>
      </c>
      <c r="H6078" s="1" t="s">
        <v>18</v>
      </c>
      <c r="I6078" s="1">
        <v>23.59</v>
      </c>
      <c r="J6078" s="1" t="s">
        <v>24</v>
      </c>
      <c r="K6078" s="1" t="s">
        <v>398</v>
      </c>
      <c r="L6078" s="1">
        <v>5</v>
      </c>
      <c r="M6078" s="1" t="s">
        <v>1585</v>
      </c>
      <c r="P6078" s="2">
        <f t="shared" si="395"/>
        <v>67.040000000000006</v>
      </c>
      <c r="Q6078">
        <f t="shared" si="394"/>
        <v>894000</v>
      </c>
      <c r="R6078">
        <f t="shared" si="392"/>
        <v>99.992501118568228</v>
      </c>
    </row>
    <row r="6079" spans="1:18" ht="20.399999999999999" x14ac:dyDescent="0.35">
      <c r="A6079" s="1">
        <v>6077</v>
      </c>
      <c r="B6079" s="1" t="s">
        <v>1867</v>
      </c>
      <c r="C6079" s="1" t="s">
        <v>27</v>
      </c>
      <c r="D6079" s="1">
        <v>2011</v>
      </c>
      <c r="E6079" s="1">
        <v>150000</v>
      </c>
      <c r="F6079" s="1" t="s">
        <v>23</v>
      </c>
      <c r="G6079" s="1" t="s">
        <v>17</v>
      </c>
      <c r="H6079" s="1" t="s">
        <v>36</v>
      </c>
      <c r="I6079" s="1">
        <v>19.09</v>
      </c>
      <c r="J6079" s="1" t="s">
        <v>24</v>
      </c>
      <c r="K6079" s="1" t="s">
        <v>165</v>
      </c>
      <c r="L6079" s="1">
        <v>5</v>
      </c>
      <c r="P6079" s="2">
        <f t="shared" si="395"/>
        <v>69</v>
      </c>
      <c r="R6079" t="str">
        <f t="shared" si="392"/>
        <v/>
      </c>
    </row>
    <row r="6080" spans="1:18" ht="20.399999999999999" x14ac:dyDescent="0.35">
      <c r="A6080" s="1">
        <v>6078</v>
      </c>
      <c r="B6080" s="1" t="s">
        <v>510</v>
      </c>
      <c r="C6080" s="1" t="s">
        <v>61</v>
      </c>
      <c r="D6080" s="1">
        <v>2008</v>
      </c>
      <c r="E6080" s="1">
        <v>81000</v>
      </c>
      <c r="F6080" s="1" t="s">
        <v>28</v>
      </c>
      <c r="G6080" s="1" t="s">
        <v>17</v>
      </c>
      <c r="H6080" s="1" t="s">
        <v>18</v>
      </c>
      <c r="I6080" s="1">
        <v>17.7</v>
      </c>
      <c r="J6080" s="1" t="s">
        <v>24</v>
      </c>
      <c r="K6080" s="1" t="s">
        <v>169</v>
      </c>
      <c r="L6080" s="1">
        <v>5</v>
      </c>
      <c r="P6080" s="2">
        <f t="shared" si="395"/>
        <v>78</v>
      </c>
      <c r="R6080" t="str">
        <f t="shared" si="392"/>
        <v/>
      </c>
    </row>
    <row r="6081" spans="1:18" ht="20.399999999999999" x14ac:dyDescent="0.35">
      <c r="A6081" s="1">
        <v>6079</v>
      </c>
      <c r="B6081" s="1" t="s">
        <v>96</v>
      </c>
      <c r="C6081" s="1" t="s">
        <v>57</v>
      </c>
      <c r="D6081" s="1">
        <v>2008</v>
      </c>
      <c r="E6081" s="1">
        <v>89000</v>
      </c>
      <c r="F6081" s="1" t="s">
        <v>28</v>
      </c>
      <c r="G6081" s="1" t="s">
        <v>17</v>
      </c>
      <c r="H6081" s="1" t="s">
        <v>36</v>
      </c>
      <c r="I6081" s="1">
        <v>14.53</v>
      </c>
      <c r="J6081" s="1" t="s">
        <v>24</v>
      </c>
      <c r="K6081" s="1" t="s">
        <v>97</v>
      </c>
      <c r="L6081" s="1">
        <v>5</v>
      </c>
      <c r="P6081" s="2">
        <f t="shared" si="395"/>
        <v>138.1</v>
      </c>
      <c r="R6081" t="str">
        <f t="shared" si="392"/>
        <v/>
      </c>
    </row>
    <row r="6082" spans="1:18" ht="20.399999999999999" x14ac:dyDescent="0.35">
      <c r="A6082" s="1">
        <v>6080</v>
      </c>
      <c r="B6082" s="1" t="s">
        <v>868</v>
      </c>
      <c r="C6082" s="1" t="s">
        <v>53</v>
      </c>
      <c r="D6082" s="1">
        <v>2017</v>
      </c>
      <c r="E6082" s="1">
        <v>35223</v>
      </c>
      <c r="F6082" s="1" t="s">
        <v>28</v>
      </c>
      <c r="G6082" s="1" t="s">
        <v>17</v>
      </c>
      <c r="H6082" s="1" t="s">
        <v>18</v>
      </c>
      <c r="I6082" s="1">
        <v>18.899999999999999</v>
      </c>
      <c r="J6082" s="1" t="s">
        <v>24</v>
      </c>
      <c r="K6082" s="1" t="s">
        <v>110</v>
      </c>
      <c r="L6082" s="1">
        <v>5</v>
      </c>
      <c r="P6082" s="2">
        <f t="shared" si="395"/>
        <v>82</v>
      </c>
      <c r="R6082" t="str">
        <f t="shared" si="392"/>
        <v/>
      </c>
    </row>
    <row r="6083" spans="1:18" ht="20.399999999999999" x14ac:dyDescent="0.35">
      <c r="A6083" s="1">
        <v>6081</v>
      </c>
      <c r="B6083" s="1" t="s">
        <v>1496</v>
      </c>
      <c r="C6083" s="1" t="s">
        <v>57</v>
      </c>
      <c r="D6083" s="1">
        <v>2015</v>
      </c>
      <c r="E6083" s="1">
        <v>48000</v>
      </c>
      <c r="F6083" s="1" t="s">
        <v>28</v>
      </c>
      <c r="G6083" s="1" t="s">
        <v>17</v>
      </c>
      <c r="H6083" s="1" t="s">
        <v>18</v>
      </c>
      <c r="I6083" s="1">
        <v>18.600000000000001</v>
      </c>
      <c r="J6083" s="1" t="s">
        <v>24</v>
      </c>
      <c r="K6083" s="1" t="s">
        <v>368</v>
      </c>
      <c r="L6083" s="1">
        <v>5</v>
      </c>
      <c r="P6083" s="2">
        <f t="shared" si="395"/>
        <v>81.83</v>
      </c>
      <c r="R6083" t="str">
        <f t="shared" si="392"/>
        <v/>
      </c>
    </row>
    <row r="6084" spans="1:18" ht="20.399999999999999" x14ac:dyDescent="0.35">
      <c r="A6084" s="1">
        <v>6082</v>
      </c>
      <c r="B6084" s="1" t="s">
        <v>1432</v>
      </c>
      <c r="C6084" s="1" t="s">
        <v>61</v>
      </c>
      <c r="D6084" s="1">
        <v>2015</v>
      </c>
      <c r="E6084" s="1">
        <v>60000</v>
      </c>
      <c r="F6084" s="1" t="s">
        <v>23</v>
      </c>
      <c r="G6084" s="1" t="s">
        <v>17</v>
      </c>
      <c r="H6084" s="1" t="s">
        <v>18</v>
      </c>
      <c r="I6084" s="1">
        <v>20.14</v>
      </c>
      <c r="J6084" s="1" t="s">
        <v>24</v>
      </c>
      <c r="K6084" s="1" t="s">
        <v>472</v>
      </c>
      <c r="L6084" s="1">
        <v>5</v>
      </c>
      <c r="P6084" s="2">
        <f t="shared" si="395"/>
        <v>88.8</v>
      </c>
      <c r="R6084" t="str">
        <f t="shared" si="392"/>
        <v/>
      </c>
    </row>
    <row r="6085" spans="1:18" ht="20.399999999999999" x14ac:dyDescent="0.35">
      <c r="A6085" s="1">
        <v>6083</v>
      </c>
      <c r="B6085" s="1" t="s">
        <v>2833</v>
      </c>
      <c r="C6085" s="1" t="s">
        <v>15</v>
      </c>
      <c r="D6085" s="1">
        <v>2018</v>
      </c>
      <c r="E6085" s="1">
        <v>7000</v>
      </c>
      <c r="F6085" s="1" t="s">
        <v>28</v>
      </c>
      <c r="G6085" s="1" t="s">
        <v>17</v>
      </c>
      <c r="H6085" s="1" t="s">
        <v>18</v>
      </c>
      <c r="I6085" s="1">
        <v>23</v>
      </c>
      <c r="J6085" s="1" t="s">
        <v>24</v>
      </c>
      <c r="K6085" s="1" t="s">
        <v>223</v>
      </c>
      <c r="L6085" s="1">
        <v>5</v>
      </c>
      <c r="M6085" s="1" t="s">
        <v>2834</v>
      </c>
      <c r="P6085" s="2">
        <f t="shared" si="395"/>
        <v>67</v>
      </c>
      <c r="Q6085">
        <f t="shared" si="394"/>
        <v>578000</v>
      </c>
      <c r="R6085">
        <f t="shared" si="392"/>
        <v>99.988408304498265</v>
      </c>
    </row>
    <row r="6086" spans="1:18" ht="20.399999999999999" x14ac:dyDescent="0.35">
      <c r="A6086" s="1">
        <v>6084</v>
      </c>
      <c r="B6086" s="1" t="s">
        <v>2835</v>
      </c>
      <c r="C6086" s="1" t="s">
        <v>53</v>
      </c>
      <c r="D6086" s="1">
        <v>2015</v>
      </c>
      <c r="E6086" s="1">
        <v>47572</v>
      </c>
      <c r="F6086" s="1" t="s">
        <v>28</v>
      </c>
      <c r="G6086" s="1" t="s">
        <v>17</v>
      </c>
      <c r="H6086" s="1" t="s">
        <v>18</v>
      </c>
      <c r="I6086" s="1">
        <v>18.2</v>
      </c>
      <c r="J6086" s="1" t="s">
        <v>24</v>
      </c>
      <c r="K6086" s="1" t="s">
        <v>762</v>
      </c>
      <c r="L6086" s="1">
        <v>5</v>
      </c>
      <c r="P6086" s="2">
        <f t="shared" si="395"/>
        <v>82.5</v>
      </c>
      <c r="R6086" t="str">
        <f t="shared" si="392"/>
        <v/>
      </c>
    </row>
    <row r="6087" spans="1:18" ht="20.399999999999999" x14ac:dyDescent="0.35">
      <c r="A6087" s="1">
        <v>6085</v>
      </c>
      <c r="B6087" s="1" t="s">
        <v>2836</v>
      </c>
      <c r="C6087" s="1" t="s">
        <v>61</v>
      </c>
      <c r="D6087" s="1">
        <v>2010</v>
      </c>
      <c r="E6087" s="1">
        <v>72727</v>
      </c>
      <c r="F6087" s="1" t="s">
        <v>23</v>
      </c>
      <c r="G6087" s="1" t="s">
        <v>17</v>
      </c>
      <c r="H6087" s="1" t="s">
        <v>36</v>
      </c>
      <c r="I6087" s="1">
        <v>15.4</v>
      </c>
      <c r="J6087" s="1" t="s">
        <v>24</v>
      </c>
      <c r="K6087" s="1" t="s">
        <v>266</v>
      </c>
      <c r="L6087" s="1">
        <v>8</v>
      </c>
      <c r="P6087" s="2">
        <f t="shared" si="395"/>
        <v>120</v>
      </c>
      <c r="R6087" t="str">
        <f t="shared" si="392"/>
        <v/>
      </c>
    </row>
    <row r="6088" spans="1:18" ht="20.399999999999999" x14ac:dyDescent="0.35">
      <c r="A6088" s="1">
        <v>6086</v>
      </c>
      <c r="B6088" s="1" t="s">
        <v>1364</v>
      </c>
      <c r="C6088" s="1" t="s">
        <v>15</v>
      </c>
      <c r="D6088" s="1">
        <v>2018</v>
      </c>
      <c r="E6088" s="1">
        <v>4708</v>
      </c>
      <c r="F6088" s="1" t="s">
        <v>23</v>
      </c>
      <c r="G6088" s="1" t="s">
        <v>17</v>
      </c>
      <c r="H6088" s="1" t="s">
        <v>18</v>
      </c>
      <c r="I6088" s="1">
        <v>21.66</v>
      </c>
      <c r="J6088" s="1" t="s">
        <v>24</v>
      </c>
      <c r="K6088" s="1" t="s">
        <v>953</v>
      </c>
      <c r="L6088" s="1">
        <v>5</v>
      </c>
      <c r="M6088" s="1" t="s">
        <v>1628</v>
      </c>
      <c r="P6088" s="2">
        <f t="shared" si="395"/>
        <v>108.62</v>
      </c>
      <c r="Q6088">
        <f t="shared" si="394"/>
        <v>940000</v>
      </c>
      <c r="R6088">
        <f t="shared" si="392"/>
        <v>99.98844468085106</v>
      </c>
    </row>
    <row r="6089" spans="1:18" ht="20.399999999999999" x14ac:dyDescent="0.35">
      <c r="A6089" s="1">
        <v>6087</v>
      </c>
      <c r="B6089" s="1" t="s">
        <v>392</v>
      </c>
      <c r="C6089" s="1" t="s">
        <v>61</v>
      </c>
      <c r="D6089" s="1">
        <v>2009</v>
      </c>
      <c r="E6089" s="1">
        <v>55000</v>
      </c>
      <c r="F6089" s="1" t="s">
        <v>28</v>
      </c>
      <c r="G6089" s="1" t="s">
        <v>17</v>
      </c>
      <c r="H6089" s="1" t="s">
        <v>36</v>
      </c>
      <c r="I6089" s="1">
        <v>18.899999999999999</v>
      </c>
      <c r="J6089" s="1" t="s">
        <v>24</v>
      </c>
      <c r="K6089" s="1" t="s">
        <v>88</v>
      </c>
      <c r="L6089" s="1">
        <v>5</v>
      </c>
      <c r="P6089" s="2">
        <f t="shared" si="395"/>
        <v>67.099999999999994</v>
      </c>
      <c r="R6089" t="str">
        <f t="shared" si="392"/>
        <v/>
      </c>
    </row>
    <row r="6090" spans="1:18" ht="20.399999999999999" x14ac:dyDescent="0.35">
      <c r="A6090" s="1">
        <v>6088</v>
      </c>
      <c r="B6090" s="1" t="s">
        <v>1281</v>
      </c>
      <c r="C6090" s="1" t="s">
        <v>34</v>
      </c>
      <c r="D6090" s="1">
        <v>2013</v>
      </c>
      <c r="E6090" s="1">
        <v>44198</v>
      </c>
      <c r="F6090" s="1" t="s">
        <v>28</v>
      </c>
      <c r="G6090" s="1" t="s">
        <v>17</v>
      </c>
      <c r="H6090" s="1" t="s">
        <v>36</v>
      </c>
      <c r="I6090" s="1">
        <v>18.399999999999999</v>
      </c>
      <c r="J6090" s="1" t="s">
        <v>24</v>
      </c>
      <c r="K6090" s="1" t="s">
        <v>184</v>
      </c>
      <c r="L6090" s="1">
        <v>5</v>
      </c>
      <c r="P6090" s="2">
        <f t="shared" si="395"/>
        <v>86.8</v>
      </c>
      <c r="R6090" t="str">
        <f t="shared" si="392"/>
        <v/>
      </c>
    </row>
    <row r="6091" spans="1:18" ht="20.399999999999999" x14ac:dyDescent="0.35">
      <c r="A6091" s="1">
        <v>6089</v>
      </c>
      <c r="B6091" s="1" t="s">
        <v>685</v>
      </c>
      <c r="C6091" s="1" t="s">
        <v>129</v>
      </c>
      <c r="D6091" s="1">
        <v>2015</v>
      </c>
      <c r="E6091" s="1">
        <v>35000</v>
      </c>
      <c r="F6091" s="1" t="s">
        <v>28</v>
      </c>
      <c r="G6091" s="1" t="s">
        <v>17</v>
      </c>
      <c r="H6091" s="1" t="s">
        <v>18</v>
      </c>
      <c r="I6091" s="1">
        <v>16.02</v>
      </c>
      <c r="J6091" s="1" t="s">
        <v>24</v>
      </c>
      <c r="K6091" s="1" t="s">
        <v>505</v>
      </c>
      <c r="L6091" s="1">
        <v>7</v>
      </c>
      <c r="P6091" s="2">
        <f t="shared" si="395"/>
        <v>93.7</v>
      </c>
      <c r="R6091" t="str">
        <f t="shared" si="392"/>
        <v/>
      </c>
    </row>
    <row r="6092" spans="1:18" ht="20.399999999999999" x14ac:dyDescent="0.35">
      <c r="A6092" s="1">
        <v>6090</v>
      </c>
      <c r="B6092" s="1" t="s">
        <v>1070</v>
      </c>
      <c r="C6092" s="1" t="s">
        <v>129</v>
      </c>
      <c r="D6092" s="1">
        <v>2013</v>
      </c>
      <c r="E6092" s="1">
        <v>63831</v>
      </c>
      <c r="F6092" s="1" t="s">
        <v>28</v>
      </c>
      <c r="G6092" s="1" t="s">
        <v>17</v>
      </c>
      <c r="H6092" s="1" t="s">
        <v>18</v>
      </c>
      <c r="I6092" s="1">
        <v>0</v>
      </c>
      <c r="J6092" s="1" t="s">
        <v>24</v>
      </c>
      <c r="K6092" s="1" t="s">
        <v>536</v>
      </c>
      <c r="L6092" s="1">
        <v>5</v>
      </c>
      <c r="P6092" s="2">
        <f t="shared" si="395"/>
        <v>62</v>
      </c>
      <c r="R6092" t="str">
        <f t="shared" si="392"/>
        <v/>
      </c>
    </row>
    <row r="6093" spans="1:18" ht="20.399999999999999" x14ac:dyDescent="0.35">
      <c r="A6093" s="1">
        <v>6091</v>
      </c>
      <c r="B6093" s="1" t="s">
        <v>2141</v>
      </c>
      <c r="C6093" s="1" t="s">
        <v>61</v>
      </c>
      <c r="D6093" s="1">
        <v>2017</v>
      </c>
      <c r="E6093" s="1">
        <v>17540</v>
      </c>
      <c r="F6093" s="1" t="s">
        <v>28</v>
      </c>
      <c r="G6093" s="1" t="s">
        <v>17</v>
      </c>
      <c r="H6093" s="1" t="s">
        <v>18</v>
      </c>
      <c r="I6093" s="1">
        <v>18.16</v>
      </c>
      <c r="J6093" s="1" t="s">
        <v>24</v>
      </c>
      <c r="K6093" s="1" t="s">
        <v>184</v>
      </c>
      <c r="L6093" s="1">
        <v>5</v>
      </c>
      <c r="P6093" s="2">
        <f t="shared" si="395"/>
        <v>86.8</v>
      </c>
      <c r="R6093" t="str">
        <f t="shared" ref="R6093:R6156" si="396">IF(Q6093&lt;&gt;"", ((Q6093 - P6093) / Q6093) * 100, "")</f>
        <v/>
      </c>
    </row>
    <row r="6094" spans="1:18" ht="20.399999999999999" x14ac:dyDescent="0.35">
      <c r="A6094" s="1">
        <v>6092</v>
      </c>
      <c r="B6094" s="1" t="s">
        <v>2837</v>
      </c>
      <c r="C6094" s="1" t="s">
        <v>15</v>
      </c>
      <c r="D6094" s="1">
        <v>2017</v>
      </c>
      <c r="E6094" s="1">
        <v>14000</v>
      </c>
      <c r="F6094" s="1" t="s">
        <v>28</v>
      </c>
      <c r="G6094" s="1" t="s">
        <v>35</v>
      </c>
      <c r="H6094" s="1" t="s">
        <v>18</v>
      </c>
      <c r="I6094" s="1">
        <v>23.84</v>
      </c>
      <c r="J6094" s="1" t="s">
        <v>24</v>
      </c>
      <c r="K6094" s="1" t="s">
        <v>1143</v>
      </c>
      <c r="L6094" s="1">
        <v>5</v>
      </c>
      <c r="M6094" s="1" t="s">
        <v>2838</v>
      </c>
      <c r="P6094" s="2">
        <f t="shared" si="395"/>
        <v>84</v>
      </c>
      <c r="Q6094">
        <f t="shared" ref="Q6094:Q6153" si="397">VALUE(SUBSTITUTE(SUBSTITUTE(TRIM(M6094), CHAR(160), ""), " Lakh", "")) * 100000</f>
        <v>630000</v>
      </c>
      <c r="R6094">
        <f t="shared" si="396"/>
        <v>99.986666666666665</v>
      </c>
    </row>
    <row r="6095" spans="1:18" ht="20.399999999999999" x14ac:dyDescent="0.35">
      <c r="A6095" s="1">
        <v>6093</v>
      </c>
      <c r="B6095" s="1" t="s">
        <v>192</v>
      </c>
      <c r="C6095" s="1" t="s">
        <v>74</v>
      </c>
      <c r="D6095" s="1">
        <v>2007</v>
      </c>
      <c r="E6095" s="1">
        <v>47000</v>
      </c>
      <c r="F6095" s="1" t="s">
        <v>28</v>
      </c>
      <c r="G6095" s="1" t="s">
        <v>17</v>
      </c>
      <c r="H6095" s="1" t="s">
        <v>36</v>
      </c>
      <c r="I6095" s="1">
        <v>0</v>
      </c>
      <c r="J6095" s="1" t="s">
        <v>24</v>
      </c>
      <c r="K6095" s="1" t="s">
        <v>188</v>
      </c>
      <c r="L6095" s="1">
        <v>5</v>
      </c>
      <c r="P6095" s="2"/>
      <c r="R6095" t="str">
        <f t="shared" si="396"/>
        <v/>
      </c>
    </row>
    <row r="6096" spans="1:18" ht="20.399999999999999" x14ac:dyDescent="0.35">
      <c r="A6096" s="1">
        <v>6094</v>
      </c>
      <c r="B6096" s="1" t="s">
        <v>408</v>
      </c>
      <c r="C6096" s="1" t="s">
        <v>27</v>
      </c>
      <c r="D6096" s="1">
        <v>2010</v>
      </c>
      <c r="E6096" s="1">
        <v>75422</v>
      </c>
      <c r="F6096" s="1" t="s">
        <v>28</v>
      </c>
      <c r="G6096" s="1" t="s">
        <v>17</v>
      </c>
      <c r="H6096" s="1" t="s">
        <v>36</v>
      </c>
      <c r="I6096" s="1">
        <v>18.600000000000001</v>
      </c>
      <c r="J6096" s="1" t="s">
        <v>24</v>
      </c>
      <c r="K6096" s="1" t="s">
        <v>695</v>
      </c>
      <c r="L6096" s="1">
        <v>5</v>
      </c>
      <c r="P6096" s="2">
        <f t="shared" ref="P6096:P6142" si="398">--LEFT(K6096, FIND(" ", K6096) - 1)</f>
        <v>79.400000000000006</v>
      </c>
      <c r="R6096" t="str">
        <f t="shared" si="396"/>
        <v/>
      </c>
    </row>
    <row r="6097" spans="1:18" ht="20.399999999999999" x14ac:dyDescent="0.35">
      <c r="A6097" s="1">
        <v>6095</v>
      </c>
      <c r="B6097" s="1" t="s">
        <v>42</v>
      </c>
      <c r="C6097" s="1" t="s">
        <v>39</v>
      </c>
      <c r="D6097" s="1">
        <v>2011</v>
      </c>
      <c r="E6097" s="1">
        <v>67000</v>
      </c>
      <c r="F6097" s="1" t="s">
        <v>23</v>
      </c>
      <c r="G6097" s="1" t="s">
        <v>17</v>
      </c>
      <c r="H6097" s="1" t="s">
        <v>36</v>
      </c>
      <c r="I6097" s="1">
        <v>23.08</v>
      </c>
      <c r="J6097" s="1" t="s">
        <v>24</v>
      </c>
      <c r="K6097" s="1" t="s">
        <v>44</v>
      </c>
      <c r="L6097" s="1">
        <v>5</v>
      </c>
      <c r="P6097" s="2">
        <f t="shared" si="398"/>
        <v>63.1</v>
      </c>
      <c r="R6097" t="str">
        <f t="shared" si="396"/>
        <v/>
      </c>
    </row>
    <row r="6098" spans="1:18" ht="20.399999999999999" x14ac:dyDescent="0.35">
      <c r="A6098" s="1">
        <v>6096</v>
      </c>
      <c r="B6098" s="1" t="s">
        <v>1805</v>
      </c>
      <c r="C6098" s="1" t="s">
        <v>61</v>
      </c>
      <c r="D6098" s="1">
        <v>2013</v>
      </c>
      <c r="E6098" s="1">
        <v>79999</v>
      </c>
      <c r="F6098" s="1" t="s">
        <v>23</v>
      </c>
      <c r="G6098" s="1" t="s">
        <v>17</v>
      </c>
      <c r="H6098" s="1" t="s">
        <v>18</v>
      </c>
      <c r="I6098" s="1">
        <v>12.99</v>
      </c>
      <c r="J6098" s="1" t="s">
        <v>24</v>
      </c>
      <c r="K6098" s="1" t="s">
        <v>363</v>
      </c>
      <c r="L6098" s="1">
        <v>8</v>
      </c>
      <c r="P6098" s="2">
        <f t="shared" si="398"/>
        <v>100</v>
      </c>
      <c r="R6098" t="str">
        <f t="shared" si="396"/>
        <v/>
      </c>
    </row>
    <row r="6099" spans="1:18" ht="20.399999999999999" x14ac:dyDescent="0.35">
      <c r="A6099" s="1">
        <v>6097</v>
      </c>
      <c r="B6099" s="1" t="s">
        <v>2520</v>
      </c>
      <c r="C6099" s="1" t="s">
        <v>57</v>
      </c>
      <c r="D6099" s="1">
        <v>2017</v>
      </c>
      <c r="E6099" s="1">
        <v>5044</v>
      </c>
      <c r="F6099" s="1" t="s">
        <v>28</v>
      </c>
      <c r="G6099" s="1" t="s">
        <v>17</v>
      </c>
      <c r="H6099" s="1" t="s">
        <v>18</v>
      </c>
      <c r="I6099" s="1">
        <v>20.14</v>
      </c>
      <c r="J6099" s="1" t="s">
        <v>24</v>
      </c>
      <c r="K6099" s="1" t="s">
        <v>327</v>
      </c>
      <c r="L6099" s="1">
        <v>5</v>
      </c>
      <c r="M6099" s="1" t="s">
        <v>231</v>
      </c>
      <c r="P6099" s="2">
        <f t="shared" si="398"/>
        <v>81.86</v>
      </c>
      <c r="Q6099">
        <f t="shared" si="397"/>
        <v>641000</v>
      </c>
      <c r="R6099">
        <f t="shared" si="396"/>
        <v>99.987229329173161</v>
      </c>
    </row>
    <row r="6100" spans="1:18" ht="20.399999999999999" x14ac:dyDescent="0.35">
      <c r="A6100" s="1">
        <v>6098</v>
      </c>
      <c r="B6100" s="1" t="s">
        <v>2839</v>
      </c>
      <c r="C6100" s="1" t="s">
        <v>57</v>
      </c>
      <c r="D6100" s="1">
        <v>2016</v>
      </c>
      <c r="E6100" s="1">
        <v>31601</v>
      </c>
      <c r="F6100" s="1" t="s">
        <v>28</v>
      </c>
      <c r="G6100" s="1" t="s">
        <v>17</v>
      </c>
      <c r="H6100" s="1" t="s">
        <v>18</v>
      </c>
      <c r="I6100" s="1">
        <v>20.73</v>
      </c>
      <c r="J6100" s="1" t="s">
        <v>24</v>
      </c>
      <c r="K6100" s="1" t="s">
        <v>273</v>
      </c>
      <c r="L6100" s="1">
        <v>5</v>
      </c>
      <c r="P6100" s="2">
        <f t="shared" si="398"/>
        <v>91.1</v>
      </c>
      <c r="R6100" t="str">
        <f t="shared" si="396"/>
        <v/>
      </c>
    </row>
    <row r="6101" spans="1:18" ht="20.399999999999999" x14ac:dyDescent="0.35">
      <c r="A6101" s="1">
        <v>6099</v>
      </c>
      <c r="B6101" s="1" t="s">
        <v>814</v>
      </c>
      <c r="C6101" s="1" t="s">
        <v>61</v>
      </c>
      <c r="D6101" s="1">
        <v>2014</v>
      </c>
      <c r="E6101" s="1">
        <v>70000</v>
      </c>
      <c r="F6101" s="1" t="s">
        <v>23</v>
      </c>
      <c r="G6101" s="1" t="s">
        <v>35</v>
      </c>
      <c r="H6101" s="1" t="s">
        <v>18</v>
      </c>
      <c r="I6101" s="1">
        <v>18.12</v>
      </c>
      <c r="J6101" s="1" t="s">
        <v>24</v>
      </c>
      <c r="K6101" s="1" t="s">
        <v>77</v>
      </c>
      <c r="L6101" s="1">
        <v>5</v>
      </c>
      <c r="P6101" s="2">
        <f t="shared" si="398"/>
        <v>190</v>
      </c>
      <c r="R6101" t="str">
        <f t="shared" si="396"/>
        <v/>
      </c>
    </row>
    <row r="6102" spans="1:18" ht="20.399999999999999" x14ac:dyDescent="0.35">
      <c r="A6102" s="1">
        <v>6100</v>
      </c>
      <c r="B6102" s="1" t="s">
        <v>2362</v>
      </c>
      <c r="C6102" s="1" t="s">
        <v>129</v>
      </c>
      <c r="D6102" s="1">
        <v>2016</v>
      </c>
      <c r="E6102" s="1">
        <v>16000</v>
      </c>
      <c r="F6102" s="1" t="s">
        <v>28</v>
      </c>
      <c r="G6102" s="1" t="s">
        <v>35</v>
      </c>
      <c r="H6102" s="1" t="s">
        <v>18</v>
      </c>
      <c r="I6102" s="1">
        <v>19.16</v>
      </c>
      <c r="J6102" s="1" t="s">
        <v>24</v>
      </c>
      <c r="K6102" s="1" t="s">
        <v>2363</v>
      </c>
      <c r="L6102" s="1">
        <v>5</v>
      </c>
      <c r="M6102" s="1" t="s">
        <v>2364</v>
      </c>
      <c r="P6102" s="2">
        <f t="shared" si="398"/>
        <v>175.67</v>
      </c>
      <c r="Q6102">
        <f t="shared" si="397"/>
        <v>4061999.9999999995</v>
      </c>
      <c r="R6102">
        <f t="shared" si="396"/>
        <v>99.99567528311178</v>
      </c>
    </row>
    <row r="6103" spans="1:18" ht="20.399999999999999" x14ac:dyDescent="0.35">
      <c r="A6103" s="1">
        <v>6101</v>
      </c>
      <c r="B6103" s="1" t="s">
        <v>1700</v>
      </c>
      <c r="C6103" s="1" t="s">
        <v>15</v>
      </c>
      <c r="D6103" s="1">
        <v>2016</v>
      </c>
      <c r="E6103" s="1">
        <v>31700</v>
      </c>
      <c r="F6103" s="1" t="s">
        <v>23</v>
      </c>
      <c r="G6103" s="1" t="s">
        <v>17</v>
      </c>
      <c r="H6103" s="1" t="s">
        <v>18</v>
      </c>
      <c r="I6103" s="1">
        <v>21.43</v>
      </c>
      <c r="J6103" s="1" t="s">
        <v>24</v>
      </c>
      <c r="K6103" s="1" t="s">
        <v>566</v>
      </c>
      <c r="L6103" s="1">
        <v>5</v>
      </c>
      <c r="P6103" s="2">
        <f t="shared" si="398"/>
        <v>87.2</v>
      </c>
      <c r="R6103" t="str">
        <f t="shared" si="396"/>
        <v/>
      </c>
    </row>
    <row r="6104" spans="1:18" ht="20.399999999999999" x14ac:dyDescent="0.35">
      <c r="A6104" s="1">
        <v>6102</v>
      </c>
      <c r="B6104" s="1" t="s">
        <v>785</v>
      </c>
      <c r="C6104" s="1" t="s">
        <v>53</v>
      </c>
      <c r="D6104" s="1">
        <v>2014</v>
      </c>
      <c r="E6104" s="1">
        <v>76969</v>
      </c>
      <c r="F6104" s="1" t="s">
        <v>23</v>
      </c>
      <c r="G6104" s="1" t="s">
        <v>17</v>
      </c>
      <c r="H6104" s="1" t="s">
        <v>18</v>
      </c>
      <c r="I6104" s="1">
        <v>22.32</v>
      </c>
      <c r="J6104" s="1" t="s">
        <v>24</v>
      </c>
      <c r="K6104" s="1" t="s">
        <v>235</v>
      </c>
      <c r="L6104" s="1">
        <v>5</v>
      </c>
      <c r="P6104" s="2">
        <f t="shared" si="398"/>
        <v>126.32</v>
      </c>
      <c r="R6104" t="str">
        <f t="shared" si="396"/>
        <v/>
      </c>
    </row>
    <row r="6105" spans="1:18" ht="20.399999999999999" x14ac:dyDescent="0.35">
      <c r="A6105" s="1">
        <v>6103</v>
      </c>
      <c r="B6105" s="1" t="s">
        <v>781</v>
      </c>
      <c r="C6105" s="1" t="s">
        <v>57</v>
      </c>
      <c r="D6105" s="1">
        <v>2015</v>
      </c>
      <c r="E6105" s="1">
        <v>37000</v>
      </c>
      <c r="F6105" s="1" t="s">
        <v>23</v>
      </c>
      <c r="G6105" s="1" t="s">
        <v>35</v>
      </c>
      <c r="H6105" s="1" t="s">
        <v>18</v>
      </c>
      <c r="I6105" s="1">
        <v>21.21</v>
      </c>
      <c r="J6105" s="1" t="s">
        <v>24</v>
      </c>
      <c r="K6105" s="1" t="s">
        <v>147</v>
      </c>
      <c r="L6105" s="1">
        <v>5</v>
      </c>
      <c r="P6105" s="2">
        <f t="shared" si="398"/>
        <v>103.2</v>
      </c>
      <c r="R6105" t="str">
        <f t="shared" si="396"/>
        <v/>
      </c>
    </row>
    <row r="6106" spans="1:18" ht="20.399999999999999" x14ac:dyDescent="0.35">
      <c r="A6106" s="1">
        <v>6104</v>
      </c>
      <c r="B6106" s="1" t="s">
        <v>2840</v>
      </c>
      <c r="C6106" s="1" t="s">
        <v>15</v>
      </c>
      <c r="D6106" s="1">
        <v>2014</v>
      </c>
      <c r="E6106" s="1">
        <v>23000</v>
      </c>
      <c r="F6106" s="1" t="s">
        <v>28</v>
      </c>
      <c r="G6106" s="1" t="s">
        <v>35</v>
      </c>
      <c r="H6106" s="1" t="s">
        <v>18</v>
      </c>
      <c r="I6106" s="1">
        <v>11.07</v>
      </c>
      <c r="J6106" s="1" t="s">
        <v>24</v>
      </c>
      <c r="K6106" s="1" t="s">
        <v>101</v>
      </c>
      <c r="L6106" s="1">
        <v>5</v>
      </c>
      <c r="P6106" s="2">
        <f t="shared" si="398"/>
        <v>179.5</v>
      </c>
      <c r="R6106" t="str">
        <f t="shared" si="396"/>
        <v/>
      </c>
    </row>
    <row r="6107" spans="1:18" ht="20.399999999999999" x14ac:dyDescent="0.35">
      <c r="A6107" s="1">
        <v>6105</v>
      </c>
      <c r="B6107" s="1" t="s">
        <v>1129</v>
      </c>
      <c r="C6107" s="1" t="s">
        <v>34</v>
      </c>
      <c r="D6107" s="1">
        <v>2014</v>
      </c>
      <c r="E6107" s="1">
        <v>59098</v>
      </c>
      <c r="F6107" s="1" t="s">
        <v>28</v>
      </c>
      <c r="G6107" s="1" t="s">
        <v>17</v>
      </c>
      <c r="H6107" s="1" t="s">
        <v>36</v>
      </c>
      <c r="I6107" s="1">
        <v>17</v>
      </c>
      <c r="J6107" s="1" t="s">
        <v>24</v>
      </c>
      <c r="K6107" s="1" t="s">
        <v>84</v>
      </c>
      <c r="L6107" s="1">
        <v>5</v>
      </c>
      <c r="P6107" s="2">
        <f t="shared" si="398"/>
        <v>80</v>
      </c>
      <c r="R6107" t="str">
        <f t="shared" si="396"/>
        <v/>
      </c>
    </row>
    <row r="6108" spans="1:18" ht="20.399999999999999" x14ac:dyDescent="0.35">
      <c r="A6108" s="1">
        <v>6106</v>
      </c>
      <c r="B6108" s="1" t="s">
        <v>2841</v>
      </c>
      <c r="C6108" s="1" t="s">
        <v>53</v>
      </c>
      <c r="D6108" s="1">
        <v>2010</v>
      </c>
      <c r="E6108" s="1">
        <v>142299</v>
      </c>
      <c r="F6108" s="1" t="s">
        <v>28</v>
      </c>
      <c r="G6108" s="1" t="s">
        <v>17</v>
      </c>
      <c r="H6108" s="1" t="s">
        <v>18</v>
      </c>
      <c r="I6108" s="1">
        <v>13.07</v>
      </c>
      <c r="J6108" s="1" t="s">
        <v>24</v>
      </c>
      <c r="K6108" s="1" t="s">
        <v>32</v>
      </c>
      <c r="L6108" s="1">
        <v>5</v>
      </c>
      <c r="P6108" s="2">
        <f t="shared" si="398"/>
        <v>88.76</v>
      </c>
      <c r="R6108" t="str">
        <f t="shared" si="396"/>
        <v/>
      </c>
    </row>
    <row r="6109" spans="1:18" ht="20.399999999999999" x14ac:dyDescent="0.35">
      <c r="A6109" s="1">
        <v>6107</v>
      </c>
      <c r="B6109" s="1" t="s">
        <v>197</v>
      </c>
      <c r="C6109" s="1" t="s">
        <v>43</v>
      </c>
      <c r="D6109" s="1">
        <v>2011</v>
      </c>
      <c r="E6109" s="1">
        <v>75731</v>
      </c>
      <c r="F6109" s="1" t="s">
        <v>23</v>
      </c>
      <c r="G6109" s="1" t="s">
        <v>17</v>
      </c>
      <c r="H6109" s="1" t="s">
        <v>18</v>
      </c>
      <c r="I6109" s="1">
        <v>20</v>
      </c>
      <c r="J6109" s="1" t="s">
        <v>24</v>
      </c>
      <c r="K6109" s="1" t="s">
        <v>159</v>
      </c>
      <c r="L6109" s="1">
        <v>5</v>
      </c>
      <c r="P6109" s="2">
        <f t="shared" si="398"/>
        <v>68</v>
      </c>
      <c r="R6109" t="str">
        <f t="shared" si="396"/>
        <v/>
      </c>
    </row>
    <row r="6110" spans="1:18" ht="20.399999999999999" x14ac:dyDescent="0.35">
      <c r="A6110" s="1">
        <v>6108</v>
      </c>
      <c r="B6110" s="1" t="s">
        <v>220</v>
      </c>
      <c r="C6110" s="1" t="s">
        <v>34</v>
      </c>
      <c r="D6110" s="1">
        <v>2017</v>
      </c>
      <c r="E6110" s="1">
        <v>69627</v>
      </c>
      <c r="F6110" s="1" t="s">
        <v>28</v>
      </c>
      <c r="G6110" s="1" t="s">
        <v>17</v>
      </c>
      <c r="H6110" s="1" t="s">
        <v>18</v>
      </c>
      <c r="I6110" s="1">
        <v>18.600000000000001</v>
      </c>
      <c r="J6110" s="1" t="s">
        <v>24</v>
      </c>
      <c r="K6110" s="1" t="s">
        <v>368</v>
      </c>
      <c r="L6110" s="1">
        <v>5</v>
      </c>
      <c r="P6110" s="2">
        <f t="shared" si="398"/>
        <v>81.83</v>
      </c>
      <c r="R6110" t="str">
        <f t="shared" si="396"/>
        <v/>
      </c>
    </row>
    <row r="6111" spans="1:18" ht="20.399999999999999" x14ac:dyDescent="0.35">
      <c r="A6111" s="1">
        <v>6109</v>
      </c>
      <c r="B6111" s="1" t="s">
        <v>2842</v>
      </c>
      <c r="C6111" s="1" t="s">
        <v>15</v>
      </c>
      <c r="D6111" s="1">
        <v>2011</v>
      </c>
      <c r="E6111" s="1">
        <v>49000</v>
      </c>
      <c r="F6111" s="1" t="s">
        <v>28</v>
      </c>
      <c r="G6111" s="1" t="s">
        <v>17</v>
      </c>
      <c r="H6111" s="1" t="s">
        <v>18</v>
      </c>
      <c r="I6111" s="1">
        <v>15.3</v>
      </c>
      <c r="J6111" s="1" t="s">
        <v>24</v>
      </c>
      <c r="K6111" s="1" t="s">
        <v>842</v>
      </c>
      <c r="L6111" s="1">
        <v>5</v>
      </c>
      <c r="P6111" s="2">
        <f t="shared" si="398"/>
        <v>99.6</v>
      </c>
      <c r="R6111" t="str">
        <f t="shared" si="396"/>
        <v/>
      </c>
    </row>
    <row r="6112" spans="1:18" ht="20.399999999999999" x14ac:dyDescent="0.35">
      <c r="A6112" s="1">
        <v>6110</v>
      </c>
      <c r="B6112" s="1" t="s">
        <v>2843</v>
      </c>
      <c r="C6112" s="1" t="s">
        <v>15</v>
      </c>
      <c r="D6112" s="1">
        <v>2015</v>
      </c>
      <c r="E6112" s="1">
        <v>25700</v>
      </c>
      <c r="F6112" s="1" t="s">
        <v>28</v>
      </c>
      <c r="G6112" s="1" t="s">
        <v>35</v>
      </c>
      <c r="H6112" s="1" t="s">
        <v>18</v>
      </c>
      <c r="I6112" s="1">
        <v>11.9</v>
      </c>
      <c r="J6112" s="1" t="s">
        <v>24</v>
      </c>
      <c r="K6112" s="1" t="s">
        <v>314</v>
      </c>
      <c r="L6112" s="1">
        <v>5</v>
      </c>
      <c r="P6112" s="2">
        <f t="shared" si="398"/>
        <v>120.7</v>
      </c>
      <c r="R6112" t="str">
        <f t="shared" si="396"/>
        <v/>
      </c>
    </row>
    <row r="6113" spans="1:18" ht="20.399999999999999" x14ac:dyDescent="0.35">
      <c r="A6113" s="1">
        <v>6111</v>
      </c>
      <c r="B6113" s="1" t="s">
        <v>1515</v>
      </c>
      <c r="C6113" s="1" t="s">
        <v>61</v>
      </c>
      <c r="D6113" s="1">
        <v>2012</v>
      </c>
      <c r="E6113" s="1">
        <v>80800</v>
      </c>
      <c r="F6113" s="1" t="s">
        <v>28</v>
      </c>
      <c r="G6113" s="1" t="s">
        <v>17</v>
      </c>
      <c r="H6113" s="1" t="s">
        <v>18</v>
      </c>
      <c r="I6113" s="1">
        <v>18.5</v>
      </c>
      <c r="J6113" s="1" t="s">
        <v>24</v>
      </c>
      <c r="K6113" s="1" t="s">
        <v>221</v>
      </c>
      <c r="L6113" s="1">
        <v>5</v>
      </c>
      <c r="P6113" s="2">
        <f t="shared" si="398"/>
        <v>82.85</v>
      </c>
      <c r="R6113" t="str">
        <f t="shared" si="396"/>
        <v/>
      </c>
    </row>
    <row r="6114" spans="1:18" ht="20.399999999999999" x14ac:dyDescent="0.35">
      <c r="A6114" s="1">
        <v>6112</v>
      </c>
      <c r="B6114" s="1" t="s">
        <v>749</v>
      </c>
      <c r="C6114" s="1" t="s">
        <v>39</v>
      </c>
      <c r="D6114" s="1">
        <v>2013</v>
      </c>
      <c r="E6114" s="1">
        <v>110896</v>
      </c>
      <c r="F6114" s="1" t="s">
        <v>23</v>
      </c>
      <c r="G6114" s="1" t="s">
        <v>17</v>
      </c>
      <c r="H6114" s="1" t="s">
        <v>18</v>
      </c>
      <c r="I6114" s="1">
        <v>23.4</v>
      </c>
      <c r="J6114" s="1" t="s">
        <v>24</v>
      </c>
      <c r="K6114" s="1" t="s">
        <v>51</v>
      </c>
      <c r="L6114" s="1">
        <v>5</v>
      </c>
      <c r="P6114" s="2">
        <f t="shared" si="398"/>
        <v>74</v>
      </c>
      <c r="R6114" t="str">
        <f t="shared" si="396"/>
        <v/>
      </c>
    </row>
    <row r="6115" spans="1:18" ht="20.399999999999999" x14ac:dyDescent="0.35">
      <c r="A6115" s="1">
        <v>6113</v>
      </c>
      <c r="B6115" s="1" t="s">
        <v>658</v>
      </c>
      <c r="C6115" s="1" t="s">
        <v>57</v>
      </c>
      <c r="D6115" s="1">
        <v>2009</v>
      </c>
      <c r="E6115" s="1">
        <v>62261</v>
      </c>
      <c r="F6115" s="1" t="s">
        <v>28</v>
      </c>
      <c r="G6115" s="1" t="s">
        <v>17</v>
      </c>
      <c r="H6115" s="1" t="s">
        <v>18</v>
      </c>
      <c r="I6115" s="1">
        <v>17.920000000000002</v>
      </c>
      <c r="J6115" s="1" t="s">
        <v>24</v>
      </c>
      <c r="K6115" s="1" t="s">
        <v>630</v>
      </c>
      <c r="L6115" s="1">
        <v>5</v>
      </c>
      <c r="P6115" s="2">
        <f t="shared" si="398"/>
        <v>62.1</v>
      </c>
      <c r="R6115" t="str">
        <f t="shared" si="396"/>
        <v/>
      </c>
    </row>
    <row r="6116" spans="1:18" ht="20.399999999999999" x14ac:dyDescent="0.35">
      <c r="A6116" s="1">
        <v>6114</v>
      </c>
      <c r="B6116" s="1" t="s">
        <v>346</v>
      </c>
      <c r="C6116" s="1" t="s">
        <v>53</v>
      </c>
      <c r="D6116" s="1">
        <v>2017</v>
      </c>
      <c r="E6116" s="1">
        <v>27610</v>
      </c>
      <c r="F6116" s="1" t="s">
        <v>28</v>
      </c>
      <c r="G6116" s="1" t="s">
        <v>17</v>
      </c>
      <c r="H6116" s="1" t="s">
        <v>18</v>
      </c>
      <c r="I6116" s="1">
        <v>21.4</v>
      </c>
      <c r="J6116" s="1" t="s">
        <v>24</v>
      </c>
      <c r="K6116" s="1" t="s">
        <v>347</v>
      </c>
      <c r="L6116" s="1">
        <v>5</v>
      </c>
      <c r="M6116" s="1" t="s">
        <v>2558</v>
      </c>
      <c r="P6116" s="2">
        <f t="shared" si="398"/>
        <v>83.1</v>
      </c>
      <c r="Q6116">
        <f t="shared" si="397"/>
        <v>880000.00000000012</v>
      </c>
      <c r="R6116">
        <f t="shared" si="396"/>
        <v>99.990556818181815</v>
      </c>
    </row>
    <row r="6117" spans="1:18" ht="20.399999999999999" x14ac:dyDescent="0.35">
      <c r="A6117" s="1">
        <v>6115</v>
      </c>
      <c r="B6117" s="1" t="s">
        <v>2101</v>
      </c>
      <c r="C6117" s="1" t="s">
        <v>53</v>
      </c>
      <c r="D6117" s="1">
        <v>2011</v>
      </c>
      <c r="E6117" s="1">
        <v>89219</v>
      </c>
      <c r="F6117" s="1" t="s">
        <v>28</v>
      </c>
      <c r="G6117" s="1" t="s">
        <v>17</v>
      </c>
      <c r="H6117" s="1" t="s">
        <v>18</v>
      </c>
      <c r="I6117" s="1">
        <v>10.199999999999999</v>
      </c>
      <c r="J6117" s="1" t="s">
        <v>24</v>
      </c>
      <c r="K6117" s="1" t="s">
        <v>1257</v>
      </c>
      <c r="L6117" s="1">
        <v>5</v>
      </c>
      <c r="P6117" s="2">
        <f t="shared" si="398"/>
        <v>180</v>
      </c>
      <c r="R6117" t="str">
        <f t="shared" si="396"/>
        <v/>
      </c>
    </row>
    <row r="6118" spans="1:18" ht="20.399999999999999" x14ac:dyDescent="0.35">
      <c r="A6118" s="1">
        <v>6116</v>
      </c>
      <c r="B6118" s="1" t="s">
        <v>2844</v>
      </c>
      <c r="C6118" s="1" t="s">
        <v>39</v>
      </c>
      <c r="D6118" s="1">
        <v>2018</v>
      </c>
      <c r="E6118" s="1">
        <v>6700</v>
      </c>
      <c r="F6118" s="1" t="s">
        <v>28</v>
      </c>
      <c r="G6118" s="1" t="s">
        <v>35</v>
      </c>
      <c r="H6118" s="1" t="s">
        <v>18</v>
      </c>
      <c r="I6118" s="1">
        <v>19.34</v>
      </c>
      <c r="J6118" s="1" t="s">
        <v>24</v>
      </c>
      <c r="K6118" s="1" t="s">
        <v>251</v>
      </c>
      <c r="L6118" s="1">
        <v>5</v>
      </c>
      <c r="P6118" s="2">
        <f t="shared" si="398"/>
        <v>75.94</v>
      </c>
      <c r="R6118" t="str">
        <f t="shared" si="396"/>
        <v/>
      </c>
    </row>
    <row r="6119" spans="1:18" ht="20.399999999999999" x14ac:dyDescent="0.35">
      <c r="A6119" s="1">
        <v>6117</v>
      </c>
      <c r="B6119" s="1" t="s">
        <v>2053</v>
      </c>
      <c r="C6119" s="1" t="s">
        <v>22</v>
      </c>
      <c r="D6119" s="1">
        <v>2011</v>
      </c>
      <c r="E6119" s="1">
        <v>51599</v>
      </c>
      <c r="F6119" s="1" t="s">
        <v>28</v>
      </c>
      <c r="G6119" s="1" t="s">
        <v>17</v>
      </c>
      <c r="H6119" s="1" t="s">
        <v>18</v>
      </c>
      <c r="I6119" s="1">
        <v>19</v>
      </c>
      <c r="J6119" s="1" t="s">
        <v>24</v>
      </c>
      <c r="K6119" s="1" t="s">
        <v>88</v>
      </c>
      <c r="L6119" s="1">
        <v>5</v>
      </c>
      <c r="P6119" s="2">
        <f t="shared" si="398"/>
        <v>67.099999999999994</v>
      </c>
      <c r="R6119" t="str">
        <f t="shared" si="396"/>
        <v/>
      </c>
    </row>
    <row r="6120" spans="1:18" ht="20.399999999999999" x14ac:dyDescent="0.35">
      <c r="A6120" s="1">
        <v>6118</v>
      </c>
      <c r="B6120" s="1" t="s">
        <v>1039</v>
      </c>
      <c r="C6120" s="1" t="s">
        <v>57</v>
      </c>
      <c r="D6120" s="1">
        <v>2013</v>
      </c>
      <c r="E6120" s="1">
        <v>37489</v>
      </c>
      <c r="F6120" s="1" t="s">
        <v>23</v>
      </c>
      <c r="G6120" s="1" t="s">
        <v>17</v>
      </c>
      <c r="H6120" s="1" t="s">
        <v>18</v>
      </c>
      <c r="I6120" s="1">
        <v>22.7</v>
      </c>
      <c r="J6120" s="1" t="s">
        <v>24</v>
      </c>
      <c r="K6120" s="1" t="s">
        <v>1040</v>
      </c>
      <c r="L6120" s="1">
        <v>5</v>
      </c>
      <c r="P6120" s="2">
        <f t="shared" si="398"/>
        <v>126.24</v>
      </c>
      <c r="R6120" t="str">
        <f t="shared" si="396"/>
        <v/>
      </c>
    </row>
    <row r="6121" spans="1:18" ht="20.399999999999999" x14ac:dyDescent="0.35">
      <c r="A6121" s="1">
        <v>6119</v>
      </c>
      <c r="B6121" s="1" t="s">
        <v>2845</v>
      </c>
      <c r="C6121" s="1" t="s">
        <v>15</v>
      </c>
      <c r="D6121" s="1">
        <v>2016</v>
      </c>
      <c r="E6121" s="1">
        <v>98000</v>
      </c>
      <c r="F6121" s="1" t="s">
        <v>23</v>
      </c>
      <c r="G6121" s="1" t="s">
        <v>17</v>
      </c>
      <c r="H6121" s="1" t="s">
        <v>18</v>
      </c>
      <c r="I6121" s="1">
        <v>17.5</v>
      </c>
      <c r="J6121" s="1" t="s">
        <v>24</v>
      </c>
      <c r="K6121" s="1" t="s">
        <v>424</v>
      </c>
      <c r="L6121" s="1">
        <v>5</v>
      </c>
      <c r="P6121" s="2">
        <f t="shared" si="398"/>
        <v>70</v>
      </c>
      <c r="R6121" t="str">
        <f t="shared" si="396"/>
        <v/>
      </c>
    </row>
    <row r="6122" spans="1:18" ht="20.399999999999999" x14ac:dyDescent="0.35">
      <c r="A6122" s="1">
        <v>6120</v>
      </c>
      <c r="B6122" s="1" t="s">
        <v>1473</v>
      </c>
      <c r="C6122" s="1" t="s">
        <v>39</v>
      </c>
      <c r="D6122" s="1">
        <v>2012</v>
      </c>
      <c r="E6122" s="1">
        <v>25183</v>
      </c>
      <c r="F6122" s="1" t="s">
        <v>28</v>
      </c>
      <c r="G6122" s="1" t="s">
        <v>17</v>
      </c>
      <c r="H6122" s="1" t="s">
        <v>18</v>
      </c>
      <c r="I6122" s="1">
        <v>26</v>
      </c>
      <c r="J6122" s="1" t="s">
        <v>24</v>
      </c>
      <c r="K6122" s="1" t="s">
        <v>229</v>
      </c>
      <c r="L6122" s="1">
        <v>4</v>
      </c>
      <c r="P6122" s="2">
        <f t="shared" si="398"/>
        <v>35</v>
      </c>
      <c r="R6122" t="str">
        <f t="shared" si="396"/>
        <v/>
      </c>
    </row>
    <row r="6123" spans="1:18" ht="20.399999999999999" x14ac:dyDescent="0.35">
      <c r="A6123" s="1">
        <v>6121</v>
      </c>
      <c r="B6123" s="1" t="s">
        <v>814</v>
      </c>
      <c r="C6123" s="1" t="s">
        <v>74</v>
      </c>
      <c r="D6123" s="1">
        <v>2015</v>
      </c>
      <c r="E6123" s="1">
        <v>52100</v>
      </c>
      <c r="F6123" s="1" t="s">
        <v>23</v>
      </c>
      <c r="G6123" s="1" t="s">
        <v>35</v>
      </c>
      <c r="H6123" s="1" t="s">
        <v>36</v>
      </c>
      <c r="I6123" s="1">
        <v>18.12</v>
      </c>
      <c r="J6123" s="1" t="s">
        <v>24</v>
      </c>
      <c r="K6123" s="1" t="s">
        <v>77</v>
      </c>
      <c r="L6123" s="1">
        <v>5</v>
      </c>
      <c r="P6123" s="2">
        <f t="shared" si="398"/>
        <v>190</v>
      </c>
      <c r="R6123" t="str">
        <f t="shared" si="396"/>
        <v/>
      </c>
    </row>
    <row r="6124" spans="1:18" ht="20.399999999999999" x14ac:dyDescent="0.35">
      <c r="A6124" s="1">
        <v>6122</v>
      </c>
      <c r="B6124" s="1" t="s">
        <v>68</v>
      </c>
      <c r="C6124" s="1" t="s">
        <v>22</v>
      </c>
      <c r="D6124" s="1">
        <v>2014</v>
      </c>
      <c r="E6124" s="1">
        <v>60000</v>
      </c>
      <c r="F6124" s="1" t="s">
        <v>23</v>
      </c>
      <c r="G6124" s="1" t="s">
        <v>17</v>
      </c>
      <c r="H6124" s="1" t="s">
        <v>18</v>
      </c>
      <c r="I6124" s="1">
        <v>25.8</v>
      </c>
      <c r="J6124" s="1" t="s">
        <v>24</v>
      </c>
      <c r="K6124" s="1" t="s">
        <v>69</v>
      </c>
      <c r="L6124" s="1">
        <v>5</v>
      </c>
      <c r="P6124" s="2">
        <f t="shared" si="398"/>
        <v>98.6</v>
      </c>
      <c r="R6124" t="str">
        <f t="shared" si="396"/>
        <v/>
      </c>
    </row>
    <row r="6125" spans="1:18" ht="20.399999999999999" x14ac:dyDescent="0.35">
      <c r="A6125" s="1">
        <v>6123</v>
      </c>
      <c r="B6125" s="1" t="s">
        <v>213</v>
      </c>
      <c r="C6125" s="1" t="s">
        <v>57</v>
      </c>
      <c r="D6125" s="1">
        <v>2013</v>
      </c>
      <c r="E6125" s="1">
        <v>51000</v>
      </c>
      <c r="F6125" s="1" t="s">
        <v>23</v>
      </c>
      <c r="G6125" s="1" t="s">
        <v>17</v>
      </c>
      <c r="H6125" s="1" t="s">
        <v>18</v>
      </c>
      <c r="I6125" s="1">
        <v>22.07</v>
      </c>
      <c r="J6125" s="1" t="s">
        <v>24</v>
      </c>
      <c r="K6125" s="1" t="s">
        <v>114</v>
      </c>
      <c r="L6125" s="1">
        <v>5</v>
      </c>
      <c r="P6125" s="2">
        <f t="shared" si="398"/>
        <v>73.900000000000006</v>
      </c>
      <c r="R6125" t="str">
        <f t="shared" si="396"/>
        <v/>
      </c>
    </row>
    <row r="6126" spans="1:18" ht="20.399999999999999" x14ac:dyDescent="0.35">
      <c r="A6126" s="1">
        <v>6124</v>
      </c>
      <c r="B6126" s="1" t="s">
        <v>2846</v>
      </c>
      <c r="C6126" s="1" t="s">
        <v>15</v>
      </c>
      <c r="D6126" s="1">
        <v>2012</v>
      </c>
      <c r="E6126" s="1">
        <v>70000</v>
      </c>
      <c r="F6126" s="1" t="s">
        <v>23</v>
      </c>
      <c r="G6126" s="1" t="s">
        <v>17</v>
      </c>
      <c r="H6126" s="1" t="s">
        <v>18</v>
      </c>
      <c r="I6126" s="1">
        <v>22.3</v>
      </c>
      <c r="J6126" s="1" t="s">
        <v>24</v>
      </c>
      <c r="K6126" s="1" t="s">
        <v>51</v>
      </c>
      <c r="L6126" s="1">
        <v>5</v>
      </c>
      <c r="P6126" s="2">
        <f t="shared" si="398"/>
        <v>74</v>
      </c>
      <c r="R6126" t="str">
        <f t="shared" si="396"/>
        <v/>
      </c>
    </row>
    <row r="6127" spans="1:18" ht="20.399999999999999" x14ac:dyDescent="0.35">
      <c r="A6127" s="1">
        <v>6125</v>
      </c>
      <c r="B6127" s="1" t="s">
        <v>2847</v>
      </c>
      <c r="C6127" s="1" t="s">
        <v>43</v>
      </c>
      <c r="D6127" s="1">
        <v>2015</v>
      </c>
      <c r="E6127" s="1">
        <v>95000</v>
      </c>
      <c r="F6127" s="1" t="s">
        <v>23</v>
      </c>
      <c r="G6127" s="1" t="s">
        <v>17</v>
      </c>
      <c r="H6127" s="1" t="s">
        <v>18</v>
      </c>
      <c r="I6127" s="1">
        <v>17.32</v>
      </c>
      <c r="J6127" s="1" t="s">
        <v>24</v>
      </c>
      <c r="K6127" s="1" t="s">
        <v>2848</v>
      </c>
      <c r="L6127" s="1">
        <v>5</v>
      </c>
      <c r="P6127" s="2">
        <f t="shared" si="398"/>
        <v>138.13</v>
      </c>
      <c r="R6127" t="str">
        <f t="shared" si="396"/>
        <v/>
      </c>
    </row>
    <row r="6128" spans="1:18" ht="20.399999999999999" x14ac:dyDescent="0.35">
      <c r="A6128" s="1">
        <v>6126</v>
      </c>
      <c r="B6128" s="1" t="s">
        <v>1392</v>
      </c>
      <c r="C6128" s="1" t="s">
        <v>43</v>
      </c>
      <c r="D6128" s="1">
        <v>2014</v>
      </c>
      <c r="E6128" s="1">
        <v>66346</v>
      </c>
      <c r="F6128" s="1" t="s">
        <v>23</v>
      </c>
      <c r="G6128" s="1" t="s">
        <v>17</v>
      </c>
      <c r="H6128" s="1" t="s">
        <v>18</v>
      </c>
      <c r="I6128" s="1">
        <v>26</v>
      </c>
      <c r="J6128" s="1" t="s">
        <v>24</v>
      </c>
      <c r="K6128" s="1" t="s">
        <v>69</v>
      </c>
      <c r="L6128" s="1">
        <v>5</v>
      </c>
      <c r="P6128" s="2">
        <f t="shared" si="398"/>
        <v>98.6</v>
      </c>
      <c r="R6128" t="str">
        <f t="shared" si="396"/>
        <v/>
      </c>
    </row>
    <row r="6129" spans="1:18" ht="20.399999999999999" x14ac:dyDescent="0.35">
      <c r="A6129" s="1">
        <v>6127</v>
      </c>
      <c r="B6129" s="1" t="s">
        <v>212</v>
      </c>
      <c r="C6129" s="1" t="s">
        <v>39</v>
      </c>
      <c r="D6129" s="1">
        <v>2015</v>
      </c>
      <c r="E6129" s="1">
        <v>69150</v>
      </c>
      <c r="F6129" s="1" t="s">
        <v>23</v>
      </c>
      <c r="G6129" s="1" t="s">
        <v>17</v>
      </c>
      <c r="H6129" s="1" t="s">
        <v>18</v>
      </c>
      <c r="I6129" s="1">
        <v>25.8</v>
      </c>
      <c r="J6129" s="1" t="s">
        <v>24</v>
      </c>
      <c r="K6129" s="1" t="s">
        <v>69</v>
      </c>
      <c r="L6129" s="1">
        <v>5</v>
      </c>
      <c r="P6129" s="2">
        <f t="shared" si="398"/>
        <v>98.6</v>
      </c>
      <c r="R6129" t="str">
        <f t="shared" si="396"/>
        <v/>
      </c>
    </row>
    <row r="6130" spans="1:18" ht="20.399999999999999" x14ac:dyDescent="0.35">
      <c r="A6130" s="1">
        <v>6128</v>
      </c>
      <c r="B6130" s="1" t="s">
        <v>367</v>
      </c>
      <c r="C6130" s="1" t="s">
        <v>74</v>
      </c>
      <c r="D6130" s="1">
        <v>2016</v>
      </c>
      <c r="E6130" s="1">
        <v>31000</v>
      </c>
      <c r="F6130" s="1" t="s">
        <v>28</v>
      </c>
      <c r="G6130" s="1" t="s">
        <v>17</v>
      </c>
      <c r="H6130" s="1" t="s">
        <v>18</v>
      </c>
      <c r="I6130" s="1">
        <v>18.600000000000001</v>
      </c>
      <c r="J6130" s="1" t="s">
        <v>24</v>
      </c>
      <c r="K6130" s="1" t="s">
        <v>368</v>
      </c>
      <c r="L6130" s="1">
        <v>5</v>
      </c>
      <c r="P6130" s="2">
        <f t="shared" si="398"/>
        <v>81.83</v>
      </c>
      <c r="R6130" t="str">
        <f t="shared" si="396"/>
        <v/>
      </c>
    </row>
    <row r="6131" spans="1:18" ht="20.399999999999999" x14ac:dyDescent="0.35">
      <c r="A6131" s="1">
        <v>6129</v>
      </c>
      <c r="B6131" s="1" t="s">
        <v>814</v>
      </c>
      <c r="C6131" s="1" t="s">
        <v>74</v>
      </c>
      <c r="D6131" s="1">
        <v>2013</v>
      </c>
      <c r="E6131" s="1">
        <v>49000</v>
      </c>
      <c r="F6131" s="1" t="s">
        <v>23</v>
      </c>
      <c r="G6131" s="1" t="s">
        <v>35</v>
      </c>
      <c r="H6131" s="1" t="s">
        <v>36</v>
      </c>
      <c r="I6131" s="1">
        <v>18.12</v>
      </c>
      <c r="J6131" s="1" t="s">
        <v>24</v>
      </c>
      <c r="K6131" s="1" t="s">
        <v>77</v>
      </c>
      <c r="L6131" s="1">
        <v>5</v>
      </c>
      <c r="P6131" s="2">
        <f t="shared" si="398"/>
        <v>190</v>
      </c>
      <c r="R6131" t="str">
        <f t="shared" si="396"/>
        <v/>
      </c>
    </row>
    <row r="6132" spans="1:18" ht="20.399999999999999" x14ac:dyDescent="0.35">
      <c r="A6132" s="1">
        <v>6130</v>
      </c>
      <c r="B6132" s="1" t="s">
        <v>312</v>
      </c>
      <c r="C6132" s="1" t="s">
        <v>53</v>
      </c>
      <c r="D6132" s="1">
        <v>2014</v>
      </c>
      <c r="E6132" s="1">
        <v>63058</v>
      </c>
      <c r="F6132" s="1" t="s">
        <v>28</v>
      </c>
      <c r="G6132" s="1" t="s">
        <v>17</v>
      </c>
      <c r="H6132" s="1" t="s">
        <v>18</v>
      </c>
      <c r="I6132" s="1">
        <v>19.399999999999999</v>
      </c>
      <c r="J6132" s="1" t="s">
        <v>24</v>
      </c>
      <c r="K6132" s="1" t="s">
        <v>184</v>
      </c>
      <c r="L6132" s="1">
        <v>5</v>
      </c>
      <c r="P6132" s="2">
        <f t="shared" si="398"/>
        <v>86.8</v>
      </c>
      <c r="R6132" t="str">
        <f t="shared" si="396"/>
        <v/>
      </c>
    </row>
    <row r="6133" spans="1:18" ht="20.399999999999999" x14ac:dyDescent="0.35">
      <c r="A6133" s="1">
        <v>6131</v>
      </c>
      <c r="B6133" s="1" t="s">
        <v>825</v>
      </c>
      <c r="C6133" s="1" t="s">
        <v>61</v>
      </c>
      <c r="D6133" s="1">
        <v>2016</v>
      </c>
      <c r="E6133" s="1">
        <v>22000</v>
      </c>
      <c r="F6133" s="1" t="s">
        <v>23</v>
      </c>
      <c r="G6133" s="1" t="s">
        <v>35</v>
      </c>
      <c r="H6133" s="1" t="s">
        <v>18</v>
      </c>
      <c r="I6133" s="1">
        <v>19.71</v>
      </c>
      <c r="J6133" s="1" t="s">
        <v>24</v>
      </c>
      <c r="K6133" s="1" t="s">
        <v>494</v>
      </c>
      <c r="L6133" s="1">
        <v>5</v>
      </c>
      <c r="P6133" s="2">
        <f t="shared" si="398"/>
        <v>201.15</v>
      </c>
      <c r="R6133" t="str">
        <f t="shared" si="396"/>
        <v/>
      </c>
    </row>
    <row r="6134" spans="1:18" ht="20.399999999999999" x14ac:dyDescent="0.35">
      <c r="A6134" s="1">
        <v>6132</v>
      </c>
      <c r="B6134" s="1" t="s">
        <v>849</v>
      </c>
      <c r="C6134" s="1" t="s">
        <v>34</v>
      </c>
      <c r="D6134" s="1">
        <v>2015</v>
      </c>
      <c r="E6134" s="1">
        <v>73026</v>
      </c>
      <c r="F6134" s="1" t="s">
        <v>28</v>
      </c>
      <c r="G6134" s="1" t="s">
        <v>17</v>
      </c>
      <c r="H6134" s="1" t="s">
        <v>18</v>
      </c>
      <c r="I6134" s="1">
        <v>16.47</v>
      </c>
      <c r="J6134" s="1" t="s">
        <v>24</v>
      </c>
      <c r="K6134" s="1" t="s">
        <v>51</v>
      </c>
      <c r="L6134" s="1">
        <v>5</v>
      </c>
      <c r="P6134" s="2">
        <f t="shared" si="398"/>
        <v>74</v>
      </c>
      <c r="R6134" t="str">
        <f t="shared" si="396"/>
        <v/>
      </c>
    </row>
    <row r="6135" spans="1:18" ht="20.399999999999999" x14ac:dyDescent="0.35">
      <c r="A6135" s="1">
        <v>6133</v>
      </c>
      <c r="B6135" s="1" t="s">
        <v>1152</v>
      </c>
      <c r="C6135" s="1" t="s">
        <v>34</v>
      </c>
      <c r="D6135" s="1">
        <v>2011</v>
      </c>
      <c r="E6135" s="1">
        <v>21762</v>
      </c>
      <c r="F6135" s="1" t="s">
        <v>28</v>
      </c>
      <c r="G6135" s="1" t="s">
        <v>35</v>
      </c>
      <c r="H6135" s="1" t="s">
        <v>36</v>
      </c>
      <c r="I6135" s="1">
        <v>19.2</v>
      </c>
      <c r="J6135" s="1" t="s">
        <v>24</v>
      </c>
      <c r="K6135" s="1" t="s">
        <v>84</v>
      </c>
      <c r="L6135" s="1">
        <v>5</v>
      </c>
      <c r="P6135" s="2">
        <f t="shared" si="398"/>
        <v>80</v>
      </c>
      <c r="R6135" t="str">
        <f t="shared" si="396"/>
        <v/>
      </c>
    </row>
    <row r="6136" spans="1:18" ht="20.399999999999999" x14ac:dyDescent="0.35">
      <c r="A6136" s="1">
        <v>6134</v>
      </c>
      <c r="B6136" s="1" t="s">
        <v>596</v>
      </c>
      <c r="C6136" s="1" t="s">
        <v>34</v>
      </c>
      <c r="D6136" s="1">
        <v>2018</v>
      </c>
      <c r="E6136" s="1">
        <v>29738</v>
      </c>
      <c r="F6136" s="1" t="s">
        <v>28</v>
      </c>
      <c r="G6136" s="1" t="s">
        <v>17</v>
      </c>
      <c r="H6136" s="1" t="s">
        <v>18</v>
      </c>
      <c r="I6136" s="1">
        <v>17.010000000000002</v>
      </c>
      <c r="J6136" s="1" t="s">
        <v>24</v>
      </c>
      <c r="K6136" s="1" t="s">
        <v>283</v>
      </c>
      <c r="L6136" s="1">
        <v>5</v>
      </c>
      <c r="P6136" s="2">
        <f t="shared" si="398"/>
        <v>121.3</v>
      </c>
      <c r="R6136" t="str">
        <f t="shared" si="396"/>
        <v/>
      </c>
    </row>
    <row r="6137" spans="1:18" ht="20.399999999999999" x14ac:dyDescent="0.35">
      <c r="A6137" s="1">
        <v>6135</v>
      </c>
      <c r="B6137" s="1" t="s">
        <v>418</v>
      </c>
      <c r="C6137" s="1" t="s">
        <v>15</v>
      </c>
      <c r="D6137" s="1">
        <v>2018</v>
      </c>
      <c r="E6137" s="1">
        <v>16053</v>
      </c>
      <c r="F6137" s="1" t="s">
        <v>28</v>
      </c>
      <c r="G6137" s="1" t="s">
        <v>17</v>
      </c>
      <c r="H6137" s="1" t="s">
        <v>18</v>
      </c>
      <c r="I6137" s="1">
        <v>18.600000000000001</v>
      </c>
      <c r="J6137" s="1" t="s">
        <v>24</v>
      </c>
      <c r="K6137" s="1" t="s">
        <v>368</v>
      </c>
      <c r="L6137" s="1">
        <v>5</v>
      </c>
      <c r="P6137" s="2">
        <f t="shared" si="398"/>
        <v>81.83</v>
      </c>
      <c r="R6137" t="str">
        <f t="shared" si="396"/>
        <v/>
      </c>
    </row>
    <row r="6138" spans="1:18" ht="20.399999999999999" x14ac:dyDescent="0.35">
      <c r="A6138" s="1">
        <v>6136</v>
      </c>
      <c r="B6138" s="1" t="s">
        <v>597</v>
      </c>
      <c r="C6138" s="1" t="s">
        <v>53</v>
      </c>
      <c r="D6138" s="1">
        <v>2012</v>
      </c>
      <c r="E6138" s="1">
        <v>61665</v>
      </c>
      <c r="F6138" s="1" t="s">
        <v>23</v>
      </c>
      <c r="G6138" s="1" t="s">
        <v>35</v>
      </c>
      <c r="H6138" s="1" t="s">
        <v>18</v>
      </c>
      <c r="I6138" s="1">
        <v>16.73</v>
      </c>
      <c r="J6138" s="1" t="s">
        <v>24</v>
      </c>
      <c r="K6138" s="1" t="s">
        <v>203</v>
      </c>
      <c r="L6138" s="1">
        <v>5</v>
      </c>
      <c r="P6138" s="2">
        <f t="shared" si="398"/>
        <v>218</v>
      </c>
      <c r="R6138" t="str">
        <f t="shared" si="396"/>
        <v/>
      </c>
    </row>
    <row r="6139" spans="1:18" ht="20.399999999999999" x14ac:dyDescent="0.35">
      <c r="A6139" s="1">
        <v>6137</v>
      </c>
      <c r="B6139" s="1" t="s">
        <v>1008</v>
      </c>
      <c r="C6139" s="1" t="s">
        <v>61</v>
      </c>
      <c r="D6139" s="1">
        <v>2015</v>
      </c>
      <c r="E6139" s="1">
        <v>51000</v>
      </c>
      <c r="F6139" s="1" t="s">
        <v>23</v>
      </c>
      <c r="G6139" s="1" t="s">
        <v>17</v>
      </c>
      <c r="H6139" s="1" t="s">
        <v>18</v>
      </c>
      <c r="I6139" s="1">
        <v>19.3</v>
      </c>
      <c r="J6139" s="1" t="s">
        <v>24</v>
      </c>
      <c r="K6139" s="1" t="s">
        <v>114</v>
      </c>
      <c r="L6139" s="1">
        <v>5</v>
      </c>
      <c r="P6139" s="2">
        <f t="shared" si="398"/>
        <v>73.900000000000006</v>
      </c>
      <c r="R6139" t="str">
        <f t="shared" si="396"/>
        <v/>
      </c>
    </row>
    <row r="6140" spans="1:18" ht="20.399999999999999" x14ac:dyDescent="0.35">
      <c r="A6140" s="1">
        <v>6138</v>
      </c>
      <c r="B6140" s="1" t="s">
        <v>2849</v>
      </c>
      <c r="C6140" s="1" t="s">
        <v>74</v>
      </c>
      <c r="D6140" s="1">
        <v>2016</v>
      </c>
      <c r="E6140" s="1">
        <v>34820</v>
      </c>
      <c r="F6140" s="1" t="s">
        <v>23</v>
      </c>
      <c r="G6140" s="1" t="s">
        <v>17</v>
      </c>
      <c r="H6140" s="1" t="s">
        <v>18</v>
      </c>
      <c r="I6140" s="1">
        <v>21.9</v>
      </c>
      <c r="J6140" s="1" t="s">
        <v>24</v>
      </c>
      <c r="K6140" s="1" t="s">
        <v>69</v>
      </c>
      <c r="L6140" s="1">
        <v>7</v>
      </c>
      <c r="M6140" s="1" t="s">
        <v>2587</v>
      </c>
      <c r="P6140" s="2">
        <f t="shared" si="398"/>
        <v>98.6</v>
      </c>
      <c r="Q6140">
        <f t="shared" si="397"/>
        <v>1559000</v>
      </c>
      <c r="R6140">
        <f t="shared" si="396"/>
        <v>99.993675432969837</v>
      </c>
    </row>
    <row r="6141" spans="1:18" ht="20.399999999999999" x14ac:dyDescent="0.35">
      <c r="A6141" s="1">
        <v>6139</v>
      </c>
      <c r="B6141" s="1" t="s">
        <v>685</v>
      </c>
      <c r="C6141" s="1" t="s">
        <v>15</v>
      </c>
      <c r="D6141" s="1">
        <v>2018</v>
      </c>
      <c r="E6141" s="1">
        <v>12000</v>
      </c>
      <c r="F6141" s="1" t="s">
        <v>28</v>
      </c>
      <c r="G6141" s="1" t="s">
        <v>17</v>
      </c>
      <c r="H6141" s="1" t="s">
        <v>18</v>
      </c>
      <c r="I6141" s="1">
        <v>17.5</v>
      </c>
      <c r="J6141" s="1" t="s">
        <v>24</v>
      </c>
      <c r="K6141" s="1" t="s">
        <v>273</v>
      </c>
      <c r="L6141" s="1">
        <v>7</v>
      </c>
      <c r="P6141" s="2">
        <f t="shared" si="398"/>
        <v>91.1</v>
      </c>
      <c r="R6141" t="str">
        <f t="shared" si="396"/>
        <v/>
      </c>
    </row>
    <row r="6142" spans="1:18" ht="20.399999999999999" x14ac:dyDescent="0.35">
      <c r="A6142" s="1">
        <v>6140</v>
      </c>
      <c r="B6142" s="1" t="s">
        <v>1089</v>
      </c>
      <c r="C6142" s="1" t="s">
        <v>39</v>
      </c>
      <c r="D6142" s="1">
        <v>2017</v>
      </c>
      <c r="E6142" s="1">
        <v>32287</v>
      </c>
      <c r="F6142" s="1" t="s">
        <v>23</v>
      </c>
      <c r="G6142" s="1" t="s">
        <v>17</v>
      </c>
      <c r="H6142" s="1" t="s">
        <v>18</v>
      </c>
      <c r="I6142" s="1">
        <v>26.59</v>
      </c>
      <c r="J6142" s="1" t="s">
        <v>24</v>
      </c>
      <c r="K6142" s="1" t="s">
        <v>51</v>
      </c>
      <c r="L6142" s="1">
        <v>5</v>
      </c>
      <c r="P6142" s="2">
        <f t="shared" si="398"/>
        <v>74</v>
      </c>
      <c r="R6142" t="str">
        <f t="shared" si="396"/>
        <v/>
      </c>
    </row>
    <row r="6143" spans="1:18" ht="20.399999999999999" x14ac:dyDescent="0.35">
      <c r="A6143" s="1">
        <v>6141</v>
      </c>
      <c r="B6143" s="1" t="s">
        <v>737</v>
      </c>
      <c r="C6143" s="1" t="s">
        <v>43</v>
      </c>
      <c r="D6143" s="1">
        <v>2012</v>
      </c>
      <c r="E6143" s="1">
        <v>121134</v>
      </c>
      <c r="F6143" s="1" t="s">
        <v>23</v>
      </c>
      <c r="G6143" s="1" t="s">
        <v>17</v>
      </c>
      <c r="H6143" s="1" t="s">
        <v>18</v>
      </c>
      <c r="I6143" s="1">
        <v>23.59</v>
      </c>
      <c r="J6143" s="1" t="s">
        <v>24</v>
      </c>
      <c r="K6143" s="1" t="s">
        <v>188</v>
      </c>
      <c r="L6143" s="1">
        <v>5</v>
      </c>
      <c r="P6143" s="2"/>
      <c r="R6143" t="str">
        <f t="shared" si="396"/>
        <v/>
      </c>
    </row>
    <row r="6144" spans="1:18" ht="20.399999999999999" x14ac:dyDescent="0.35">
      <c r="A6144" s="1">
        <v>6142</v>
      </c>
      <c r="B6144" s="1" t="s">
        <v>1377</v>
      </c>
      <c r="C6144" s="1" t="s">
        <v>34</v>
      </c>
      <c r="D6144" s="1">
        <v>2015</v>
      </c>
      <c r="E6144" s="1">
        <v>74485</v>
      </c>
      <c r="F6144" s="1" t="s">
        <v>23</v>
      </c>
      <c r="G6144" s="1" t="s">
        <v>35</v>
      </c>
      <c r="H6144" s="1" t="s">
        <v>18</v>
      </c>
      <c r="I6144" s="1">
        <v>16.09</v>
      </c>
      <c r="J6144" s="1" t="s">
        <v>24</v>
      </c>
      <c r="K6144" s="1" t="s">
        <v>99</v>
      </c>
      <c r="L6144" s="1">
        <v>5</v>
      </c>
      <c r="P6144" s="2">
        <f t="shared" ref="P6144:P6163" si="399">--LEFT(K6144, FIND(" ", K6144) - 1)</f>
        <v>184</v>
      </c>
      <c r="R6144" t="str">
        <f t="shared" si="396"/>
        <v/>
      </c>
    </row>
    <row r="6145" spans="1:18" ht="20.399999999999999" x14ac:dyDescent="0.35">
      <c r="A6145" s="1">
        <v>6143</v>
      </c>
      <c r="B6145" s="1" t="s">
        <v>1327</v>
      </c>
      <c r="C6145" s="1" t="s">
        <v>27</v>
      </c>
      <c r="D6145" s="1">
        <v>2011</v>
      </c>
      <c r="E6145" s="1">
        <v>63000</v>
      </c>
      <c r="F6145" s="1" t="s">
        <v>23</v>
      </c>
      <c r="G6145" s="1" t="s">
        <v>17</v>
      </c>
      <c r="H6145" s="1" t="s">
        <v>18</v>
      </c>
      <c r="I6145" s="1">
        <v>25.44</v>
      </c>
      <c r="J6145" s="1" t="s">
        <v>24</v>
      </c>
      <c r="K6145" s="1" t="s">
        <v>335</v>
      </c>
      <c r="L6145" s="1">
        <v>5</v>
      </c>
      <c r="P6145" s="2">
        <f t="shared" si="399"/>
        <v>57.6</v>
      </c>
      <c r="R6145" t="str">
        <f t="shared" si="396"/>
        <v/>
      </c>
    </row>
    <row r="6146" spans="1:18" ht="20.399999999999999" x14ac:dyDescent="0.35">
      <c r="A6146" s="1">
        <v>6144</v>
      </c>
      <c r="B6146" s="1" t="s">
        <v>2113</v>
      </c>
      <c r="C6146" s="1" t="s">
        <v>34</v>
      </c>
      <c r="D6146" s="1">
        <v>2018</v>
      </c>
      <c r="E6146" s="1">
        <v>53190</v>
      </c>
      <c r="F6146" s="1" t="s">
        <v>23</v>
      </c>
      <c r="G6146" s="1" t="s">
        <v>35</v>
      </c>
      <c r="H6146" s="1" t="s">
        <v>18</v>
      </c>
      <c r="I6146" s="1">
        <v>18.510000000000002</v>
      </c>
      <c r="J6146" s="1" t="s">
        <v>24</v>
      </c>
      <c r="K6146" s="1" t="s">
        <v>867</v>
      </c>
      <c r="L6146" s="1">
        <v>5</v>
      </c>
      <c r="M6146" s="1" t="s">
        <v>2397</v>
      </c>
      <c r="P6146" s="2">
        <f t="shared" si="399"/>
        <v>147.51</v>
      </c>
      <c r="Q6146">
        <f t="shared" si="397"/>
        <v>4480000</v>
      </c>
      <c r="R6146">
        <f t="shared" si="396"/>
        <v>99.996707366071433</v>
      </c>
    </row>
    <row r="6147" spans="1:18" ht="20.399999999999999" x14ac:dyDescent="0.35">
      <c r="A6147" s="1">
        <v>6145</v>
      </c>
      <c r="B6147" s="1" t="s">
        <v>590</v>
      </c>
      <c r="C6147" s="1" t="s">
        <v>74</v>
      </c>
      <c r="D6147" s="1">
        <v>2016</v>
      </c>
      <c r="E6147" s="1">
        <v>26900</v>
      </c>
      <c r="F6147" s="1" t="s">
        <v>23</v>
      </c>
      <c r="G6147" s="1" t="s">
        <v>35</v>
      </c>
      <c r="H6147" s="1" t="s">
        <v>18</v>
      </c>
      <c r="I6147" s="1">
        <v>12</v>
      </c>
      <c r="J6147" s="1" t="s">
        <v>24</v>
      </c>
      <c r="K6147" s="1" t="s">
        <v>591</v>
      </c>
      <c r="L6147" s="1">
        <v>7</v>
      </c>
      <c r="P6147" s="2">
        <f t="shared" si="399"/>
        <v>224</v>
      </c>
      <c r="R6147" t="str">
        <f t="shared" si="396"/>
        <v/>
      </c>
    </row>
    <row r="6148" spans="1:18" ht="20.399999999999999" x14ac:dyDescent="0.35">
      <c r="A6148" s="1">
        <v>6146</v>
      </c>
      <c r="B6148" s="1" t="s">
        <v>2850</v>
      </c>
      <c r="C6148" s="1" t="s">
        <v>39</v>
      </c>
      <c r="D6148" s="1">
        <v>2015</v>
      </c>
      <c r="E6148" s="1">
        <v>40000</v>
      </c>
      <c r="F6148" s="1" t="s">
        <v>23</v>
      </c>
      <c r="G6148" s="1" t="s">
        <v>35</v>
      </c>
      <c r="H6148" s="1" t="s">
        <v>18</v>
      </c>
      <c r="I6148" s="1">
        <v>19.59</v>
      </c>
      <c r="J6148" s="1" t="s">
        <v>24</v>
      </c>
      <c r="K6148" s="1" t="s">
        <v>99</v>
      </c>
      <c r="L6148" s="1">
        <v>5</v>
      </c>
      <c r="P6148" s="2">
        <f t="shared" si="399"/>
        <v>184</v>
      </c>
      <c r="R6148" t="str">
        <f t="shared" si="396"/>
        <v/>
      </c>
    </row>
    <row r="6149" spans="1:18" ht="20.399999999999999" x14ac:dyDescent="0.35">
      <c r="A6149" s="1">
        <v>6147</v>
      </c>
      <c r="B6149" s="1" t="s">
        <v>1108</v>
      </c>
      <c r="C6149" s="1" t="s">
        <v>34</v>
      </c>
      <c r="D6149" s="1">
        <v>2016</v>
      </c>
      <c r="E6149" s="1">
        <v>40587</v>
      </c>
      <c r="F6149" s="1" t="s">
        <v>28</v>
      </c>
      <c r="G6149" s="1" t="s">
        <v>17</v>
      </c>
      <c r="H6149" s="1" t="s">
        <v>18</v>
      </c>
      <c r="I6149" s="1">
        <v>18.899999999999999</v>
      </c>
      <c r="J6149" s="1" t="s">
        <v>24</v>
      </c>
      <c r="K6149" s="1" t="s">
        <v>110</v>
      </c>
      <c r="L6149" s="1">
        <v>5</v>
      </c>
      <c r="P6149" s="2">
        <f t="shared" si="399"/>
        <v>82</v>
      </c>
      <c r="R6149" t="str">
        <f t="shared" si="396"/>
        <v/>
      </c>
    </row>
    <row r="6150" spans="1:18" ht="20.399999999999999" x14ac:dyDescent="0.35">
      <c r="A6150" s="1">
        <v>6148</v>
      </c>
      <c r="B6150" s="1" t="s">
        <v>868</v>
      </c>
      <c r="C6150" s="1" t="s">
        <v>39</v>
      </c>
      <c r="D6150" s="1">
        <v>2015</v>
      </c>
      <c r="E6150" s="1">
        <v>27000</v>
      </c>
      <c r="F6150" s="1" t="s">
        <v>28</v>
      </c>
      <c r="G6150" s="1" t="s">
        <v>17</v>
      </c>
      <c r="H6150" s="1" t="s">
        <v>18</v>
      </c>
      <c r="I6150" s="1">
        <v>18.899999999999999</v>
      </c>
      <c r="J6150" s="1" t="s">
        <v>24</v>
      </c>
      <c r="K6150" s="1" t="s">
        <v>110</v>
      </c>
      <c r="L6150" s="1">
        <v>5</v>
      </c>
      <c r="P6150" s="2">
        <f t="shared" si="399"/>
        <v>82</v>
      </c>
      <c r="R6150" t="str">
        <f t="shared" si="396"/>
        <v/>
      </c>
    </row>
    <row r="6151" spans="1:18" ht="20.399999999999999" x14ac:dyDescent="0.35">
      <c r="A6151" s="1">
        <v>6149</v>
      </c>
      <c r="B6151" s="1" t="s">
        <v>2851</v>
      </c>
      <c r="C6151" s="1" t="s">
        <v>34</v>
      </c>
      <c r="D6151" s="1">
        <v>2016</v>
      </c>
      <c r="E6151" s="1">
        <v>29108</v>
      </c>
      <c r="F6151" s="1" t="s">
        <v>23</v>
      </c>
      <c r="G6151" s="1" t="s">
        <v>17</v>
      </c>
      <c r="H6151" s="1" t="s">
        <v>18</v>
      </c>
      <c r="I6151" s="1">
        <v>23.59</v>
      </c>
      <c r="J6151" s="1" t="s">
        <v>24</v>
      </c>
      <c r="K6151" s="1" t="s">
        <v>398</v>
      </c>
      <c r="L6151" s="1">
        <v>5</v>
      </c>
      <c r="P6151" s="2">
        <f t="shared" si="399"/>
        <v>67.040000000000006</v>
      </c>
      <c r="R6151" t="str">
        <f t="shared" si="396"/>
        <v/>
      </c>
    </row>
    <row r="6152" spans="1:18" ht="20.399999999999999" x14ac:dyDescent="0.35">
      <c r="A6152" s="1">
        <v>6150</v>
      </c>
      <c r="B6152" s="1" t="s">
        <v>2852</v>
      </c>
      <c r="C6152" s="1" t="s">
        <v>15</v>
      </c>
      <c r="D6152" s="1">
        <v>2015</v>
      </c>
      <c r="E6152" s="1">
        <v>18000</v>
      </c>
      <c r="F6152" s="1" t="s">
        <v>28</v>
      </c>
      <c r="G6152" s="1" t="s">
        <v>17</v>
      </c>
      <c r="H6152" s="1" t="s">
        <v>18</v>
      </c>
      <c r="I6152" s="1">
        <v>19.829999999999998</v>
      </c>
      <c r="J6152" s="1" t="s">
        <v>24</v>
      </c>
      <c r="K6152" s="1" t="s">
        <v>223</v>
      </c>
      <c r="L6152" s="1">
        <v>5</v>
      </c>
      <c r="M6152" s="1" t="s">
        <v>2853</v>
      </c>
      <c r="P6152" s="2">
        <f t="shared" si="399"/>
        <v>67</v>
      </c>
      <c r="Q6152">
        <f t="shared" si="397"/>
        <v>574000</v>
      </c>
      <c r="R6152">
        <f t="shared" si="396"/>
        <v>99.988327526132409</v>
      </c>
    </row>
    <row r="6153" spans="1:18" ht="20.399999999999999" x14ac:dyDescent="0.35">
      <c r="A6153" s="1">
        <v>6151</v>
      </c>
      <c r="B6153" s="1" t="s">
        <v>812</v>
      </c>
      <c r="C6153" s="1" t="s">
        <v>57</v>
      </c>
      <c r="D6153" s="1">
        <v>2017</v>
      </c>
      <c r="E6153" s="1">
        <v>10500</v>
      </c>
      <c r="F6153" s="1" t="s">
        <v>28</v>
      </c>
      <c r="G6153" s="1" t="s">
        <v>17</v>
      </c>
      <c r="H6153" s="1" t="s">
        <v>18</v>
      </c>
      <c r="I6153" s="1">
        <v>20.89</v>
      </c>
      <c r="J6153" s="1" t="s">
        <v>24</v>
      </c>
      <c r="K6153" s="1" t="s">
        <v>291</v>
      </c>
      <c r="L6153" s="1">
        <v>5</v>
      </c>
      <c r="M6153" s="1" t="s">
        <v>1511</v>
      </c>
      <c r="P6153" s="2">
        <f t="shared" si="399"/>
        <v>81.8</v>
      </c>
      <c r="Q6153">
        <f t="shared" si="397"/>
        <v>743000</v>
      </c>
      <c r="R6153">
        <f t="shared" si="396"/>
        <v>99.988990578734843</v>
      </c>
    </row>
    <row r="6154" spans="1:18" ht="20.399999999999999" x14ac:dyDescent="0.35">
      <c r="A6154" s="1">
        <v>6152</v>
      </c>
      <c r="B6154" s="1" t="s">
        <v>2854</v>
      </c>
      <c r="C6154" s="1" t="s">
        <v>27</v>
      </c>
      <c r="D6154" s="1">
        <v>2009</v>
      </c>
      <c r="E6154" s="1">
        <v>60000</v>
      </c>
      <c r="F6154" s="1" t="s">
        <v>28</v>
      </c>
      <c r="G6154" s="1" t="s">
        <v>17</v>
      </c>
      <c r="H6154" s="1" t="s">
        <v>145</v>
      </c>
      <c r="I6154" s="1">
        <v>19</v>
      </c>
      <c r="J6154" s="1" t="s">
        <v>24</v>
      </c>
      <c r="K6154" s="1" t="s">
        <v>448</v>
      </c>
      <c r="L6154" s="1">
        <v>5</v>
      </c>
      <c r="P6154" s="2">
        <f t="shared" si="399"/>
        <v>66.099999999999994</v>
      </c>
      <c r="R6154" t="str">
        <f t="shared" si="396"/>
        <v/>
      </c>
    </row>
    <row r="6155" spans="1:18" ht="20.399999999999999" x14ac:dyDescent="0.35">
      <c r="A6155" s="1">
        <v>6153</v>
      </c>
      <c r="B6155" s="1" t="s">
        <v>2527</v>
      </c>
      <c r="C6155" s="1" t="s">
        <v>22</v>
      </c>
      <c r="D6155" s="1">
        <v>2011</v>
      </c>
      <c r="E6155" s="1">
        <v>61000</v>
      </c>
      <c r="F6155" s="1" t="s">
        <v>28</v>
      </c>
      <c r="G6155" s="1" t="s">
        <v>35</v>
      </c>
      <c r="H6155" s="1" t="s">
        <v>145</v>
      </c>
      <c r="I6155" s="1">
        <v>13.9</v>
      </c>
      <c r="J6155" s="1" t="s">
        <v>24</v>
      </c>
      <c r="K6155" s="1" t="s">
        <v>2528</v>
      </c>
      <c r="L6155" s="1">
        <v>5</v>
      </c>
      <c r="P6155" s="2">
        <f t="shared" si="399"/>
        <v>130.30000000000001</v>
      </c>
      <c r="R6155" t="str">
        <f t="shared" si="396"/>
        <v/>
      </c>
    </row>
    <row r="6156" spans="1:18" ht="20.399999999999999" x14ac:dyDescent="0.35">
      <c r="A6156" s="1">
        <v>6154</v>
      </c>
      <c r="B6156" s="1" t="s">
        <v>463</v>
      </c>
      <c r="C6156" s="1" t="s">
        <v>57</v>
      </c>
      <c r="D6156" s="1">
        <v>2017</v>
      </c>
      <c r="E6156" s="1">
        <v>5000</v>
      </c>
      <c r="F6156" s="1" t="s">
        <v>28</v>
      </c>
      <c r="G6156" s="1" t="s">
        <v>17</v>
      </c>
      <c r="H6156" s="1" t="s">
        <v>18</v>
      </c>
      <c r="I6156" s="1">
        <v>22.74</v>
      </c>
      <c r="J6156" s="1" t="s">
        <v>24</v>
      </c>
      <c r="K6156" s="1" t="s">
        <v>464</v>
      </c>
      <c r="L6156" s="1">
        <v>5</v>
      </c>
      <c r="P6156" s="2">
        <f t="shared" si="399"/>
        <v>47.3</v>
      </c>
      <c r="R6156" t="str">
        <f t="shared" si="396"/>
        <v/>
      </c>
    </row>
    <row r="6157" spans="1:18" ht="20.399999999999999" x14ac:dyDescent="0.35">
      <c r="A6157" s="1">
        <v>6155</v>
      </c>
      <c r="B6157" s="1" t="s">
        <v>1224</v>
      </c>
      <c r="C6157" s="1" t="s">
        <v>22</v>
      </c>
      <c r="D6157" s="1">
        <v>2018</v>
      </c>
      <c r="E6157" s="1">
        <v>24001</v>
      </c>
      <c r="F6157" s="1" t="s">
        <v>23</v>
      </c>
      <c r="G6157" s="1" t="s">
        <v>35</v>
      </c>
      <c r="H6157" s="1" t="s">
        <v>18</v>
      </c>
      <c r="I6157" s="1">
        <v>13.6</v>
      </c>
      <c r="J6157" s="1" t="s">
        <v>24</v>
      </c>
      <c r="K6157" s="1" t="s">
        <v>477</v>
      </c>
      <c r="L6157" s="1">
        <v>5</v>
      </c>
      <c r="M6157" s="1" t="s">
        <v>2855</v>
      </c>
      <c r="P6157" s="2">
        <f t="shared" si="399"/>
        <v>177</v>
      </c>
      <c r="Q6157">
        <f t="shared" ref="Q6157:Q6215" si="400">VALUE(SUBSTITUTE(SUBSTITUTE(TRIM(M6157), CHAR(160), ""), " Lakh", "")) * 100000</f>
        <v>5296000</v>
      </c>
      <c r="R6157">
        <f t="shared" ref="R6157:R6220" si="401">IF(Q6157&lt;&gt;"", ((Q6157 - P6157) / Q6157) * 100, "")</f>
        <v>99.996657854984889</v>
      </c>
    </row>
    <row r="6158" spans="1:18" ht="20.399999999999999" x14ac:dyDescent="0.35">
      <c r="A6158" s="1">
        <v>6156</v>
      </c>
      <c r="B6158" s="1" t="s">
        <v>218</v>
      </c>
      <c r="C6158" s="1" t="s">
        <v>39</v>
      </c>
      <c r="D6158" s="1">
        <v>2011</v>
      </c>
      <c r="E6158" s="1">
        <v>76000</v>
      </c>
      <c r="F6158" s="1" t="s">
        <v>23</v>
      </c>
      <c r="G6158" s="1" t="s">
        <v>17</v>
      </c>
      <c r="H6158" s="1" t="s">
        <v>18</v>
      </c>
      <c r="I6158" s="1">
        <v>23</v>
      </c>
      <c r="J6158" s="1" t="s">
        <v>24</v>
      </c>
      <c r="K6158" s="1" t="s">
        <v>219</v>
      </c>
      <c r="L6158" s="1">
        <v>5</v>
      </c>
      <c r="P6158" s="2">
        <f t="shared" si="399"/>
        <v>90</v>
      </c>
      <c r="R6158" t="str">
        <f t="shared" si="401"/>
        <v/>
      </c>
    </row>
    <row r="6159" spans="1:18" ht="20.399999999999999" x14ac:dyDescent="0.35">
      <c r="A6159" s="1">
        <v>6157</v>
      </c>
      <c r="B6159" s="1" t="s">
        <v>460</v>
      </c>
      <c r="C6159" s="1" t="s">
        <v>39</v>
      </c>
      <c r="D6159" s="1">
        <v>2014</v>
      </c>
      <c r="E6159" s="1">
        <v>56000</v>
      </c>
      <c r="F6159" s="1" t="s">
        <v>28</v>
      </c>
      <c r="G6159" s="1" t="s">
        <v>17</v>
      </c>
      <c r="H6159" s="1" t="s">
        <v>18</v>
      </c>
      <c r="I6159" s="1">
        <v>18.88</v>
      </c>
      <c r="J6159" s="1" t="s">
        <v>24</v>
      </c>
      <c r="K6159" s="1" t="s">
        <v>461</v>
      </c>
      <c r="L6159" s="1">
        <v>5</v>
      </c>
      <c r="P6159" s="2">
        <f t="shared" si="399"/>
        <v>123.24</v>
      </c>
      <c r="R6159" t="str">
        <f t="shared" si="401"/>
        <v/>
      </c>
    </row>
    <row r="6160" spans="1:18" ht="20.399999999999999" x14ac:dyDescent="0.35">
      <c r="A6160" s="1">
        <v>6158</v>
      </c>
      <c r="B6160" s="1" t="s">
        <v>2856</v>
      </c>
      <c r="C6160" s="1" t="s">
        <v>15</v>
      </c>
      <c r="D6160" s="1">
        <v>2016</v>
      </c>
      <c r="E6160" s="1">
        <v>30000</v>
      </c>
      <c r="F6160" s="1" t="s">
        <v>28</v>
      </c>
      <c r="G6160" s="1" t="s">
        <v>17</v>
      </c>
      <c r="H6160" s="1" t="s">
        <v>18</v>
      </c>
      <c r="I6160" s="1">
        <v>18.149999999999999</v>
      </c>
      <c r="J6160" s="1" t="s">
        <v>24</v>
      </c>
      <c r="K6160" s="1" t="s">
        <v>110</v>
      </c>
      <c r="L6160" s="1">
        <v>5</v>
      </c>
      <c r="P6160" s="2">
        <f t="shared" si="399"/>
        <v>82</v>
      </c>
      <c r="R6160" t="str">
        <f t="shared" si="401"/>
        <v/>
      </c>
    </row>
    <row r="6161" spans="1:18" ht="20.399999999999999" x14ac:dyDescent="0.35">
      <c r="A6161" s="1">
        <v>6159</v>
      </c>
      <c r="B6161" s="1" t="s">
        <v>1521</v>
      </c>
      <c r="C6161" s="1" t="s">
        <v>39</v>
      </c>
      <c r="D6161" s="1">
        <v>2017</v>
      </c>
      <c r="E6161" s="1">
        <v>44263</v>
      </c>
      <c r="F6161" s="1" t="s">
        <v>23</v>
      </c>
      <c r="G6161" s="1" t="s">
        <v>17</v>
      </c>
      <c r="H6161" s="1" t="s">
        <v>18</v>
      </c>
      <c r="I6161" s="1">
        <v>24.3</v>
      </c>
      <c r="J6161" s="1" t="s">
        <v>24</v>
      </c>
      <c r="K6161" s="1" t="s">
        <v>80</v>
      </c>
      <c r="L6161" s="1">
        <v>5</v>
      </c>
      <c r="P6161" s="2">
        <f t="shared" si="399"/>
        <v>88.5</v>
      </c>
      <c r="R6161" t="str">
        <f t="shared" si="401"/>
        <v/>
      </c>
    </row>
    <row r="6162" spans="1:18" ht="20.399999999999999" x14ac:dyDescent="0.35">
      <c r="A6162" s="1">
        <v>6160</v>
      </c>
      <c r="B6162" s="1" t="s">
        <v>197</v>
      </c>
      <c r="C6162" s="1" t="s">
        <v>39</v>
      </c>
      <c r="D6162" s="1">
        <v>2011</v>
      </c>
      <c r="E6162" s="1">
        <v>97899</v>
      </c>
      <c r="F6162" s="1" t="s">
        <v>23</v>
      </c>
      <c r="G6162" s="1" t="s">
        <v>17</v>
      </c>
      <c r="H6162" s="1" t="s">
        <v>18</v>
      </c>
      <c r="I6162" s="1">
        <v>20</v>
      </c>
      <c r="J6162" s="1" t="s">
        <v>24</v>
      </c>
      <c r="K6162" s="1" t="s">
        <v>159</v>
      </c>
      <c r="L6162" s="1">
        <v>5</v>
      </c>
      <c r="P6162" s="2">
        <f t="shared" si="399"/>
        <v>68</v>
      </c>
      <c r="R6162" t="str">
        <f t="shared" si="401"/>
        <v/>
      </c>
    </row>
    <row r="6163" spans="1:18" ht="20.399999999999999" x14ac:dyDescent="0.35">
      <c r="A6163" s="1">
        <v>6161</v>
      </c>
      <c r="B6163" s="1" t="s">
        <v>474</v>
      </c>
      <c r="C6163" s="1" t="s">
        <v>43</v>
      </c>
      <c r="D6163" s="1">
        <v>2011</v>
      </c>
      <c r="E6163" s="1">
        <v>157301</v>
      </c>
      <c r="F6163" s="1" t="s">
        <v>23</v>
      </c>
      <c r="G6163" s="1" t="s">
        <v>17</v>
      </c>
      <c r="H6163" s="1" t="s">
        <v>36</v>
      </c>
      <c r="I6163" s="1">
        <v>20.54</v>
      </c>
      <c r="J6163" s="1" t="s">
        <v>24</v>
      </c>
      <c r="K6163" s="1" t="s">
        <v>49</v>
      </c>
      <c r="L6163" s="1">
        <v>5</v>
      </c>
      <c r="P6163" s="2">
        <f t="shared" si="399"/>
        <v>103.6</v>
      </c>
      <c r="R6163" t="str">
        <f t="shared" si="401"/>
        <v/>
      </c>
    </row>
    <row r="6164" spans="1:18" ht="20.399999999999999" x14ac:dyDescent="0.35">
      <c r="A6164" s="1">
        <v>6162</v>
      </c>
      <c r="B6164" s="1" t="s">
        <v>2857</v>
      </c>
      <c r="C6164" s="1" t="s">
        <v>43</v>
      </c>
      <c r="D6164" s="1">
        <v>2008</v>
      </c>
      <c r="E6164" s="1">
        <v>135000</v>
      </c>
      <c r="F6164" s="1" t="s">
        <v>23</v>
      </c>
      <c r="G6164" s="1" t="s">
        <v>17</v>
      </c>
      <c r="H6164" s="1" t="s">
        <v>18</v>
      </c>
      <c r="I6164" s="1">
        <v>17.8</v>
      </c>
      <c r="J6164" s="1" t="s">
        <v>24</v>
      </c>
      <c r="K6164" s="1" t="s">
        <v>188</v>
      </c>
      <c r="L6164" s="1">
        <v>5</v>
      </c>
      <c r="P6164" s="2"/>
      <c r="R6164" t="str">
        <f t="shared" si="401"/>
        <v/>
      </c>
    </row>
    <row r="6165" spans="1:18" ht="20.399999999999999" x14ac:dyDescent="0.35">
      <c r="A6165" s="1">
        <v>6163</v>
      </c>
      <c r="B6165" s="1" t="s">
        <v>2858</v>
      </c>
      <c r="C6165" s="1" t="s">
        <v>22</v>
      </c>
      <c r="D6165" s="1">
        <v>2016</v>
      </c>
      <c r="E6165" s="1">
        <v>35000</v>
      </c>
      <c r="F6165" s="1" t="s">
        <v>28</v>
      </c>
      <c r="G6165" s="1" t="s">
        <v>17</v>
      </c>
      <c r="H6165" s="1" t="s">
        <v>36</v>
      </c>
      <c r="I6165" s="1">
        <v>14.4</v>
      </c>
      <c r="J6165" s="1" t="s">
        <v>24</v>
      </c>
      <c r="K6165" s="1" t="s">
        <v>472</v>
      </c>
      <c r="L6165" s="1">
        <v>5</v>
      </c>
      <c r="P6165" s="2">
        <f t="shared" ref="P6165:P6211" si="402">--LEFT(K6165, FIND(" ", K6165) - 1)</f>
        <v>88.8</v>
      </c>
      <c r="R6165" t="str">
        <f t="shared" si="401"/>
        <v/>
      </c>
    </row>
    <row r="6166" spans="1:18" ht="20.399999999999999" x14ac:dyDescent="0.35">
      <c r="A6166" s="1">
        <v>6164</v>
      </c>
      <c r="B6166" s="1" t="s">
        <v>244</v>
      </c>
      <c r="C6166" s="1" t="s">
        <v>22</v>
      </c>
      <c r="D6166" s="1">
        <v>2009</v>
      </c>
      <c r="E6166" s="1">
        <v>106000</v>
      </c>
      <c r="F6166" s="1" t="s">
        <v>28</v>
      </c>
      <c r="G6166" s="1" t="s">
        <v>17</v>
      </c>
      <c r="H6166" s="1" t="s">
        <v>18</v>
      </c>
      <c r="I6166" s="1">
        <v>13.5</v>
      </c>
      <c r="J6166" s="1" t="s">
        <v>24</v>
      </c>
      <c r="K6166" s="1" t="s">
        <v>245</v>
      </c>
      <c r="L6166" s="1">
        <v>5</v>
      </c>
      <c r="P6166" s="2">
        <f t="shared" si="402"/>
        <v>130</v>
      </c>
      <c r="R6166" t="str">
        <f t="shared" si="401"/>
        <v/>
      </c>
    </row>
    <row r="6167" spans="1:18" ht="20.399999999999999" x14ac:dyDescent="0.35">
      <c r="A6167" s="1">
        <v>6165</v>
      </c>
      <c r="B6167" s="1" t="s">
        <v>2859</v>
      </c>
      <c r="C6167" s="1" t="s">
        <v>57</v>
      </c>
      <c r="D6167" s="1">
        <v>2016</v>
      </c>
      <c r="E6167" s="1">
        <v>121590</v>
      </c>
      <c r="F6167" s="1" t="s">
        <v>23</v>
      </c>
      <c r="G6167" s="1" t="s">
        <v>17</v>
      </c>
      <c r="H6167" s="1" t="s">
        <v>18</v>
      </c>
      <c r="I6167" s="1">
        <v>18</v>
      </c>
      <c r="J6167" s="1" t="s">
        <v>24</v>
      </c>
      <c r="K6167" s="1" t="s">
        <v>930</v>
      </c>
      <c r="L6167" s="1">
        <v>5</v>
      </c>
      <c r="P6167" s="2">
        <f t="shared" si="402"/>
        <v>148</v>
      </c>
      <c r="R6167" t="str">
        <f t="shared" si="401"/>
        <v/>
      </c>
    </row>
    <row r="6168" spans="1:18" ht="20.399999999999999" x14ac:dyDescent="0.35">
      <c r="A6168" s="1">
        <v>6166</v>
      </c>
      <c r="B6168" s="1" t="s">
        <v>392</v>
      </c>
      <c r="C6168" s="1" t="s">
        <v>61</v>
      </c>
      <c r="D6168" s="1">
        <v>2012</v>
      </c>
      <c r="E6168" s="1">
        <v>64692</v>
      </c>
      <c r="F6168" s="1" t="s">
        <v>28</v>
      </c>
      <c r="G6168" s="1" t="s">
        <v>17</v>
      </c>
      <c r="H6168" s="1" t="s">
        <v>18</v>
      </c>
      <c r="I6168" s="1">
        <v>22.5</v>
      </c>
      <c r="J6168" s="1" t="s">
        <v>24</v>
      </c>
      <c r="K6168" s="1" t="s">
        <v>398</v>
      </c>
      <c r="L6168" s="1">
        <v>5</v>
      </c>
      <c r="M6168" s="1" t="s">
        <v>1456</v>
      </c>
      <c r="P6168" s="2">
        <f t="shared" si="402"/>
        <v>67.040000000000006</v>
      </c>
      <c r="Q6168">
        <f t="shared" si="400"/>
        <v>459000</v>
      </c>
      <c r="R6168">
        <f t="shared" si="401"/>
        <v>99.985394335511984</v>
      </c>
    </row>
    <row r="6169" spans="1:18" ht="20.399999999999999" x14ac:dyDescent="0.35">
      <c r="A6169" s="1">
        <v>6167</v>
      </c>
      <c r="B6169" s="1" t="s">
        <v>358</v>
      </c>
      <c r="C6169" s="1" t="s">
        <v>15</v>
      </c>
      <c r="D6169" s="1">
        <v>2010</v>
      </c>
      <c r="E6169" s="1">
        <v>41000</v>
      </c>
      <c r="F6169" s="1" t="s">
        <v>28</v>
      </c>
      <c r="G6169" s="1" t="s">
        <v>17</v>
      </c>
      <c r="H6169" s="1" t="s">
        <v>18</v>
      </c>
      <c r="I6169" s="1">
        <v>20.36</v>
      </c>
      <c r="J6169" s="1" t="s">
        <v>24</v>
      </c>
      <c r="K6169" s="1" t="s">
        <v>151</v>
      </c>
      <c r="L6169" s="1">
        <v>5</v>
      </c>
      <c r="P6169" s="2">
        <f t="shared" si="402"/>
        <v>78.900000000000006</v>
      </c>
      <c r="R6169" t="str">
        <f t="shared" si="401"/>
        <v/>
      </c>
    </row>
    <row r="6170" spans="1:18" ht="20.399999999999999" x14ac:dyDescent="0.35">
      <c r="A6170" s="1">
        <v>6168</v>
      </c>
      <c r="B6170" s="1" t="s">
        <v>1544</v>
      </c>
      <c r="C6170" s="1" t="s">
        <v>34</v>
      </c>
      <c r="D6170" s="1">
        <v>2018</v>
      </c>
      <c r="E6170" s="1">
        <v>25143</v>
      </c>
      <c r="F6170" s="1" t="s">
        <v>23</v>
      </c>
      <c r="G6170" s="1" t="s">
        <v>35</v>
      </c>
      <c r="H6170" s="1" t="s">
        <v>18</v>
      </c>
      <c r="I6170" s="1">
        <v>22</v>
      </c>
      <c r="J6170" s="1" t="s">
        <v>24</v>
      </c>
      <c r="K6170" s="1" t="s">
        <v>1545</v>
      </c>
      <c r="L6170" s="1">
        <v>5</v>
      </c>
      <c r="P6170" s="2">
        <f t="shared" si="402"/>
        <v>108.495</v>
      </c>
      <c r="R6170" t="str">
        <f t="shared" si="401"/>
        <v/>
      </c>
    </row>
    <row r="6171" spans="1:18" ht="20.399999999999999" x14ac:dyDescent="0.35">
      <c r="A6171" s="1">
        <v>6169</v>
      </c>
      <c r="B6171" s="1" t="s">
        <v>474</v>
      </c>
      <c r="C6171" s="1" t="s">
        <v>129</v>
      </c>
      <c r="D6171" s="1">
        <v>2011</v>
      </c>
      <c r="E6171" s="1">
        <v>51000</v>
      </c>
      <c r="F6171" s="1" t="s">
        <v>23</v>
      </c>
      <c r="G6171" s="1" t="s">
        <v>17</v>
      </c>
      <c r="H6171" s="1" t="s">
        <v>18</v>
      </c>
      <c r="I6171" s="1">
        <v>20.54</v>
      </c>
      <c r="J6171" s="1" t="s">
        <v>24</v>
      </c>
      <c r="K6171" s="1" t="s">
        <v>49</v>
      </c>
      <c r="L6171" s="1">
        <v>5</v>
      </c>
      <c r="P6171" s="2">
        <f t="shared" si="402"/>
        <v>103.6</v>
      </c>
      <c r="R6171" t="str">
        <f t="shared" si="401"/>
        <v/>
      </c>
    </row>
    <row r="6172" spans="1:18" ht="20.399999999999999" x14ac:dyDescent="0.35">
      <c r="A6172" s="1">
        <v>6170</v>
      </c>
      <c r="B6172" s="1" t="s">
        <v>427</v>
      </c>
      <c r="C6172" s="1" t="s">
        <v>22</v>
      </c>
      <c r="D6172" s="1">
        <v>2005</v>
      </c>
      <c r="E6172" s="1">
        <v>109000</v>
      </c>
      <c r="F6172" s="1" t="s">
        <v>23</v>
      </c>
      <c r="G6172" s="1" t="s">
        <v>17</v>
      </c>
      <c r="H6172" s="1" t="s">
        <v>36</v>
      </c>
      <c r="I6172" s="1">
        <v>13.1</v>
      </c>
      <c r="J6172" s="1" t="s">
        <v>24</v>
      </c>
      <c r="K6172" s="1" t="s">
        <v>110</v>
      </c>
      <c r="L6172" s="1">
        <v>5</v>
      </c>
      <c r="P6172" s="2">
        <f t="shared" si="402"/>
        <v>82</v>
      </c>
      <c r="R6172" t="str">
        <f t="shared" si="401"/>
        <v/>
      </c>
    </row>
    <row r="6173" spans="1:18" ht="20.399999999999999" x14ac:dyDescent="0.35">
      <c r="A6173" s="1">
        <v>6171</v>
      </c>
      <c r="B6173" s="1" t="s">
        <v>209</v>
      </c>
      <c r="C6173" s="1" t="s">
        <v>53</v>
      </c>
      <c r="D6173" s="1">
        <v>2015</v>
      </c>
      <c r="E6173" s="1">
        <v>69062</v>
      </c>
      <c r="F6173" s="1" t="s">
        <v>23</v>
      </c>
      <c r="G6173" s="1" t="s">
        <v>17</v>
      </c>
      <c r="H6173" s="1" t="s">
        <v>18</v>
      </c>
      <c r="I6173" s="1">
        <v>22.7</v>
      </c>
      <c r="J6173" s="1" t="s">
        <v>24</v>
      </c>
      <c r="K6173" s="1" t="s">
        <v>210</v>
      </c>
      <c r="L6173" s="1">
        <v>5</v>
      </c>
      <c r="P6173" s="2">
        <f t="shared" si="402"/>
        <v>89.84</v>
      </c>
      <c r="R6173" t="str">
        <f t="shared" si="401"/>
        <v/>
      </c>
    </row>
    <row r="6174" spans="1:18" ht="20.399999999999999" x14ac:dyDescent="0.35">
      <c r="A6174" s="1">
        <v>6172</v>
      </c>
      <c r="B6174" s="1" t="s">
        <v>748</v>
      </c>
      <c r="C6174" s="1" t="s">
        <v>53</v>
      </c>
      <c r="D6174" s="1">
        <v>2015</v>
      </c>
      <c r="E6174" s="1">
        <v>34386</v>
      </c>
      <c r="F6174" s="1" t="s">
        <v>23</v>
      </c>
      <c r="G6174" s="1" t="s">
        <v>35</v>
      </c>
      <c r="H6174" s="1" t="s">
        <v>18</v>
      </c>
      <c r="I6174" s="1">
        <v>16.36</v>
      </c>
      <c r="J6174" s="1" t="s">
        <v>24</v>
      </c>
      <c r="K6174" s="1" t="s">
        <v>62</v>
      </c>
      <c r="L6174" s="1">
        <v>5</v>
      </c>
      <c r="P6174" s="2">
        <f t="shared" si="402"/>
        <v>187.7</v>
      </c>
      <c r="R6174" t="str">
        <f t="shared" si="401"/>
        <v/>
      </c>
    </row>
    <row r="6175" spans="1:18" ht="20.399999999999999" x14ac:dyDescent="0.35">
      <c r="A6175" s="1">
        <v>6173</v>
      </c>
      <c r="B6175" s="1" t="s">
        <v>1654</v>
      </c>
      <c r="C6175" s="1" t="s">
        <v>61</v>
      </c>
      <c r="D6175" s="1">
        <v>2016</v>
      </c>
      <c r="E6175" s="1">
        <v>20185</v>
      </c>
      <c r="F6175" s="1" t="s">
        <v>28</v>
      </c>
      <c r="G6175" s="1" t="s">
        <v>17</v>
      </c>
      <c r="H6175" s="1" t="s">
        <v>18</v>
      </c>
      <c r="I6175" s="1">
        <v>21.4</v>
      </c>
      <c r="J6175" s="1" t="s">
        <v>24</v>
      </c>
      <c r="K6175" s="1" t="s">
        <v>347</v>
      </c>
      <c r="L6175" s="1">
        <v>5</v>
      </c>
      <c r="P6175" s="2">
        <f t="shared" si="402"/>
        <v>83.1</v>
      </c>
      <c r="R6175" t="str">
        <f t="shared" si="401"/>
        <v/>
      </c>
    </row>
    <row r="6176" spans="1:18" ht="20.399999999999999" x14ac:dyDescent="0.35">
      <c r="A6176" s="1">
        <v>6174</v>
      </c>
      <c r="B6176" s="1" t="s">
        <v>656</v>
      </c>
      <c r="C6176" s="1" t="s">
        <v>39</v>
      </c>
      <c r="D6176" s="1">
        <v>2013</v>
      </c>
      <c r="E6176" s="1">
        <v>41585</v>
      </c>
      <c r="F6176" s="1" t="s">
        <v>23</v>
      </c>
      <c r="G6176" s="1" t="s">
        <v>17</v>
      </c>
      <c r="H6176" s="1" t="s">
        <v>18</v>
      </c>
      <c r="I6176" s="1">
        <v>24</v>
      </c>
      <c r="J6176" s="1" t="s">
        <v>24</v>
      </c>
      <c r="K6176" s="1" t="s">
        <v>424</v>
      </c>
      <c r="L6176" s="1">
        <v>5</v>
      </c>
      <c r="P6176" s="2">
        <f t="shared" si="402"/>
        <v>70</v>
      </c>
      <c r="R6176" t="str">
        <f t="shared" si="401"/>
        <v/>
      </c>
    </row>
    <row r="6177" spans="1:18" ht="20.399999999999999" x14ac:dyDescent="0.35">
      <c r="A6177" s="1">
        <v>6175</v>
      </c>
      <c r="B6177" s="1" t="s">
        <v>1146</v>
      </c>
      <c r="C6177" s="1" t="s">
        <v>57</v>
      </c>
      <c r="D6177" s="1">
        <v>2011</v>
      </c>
      <c r="E6177" s="1">
        <v>24000</v>
      </c>
      <c r="F6177" s="1" t="s">
        <v>28</v>
      </c>
      <c r="G6177" s="1" t="s">
        <v>17</v>
      </c>
      <c r="H6177" s="1" t="s">
        <v>18</v>
      </c>
      <c r="I6177" s="1">
        <v>21.1</v>
      </c>
      <c r="J6177" s="1" t="s">
        <v>24</v>
      </c>
      <c r="K6177" s="1" t="s">
        <v>41</v>
      </c>
      <c r="L6177" s="1">
        <v>5</v>
      </c>
      <c r="P6177" s="2">
        <f t="shared" si="402"/>
        <v>55.2</v>
      </c>
      <c r="R6177" t="str">
        <f t="shared" si="401"/>
        <v/>
      </c>
    </row>
    <row r="6178" spans="1:18" ht="20.399999999999999" x14ac:dyDescent="0.35">
      <c r="A6178" s="1">
        <v>6176</v>
      </c>
      <c r="B6178" s="1" t="s">
        <v>573</v>
      </c>
      <c r="C6178" s="1" t="s">
        <v>74</v>
      </c>
      <c r="D6178" s="1">
        <v>2016</v>
      </c>
      <c r="E6178" s="1">
        <v>40000</v>
      </c>
      <c r="F6178" s="1" t="s">
        <v>23</v>
      </c>
      <c r="G6178" s="1" t="s">
        <v>35</v>
      </c>
      <c r="H6178" s="1" t="s">
        <v>18</v>
      </c>
      <c r="I6178" s="1">
        <v>15</v>
      </c>
      <c r="J6178" s="1" t="s">
        <v>24</v>
      </c>
      <c r="K6178" s="1" t="s">
        <v>574</v>
      </c>
      <c r="L6178" s="1">
        <v>5</v>
      </c>
      <c r="P6178" s="2">
        <f t="shared" si="402"/>
        <v>204</v>
      </c>
      <c r="R6178" t="str">
        <f t="shared" si="401"/>
        <v/>
      </c>
    </row>
    <row r="6179" spans="1:18" ht="20.399999999999999" x14ac:dyDescent="0.35">
      <c r="A6179" s="1">
        <v>6177</v>
      </c>
      <c r="B6179" s="1" t="s">
        <v>875</v>
      </c>
      <c r="C6179" s="1" t="s">
        <v>74</v>
      </c>
      <c r="D6179" s="1">
        <v>2012</v>
      </c>
      <c r="E6179" s="1">
        <v>37000</v>
      </c>
      <c r="F6179" s="1" t="s">
        <v>23</v>
      </c>
      <c r="G6179" s="1" t="s">
        <v>35</v>
      </c>
      <c r="H6179" s="1" t="s">
        <v>18</v>
      </c>
      <c r="I6179" s="1">
        <v>0</v>
      </c>
      <c r="J6179" s="1" t="s">
        <v>24</v>
      </c>
      <c r="K6179" s="1" t="s">
        <v>876</v>
      </c>
      <c r="L6179" s="1">
        <v>5</v>
      </c>
      <c r="P6179" s="2">
        <f t="shared" si="402"/>
        <v>165</v>
      </c>
      <c r="R6179" t="str">
        <f t="shared" si="401"/>
        <v/>
      </c>
    </row>
    <row r="6180" spans="1:18" ht="20.399999999999999" x14ac:dyDescent="0.35">
      <c r="A6180" s="1">
        <v>6178</v>
      </c>
      <c r="B6180" s="1" t="s">
        <v>1561</v>
      </c>
      <c r="C6180" s="1" t="s">
        <v>27</v>
      </c>
      <c r="D6180" s="1">
        <v>2015</v>
      </c>
      <c r="E6180" s="1">
        <v>67630</v>
      </c>
      <c r="F6180" s="1" t="s">
        <v>23</v>
      </c>
      <c r="G6180" s="1" t="s">
        <v>17</v>
      </c>
      <c r="H6180" s="1" t="s">
        <v>18</v>
      </c>
      <c r="I6180" s="1">
        <v>23</v>
      </c>
      <c r="J6180" s="1" t="s">
        <v>24</v>
      </c>
      <c r="K6180" s="1" t="s">
        <v>1083</v>
      </c>
      <c r="L6180" s="1">
        <v>5</v>
      </c>
      <c r="M6180" s="1" t="s">
        <v>636</v>
      </c>
      <c r="P6180" s="2">
        <f t="shared" si="402"/>
        <v>98.96</v>
      </c>
      <c r="Q6180">
        <f t="shared" si="400"/>
        <v>1148000</v>
      </c>
      <c r="R6180">
        <f t="shared" si="401"/>
        <v>99.991379790940769</v>
      </c>
    </row>
    <row r="6181" spans="1:18" ht="20.399999999999999" x14ac:dyDescent="0.35">
      <c r="A6181" s="1">
        <v>6179</v>
      </c>
      <c r="B6181" s="1" t="s">
        <v>492</v>
      </c>
      <c r="C6181" s="1" t="s">
        <v>34</v>
      </c>
      <c r="D6181" s="1">
        <v>2016</v>
      </c>
      <c r="E6181" s="1">
        <v>24192</v>
      </c>
      <c r="F6181" s="1" t="s">
        <v>28</v>
      </c>
      <c r="G6181" s="1" t="s">
        <v>35</v>
      </c>
      <c r="H6181" s="1" t="s">
        <v>18</v>
      </c>
      <c r="I6181" s="1">
        <v>23.1</v>
      </c>
      <c r="J6181" s="1" t="s">
        <v>24</v>
      </c>
      <c r="K6181" s="1" t="s">
        <v>398</v>
      </c>
      <c r="L6181" s="1">
        <v>5</v>
      </c>
      <c r="P6181" s="2">
        <f t="shared" si="402"/>
        <v>67.040000000000006</v>
      </c>
      <c r="R6181" t="str">
        <f t="shared" si="401"/>
        <v/>
      </c>
    </row>
    <row r="6182" spans="1:18" ht="20.399999999999999" x14ac:dyDescent="0.35">
      <c r="A6182" s="1">
        <v>6180</v>
      </c>
      <c r="B6182" s="1" t="s">
        <v>1521</v>
      </c>
      <c r="C6182" s="1" t="s">
        <v>39</v>
      </c>
      <c r="D6182" s="1">
        <v>2017</v>
      </c>
      <c r="E6182" s="1">
        <v>32248</v>
      </c>
      <c r="F6182" s="1" t="s">
        <v>23</v>
      </c>
      <c r="G6182" s="1" t="s">
        <v>17</v>
      </c>
      <c r="H6182" s="1" t="s">
        <v>18</v>
      </c>
      <c r="I6182" s="1">
        <v>24.3</v>
      </c>
      <c r="J6182" s="1" t="s">
        <v>24</v>
      </c>
      <c r="K6182" s="1" t="s">
        <v>80</v>
      </c>
      <c r="L6182" s="1">
        <v>5</v>
      </c>
      <c r="P6182" s="2">
        <f t="shared" si="402"/>
        <v>88.5</v>
      </c>
      <c r="R6182" t="str">
        <f t="shared" si="401"/>
        <v/>
      </c>
    </row>
    <row r="6183" spans="1:18" ht="20.399999999999999" x14ac:dyDescent="0.35">
      <c r="A6183" s="1">
        <v>6181</v>
      </c>
      <c r="B6183" s="1" t="s">
        <v>2860</v>
      </c>
      <c r="C6183" s="1" t="s">
        <v>15</v>
      </c>
      <c r="D6183" s="1">
        <v>2013</v>
      </c>
      <c r="E6183" s="1">
        <v>28000</v>
      </c>
      <c r="F6183" s="1" t="s">
        <v>23</v>
      </c>
      <c r="G6183" s="1" t="s">
        <v>17</v>
      </c>
      <c r="H6183" s="1" t="s">
        <v>18</v>
      </c>
      <c r="I6183" s="1">
        <v>13</v>
      </c>
      <c r="J6183" s="1" t="s">
        <v>24</v>
      </c>
      <c r="K6183" s="1" t="s">
        <v>266</v>
      </c>
      <c r="L6183" s="1">
        <v>8</v>
      </c>
      <c r="P6183" s="2">
        <f t="shared" si="402"/>
        <v>120</v>
      </c>
      <c r="R6183" t="str">
        <f t="shared" si="401"/>
        <v/>
      </c>
    </row>
    <row r="6184" spans="1:18" ht="20.399999999999999" x14ac:dyDescent="0.35">
      <c r="A6184" s="1">
        <v>6182</v>
      </c>
      <c r="B6184" s="1" t="s">
        <v>2861</v>
      </c>
      <c r="C6184" s="1" t="s">
        <v>53</v>
      </c>
      <c r="D6184" s="1">
        <v>2018</v>
      </c>
      <c r="E6184" s="1">
        <v>36471</v>
      </c>
      <c r="F6184" s="1" t="s">
        <v>28</v>
      </c>
      <c r="G6184" s="1" t="s">
        <v>35</v>
      </c>
      <c r="H6184" s="1" t="s">
        <v>18</v>
      </c>
      <c r="I6184" s="1">
        <v>14.8</v>
      </c>
      <c r="J6184" s="1" t="s">
        <v>24</v>
      </c>
      <c r="K6184" s="1" t="s">
        <v>283</v>
      </c>
      <c r="L6184" s="1">
        <v>5</v>
      </c>
      <c r="M6184" s="1" t="s">
        <v>2862</v>
      </c>
      <c r="P6184" s="2">
        <f t="shared" si="402"/>
        <v>121.3</v>
      </c>
      <c r="Q6184">
        <f t="shared" si="400"/>
        <v>1593000</v>
      </c>
      <c r="R6184">
        <f t="shared" si="401"/>
        <v>99.99238543628374</v>
      </c>
    </row>
    <row r="6185" spans="1:18" ht="20.399999999999999" x14ac:dyDescent="0.35">
      <c r="A6185" s="1">
        <v>6183</v>
      </c>
      <c r="B6185" s="1" t="s">
        <v>2863</v>
      </c>
      <c r="C6185" s="1" t="s">
        <v>53</v>
      </c>
      <c r="D6185" s="1">
        <v>2015</v>
      </c>
      <c r="E6185" s="1">
        <v>69689</v>
      </c>
      <c r="F6185" s="1" t="s">
        <v>28</v>
      </c>
      <c r="G6185" s="1" t="s">
        <v>17</v>
      </c>
      <c r="H6185" s="1" t="s">
        <v>18</v>
      </c>
      <c r="I6185" s="1">
        <v>17.3</v>
      </c>
      <c r="J6185" s="1" t="s">
        <v>24</v>
      </c>
      <c r="K6185" s="1" t="s">
        <v>201</v>
      </c>
      <c r="L6185" s="1">
        <v>7</v>
      </c>
      <c r="P6185" s="2">
        <f t="shared" si="402"/>
        <v>117.3</v>
      </c>
      <c r="R6185" t="str">
        <f t="shared" si="401"/>
        <v/>
      </c>
    </row>
    <row r="6186" spans="1:18" ht="20.399999999999999" x14ac:dyDescent="0.35">
      <c r="A6186" s="1">
        <v>6184</v>
      </c>
      <c r="B6186" s="1" t="s">
        <v>1094</v>
      </c>
      <c r="C6186" s="1" t="s">
        <v>53</v>
      </c>
      <c r="D6186" s="1">
        <v>2015</v>
      </c>
      <c r="E6186" s="1">
        <v>69095</v>
      </c>
      <c r="F6186" s="1" t="s">
        <v>23</v>
      </c>
      <c r="G6186" s="1" t="s">
        <v>35</v>
      </c>
      <c r="H6186" s="1" t="s">
        <v>18</v>
      </c>
      <c r="I6186" s="1">
        <v>11.3</v>
      </c>
      <c r="J6186" s="1" t="s">
        <v>24</v>
      </c>
      <c r="K6186" s="1" t="s">
        <v>112</v>
      </c>
      <c r="L6186" s="1">
        <v>7</v>
      </c>
      <c r="P6186" s="2">
        <f t="shared" si="402"/>
        <v>254.8</v>
      </c>
      <c r="R6186" t="str">
        <f t="shared" si="401"/>
        <v/>
      </c>
    </row>
    <row r="6187" spans="1:18" ht="20.399999999999999" x14ac:dyDescent="0.35">
      <c r="A6187" s="1">
        <v>6185</v>
      </c>
      <c r="B6187" s="1" t="s">
        <v>1515</v>
      </c>
      <c r="C6187" s="1" t="s">
        <v>57</v>
      </c>
      <c r="D6187" s="1">
        <v>2010</v>
      </c>
      <c r="E6187" s="1">
        <v>46000</v>
      </c>
      <c r="F6187" s="1" t="s">
        <v>28</v>
      </c>
      <c r="G6187" s="1" t="s">
        <v>17</v>
      </c>
      <c r="H6187" s="1" t="s">
        <v>18</v>
      </c>
      <c r="I6187" s="1">
        <v>18.5</v>
      </c>
      <c r="J6187" s="1" t="s">
        <v>24</v>
      </c>
      <c r="K6187" s="1" t="s">
        <v>84</v>
      </c>
      <c r="L6187" s="1">
        <v>5</v>
      </c>
      <c r="P6187" s="2">
        <f t="shared" si="402"/>
        <v>80</v>
      </c>
      <c r="R6187" t="str">
        <f t="shared" si="401"/>
        <v/>
      </c>
    </row>
    <row r="6188" spans="1:18" ht="20.399999999999999" x14ac:dyDescent="0.35">
      <c r="A6188" s="1">
        <v>6186</v>
      </c>
      <c r="B6188" s="1" t="s">
        <v>767</v>
      </c>
      <c r="C6188" s="1" t="s">
        <v>15</v>
      </c>
      <c r="D6188" s="1">
        <v>2008</v>
      </c>
      <c r="E6188" s="1">
        <v>65000</v>
      </c>
      <c r="F6188" s="1" t="s">
        <v>28</v>
      </c>
      <c r="G6188" s="1" t="s">
        <v>35</v>
      </c>
      <c r="H6188" s="1" t="s">
        <v>145</v>
      </c>
      <c r="I6188" s="1">
        <v>10.130000000000001</v>
      </c>
      <c r="J6188" s="1" t="s">
        <v>24</v>
      </c>
      <c r="K6188" s="1" t="s">
        <v>768</v>
      </c>
      <c r="L6188" s="1">
        <v>5</v>
      </c>
      <c r="P6188" s="2">
        <f t="shared" si="402"/>
        <v>364.9</v>
      </c>
      <c r="R6188" t="str">
        <f t="shared" si="401"/>
        <v/>
      </c>
    </row>
    <row r="6189" spans="1:18" ht="20.399999999999999" x14ac:dyDescent="0.35">
      <c r="A6189" s="1">
        <v>6187</v>
      </c>
      <c r="B6189" s="1" t="s">
        <v>1512</v>
      </c>
      <c r="C6189" s="1" t="s">
        <v>27</v>
      </c>
      <c r="D6189" s="1">
        <v>2015</v>
      </c>
      <c r="E6189" s="1">
        <v>119258</v>
      </c>
      <c r="F6189" s="1" t="s">
        <v>23</v>
      </c>
      <c r="G6189" s="1" t="s">
        <v>17</v>
      </c>
      <c r="H6189" s="1" t="s">
        <v>18</v>
      </c>
      <c r="I6189" s="1">
        <v>20.64</v>
      </c>
      <c r="J6189" s="1" t="s">
        <v>24</v>
      </c>
      <c r="K6189" s="1" t="s">
        <v>181</v>
      </c>
      <c r="L6189" s="1">
        <v>5</v>
      </c>
      <c r="M6189" s="1" t="s">
        <v>2524</v>
      </c>
      <c r="P6189" s="2">
        <f t="shared" si="402"/>
        <v>108.5</v>
      </c>
      <c r="Q6189">
        <f t="shared" si="400"/>
        <v>1432000</v>
      </c>
      <c r="R6189">
        <f t="shared" si="401"/>
        <v>99.992423184357534</v>
      </c>
    </row>
    <row r="6190" spans="1:18" ht="20.399999999999999" x14ac:dyDescent="0.35">
      <c r="A6190" s="1">
        <v>6188</v>
      </c>
      <c r="B6190" s="1" t="s">
        <v>344</v>
      </c>
      <c r="C6190" s="1" t="s">
        <v>74</v>
      </c>
      <c r="D6190" s="1">
        <v>2015</v>
      </c>
      <c r="E6190" s="1">
        <v>38339</v>
      </c>
      <c r="F6190" s="1" t="s">
        <v>23</v>
      </c>
      <c r="G6190" s="1" t="s">
        <v>35</v>
      </c>
      <c r="H6190" s="1" t="s">
        <v>18</v>
      </c>
      <c r="I6190" s="1">
        <v>13</v>
      </c>
      <c r="J6190" s="1" t="s">
        <v>24</v>
      </c>
      <c r="K6190" s="1" t="s">
        <v>345</v>
      </c>
      <c r="L6190" s="1">
        <v>5</v>
      </c>
      <c r="P6190" s="2">
        <f t="shared" si="402"/>
        <v>201.1</v>
      </c>
      <c r="R6190" t="str">
        <f t="shared" si="401"/>
        <v/>
      </c>
    </row>
    <row r="6191" spans="1:18" ht="20.399999999999999" x14ac:dyDescent="0.35">
      <c r="A6191" s="1">
        <v>6189</v>
      </c>
      <c r="B6191" s="1" t="s">
        <v>2792</v>
      </c>
      <c r="C6191" s="1" t="s">
        <v>15</v>
      </c>
      <c r="D6191" s="1">
        <v>2012</v>
      </c>
      <c r="E6191" s="1">
        <v>59503</v>
      </c>
      <c r="F6191" s="1" t="s">
        <v>28</v>
      </c>
      <c r="G6191" s="1" t="s">
        <v>17</v>
      </c>
      <c r="H6191" s="1" t="s">
        <v>18</v>
      </c>
      <c r="I6191" s="1">
        <v>16.78</v>
      </c>
      <c r="J6191" s="1" t="s">
        <v>24</v>
      </c>
      <c r="K6191" s="1" t="s">
        <v>333</v>
      </c>
      <c r="L6191" s="1">
        <v>5</v>
      </c>
      <c r="P6191" s="2">
        <f t="shared" si="402"/>
        <v>88.73</v>
      </c>
      <c r="R6191" t="str">
        <f t="shared" si="401"/>
        <v/>
      </c>
    </row>
    <row r="6192" spans="1:18" ht="20.399999999999999" x14ac:dyDescent="0.35">
      <c r="A6192" s="1">
        <v>6190</v>
      </c>
      <c r="B6192" s="1" t="s">
        <v>2864</v>
      </c>
      <c r="C6192" s="1" t="s">
        <v>27</v>
      </c>
      <c r="D6192" s="1">
        <v>2010</v>
      </c>
      <c r="E6192" s="1">
        <v>93600</v>
      </c>
      <c r="F6192" s="1" t="s">
        <v>23</v>
      </c>
      <c r="G6192" s="1" t="s">
        <v>17</v>
      </c>
      <c r="H6192" s="1" t="s">
        <v>145</v>
      </c>
      <c r="I6192" s="1">
        <v>17</v>
      </c>
      <c r="J6192" s="1" t="s">
        <v>24</v>
      </c>
      <c r="K6192" s="1" t="s">
        <v>135</v>
      </c>
      <c r="L6192" s="1">
        <v>5</v>
      </c>
      <c r="P6192" s="2">
        <f t="shared" si="402"/>
        <v>71</v>
      </c>
      <c r="R6192" t="str">
        <f t="shared" si="401"/>
        <v/>
      </c>
    </row>
    <row r="6193" spans="1:18" ht="20.399999999999999" x14ac:dyDescent="0.35">
      <c r="A6193" s="1">
        <v>6191</v>
      </c>
      <c r="B6193" s="1" t="s">
        <v>2182</v>
      </c>
      <c r="C6193" s="1" t="s">
        <v>34</v>
      </c>
      <c r="D6193" s="1">
        <v>2011</v>
      </c>
      <c r="E6193" s="1">
        <v>58865</v>
      </c>
      <c r="F6193" s="1" t="s">
        <v>28</v>
      </c>
      <c r="G6193" s="1" t="s">
        <v>17</v>
      </c>
      <c r="H6193" s="1" t="s">
        <v>18</v>
      </c>
      <c r="I6193" s="1">
        <v>14.3</v>
      </c>
      <c r="J6193" s="1" t="s">
        <v>24</v>
      </c>
      <c r="K6193" s="1" t="s">
        <v>853</v>
      </c>
      <c r="L6193" s="1">
        <v>5</v>
      </c>
      <c r="P6193" s="2">
        <f t="shared" si="402"/>
        <v>160</v>
      </c>
      <c r="R6193" t="str">
        <f t="shared" si="401"/>
        <v/>
      </c>
    </row>
    <row r="6194" spans="1:18" ht="20.399999999999999" x14ac:dyDescent="0.35">
      <c r="A6194" s="1">
        <v>6192</v>
      </c>
      <c r="B6194" s="1" t="s">
        <v>115</v>
      </c>
      <c r="C6194" s="1" t="s">
        <v>34</v>
      </c>
      <c r="D6194" s="1">
        <v>2012</v>
      </c>
      <c r="E6194" s="1">
        <v>64631</v>
      </c>
      <c r="F6194" s="1" t="s">
        <v>28</v>
      </c>
      <c r="G6194" s="1" t="s">
        <v>17</v>
      </c>
      <c r="H6194" s="1" t="s">
        <v>18</v>
      </c>
      <c r="I6194" s="1">
        <v>19.7</v>
      </c>
      <c r="J6194" s="1" t="s">
        <v>24</v>
      </c>
      <c r="K6194" s="1" t="s">
        <v>116</v>
      </c>
      <c r="L6194" s="1">
        <v>5</v>
      </c>
      <c r="P6194" s="2">
        <f t="shared" si="402"/>
        <v>46.3</v>
      </c>
      <c r="R6194" t="str">
        <f t="shared" si="401"/>
        <v/>
      </c>
    </row>
    <row r="6195" spans="1:18" ht="20.399999999999999" x14ac:dyDescent="0.35">
      <c r="A6195" s="1">
        <v>6193</v>
      </c>
      <c r="B6195" s="1" t="s">
        <v>2865</v>
      </c>
      <c r="C6195" s="1" t="s">
        <v>22</v>
      </c>
      <c r="D6195" s="1">
        <v>2007</v>
      </c>
      <c r="E6195" s="1">
        <v>124298</v>
      </c>
      <c r="F6195" s="1" t="s">
        <v>23</v>
      </c>
      <c r="G6195" s="1" t="s">
        <v>17</v>
      </c>
      <c r="H6195" s="1" t="s">
        <v>36</v>
      </c>
      <c r="I6195" s="1">
        <v>17</v>
      </c>
      <c r="J6195" s="1" t="s">
        <v>24</v>
      </c>
      <c r="K6195" s="1" t="s">
        <v>137</v>
      </c>
      <c r="L6195" s="1">
        <v>5</v>
      </c>
      <c r="P6195" s="2">
        <f t="shared" si="402"/>
        <v>105</v>
      </c>
      <c r="R6195" t="str">
        <f t="shared" si="401"/>
        <v/>
      </c>
    </row>
    <row r="6196" spans="1:18" ht="20.399999999999999" x14ac:dyDescent="0.35">
      <c r="A6196" s="1">
        <v>6194</v>
      </c>
      <c r="B6196" s="1" t="s">
        <v>2511</v>
      </c>
      <c r="C6196" s="1" t="s">
        <v>43</v>
      </c>
      <c r="D6196" s="1">
        <v>2003</v>
      </c>
      <c r="E6196" s="1">
        <v>50000</v>
      </c>
      <c r="F6196" s="1" t="s">
        <v>28</v>
      </c>
      <c r="G6196" s="1" t="s">
        <v>17</v>
      </c>
      <c r="H6196" s="1" t="s">
        <v>36</v>
      </c>
      <c r="I6196" s="1">
        <v>18.899999999999999</v>
      </c>
      <c r="J6196" s="1" t="s">
        <v>24</v>
      </c>
      <c r="K6196" s="1" t="s">
        <v>88</v>
      </c>
      <c r="L6196" s="1">
        <v>5</v>
      </c>
      <c r="P6196" s="2">
        <f t="shared" si="402"/>
        <v>67.099999999999994</v>
      </c>
      <c r="R6196" t="str">
        <f t="shared" si="401"/>
        <v/>
      </c>
    </row>
    <row r="6197" spans="1:18" ht="20.399999999999999" x14ac:dyDescent="0.35">
      <c r="A6197" s="1">
        <v>6195</v>
      </c>
      <c r="B6197" s="1" t="s">
        <v>995</v>
      </c>
      <c r="C6197" s="1" t="s">
        <v>57</v>
      </c>
      <c r="D6197" s="1">
        <v>2013</v>
      </c>
      <c r="E6197" s="1">
        <v>40001</v>
      </c>
      <c r="F6197" s="1" t="s">
        <v>23</v>
      </c>
      <c r="G6197" s="1" t="s">
        <v>17</v>
      </c>
      <c r="H6197" s="1" t="s">
        <v>18</v>
      </c>
      <c r="I6197" s="1">
        <v>21.64</v>
      </c>
      <c r="J6197" s="1" t="s">
        <v>24</v>
      </c>
      <c r="K6197" s="1" t="s">
        <v>996</v>
      </c>
      <c r="L6197" s="1">
        <v>5</v>
      </c>
      <c r="P6197" s="2">
        <f t="shared" si="402"/>
        <v>84.8</v>
      </c>
      <c r="R6197" t="str">
        <f t="shared" si="401"/>
        <v/>
      </c>
    </row>
    <row r="6198" spans="1:18" ht="20.399999999999999" x14ac:dyDescent="0.35">
      <c r="A6198" s="1">
        <v>6196</v>
      </c>
      <c r="B6198" s="1" t="s">
        <v>2246</v>
      </c>
      <c r="C6198" s="1" t="s">
        <v>74</v>
      </c>
      <c r="D6198" s="1">
        <v>2015</v>
      </c>
      <c r="E6198" s="1">
        <v>62659</v>
      </c>
      <c r="F6198" s="1" t="s">
        <v>28</v>
      </c>
      <c r="G6198" s="1" t="s">
        <v>17</v>
      </c>
      <c r="H6198" s="1" t="s">
        <v>18</v>
      </c>
      <c r="I6198" s="1">
        <v>19.399999999999999</v>
      </c>
      <c r="J6198" s="1" t="s">
        <v>24</v>
      </c>
      <c r="K6198" s="1" t="s">
        <v>184</v>
      </c>
      <c r="L6198" s="1">
        <v>5</v>
      </c>
      <c r="P6198" s="2">
        <f t="shared" si="402"/>
        <v>86.8</v>
      </c>
      <c r="R6198" t="str">
        <f t="shared" si="401"/>
        <v/>
      </c>
    </row>
    <row r="6199" spans="1:18" ht="20.399999999999999" x14ac:dyDescent="0.35">
      <c r="A6199" s="1">
        <v>6197</v>
      </c>
      <c r="B6199" s="1" t="s">
        <v>453</v>
      </c>
      <c r="C6199" s="1" t="s">
        <v>53</v>
      </c>
      <c r="D6199" s="1">
        <v>2014</v>
      </c>
      <c r="E6199" s="1">
        <v>68138</v>
      </c>
      <c r="F6199" s="1" t="s">
        <v>28</v>
      </c>
      <c r="G6199" s="1" t="s">
        <v>17</v>
      </c>
      <c r="H6199" s="1" t="s">
        <v>18</v>
      </c>
      <c r="I6199" s="1">
        <v>20.36</v>
      </c>
      <c r="J6199" s="1" t="s">
        <v>24</v>
      </c>
      <c r="K6199" s="1" t="s">
        <v>151</v>
      </c>
      <c r="L6199" s="1">
        <v>5</v>
      </c>
      <c r="P6199" s="2">
        <f t="shared" si="402"/>
        <v>78.900000000000006</v>
      </c>
      <c r="R6199" t="str">
        <f t="shared" si="401"/>
        <v/>
      </c>
    </row>
    <row r="6200" spans="1:18" ht="20.399999999999999" x14ac:dyDescent="0.35">
      <c r="A6200" s="1">
        <v>6198</v>
      </c>
      <c r="B6200" s="1" t="s">
        <v>1712</v>
      </c>
      <c r="C6200" s="1" t="s">
        <v>15</v>
      </c>
      <c r="D6200" s="1">
        <v>2014</v>
      </c>
      <c r="E6200" s="1">
        <v>34000</v>
      </c>
      <c r="F6200" s="1" t="s">
        <v>23</v>
      </c>
      <c r="G6200" s="1" t="s">
        <v>35</v>
      </c>
      <c r="H6200" s="1" t="s">
        <v>18</v>
      </c>
      <c r="I6200" s="1">
        <v>15.26</v>
      </c>
      <c r="J6200" s="1" t="s">
        <v>24</v>
      </c>
      <c r="K6200" s="1" t="s">
        <v>1713</v>
      </c>
      <c r="L6200" s="1">
        <v>5</v>
      </c>
      <c r="P6200" s="2">
        <f t="shared" si="402"/>
        <v>203.2</v>
      </c>
      <c r="R6200" t="str">
        <f t="shared" si="401"/>
        <v/>
      </c>
    </row>
    <row r="6201" spans="1:18" ht="20.399999999999999" x14ac:dyDescent="0.35">
      <c r="A6201" s="1">
        <v>6199</v>
      </c>
      <c r="B6201" s="1" t="s">
        <v>1801</v>
      </c>
      <c r="C6201" s="1" t="s">
        <v>15</v>
      </c>
      <c r="D6201" s="1">
        <v>2013</v>
      </c>
      <c r="E6201" s="1">
        <v>67000</v>
      </c>
      <c r="F6201" s="1" t="s">
        <v>28</v>
      </c>
      <c r="G6201" s="1" t="s">
        <v>17</v>
      </c>
      <c r="H6201" s="1" t="s">
        <v>18</v>
      </c>
      <c r="I6201" s="1">
        <v>15.04</v>
      </c>
      <c r="J6201" s="1" t="s">
        <v>24</v>
      </c>
      <c r="K6201" s="1" t="s">
        <v>49</v>
      </c>
      <c r="L6201" s="1">
        <v>5</v>
      </c>
      <c r="P6201" s="2">
        <f t="shared" si="402"/>
        <v>103.6</v>
      </c>
      <c r="R6201" t="str">
        <f t="shared" si="401"/>
        <v/>
      </c>
    </row>
    <row r="6202" spans="1:18" ht="20.399999999999999" x14ac:dyDescent="0.35">
      <c r="A6202" s="1">
        <v>6200</v>
      </c>
      <c r="B6202" s="1" t="s">
        <v>945</v>
      </c>
      <c r="C6202" s="1" t="s">
        <v>61</v>
      </c>
      <c r="D6202" s="1">
        <v>2015</v>
      </c>
      <c r="E6202" s="1">
        <v>64141</v>
      </c>
      <c r="F6202" s="1" t="s">
        <v>23</v>
      </c>
      <c r="G6202" s="1" t="s">
        <v>17</v>
      </c>
      <c r="H6202" s="1" t="s">
        <v>18</v>
      </c>
      <c r="I6202" s="1">
        <v>24.2</v>
      </c>
      <c r="J6202" s="1" t="s">
        <v>24</v>
      </c>
      <c r="K6202" s="1" t="s">
        <v>69</v>
      </c>
      <c r="L6202" s="1">
        <v>7</v>
      </c>
      <c r="P6202" s="2">
        <f t="shared" si="402"/>
        <v>98.6</v>
      </c>
      <c r="R6202" t="str">
        <f t="shared" si="401"/>
        <v/>
      </c>
    </row>
    <row r="6203" spans="1:18" ht="20.399999999999999" x14ac:dyDescent="0.35">
      <c r="A6203" s="1">
        <v>6201</v>
      </c>
      <c r="B6203" s="1" t="s">
        <v>2537</v>
      </c>
      <c r="C6203" s="1" t="s">
        <v>57</v>
      </c>
      <c r="D6203" s="1">
        <v>2019</v>
      </c>
      <c r="E6203" s="1">
        <v>1000</v>
      </c>
      <c r="F6203" s="1" t="s">
        <v>28</v>
      </c>
      <c r="G6203" s="1" t="s">
        <v>17</v>
      </c>
      <c r="H6203" s="1" t="s">
        <v>18</v>
      </c>
      <c r="I6203" s="1">
        <v>24.7</v>
      </c>
      <c r="J6203" s="1" t="s">
        <v>24</v>
      </c>
      <c r="K6203" s="1" t="s">
        <v>464</v>
      </c>
      <c r="L6203" s="1">
        <v>5</v>
      </c>
      <c r="M6203" s="1" t="s">
        <v>2866</v>
      </c>
      <c r="P6203" s="2">
        <f t="shared" si="402"/>
        <v>47.3</v>
      </c>
      <c r="Q6203">
        <f t="shared" si="400"/>
        <v>399000</v>
      </c>
      <c r="R6203">
        <f t="shared" si="401"/>
        <v>99.98814536340852</v>
      </c>
    </row>
    <row r="6204" spans="1:18" ht="20.399999999999999" x14ac:dyDescent="0.35">
      <c r="A6204" s="1">
        <v>6202</v>
      </c>
      <c r="B6204" s="1" t="s">
        <v>344</v>
      </c>
      <c r="C6204" s="1" t="s">
        <v>15</v>
      </c>
      <c r="D6204" s="1">
        <v>2013</v>
      </c>
      <c r="E6204" s="1">
        <v>42000</v>
      </c>
      <c r="F6204" s="1" t="s">
        <v>23</v>
      </c>
      <c r="G6204" s="1" t="s">
        <v>35</v>
      </c>
      <c r="H6204" s="1" t="s">
        <v>18</v>
      </c>
      <c r="I6204" s="1">
        <v>13</v>
      </c>
      <c r="J6204" s="1" t="s">
        <v>24</v>
      </c>
      <c r="K6204" s="1" t="s">
        <v>345</v>
      </c>
      <c r="L6204" s="1">
        <v>5</v>
      </c>
      <c r="P6204" s="2">
        <f t="shared" si="402"/>
        <v>201.1</v>
      </c>
      <c r="R6204" t="str">
        <f t="shared" si="401"/>
        <v/>
      </c>
    </row>
    <row r="6205" spans="1:18" ht="20.399999999999999" x14ac:dyDescent="0.35">
      <c r="A6205" s="1">
        <v>6203</v>
      </c>
      <c r="B6205" s="1" t="s">
        <v>2867</v>
      </c>
      <c r="C6205" s="1" t="s">
        <v>34</v>
      </c>
      <c r="D6205" s="1">
        <v>2009</v>
      </c>
      <c r="E6205" s="1">
        <v>76677</v>
      </c>
      <c r="F6205" s="1" t="s">
        <v>28</v>
      </c>
      <c r="G6205" s="1" t="s">
        <v>17</v>
      </c>
      <c r="H6205" s="1" t="s">
        <v>145</v>
      </c>
      <c r="I6205" s="1">
        <v>16.899999999999999</v>
      </c>
      <c r="J6205" s="1" t="s">
        <v>24</v>
      </c>
      <c r="K6205" s="1" t="s">
        <v>363</v>
      </c>
      <c r="L6205" s="1">
        <v>5</v>
      </c>
      <c r="P6205" s="2">
        <f t="shared" si="402"/>
        <v>100</v>
      </c>
      <c r="R6205" t="str">
        <f t="shared" si="401"/>
        <v/>
      </c>
    </row>
    <row r="6206" spans="1:18" ht="20.399999999999999" x14ac:dyDescent="0.35">
      <c r="A6206" s="1">
        <v>6204</v>
      </c>
      <c r="B6206" s="1" t="s">
        <v>384</v>
      </c>
      <c r="C6206" s="1" t="s">
        <v>53</v>
      </c>
      <c r="D6206" s="1">
        <v>2013</v>
      </c>
      <c r="E6206" s="1">
        <v>66848</v>
      </c>
      <c r="F6206" s="1" t="s">
        <v>23</v>
      </c>
      <c r="G6206" s="1" t="s">
        <v>35</v>
      </c>
      <c r="H6206" s="1" t="s">
        <v>18</v>
      </c>
      <c r="I6206" s="1">
        <v>11.8</v>
      </c>
      <c r="J6206" s="1" t="s">
        <v>24</v>
      </c>
      <c r="K6206" s="1" t="s">
        <v>385</v>
      </c>
      <c r="L6206" s="1">
        <v>5</v>
      </c>
      <c r="P6206" s="2">
        <f t="shared" si="402"/>
        <v>246.7</v>
      </c>
      <c r="R6206" t="str">
        <f t="shared" si="401"/>
        <v/>
      </c>
    </row>
    <row r="6207" spans="1:18" ht="20.399999999999999" x14ac:dyDescent="0.35">
      <c r="A6207" s="1">
        <v>6205</v>
      </c>
      <c r="B6207" s="1" t="s">
        <v>1070</v>
      </c>
      <c r="C6207" s="1" t="s">
        <v>129</v>
      </c>
      <c r="D6207" s="1">
        <v>2007</v>
      </c>
      <c r="E6207" s="1">
        <v>78000</v>
      </c>
      <c r="F6207" s="1" t="s">
        <v>28</v>
      </c>
      <c r="G6207" s="1" t="s">
        <v>17</v>
      </c>
      <c r="H6207" s="1" t="s">
        <v>18</v>
      </c>
      <c r="I6207" s="1">
        <v>0</v>
      </c>
      <c r="J6207" s="1" t="s">
        <v>24</v>
      </c>
      <c r="K6207" s="1" t="s">
        <v>536</v>
      </c>
      <c r="L6207" s="1">
        <v>5</v>
      </c>
      <c r="P6207" s="2">
        <f t="shared" si="402"/>
        <v>62</v>
      </c>
      <c r="R6207" t="str">
        <f t="shared" si="401"/>
        <v/>
      </c>
    </row>
    <row r="6208" spans="1:18" ht="20.399999999999999" x14ac:dyDescent="0.35">
      <c r="A6208" s="1">
        <v>6206</v>
      </c>
      <c r="B6208" s="1" t="s">
        <v>508</v>
      </c>
      <c r="C6208" s="1" t="s">
        <v>61</v>
      </c>
      <c r="D6208" s="1">
        <v>2010</v>
      </c>
      <c r="E6208" s="1">
        <v>111166</v>
      </c>
      <c r="F6208" s="1" t="s">
        <v>23</v>
      </c>
      <c r="G6208" s="1" t="s">
        <v>17</v>
      </c>
      <c r="H6208" s="1" t="s">
        <v>18</v>
      </c>
      <c r="I6208" s="1">
        <v>19.3</v>
      </c>
      <c r="J6208" s="1" t="s">
        <v>24</v>
      </c>
      <c r="K6208" s="1" t="s">
        <v>114</v>
      </c>
      <c r="L6208" s="1">
        <v>5</v>
      </c>
      <c r="P6208" s="2">
        <f t="shared" si="402"/>
        <v>73.900000000000006</v>
      </c>
      <c r="R6208" t="str">
        <f t="shared" si="401"/>
        <v/>
      </c>
    </row>
    <row r="6209" spans="1:18" ht="20.399999999999999" x14ac:dyDescent="0.35">
      <c r="A6209" s="1">
        <v>6207</v>
      </c>
      <c r="B6209" s="1" t="s">
        <v>1816</v>
      </c>
      <c r="C6209" s="1" t="s">
        <v>27</v>
      </c>
      <c r="D6209" s="1">
        <v>2007</v>
      </c>
      <c r="E6209" s="1">
        <v>76000</v>
      </c>
      <c r="F6209" s="1" t="s">
        <v>23</v>
      </c>
      <c r="G6209" s="1" t="s">
        <v>17</v>
      </c>
      <c r="H6209" s="1" t="s">
        <v>18</v>
      </c>
      <c r="I6209" s="1">
        <v>18.100000000000001</v>
      </c>
      <c r="J6209" s="1" t="s">
        <v>24</v>
      </c>
      <c r="K6209" s="1" t="s">
        <v>215</v>
      </c>
      <c r="L6209" s="1">
        <v>5</v>
      </c>
      <c r="P6209" s="2">
        <f t="shared" si="402"/>
        <v>110</v>
      </c>
      <c r="R6209" t="str">
        <f t="shared" si="401"/>
        <v/>
      </c>
    </row>
    <row r="6210" spans="1:18" ht="20.399999999999999" x14ac:dyDescent="0.35">
      <c r="A6210" s="1">
        <v>6208</v>
      </c>
      <c r="B6210" s="1" t="s">
        <v>871</v>
      </c>
      <c r="C6210" s="1" t="s">
        <v>34</v>
      </c>
      <c r="D6210" s="1">
        <v>2012</v>
      </c>
      <c r="E6210" s="1">
        <v>94049</v>
      </c>
      <c r="F6210" s="1" t="s">
        <v>23</v>
      </c>
      <c r="G6210" s="1" t="s">
        <v>35</v>
      </c>
      <c r="H6210" s="1" t="s">
        <v>18</v>
      </c>
      <c r="I6210" s="1">
        <v>12.8</v>
      </c>
      <c r="J6210" s="1" t="s">
        <v>24</v>
      </c>
      <c r="K6210" s="1" t="s">
        <v>872</v>
      </c>
      <c r="L6210" s="1">
        <v>5</v>
      </c>
      <c r="P6210" s="2">
        <f t="shared" si="402"/>
        <v>167.6</v>
      </c>
      <c r="R6210" t="str">
        <f t="shared" si="401"/>
        <v/>
      </c>
    </row>
    <row r="6211" spans="1:18" ht="20.399999999999999" x14ac:dyDescent="0.35">
      <c r="A6211" s="1">
        <v>6209</v>
      </c>
      <c r="B6211" s="1" t="s">
        <v>422</v>
      </c>
      <c r="C6211" s="1" t="s">
        <v>129</v>
      </c>
      <c r="D6211" s="1">
        <v>2014</v>
      </c>
      <c r="E6211" s="1">
        <v>47000</v>
      </c>
      <c r="F6211" s="1" t="s">
        <v>23</v>
      </c>
      <c r="G6211" s="1" t="s">
        <v>35</v>
      </c>
      <c r="H6211" s="1" t="s">
        <v>18</v>
      </c>
      <c r="I6211" s="1">
        <v>17.05</v>
      </c>
      <c r="J6211" s="1" t="s">
        <v>24</v>
      </c>
      <c r="K6211" s="1" t="s">
        <v>99</v>
      </c>
      <c r="L6211" s="1">
        <v>5</v>
      </c>
      <c r="P6211" s="2">
        <f t="shared" si="402"/>
        <v>184</v>
      </c>
      <c r="R6211" t="str">
        <f t="shared" si="401"/>
        <v/>
      </c>
    </row>
    <row r="6212" spans="1:18" ht="20.399999999999999" x14ac:dyDescent="0.35">
      <c r="A6212" s="1">
        <v>6210</v>
      </c>
      <c r="B6212" s="1" t="s">
        <v>823</v>
      </c>
      <c r="C6212" s="1" t="s">
        <v>27</v>
      </c>
      <c r="D6212" s="1">
        <v>2006</v>
      </c>
      <c r="E6212" s="1">
        <v>140000</v>
      </c>
      <c r="F6212" s="1" t="s">
        <v>23</v>
      </c>
      <c r="G6212" s="1" t="s">
        <v>17</v>
      </c>
      <c r="H6212" s="1" t="s">
        <v>36</v>
      </c>
      <c r="I6212" s="1">
        <v>13.5</v>
      </c>
      <c r="J6212" s="1" t="s">
        <v>24</v>
      </c>
      <c r="K6212" s="1" t="s">
        <v>188</v>
      </c>
      <c r="L6212" s="1">
        <v>5</v>
      </c>
      <c r="P6212" s="2"/>
      <c r="R6212" t="str">
        <f t="shared" si="401"/>
        <v/>
      </c>
    </row>
    <row r="6213" spans="1:18" ht="20.399999999999999" x14ac:dyDescent="0.35">
      <c r="A6213" s="1">
        <v>6211</v>
      </c>
      <c r="B6213" s="1" t="s">
        <v>1748</v>
      </c>
      <c r="C6213" s="1" t="s">
        <v>61</v>
      </c>
      <c r="D6213" s="1">
        <v>2015</v>
      </c>
      <c r="E6213" s="1">
        <v>20047</v>
      </c>
      <c r="F6213" s="1" t="s">
        <v>28</v>
      </c>
      <c r="G6213" s="1" t="s">
        <v>17</v>
      </c>
      <c r="H6213" s="1" t="s">
        <v>18</v>
      </c>
      <c r="I6213" s="1">
        <v>23.9</v>
      </c>
      <c r="J6213" s="1" t="s">
        <v>24</v>
      </c>
      <c r="K6213" s="1" t="s">
        <v>264</v>
      </c>
      <c r="L6213" s="1">
        <v>4</v>
      </c>
      <c r="P6213" s="2">
        <f>--LEFT(K6213, FIND(" ", K6213) - 1)</f>
        <v>37.479999999999997</v>
      </c>
      <c r="R6213" t="str">
        <f t="shared" si="401"/>
        <v/>
      </c>
    </row>
    <row r="6214" spans="1:18" ht="20.399999999999999" x14ac:dyDescent="0.35">
      <c r="A6214" s="1">
        <v>6212</v>
      </c>
      <c r="B6214" s="1" t="s">
        <v>2868</v>
      </c>
      <c r="C6214" s="1" t="s">
        <v>27</v>
      </c>
      <c r="D6214" s="1">
        <v>2017</v>
      </c>
      <c r="E6214" s="1">
        <v>16000</v>
      </c>
      <c r="F6214" s="1" t="s">
        <v>23</v>
      </c>
      <c r="G6214" s="1" t="s">
        <v>35</v>
      </c>
      <c r="H6214" s="1" t="s">
        <v>18</v>
      </c>
      <c r="I6214" s="1">
        <v>16.77</v>
      </c>
      <c r="J6214" s="1" t="s">
        <v>24</v>
      </c>
      <c r="K6214" s="1" t="s">
        <v>1613</v>
      </c>
      <c r="L6214" s="1">
        <v>5</v>
      </c>
      <c r="M6214" s="1" t="s">
        <v>2869</v>
      </c>
      <c r="P6214" s="2">
        <f>--LEFT(K6214, FIND(" ", K6214) - 1)</f>
        <v>261.49</v>
      </c>
      <c r="R6214" t="str">
        <f t="shared" si="401"/>
        <v/>
      </c>
    </row>
    <row r="6215" spans="1:18" ht="20.399999999999999" x14ac:dyDescent="0.35">
      <c r="A6215" s="1">
        <v>6213</v>
      </c>
      <c r="B6215" s="1" t="s">
        <v>2067</v>
      </c>
      <c r="C6215" s="1" t="s">
        <v>27</v>
      </c>
      <c r="D6215" s="1">
        <v>2012</v>
      </c>
      <c r="E6215" s="1">
        <v>27000</v>
      </c>
      <c r="F6215" s="1" t="s">
        <v>28</v>
      </c>
      <c r="G6215" s="1" t="s">
        <v>17</v>
      </c>
      <c r="H6215" s="1" t="s">
        <v>18</v>
      </c>
      <c r="I6215" s="1">
        <v>18.5</v>
      </c>
      <c r="J6215" s="1" t="s">
        <v>24</v>
      </c>
      <c r="K6215" s="1" t="s">
        <v>184</v>
      </c>
      <c r="L6215" s="1">
        <v>5</v>
      </c>
      <c r="M6215" s="1" t="s">
        <v>2870</v>
      </c>
      <c r="P6215" s="2">
        <f>--LEFT(K6215, FIND(" ", K6215) - 1)</f>
        <v>86.8</v>
      </c>
      <c r="Q6215">
        <f t="shared" si="400"/>
        <v>615000</v>
      </c>
      <c r="R6215">
        <f t="shared" si="401"/>
        <v>99.985886178861776</v>
      </c>
    </row>
    <row r="6216" spans="1:18" ht="20.399999999999999" x14ac:dyDescent="0.35">
      <c r="A6216" s="1">
        <v>6214</v>
      </c>
      <c r="B6216" s="1" t="s">
        <v>553</v>
      </c>
      <c r="C6216" s="1" t="s">
        <v>15</v>
      </c>
      <c r="D6216" s="1">
        <v>2018</v>
      </c>
      <c r="E6216" s="1">
        <v>1001</v>
      </c>
      <c r="F6216" s="1" t="s">
        <v>28</v>
      </c>
      <c r="G6216" s="1" t="s">
        <v>17</v>
      </c>
      <c r="H6216" s="1" t="s">
        <v>18</v>
      </c>
      <c r="I6216" s="1">
        <v>24.7</v>
      </c>
      <c r="J6216" s="1" t="s">
        <v>24</v>
      </c>
      <c r="K6216" s="1" t="s">
        <v>464</v>
      </c>
      <c r="L6216" s="1">
        <v>5</v>
      </c>
      <c r="P6216" s="2">
        <f>--LEFT(K6216, FIND(" ", K6216) - 1)</f>
        <v>47.3</v>
      </c>
      <c r="R6216" t="str">
        <f t="shared" si="401"/>
        <v/>
      </c>
    </row>
    <row r="6217" spans="1:18" ht="20.399999999999999" x14ac:dyDescent="0.35">
      <c r="A6217" s="1">
        <v>6215</v>
      </c>
      <c r="B6217" s="1" t="s">
        <v>440</v>
      </c>
      <c r="C6217" s="1" t="s">
        <v>57</v>
      </c>
      <c r="D6217" s="1">
        <v>2010</v>
      </c>
      <c r="E6217" s="1">
        <v>89312</v>
      </c>
      <c r="F6217" s="1" t="s">
        <v>28</v>
      </c>
      <c r="G6217" s="1" t="s">
        <v>17</v>
      </c>
      <c r="H6217" s="1" t="s">
        <v>18</v>
      </c>
      <c r="I6217" s="1">
        <v>17</v>
      </c>
      <c r="J6217" s="1" t="s">
        <v>24</v>
      </c>
      <c r="K6217" s="1" t="s">
        <v>84</v>
      </c>
      <c r="L6217" s="1">
        <v>5</v>
      </c>
      <c r="P6217" s="2">
        <f>--LEFT(K6217, FIND(" ", K6217) - 1)</f>
        <v>80</v>
      </c>
      <c r="R6217" t="str">
        <f t="shared" si="401"/>
        <v/>
      </c>
    </row>
    <row r="6218" spans="1:18" ht="20.399999999999999" x14ac:dyDescent="0.35">
      <c r="A6218" s="1">
        <v>6216</v>
      </c>
      <c r="B6218" s="1" t="s">
        <v>2871</v>
      </c>
      <c r="C6218" s="1" t="s">
        <v>22</v>
      </c>
      <c r="D6218" s="1">
        <v>1996</v>
      </c>
      <c r="E6218" s="1">
        <v>65000</v>
      </c>
      <c r="F6218" s="1" t="s">
        <v>23</v>
      </c>
      <c r="G6218" s="1" t="s">
        <v>17</v>
      </c>
      <c r="H6218" s="1" t="s">
        <v>36</v>
      </c>
      <c r="I6218" s="1">
        <v>14.1</v>
      </c>
      <c r="J6218" s="1" t="s">
        <v>24</v>
      </c>
      <c r="K6218" s="1" t="s">
        <v>188</v>
      </c>
      <c r="L6218" s="1">
        <v>5</v>
      </c>
      <c r="P6218" s="2"/>
      <c r="R6218" t="str">
        <f t="shared" si="401"/>
        <v/>
      </c>
    </row>
    <row r="6219" spans="1:18" ht="20.399999999999999" x14ac:dyDescent="0.35">
      <c r="A6219" s="1">
        <v>6217</v>
      </c>
      <c r="B6219" s="1" t="s">
        <v>703</v>
      </c>
      <c r="C6219" s="1" t="s">
        <v>22</v>
      </c>
      <c r="D6219" s="1">
        <v>2012</v>
      </c>
      <c r="E6219" s="1">
        <v>93000</v>
      </c>
      <c r="F6219" s="1" t="s">
        <v>23</v>
      </c>
      <c r="G6219" s="1" t="s">
        <v>17</v>
      </c>
      <c r="H6219" s="1" t="s">
        <v>36</v>
      </c>
      <c r="I6219" s="1">
        <v>19.010000000000002</v>
      </c>
      <c r="J6219" s="1" t="s">
        <v>24</v>
      </c>
      <c r="K6219" s="1" t="s">
        <v>95</v>
      </c>
      <c r="L6219" s="1">
        <v>5</v>
      </c>
      <c r="P6219" s="2">
        <f t="shared" ref="P6219:P6250" si="403">--LEFT(K6219, FIND(" ", K6219) - 1)</f>
        <v>108.45</v>
      </c>
      <c r="R6219" t="str">
        <f t="shared" si="401"/>
        <v/>
      </c>
    </row>
    <row r="6220" spans="1:18" ht="20.399999999999999" x14ac:dyDescent="0.35">
      <c r="A6220" s="1">
        <v>6218</v>
      </c>
      <c r="B6220" s="1" t="s">
        <v>749</v>
      </c>
      <c r="C6220" s="1" t="s">
        <v>57</v>
      </c>
      <c r="D6220" s="1">
        <v>2013</v>
      </c>
      <c r="E6220" s="1">
        <v>48000</v>
      </c>
      <c r="F6220" s="1" t="s">
        <v>23</v>
      </c>
      <c r="G6220" s="1" t="s">
        <v>17</v>
      </c>
      <c r="H6220" s="1" t="s">
        <v>18</v>
      </c>
      <c r="I6220" s="1">
        <v>23.4</v>
      </c>
      <c r="J6220" s="1" t="s">
        <v>24</v>
      </c>
      <c r="K6220" s="1" t="s">
        <v>51</v>
      </c>
      <c r="L6220" s="1">
        <v>5</v>
      </c>
      <c r="P6220" s="2">
        <f t="shared" si="403"/>
        <v>74</v>
      </c>
      <c r="R6220" t="str">
        <f t="shared" si="401"/>
        <v/>
      </c>
    </row>
    <row r="6221" spans="1:18" ht="20.399999999999999" x14ac:dyDescent="0.35">
      <c r="A6221" s="1">
        <v>6219</v>
      </c>
      <c r="B6221" s="1" t="s">
        <v>2102</v>
      </c>
      <c r="C6221" s="1" t="s">
        <v>34</v>
      </c>
      <c r="D6221" s="1">
        <v>2014</v>
      </c>
      <c r="E6221" s="1">
        <v>64917</v>
      </c>
      <c r="F6221" s="1" t="s">
        <v>23</v>
      </c>
      <c r="G6221" s="1" t="s">
        <v>17</v>
      </c>
      <c r="H6221" s="1" t="s">
        <v>18</v>
      </c>
      <c r="I6221" s="1">
        <v>28.4</v>
      </c>
      <c r="J6221" s="1" t="s">
        <v>24</v>
      </c>
      <c r="K6221" s="1" t="s">
        <v>1043</v>
      </c>
      <c r="L6221" s="1">
        <v>5</v>
      </c>
      <c r="M6221" s="1" t="s">
        <v>2103</v>
      </c>
      <c r="P6221" s="2">
        <f t="shared" si="403"/>
        <v>73.75</v>
      </c>
      <c r="Q6221">
        <f t="shared" ref="Q6221:Q6281" si="404">VALUE(SUBSTITUTE(SUBSTITUTE(TRIM(M6221), CHAR(160), ""), " Lakh", "")) * 100000</f>
        <v>894999.99999999988</v>
      </c>
      <c r="R6221">
        <f t="shared" ref="R6221:R6284" si="405">IF(Q6221&lt;&gt;"", ((Q6221 - P6221) / Q6221) * 100, "")</f>
        <v>99.991759776536313</v>
      </c>
    </row>
    <row r="6222" spans="1:18" ht="20.399999999999999" x14ac:dyDescent="0.35">
      <c r="A6222" s="1">
        <v>6220</v>
      </c>
      <c r="B6222" s="1" t="s">
        <v>421</v>
      </c>
      <c r="C6222" s="1" t="s">
        <v>43</v>
      </c>
      <c r="D6222" s="1">
        <v>2017</v>
      </c>
      <c r="E6222" s="1">
        <v>19678</v>
      </c>
      <c r="F6222" s="1" t="s">
        <v>28</v>
      </c>
      <c r="G6222" s="1" t="s">
        <v>17</v>
      </c>
      <c r="H6222" s="1" t="s">
        <v>18</v>
      </c>
      <c r="I6222" s="1">
        <v>17.8</v>
      </c>
      <c r="J6222" s="1" t="s">
        <v>24</v>
      </c>
      <c r="K6222" s="1" t="s">
        <v>201</v>
      </c>
      <c r="L6222" s="1">
        <v>5</v>
      </c>
      <c r="P6222" s="2">
        <f t="shared" si="403"/>
        <v>117.3</v>
      </c>
      <c r="R6222" t="str">
        <f t="shared" si="405"/>
        <v/>
      </c>
    </row>
    <row r="6223" spans="1:18" ht="20.399999999999999" x14ac:dyDescent="0.35">
      <c r="A6223" s="1">
        <v>6221</v>
      </c>
      <c r="B6223" s="1" t="s">
        <v>598</v>
      </c>
      <c r="C6223" s="1" t="s">
        <v>57</v>
      </c>
      <c r="D6223" s="1">
        <v>2014</v>
      </c>
      <c r="E6223" s="1">
        <v>12000</v>
      </c>
      <c r="F6223" s="1" t="s">
        <v>23</v>
      </c>
      <c r="G6223" s="1" t="s">
        <v>35</v>
      </c>
      <c r="H6223" s="1" t="s">
        <v>18</v>
      </c>
      <c r="I6223" s="1">
        <v>14.74</v>
      </c>
      <c r="J6223" s="1" t="s">
        <v>24</v>
      </c>
      <c r="K6223" s="1" t="s">
        <v>233</v>
      </c>
      <c r="L6223" s="1">
        <v>5</v>
      </c>
      <c r="P6223" s="2">
        <f t="shared" si="403"/>
        <v>270.89999999999998</v>
      </c>
      <c r="R6223" t="str">
        <f t="shared" si="405"/>
        <v/>
      </c>
    </row>
    <row r="6224" spans="1:18" ht="20.399999999999999" x14ac:dyDescent="0.35">
      <c r="A6224" s="1">
        <v>6222</v>
      </c>
      <c r="B6224" s="1" t="s">
        <v>242</v>
      </c>
      <c r="C6224" s="1" t="s">
        <v>61</v>
      </c>
      <c r="D6224" s="1">
        <v>2014</v>
      </c>
      <c r="E6224" s="1">
        <v>41309</v>
      </c>
      <c r="F6224" s="1" t="s">
        <v>23</v>
      </c>
      <c r="G6224" s="1" t="s">
        <v>35</v>
      </c>
      <c r="H6224" s="1" t="s">
        <v>18</v>
      </c>
      <c r="I6224" s="1">
        <v>18.88</v>
      </c>
      <c r="J6224" s="1" t="s">
        <v>24</v>
      </c>
      <c r="K6224" s="1" t="s">
        <v>99</v>
      </c>
      <c r="L6224" s="1">
        <v>5</v>
      </c>
      <c r="P6224" s="2">
        <f t="shared" si="403"/>
        <v>184</v>
      </c>
      <c r="R6224" t="str">
        <f t="shared" si="405"/>
        <v/>
      </c>
    </row>
    <row r="6225" spans="1:18" ht="20.399999999999999" x14ac:dyDescent="0.35">
      <c r="A6225" s="1">
        <v>6223</v>
      </c>
      <c r="B6225" s="1" t="s">
        <v>303</v>
      </c>
      <c r="C6225" s="1" t="s">
        <v>34</v>
      </c>
      <c r="D6225" s="1">
        <v>2018</v>
      </c>
      <c r="E6225" s="1">
        <v>25038</v>
      </c>
      <c r="F6225" s="1" t="s">
        <v>23</v>
      </c>
      <c r="G6225" s="1" t="s">
        <v>35</v>
      </c>
      <c r="H6225" s="1" t="s">
        <v>18</v>
      </c>
      <c r="I6225" s="1">
        <v>21.76</v>
      </c>
      <c r="J6225" s="1" t="s">
        <v>24</v>
      </c>
      <c r="K6225" s="1" t="s">
        <v>77</v>
      </c>
      <c r="L6225" s="1">
        <v>5</v>
      </c>
      <c r="M6225" s="1" t="s">
        <v>649</v>
      </c>
      <c r="P6225" s="2">
        <f t="shared" si="403"/>
        <v>190</v>
      </c>
      <c r="Q6225">
        <f t="shared" si="404"/>
        <v>6207000</v>
      </c>
      <c r="R6225">
        <f t="shared" si="405"/>
        <v>99.996938939906556</v>
      </c>
    </row>
    <row r="6226" spans="1:18" ht="20.399999999999999" x14ac:dyDescent="0.35">
      <c r="A6226" s="1">
        <v>6224</v>
      </c>
      <c r="B6226" s="1" t="s">
        <v>1327</v>
      </c>
      <c r="C6226" s="1" t="s">
        <v>34</v>
      </c>
      <c r="D6226" s="1">
        <v>2016</v>
      </c>
      <c r="E6226" s="1">
        <v>68673</v>
      </c>
      <c r="F6226" s="1" t="s">
        <v>23</v>
      </c>
      <c r="G6226" s="1" t="s">
        <v>17</v>
      </c>
      <c r="H6226" s="1" t="s">
        <v>18</v>
      </c>
      <c r="I6226" s="1">
        <v>25.44</v>
      </c>
      <c r="J6226" s="1" t="s">
        <v>24</v>
      </c>
      <c r="K6226" s="1" t="s">
        <v>1328</v>
      </c>
      <c r="L6226" s="1">
        <v>5</v>
      </c>
      <c r="P6226" s="2">
        <f t="shared" si="403"/>
        <v>56.3</v>
      </c>
      <c r="R6226" t="str">
        <f t="shared" si="405"/>
        <v/>
      </c>
    </row>
    <row r="6227" spans="1:18" ht="20.399999999999999" x14ac:dyDescent="0.35">
      <c r="A6227" s="1">
        <v>6225</v>
      </c>
      <c r="B6227" s="1" t="s">
        <v>396</v>
      </c>
      <c r="C6227" s="1" t="s">
        <v>34</v>
      </c>
      <c r="D6227" s="1">
        <v>2018</v>
      </c>
      <c r="E6227" s="1">
        <v>26343</v>
      </c>
      <c r="F6227" s="1" t="s">
        <v>23</v>
      </c>
      <c r="G6227" s="1" t="s">
        <v>35</v>
      </c>
      <c r="H6227" s="1" t="s">
        <v>18</v>
      </c>
      <c r="I6227" s="1">
        <v>19.27</v>
      </c>
      <c r="J6227" s="1" t="s">
        <v>24</v>
      </c>
      <c r="K6227" s="1" t="s">
        <v>75</v>
      </c>
      <c r="L6227" s="1">
        <v>5</v>
      </c>
      <c r="P6227" s="2">
        <f t="shared" si="403"/>
        <v>167.62</v>
      </c>
      <c r="R6227" t="str">
        <f t="shared" si="405"/>
        <v/>
      </c>
    </row>
    <row r="6228" spans="1:18" ht="20.399999999999999" x14ac:dyDescent="0.35">
      <c r="A6228" s="1">
        <v>6226</v>
      </c>
      <c r="B6228" s="1" t="s">
        <v>931</v>
      </c>
      <c r="C6228" s="1" t="s">
        <v>74</v>
      </c>
      <c r="D6228" s="1">
        <v>2005</v>
      </c>
      <c r="E6228" s="1">
        <v>81245</v>
      </c>
      <c r="F6228" s="1" t="s">
        <v>28</v>
      </c>
      <c r="G6228" s="1" t="s">
        <v>17</v>
      </c>
      <c r="H6228" s="1" t="s">
        <v>92</v>
      </c>
      <c r="I6228" s="1">
        <v>16.8</v>
      </c>
      <c r="J6228" s="1" t="s">
        <v>24</v>
      </c>
      <c r="K6228" s="1" t="s">
        <v>932</v>
      </c>
      <c r="L6228" s="1">
        <v>8</v>
      </c>
      <c r="P6228" s="2">
        <f t="shared" si="403"/>
        <v>34.200000000000003</v>
      </c>
      <c r="R6228" t="str">
        <f t="shared" si="405"/>
        <v/>
      </c>
    </row>
    <row r="6229" spans="1:18" ht="20.399999999999999" x14ac:dyDescent="0.35">
      <c r="A6229" s="1">
        <v>6227</v>
      </c>
      <c r="B6229" s="1" t="s">
        <v>42</v>
      </c>
      <c r="C6229" s="1" t="s">
        <v>61</v>
      </c>
      <c r="D6229" s="1">
        <v>2012</v>
      </c>
      <c r="E6229" s="1">
        <v>62100</v>
      </c>
      <c r="F6229" s="1" t="s">
        <v>23</v>
      </c>
      <c r="G6229" s="1" t="s">
        <v>17</v>
      </c>
      <c r="H6229" s="1" t="s">
        <v>18</v>
      </c>
      <c r="I6229" s="1">
        <v>23.08</v>
      </c>
      <c r="J6229" s="1" t="s">
        <v>24</v>
      </c>
      <c r="K6229" s="1" t="s">
        <v>44</v>
      </c>
      <c r="L6229" s="1">
        <v>5</v>
      </c>
      <c r="P6229" s="2">
        <f t="shared" si="403"/>
        <v>63.1</v>
      </c>
      <c r="R6229" t="str">
        <f t="shared" si="405"/>
        <v/>
      </c>
    </row>
    <row r="6230" spans="1:18" ht="20.399999999999999" x14ac:dyDescent="0.35">
      <c r="A6230" s="1">
        <v>6228</v>
      </c>
      <c r="B6230" s="1" t="s">
        <v>903</v>
      </c>
      <c r="C6230" s="1" t="s">
        <v>22</v>
      </c>
      <c r="D6230" s="1">
        <v>2013</v>
      </c>
      <c r="E6230" s="1">
        <v>104000</v>
      </c>
      <c r="F6230" s="1" t="s">
        <v>28</v>
      </c>
      <c r="G6230" s="1" t="s">
        <v>17</v>
      </c>
      <c r="H6230" s="1" t="s">
        <v>18</v>
      </c>
      <c r="I6230" s="1">
        <v>15.04</v>
      </c>
      <c r="J6230" s="1" t="s">
        <v>24</v>
      </c>
      <c r="K6230" s="1" t="s">
        <v>49</v>
      </c>
      <c r="L6230" s="1">
        <v>5</v>
      </c>
      <c r="P6230" s="2">
        <f t="shared" si="403"/>
        <v>103.6</v>
      </c>
      <c r="R6230" t="str">
        <f t="shared" si="405"/>
        <v/>
      </c>
    </row>
    <row r="6231" spans="1:18" ht="20.399999999999999" x14ac:dyDescent="0.35">
      <c r="A6231" s="1">
        <v>6229</v>
      </c>
      <c r="B6231" s="1" t="s">
        <v>329</v>
      </c>
      <c r="C6231" s="1" t="s">
        <v>34</v>
      </c>
      <c r="D6231" s="1">
        <v>2014</v>
      </c>
      <c r="E6231" s="1">
        <v>114831</v>
      </c>
      <c r="F6231" s="1" t="s">
        <v>23</v>
      </c>
      <c r="G6231" s="1" t="s">
        <v>35</v>
      </c>
      <c r="H6231" s="1" t="s">
        <v>18</v>
      </c>
      <c r="I6231" s="1">
        <v>17.68</v>
      </c>
      <c r="J6231" s="1" t="s">
        <v>24</v>
      </c>
      <c r="K6231" s="1" t="s">
        <v>139</v>
      </c>
      <c r="L6231" s="1">
        <v>5</v>
      </c>
      <c r="P6231" s="2">
        <f t="shared" si="403"/>
        <v>174.33</v>
      </c>
      <c r="R6231" t="str">
        <f t="shared" si="405"/>
        <v/>
      </c>
    </row>
    <row r="6232" spans="1:18" ht="20.399999999999999" x14ac:dyDescent="0.35">
      <c r="A6232" s="1">
        <v>6230</v>
      </c>
      <c r="B6232" s="1" t="s">
        <v>2872</v>
      </c>
      <c r="C6232" s="1" t="s">
        <v>15</v>
      </c>
      <c r="D6232" s="1">
        <v>2010</v>
      </c>
      <c r="E6232" s="1">
        <v>46000</v>
      </c>
      <c r="F6232" s="1" t="s">
        <v>28</v>
      </c>
      <c r="G6232" s="1" t="s">
        <v>17</v>
      </c>
      <c r="H6232" s="1" t="s">
        <v>18</v>
      </c>
      <c r="I6232" s="1">
        <v>14.6</v>
      </c>
      <c r="J6232" s="1" t="s">
        <v>24</v>
      </c>
      <c r="K6232" s="1" t="s">
        <v>29</v>
      </c>
      <c r="L6232" s="1">
        <v>5</v>
      </c>
      <c r="P6232" s="2">
        <f t="shared" si="403"/>
        <v>88.7</v>
      </c>
      <c r="R6232" t="str">
        <f t="shared" si="405"/>
        <v/>
      </c>
    </row>
    <row r="6233" spans="1:18" ht="20.399999999999999" x14ac:dyDescent="0.35">
      <c r="A6233" s="1">
        <v>6231</v>
      </c>
      <c r="B6233" s="1" t="s">
        <v>349</v>
      </c>
      <c r="C6233" s="1" t="s">
        <v>43</v>
      </c>
      <c r="D6233" s="1">
        <v>2014</v>
      </c>
      <c r="E6233" s="1">
        <v>80000</v>
      </c>
      <c r="F6233" s="1" t="s">
        <v>23</v>
      </c>
      <c r="G6233" s="1" t="s">
        <v>17</v>
      </c>
      <c r="H6233" s="1" t="s">
        <v>18</v>
      </c>
      <c r="I6233" s="1">
        <v>22.32</v>
      </c>
      <c r="J6233" s="1" t="s">
        <v>24</v>
      </c>
      <c r="K6233" s="1" t="s">
        <v>235</v>
      </c>
      <c r="L6233" s="1">
        <v>5</v>
      </c>
      <c r="P6233" s="2">
        <f t="shared" si="403"/>
        <v>126.32</v>
      </c>
      <c r="R6233" t="str">
        <f t="shared" si="405"/>
        <v/>
      </c>
    </row>
    <row r="6234" spans="1:18" ht="20.399999999999999" x14ac:dyDescent="0.35">
      <c r="A6234" s="1">
        <v>6232</v>
      </c>
      <c r="B6234" s="1" t="s">
        <v>2688</v>
      </c>
      <c r="C6234" s="1" t="s">
        <v>57</v>
      </c>
      <c r="D6234" s="1">
        <v>2016</v>
      </c>
      <c r="E6234" s="1">
        <v>9201</v>
      </c>
      <c r="F6234" s="1" t="s">
        <v>28</v>
      </c>
      <c r="G6234" s="1" t="s">
        <v>17</v>
      </c>
      <c r="H6234" s="1" t="s">
        <v>18</v>
      </c>
      <c r="I6234" s="1">
        <v>17.190000000000001</v>
      </c>
      <c r="J6234" s="1" t="s">
        <v>24</v>
      </c>
      <c r="K6234" s="1" t="s">
        <v>327</v>
      </c>
      <c r="L6234" s="1">
        <v>5</v>
      </c>
      <c r="P6234" s="2">
        <f t="shared" si="403"/>
        <v>81.86</v>
      </c>
      <c r="R6234" t="str">
        <f t="shared" si="405"/>
        <v/>
      </c>
    </row>
    <row r="6235" spans="1:18" ht="20.399999999999999" x14ac:dyDescent="0.35">
      <c r="A6235" s="1">
        <v>6233</v>
      </c>
      <c r="B6235" s="1" t="s">
        <v>323</v>
      </c>
      <c r="C6235" s="1" t="s">
        <v>53</v>
      </c>
      <c r="D6235" s="1">
        <v>2013</v>
      </c>
      <c r="E6235" s="1">
        <v>55311</v>
      </c>
      <c r="F6235" s="1" t="s">
        <v>28</v>
      </c>
      <c r="G6235" s="1" t="s">
        <v>17</v>
      </c>
      <c r="H6235" s="1" t="s">
        <v>18</v>
      </c>
      <c r="I6235" s="1">
        <v>19.399999999999999</v>
      </c>
      <c r="J6235" s="1" t="s">
        <v>24</v>
      </c>
      <c r="K6235" s="1" t="s">
        <v>184</v>
      </c>
      <c r="L6235" s="1">
        <v>5</v>
      </c>
      <c r="P6235" s="2">
        <f t="shared" si="403"/>
        <v>86.8</v>
      </c>
      <c r="R6235" t="str">
        <f t="shared" si="405"/>
        <v/>
      </c>
    </row>
    <row r="6236" spans="1:18" ht="20.399999999999999" x14ac:dyDescent="0.35">
      <c r="A6236" s="1">
        <v>6234</v>
      </c>
      <c r="B6236" s="1" t="s">
        <v>2737</v>
      </c>
      <c r="C6236" s="1" t="s">
        <v>34</v>
      </c>
      <c r="D6236" s="1">
        <v>2015</v>
      </c>
      <c r="E6236" s="1">
        <v>58217</v>
      </c>
      <c r="F6236" s="1" t="s">
        <v>23</v>
      </c>
      <c r="G6236" s="1" t="s">
        <v>17</v>
      </c>
      <c r="H6236" s="1" t="s">
        <v>18</v>
      </c>
      <c r="I6236" s="1">
        <v>24.5</v>
      </c>
      <c r="J6236" s="1" t="s">
        <v>24</v>
      </c>
      <c r="K6236" s="1" t="s">
        <v>69</v>
      </c>
      <c r="L6236" s="1">
        <v>7</v>
      </c>
      <c r="P6236" s="2">
        <f t="shared" si="403"/>
        <v>98.6</v>
      </c>
      <c r="R6236" t="str">
        <f t="shared" si="405"/>
        <v/>
      </c>
    </row>
    <row r="6237" spans="1:18" ht="20.399999999999999" x14ac:dyDescent="0.35">
      <c r="A6237" s="1">
        <v>6235</v>
      </c>
      <c r="B6237" s="1" t="s">
        <v>65</v>
      </c>
      <c r="C6237" s="1" t="s">
        <v>61</v>
      </c>
      <c r="D6237" s="1">
        <v>2013</v>
      </c>
      <c r="E6237" s="1">
        <v>70655</v>
      </c>
      <c r="F6237" s="1" t="s">
        <v>23</v>
      </c>
      <c r="G6237" s="1" t="s">
        <v>17</v>
      </c>
      <c r="H6237" s="1" t="s">
        <v>18</v>
      </c>
      <c r="I6237" s="1">
        <v>13.5</v>
      </c>
      <c r="J6237" s="1" t="s">
        <v>24</v>
      </c>
      <c r="K6237" s="1" t="s">
        <v>66</v>
      </c>
      <c r="L6237" s="1">
        <v>7</v>
      </c>
      <c r="M6237" s="1" t="s">
        <v>2873</v>
      </c>
      <c r="P6237" s="2">
        <f t="shared" si="403"/>
        <v>175.56</v>
      </c>
      <c r="Q6237">
        <f t="shared" si="404"/>
        <v>3193000</v>
      </c>
      <c r="R6237">
        <f t="shared" si="405"/>
        <v>99.99450172251801</v>
      </c>
    </row>
    <row r="6238" spans="1:18" ht="20.399999999999999" x14ac:dyDescent="0.35">
      <c r="A6238" s="1">
        <v>6236</v>
      </c>
      <c r="B6238" s="1" t="s">
        <v>358</v>
      </c>
      <c r="C6238" s="1" t="s">
        <v>57</v>
      </c>
      <c r="D6238" s="1">
        <v>2015</v>
      </c>
      <c r="E6238" s="1">
        <v>46000</v>
      </c>
      <c r="F6238" s="1" t="s">
        <v>28</v>
      </c>
      <c r="G6238" s="1" t="s">
        <v>17</v>
      </c>
      <c r="H6238" s="1" t="s">
        <v>18</v>
      </c>
      <c r="I6238" s="1">
        <v>20.36</v>
      </c>
      <c r="J6238" s="1" t="s">
        <v>24</v>
      </c>
      <c r="K6238" s="1" t="s">
        <v>151</v>
      </c>
      <c r="L6238" s="1">
        <v>5</v>
      </c>
      <c r="P6238" s="2">
        <f t="shared" si="403"/>
        <v>78.900000000000006</v>
      </c>
      <c r="R6238" t="str">
        <f t="shared" si="405"/>
        <v/>
      </c>
    </row>
    <row r="6239" spans="1:18" ht="20.399999999999999" x14ac:dyDescent="0.35">
      <c r="A6239" s="1">
        <v>6237</v>
      </c>
      <c r="B6239" s="1" t="s">
        <v>530</v>
      </c>
      <c r="C6239" s="1" t="s">
        <v>22</v>
      </c>
      <c r="D6239" s="1">
        <v>2014</v>
      </c>
      <c r="E6239" s="1">
        <v>125000</v>
      </c>
      <c r="F6239" s="1" t="s">
        <v>23</v>
      </c>
      <c r="G6239" s="1" t="s">
        <v>17</v>
      </c>
      <c r="H6239" s="1" t="s">
        <v>18</v>
      </c>
      <c r="I6239" s="1">
        <v>21.02</v>
      </c>
      <c r="J6239" s="1" t="s">
        <v>24</v>
      </c>
      <c r="K6239" s="1" t="s">
        <v>472</v>
      </c>
      <c r="L6239" s="1">
        <v>5</v>
      </c>
      <c r="P6239" s="2">
        <f t="shared" si="403"/>
        <v>88.8</v>
      </c>
      <c r="R6239" t="str">
        <f t="shared" si="405"/>
        <v/>
      </c>
    </row>
    <row r="6240" spans="1:18" ht="20.399999999999999" x14ac:dyDescent="0.35">
      <c r="A6240" s="1">
        <v>6238</v>
      </c>
      <c r="B6240" s="1" t="s">
        <v>1616</v>
      </c>
      <c r="C6240" s="1" t="s">
        <v>15</v>
      </c>
      <c r="D6240" s="1">
        <v>2014</v>
      </c>
      <c r="E6240" s="1">
        <v>59000</v>
      </c>
      <c r="F6240" s="1" t="s">
        <v>23</v>
      </c>
      <c r="G6240" s="1" t="s">
        <v>17</v>
      </c>
      <c r="H6240" s="1" t="s">
        <v>18</v>
      </c>
      <c r="I6240" s="1">
        <v>19.010000000000002</v>
      </c>
      <c r="J6240" s="1" t="s">
        <v>24</v>
      </c>
      <c r="K6240" s="1" t="s">
        <v>95</v>
      </c>
      <c r="L6240" s="1">
        <v>5</v>
      </c>
      <c r="P6240" s="2">
        <f t="shared" si="403"/>
        <v>108.45</v>
      </c>
      <c r="R6240" t="str">
        <f t="shared" si="405"/>
        <v/>
      </c>
    </row>
    <row r="6241" spans="1:18" ht="20.399999999999999" x14ac:dyDescent="0.35">
      <c r="A6241" s="1">
        <v>6239</v>
      </c>
      <c r="B6241" s="1" t="s">
        <v>2639</v>
      </c>
      <c r="C6241" s="1" t="s">
        <v>15</v>
      </c>
      <c r="D6241" s="1">
        <v>2013</v>
      </c>
      <c r="E6241" s="1">
        <v>66000</v>
      </c>
      <c r="F6241" s="1" t="s">
        <v>23</v>
      </c>
      <c r="G6241" s="1" t="s">
        <v>35</v>
      </c>
      <c r="H6241" s="1" t="s">
        <v>36</v>
      </c>
      <c r="I6241" s="1">
        <v>22</v>
      </c>
      <c r="J6241" s="1" t="s">
        <v>24</v>
      </c>
      <c r="K6241" s="1" t="s">
        <v>25</v>
      </c>
      <c r="L6241" s="1">
        <v>5</v>
      </c>
      <c r="M6241" s="1" t="s">
        <v>2874</v>
      </c>
      <c r="P6241" s="2">
        <f t="shared" si="403"/>
        <v>126.2</v>
      </c>
      <c r="Q6241">
        <f t="shared" si="404"/>
        <v>1588000</v>
      </c>
      <c r="R6241">
        <f t="shared" si="405"/>
        <v>99.992052896725454</v>
      </c>
    </row>
    <row r="6242" spans="1:18" ht="20.399999999999999" x14ac:dyDescent="0.35">
      <c r="A6242" s="1">
        <v>6240</v>
      </c>
      <c r="B6242" s="1" t="s">
        <v>198</v>
      </c>
      <c r="C6242" s="1" t="s">
        <v>39</v>
      </c>
      <c r="D6242" s="1">
        <v>2009</v>
      </c>
      <c r="E6242" s="1">
        <v>82242</v>
      </c>
      <c r="F6242" s="1" t="s">
        <v>23</v>
      </c>
      <c r="G6242" s="1" t="s">
        <v>17</v>
      </c>
      <c r="H6242" s="1" t="s">
        <v>18</v>
      </c>
      <c r="I6242" s="1">
        <v>21.1</v>
      </c>
      <c r="J6242" s="1" t="s">
        <v>24</v>
      </c>
      <c r="K6242" s="1" t="s">
        <v>114</v>
      </c>
      <c r="L6242" s="1">
        <v>5</v>
      </c>
      <c r="P6242" s="2">
        <f t="shared" si="403"/>
        <v>73.900000000000006</v>
      </c>
      <c r="R6242" t="str">
        <f t="shared" si="405"/>
        <v/>
      </c>
    </row>
    <row r="6243" spans="1:18" ht="20.399999999999999" x14ac:dyDescent="0.35">
      <c r="A6243" s="1">
        <v>6241</v>
      </c>
      <c r="B6243" s="1" t="s">
        <v>922</v>
      </c>
      <c r="C6243" s="1" t="s">
        <v>39</v>
      </c>
      <c r="D6243" s="1">
        <v>2012</v>
      </c>
      <c r="E6243" s="1">
        <v>107281</v>
      </c>
      <c r="F6243" s="1" t="s">
        <v>23</v>
      </c>
      <c r="G6243" s="1" t="s">
        <v>17</v>
      </c>
      <c r="H6243" s="1" t="s">
        <v>18</v>
      </c>
      <c r="I6243" s="1">
        <v>12.8</v>
      </c>
      <c r="J6243" s="1" t="s">
        <v>24</v>
      </c>
      <c r="K6243" s="1" t="s">
        <v>93</v>
      </c>
      <c r="L6243" s="1">
        <v>8</v>
      </c>
      <c r="P6243" s="2">
        <f t="shared" si="403"/>
        <v>102</v>
      </c>
      <c r="R6243" t="str">
        <f t="shared" si="405"/>
        <v/>
      </c>
    </row>
    <row r="6244" spans="1:18" ht="20.399999999999999" x14ac:dyDescent="0.35">
      <c r="A6244" s="1">
        <v>6242</v>
      </c>
      <c r="B6244" s="1" t="s">
        <v>2875</v>
      </c>
      <c r="C6244" s="1" t="s">
        <v>27</v>
      </c>
      <c r="D6244" s="1">
        <v>2015</v>
      </c>
      <c r="E6244" s="1">
        <v>196000</v>
      </c>
      <c r="F6244" s="1" t="s">
        <v>23</v>
      </c>
      <c r="G6244" s="1" t="s">
        <v>17</v>
      </c>
      <c r="H6244" s="1" t="s">
        <v>36</v>
      </c>
      <c r="I6244" s="1">
        <v>12.2</v>
      </c>
      <c r="J6244" s="1" t="s">
        <v>24</v>
      </c>
      <c r="K6244" s="1" t="s">
        <v>159</v>
      </c>
      <c r="L6244" s="1">
        <v>10</v>
      </c>
      <c r="P6244" s="2">
        <f t="shared" si="403"/>
        <v>68</v>
      </c>
      <c r="R6244" t="str">
        <f t="shared" si="405"/>
        <v/>
      </c>
    </row>
    <row r="6245" spans="1:18" ht="20.399999999999999" x14ac:dyDescent="0.35">
      <c r="A6245" s="1">
        <v>6243</v>
      </c>
      <c r="B6245" s="1" t="s">
        <v>647</v>
      </c>
      <c r="C6245" s="1" t="s">
        <v>129</v>
      </c>
      <c r="D6245" s="1">
        <v>2015</v>
      </c>
      <c r="E6245" s="1">
        <v>75000</v>
      </c>
      <c r="F6245" s="1" t="s">
        <v>23</v>
      </c>
      <c r="G6245" s="1" t="s">
        <v>35</v>
      </c>
      <c r="H6245" s="1" t="s">
        <v>18</v>
      </c>
      <c r="I6245" s="1">
        <v>15.17</v>
      </c>
      <c r="J6245" s="1" t="s">
        <v>24</v>
      </c>
      <c r="K6245" s="1" t="s">
        <v>587</v>
      </c>
      <c r="L6245" s="1">
        <v>5</v>
      </c>
      <c r="M6245" s="1" t="s">
        <v>648</v>
      </c>
      <c r="P6245" s="2">
        <f t="shared" si="403"/>
        <v>181</v>
      </c>
      <c r="Q6245">
        <f t="shared" si="404"/>
        <v>4365000</v>
      </c>
      <c r="R6245">
        <f t="shared" si="405"/>
        <v>99.995853379152351</v>
      </c>
    </row>
    <row r="6246" spans="1:18" ht="20.399999999999999" x14ac:dyDescent="0.35">
      <c r="A6246" s="1">
        <v>6244</v>
      </c>
      <c r="B6246" s="1" t="s">
        <v>2876</v>
      </c>
      <c r="C6246" s="1" t="s">
        <v>57</v>
      </c>
      <c r="D6246" s="1">
        <v>2011</v>
      </c>
      <c r="E6246" s="1">
        <v>11791</v>
      </c>
      <c r="F6246" s="1" t="s">
        <v>28</v>
      </c>
      <c r="G6246" s="1" t="s">
        <v>17</v>
      </c>
      <c r="H6246" s="1" t="s">
        <v>18</v>
      </c>
      <c r="I6246" s="1">
        <v>16.2</v>
      </c>
      <c r="J6246" s="1" t="s">
        <v>24</v>
      </c>
      <c r="K6246" s="1" t="s">
        <v>159</v>
      </c>
      <c r="L6246" s="1">
        <v>5</v>
      </c>
      <c r="P6246" s="2">
        <f t="shared" si="403"/>
        <v>68</v>
      </c>
      <c r="R6246" t="str">
        <f t="shared" si="405"/>
        <v/>
      </c>
    </row>
    <row r="6247" spans="1:18" ht="20.399999999999999" x14ac:dyDescent="0.35">
      <c r="A6247" s="1">
        <v>6245</v>
      </c>
      <c r="B6247" s="1" t="s">
        <v>2818</v>
      </c>
      <c r="C6247" s="1" t="s">
        <v>129</v>
      </c>
      <c r="D6247" s="1">
        <v>2013</v>
      </c>
      <c r="E6247" s="1">
        <v>46000</v>
      </c>
      <c r="F6247" s="1" t="s">
        <v>28</v>
      </c>
      <c r="G6247" s="1" t="s">
        <v>17</v>
      </c>
      <c r="H6247" s="1" t="s">
        <v>18</v>
      </c>
      <c r="I6247" s="1">
        <v>16.3</v>
      </c>
      <c r="J6247" s="1" t="s">
        <v>24</v>
      </c>
      <c r="K6247" s="1" t="s">
        <v>2028</v>
      </c>
      <c r="L6247" s="1">
        <v>5</v>
      </c>
      <c r="P6247" s="2">
        <f t="shared" si="403"/>
        <v>147.5</v>
      </c>
      <c r="R6247" t="str">
        <f t="shared" si="405"/>
        <v/>
      </c>
    </row>
    <row r="6248" spans="1:18" ht="20.399999999999999" x14ac:dyDescent="0.35">
      <c r="A6248" s="1">
        <v>6246</v>
      </c>
      <c r="B6248" s="1" t="s">
        <v>113</v>
      </c>
      <c r="C6248" s="1" t="s">
        <v>22</v>
      </c>
      <c r="D6248" s="1">
        <v>2011</v>
      </c>
      <c r="E6248" s="1">
        <v>81000</v>
      </c>
      <c r="F6248" s="1" t="s">
        <v>23</v>
      </c>
      <c r="G6248" s="1" t="s">
        <v>17</v>
      </c>
      <c r="H6248" s="1" t="s">
        <v>36</v>
      </c>
      <c r="I6248" s="1">
        <v>22.07</v>
      </c>
      <c r="J6248" s="1" t="s">
        <v>24</v>
      </c>
      <c r="K6248" s="1" t="s">
        <v>114</v>
      </c>
      <c r="L6248" s="1">
        <v>5</v>
      </c>
      <c r="P6248" s="2">
        <f t="shared" si="403"/>
        <v>73.900000000000006</v>
      </c>
      <c r="R6248" t="str">
        <f t="shared" si="405"/>
        <v/>
      </c>
    </row>
    <row r="6249" spans="1:18" ht="20.399999999999999" x14ac:dyDescent="0.35">
      <c r="A6249" s="1">
        <v>6247</v>
      </c>
      <c r="B6249" s="1" t="s">
        <v>2877</v>
      </c>
      <c r="C6249" s="1" t="s">
        <v>34</v>
      </c>
      <c r="D6249" s="1">
        <v>2015</v>
      </c>
      <c r="E6249" s="1">
        <v>46950</v>
      </c>
      <c r="F6249" s="1" t="s">
        <v>28</v>
      </c>
      <c r="G6249" s="1" t="s">
        <v>17</v>
      </c>
      <c r="H6249" s="1" t="s">
        <v>18</v>
      </c>
      <c r="I6249" s="1">
        <v>17.71</v>
      </c>
      <c r="J6249" s="1" t="s">
        <v>24</v>
      </c>
      <c r="K6249" s="1" t="s">
        <v>2878</v>
      </c>
      <c r="L6249" s="1">
        <v>5</v>
      </c>
      <c r="M6249" s="1" t="s">
        <v>2684</v>
      </c>
      <c r="P6249" s="2">
        <f t="shared" si="403"/>
        <v>78.8</v>
      </c>
      <c r="Q6249">
        <f t="shared" si="404"/>
        <v>823000</v>
      </c>
      <c r="R6249">
        <f t="shared" si="405"/>
        <v>99.990425273390031</v>
      </c>
    </row>
    <row r="6250" spans="1:18" ht="20.399999999999999" x14ac:dyDescent="0.35">
      <c r="A6250" s="1">
        <v>6248</v>
      </c>
      <c r="B6250" s="1" t="s">
        <v>1108</v>
      </c>
      <c r="C6250" s="1" t="s">
        <v>27</v>
      </c>
      <c r="D6250" s="1">
        <v>2017</v>
      </c>
      <c r="E6250" s="1">
        <v>18000</v>
      </c>
      <c r="F6250" s="1" t="s">
        <v>28</v>
      </c>
      <c r="G6250" s="1" t="s">
        <v>17</v>
      </c>
      <c r="H6250" s="1" t="s">
        <v>18</v>
      </c>
      <c r="I6250" s="1">
        <v>18.899999999999999</v>
      </c>
      <c r="J6250" s="1" t="s">
        <v>24</v>
      </c>
      <c r="K6250" s="1" t="s">
        <v>110</v>
      </c>
      <c r="L6250" s="1">
        <v>5</v>
      </c>
      <c r="P6250" s="2">
        <f t="shared" si="403"/>
        <v>82</v>
      </c>
      <c r="R6250" t="str">
        <f t="shared" si="405"/>
        <v/>
      </c>
    </row>
    <row r="6251" spans="1:18" ht="20.399999999999999" x14ac:dyDescent="0.35">
      <c r="A6251" s="1">
        <v>6249</v>
      </c>
      <c r="B6251" s="1" t="s">
        <v>1610</v>
      </c>
      <c r="C6251" s="1" t="s">
        <v>34</v>
      </c>
      <c r="D6251" s="1">
        <v>2016</v>
      </c>
      <c r="E6251" s="1">
        <v>95942</v>
      </c>
      <c r="F6251" s="1" t="s">
        <v>23</v>
      </c>
      <c r="G6251" s="1" t="s">
        <v>17</v>
      </c>
      <c r="H6251" s="1" t="s">
        <v>18</v>
      </c>
      <c r="I6251" s="1">
        <v>15.4</v>
      </c>
      <c r="J6251" s="1" t="s">
        <v>24</v>
      </c>
      <c r="K6251" s="1" t="s">
        <v>266</v>
      </c>
      <c r="L6251" s="1">
        <v>7</v>
      </c>
      <c r="P6251" s="2">
        <f t="shared" ref="P6251:P6279" si="406">--LEFT(K6251, FIND(" ", K6251) - 1)</f>
        <v>120</v>
      </c>
      <c r="R6251" t="str">
        <f t="shared" si="405"/>
        <v/>
      </c>
    </row>
    <row r="6252" spans="1:18" ht="20.399999999999999" x14ac:dyDescent="0.35">
      <c r="A6252" s="1">
        <v>6250</v>
      </c>
      <c r="B6252" s="1" t="s">
        <v>272</v>
      </c>
      <c r="C6252" s="1" t="s">
        <v>53</v>
      </c>
      <c r="D6252" s="1">
        <v>2016</v>
      </c>
      <c r="E6252" s="1">
        <v>42925</v>
      </c>
      <c r="F6252" s="1" t="s">
        <v>28</v>
      </c>
      <c r="G6252" s="1" t="s">
        <v>17</v>
      </c>
      <c r="H6252" s="1" t="s">
        <v>18</v>
      </c>
      <c r="I6252" s="1">
        <v>20.73</v>
      </c>
      <c r="J6252" s="1" t="s">
        <v>24</v>
      </c>
      <c r="K6252" s="1" t="s">
        <v>273</v>
      </c>
      <c r="L6252" s="1">
        <v>5</v>
      </c>
      <c r="P6252" s="2">
        <f t="shared" si="406"/>
        <v>91.1</v>
      </c>
      <c r="R6252" t="str">
        <f t="shared" si="405"/>
        <v/>
      </c>
    </row>
    <row r="6253" spans="1:18" ht="20.399999999999999" x14ac:dyDescent="0.35">
      <c r="A6253" s="1">
        <v>6251</v>
      </c>
      <c r="B6253" s="1" t="s">
        <v>1503</v>
      </c>
      <c r="C6253" s="1" t="s">
        <v>39</v>
      </c>
      <c r="D6253" s="1">
        <v>2014</v>
      </c>
      <c r="E6253" s="1">
        <v>33750</v>
      </c>
      <c r="F6253" s="1" t="s">
        <v>28</v>
      </c>
      <c r="G6253" s="1" t="s">
        <v>17</v>
      </c>
      <c r="H6253" s="1" t="s">
        <v>18</v>
      </c>
      <c r="I6253" s="1">
        <v>15.6</v>
      </c>
      <c r="J6253" s="1" t="s">
        <v>24</v>
      </c>
      <c r="K6253" s="1" t="s">
        <v>1600</v>
      </c>
      <c r="L6253" s="1">
        <v>5</v>
      </c>
      <c r="P6253" s="2">
        <f t="shared" si="406"/>
        <v>70.02</v>
      </c>
      <c r="R6253" t="str">
        <f t="shared" si="405"/>
        <v/>
      </c>
    </row>
    <row r="6254" spans="1:18" ht="20.399999999999999" x14ac:dyDescent="0.35">
      <c r="A6254" s="1">
        <v>6252</v>
      </c>
      <c r="B6254" s="1" t="s">
        <v>884</v>
      </c>
      <c r="C6254" s="1" t="s">
        <v>15</v>
      </c>
      <c r="D6254" s="1">
        <v>2016</v>
      </c>
      <c r="E6254" s="1">
        <v>14000</v>
      </c>
      <c r="F6254" s="1" t="s">
        <v>28</v>
      </c>
      <c r="G6254" s="1" t="s">
        <v>35</v>
      </c>
      <c r="H6254" s="1" t="s">
        <v>18</v>
      </c>
      <c r="I6254" s="1">
        <v>13.6</v>
      </c>
      <c r="J6254" s="1" t="s">
        <v>24</v>
      </c>
      <c r="K6254" s="1" t="s">
        <v>587</v>
      </c>
      <c r="L6254" s="1">
        <v>4</v>
      </c>
      <c r="P6254" s="2">
        <f t="shared" si="406"/>
        <v>181</v>
      </c>
      <c r="R6254" t="str">
        <f t="shared" si="405"/>
        <v/>
      </c>
    </row>
    <row r="6255" spans="1:18" ht="20.399999999999999" x14ac:dyDescent="0.35">
      <c r="A6255" s="1">
        <v>6253</v>
      </c>
      <c r="B6255" s="1" t="s">
        <v>446</v>
      </c>
      <c r="C6255" s="1" t="s">
        <v>74</v>
      </c>
      <c r="D6255" s="1">
        <v>2015</v>
      </c>
      <c r="E6255" s="1">
        <v>29000</v>
      </c>
      <c r="F6255" s="1" t="s">
        <v>23</v>
      </c>
      <c r="G6255" s="1" t="s">
        <v>17</v>
      </c>
      <c r="H6255" s="1" t="s">
        <v>18</v>
      </c>
      <c r="I6255" s="1">
        <v>19.670000000000002</v>
      </c>
      <c r="J6255" s="1" t="s">
        <v>24</v>
      </c>
      <c r="K6255" s="1" t="s">
        <v>25</v>
      </c>
      <c r="L6255" s="1">
        <v>5</v>
      </c>
      <c r="P6255" s="2">
        <f t="shared" si="406"/>
        <v>126.2</v>
      </c>
      <c r="R6255" t="str">
        <f t="shared" si="405"/>
        <v/>
      </c>
    </row>
    <row r="6256" spans="1:18" ht="20.399999999999999" x14ac:dyDescent="0.35">
      <c r="A6256" s="1">
        <v>6254</v>
      </c>
      <c r="B6256" s="1" t="s">
        <v>211</v>
      </c>
      <c r="C6256" s="1" t="s">
        <v>53</v>
      </c>
      <c r="D6256" s="1">
        <v>2015</v>
      </c>
      <c r="E6256" s="1">
        <v>67365</v>
      </c>
      <c r="F6256" s="1" t="s">
        <v>23</v>
      </c>
      <c r="G6256" s="1" t="s">
        <v>17</v>
      </c>
      <c r="H6256" s="1" t="s">
        <v>18</v>
      </c>
      <c r="I6256" s="1">
        <v>15.1</v>
      </c>
      <c r="J6256" s="1" t="s">
        <v>24</v>
      </c>
      <c r="K6256" s="1" t="s">
        <v>167</v>
      </c>
      <c r="L6256" s="1">
        <v>7</v>
      </c>
      <c r="P6256" s="2">
        <f t="shared" si="406"/>
        <v>140</v>
      </c>
      <c r="R6256" t="str">
        <f t="shared" si="405"/>
        <v/>
      </c>
    </row>
    <row r="6257" spans="1:18" ht="20.399999999999999" x14ac:dyDescent="0.35">
      <c r="A6257" s="1">
        <v>6255</v>
      </c>
      <c r="B6257" s="1" t="s">
        <v>211</v>
      </c>
      <c r="C6257" s="1" t="s">
        <v>34</v>
      </c>
      <c r="D6257" s="1">
        <v>2014</v>
      </c>
      <c r="E6257" s="1">
        <v>67791</v>
      </c>
      <c r="F6257" s="1" t="s">
        <v>23</v>
      </c>
      <c r="G6257" s="1" t="s">
        <v>17</v>
      </c>
      <c r="H6257" s="1" t="s">
        <v>18</v>
      </c>
      <c r="I6257" s="1">
        <v>15.1</v>
      </c>
      <c r="J6257" s="1" t="s">
        <v>24</v>
      </c>
      <c r="K6257" s="1" t="s">
        <v>167</v>
      </c>
      <c r="L6257" s="1">
        <v>7</v>
      </c>
      <c r="P6257" s="2">
        <f t="shared" si="406"/>
        <v>140</v>
      </c>
      <c r="R6257" t="str">
        <f t="shared" si="405"/>
        <v/>
      </c>
    </row>
    <row r="6258" spans="1:18" ht="20.399999999999999" x14ac:dyDescent="0.35">
      <c r="A6258" s="1">
        <v>6256</v>
      </c>
      <c r="B6258" s="1" t="s">
        <v>136</v>
      </c>
      <c r="C6258" s="1" t="s">
        <v>39</v>
      </c>
      <c r="D6258" s="1">
        <v>2016</v>
      </c>
      <c r="E6258" s="1">
        <v>20000</v>
      </c>
      <c r="F6258" s="1" t="s">
        <v>23</v>
      </c>
      <c r="G6258" s="1" t="s">
        <v>17</v>
      </c>
      <c r="H6258" s="1" t="s">
        <v>18</v>
      </c>
      <c r="I6258" s="1">
        <v>16.55</v>
      </c>
      <c r="J6258" s="1" t="s">
        <v>24</v>
      </c>
      <c r="K6258" s="1" t="s">
        <v>137</v>
      </c>
      <c r="L6258" s="1">
        <v>6</v>
      </c>
      <c r="P6258" s="2">
        <f t="shared" si="406"/>
        <v>105</v>
      </c>
      <c r="R6258" t="str">
        <f t="shared" si="405"/>
        <v/>
      </c>
    </row>
    <row r="6259" spans="1:18" ht="20.399999999999999" x14ac:dyDescent="0.35">
      <c r="A6259" s="1">
        <v>6257</v>
      </c>
      <c r="B6259" s="1" t="s">
        <v>508</v>
      </c>
      <c r="C6259" s="1" t="s">
        <v>43</v>
      </c>
      <c r="D6259" s="1">
        <v>2011</v>
      </c>
      <c r="E6259" s="1">
        <v>90198</v>
      </c>
      <c r="F6259" s="1" t="s">
        <v>23</v>
      </c>
      <c r="G6259" s="1" t="s">
        <v>17</v>
      </c>
      <c r="H6259" s="1" t="s">
        <v>36</v>
      </c>
      <c r="I6259" s="1">
        <v>19.3</v>
      </c>
      <c r="J6259" s="1" t="s">
        <v>24</v>
      </c>
      <c r="K6259" s="1" t="s">
        <v>114</v>
      </c>
      <c r="L6259" s="1">
        <v>5</v>
      </c>
      <c r="P6259" s="2">
        <f t="shared" si="406"/>
        <v>73.900000000000006</v>
      </c>
      <c r="R6259" t="str">
        <f t="shared" si="405"/>
        <v/>
      </c>
    </row>
    <row r="6260" spans="1:18" ht="20.399999999999999" x14ac:dyDescent="0.35">
      <c r="A6260" s="1">
        <v>6258</v>
      </c>
      <c r="B6260" s="1" t="s">
        <v>2299</v>
      </c>
      <c r="C6260" s="1" t="s">
        <v>22</v>
      </c>
      <c r="D6260" s="1">
        <v>2010</v>
      </c>
      <c r="E6260" s="1">
        <v>77000</v>
      </c>
      <c r="F6260" s="1" t="s">
        <v>28</v>
      </c>
      <c r="G6260" s="1" t="s">
        <v>17</v>
      </c>
      <c r="H6260" s="1" t="s">
        <v>18</v>
      </c>
      <c r="I6260" s="1">
        <v>19.809999999999999</v>
      </c>
      <c r="J6260" s="1" t="s">
        <v>24</v>
      </c>
      <c r="K6260" s="1" t="s">
        <v>351</v>
      </c>
      <c r="L6260" s="1">
        <v>5</v>
      </c>
      <c r="P6260" s="2">
        <f t="shared" si="406"/>
        <v>68.05</v>
      </c>
      <c r="R6260" t="str">
        <f t="shared" si="405"/>
        <v/>
      </c>
    </row>
    <row r="6261" spans="1:18" ht="20.399999999999999" x14ac:dyDescent="0.35">
      <c r="A6261" s="1">
        <v>6259</v>
      </c>
      <c r="B6261" s="1" t="s">
        <v>2839</v>
      </c>
      <c r="C6261" s="1" t="s">
        <v>53</v>
      </c>
      <c r="D6261" s="1">
        <v>2017</v>
      </c>
      <c r="E6261" s="1">
        <v>42520</v>
      </c>
      <c r="F6261" s="1" t="s">
        <v>28</v>
      </c>
      <c r="G6261" s="1" t="s">
        <v>17</v>
      </c>
      <c r="H6261" s="1" t="s">
        <v>18</v>
      </c>
      <c r="I6261" s="1">
        <v>20.73</v>
      </c>
      <c r="J6261" s="1" t="s">
        <v>24</v>
      </c>
      <c r="K6261" s="1" t="s">
        <v>273</v>
      </c>
      <c r="L6261" s="1">
        <v>5</v>
      </c>
      <c r="P6261" s="2">
        <f t="shared" si="406"/>
        <v>91.1</v>
      </c>
      <c r="R6261" t="str">
        <f t="shared" si="405"/>
        <v/>
      </c>
    </row>
    <row r="6262" spans="1:18" ht="20.399999999999999" x14ac:dyDescent="0.35">
      <c r="A6262" s="1">
        <v>6260</v>
      </c>
      <c r="B6262" s="1" t="s">
        <v>1064</v>
      </c>
      <c r="C6262" s="1" t="s">
        <v>43</v>
      </c>
      <c r="D6262" s="1">
        <v>2009</v>
      </c>
      <c r="E6262" s="1">
        <v>87829</v>
      </c>
      <c r="F6262" s="1" t="s">
        <v>40</v>
      </c>
      <c r="G6262" s="1" t="s">
        <v>17</v>
      </c>
      <c r="H6262" s="1" t="s">
        <v>18</v>
      </c>
      <c r="I6262" s="1">
        <v>17.3</v>
      </c>
      <c r="J6262" s="1" t="s">
        <v>19</v>
      </c>
      <c r="K6262" s="1" t="s">
        <v>1065</v>
      </c>
      <c r="L6262" s="1">
        <v>5</v>
      </c>
      <c r="P6262" s="2">
        <f t="shared" si="406"/>
        <v>57.5</v>
      </c>
      <c r="R6262" t="str">
        <f t="shared" si="405"/>
        <v/>
      </c>
    </row>
    <row r="6263" spans="1:18" ht="20.399999999999999" x14ac:dyDescent="0.35">
      <c r="A6263" s="1">
        <v>6261</v>
      </c>
      <c r="B6263" s="1" t="s">
        <v>2120</v>
      </c>
      <c r="C6263" s="1" t="s">
        <v>129</v>
      </c>
      <c r="D6263" s="1">
        <v>2017</v>
      </c>
      <c r="E6263" s="1">
        <v>21701</v>
      </c>
      <c r="F6263" s="1" t="s">
        <v>28</v>
      </c>
      <c r="G6263" s="1" t="s">
        <v>35</v>
      </c>
      <c r="H6263" s="1" t="s">
        <v>18</v>
      </c>
      <c r="I6263" s="1">
        <v>21.4</v>
      </c>
      <c r="J6263" s="1" t="s">
        <v>24</v>
      </c>
      <c r="K6263" s="1" t="s">
        <v>347</v>
      </c>
      <c r="L6263" s="1">
        <v>5</v>
      </c>
      <c r="M6263" s="1" t="s">
        <v>2121</v>
      </c>
      <c r="P6263" s="2">
        <f t="shared" si="406"/>
        <v>83.1</v>
      </c>
      <c r="Q6263">
        <f t="shared" si="404"/>
        <v>857000</v>
      </c>
      <c r="R6263">
        <f t="shared" si="405"/>
        <v>99.990303383897313</v>
      </c>
    </row>
    <row r="6264" spans="1:18" ht="20.399999999999999" x14ac:dyDescent="0.35">
      <c r="A6264" s="1">
        <v>6262</v>
      </c>
      <c r="B6264" s="1" t="s">
        <v>1929</v>
      </c>
      <c r="C6264" s="1" t="s">
        <v>34</v>
      </c>
      <c r="D6264" s="1">
        <v>2008</v>
      </c>
      <c r="E6264" s="1">
        <v>86033</v>
      </c>
      <c r="F6264" s="1" t="s">
        <v>28</v>
      </c>
      <c r="G6264" s="1" t="s">
        <v>17</v>
      </c>
      <c r="H6264" s="1" t="s">
        <v>18</v>
      </c>
      <c r="I6264" s="1">
        <v>19.7</v>
      </c>
      <c r="J6264" s="1" t="s">
        <v>24</v>
      </c>
      <c r="K6264" s="1" t="s">
        <v>116</v>
      </c>
      <c r="L6264" s="1">
        <v>5</v>
      </c>
      <c r="P6264" s="2">
        <f t="shared" si="406"/>
        <v>46.3</v>
      </c>
      <c r="R6264" t="str">
        <f t="shared" si="405"/>
        <v/>
      </c>
    </row>
    <row r="6265" spans="1:18" ht="20.399999999999999" x14ac:dyDescent="0.35">
      <c r="A6265" s="1">
        <v>6263</v>
      </c>
      <c r="B6265" s="1" t="s">
        <v>811</v>
      </c>
      <c r="C6265" s="1" t="s">
        <v>15</v>
      </c>
      <c r="D6265" s="1">
        <v>2015</v>
      </c>
      <c r="E6265" s="1">
        <v>25000</v>
      </c>
      <c r="F6265" s="1" t="s">
        <v>28</v>
      </c>
      <c r="G6265" s="1" t="s">
        <v>17</v>
      </c>
      <c r="H6265" s="1" t="s">
        <v>18</v>
      </c>
      <c r="I6265" s="1">
        <v>19.100000000000001</v>
      </c>
      <c r="J6265" s="1" t="s">
        <v>24</v>
      </c>
      <c r="K6265" s="1" t="s">
        <v>327</v>
      </c>
      <c r="L6265" s="1">
        <v>5</v>
      </c>
      <c r="P6265" s="2">
        <f t="shared" si="406"/>
        <v>81.86</v>
      </c>
      <c r="R6265" t="str">
        <f t="shared" si="405"/>
        <v/>
      </c>
    </row>
    <row r="6266" spans="1:18" ht="20.399999999999999" x14ac:dyDescent="0.35">
      <c r="A6266" s="1">
        <v>6264</v>
      </c>
      <c r="B6266" s="1" t="s">
        <v>1148</v>
      </c>
      <c r="C6266" s="1" t="s">
        <v>57</v>
      </c>
      <c r="D6266" s="1">
        <v>2011</v>
      </c>
      <c r="E6266" s="1">
        <v>45000</v>
      </c>
      <c r="F6266" s="1" t="s">
        <v>23</v>
      </c>
      <c r="G6266" s="1" t="s">
        <v>17</v>
      </c>
      <c r="H6266" s="1" t="s">
        <v>18</v>
      </c>
      <c r="I6266" s="1">
        <v>21.43</v>
      </c>
      <c r="J6266" s="1" t="s">
        <v>24</v>
      </c>
      <c r="K6266" s="1" t="s">
        <v>566</v>
      </c>
      <c r="L6266" s="1">
        <v>5</v>
      </c>
      <c r="P6266" s="2">
        <f t="shared" si="406"/>
        <v>87.2</v>
      </c>
      <c r="R6266" t="str">
        <f t="shared" si="405"/>
        <v/>
      </c>
    </row>
    <row r="6267" spans="1:18" ht="20.399999999999999" x14ac:dyDescent="0.35">
      <c r="A6267" s="1">
        <v>6265</v>
      </c>
      <c r="B6267" s="1" t="s">
        <v>1028</v>
      </c>
      <c r="C6267" s="1" t="s">
        <v>34</v>
      </c>
      <c r="D6267" s="1">
        <v>2018</v>
      </c>
      <c r="E6267" s="1">
        <v>22987</v>
      </c>
      <c r="F6267" s="1" t="s">
        <v>28</v>
      </c>
      <c r="G6267" s="1" t="s">
        <v>17</v>
      </c>
      <c r="H6267" s="1" t="s">
        <v>18</v>
      </c>
      <c r="I6267" s="1">
        <v>16.47</v>
      </c>
      <c r="J6267" s="1" t="s">
        <v>24</v>
      </c>
      <c r="K6267" s="1" t="s">
        <v>114</v>
      </c>
      <c r="L6267" s="1">
        <v>5</v>
      </c>
      <c r="P6267" s="2">
        <f t="shared" si="406"/>
        <v>73.900000000000006</v>
      </c>
      <c r="R6267" t="str">
        <f t="shared" si="405"/>
        <v/>
      </c>
    </row>
    <row r="6268" spans="1:18" ht="20.399999999999999" x14ac:dyDescent="0.35">
      <c r="A6268" s="1">
        <v>6266</v>
      </c>
      <c r="B6268" s="1" t="s">
        <v>430</v>
      </c>
      <c r="C6268" s="1" t="s">
        <v>43</v>
      </c>
      <c r="D6268" s="1">
        <v>2009</v>
      </c>
      <c r="E6268" s="1">
        <v>48725</v>
      </c>
      <c r="F6268" s="1" t="s">
        <v>28</v>
      </c>
      <c r="G6268" s="1" t="s">
        <v>17</v>
      </c>
      <c r="H6268" s="1" t="s">
        <v>18</v>
      </c>
      <c r="I6268" s="1">
        <v>19.809999999999999</v>
      </c>
      <c r="J6268" s="1" t="s">
        <v>24</v>
      </c>
      <c r="K6268" s="1" t="s">
        <v>351</v>
      </c>
      <c r="L6268" s="1">
        <v>5</v>
      </c>
      <c r="P6268" s="2">
        <f t="shared" si="406"/>
        <v>68.05</v>
      </c>
      <c r="R6268" t="str">
        <f t="shared" si="405"/>
        <v/>
      </c>
    </row>
    <row r="6269" spans="1:18" ht="20.399999999999999" x14ac:dyDescent="0.35">
      <c r="A6269" s="1">
        <v>6267</v>
      </c>
      <c r="B6269" s="1" t="s">
        <v>1299</v>
      </c>
      <c r="C6269" s="1" t="s">
        <v>39</v>
      </c>
      <c r="D6269" s="1">
        <v>2013</v>
      </c>
      <c r="E6269" s="1">
        <v>42500</v>
      </c>
      <c r="F6269" s="1" t="s">
        <v>28</v>
      </c>
      <c r="G6269" s="1" t="s">
        <v>17</v>
      </c>
      <c r="H6269" s="1" t="s">
        <v>18</v>
      </c>
      <c r="I6269" s="1">
        <v>18.899999999999999</v>
      </c>
      <c r="J6269" s="1" t="s">
        <v>24</v>
      </c>
      <c r="K6269" s="1" t="s">
        <v>327</v>
      </c>
      <c r="L6269" s="1">
        <v>5</v>
      </c>
      <c r="M6269" s="1" t="s">
        <v>2879</v>
      </c>
      <c r="P6269" s="2">
        <f t="shared" si="406"/>
        <v>81.86</v>
      </c>
      <c r="Q6269">
        <f t="shared" si="404"/>
        <v>719000</v>
      </c>
      <c r="R6269">
        <f t="shared" si="405"/>
        <v>99.988614742698189</v>
      </c>
    </row>
    <row r="6270" spans="1:18" ht="20.399999999999999" x14ac:dyDescent="0.35">
      <c r="A6270" s="1">
        <v>6268</v>
      </c>
      <c r="B6270" s="1" t="s">
        <v>1077</v>
      </c>
      <c r="C6270" s="1" t="s">
        <v>15</v>
      </c>
      <c r="D6270" s="1">
        <v>2014</v>
      </c>
      <c r="E6270" s="1">
        <v>35000</v>
      </c>
      <c r="F6270" s="1" t="s">
        <v>28</v>
      </c>
      <c r="G6270" s="1" t="s">
        <v>35</v>
      </c>
      <c r="H6270" s="1" t="s">
        <v>18</v>
      </c>
      <c r="I6270" s="1">
        <v>17.100000000000001</v>
      </c>
      <c r="J6270" s="1" t="s">
        <v>24</v>
      </c>
      <c r="K6270" s="1" t="s">
        <v>1078</v>
      </c>
      <c r="L6270" s="1">
        <v>5</v>
      </c>
      <c r="P6270" s="2">
        <f t="shared" si="406"/>
        <v>121.4</v>
      </c>
      <c r="R6270" t="str">
        <f t="shared" si="405"/>
        <v/>
      </c>
    </row>
    <row r="6271" spans="1:18" ht="20.399999999999999" x14ac:dyDescent="0.35">
      <c r="A6271" s="1">
        <v>6269</v>
      </c>
      <c r="B6271" s="1" t="s">
        <v>1607</v>
      </c>
      <c r="C6271" s="1" t="s">
        <v>74</v>
      </c>
      <c r="D6271" s="1">
        <v>2014</v>
      </c>
      <c r="E6271" s="1">
        <v>56000</v>
      </c>
      <c r="F6271" s="1" t="s">
        <v>23</v>
      </c>
      <c r="G6271" s="1" t="s">
        <v>17</v>
      </c>
      <c r="H6271" s="1" t="s">
        <v>36</v>
      </c>
      <c r="I6271" s="1">
        <v>17.8</v>
      </c>
      <c r="J6271" s="1" t="s">
        <v>24</v>
      </c>
      <c r="K6271" s="1" t="s">
        <v>159</v>
      </c>
      <c r="L6271" s="1">
        <v>5</v>
      </c>
      <c r="P6271" s="2">
        <f t="shared" si="406"/>
        <v>68</v>
      </c>
      <c r="R6271" t="str">
        <f t="shared" si="405"/>
        <v/>
      </c>
    </row>
    <row r="6272" spans="1:18" ht="20.399999999999999" x14ac:dyDescent="0.35">
      <c r="A6272" s="1">
        <v>6270</v>
      </c>
      <c r="B6272" s="1" t="s">
        <v>588</v>
      </c>
      <c r="C6272" s="1" t="s">
        <v>39</v>
      </c>
      <c r="D6272" s="1">
        <v>2014</v>
      </c>
      <c r="E6272" s="1">
        <v>10000</v>
      </c>
      <c r="F6272" s="1" t="s">
        <v>23</v>
      </c>
      <c r="G6272" s="1" t="s">
        <v>17</v>
      </c>
      <c r="H6272" s="1" t="s">
        <v>18</v>
      </c>
      <c r="I6272" s="1">
        <v>13.49</v>
      </c>
      <c r="J6272" s="1" t="s">
        <v>24</v>
      </c>
      <c r="K6272" s="1" t="s">
        <v>127</v>
      </c>
      <c r="L6272" s="1">
        <v>5</v>
      </c>
      <c r="P6272" s="2">
        <f t="shared" si="406"/>
        <v>138.03</v>
      </c>
      <c r="R6272" t="str">
        <f t="shared" si="405"/>
        <v/>
      </c>
    </row>
    <row r="6273" spans="1:18" ht="20.399999999999999" x14ac:dyDescent="0.35">
      <c r="A6273" s="1">
        <v>6271</v>
      </c>
      <c r="B6273" s="1" t="s">
        <v>87</v>
      </c>
      <c r="C6273" s="1" t="s">
        <v>15</v>
      </c>
      <c r="D6273" s="1">
        <v>2010</v>
      </c>
      <c r="E6273" s="1">
        <v>15669</v>
      </c>
      <c r="F6273" s="1" t="s">
        <v>28</v>
      </c>
      <c r="G6273" s="1" t="s">
        <v>17</v>
      </c>
      <c r="H6273" s="1" t="s">
        <v>18</v>
      </c>
      <c r="I6273" s="1">
        <v>20.92</v>
      </c>
      <c r="J6273" s="1" t="s">
        <v>24</v>
      </c>
      <c r="K6273" s="1" t="s">
        <v>88</v>
      </c>
      <c r="L6273" s="1">
        <v>5</v>
      </c>
      <c r="P6273" s="2">
        <f t="shared" si="406"/>
        <v>67.099999999999994</v>
      </c>
      <c r="R6273" t="str">
        <f t="shared" si="405"/>
        <v/>
      </c>
    </row>
    <row r="6274" spans="1:18" ht="20.399999999999999" x14ac:dyDescent="0.35">
      <c r="A6274" s="1">
        <v>6272</v>
      </c>
      <c r="B6274" s="1" t="s">
        <v>208</v>
      </c>
      <c r="C6274" s="1" t="s">
        <v>53</v>
      </c>
      <c r="D6274" s="1">
        <v>2016</v>
      </c>
      <c r="E6274" s="1">
        <v>55331</v>
      </c>
      <c r="F6274" s="1" t="s">
        <v>23</v>
      </c>
      <c r="G6274" s="1" t="s">
        <v>35</v>
      </c>
      <c r="H6274" s="1" t="s">
        <v>18</v>
      </c>
      <c r="I6274" s="1">
        <v>17.68</v>
      </c>
      <c r="J6274" s="1" t="s">
        <v>24</v>
      </c>
      <c r="K6274" s="1" t="s">
        <v>139</v>
      </c>
      <c r="L6274" s="1">
        <v>5</v>
      </c>
      <c r="P6274" s="2">
        <f t="shared" si="406"/>
        <v>174.33</v>
      </c>
      <c r="R6274" t="str">
        <f t="shared" si="405"/>
        <v/>
      </c>
    </row>
    <row r="6275" spans="1:18" ht="20.399999999999999" x14ac:dyDescent="0.35">
      <c r="A6275" s="1">
        <v>6273</v>
      </c>
      <c r="B6275" s="1" t="s">
        <v>380</v>
      </c>
      <c r="C6275" s="1" t="s">
        <v>22</v>
      </c>
      <c r="D6275" s="1">
        <v>2015</v>
      </c>
      <c r="E6275" s="1">
        <v>44535</v>
      </c>
      <c r="F6275" s="1" t="s">
        <v>23</v>
      </c>
      <c r="G6275" s="1" t="s">
        <v>17</v>
      </c>
      <c r="H6275" s="1" t="s">
        <v>18</v>
      </c>
      <c r="I6275" s="1">
        <v>20.46</v>
      </c>
      <c r="J6275" s="1" t="s">
        <v>24</v>
      </c>
      <c r="K6275" s="1" t="s">
        <v>72</v>
      </c>
      <c r="L6275" s="1">
        <v>5</v>
      </c>
      <c r="P6275" s="2">
        <f t="shared" si="406"/>
        <v>83.8</v>
      </c>
      <c r="R6275" t="str">
        <f t="shared" si="405"/>
        <v/>
      </c>
    </row>
    <row r="6276" spans="1:18" ht="20.399999999999999" x14ac:dyDescent="0.35">
      <c r="A6276" s="1">
        <v>6274</v>
      </c>
      <c r="B6276" s="1" t="s">
        <v>2880</v>
      </c>
      <c r="C6276" s="1" t="s">
        <v>61</v>
      </c>
      <c r="D6276" s="1">
        <v>2012</v>
      </c>
      <c r="E6276" s="1">
        <v>74000</v>
      </c>
      <c r="F6276" s="1" t="s">
        <v>23</v>
      </c>
      <c r="G6276" s="1" t="s">
        <v>17</v>
      </c>
      <c r="H6276" s="1" t="s">
        <v>18</v>
      </c>
      <c r="I6276" s="1">
        <v>16.55</v>
      </c>
      <c r="J6276" s="1" t="s">
        <v>24</v>
      </c>
      <c r="K6276" s="1" t="s">
        <v>137</v>
      </c>
      <c r="L6276" s="1">
        <v>7</v>
      </c>
      <c r="P6276" s="2">
        <f t="shared" si="406"/>
        <v>105</v>
      </c>
      <c r="R6276" t="str">
        <f t="shared" si="405"/>
        <v/>
      </c>
    </row>
    <row r="6277" spans="1:18" ht="20.399999999999999" x14ac:dyDescent="0.35">
      <c r="A6277" s="1">
        <v>6275</v>
      </c>
      <c r="B6277" s="1" t="s">
        <v>1205</v>
      </c>
      <c r="C6277" s="1" t="s">
        <v>61</v>
      </c>
      <c r="D6277" s="1">
        <v>2014</v>
      </c>
      <c r="E6277" s="1">
        <v>77901</v>
      </c>
      <c r="F6277" s="1" t="s">
        <v>23</v>
      </c>
      <c r="G6277" s="1" t="s">
        <v>17</v>
      </c>
      <c r="H6277" s="1" t="s">
        <v>18</v>
      </c>
      <c r="I6277" s="1">
        <v>12.99</v>
      </c>
      <c r="J6277" s="1" t="s">
        <v>24</v>
      </c>
      <c r="K6277" s="1" t="s">
        <v>247</v>
      </c>
      <c r="L6277" s="1">
        <v>7</v>
      </c>
      <c r="P6277" s="2">
        <f t="shared" si="406"/>
        <v>100.6</v>
      </c>
      <c r="R6277" t="str">
        <f t="shared" si="405"/>
        <v/>
      </c>
    </row>
    <row r="6278" spans="1:18" ht="20.399999999999999" x14ac:dyDescent="0.35">
      <c r="A6278" s="1">
        <v>6276</v>
      </c>
      <c r="B6278" s="1" t="s">
        <v>732</v>
      </c>
      <c r="C6278" s="1" t="s">
        <v>57</v>
      </c>
      <c r="D6278" s="1">
        <v>2010</v>
      </c>
      <c r="E6278" s="1">
        <v>58186</v>
      </c>
      <c r="F6278" s="1" t="s">
        <v>28</v>
      </c>
      <c r="G6278" s="1" t="s">
        <v>17</v>
      </c>
      <c r="H6278" s="1" t="s">
        <v>18</v>
      </c>
      <c r="I6278" s="1">
        <v>17.5</v>
      </c>
      <c r="J6278" s="1" t="s">
        <v>24</v>
      </c>
      <c r="K6278" s="1" t="s">
        <v>733</v>
      </c>
      <c r="L6278" s="1">
        <v>5</v>
      </c>
      <c r="P6278" s="2">
        <f t="shared" si="406"/>
        <v>85.8</v>
      </c>
      <c r="R6278" t="str">
        <f t="shared" si="405"/>
        <v/>
      </c>
    </row>
    <row r="6279" spans="1:18" ht="20.399999999999999" x14ac:dyDescent="0.35">
      <c r="A6279" s="1">
        <v>6277</v>
      </c>
      <c r="B6279" s="1" t="s">
        <v>2619</v>
      </c>
      <c r="C6279" s="1" t="s">
        <v>15</v>
      </c>
      <c r="D6279" s="1">
        <v>2010</v>
      </c>
      <c r="E6279" s="1">
        <v>30000</v>
      </c>
      <c r="F6279" s="1" t="s">
        <v>28</v>
      </c>
      <c r="G6279" s="1" t="s">
        <v>17</v>
      </c>
      <c r="H6279" s="1" t="s">
        <v>18</v>
      </c>
      <c r="I6279" s="1">
        <v>14.2</v>
      </c>
      <c r="J6279" s="1" t="s">
        <v>24</v>
      </c>
      <c r="K6279" s="1" t="s">
        <v>93</v>
      </c>
      <c r="L6279" s="1">
        <v>5</v>
      </c>
      <c r="P6279" s="2">
        <f t="shared" si="406"/>
        <v>102</v>
      </c>
      <c r="R6279" t="str">
        <f t="shared" si="405"/>
        <v/>
      </c>
    </row>
    <row r="6280" spans="1:18" ht="20.399999999999999" x14ac:dyDescent="0.35">
      <c r="A6280" s="1">
        <v>6278</v>
      </c>
      <c r="B6280" s="1" t="s">
        <v>551</v>
      </c>
      <c r="C6280" s="1" t="s">
        <v>74</v>
      </c>
      <c r="D6280" s="1">
        <v>2012</v>
      </c>
      <c r="E6280" s="1">
        <v>90000</v>
      </c>
      <c r="F6280" s="1" t="s">
        <v>23</v>
      </c>
      <c r="G6280" s="1" t="s">
        <v>17</v>
      </c>
      <c r="H6280" s="1" t="s">
        <v>18</v>
      </c>
      <c r="I6280" s="1">
        <v>23.59</v>
      </c>
      <c r="J6280" s="1" t="s">
        <v>24</v>
      </c>
      <c r="K6280" s="1" t="s">
        <v>188</v>
      </c>
      <c r="L6280" s="1">
        <v>5</v>
      </c>
      <c r="P6280" s="2"/>
      <c r="R6280" t="str">
        <f t="shared" si="405"/>
        <v/>
      </c>
    </row>
    <row r="6281" spans="1:18" ht="20.399999999999999" x14ac:dyDescent="0.35">
      <c r="A6281" s="1">
        <v>6279</v>
      </c>
      <c r="B6281" s="1" t="s">
        <v>577</v>
      </c>
      <c r="C6281" s="1" t="s">
        <v>34</v>
      </c>
      <c r="D6281" s="1">
        <v>2018</v>
      </c>
      <c r="E6281" s="1">
        <v>14730</v>
      </c>
      <c r="F6281" s="1" t="s">
        <v>28</v>
      </c>
      <c r="G6281" s="1" t="s">
        <v>35</v>
      </c>
      <c r="H6281" s="1" t="s">
        <v>18</v>
      </c>
      <c r="I6281" s="1">
        <v>13.5</v>
      </c>
      <c r="J6281" s="1" t="s">
        <v>24</v>
      </c>
      <c r="K6281" s="1" t="s">
        <v>578</v>
      </c>
      <c r="L6281" s="1">
        <v>5</v>
      </c>
      <c r="M6281" s="1" t="s">
        <v>2881</v>
      </c>
      <c r="P6281" s="2">
        <f t="shared" ref="P6281:P6312" si="407">--LEFT(K6281, FIND(" ", K6281) - 1)</f>
        <v>246.74</v>
      </c>
      <c r="Q6281">
        <f t="shared" si="404"/>
        <v>5698000</v>
      </c>
      <c r="R6281">
        <f t="shared" si="405"/>
        <v>99.995669708669709</v>
      </c>
    </row>
    <row r="6282" spans="1:18" ht="20.399999999999999" x14ac:dyDescent="0.35">
      <c r="A6282" s="1">
        <v>6280</v>
      </c>
      <c r="B6282" s="1" t="s">
        <v>115</v>
      </c>
      <c r="C6282" s="1" t="s">
        <v>43</v>
      </c>
      <c r="D6282" s="1">
        <v>2013</v>
      </c>
      <c r="E6282" s="1">
        <v>40000</v>
      </c>
      <c r="F6282" s="1" t="s">
        <v>28</v>
      </c>
      <c r="G6282" s="1" t="s">
        <v>17</v>
      </c>
      <c r="H6282" s="1" t="s">
        <v>36</v>
      </c>
      <c r="I6282" s="1">
        <v>19.7</v>
      </c>
      <c r="J6282" s="1" t="s">
        <v>24</v>
      </c>
      <c r="K6282" s="1" t="s">
        <v>116</v>
      </c>
      <c r="L6282" s="1">
        <v>5</v>
      </c>
      <c r="P6282" s="2">
        <f t="shared" si="407"/>
        <v>46.3</v>
      </c>
      <c r="R6282" t="str">
        <f t="shared" si="405"/>
        <v/>
      </c>
    </row>
    <row r="6283" spans="1:18" ht="20.399999999999999" x14ac:dyDescent="0.35">
      <c r="A6283" s="1">
        <v>6281</v>
      </c>
      <c r="B6283" s="1" t="s">
        <v>1439</v>
      </c>
      <c r="C6283" s="1" t="s">
        <v>27</v>
      </c>
      <c r="D6283" s="1">
        <v>2007</v>
      </c>
      <c r="E6283" s="1">
        <v>88107</v>
      </c>
      <c r="F6283" s="1" t="s">
        <v>28</v>
      </c>
      <c r="G6283" s="1" t="s">
        <v>17</v>
      </c>
      <c r="H6283" s="1" t="s">
        <v>36</v>
      </c>
      <c r="I6283" s="1">
        <v>15.26</v>
      </c>
      <c r="J6283" s="1" t="s">
        <v>24</v>
      </c>
      <c r="K6283" s="1" t="s">
        <v>1440</v>
      </c>
      <c r="L6283" s="1">
        <v>5</v>
      </c>
      <c r="P6283" s="2">
        <f t="shared" si="407"/>
        <v>74.900000000000006</v>
      </c>
      <c r="R6283" t="str">
        <f t="shared" si="405"/>
        <v/>
      </c>
    </row>
    <row r="6284" spans="1:18" ht="20.399999999999999" x14ac:dyDescent="0.35">
      <c r="A6284" s="1">
        <v>6282</v>
      </c>
      <c r="B6284" s="1" t="s">
        <v>1512</v>
      </c>
      <c r="C6284" s="1" t="s">
        <v>61</v>
      </c>
      <c r="D6284" s="1">
        <v>2012</v>
      </c>
      <c r="E6284" s="1">
        <v>53226</v>
      </c>
      <c r="F6284" s="1" t="s">
        <v>23</v>
      </c>
      <c r="G6284" s="1" t="s">
        <v>17</v>
      </c>
      <c r="H6284" s="1" t="s">
        <v>36</v>
      </c>
      <c r="I6284" s="1">
        <v>20.64</v>
      </c>
      <c r="J6284" s="1" t="s">
        <v>24</v>
      </c>
      <c r="K6284" s="1" t="s">
        <v>181</v>
      </c>
      <c r="L6284" s="1">
        <v>5</v>
      </c>
      <c r="M6284" s="1" t="s">
        <v>2882</v>
      </c>
      <c r="P6284" s="2">
        <f t="shared" si="407"/>
        <v>108.5</v>
      </c>
      <c r="Q6284">
        <f t="shared" ref="Q6284:Q6338" si="408">VALUE(SUBSTITUTE(SUBSTITUTE(TRIM(M6284), CHAR(160), ""), " Lakh", "")) * 100000</f>
        <v>1413000</v>
      </c>
      <c r="R6284">
        <f t="shared" si="405"/>
        <v>99.992321302193915</v>
      </c>
    </row>
    <row r="6285" spans="1:18" ht="20.399999999999999" x14ac:dyDescent="0.35">
      <c r="A6285" s="1">
        <v>6283</v>
      </c>
      <c r="B6285" s="1" t="s">
        <v>59</v>
      </c>
      <c r="C6285" s="1" t="s">
        <v>39</v>
      </c>
      <c r="D6285" s="1">
        <v>2013</v>
      </c>
      <c r="E6285" s="1">
        <v>76000</v>
      </c>
      <c r="F6285" s="1" t="s">
        <v>23</v>
      </c>
      <c r="G6285" s="1" t="s">
        <v>17</v>
      </c>
      <c r="H6285" s="1" t="s">
        <v>18</v>
      </c>
      <c r="I6285" s="1">
        <v>25.2</v>
      </c>
      <c r="J6285" s="1" t="s">
        <v>24</v>
      </c>
      <c r="K6285" s="1" t="s">
        <v>51</v>
      </c>
      <c r="L6285" s="1">
        <v>5</v>
      </c>
      <c r="P6285" s="2">
        <f t="shared" si="407"/>
        <v>74</v>
      </c>
      <c r="R6285" t="str">
        <f t="shared" ref="R6285:R6348" si="409">IF(Q6285&lt;&gt;"", ((Q6285 - P6285) / Q6285) * 100, "")</f>
        <v/>
      </c>
    </row>
    <row r="6286" spans="1:18" ht="20.399999999999999" x14ac:dyDescent="0.35">
      <c r="A6286" s="1">
        <v>6284</v>
      </c>
      <c r="B6286" s="1" t="s">
        <v>922</v>
      </c>
      <c r="C6286" s="1" t="s">
        <v>39</v>
      </c>
      <c r="D6286" s="1">
        <v>2008</v>
      </c>
      <c r="E6286" s="1">
        <v>200000</v>
      </c>
      <c r="F6286" s="1" t="s">
        <v>23</v>
      </c>
      <c r="G6286" s="1" t="s">
        <v>17</v>
      </c>
      <c r="H6286" s="1" t="s">
        <v>36</v>
      </c>
      <c r="I6286" s="1">
        <v>12.8</v>
      </c>
      <c r="J6286" s="1" t="s">
        <v>24</v>
      </c>
      <c r="K6286" s="1" t="s">
        <v>93</v>
      </c>
      <c r="L6286" s="1">
        <v>8</v>
      </c>
      <c r="P6286" s="2">
        <f t="shared" si="407"/>
        <v>102</v>
      </c>
      <c r="R6286" t="str">
        <f t="shared" si="409"/>
        <v/>
      </c>
    </row>
    <row r="6287" spans="1:18" ht="20.399999999999999" x14ac:dyDescent="0.35">
      <c r="A6287" s="1">
        <v>6285</v>
      </c>
      <c r="B6287" s="1" t="s">
        <v>571</v>
      </c>
      <c r="C6287" s="1" t="s">
        <v>39</v>
      </c>
      <c r="D6287" s="1">
        <v>2013</v>
      </c>
      <c r="E6287" s="1">
        <v>73000</v>
      </c>
      <c r="F6287" s="1" t="s">
        <v>23</v>
      </c>
      <c r="G6287" s="1" t="s">
        <v>35</v>
      </c>
      <c r="H6287" s="1" t="s">
        <v>18</v>
      </c>
      <c r="I6287" s="1">
        <v>14.21</v>
      </c>
      <c r="J6287" s="1" t="s">
        <v>24</v>
      </c>
      <c r="K6287" s="1" t="s">
        <v>572</v>
      </c>
      <c r="L6287" s="1">
        <v>5</v>
      </c>
      <c r="P6287" s="2">
        <f t="shared" si="407"/>
        <v>203</v>
      </c>
      <c r="R6287" t="str">
        <f t="shared" si="409"/>
        <v/>
      </c>
    </row>
    <row r="6288" spans="1:18" ht="20.399999999999999" x14ac:dyDescent="0.35">
      <c r="A6288" s="1">
        <v>6286</v>
      </c>
      <c r="B6288" s="1" t="s">
        <v>1623</v>
      </c>
      <c r="C6288" s="1" t="s">
        <v>43</v>
      </c>
      <c r="D6288" s="1">
        <v>2009</v>
      </c>
      <c r="E6288" s="1">
        <v>77200</v>
      </c>
      <c r="F6288" s="1" t="s">
        <v>28</v>
      </c>
      <c r="G6288" s="1" t="s">
        <v>17</v>
      </c>
      <c r="H6288" s="1" t="s">
        <v>36</v>
      </c>
      <c r="I6288" s="1">
        <v>13.2</v>
      </c>
      <c r="J6288" s="1" t="s">
        <v>24</v>
      </c>
      <c r="K6288" s="1" t="s">
        <v>606</v>
      </c>
      <c r="L6288" s="1">
        <v>5</v>
      </c>
      <c r="P6288" s="2">
        <f t="shared" si="407"/>
        <v>94</v>
      </c>
      <c r="R6288" t="str">
        <f t="shared" si="409"/>
        <v/>
      </c>
    </row>
    <row r="6289" spans="1:18" ht="20.399999999999999" x14ac:dyDescent="0.35">
      <c r="A6289" s="1">
        <v>6287</v>
      </c>
      <c r="B6289" s="1" t="s">
        <v>33</v>
      </c>
      <c r="C6289" s="1" t="s">
        <v>61</v>
      </c>
      <c r="D6289" s="1">
        <v>2012</v>
      </c>
      <c r="E6289" s="1">
        <v>67000</v>
      </c>
      <c r="F6289" s="1" t="s">
        <v>23</v>
      </c>
      <c r="G6289" s="1" t="s">
        <v>35</v>
      </c>
      <c r="H6289" s="1" t="s">
        <v>36</v>
      </c>
      <c r="I6289" s="1">
        <v>15.2</v>
      </c>
      <c r="J6289" s="1" t="s">
        <v>24</v>
      </c>
      <c r="K6289" s="1" t="s">
        <v>37</v>
      </c>
      <c r="L6289" s="1">
        <v>5</v>
      </c>
      <c r="P6289" s="2">
        <f t="shared" si="407"/>
        <v>140.80000000000001</v>
      </c>
      <c r="R6289" t="str">
        <f t="shared" si="409"/>
        <v/>
      </c>
    </row>
    <row r="6290" spans="1:18" ht="20.399999999999999" x14ac:dyDescent="0.35">
      <c r="A6290" s="1">
        <v>6288</v>
      </c>
      <c r="B6290" s="1" t="s">
        <v>1850</v>
      </c>
      <c r="C6290" s="1" t="s">
        <v>39</v>
      </c>
      <c r="D6290" s="1">
        <v>2005</v>
      </c>
      <c r="E6290" s="1">
        <v>150000</v>
      </c>
      <c r="F6290" s="1" t="s">
        <v>23</v>
      </c>
      <c r="G6290" s="1" t="s">
        <v>17</v>
      </c>
      <c r="H6290" s="1" t="s">
        <v>36</v>
      </c>
      <c r="I6290" s="1">
        <v>14.8</v>
      </c>
      <c r="J6290" s="1" t="s">
        <v>24</v>
      </c>
      <c r="K6290" s="1" t="s">
        <v>84</v>
      </c>
      <c r="L6290" s="1">
        <v>10</v>
      </c>
      <c r="P6290" s="2">
        <f t="shared" si="407"/>
        <v>80</v>
      </c>
      <c r="R6290" t="str">
        <f t="shared" si="409"/>
        <v/>
      </c>
    </row>
    <row r="6291" spans="1:18" ht="20.399999999999999" x14ac:dyDescent="0.35">
      <c r="A6291" s="1">
        <v>6289</v>
      </c>
      <c r="B6291" s="1" t="s">
        <v>1462</v>
      </c>
      <c r="C6291" s="1" t="s">
        <v>43</v>
      </c>
      <c r="D6291" s="1">
        <v>2009</v>
      </c>
      <c r="E6291" s="1">
        <v>145278</v>
      </c>
      <c r="F6291" s="1" t="s">
        <v>23</v>
      </c>
      <c r="G6291" s="1" t="s">
        <v>17</v>
      </c>
      <c r="H6291" s="1" t="s">
        <v>36</v>
      </c>
      <c r="I6291" s="1">
        <v>11.68</v>
      </c>
      <c r="J6291" s="1" t="s">
        <v>24</v>
      </c>
      <c r="K6291" s="1" t="s">
        <v>331</v>
      </c>
      <c r="L6291" s="1">
        <v>8</v>
      </c>
      <c r="P6291" s="2">
        <f t="shared" si="407"/>
        <v>112</v>
      </c>
      <c r="R6291" t="str">
        <f t="shared" si="409"/>
        <v/>
      </c>
    </row>
    <row r="6292" spans="1:18" ht="20.399999999999999" x14ac:dyDescent="0.35">
      <c r="A6292" s="1">
        <v>6290</v>
      </c>
      <c r="B6292" s="1" t="s">
        <v>2883</v>
      </c>
      <c r="C6292" s="1" t="s">
        <v>27</v>
      </c>
      <c r="D6292" s="1">
        <v>2015</v>
      </c>
      <c r="E6292" s="1">
        <v>62083</v>
      </c>
      <c r="F6292" s="1" t="s">
        <v>23</v>
      </c>
      <c r="G6292" s="1" t="s">
        <v>17</v>
      </c>
      <c r="H6292" s="1" t="s">
        <v>18</v>
      </c>
      <c r="I6292" s="1">
        <v>21.19</v>
      </c>
      <c r="J6292" s="1" t="s">
        <v>24</v>
      </c>
      <c r="K6292" s="1" t="s">
        <v>32</v>
      </c>
      <c r="L6292" s="1">
        <v>5</v>
      </c>
      <c r="M6292" s="1" t="s">
        <v>636</v>
      </c>
      <c r="P6292" s="2">
        <f t="shared" si="407"/>
        <v>88.76</v>
      </c>
      <c r="Q6292">
        <f t="shared" si="408"/>
        <v>1148000</v>
      </c>
      <c r="R6292">
        <f t="shared" si="409"/>
        <v>99.992268292682922</v>
      </c>
    </row>
    <row r="6293" spans="1:18" ht="20.399999999999999" x14ac:dyDescent="0.35">
      <c r="A6293" s="1">
        <v>6291</v>
      </c>
      <c r="B6293" s="1" t="s">
        <v>244</v>
      </c>
      <c r="C6293" s="1" t="s">
        <v>22</v>
      </c>
      <c r="D6293" s="1">
        <v>2010</v>
      </c>
      <c r="E6293" s="1">
        <v>61696</v>
      </c>
      <c r="F6293" s="1" t="s">
        <v>28</v>
      </c>
      <c r="G6293" s="1" t="s">
        <v>17</v>
      </c>
      <c r="H6293" s="1" t="s">
        <v>18</v>
      </c>
      <c r="I6293" s="1">
        <v>13.5</v>
      </c>
      <c r="J6293" s="1" t="s">
        <v>24</v>
      </c>
      <c r="K6293" s="1" t="s">
        <v>245</v>
      </c>
      <c r="L6293" s="1">
        <v>5</v>
      </c>
      <c r="P6293" s="2">
        <f t="shared" si="407"/>
        <v>130</v>
      </c>
      <c r="R6293" t="str">
        <f t="shared" si="409"/>
        <v/>
      </c>
    </row>
    <row r="6294" spans="1:18" ht="20.399999999999999" x14ac:dyDescent="0.35">
      <c r="A6294" s="1">
        <v>6292</v>
      </c>
      <c r="B6294" s="1" t="s">
        <v>1561</v>
      </c>
      <c r="C6294" s="1" t="s">
        <v>129</v>
      </c>
      <c r="D6294" s="1">
        <v>2017</v>
      </c>
      <c r="E6294" s="1">
        <v>28000</v>
      </c>
      <c r="F6294" s="1" t="s">
        <v>23</v>
      </c>
      <c r="G6294" s="1" t="s">
        <v>17</v>
      </c>
      <c r="H6294" s="1" t="s">
        <v>18</v>
      </c>
      <c r="I6294" s="1">
        <v>23</v>
      </c>
      <c r="J6294" s="1" t="s">
        <v>24</v>
      </c>
      <c r="K6294" s="1" t="s">
        <v>1083</v>
      </c>
      <c r="L6294" s="1">
        <v>5</v>
      </c>
      <c r="M6294" s="1" t="s">
        <v>1125</v>
      </c>
      <c r="P6294" s="2">
        <f t="shared" si="407"/>
        <v>98.96</v>
      </c>
      <c r="Q6294">
        <f t="shared" si="408"/>
        <v>1120000</v>
      </c>
      <c r="R6294">
        <f t="shared" si="409"/>
        <v>99.991164285714291</v>
      </c>
    </row>
    <row r="6295" spans="1:18" ht="20.399999999999999" x14ac:dyDescent="0.35">
      <c r="A6295" s="1">
        <v>6293</v>
      </c>
      <c r="B6295" s="1" t="s">
        <v>600</v>
      </c>
      <c r="C6295" s="1" t="s">
        <v>34</v>
      </c>
      <c r="D6295" s="1">
        <v>2013</v>
      </c>
      <c r="E6295" s="1">
        <v>50142</v>
      </c>
      <c r="F6295" s="1" t="s">
        <v>23</v>
      </c>
      <c r="G6295" s="1" t="s">
        <v>35</v>
      </c>
      <c r="H6295" s="1" t="s">
        <v>18</v>
      </c>
      <c r="I6295" s="1">
        <v>14.84</v>
      </c>
      <c r="J6295" s="1" t="s">
        <v>24</v>
      </c>
      <c r="K6295" s="1" t="s">
        <v>163</v>
      </c>
      <c r="L6295" s="1">
        <v>5</v>
      </c>
      <c r="P6295" s="2">
        <f t="shared" si="407"/>
        <v>170</v>
      </c>
      <c r="R6295" t="str">
        <f t="shared" si="409"/>
        <v/>
      </c>
    </row>
    <row r="6296" spans="1:18" ht="20.399999999999999" x14ac:dyDescent="0.35">
      <c r="A6296" s="1">
        <v>6294</v>
      </c>
      <c r="B6296" s="1" t="s">
        <v>336</v>
      </c>
      <c r="C6296" s="1" t="s">
        <v>15</v>
      </c>
      <c r="D6296" s="1">
        <v>2014</v>
      </c>
      <c r="E6296" s="1">
        <v>45000</v>
      </c>
      <c r="F6296" s="1" t="s">
        <v>28</v>
      </c>
      <c r="G6296" s="1" t="s">
        <v>35</v>
      </c>
      <c r="H6296" s="1" t="s">
        <v>18</v>
      </c>
      <c r="I6296" s="1">
        <v>13.7</v>
      </c>
      <c r="J6296" s="1" t="s">
        <v>24</v>
      </c>
      <c r="K6296" s="1" t="s">
        <v>337</v>
      </c>
      <c r="L6296" s="1">
        <v>5</v>
      </c>
      <c r="P6296" s="2">
        <f t="shared" si="407"/>
        <v>157.75</v>
      </c>
      <c r="R6296" t="str">
        <f t="shared" si="409"/>
        <v/>
      </c>
    </row>
    <row r="6297" spans="1:18" ht="20.399999999999999" x14ac:dyDescent="0.35">
      <c r="A6297" s="1">
        <v>6295</v>
      </c>
      <c r="B6297" s="1" t="s">
        <v>297</v>
      </c>
      <c r="C6297" s="1" t="s">
        <v>22</v>
      </c>
      <c r="D6297" s="1">
        <v>2014</v>
      </c>
      <c r="E6297" s="1">
        <v>97513</v>
      </c>
      <c r="F6297" s="1" t="s">
        <v>23</v>
      </c>
      <c r="G6297" s="1" t="s">
        <v>17</v>
      </c>
      <c r="H6297" s="1" t="s">
        <v>18</v>
      </c>
      <c r="I6297" s="1">
        <v>21.14</v>
      </c>
      <c r="J6297" s="1" t="s">
        <v>24</v>
      </c>
      <c r="K6297" s="1" t="s">
        <v>298</v>
      </c>
      <c r="L6297" s="1">
        <v>5</v>
      </c>
      <c r="P6297" s="2">
        <f t="shared" si="407"/>
        <v>103.52</v>
      </c>
      <c r="R6297" t="str">
        <f t="shared" si="409"/>
        <v/>
      </c>
    </row>
    <row r="6298" spans="1:18" ht="20.399999999999999" x14ac:dyDescent="0.35">
      <c r="A6298" s="1">
        <v>6296</v>
      </c>
      <c r="B6298" s="1" t="s">
        <v>819</v>
      </c>
      <c r="C6298" s="1" t="s">
        <v>15</v>
      </c>
      <c r="D6298" s="1">
        <v>2011</v>
      </c>
      <c r="E6298" s="1">
        <v>55000</v>
      </c>
      <c r="F6298" s="1" t="s">
        <v>28</v>
      </c>
      <c r="G6298" s="1" t="s">
        <v>35</v>
      </c>
      <c r="H6298" s="1" t="s">
        <v>36</v>
      </c>
      <c r="I6298" s="1">
        <v>12.3</v>
      </c>
      <c r="J6298" s="1" t="s">
        <v>24</v>
      </c>
      <c r="K6298" s="1" t="s">
        <v>820</v>
      </c>
      <c r="L6298" s="1">
        <v>5</v>
      </c>
      <c r="P6298" s="2">
        <f t="shared" si="407"/>
        <v>185</v>
      </c>
      <c r="R6298" t="str">
        <f t="shared" si="409"/>
        <v/>
      </c>
    </row>
    <row r="6299" spans="1:18" ht="20.399999999999999" x14ac:dyDescent="0.35">
      <c r="A6299" s="1">
        <v>6297</v>
      </c>
      <c r="B6299" s="1" t="s">
        <v>563</v>
      </c>
      <c r="C6299" s="1" t="s">
        <v>39</v>
      </c>
      <c r="D6299" s="1">
        <v>2004</v>
      </c>
      <c r="E6299" s="1">
        <v>82000</v>
      </c>
      <c r="F6299" s="1" t="s">
        <v>28</v>
      </c>
      <c r="G6299" s="1" t="s">
        <v>17</v>
      </c>
      <c r="H6299" s="1" t="s">
        <v>36</v>
      </c>
      <c r="I6299" s="1">
        <v>16.100000000000001</v>
      </c>
      <c r="J6299" s="1" t="s">
        <v>24</v>
      </c>
      <c r="K6299" s="1" t="s">
        <v>564</v>
      </c>
      <c r="L6299" s="1">
        <v>4</v>
      </c>
      <c r="P6299" s="2">
        <f t="shared" si="407"/>
        <v>37</v>
      </c>
      <c r="R6299" t="str">
        <f t="shared" si="409"/>
        <v/>
      </c>
    </row>
    <row r="6300" spans="1:18" ht="20.399999999999999" x14ac:dyDescent="0.35">
      <c r="A6300" s="1">
        <v>6298</v>
      </c>
      <c r="B6300" s="1" t="s">
        <v>140</v>
      </c>
      <c r="C6300" s="1" t="s">
        <v>61</v>
      </c>
      <c r="D6300" s="1">
        <v>2013</v>
      </c>
      <c r="E6300" s="1">
        <v>71501</v>
      </c>
      <c r="F6300" s="1" t="s">
        <v>23</v>
      </c>
      <c r="G6300" s="1" t="s">
        <v>17</v>
      </c>
      <c r="H6300" s="1" t="s">
        <v>18</v>
      </c>
      <c r="I6300" s="1">
        <v>22.9</v>
      </c>
      <c r="J6300" s="1" t="s">
        <v>24</v>
      </c>
      <c r="K6300" s="1" t="s">
        <v>51</v>
      </c>
      <c r="L6300" s="1">
        <v>5</v>
      </c>
      <c r="P6300" s="2">
        <f t="shared" si="407"/>
        <v>74</v>
      </c>
      <c r="R6300" t="str">
        <f t="shared" si="409"/>
        <v/>
      </c>
    </row>
    <row r="6301" spans="1:18" ht="20.399999999999999" x14ac:dyDescent="0.35">
      <c r="A6301" s="1">
        <v>6299</v>
      </c>
      <c r="B6301" s="1" t="s">
        <v>2884</v>
      </c>
      <c r="C6301" s="1" t="s">
        <v>39</v>
      </c>
      <c r="D6301" s="1">
        <v>2017</v>
      </c>
      <c r="E6301" s="1">
        <v>23000</v>
      </c>
      <c r="F6301" s="1" t="s">
        <v>23</v>
      </c>
      <c r="G6301" s="1" t="s">
        <v>17</v>
      </c>
      <c r="H6301" s="1" t="s">
        <v>18</v>
      </c>
      <c r="I6301" s="1">
        <v>21.9</v>
      </c>
      <c r="J6301" s="1" t="s">
        <v>24</v>
      </c>
      <c r="K6301" s="1" t="s">
        <v>69</v>
      </c>
      <c r="L6301" s="1">
        <v>7</v>
      </c>
      <c r="M6301" s="1" t="s">
        <v>2882</v>
      </c>
      <c r="P6301" s="2">
        <f t="shared" si="407"/>
        <v>98.6</v>
      </c>
      <c r="Q6301">
        <f t="shared" si="408"/>
        <v>1413000</v>
      </c>
      <c r="R6301">
        <f t="shared" si="409"/>
        <v>99.993021939136582</v>
      </c>
    </row>
    <row r="6302" spans="1:18" ht="20.399999999999999" x14ac:dyDescent="0.35">
      <c r="A6302" s="1">
        <v>6300</v>
      </c>
      <c r="B6302" s="1" t="s">
        <v>484</v>
      </c>
      <c r="C6302" s="1" t="s">
        <v>53</v>
      </c>
      <c r="D6302" s="1">
        <v>2015</v>
      </c>
      <c r="E6302" s="1">
        <v>66095</v>
      </c>
      <c r="F6302" s="1" t="s">
        <v>23</v>
      </c>
      <c r="G6302" s="1" t="s">
        <v>35</v>
      </c>
      <c r="H6302" s="1" t="s">
        <v>18</v>
      </c>
      <c r="I6302" s="1">
        <v>17.68</v>
      </c>
      <c r="J6302" s="1" t="s">
        <v>24</v>
      </c>
      <c r="K6302" s="1" t="s">
        <v>139</v>
      </c>
      <c r="L6302" s="1">
        <v>5</v>
      </c>
      <c r="P6302" s="2">
        <f t="shared" si="407"/>
        <v>174.33</v>
      </c>
      <c r="R6302" t="str">
        <f t="shared" si="409"/>
        <v/>
      </c>
    </row>
    <row r="6303" spans="1:18" ht="20.399999999999999" x14ac:dyDescent="0.35">
      <c r="A6303" s="1">
        <v>6301</v>
      </c>
      <c r="B6303" s="1" t="s">
        <v>293</v>
      </c>
      <c r="C6303" s="1" t="s">
        <v>15</v>
      </c>
      <c r="D6303" s="1">
        <v>2014</v>
      </c>
      <c r="E6303" s="1">
        <v>49500</v>
      </c>
      <c r="F6303" s="1" t="s">
        <v>23</v>
      </c>
      <c r="G6303" s="1" t="s">
        <v>17</v>
      </c>
      <c r="H6303" s="1" t="s">
        <v>18</v>
      </c>
      <c r="I6303" s="1">
        <v>11.5</v>
      </c>
      <c r="J6303" s="1" t="s">
        <v>24</v>
      </c>
      <c r="K6303" s="1" t="s">
        <v>294</v>
      </c>
      <c r="L6303" s="1">
        <v>7</v>
      </c>
      <c r="P6303" s="2">
        <f t="shared" si="407"/>
        <v>171</v>
      </c>
      <c r="R6303" t="str">
        <f t="shared" si="409"/>
        <v/>
      </c>
    </row>
    <row r="6304" spans="1:18" ht="20.399999999999999" x14ac:dyDescent="0.35">
      <c r="A6304" s="1">
        <v>6302</v>
      </c>
      <c r="B6304" s="1" t="s">
        <v>2885</v>
      </c>
      <c r="C6304" s="1" t="s">
        <v>27</v>
      </c>
      <c r="D6304" s="1">
        <v>2009</v>
      </c>
      <c r="E6304" s="1">
        <v>90000</v>
      </c>
      <c r="F6304" s="1" t="s">
        <v>28</v>
      </c>
      <c r="G6304" s="1" t="s">
        <v>17</v>
      </c>
      <c r="H6304" s="1" t="s">
        <v>18</v>
      </c>
      <c r="I6304" s="1">
        <v>13.4</v>
      </c>
      <c r="J6304" s="1" t="s">
        <v>24</v>
      </c>
      <c r="K6304" s="1" t="s">
        <v>693</v>
      </c>
      <c r="L6304" s="1">
        <v>5</v>
      </c>
      <c r="P6304" s="2">
        <f t="shared" si="407"/>
        <v>164.7</v>
      </c>
      <c r="R6304" t="str">
        <f t="shared" si="409"/>
        <v/>
      </c>
    </row>
    <row r="6305" spans="1:18" ht="20.399999999999999" x14ac:dyDescent="0.35">
      <c r="A6305" s="1">
        <v>6303</v>
      </c>
      <c r="B6305" s="1" t="s">
        <v>1273</v>
      </c>
      <c r="C6305" s="1" t="s">
        <v>15</v>
      </c>
      <c r="D6305" s="1">
        <v>2017</v>
      </c>
      <c r="E6305" s="1">
        <v>25384</v>
      </c>
      <c r="F6305" s="1" t="s">
        <v>28</v>
      </c>
      <c r="G6305" s="1" t="s">
        <v>17</v>
      </c>
      <c r="H6305" s="1" t="s">
        <v>18</v>
      </c>
      <c r="I6305" s="1">
        <v>20.89</v>
      </c>
      <c r="J6305" s="1" t="s">
        <v>24</v>
      </c>
      <c r="K6305" s="1" t="s">
        <v>291</v>
      </c>
      <c r="L6305" s="1">
        <v>5</v>
      </c>
      <c r="M6305" s="1" t="s">
        <v>231</v>
      </c>
      <c r="P6305" s="2">
        <f t="shared" si="407"/>
        <v>81.8</v>
      </c>
      <c r="Q6305">
        <f t="shared" si="408"/>
        <v>641000</v>
      </c>
      <c r="R6305">
        <f t="shared" si="409"/>
        <v>99.987238689547581</v>
      </c>
    </row>
    <row r="6306" spans="1:18" ht="20.399999999999999" x14ac:dyDescent="0.35">
      <c r="A6306" s="1">
        <v>6304</v>
      </c>
      <c r="B6306" s="1" t="s">
        <v>1338</v>
      </c>
      <c r="C6306" s="1" t="s">
        <v>61</v>
      </c>
      <c r="D6306" s="1">
        <v>2016</v>
      </c>
      <c r="E6306" s="1">
        <v>27529</v>
      </c>
      <c r="F6306" s="1" t="s">
        <v>28</v>
      </c>
      <c r="G6306" s="1" t="s">
        <v>17</v>
      </c>
      <c r="H6306" s="1" t="s">
        <v>36</v>
      </c>
      <c r="I6306" s="1">
        <v>17.010000000000002</v>
      </c>
      <c r="J6306" s="1" t="s">
        <v>24</v>
      </c>
      <c r="K6306" s="1" t="s">
        <v>283</v>
      </c>
      <c r="L6306" s="1">
        <v>5</v>
      </c>
      <c r="P6306" s="2">
        <f t="shared" si="407"/>
        <v>121.3</v>
      </c>
      <c r="R6306" t="str">
        <f t="shared" si="409"/>
        <v/>
      </c>
    </row>
    <row r="6307" spans="1:18" ht="20.399999999999999" x14ac:dyDescent="0.35">
      <c r="A6307" s="1">
        <v>6305</v>
      </c>
      <c r="B6307" s="1" t="s">
        <v>798</v>
      </c>
      <c r="C6307" s="1" t="s">
        <v>53</v>
      </c>
      <c r="D6307" s="1">
        <v>2012</v>
      </c>
      <c r="E6307" s="1">
        <v>69297</v>
      </c>
      <c r="F6307" s="1" t="s">
        <v>28</v>
      </c>
      <c r="G6307" s="1" t="s">
        <v>17</v>
      </c>
      <c r="H6307" s="1" t="s">
        <v>18</v>
      </c>
      <c r="I6307" s="1">
        <v>16.8</v>
      </c>
      <c r="J6307" s="1" t="s">
        <v>24</v>
      </c>
      <c r="K6307" s="1" t="s">
        <v>58</v>
      </c>
      <c r="L6307" s="1">
        <v>5</v>
      </c>
      <c r="P6307" s="2">
        <f t="shared" si="407"/>
        <v>116.3</v>
      </c>
      <c r="R6307" t="str">
        <f t="shared" si="409"/>
        <v/>
      </c>
    </row>
    <row r="6308" spans="1:18" ht="20.399999999999999" x14ac:dyDescent="0.35">
      <c r="A6308" s="1">
        <v>6306</v>
      </c>
      <c r="B6308" s="1" t="s">
        <v>2015</v>
      </c>
      <c r="C6308" s="1" t="s">
        <v>39</v>
      </c>
      <c r="D6308" s="1">
        <v>2009</v>
      </c>
      <c r="E6308" s="1">
        <v>66000</v>
      </c>
      <c r="F6308" s="1" t="s">
        <v>28</v>
      </c>
      <c r="G6308" s="1" t="s">
        <v>17</v>
      </c>
      <c r="H6308" s="1" t="s">
        <v>18</v>
      </c>
      <c r="I6308" s="1">
        <v>17</v>
      </c>
      <c r="J6308" s="1" t="s">
        <v>24</v>
      </c>
      <c r="K6308" s="1" t="s">
        <v>466</v>
      </c>
      <c r="L6308" s="1">
        <v>5</v>
      </c>
      <c r="P6308" s="2">
        <f t="shared" si="407"/>
        <v>118</v>
      </c>
      <c r="R6308" t="str">
        <f t="shared" si="409"/>
        <v/>
      </c>
    </row>
    <row r="6309" spans="1:18" ht="20.399999999999999" x14ac:dyDescent="0.35">
      <c r="A6309" s="1">
        <v>6307</v>
      </c>
      <c r="B6309" s="1" t="s">
        <v>393</v>
      </c>
      <c r="C6309" s="1" t="s">
        <v>39</v>
      </c>
      <c r="D6309" s="1">
        <v>2012</v>
      </c>
      <c r="E6309" s="1">
        <v>20000</v>
      </c>
      <c r="F6309" s="1" t="s">
        <v>23</v>
      </c>
      <c r="G6309" s="1" t="s">
        <v>17</v>
      </c>
      <c r="H6309" s="1" t="s">
        <v>18</v>
      </c>
      <c r="I6309" s="1">
        <v>21.03</v>
      </c>
      <c r="J6309" s="1" t="s">
        <v>24</v>
      </c>
      <c r="K6309" s="1" t="s">
        <v>394</v>
      </c>
      <c r="L6309" s="1">
        <v>5</v>
      </c>
      <c r="M6309" s="1" t="s">
        <v>395</v>
      </c>
      <c r="P6309" s="2">
        <f t="shared" si="407"/>
        <v>65</v>
      </c>
      <c r="Q6309">
        <f t="shared" si="408"/>
        <v>911999.99999999988</v>
      </c>
      <c r="R6309">
        <f t="shared" si="409"/>
        <v>99.992872807017534</v>
      </c>
    </row>
    <row r="6310" spans="1:18" ht="20.399999999999999" x14ac:dyDescent="0.35">
      <c r="A6310" s="1">
        <v>6308</v>
      </c>
      <c r="B6310" s="1" t="s">
        <v>1094</v>
      </c>
      <c r="C6310" s="1" t="s">
        <v>27</v>
      </c>
      <c r="D6310" s="1">
        <v>2015</v>
      </c>
      <c r="E6310" s="1">
        <v>67000</v>
      </c>
      <c r="F6310" s="1" t="s">
        <v>23</v>
      </c>
      <c r="G6310" s="1" t="s">
        <v>35</v>
      </c>
      <c r="H6310" s="1" t="s">
        <v>18</v>
      </c>
      <c r="I6310" s="1">
        <v>11.3</v>
      </c>
      <c r="J6310" s="1" t="s">
        <v>24</v>
      </c>
      <c r="K6310" s="1" t="s">
        <v>112</v>
      </c>
      <c r="L6310" s="1">
        <v>7</v>
      </c>
      <c r="P6310" s="2">
        <f t="shared" si="407"/>
        <v>254.8</v>
      </c>
      <c r="R6310" t="str">
        <f t="shared" si="409"/>
        <v/>
      </c>
    </row>
    <row r="6311" spans="1:18" ht="20.399999999999999" x14ac:dyDescent="0.35">
      <c r="A6311" s="1">
        <v>6309</v>
      </c>
      <c r="B6311" s="1" t="s">
        <v>528</v>
      </c>
      <c r="C6311" s="1" t="s">
        <v>34</v>
      </c>
      <c r="D6311" s="1">
        <v>2015</v>
      </c>
      <c r="E6311" s="1">
        <v>36933</v>
      </c>
      <c r="F6311" s="1" t="s">
        <v>28</v>
      </c>
      <c r="G6311" s="1" t="s">
        <v>17</v>
      </c>
      <c r="H6311" s="1" t="s">
        <v>18</v>
      </c>
      <c r="I6311" s="1">
        <v>21.1</v>
      </c>
      <c r="J6311" s="1" t="s">
        <v>24</v>
      </c>
      <c r="K6311" s="1" t="s">
        <v>41</v>
      </c>
      <c r="L6311" s="1">
        <v>5</v>
      </c>
      <c r="P6311" s="2">
        <f t="shared" si="407"/>
        <v>55.2</v>
      </c>
      <c r="R6311" t="str">
        <f t="shared" si="409"/>
        <v/>
      </c>
    </row>
    <row r="6312" spans="1:18" ht="20.399999999999999" x14ac:dyDescent="0.35">
      <c r="A6312" s="1">
        <v>6310</v>
      </c>
      <c r="B6312" s="1" t="s">
        <v>1109</v>
      </c>
      <c r="C6312" s="1" t="s">
        <v>15</v>
      </c>
      <c r="D6312" s="1">
        <v>2007</v>
      </c>
      <c r="E6312" s="1">
        <v>194000</v>
      </c>
      <c r="F6312" s="1" t="s">
        <v>23</v>
      </c>
      <c r="G6312" s="1" t="s">
        <v>17</v>
      </c>
      <c r="H6312" s="1" t="s">
        <v>18</v>
      </c>
      <c r="I6312" s="1">
        <v>12.99</v>
      </c>
      <c r="J6312" s="1" t="s">
        <v>24</v>
      </c>
      <c r="K6312" s="1" t="s">
        <v>247</v>
      </c>
      <c r="L6312" s="1">
        <v>8</v>
      </c>
      <c r="P6312" s="2">
        <f t="shared" si="407"/>
        <v>100.6</v>
      </c>
      <c r="R6312" t="str">
        <f t="shared" si="409"/>
        <v/>
      </c>
    </row>
    <row r="6313" spans="1:18" ht="20.399999999999999" x14ac:dyDescent="0.35">
      <c r="A6313" s="1">
        <v>6311</v>
      </c>
      <c r="B6313" s="1" t="s">
        <v>31</v>
      </c>
      <c r="C6313" s="1" t="s">
        <v>57</v>
      </c>
      <c r="D6313" s="1">
        <v>2013</v>
      </c>
      <c r="E6313" s="1">
        <v>42200</v>
      </c>
      <c r="F6313" s="1" t="s">
        <v>23</v>
      </c>
      <c r="G6313" s="1" t="s">
        <v>17</v>
      </c>
      <c r="H6313" s="1" t="s">
        <v>18</v>
      </c>
      <c r="I6313" s="1">
        <v>20.77</v>
      </c>
      <c r="J6313" s="1" t="s">
        <v>24</v>
      </c>
      <c r="K6313" s="1" t="s">
        <v>32</v>
      </c>
      <c r="L6313" s="1">
        <v>7</v>
      </c>
      <c r="P6313" s="2">
        <f t="shared" ref="P6313:P6344" si="410">--LEFT(K6313, FIND(" ", K6313) - 1)</f>
        <v>88.76</v>
      </c>
      <c r="R6313" t="str">
        <f t="shared" si="409"/>
        <v/>
      </c>
    </row>
    <row r="6314" spans="1:18" ht="20.399999999999999" x14ac:dyDescent="0.35">
      <c r="A6314" s="1">
        <v>6312</v>
      </c>
      <c r="B6314" s="1" t="s">
        <v>561</v>
      </c>
      <c r="C6314" s="1" t="s">
        <v>34</v>
      </c>
      <c r="D6314" s="1">
        <v>2015</v>
      </c>
      <c r="E6314" s="1">
        <v>53093</v>
      </c>
      <c r="F6314" s="1" t="s">
        <v>23</v>
      </c>
      <c r="G6314" s="1" t="s">
        <v>35</v>
      </c>
      <c r="H6314" s="1" t="s">
        <v>36</v>
      </c>
      <c r="I6314" s="1">
        <v>12.07</v>
      </c>
      <c r="J6314" s="1" t="s">
        <v>24</v>
      </c>
      <c r="K6314" s="1" t="s">
        <v>226</v>
      </c>
      <c r="L6314" s="1">
        <v>7</v>
      </c>
      <c r="P6314" s="2">
        <f t="shared" si="410"/>
        <v>241.4</v>
      </c>
      <c r="R6314" t="str">
        <f t="shared" si="409"/>
        <v/>
      </c>
    </row>
    <row r="6315" spans="1:18" ht="20.399999999999999" x14ac:dyDescent="0.35">
      <c r="A6315" s="1">
        <v>6313</v>
      </c>
      <c r="B6315" s="1" t="s">
        <v>2015</v>
      </c>
      <c r="C6315" s="1" t="s">
        <v>22</v>
      </c>
      <c r="D6315" s="1">
        <v>2012</v>
      </c>
      <c r="E6315" s="1">
        <v>88000</v>
      </c>
      <c r="F6315" s="1" t="s">
        <v>28</v>
      </c>
      <c r="G6315" s="1" t="s">
        <v>17</v>
      </c>
      <c r="H6315" s="1" t="s">
        <v>145</v>
      </c>
      <c r="I6315" s="1">
        <v>17</v>
      </c>
      <c r="J6315" s="1" t="s">
        <v>24</v>
      </c>
      <c r="K6315" s="1" t="s">
        <v>466</v>
      </c>
      <c r="L6315" s="1">
        <v>5</v>
      </c>
      <c r="P6315" s="2">
        <f t="shared" si="410"/>
        <v>118</v>
      </c>
      <c r="R6315" t="str">
        <f t="shared" si="409"/>
        <v/>
      </c>
    </row>
    <row r="6316" spans="1:18" ht="20.399999999999999" x14ac:dyDescent="0.35">
      <c r="A6316" s="1">
        <v>6314</v>
      </c>
      <c r="B6316" s="1" t="s">
        <v>486</v>
      </c>
      <c r="C6316" s="1" t="s">
        <v>53</v>
      </c>
      <c r="D6316" s="1">
        <v>2017</v>
      </c>
      <c r="E6316" s="1">
        <v>42954</v>
      </c>
      <c r="F6316" s="1" t="s">
        <v>28</v>
      </c>
      <c r="G6316" s="1" t="s">
        <v>17</v>
      </c>
      <c r="H6316" s="1" t="s">
        <v>18</v>
      </c>
      <c r="I6316" s="1">
        <v>24.07</v>
      </c>
      <c r="J6316" s="1" t="s">
        <v>24</v>
      </c>
      <c r="K6316" s="1" t="s">
        <v>88</v>
      </c>
      <c r="L6316" s="1">
        <v>5</v>
      </c>
      <c r="M6316" s="1" t="s">
        <v>2394</v>
      </c>
      <c r="P6316" s="2">
        <f t="shared" si="410"/>
        <v>67.099999999999994</v>
      </c>
      <c r="Q6316">
        <f t="shared" si="408"/>
        <v>391000</v>
      </c>
      <c r="R6316">
        <f t="shared" si="409"/>
        <v>99.982838874680311</v>
      </c>
    </row>
    <row r="6317" spans="1:18" ht="20.399999999999999" x14ac:dyDescent="0.35">
      <c r="A6317" s="1">
        <v>6315</v>
      </c>
      <c r="B6317" s="1" t="s">
        <v>1537</v>
      </c>
      <c r="C6317" s="1" t="s">
        <v>27</v>
      </c>
      <c r="D6317" s="1">
        <v>2015</v>
      </c>
      <c r="E6317" s="1">
        <v>106000</v>
      </c>
      <c r="F6317" s="1" t="s">
        <v>23</v>
      </c>
      <c r="G6317" s="1" t="s">
        <v>17</v>
      </c>
      <c r="H6317" s="1" t="s">
        <v>18</v>
      </c>
      <c r="I6317" s="1">
        <v>25</v>
      </c>
      <c r="J6317" s="1" t="s">
        <v>24</v>
      </c>
      <c r="K6317" s="1" t="s">
        <v>165</v>
      </c>
      <c r="L6317" s="1">
        <v>5</v>
      </c>
      <c r="P6317" s="2">
        <f t="shared" si="410"/>
        <v>69</v>
      </c>
      <c r="R6317" t="str">
        <f t="shared" si="409"/>
        <v/>
      </c>
    </row>
    <row r="6318" spans="1:18" ht="20.399999999999999" x14ac:dyDescent="0.35">
      <c r="A6318" s="1">
        <v>6316</v>
      </c>
      <c r="B6318" s="1" t="s">
        <v>814</v>
      </c>
      <c r="C6318" s="1" t="s">
        <v>53</v>
      </c>
      <c r="D6318" s="1">
        <v>2015</v>
      </c>
      <c r="E6318" s="1">
        <v>41700</v>
      </c>
      <c r="F6318" s="1" t="s">
        <v>23</v>
      </c>
      <c r="G6318" s="1" t="s">
        <v>35</v>
      </c>
      <c r="H6318" s="1" t="s">
        <v>18</v>
      </c>
      <c r="I6318" s="1">
        <v>18.12</v>
      </c>
      <c r="J6318" s="1" t="s">
        <v>24</v>
      </c>
      <c r="K6318" s="1" t="s">
        <v>77</v>
      </c>
      <c r="L6318" s="1">
        <v>5</v>
      </c>
      <c r="P6318" s="2">
        <f t="shared" si="410"/>
        <v>190</v>
      </c>
      <c r="R6318" t="str">
        <f t="shared" si="409"/>
        <v/>
      </c>
    </row>
    <row r="6319" spans="1:18" ht="20.399999999999999" x14ac:dyDescent="0.35">
      <c r="A6319" s="1">
        <v>6317</v>
      </c>
      <c r="B6319" s="1" t="s">
        <v>289</v>
      </c>
      <c r="C6319" s="1" t="s">
        <v>34</v>
      </c>
      <c r="D6319" s="1">
        <v>2018</v>
      </c>
      <c r="E6319" s="1">
        <v>34464</v>
      </c>
      <c r="F6319" s="1" t="s">
        <v>23</v>
      </c>
      <c r="G6319" s="1" t="s">
        <v>35</v>
      </c>
      <c r="H6319" s="1" t="s">
        <v>18</v>
      </c>
      <c r="I6319" s="1">
        <v>19.27</v>
      </c>
      <c r="J6319" s="1" t="s">
        <v>24</v>
      </c>
      <c r="K6319" s="1" t="s">
        <v>163</v>
      </c>
      <c r="L6319" s="1">
        <v>5</v>
      </c>
      <c r="P6319" s="2">
        <f t="shared" si="410"/>
        <v>170</v>
      </c>
      <c r="R6319" t="str">
        <f t="shared" si="409"/>
        <v/>
      </c>
    </row>
    <row r="6320" spans="1:18" ht="20.399999999999999" x14ac:dyDescent="0.35">
      <c r="A6320" s="1">
        <v>6318</v>
      </c>
      <c r="B6320" s="1" t="s">
        <v>408</v>
      </c>
      <c r="C6320" s="1" t="s">
        <v>129</v>
      </c>
      <c r="D6320" s="1">
        <v>2010</v>
      </c>
      <c r="E6320" s="1">
        <v>15000</v>
      </c>
      <c r="F6320" s="1" t="s">
        <v>28</v>
      </c>
      <c r="G6320" s="1" t="s">
        <v>17</v>
      </c>
      <c r="H6320" s="1" t="s">
        <v>18</v>
      </c>
      <c r="I6320" s="1">
        <v>17.8</v>
      </c>
      <c r="J6320" s="1" t="s">
        <v>24</v>
      </c>
      <c r="K6320" s="1" t="s">
        <v>296</v>
      </c>
      <c r="L6320" s="1">
        <v>5</v>
      </c>
      <c r="P6320" s="2">
        <f t="shared" si="410"/>
        <v>76.8</v>
      </c>
      <c r="R6320" t="str">
        <f t="shared" si="409"/>
        <v/>
      </c>
    </row>
    <row r="6321" spans="1:18" ht="20.399999999999999" x14ac:dyDescent="0.35">
      <c r="A6321" s="1">
        <v>6319</v>
      </c>
      <c r="B6321" s="1" t="s">
        <v>2053</v>
      </c>
      <c r="C6321" s="1" t="s">
        <v>22</v>
      </c>
      <c r="D6321" s="1">
        <v>2010</v>
      </c>
      <c r="E6321" s="1">
        <v>70000</v>
      </c>
      <c r="F6321" s="1" t="s">
        <v>28</v>
      </c>
      <c r="G6321" s="1" t="s">
        <v>17</v>
      </c>
      <c r="H6321" s="1" t="s">
        <v>36</v>
      </c>
      <c r="I6321" s="1">
        <v>19</v>
      </c>
      <c r="J6321" s="1" t="s">
        <v>24</v>
      </c>
      <c r="K6321" s="1" t="s">
        <v>88</v>
      </c>
      <c r="L6321" s="1">
        <v>5</v>
      </c>
      <c r="P6321" s="2">
        <f t="shared" si="410"/>
        <v>67.099999999999994</v>
      </c>
      <c r="R6321" t="str">
        <f t="shared" si="409"/>
        <v/>
      </c>
    </row>
    <row r="6322" spans="1:18" ht="20.399999999999999" x14ac:dyDescent="0.35">
      <c r="A6322" s="1">
        <v>6320</v>
      </c>
      <c r="B6322" s="1" t="s">
        <v>178</v>
      </c>
      <c r="C6322" s="1" t="s">
        <v>39</v>
      </c>
      <c r="D6322" s="1">
        <v>2017</v>
      </c>
      <c r="E6322" s="1">
        <v>119256</v>
      </c>
      <c r="F6322" s="1" t="s">
        <v>23</v>
      </c>
      <c r="G6322" s="1" t="s">
        <v>17</v>
      </c>
      <c r="H6322" s="1" t="s">
        <v>18</v>
      </c>
      <c r="I6322" s="1">
        <v>16</v>
      </c>
      <c r="J6322" s="1" t="s">
        <v>24</v>
      </c>
      <c r="K6322" s="1" t="s">
        <v>167</v>
      </c>
      <c r="L6322" s="1">
        <v>7</v>
      </c>
      <c r="P6322" s="2">
        <f t="shared" si="410"/>
        <v>140</v>
      </c>
      <c r="R6322" t="str">
        <f t="shared" si="409"/>
        <v/>
      </c>
    </row>
    <row r="6323" spans="1:18" ht="20.399999999999999" x14ac:dyDescent="0.35">
      <c r="A6323" s="1">
        <v>6321</v>
      </c>
      <c r="B6323" s="1" t="s">
        <v>526</v>
      </c>
      <c r="C6323" s="1" t="s">
        <v>34</v>
      </c>
      <c r="D6323" s="1">
        <v>2011</v>
      </c>
      <c r="E6323" s="1">
        <v>50036</v>
      </c>
      <c r="F6323" s="1" t="s">
        <v>28</v>
      </c>
      <c r="G6323" s="1" t="s">
        <v>17</v>
      </c>
      <c r="H6323" s="1" t="s">
        <v>18</v>
      </c>
      <c r="I6323" s="1">
        <v>17</v>
      </c>
      <c r="J6323" s="1" t="s">
        <v>24</v>
      </c>
      <c r="K6323" s="1" t="s">
        <v>466</v>
      </c>
      <c r="L6323" s="1">
        <v>5</v>
      </c>
      <c r="P6323" s="2">
        <f t="shared" si="410"/>
        <v>118</v>
      </c>
      <c r="R6323" t="str">
        <f t="shared" si="409"/>
        <v/>
      </c>
    </row>
    <row r="6324" spans="1:18" ht="20.399999999999999" x14ac:dyDescent="0.35">
      <c r="A6324" s="1">
        <v>6322</v>
      </c>
      <c r="B6324" s="1" t="s">
        <v>246</v>
      </c>
      <c r="C6324" s="1" t="s">
        <v>129</v>
      </c>
      <c r="D6324" s="1">
        <v>2013</v>
      </c>
      <c r="E6324" s="1">
        <v>58000</v>
      </c>
      <c r="F6324" s="1" t="s">
        <v>23</v>
      </c>
      <c r="G6324" s="1" t="s">
        <v>17</v>
      </c>
      <c r="H6324" s="1" t="s">
        <v>18</v>
      </c>
      <c r="I6324" s="1">
        <v>12.99</v>
      </c>
      <c r="J6324" s="1" t="s">
        <v>24</v>
      </c>
      <c r="K6324" s="1" t="s">
        <v>247</v>
      </c>
      <c r="L6324" s="1">
        <v>7</v>
      </c>
      <c r="P6324" s="2">
        <f t="shared" si="410"/>
        <v>100.6</v>
      </c>
      <c r="R6324" t="str">
        <f t="shared" si="409"/>
        <v/>
      </c>
    </row>
    <row r="6325" spans="1:18" ht="20.399999999999999" x14ac:dyDescent="0.35">
      <c r="A6325" s="1">
        <v>6323</v>
      </c>
      <c r="B6325" s="1" t="s">
        <v>83</v>
      </c>
      <c r="C6325" s="1" t="s">
        <v>22</v>
      </c>
      <c r="D6325" s="1">
        <v>2011</v>
      </c>
      <c r="E6325" s="1">
        <v>75000</v>
      </c>
      <c r="F6325" s="1" t="s">
        <v>28</v>
      </c>
      <c r="G6325" s="1" t="s">
        <v>17</v>
      </c>
      <c r="H6325" s="1" t="s">
        <v>18</v>
      </c>
      <c r="I6325" s="1">
        <v>18.5</v>
      </c>
      <c r="J6325" s="1" t="s">
        <v>24</v>
      </c>
      <c r="K6325" s="1" t="s">
        <v>84</v>
      </c>
      <c r="L6325" s="1">
        <v>5</v>
      </c>
      <c r="P6325" s="2">
        <f t="shared" si="410"/>
        <v>80</v>
      </c>
      <c r="R6325" t="str">
        <f t="shared" si="409"/>
        <v/>
      </c>
    </row>
    <row r="6326" spans="1:18" ht="20.399999999999999" x14ac:dyDescent="0.35">
      <c r="A6326" s="1">
        <v>6324</v>
      </c>
      <c r="B6326" s="1" t="s">
        <v>87</v>
      </c>
      <c r="C6326" s="1" t="s">
        <v>39</v>
      </c>
      <c r="D6326" s="1">
        <v>2013</v>
      </c>
      <c r="E6326" s="1">
        <v>53313</v>
      </c>
      <c r="F6326" s="1" t="s">
        <v>28</v>
      </c>
      <c r="G6326" s="1" t="s">
        <v>17</v>
      </c>
      <c r="H6326" s="1" t="s">
        <v>18</v>
      </c>
      <c r="I6326" s="1">
        <v>20.92</v>
      </c>
      <c r="J6326" s="1" t="s">
        <v>24</v>
      </c>
      <c r="K6326" s="1" t="s">
        <v>88</v>
      </c>
      <c r="L6326" s="1">
        <v>5</v>
      </c>
      <c r="P6326" s="2">
        <f t="shared" si="410"/>
        <v>67.099999999999994</v>
      </c>
      <c r="R6326" t="str">
        <f t="shared" si="409"/>
        <v/>
      </c>
    </row>
    <row r="6327" spans="1:18" ht="20.399999999999999" x14ac:dyDescent="0.35">
      <c r="A6327" s="1">
        <v>6325</v>
      </c>
      <c r="B6327" s="1" t="s">
        <v>1109</v>
      </c>
      <c r="C6327" s="1" t="s">
        <v>57</v>
      </c>
      <c r="D6327" s="1">
        <v>2015</v>
      </c>
      <c r="E6327" s="1">
        <v>73000</v>
      </c>
      <c r="F6327" s="1" t="s">
        <v>23</v>
      </c>
      <c r="G6327" s="1" t="s">
        <v>17</v>
      </c>
      <c r="H6327" s="1" t="s">
        <v>18</v>
      </c>
      <c r="I6327" s="1">
        <v>12.99</v>
      </c>
      <c r="J6327" s="1" t="s">
        <v>24</v>
      </c>
      <c r="K6327" s="1" t="s">
        <v>247</v>
      </c>
      <c r="L6327" s="1">
        <v>8</v>
      </c>
      <c r="P6327" s="2">
        <f t="shared" si="410"/>
        <v>100.6</v>
      </c>
      <c r="R6327" t="str">
        <f t="shared" si="409"/>
        <v/>
      </c>
    </row>
    <row r="6328" spans="1:18" ht="20.399999999999999" x14ac:dyDescent="0.35">
      <c r="A6328" s="1">
        <v>6326</v>
      </c>
      <c r="B6328" s="1" t="s">
        <v>42</v>
      </c>
      <c r="C6328" s="1" t="s">
        <v>53</v>
      </c>
      <c r="D6328" s="1">
        <v>2013</v>
      </c>
      <c r="E6328" s="1">
        <v>83989</v>
      </c>
      <c r="F6328" s="1" t="s">
        <v>23</v>
      </c>
      <c r="G6328" s="1" t="s">
        <v>17</v>
      </c>
      <c r="H6328" s="1" t="s">
        <v>18</v>
      </c>
      <c r="I6328" s="1">
        <v>23.08</v>
      </c>
      <c r="J6328" s="1" t="s">
        <v>24</v>
      </c>
      <c r="K6328" s="1" t="s">
        <v>44</v>
      </c>
      <c r="L6328" s="1">
        <v>5</v>
      </c>
      <c r="P6328" s="2">
        <f t="shared" si="410"/>
        <v>63.1</v>
      </c>
      <c r="R6328" t="str">
        <f t="shared" si="409"/>
        <v/>
      </c>
    </row>
    <row r="6329" spans="1:18" ht="20.399999999999999" x14ac:dyDescent="0.35">
      <c r="A6329" s="1">
        <v>6327</v>
      </c>
      <c r="B6329" s="1" t="s">
        <v>446</v>
      </c>
      <c r="C6329" s="1" t="s">
        <v>27</v>
      </c>
      <c r="D6329" s="1">
        <v>2015</v>
      </c>
      <c r="E6329" s="1">
        <v>86247</v>
      </c>
      <c r="F6329" s="1" t="s">
        <v>23</v>
      </c>
      <c r="G6329" s="1" t="s">
        <v>17</v>
      </c>
      <c r="H6329" s="1" t="s">
        <v>18</v>
      </c>
      <c r="I6329" s="1">
        <v>19.670000000000002</v>
      </c>
      <c r="J6329" s="1" t="s">
        <v>24</v>
      </c>
      <c r="K6329" s="1" t="s">
        <v>25</v>
      </c>
      <c r="L6329" s="1">
        <v>5</v>
      </c>
      <c r="P6329" s="2">
        <f t="shared" si="410"/>
        <v>126.2</v>
      </c>
      <c r="R6329" t="str">
        <f t="shared" si="409"/>
        <v/>
      </c>
    </row>
    <row r="6330" spans="1:18" ht="20.399999999999999" x14ac:dyDescent="0.35">
      <c r="A6330" s="1">
        <v>6328</v>
      </c>
      <c r="B6330" s="1" t="s">
        <v>1109</v>
      </c>
      <c r="C6330" s="1" t="s">
        <v>15</v>
      </c>
      <c r="D6330" s="1">
        <v>2016</v>
      </c>
      <c r="E6330" s="1">
        <v>24000</v>
      </c>
      <c r="F6330" s="1" t="s">
        <v>23</v>
      </c>
      <c r="G6330" s="1" t="s">
        <v>17</v>
      </c>
      <c r="H6330" s="1" t="s">
        <v>18</v>
      </c>
      <c r="I6330" s="1">
        <v>12.99</v>
      </c>
      <c r="J6330" s="1" t="s">
        <v>24</v>
      </c>
      <c r="K6330" s="1" t="s">
        <v>247</v>
      </c>
      <c r="L6330" s="1">
        <v>8</v>
      </c>
      <c r="P6330" s="2">
        <f t="shared" si="410"/>
        <v>100.6</v>
      </c>
      <c r="R6330" t="str">
        <f t="shared" si="409"/>
        <v/>
      </c>
    </row>
    <row r="6331" spans="1:18" ht="20.399999999999999" x14ac:dyDescent="0.35">
      <c r="A6331" s="1">
        <v>6329</v>
      </c>
      <c r="B6331" s="1" t="s">
        <v>2026</v>
      </c>
      <c r="C6331" s="1" t="s">
        <v>39</v>
      </c>
      <c r="D6331" s="1">
        <v>2010</v>
      </c>
      <c r="E6331" s="1">
        <v>58000</v>
      </c>
      <c r="F6331" s="1" t="s">
        <v>23</v>
      </c>
      <c r="G6331" s="1" t="s">
        <v>35</v>
      </c>
      <c r="H6331" s="1" t="s">
        <v>18</v>
      </c>
      <c r="I6331" s="1">
        <v>14.21</v>
      </c>
      <c r="J6331" s="1" t="s">
        <v>24</v>
      </c>
      <c r="K6331" s="1" t="s">
        <v>572</v>
      </c>
      <c r="L6331" s="1">
        <v>5</v>
      </c>
      <c r="P6331" s="2">
        <f t="shared" si="410"/>
        <v>203</v>
      </c>
      <c r="R6331" t="str">
        <f t="shared" si="409"/>
        <v/>
      </c>
    </row>
    <row r="6332" spans="1:18" ht="20.399999999999999" x14ac:dyDescent="0.35">
      <c r="A6332" s="1">
        <v>6330</v>
      </c>
      <c r="B6332" s="1" t="s">
        <v>220</v>
      </c>
      <c r="C6332" s="1" t="s">
        <v>57</v>
      </c>
      <c r="D6332" s="1">
        <v>2015</v>
      </c>
      <c r="E6332" s="1">
        <v>33000</v>
      </c>
      <c r="F6332" s="1" t="s">
        <v>28</v>
      </c>
      <c r="G6332" s="1" t="s">
        <v>17</v>
      </c>
      <c r="H6332" s="1" t="s">
        <v>18</v>
      </c>
      <c r="I6332" s="1">
        <v>18.600000000000001</v>
      </c>
      <c r="J6332" s="1" t="s">
        <v>24</v>
      </c>
      <c r="K6332" s="1" t="s">
        <v>368</v>
      </c>
      <c r="L6332" s="1">
        <v>5</v>
      </c>
      <c r="P6332" s="2">
        <f t="shared" si="410"/>
        <v>81.83</v>
      </c>
      <c r="R6332" t="str">
        <f t="shared" si="409"/>
        <v/>
      </c>
    </row>
    <row r="6333" spans="1:18" ht="20.399999999999999" x14ac:dyDescent="0.35">
      <c r="A6333" s="1">
        <v>6331</v>
      </c>
      <c r="B6333" s="1" t="s">
        <v>1369</v>
      </c>
      <c r="C6333" s="1" t="s">
        <v>39</v>
      </c>
      <c r="D6333" s="1">
        <v>2005</v>
      </c>
      <c r="E6333" s="1">
        <v>100000</v>
      </c>
      <c r="F6333" s="1" t="s">
        <v>28</v>
      </c>
      <c r="G6333" s="1" t="s">
        <v>35</v>
      </c>
      <c r="H6333" s="1" t="s">
        <v>18</v>
      </c>
      <c r="I6333" s="1">
        <v>11.1</v>
      </c>
      <c r="J6333" s="1" t="s">
        <v>24</v>
      </c>
      <c r="K6333" s="1" t="s">
        <v>1370</v>
      </c>
      <c r="L6333" s="1">
        <v>5</v>
      </c>
      <c r="P6333" s="2">
        <f t="shared" si="410"/>
        <v>142</v>
      </c>
      <c r="R6333" t="str">
        <f t="shared" si="409"/>
        <v/>
      </c>
    </row>
    <row r="6334" spans="1:18" ht="20.399999999999999" x14ac:dyDescent="0.35">
      <c r="A6334" s="1">
        <v>6332</v>
      </c>
      <c r="B6334" s="1" t="s">
        <v>433</v>
      </c>
      <c r="C6334" s="1" t="s">
        <v>39</v>
      </c>
      <c r="D6334" s="1">
        <v>2017</v>
      </c>
      <c r="E6334" s="1">
        <v>65896</v>
      </c>
      <c r="F6334" s="1" t="s">
        <v>23</v>
      </c>
      <c r="G6334" s="1" t="s">
        <v>17</v>
      </c>
      <c r="H6334" s="1" t="s">
        <v>18</v>
      </c>
      <c r="I6334" s="1">
        <v>13.68</v>
      </c>
      <c r="J6334" s="1" t="s">
        <v>24</v>
      </c>
      <c r="K6334" s="1" t="s">
        <v>156</v>
      </c>
      <c r="L6334" s="1">
        <v>7</v>
      </c>
      <c r="M6334" s="1" t="s">
        <v>2886</v>
      </c>
      <c r="P6334" s="2">
        <f t="shared" si="410"/>
        <v>147.80000000000001</v>
      </c>
      <c r="Q6334">
        <f t="shared" si="408"/>
        <v>2504000</v>
      </c>
      <c r="R6334">
        <f t="shared" si="409"/>
        <v>99.994097444089476</v>
      </c>
    </row>
    <row r="6335" spans="1:18" ht="20.399999999999999" x14ac:dyDescent="0.35">
      <c r="A6335" s="1">
        <v>6333</v>
      </c>
      <c r="B6335" s="1" t="s">
        <v>2193</v>
      </c>
      <c r="C6335" s="1" t="s">
        <v>27</v>
      </c>
      <c r="D6335" s="1">
        <v>2016</v>
      </c>
      <c r="E6335" s="1">
        <v>120000</v>
      </c>
      <c r="F6335" s="1" t="s">
        <v>23</v>
      </c>
      <c r="G6335" s="1" t="s">
        <v>17</v>
      </c>
      <c r="H6335" s="1" t="s">
        <v>18</v>
      </c>
      <c r="I6335" s="1">
        <v>22.54</v>
      </c>
      <c r="J6335" s="1" t="s">
        <v>24</v>
      </c>
      <c r="K6335" s="1" t="s">
        <v>333</v>
      </c>
      <c r="L6335" s="1">
        <v>5</v>
      </c>
      <c r="P6335" s="2">
        <f t="shared" si="410"/>
        <v>88.73</v>
      </c>
      <c r="R6335" t="str">
        <f t="shared" si="409"/>
        <v/>
      </c>
    </row>
    <row r="6336" spans="1:18" ht="20.399999999999999" x14ac:dyDescent="0.35">
      <c r="A6336" s="1">
        <v>6334</v>
      </c>
      <c r="B6336" s="1" t="s">
        <v>2887</v>
      </c>
      <c r="C6336" s="1" t="s">
        <v>15</v>
      </c>
      <c r="D6336" s="1">
        <v>2013</v>
      </c>
      <c r="E6336" s="1">
        <v>26000</v>
      </c>
      <c r="F6336" s="1" t="s">
        <v>23</v>
      </c>
      <c r="G6336" s="1" t="s">
        <v>17</v>
      </c>
      <c r="H6336" s="1" t="s">
        <v>18</v>
      </c>
      <c r="I6336" s="1">
        <v>20.8</v>
      </c>
      <c r="J6336" s="1" t="s">
        <v>24</v>
      </c>
      <c r="K6336" s="1" t="s">
        <v>372</v>
      </c>
      <c r="L6336" s="1">
        <v>5</v>
      </c>
      <c r="M6336" s="1" t="s">
        <v>2888</v>
      </c>
      <c r="P6336" s="2">
        <f t="shared" si="410"/>
        <v>64.099999999999994</v>
      </c>
      <c r="Q6336">
        <f t="shared" si="408"/>
        <v>892000</v>
      </c>
      <c r="R6336">
        <f t="shared" si="409"/>
        <v>99.992813901345286</v>
      </c>
    </row>
    <row r="6337" spans="1:18" ht="20.399999999999999" x14ac:dyDescent="0.35">
      <c r="A6337" s="1">
        <v>6335</v>
      </c>
      <c r="B6337" s="1" t="s">
        <v>238</v>
      </c>
      <c r="C6337" s="1" t="s">
        <v>27</v>
      </c>
      <c r="D6337" s="1">
        <v>2012</v>
      </c>
      <c r="E6337" s="1">
        <v>62300</v>
      </c>
      <c r="F6337" s="1" t="s">
        <v>28</v>
      </c>
      <c r="G6337" s="1" t="s">
        <v>17</v>
      </c>
      <c r="H6337" s="1" t="s">
        <v>36</v>
      </c>
      <c r="I6337" s="1">
        <v>15.1</v>
      </c>
      <c r="J6337" s="1" t="s">
        <v>24</v>
      </c>
      <c r="K6337" s="1" t="s">
        <v>239</v>
      </c>
      <c r="L6337" s="1">
        <v>5</v>
      </c>
      <c r="M6337" s="1" t="s">
        <v>2889</v>
      </c>
      <c r="P6337" s="2">
        <f t="shared" si="410"/>
        <v>73</v>
      </c>
      <c r="Q6337">
        <f t="shared" si="408"/>
        <v>501000</v>
      </c>
      <c r="R6337">
        <f t="shared" si="409"/>
        <v>99.985429141716565</v>
      </c>
    </row>
    <row r="6338" spans="1:18" ht="20.399999999999999" x14ac:dyDescent="0.35">
      <c r="A6338" s="1">
        <v>6336</v>
      </c>
      <c r="B6338" s="1" t="s">
        <v>1343</v>
      </c>
      <c r="C6338" s="1" t="s">
        <v>53</v>
      </c>
      <c r="D6338" s="1">
        <v>2012</v>
      </c>
      <c r="E6338" s="1">
        <v>77801</v>
      </c>
      <c r="F6338" s="1" t="s">
        <v>28</v>
      </c>
      <c r="G6338" s="1" t="s">
        <v>17</v>
      </c>
      <c r="H6338" s="1" t="s">
        <v>18</v>
      </c>
      <c r="I6338" s="1">
        <v>14.28</v>
      </c>
      <c r="J6338" s="1" t="s">
        <v>24</v>
      </c>
      <c r="K6338" s="1" t="s">
        <v>127</v>
      </c>
      <c r="L6338" s="1">
        <v>5</v>
      </c>
      <c r="M6338" s="1" t="s">
        <v>2890</v>
      </c>
      <c r="P6338" s="2">
        <f t="shared" si="410"/>
        <v>138.03</v>
      </c>
      <c r="Q6338">
        <f t="shared" si="408"/>
        <v>1901000.0000000002</v>
      </c>
      <c r="R6338">
        <f t="shared" si="409"/>
        <v>99.992739084692261</v>
      </c>
    </row>
    <row r="6339" spans="1:18" ht="20.399999999999999" x14ac:dyDescent="0.35">
      <c r="A6339" s="1">
        <v>6337</v>
      </c>
      <c r="B6339" s="1" t="s">
        <v>777</v>
      </c>
      <c r="C6339" s="1" t="s">
        <v>15</v>
      </c>
      <c r="D6339" s="1">
        <v>2015</v>
      </c>
      <c r="E6339" s="1">
        <v>42000</v>
      </c>
      <c r="F6339" s="1" t="s">
        <v>28</v>
      </c>
      <c r="G6339" s="1" t="s">
        <v>35</v>
      </c>
      <c r="H6339" s="1" t="s">
        <v>18</v>
      </c>
      <c r="I6339" s="1">
        <v>14.28</v>
      </c>
      <c r="J6339" s="1" t="s">
        <v>24</v>
      </c>
      <c r="K6339" s="1" t="s">
        <v>127</v>
      </c>
      <c r="L6339" s="1">
        <v>5</v>
      </c>
      <c r="P6339" s="2">
        <f t="shared" si="410"/>
        <v>138.03</v>
      </c>
      <c r="R6339" t="str">
        <f t="shared" si="409"/>
        <v/>
      </c>
    </row>
    <row r="6340" spans="1:18" ht="20.399999999999999" x14ac:dyDescent="0.35">
      <c r="A6340" s="1">
        <v>6338</v>
      </c>
      <c r="B6340" s="1" t="s">
        <v>1069</v>
      </c>
      <c r="C6340" s="1" t="s">
        <v>74</v>
      </c>
      <c r="D6340" s="1">
        <v>2013</v>
      </c>
      <c r="E6340" s="1">
        <v>35000</v>
      </c>
      <c r="F6340" s="1" t="s">
        <v>28</v>
      </c>
      <c r="G6340" s="1" t="s">
        <v>35</v>
      </c>
      <c r="H6340" s="1" t="s">
        <v>36</v>
      </c>
      <c r="I6340" s="1">
        <v>15.5</v>
      </c>
      <c r="J6340" s="1" t="s">
        <v>24</v>
      </c>
      <c r="K6340" s="1" t="s">
        <v>314</v>
      </c>
      <c r="L6340" s="1">
        <v>5</v>
      </c>
      <c r="P6340" s="2">
        <f t="shared" si="410"/>
        <v>120.7</v>
      </c>
      <c r="R6340" t="str">
        <f t="shared" si="409"/>
        <v/>
      </c>
    </row>
    <row r="6341" spans="1:18" ht="20.399999999999999" x14ac:dyDescent="0.35">
      <c r="A6341" s="1">
        <v>6339</v>
      </c>
      <c r="B6341" s="1" t="s">
        <v>332</v>
      </c>
      <c r="C6341" s="1" t="s">
        <v>57</v>
      </c>
      <c r="D6341" s="1">
        <v>2016</v>
      </c>
      <c r="E6341" s="1">
        <v>30134</v>
      </c>
      <c r="F6341" s="1" t="s">
        <v>23</v>
      </c>
      <c r="G6341" s="1" t="s">
        <v>17</v>
      </c>
      <c r="H6341" s="1" t="s">
        <v>18</v>
      </c>
      <c r="I6341" s="1">
        <v>22.54</v>
      </c>
      <c r="J6341" s="1" t="s">
        <v>24</v>
      </c>
      <c r="K6341" s="1" t="s">
        <v>333</v>
      </c>
      <c r="L6341" s="1">
        <v>5</v>
      </c>
      <c r="P6341" s="2">
        <f t="shared" si="410"/>
        <v>88.73</v>
      </c>
      <c r="R6341" t="str">
        <f t="shared" si="409"/>
        <v/>
      </c>
    </row>
    <row r="6342" spans="1:18" ht="20.399999999999999" x14ac:dyDescent="0.35">
      <c r="A6342" s="1">
        <v>6340</v>
      </c>
      <c r="B6342" s="1" t="s">
        <v>1807</v>
      </c>
      <c r="C6342" s="1" t="s">
        <v>61</v>
      </c>
      <c r="D6342" s="1">
        <v>2012</v>
      </c>
      <c r="E6342" s="1">
        <v>79038</v>
      </c>
      <c r="F6342" s="1" t="s">
        <v>28</v>
      </c>
      <c r="G6342" s="1" t="s">
        <v>17</v>
      </c>
      <c r="H6342" s="1" t="s">
        <v>18</v>
      </c>
      <c r="I6342" s="1">
        <v>12.8</v>
      </c>
      <c r="J6342" s="1" t="s">
        <v>24</v>
      </c>
      <c r="K6342" s="1" t="s">
        <v>507</v>
      </c>
      <c r="L6342" s="1">
        <v>5</v>
      </c>
      <c r="P6342" s="2">
        <f t="shared" si="410"/>
        <v>177.6</v>
      </c>
      <c r="R6342" t="str">
        <f t="shared" si="409"/>
        <v/>
      </c>
    </row>
    <row r="6343" spans="1:18" ht="20.399999999999999" x14ac:dyDescent="0.35">
      <c r="A6343" s="1">
        <v>6341</v>
      </c>
      <c r="B6343" s="1" t="s">
        <v>1379</v>
      </c>
      <c r="C6343" s="1" t="s">
        <v>15</v>
      </c>
      <c r="D6343" s="1">
        <v>2009</v>
      </c>
      <c r="E6343" s="1">
        <v>80000</v>
      </c>
      <c r="F6343" s="1" t="s">
        <v>28</v>
      </c>
      <c r="G6343" s="1" t="s">
        <v>35</v>
      </c>
      <c r="H6343" s="1" t="s">
        <v>36</v>
      </c>
      <c r="I6343" s="1">
        <v>11.7</v>
      </c>
      <c r="J6343" s="1" t="s">
        <v>24</v>
      </c>
      <c r="K6343" s="1" t="s">
        <v>507</v>
      </c>
      <c r="L6343" s="1">
        <v>5</v>
      </c>
      <c r="P6343" s="2">
        <f t="shared" si="410"/>
        <v>177.6</v>
      </c>
      <c r="R6343" t="str">
        <f t="shared" si="409"/>
        <v/>
      </c>
    </row>
    <row r="6344" spans="1:18" ht="20.399999999999999" x14ac:dyDescent="0.35">
      <c r="A6344" s="1">
        <v>6342</v>
      </c>
      <c r="B6344" s="1" t="s">
        <v>1659</v>
      </c>
      <c r="C6344" s="1" t="s">
        <v>39</v>
      </c>
      <c r="D6344" s="1">
        <v>2012</v>
      </c>
      <c r="E6344" s="1">
        <v>75000</v>
      </c>
      <c r="F6344" s="1" t="s">
        <v>23</v>
      </c>
      <c r="G6344" s="1" t="s">
        <v>17</v>
      </c>
      <c r="H6344" s="1" t="s">
        <v>18</v>
      </c>
      <c r="I6344" s="1">
        <v>15.96</v>
      </c>
      <c r="J6344" s="1" t="s">
        <v>24</v>
      </c>
      <c r="K6344" s="1" t="s">
        <v>630</v>
      </c>
      <c r="L6344" s="1">
        <v>7</v>
      </c>
      <c r="P6344" s="2">
        <f t="shared" si="410"/>
        <v>62.1</v>
      </c>
      <c r="R6344" t="str">
        <f t="shared" si="409"/>
        <v/>
      </c>
    </row>
    <row r="6345" spans="1:18" ht="20.399999999999999" x14ac:dyDescent="0.35">
      <c r="A6345" s="1">
        <v>6343</v>
      </c>
      <c r="B6345" s="1" t="s">
        <v>585</v>
      </c>
      <c r="C6345" s="1" t="s">
        <v>74</v>
      </c>
      <c r="D6345" s="1">
        <v>2010</v>
      </c>
      <c r="E6345" s="1">
        <v>80000</v>
      </c>
      <c r="F6345" s="1" t="s">
        <v>23</v>
      </c>
      <c r="G6345" s="1" t="s">
        <v>17</v>
      </c>
      <c r="H6345" s="1" t="s">
        <v>18</v>
      </c>
      <c r="I6345" s="1">
        <v>21.1</v>
      </c>
      <c r="J6345" s="1" t="s">
        <v>24</v>
      </c>
      <c r="K6345" s="1" t="s">
        <v>114</v>
      </c>
      <c r="L6345" s="1">
        <v>5</v>
      </c>
      <c r="P6345" s="2">
        <f t="shared" ref="P6345:P6376" si="411">--LEFT(K6345, FIND(" ", K6345) - 1)</f>
        <v>73.900000000000006</v>
      </c>
      <c r="R6345" t="str">
        <f t="shared" si="409"/>
        <v/>
      </c>
    </row>
    <row r="6346" spans="1:18" ht="20.399999999999999" x14ac:dyDescent="0.35">
      <c r="A6346" s="1">
        <v>6344</v>
      </c>
      <c r="B6346" s="1" t="s">
        <v>336</v>
      </c>
      <c r="C6346" s="1" t="s">
        <v>61</v>
      </c>
      <c r="D6346" s="1">
        <v>2014</v>
      </c>
      <c r="E6346" s="1">
        <v>84419</v>
      </c>
      <c r="F6346" s="1" t="s">
        <v>28</v>
      </c>
      <c r="G6346" s="1" t="s">
        <v>35</v>
      </c>
      <c r="H6346" s="1" t="s">
        <v>18</v>
      </c>
      <c r="I6346" s="1">
        <v>13.7</v>
      </c>
      <c r="J6346" s="1" t="s">
        <v>24</v>
      </c>
      <c r="K6346" s="1" t="s">
        <v>337</v>
      </c>
      <c r="L6346" s="1">
        <v>5</v>
      </c>
      <c r="P6346" s="2">
        <f t="shared" si="411"/>
        <v>157.75</v>
      </c>
      <c r="R6346" t="str">
        <f t="shared" si="409"/>
        <v/>
      </c>
    </row>
    <row r="6347" spans="1:18" ht="20.399999999999999" x14ac:dyDescent="0.35">
      <c r="A6347" s="1">
        <v>6345</v>
      </c>
      <c r="B6347" s="1" t="s">
        <v>580</v>
      </c>
      <c r="C6347" s="1" t="s">
        <v>57</v>
      </c>
      <c r="D6347" s="1">
        <v>2013</v>
      </c>
      <c r="E6347" s="1">
        <v>70200</v>
      </c>
      <c r="F6347" s="1" t="s">
        <v>28</v>
      </c>
      <c r="G6347" s="1" t="s">
        <v>17</v>
      </c>
      <c r="H6347" s="1" t="s">
        <v>18</v>
      </c>
      <c r="I6347" s="1">
        <v>18</v>
      </c>
      <c r="J6347" s="1" t="s">
        <v>24</v>
      </c>
      <c r="K6347" s="1" t="s">
        <v>196</v>
      </c>
      <c r="L6347" s="1">
        <v>5</v>
      </c>
      <c r="P6347" s="2">
        <f t="shared" si="411"/>
        <v>86.7</v>
      </c>
      <c r="R6347" t="str">
        <f t="shared" si="409"/>
        <v/>
      </c>
    </row>
    <row r="6348" spans="1:18" ht="20.399999999999999" x14ac:dyDescent="0.35">
      <c r="A6348" s="1">
        <v>6346</v>
      </c>
      <c r="B6348" s="1" t="s">
        <v>903</v>
      </c>
      <c r="C6348" s="1" t="s">
        <v>27</v>
      </c>
      <c r="D6348" s="1">
        <v>2013</v>
      </c>
      <c r="E6348" s="1">
        <v>98000</v>
      </c>
      <c r="F6348" s="1" t="s">
        <v>28</v>
      </c>
      <c r="G6348" s="1" t="s">
        <v>17</v>
      </c>
      <c r="H6348" s="1" t="s">
        <v>36</v>
      </c>
      <c r="I6348" s="1">
        <v>15.04</v>
      </c>
      <c r="J6348" s="1" t="s">
        <v>24</v>
      </c>
      <c r="K6348" s="1" t="s">
        <v>49</v>
      </c>
      <c r="L6348" s="1">
        <v>5</v>
      </c>
      <c r="P6348" s="2">
        <f t="shared" si="411"/>
        <v>103.6</v>
      </c>
      <c r="R6348" t="str">
        <f t="shared" si="409"/>
        <v/>
      </c>
    </row>
    <row r="6349" spans="1:18" ht="20.399999999999999" x14ac:dyDescent="0.35">
      <c r="A6349" s="1">
        <v>6347</v>
      </c>
      <c r="B6349" s="1" t="s">
        <v>585</v>
      </c>
      <c r="C6349" s="1" t="s">
        <v>27</v>
      </c>
      <c r="D6349" s="1">
        <v>2016</v>
      </c>
      <c r="E6349" s="1">
        <v>131503</v>
      </c>
      <c r="F6349" s="1" t="s">
        <v>23</v>
      </c>
      <c r="G6349" s="1" t="s">
        <v>17</v>
      </c>
      <c r="H6349" s="1" t="s">
        <v>18</v>
      </c>
      <c r="I6349" s="1">
        <v>23.2</v>
      </c>
      <c r="J6349" s="1" t="s">
        <v>24</v>
      </c>
      <c r="K6349" s="1" t="s">
        <v>199</v>
      </c>
      <c r="L6349" s="1">
        <v>5</v>
      </c>
      <c r="P6349" s="2">
        <f t="shared" si="411"/>
        <v>73.94</v>
      </c>
      <c r="R6349" t="str">
        <f t="shared" ref="R6349:R6412" si="412">IF(Q6349&lt;&gt;"", ((Q6349 - P6349) / Q6349) * 100, "")</f>
        <v/>
      </c>
    </row>
    <row r="6350" spans="1:18" ht="20.399999999999999" x14ac:dyDescent="0.35">
      <c r="A6350" s="1">
        <v>6348</v>
      </c>
      <c r="B6350" s="1" t="s">
        <v>465</v>
      </c>
      <c r="C6350" s="1" t="s">
        <v>43</v>
      </c>
      <c r="D6350" s="1">
        <v>2011</v>
      </c>
      <c r="E6350" s="1">
        <v>54652</v>
      </c>
      <c r="F6350" s="1" t="s">
        <v>28</v>
      </c>
      <c r="G6350" s="1" t="s">
        <v>17</v>
      </c>
      <c r="H6350" s="1" t="s">
        <v>18</v>
      </c>
      <c r="I6350" s="1">
        <v>17</v>
      </c>
      <c r="J6350" s="1" t="s">
        <v>24</v>
      </c>
      <c r="K6350" s="1" t="s">
        <v>466</v>
      </c>
      <c r="L6350" s="1">
        <v>5</v>
      </c>
      <c r="P6350" s="2">
        <f t="shared" si="411"/>
        <v>118</v>
      </c>
      <c r="R6350" t="str">
        <f t="shared" si="412"/>
        <v/>
      </c>
    </row>
    <row r="6351" spans="1:18" ht="20.399999999999999" x14ac:dyDescent="0.35">
      <c r="A6351" s="1">
        <v>6349</v>
      </c>
      <c r="B6351" s="1" t="s">
        <v>2891</v>
      </c>
      <c r="C6351" s="1" t="s">
        <v>15</v>
      </c>
      <c r="D6351" s="1">
        <v>2010</v>
      </c>
      <c r="E6351" s="1">
        <v>92000</v>
      </c>
      <c r="F6351" s="1" t="s">
        <v>28</v>
      </c>
      <c r="G6351" s="1" t="s">
        <v>17</v>
      </c>
      <c r="H6351" s="1" t="s">
        <v>36</v>
      </c>
      <c r="I6351" s="1">
        <v>14</v>
      </c>
      <c r="J6351" s="1" t="s">
        <v>24</v>
      </c>
      <c r="K6351" s="1" t="s">
        <v>93</v>
      </c>
      <c r="L6351" s="1">
        <v>5</v>
      </c>
      <c r="P6351" s="2">
        <f t="shared" si="411"/>
        <v>102</v>
      </c>
      <c r="R6351" t="str">
        <f t="shared" si="412"/>
        <v/>
      </c>
    </row>
    <row r="6352" spans="1:18" ht="20.399999999999999" x14ac:dyDescent="0.35">
      <c r="A6352" s="1">
        <v>6350</v>
      </c>
      <c r="B6352" s="1" t="s">
        <v>1311</v>
      </c>
      <c r="C6352" s="1" t="s">
        <v>57</v>
      </c>
      <c r="D6352" s="1">
        <v>2010</v>
      </c>
      <c r="E6352" s="1">
        <v>44287</v>
      </c>
      <c r="F6352" s="1" t="s">
        <v>28</v>
      </c>
      <c r="G6352" s="1" t="s">
        <v>17</v>
      </c>
      <c r="H6352" s="1" t="s">
        <v>18</v>
      </c>
      <c r="I6352" s="1">
        <v>15.6</v>
      </c>
      <c r="J6352" s="1" t="s">
        <v>24</v>
      </c>
      <c r="K6352" s="1" t="s">
        <v>424</v>
      </c>
      <c r="L6352" s="1">
        <v>5</v>
      </c>
      <c r="P6352" s="2">
        <f t="shared" si="411"/>
        <v>70</v>
      </c>
      <c r="R6352" t="str">
        <f t="shared" si="412"/>
        <v/>
      </c>
    </row>
    <row r="6353" spans="1:18" ht="20.399999999999999" x14ac:dyDescent="0.35">
      <c r="A6353" s="1">
        <v>6351</v>
      </c>
      <c r="B6353" s="1" t="s">
        <v>316</v>
      </c>
      <c r="C6353" s="1" t="s">
        <v>22</v>
      </c>
      <c r="D6353" s="1">
        <v>2015</v>
      </c>
      <c r="E6353" s="1">
        <v>205000</v>
      </c>
      <c r="F6353" s="1" t="s">
        <v>23</v>
      </c>
      <c r="G6353" s="1" t="s">
        <v>17</v>
      </c>
      <c r="H6353" s="1" t="s">
        <v>18</v>
      </c>
      <c r="I6353" s="1">
        <v>12.99</v>
      </c>
      <c r="J6353" s="1" t="s">
        <v>24</v>
      </c>
      <c r="K6353" s="1" t="s">
        <v>247</v>
      </c>
      <c r="L6353" s="1">
        <v>7</v>
      </c>
      <c r="P6353" s="2">
        <f t="shared" si="411"/>
        <v>100.6</v>
      </c>
      <c r="R6353" t="str">
        <f t="shared" si="412"/>
        <v/>
      </c>
    </row>
    <row r="6354" spans="1:18" ht="20.399999999999999" x14ac:dyDescent="0.35">
      <c r="A6354" s="1">
        <v>6352</v>
      </c>
      <c r="B6354" s="1" t="s">
        <v>1652</v>
      </c>
      <c r="C6354" s="1" t="s">
        <v>39</v>
      </c>
      <c r="D6354" s="1">
        <v>2015</v>
      </c>
      <c r="E6354" s="1">
        <v>48000</v>
      </c>
      <c r="F6354" s="1" t="s">
        <v>28</v>
      </c>
      <c r="G6354" s="1" t="s">
        <v>17</v>
      </c>
      <c r="H6354" s="1" t="s">
        <v>18</v>
      </c>
      <c r="I6354" s="1">
        <v>18.600000000000001</v>
      </c>
      <c r="J6354" s="1" t="s">
        <v>24</v>
      </c>
      <c r="K6354" s="1" t="s">
        <v>327</v>
      </c>
      <c r="L6354" s="1">
        <v>5</v>
      </c>
      <c r="M6354" s="1" t="s">
        <v>2892</v>
      </c>
      <c r="P6354" s="2">
        <f t="shared" si="411"/>
        <v>81.86</v>
      </c>
      <c r="Q6354">
        <f t="shared" ref="Q6354:Q6406" si="413">VALUE(SUBSTITUTE(SUBSTITUTE(TRIM(M6354), CHAR(160), ""), " Lakh", "")) * 100000</f>
        <v>944999.99999999988</v>
      </c>
      <c r="R6354">
        <f t="shared" si="412"/>
        <v>99.991337566137574</v>
      </c>
    </row>
    <row r="6355" spans="1:18" ht="20.399999999999999" x14ac:dyDescent="0.35">
      <c r="A6355" s="1">
        <v>6353</v>
      </c>
      <c r="B6355" s="1" t="s">
        <v>2893</v>
      </c>
      <c r="C6355" s="1" t="s">
        <v>15</v>
      </c>
      <c r="D6355" s="1">
        <v>2016</v>
      </c>
      <c r="E6355" s="1">
        <v>18000</v>
      </c>
      <c r="F6355" s="1" t="s">
        <v>23</v>
      </c>
      <c r="G6355" s="1" t="s">
        <v>17</v>
      </c>
      <c r="H6355" s="1" t="s">
        <v>18</v>
      </c>
      <c r="I6355" s="1">
        <v>25.32</v>
      </c>
      <c r="J6355" s="1" t="s">
        <v>24</v>
      </c>
      <c r="K6355" s="1" t="s">
        <v>120</v>
      </c>
      <c r="L6355" s="1">
        <v>6</v>
      </c>
      <c r="P6355" s="2">
        <f t="shared" si="411"/>
        <v>77</v>
      </c>
      <c r="R6355" t="str">
        <f t="shared" si="412"/>
        <v/>
      </c>
    </row>
    <row r="6356" spans="1:18" ht="20.399999999999999" x14ac:dyDescent="0.35">
      <c r="A6356" s="1">
        <v>6354</v>
      </c>
      <c r="B6356" s="1" t="s">
        <v>2894</v>
      </c>
      <c r="C6356" s="1" t="s">
        <v>74</v>
      </c>
      <c r="D6356" s="1">
        <v>2008</v>
      </c>
      <c r="E6356" s="1">
        <v>31200</v>
      </c>
      <c r="F6356" s="1" t="s">
        <v>28</v>
      </c>
      <c r="G6356" s="1" t="s">
        <v>35</v>
      </c>
      <c r="H6356" s="1" t="s">
        <v>36</v>
      </c>
      <c r="I6356" s="1">
        <v>10.199999999999999</v>
      </c>
      <c r="J6356" s="1" t="s">
        <v>24</v>
      </c>
      <c r="K6356" s="1" t="s">
        <v>2895</v>
      </c>
      <c r="L6356" s="1">
        <v>5</v>
      </c>
      <c r="M6356" s="1" t="s">
        <v>2896</v>
      </c>
      <c r="P6356" s="2">
        <f t="shared" si="411"/>
        <v>616</v>
      </c>
      <c r="R6356" t="str">
        <f t="shared" si="412"/>
        <v/>
      </c>
    </row>
    <row r="6357" spans="1:18" ht="20.399999999999999" x14ac:dyDescent="0.35">
      <c r="A6357" s="1">
        <v>6355</v>
      </c>
      <c r="B6357" s="1" t="s">
        <v>526</v>
      </c>
      <c r="C6357" s="1" t="s">
        <v>22</v>
      </c>
      <c r="D6357" s="1">
        <v>2009</v>
      </c>
      <c r="E6357" s="1">
        <v>72000</v>
      </c>
      <c r="F6357" s="1" t="s">
        <v>28</v>
      </c>
      <c r="G6357" s="1" t="s">
        <v>17</v>
      </c>
      <c r="H6357" s="1" t="s">
        <v>18</v>
      </c>
      <c r="I6357" s="1">
        <v>17</v>
      </c>
      <c r="J6357" s="1" t="s">
        <v>24</v>
      </c>
      <c r="K6357" s="1" t="s">
        <v>466</v>
      </c>
      <c r="L6357" s="1">
        <v>5</v>
      </c>
      <c r="P6357" s="2">
        <f t="shared" si="411"/>
        <v>118</v>
      </c>
      <c r="R6357" t="str">
        <f t="shared" si="412"/>
        <v/>
      </c>
    </row>
    <row r="6358" spans="1:18" ht="20.399999999999999" x14ac:dyDescent="0.35">
      <c r="A6358" s="1">
        <v>6356</v>
      </c>
      <c r="B6358" s="1" t="s">
        <v>1515</v>
      </c>
      <c r="C6358" s="1" t="s">
        <v>15</v>
      </c>
      <c r="D6358" s="1">
        <v>2009</v>
      </c>
      <c r="E6358" s="1">
        <v>85000</v>
      </c>
      <c r="F6358" s="1" t="s">
        <v>28</v>
      </c>
      <c r="G6358" s="1" t="s">
        <v>17</v>
      </c>
      <c r="H6358" s="1" t="s">
        <v>18</v>
      </c>
      <c r="I6358" s="1">
        <v>18.5</v>
      </c>
      <c r="J6358" s="1" t="s">
        <v>24</v>
      </c>
      <c r="K6358" s="1" t="s">
        <v>84</v>
      </c>
      <c r="L6358" s="1">
        <v>5</v>
      </c>
      <c r="P6358" s="2">
        <f t="shared" si="411"/>
        <v>80</v>
      </c>
      <c r="R6358" t="str">
        <f t="shared" si="412"/>
        <v/>
      </c>
    </row>
    <row r="6359" spans="1:18" ht="20.399999999999999" x14ac:dyDescent="0.35">
      <c r="A6359" s="1">
        <v>6357</v>
      </c>
      <c r="B6359" s="1" t="s">
        <v>526</v>
      </c>
      <c r="C6359" s="1" t="s">
        <v>57</v>
      </c>
      <c r="D6359" s="1">
        <v>2010</v>
      </c>
      <c r="E6359" s="1">
        <v>27000</v>
      </c>
      <c r="F6359" s="1" t="s">
        <v>28</v>
      </c>
      <c r="G6359" s="1" t="s">
        <v>17</v>
      </c>
      <c r="H6359" s="1" t="s">
        <v>18</v>
      </c>
      <c r="I6359" s="1">
        <v>17</v>
      </c>
      <c r="J6359" s="1" t="s">
        <v>24</v>
      </c>
      <c r="K6359" s="1" t="s">
        <v>466</v>
      </c>
      <c r="L6359" s="1">
        <v>5</v>
      </c>
      <c r="P6359" s="2">
        <f t="shared" si="411"/>
        <v>118</v>
      </c>
      <c r="R6359" t="str">
        <f t="shared" si="412"/>
        <v/>
      </c>
    </row>
    <row r="6360" spans="1:18" ht="20.399999999999999" x14ac:dyDescent="0.35">
      <c r="A6360" s="1">
        <v>6358</v>
      </c>
      <c r="B6360" s="1" t="s">
        <v>1242</v>
      </c>
      <c r="C6360" s="1" t="s">
        <v>15</v>
      </c>
      <c r="D6360" s="1">
        <v>2012</v>
      </c>
      <c r="E6360" s="1">
        <v>126000</v>
      </c>
      <c r="F6360" s="1" t="s">
        <v>23</v>
      </c>
      <c r="G6360" s="1" t="s">
        <v>17</v>
      </c>
      <c r="H6360" s="1" t="s">
        <v>18</v>
      </c>
      <c r="I6360" s="1">
        <v>14.24</v>
      </c>
      <c r="J6360" s="1" t="s">
        <v>24</v>
      </c>
      <c r="K6360" s="1" t="s">
        <v>1096</v>
      </c>
      <c r="L6360" s="1">
        <v>7</v>
      </c>
      <c r="M6360" s="1" t="s">
        <v>2897</v>
      </c>
      <c r="P6360" s="2">
        <f t="shared" si="411"/>
        <v>174.5</v>
      </c>
      <c r="Q6360">
        <f t="shared" si="413"/>
        <v>3515999.9999999995</v>
      </c>
      <c r="R6360">
        <f t="shared" si="412"/>
        <v>99.995036973833905</v>
      </c>
    </row>
    <row r="6361" spans="1:18" ht="20.399999999999999" x14ac:dyDescent="0.35">
      <c r="A6361" s="1">
        <v>6359</v>
      </c>
      <c r="B6361" s="1" t="s">
        <v>2460</v>
      </c>
      <c r="C6361" s="1" t="s">
        <v>22</v>
      </c>
      <c r="D6361" s="1">
        <v>2017</v>
      </c>
      <c r="E6361" s="1">
        <v>50000</v>
      </c>
      <c r="F6361" s="1" t="s">
        <v>23</v>
      </c>
      <c r="G6361" s="1" t="s">
        <v>17</v>
      </c>
      <c r="H6361" s="1" t="s">
        <v>18</v>
      </c>
      <c r="I6361" s="1">
        <v>17.88</v>
      </c>
      <c r="J6361" s="1" t="s">
        <v>24</v>
      </c>
      <c r="K6361" s="1" t="s">
        <v>2461</v>
      </c>
      <c r="L6361" s="1">
        <v>5</v>
      </c>
      <c r="P6361" s="2">
        <f t="shared" si="411"/>
        <v>48.21</v>
      </c>
      <c r="R6361" t="str">
        <f t="shared" si="412"/>
        <v/>
      </c>
    </row>
    <row r="6362" spans="1:18" ht="20.399999999999999" x14ac:dyDescent="0.35">
      <c r="A6362" s="1">
        <v>6360</v>
      </c>
      <c r="B6362" s="1" t="s">
        <v>580</v>
      </c>
      <c r="C6362" s="1" t="s">
        <v>15</v>
      </c>
      <c r="D6362" s="1">
        <v>2013</v>
      </c>
      <c r="E6362" s="1">
        <v>58811</v>
      </c>
      <c r="F6362" s="1" t="s">
        <v>28</v>
      </c>
      <c r="G6362" s="1" t="s">
        <v>17</v>
      </c>
      <c r="H6362" s="1" t="s">
        <v>36</v>
      </c>
      <c r="I6362" s="1">
        <v>18</v>
      </c>
      <c r="J6362" s="1" t="s">
        <v>24</v>
      </c>
      <c r="K6362" s="1" t="s">
        <v>196</v>
      </c>
      <c r="L6362" s="1">
        <v>5</v>
      </c>
      <c r="P6362" s="2">
        <f t="shared" si="411"/>
        <v>86.7</v>
      </c>
      <c r="R6362" t="str">
        <f t="shared" si="412"/>
        <v/>
      </c>
    </row>
    <row r="6363" spans="1:18" ht="20.399999999999999" x14ac:dyDescent="0.35">
      <c r="A6363" s="1">
        <v>6361</v>
      </c>
      <c r="B6363" s="1" t="s">
        <v>213</v>
      </c>
      <c r="C6363" s="1" t="s">
        <v>22</v>
      </c>
      <c r="D6363" s="1">
        <v>2013</v>
      </c>
      <c r="E6363" s="1">
        <v>52196</v>
      </c>
      <c r="F6363" s="1" t="s">
        <v>23</v>
      </c>
      <c r="G6363" s="1" t="s">
        <v>17</v>
      </c>
      <c r="H6363" s="1" t="s">
        <v>18</v>
      </c>
      <c r="I6363" s="1">
        <v>22.07</v>
      </c>
      <c r="J6363" s="1" t="s">
        <v>24</v>
      </c>
      <c r="K6363" s="1" t="s">
        <v>114</v>
      </c>
      <c r="L6363" s="1">
        <v>5</v>
      </c>
      <c r="P6363" s="2">
        <f t="shared" si="411"/>
        <v>73.900000000000006</v>
      </c>
      <c r="R6363" t="str">
        <f t="shared" si="412"/>
        <v/>
      </c>
    </row>
    <row r="6364" spans="1:18" ht="20.399999999999999" x14ac:dyDescent="0.35">
      <c r="A6364" s="1">
        <v>6362</v>
      </c>
      <c r="B6364" s="1" t="s">
        <v>1998</v>
      </c>
      <c r="C6364" s="1" t="s">
        <v>34</v>
      </c>
      <c r="D6364" s="1">
        <v>2017</v>
      </c>
      <c r="E6364" s="1">
        <v>45105</v>
      </c>
      <c r="F6364" s="1" t="s">
        <v>28</v>
      </c>
      <c r="G6364" s="1" t="s">
        <v>17</v>
      </c>
      <c r="H6364" s="1" t="s">
        <v>18</v>
      </c>
      <c r="I6364" s="1">
        <v>19.690000000000001</v>
      </c>
      <c r="J6364" s="1" t="s">
        <v>24</v>
      </c>
      <c r="K6364" s="1" t="s">
        <v>398</v>
      </c>
      <c r="L6364" s="1">
        <v>5</v>
      </c>
      <c r="M6364" s="1" t="s">
        <v>1999</v>
      </c>
      <c r="P6364" s="2">
        <f t="shared" si="411"/>
        <v>67.040000000000006</v>
      </c>
      <c r="Q6364">
        <f t="shared" si="413"/>
        <v>678000</v>
      </c>
      <c r="R6364">
        <f t="shared" si="412"/>
        <v>99.990112094395272</v>
      </c>
    </row>
    <row r="6365" spans="1:18" ht="20.399999999999999" x14ac:dyDescent="0.35">
      <c r="A6365" s="1">
        <v>6363</v>
      </c>
      <c r="B6365" s="1" t="s">
        <v>144</v>
      </c>
      <c r="C6365" s="1" t="s">
        <v>39</v>
      </c>
      <c r="D6365" s="1">
        <v>2015</v>
      </c>
      <c r="E6365" s="1">
        <v>25160</v>
      </c>
      <c r="F6365" s="1" t="s">
        <v>28</v>
      </c>
      <c r="G6365" s="1" t="s">
        <v>17</v>
      </c>
      <c r="H6365" s="1" t="s">
        <v>36</v>
      </c>
      <c r="I6365" s="1">
        <v>18.899999999999999</v>
      </c>
      <c r="J6365" s="1" t="s">
        <v>24</v>
      </c>
      <c r="K6365" s="1" t="s">
        <v>110</v>
      </c>
      <c r="L6365" s="1">
        <v>5</v>
      </c>
      <c r="P6365" s="2">
        <f t="shared" si="411"/>
        <v>82</v>
      </c>
      <c r="R6365" t="str">
        <f t="shared" si="412"/>
        <v/>
      </c>
    </row>
    <row r="6366" spans="1:18" ht="20.399999999999999" x14ac:dyDescent="0.35">
      <c r="A6366" s="1">
        <v>6364</v>
      </c>
      <c r="B6366" s="1" t="s">
        <v>2898</v>
      </c>
      <c r="C6366" s="1" t="s">
        <v>39</v>
      </c>
      <c r="D6366" s="1">
        <v>2017</v>
      </c>
      <c r="E6366" s="1">
        <v>18000</v>
      </c>
      <c r="F6366" s="1" t="s">
        <v>28</v>
      </c>
      <c r="G6366" s="1" t="s">
        <v>17</v>
      </c>
      <c r="H6366" s="1" t="s">
        <v>18</v>
      </c>
      <c r="I6366" s="1">
        <v>20.3</v>
      </c>
      <c r="J6366" s="1" t="s">
        <v>24</v>
      </c>
      <c r="K6366" s="1" t="s">
        <v>1143</v>
      </c>
      <c r="L6366" s="1">
        <v>5</v>
      </c>
      <c r="P6366" s="2">
        <f t="shared" si="411"/>
        <v>84</v>
      </c>
      <c r="R6366" t="str">
        <f t="shared" si="412"/>
        <v/>
      </c>
    </row>
    <row r="6367" spans="1:18" ht="20.399999999999999" x14ac:dyDescent="0.35">
      <c r="A6367" s="1">
        <v>6365</v>
      </c>
      <c r="B6367" s="1" t="s">
        <v>2899</v>
      </c>
      <c r="C6367" s="1" t="s">
        <v>74</v>
      </c>
      <c r="D6367" s="1">
        <v>2007</v>
      </c>
      <c r="E6367" s="1">
        <v>74000</v>
      </c>
      <c r="F6367" s="1" t="s">
        <v>28</v>
      </c>
      <c r="G6367" s="1" t="s">
        <v>17</v>
      </c>
      <c r="H6367" s="1" t="s">
        <v>18</v>
      </c>
      <c r="I6367" s="1">
        <v>11.9</v>
      </c>
      <c r="J6367" s="1" t="s">
        <v>24</v>
      </c>
      <c r="K6367" s="1" t="s">
        <v>2178</v>
      </c>
      <c r="L6367" s="1">
        <v>5</v>
      </c>
      <c r="P6367" s="2">
        <f t="shared" si="411"/>
        <v>144</v>
      </c>
      <c r="R6367" t="str">
        <f t="shared" si="412"/>
        <v/>
      </c>
    </row>
    <row r="6368" spans="1:18" ht="20.399999999999999" x14ac:dyDescent="0.35">
      <c r="A6368" s="1">
        <v>6366</v>
      </c>
      <c r="B6368" s="1" t="s">
        <v>1602</v>
      </c>
      <c r="C6368" s="1" t="s">
        <v>27</v>
      </c>
      <c r="D6368" s="1">
        <v>2009</v>
      </c>
      <c r="E6368" s="1">
        <v>67700</v>
      </c>
      <c r="F6368" s="1" t="s">
        <v>23</v>
      </c>
      <c r="G6368" s="1" t="s">
        <v>17</v>
      </c>
      <c r="H6368" s="1" t="s">
        <v>18</v>
      </c>
      <c r="I6368" s="1">
        <v>14</v>
      </c>
      <c r="J6368" s="1" t="s">
        <v>24</v>
      </c>
      <c r="K6368" s="1" t="s">
        <v>331</v>
      </c>
      <c r="L6368" s="1">
        <v>7</v>
      </c>
      <c r="P6368" s="2">
        <f t="shared" si="411"/>
        <v>112</v>
      </c>
      <c r="R6368" t="str">
        <f t="shared" si="412"/>
        <v/>
      </c>
    </row>
    <row r="6369" spans="1:18" ht="20.399999999999999" x14ac:dyDescent="0.35">
      <c r="A6369" s="1">
        <v>6367</v>
      </c>
      <c r="B6369" s="1" t="s">
        <v>2900</v>
      </c>
      <c r="C6369" s="1" t="s">
        <v>53</v>
      </c>
      <c r="D6369" s="1">
        <v>2015</v>
      </c>
      <c r="E6369" s="1">
        <v>61062</v>
      </c>
      <c r="F6369" s="1" t="s">
        <v>23</v>
      </c>
      <c r="G6369" s="1" t="s">
        <v>35</v>
      </c>
      <c r="H6369" s="1" t="s">
        <v>18</v>
      </c>
      <c r="I6369" s="1">
        <v>12.39</v>
      </c>
      <c r="J6369" s="1" t="s">
        <v>24</v>
      </c>
      <c r="K6369" s="1" t="s">
        <v>867</v>
      </c>
      <c r="L6369" s="1">
        <v>5</v>
      </c>
      <c r="P6369" s="2">
        <f t="shared" si="411"/>
        <v>147.51</v>
      </c>
      <c r="R6369" t="str">
        <f t="shared" si="412"/>
        <v/>
      </c>
    </row>
    <row r="6370" spans="1:18" ht="20.399999999999999" x14ac:dyDescent="0.35">
      <c r="A6370" s="1">
        <v>6368</v>
      </c>
      <c r="B6370" s="1" t="s">
        <v>246</v>
      </c>
      <c r="C6370" s="1" t="s">
        <v>57</v>
      </c>
      <c r="D6370" s="1">
        <v>2016</v>
      </c>
      <c r="E6370" s="1">
        <v>105000</v>
      </c>
      <c r="F6370" s="1" t="s">
        <v>23</v>
      </c>
      <c r="G6370" s="1" t="s">
        <v>17</v>
      </c>
      <c r="H6370" s="1" t="s">
        <v>18</v>
      </c>
      <c r="I6370" s="1">
        <v>12.99</v>
      </c>
      <c r="J6370" s="1" t="s">
        <v>24</v>
      </c>
      <c r="K6370" s="1" t="s">
        <v>247</v>
      </c>
      <c r="L6370" s="1">
        <v>7</v>
      </c>
      <c r="P6370" s="2">
        <f t="shared" si="411"/>
        <v>100.6</v>
      </c>
      <c r="R6370" t="str">
        <f t="shared" si="412"/>
        <v/>
      </c>
    </row>
    <row r="6371" spans="1:18" ht="20.399999999999999" x14ac:dyDescent="0.35">
      <c r="A6371" s="1">
        <v>6369</v>
      </c>
      <c r="B6371" s="1" t="s">
        <v>1016</v>
      </c>
      <c r="C6371" s="1" t="s">
        <v>22</v>
      </c>
      <c r="D6371" s="1">
        <v>2013</v>
      </c>
      <c r="E6371" s="1">
        <v>155550</v>
      </c>
      <c r="F6371" s="1" t="s">
        <v>23</v>
      </c>
      <c r="G6371" s="1" t="s">
        <v>17</v>
      </c>
      <c r="H6371" s="1" t="s">
        <v>18</v>
      </c>
      <c r="I6371" s="1">
        <v>25</v>
      </c>
      <c r="J6371" s="1" t="s">
        <v>24</v>
      </c>
      <c r="K6371" s="1" t="s">
        <v>1017</v>
      </c>
      <c r="L6371" s="1">
        <v>5</v>
      </c>
      <c r="P6371" s="2">
        <f t="shared" si="411"/>
        <v>69.010000000000005</v>
      </c>
      <c r="R6371" t="str">
        <f t="shared" si="412"/>
        <v/>
      </c>
    </row>
    <row r="6372" spans="1:18" ht="20.399999999999999" x14ac:dyDescent="0.35">
      <c r="A6372" s="1">
        <v>6370</v>
      </c>
      <c r="B6372" s="1" t="s">
        <v>1521</v>
      </c>
      <c r="C6372" s="1" t="s">
        <v>61</v>
      </c>
      <c r="D6372" s="1">
        <v>2016</v>
      </c>
      <c r="E6372" s="1">
        <v>66000</v>
      </c>
      <c r="F6372" s="1" t="s">
        <v>23</v>
      </c>
      <c r="G6372" s="1" t="s">
        <v>17</v>
      </c>
      <c r="H6372" s="1" t="s">
        <v>18</v>
      </c>
      <c r="I6372" s="1">
        <v>24.3</v>
      </c>
      <c r="J6372" s="1" t="s">
        <v>24</v>
      </c>
      <c r="K6372" s="1" t="s">
        <v>80</v>
      </c>
      <c r="L6372" s="1">
        <v>5</v>
      </c>
      <c r="P6372" s="2">
        <f t="shared" si="411"/>
        <v>88.5</v>
      </c>
      <c r="R6372" t="str">
        <f t="shared" si="412"/>
        <v/>
      </c>
    </row>
    <row r="6373" spans="1:18" ht="20.399999999999999" x14ac:dyDescent="0.35">
      <c r="A6373" s="1">
        <v>6371</v>
      </c>
      <c r="B6373" s="1" t="s">
        <v>526</v>
      </c>
      <c r="C6373" s="1" t="s">
        <v>53</v>
      </c>
      <c r="D6373" s="1">
        <v>2012</v>
      </c>
      <c r="E6373" s="1">
        <v>93884</v>
      </c>
      <c r="F6373" s="1" t="s">
        <v>28</v>
      </c>
      <c r="G6373" s="1" t="s">
        <v>17</v>
      </c>
      <c r="H6373" s="1" t="s">
        <v>36</v>
      </c>
      <c r="I6373" s="1">
        <v>17</v>
      </c>
      <c r="J6373" s="1" t="s">
        <v>24</v>
      </c>
      <c r="K6373" s="1" t="s">
        <v>466</v>
      </c>
      <c r="L6373" s="1">
        <v>5</v>
      </c>
      <c r="P6373" s="2">
        <f t="shared" si="411"/>
        <v>118</v>
      </c>
      <c r="R6373" t="str">
        <f t="shared" si="412"/>
        <v/>
      </c>
    </row>
    <row r="6374" spans="1:18" ht="20.399999999999999" x14ac:dyDescent="0.35">
      <c r="A6374" s="1">
        <v>6372</v>
      </c>
      <c r="B6374" s="1" t="s">
        <v>1253</v>
      </c>
      <c r="C6374" s="1" t="s">
        <v>15</v>
      </c>
      <c r="D6374" s="1">
        <v>2009</v>
      </c>
      <c r="E6374" s="1">
        <v>200000</v>
      </c>
      <c r="F6374" s="1" t="s">
        <v>23</v>
      </c>
      <c r="G6374" s="1" t="s">
        <v>17</v>
      </c>
      <c r="H6374" s="1" t="s">
        <v>18</v>
      </c>
      <c r="I6374" s="1">
        <v>20.399999999999999</v>
      </c>
      <c r="J6374" s="1" t="s">
        <v>24</v>
      </c>
      <c r="K6374" s="1" t="s">
        <v>1254</v>
      </c>
      <c r="L6374" s="1">
        <v>5</v>
      </c>
      <c r="P6374" s="2">
        <f t="shared" si="411"/>
        <v>91.7</v>
      </c>
      <c r="R6374" t="str">
        <f t="shared" si="412"/>
        <v/>
      </c>
    </row>
    <row r="6375" spans="1:18" ht="20.399999999999999" x14ac:dyDescent="0.35">
      <c r="A6375" s="1">
        <v>6373</v>
      </c>
      <c r="B6375" s="1" t="s">
        <v>1142</v>
      </c>
      <c r="C6375" s="1" t="s">
        <v>57</v>
      </c>
      <c r="D6375" s="1">
        <v>2016</v>
      </c>
      <c r="E6375" s="1">
        <v>57200</v>
      </c>
      <c r="F6375" s="1" t="s">
        <v>28</v>
      </c>
      <c r="G6375" s="1" t="s">
        <v>17</v>
      </c>
      <c r="H6375" s="1" t="s">
        <v>18</v>
      </c>
      <c r="I6375" s="1">
        <v>23.84</v>
      </c>
      <c r="J6375" s="1" t="s">
        <v>24</v>
      </c>
      <c r="K6375" s="1" t="s">
        <v>1143</v>
      </c>
      <c r="L6375" s="1">
        <v>5</v>
      </c>
      <c r="M6375" s="1" t="s">
        <v>2901</v>
      </c>
      <c r="P6375" s="2">
        <f t="shared" si="411"/>
        <v>84</v>
      </c>
      <c r="Q6375">
        <f t="shared" si="413"/>
        <v>624000</v>
      </c>
      <c r="R6375">
        <f t="shared" si="412"/>
        <v>99.986538461538458</v>
      </c>
    </row>
    <row r="6376" spans="1:18" ht="20.399999999999999" x14ac:dyDescent="0.35">
      <c r="A6376" s="1">
        <v>6374</v>
      </c>
      <c r="B6376" s="1" t="s">
        <v>409</v>
      </c>
      <c r="C6376" s="1" t="s">
        <v>39</v>
      </c>
      <c r="D6376" s="1">
        <v>2013</v>
      </c>
      <c r="E6376" s="1">
        <v>93568</v>
      </c>
      <c r="F6376" s="1" t="s">
        <v>23</v>
      </c>
      <c r="G6376" s="1" t="s">
        <v>17</v>
      </c>
      <c r="H6376" s="1" t="s">
        <v>18</v>
      </c>
      <c r="I6376" s="1">
        <v>22.07</v>
      </c>
      <c r="J6376" s="1" t="s">
        <v>24</v>
      </c>
      <c r="K6376" s="1" t="s">
        <v>114</v>
      </c>
      <c r="L6376" s="1">
        <v>5</v>
      </c>
      <c r="P6376" s="2">
        <f t="shared" si="411"/>
        <v>73.900000000000006</v>
      </c>
      <c r="R6376" t="str">
        <f t="shared" si="412"/>
        <v/>
      </c>
    </row>
    <row r="6377" spans="1:18" ht="20.399999999999999" x14ac:dyDescent="0.35">
      <c r="A6377" s="1">
        <v>6375</v>
      </c>
      <c r="B6377" s="1" t="s">
        <v>216</v>
      </c>
      <c r="C6377" s="1" t="s">
        <v>57</v>
      </c>
      <c r="D6377" s="1">
        <v>2014</v>
      </c>
      <c r="E6377" s="1">
        <v>54000</v>
      </c>
      <c r="F6377" s="1" t="s">
        <v>28</v>
      </c>
      <c r="G6377" s="1" t="s">
        <v>17</v>
      </c>
      <c r="H6377" s="1" t="s">
        <v>18</v>
      </c>
      <c r="I6377" s="1">
        <v>20.51</v>
      </c>
      <c r="J6377" s="1" t="s">
        <v>24</v>
      </c>
      <c r="K6377" s="1" t="s">
        <v>398</v>
      </c>
      <c r="L6377" s="1">
        <v>5</v>
      </c>
      <c r="P6377" s="2">
        <f t="shared" ref="P6377:P6387" si="414">--LEFT(K6377, FIND(" ", K6377) - 1)</f>
        <v>67.040000000000006</v>
      </c>
      <c r="R6377" t="str">
        <f t="shared" si="412"/>
        <v/>
      </c>
    </row>
    <row r="6378" spans="1:18" ht="20.399999999999999" x14ac:dyDescent="0.35">
      <c r="A6378" s="1">
        <v>6376</v>
      </c>
      <c r="B6378" s="1" t="s">
        <v>683</v>
      </c>
      <c r="C6378" s="1" t="s">
        <v>74</v>
      </c>
      <c r="D6378" s="1">
        <v>2016</v>
      </c>
      <c r="E6378" s="1">
        <v>40571</v>
      </c>
      <c r="F6378" s="1" t="s">
        <v>23</v>
      </c>
      <c r="G6378" s="1" t="s">
        <v>35</v>
      </c>
      <c r="H6378" s="1" t="s">
        <v>18</v>
      </c>
      <c r="I6378" s="1">
        <v>17.010000000000002</v>
      </c>
      <c r="J6378" s="1" t="s">
        <v>24</v>
      </c>
      <c r="K6378" s="1" t="s">
        <v>25</v>
      </c>
      <c r="L6378" s="1">
        <v>5</v>
      </c>
      <c r="P6378" s="2">
        <f t="shared" si="414"/>
        <v>126.2</v>
      </c>
      <c r="R6378" t="str">
        <f t="shared" si="412"/>
        <v/>
      </c>
    </row>
    <row r="6379" spans="1:18" ht="20.399999999999999" x14ac:dyDescent="0.35">
      <c r="A6379" s="1">
        <v>6377</v>
      </c>
      <c r="B6379" s="1" t="s">
        <v>1106</v>
      </c>
      <c r="C6379" s="1" t="s">
        <v>39</v>
      </c>
      <c r="D6379" s="1">
        <v>2015</v>
      </c>
      <c r="E6379" s="1">
        <v>59000</v>
      </c>
      <c r="F6379" s="1" t="s">
        <v>23</v>
      </c>
      <c r="G6379" s="1" t="s">
        <v>35</v>
      </c>
      <c r="H6379" s="1" t="s">
        <v>18</v>
      </c>
      <c r="I6379" s="1">
        <v>18.25</v>
      </c>
      <c r="J6379" s="1" t="s">
        <v>24</v>
      </c>
      <c r="K6379" s="1" t="s">
        <v>186</v>
      </c>
      <c r="L6379" s="1">
        <v>5</v>
      </c>
      <c r="M6379" s="1" t="s">
        <v>1107</v>
      </c>
      <c r="P6379" s="2">
        <f t="shared" si="414"/>
        <v>187.74</v>
      </c>
      <c r="Q6379">
        <f t="shared" si="413"/>
        <v>5561000</v>
      </c>
      <c r="R6379">
        <f t="shared" si="412"/>
        <v>99.99662398849128</v>
      </c>
    </row>
    <row r="6380" spans="1:18" ht="20.399999999999999" x14ac:dyDescent="0.35">
      <c r="A6380" s="1">
        <v>6378</v>
      </c>
      <c r="B6380" s="1" t="s">
        <v>1524</v>
      </c>
      <c r="C6380" s="1" t="s">
        <v>34</v>
      </c>
      <c r="D6380" s="1">
        <v>2017</v>
      </c>
      <c r="E6380" s="1">
        <v>17273</v>
      </c>
      <c r="F6380" s="1" t="s">
        <v>23</v>
      </c>
      <c r="G6380" s="1" t="s">
        <v>35</v>
      </c>
      <c r="H6380" s="1" t="s">
        <v>18</v>
      </c>
      <c r="I6380" s="1">
        <v>20.68</v>
      </c>
      <c r="J6380" s="1" t="s">
        <v>24</v>
      </c>
      <c r="K6380" s="1" t="s">
        <v>77</v>
      </c>
      <c r="L6380" s="1">
        <v>5</v>
      </c>
      <c r="P6380" s="2">
        <f t="shared" si="414"/>
        <v>190</v>
      </c>
      <c r="R6380" t="str">
        <f t="shared" si="412"/>
        <v/>
      </c>
    </row>
    <row r="6381" spans="1:18" ht="20.399999999999999" x14ac:dyDescent="0.35">
      <c r="A6381" s="1">
        <v>6379</v>
      </c>
      <c r="B6381" s="1" t="s">
        <v>2902</v>
      </c>
      <c r="C6381" s="1" t="s">
        <v>15</v>
      </c>
      <c r="D6381" s="1">
        <v>2011</v>
      </c>
      <c r="E6381" s="1">
        <v>100077</v>
      </c>
      <c r="F6381" s="1" t="s">
        <v>23</v>
      </c>
      <c r="G6381" s="1" t="s">
        <v>35</v>
      </c>
      <c r="H6381" s="1" t="s">
        <v>36</v>
      </c>
      <c r="I6381" s="1">
        <v>11.4</v>
      </c>
      <c r="J6381" s="1" t="s">
        <v>24</v>
      </c>
      <c r="K6381" s="1" t="s">
        <v>973</v>
      </c>
      <c r="L6381" s="1">
        <v>7</v>
      </c>
      <c r="P6381" s="2">
        <f t="shared" si="414"/>
        <v>153.86000000000001</v>
      </c>
      <c r="R6381" t="str">
        <f t="shared" si="412"/>
        <v/>
      </c>
    </row>
    <row r="6382" spans="1:18" ht="20.399999999999999" x14ac:dyDescent="0.35">
      <c r="A6382" s="1">
        <v>6380</v>
      </c>
      <c r="B6382" s="1" t="s">
        <v>1152</v>
      </c>
      <c r="C6382" s="1" t="s">
        <v>53</v>
      </c>
      <c r="D6382" s="1">
        <v>2011</v>
      </c>
      <c r="E6382" s="1">
        <v>39934</v>
      </c>
      <c r="F6382" s="1" t="s">
        <v>28</v>
      </c>
      <c r="G6382" s="1" t="s">
        <v>35</v>
      </c>
      <c r="H6382" s="1" t="s">
        <v>18</v>
      </c>
      <c r="I6382" s="1">
        <v>19.2</v>
      </c>
      <c r="J6382" s="1" t="s">
        <v>24</v>
      </c>
      <c r="K6382" s="1" t="s">
        <v>84</v>
      </c>
      <c r="L6382" s="1">
        <v>5</v>
      </c>
      <c r="P6382" s="2">
        <f t="shared" si="414"/>
        <v>80</v>
      </c>
      <c r="R6382" t="str">
        <f t="shared" si="412"/>
        <v/>
      </c>
    </row>
    <row r="6383" spans="1:18" ht="20.399999999999999" x14ac:dyDescent="0.35">
      <c r="A6383" s="1">
        <v>6381</v>
      </c>
      <c r="B6383" s="1" t="s">
        <v>525</v>
      </c>
      <c r="C6383" s="1" t="s">
        <v>74</v>
      </c>
      <c r="D6383" s="1">
        <v>2016</v>
      </c>
      <c r="E6383" s="1">
        <v>46000</v>
      </c>
      <c r="F6383" s="1" t="s">
        <v>23</v>
      </c>
      <c r="G6383" s="1" t="s">
        <v>17</v>
      </c>
      <c r="H6383" s="1" t="s">
        <v>18</v>
      </c>
      <c r="I6383" s="1">
        <v>24.3</v>
      </c>
      <c r="J6383" s="1" t="s">
        <v>24</v>
      </c>
      <c r="K6383" s="1" t="s">
        <v>80</v>
      </c>
      <c r="L6383" s="1">
        <v>5</v>
      </c>
      <c r="M6383" s="1" t="s">
        <v>2903</v>
      </c>
      <c r="P6383" s="2">
        <f t="shared" si="414"/>
        <v>88.5</v>
      </c>
      <c r="Q6383">
        <f t="shared" si="413"/>
        <v>942000</v>
      </c>
      <c r="R6383">
        <f t="shared" si="412"/>
        <v>99.990605095541397</v>
      </c>
    </row>
    <row r="6384" spans="1:18" ht="20.399999999999999" x14ac:dyDescent="0.35">
      <c r="A6384" s="1">
        <v>6382</v>
      </c>
      <c r="B6384" s="1" t="s">
        <v>526</v>
      </c>
      <c r="C6384" s="1" t="s">
        <v>34</v>
      </c>
      <c r="D6384" s="1">
        <v>2016</v>
      </c>
      <c r="E6384" s="1">
        <v>30842</v>
      </c>
      <c r="F6384" s="1" t="s">
        <v>28</v>
      </c>
      <c r="G6384" s="1" t="s">
        <v>17</v>
      </c>
      <c r="H6384" s="1" t="s">
        <v>18</v>
      </c>
      <c r="I6384" s="1">
        <v>17</v>
      </c>
      <c r="J6384" s="1" t="s">
        <v>24</v>
      </c>
      <c r="K6384" s="1" t="s">
        <v>466</v>
      </c>
      <c r="L6384" s="1">
        <v>5</v>
      </c>
      <c r="P6384" s="2">
        <f t="shared" si="414"/>
        <v>118</v>
      </c>
      <c r="R6384" t="str">
        <f t="shared" si="412"/>
        <v/>
      </c>
    </row>
    <row r="6385" spans="1:18" ht="20.399999999999999" x14ac:dyDescent="0.35">
      <c r="A6385" s="1">
        <v>6383</v>
      </c>
      <c r="B6385" s="1" t="s">
        <v>267</v>
      </c>
      <c r="C6385" s="1" t="s">
        <v>15</v>
      </c>
      <c r="D6385" s="1">
        <v>2005</v>
      </c>
      <c r="E6385" s="1">
        <v>65000</v>
      </c>
      <c r="F6385" s="1" t="s">
        <v>28</v>
      </c>
      <c r="G6385" s="1" t="s">
        <v>35</v>
      </c>
      <c r="H6385" s="1" t="s">
        <v>36</v>
      </c>
      <c r="I6385" s="1">
        <v>11.7</v>
      </c>
      <c r="J6385" s="1" t="s">
        <v>24</v>
      </c>
      <c r="K6385" s="1" t="s">
        <v>268</v>
      </c>
      <c r="L6385" s="1">
        <v>5</v>
      </c>
      <c r="P6385" s="2">
        <f t="shared" si="414"/>
        <v>178</v>
      </c>
      <c r="R6385" t="str">
        <f t="shared" si="412"/>
        <v/>
      </c>
    </row>
    <row r="6386" spans="1:18" ht="20.399999999999999" x14ac:dyDescent="0.35">
      <c r="A6386" s="1">
        <v>6384</v>
      </c>
      <c r="B6386" s="1" t="s">
        <v>1779</v>
      </c>
      <c r="C6386" s="1" t="s">
        <v>74</v>
      </c>
      <c r="D6386" s="1">
        <v>2016</v>
      </c>
      <c r="E6386" s="1">
        <v>70000</v>
      </c>
      <c r="F6386" s="1" t="s">
        <v>23</v>
      </c>
      <c r="G6386" s="1" t="s">
        <v>17</v>
      </c>
      <c r="H6386" s="1" t="s">
        <v>18</v>
      </c>
      <c r="I6386" s="1">
        <v>11.1</v>
      </c>
      <c r="J6386" s="1" t="s">
        <v>24</v>
      </c>
      <c r="K6386" s="1" t="s">
        <v>1780</v>
      </c>
      <c r="L6386" s="1">
        <v>7</v>
      </c>
      <c r="P6386" s="2">
        <f t="shared" si="414"/>
        <v>200</v>
      </c>
      <c r="R6386" t="str">
        <f t="shared" si="412"/>
        <v/>
      </c>
    </row>
    <row r="6387" spans="1:18" ht="20.399999999999999" x14ac:dyDescent="0.35">
      <c r="A6387" s="1">
        <v>6385</v>
      </c>
      <c r="B6387" s="1" t="s">
        <v>293</v>
      </c>
      <c r="C6387" s="1" t="s">
        <v>27</v>
      </c>
      <c r="D6387" s="1">
        <v>2011</v>
      </c>
      <c r="E6387" s="1">
        <v>150152</v>
      </c>
      <c r="F6387" s="1" t="s">
        <v>23</v>
      </c>
      <c r="G6387" s="1" t="s">
        <v>17</v>
      </c>
      <c r="H6387" s="1" t="s">
        <v>36</v>
      </c>
      <c r="I6387" s="1">
        <v>11.5</v>
      </c>
      <c r="J6387" s="1" t="s">
        <v>24</v>
      </c>
      <c r="K6387" s="1" t="s">
        <v>294</v>
      </c>
      <c r="L6387" s="1">
        <v>7</v>
      </c>
      <c r="P6387" s="2">
        <f t="shared" si="414"/>
        <v>171</v>
      </c>
      <c r="R6387" t="str">
        <f t="shared" si="412"/>
        <v/>
      </c>
    </row>
    <row r="6388" spans="1:18" ht="20.399999999999999" x14ac:dyDescent="0.35">
      <c r="A6388" s="1">
        <v>6386</v>
      </c>
      <c r="B6388" s="1" t="s">
        <v>2202</v>
      </c>
      <c r="C6388" s="1" t="s">
        <v>34</v>
      </c>
      <c r="D6388" s="1">
        <v>2009</v>
      </c>
      <c r="E6388" s="1">
        <v>67038</v>
      </c>
      <c r="F6388" s="1" t="s">
        <v>28</v>
      </c>
      <c r="G6388" s="1" t="s">
        <v>35</v>
      </c>
      <c r="H6388" s="1" t="s">
        <v>18</v>
      </c>
      <c r="I6388" s="1">
        <v>9.1</v>
      </c>
      <c r="J6388" s="1" t="s">
        <v>24</v>
      </c>
      <c r="K6388" s="1" t="s">
        <v>188</v>
      </c>
      <c r="L6388" s="1">
        <v>5</v>
      </c>
      <c r="P6388" s="2"/>
      <c r="R6388" t="str">
        <f t="shared" si="412"/>
        <v/>
      </c>
    </row>
    <row r="6389" spans="1:18" ht="20.399999999999999" x14ac:dyDescent="0.35">
      <c r="A6389" s="1">
        <v>6387</v>
      </c>
      <c r="B6389" s="1" t="s">
        <v>2904</v>
      </c>
      <c r="C6389" s="1" t="s">
        <v>74</v>
      </c>
      <c r="D6389" s="1">
        <v>2011</v>
      </c>
      <c r="E6389" s="1">
        <v>43985</v>
      </c>
      <c r="F6389" s="1" t="s">
        <v>16</v>
      </c>
      <c r="G6389" s="1" t="s">
        <v>17</v>
      </c>
      <c r="H6389" s="1" t="s">
        <v>18</v>
      </c>
      <c r="I6389" s="1">
        <v>11.88</v>
      </c>
      <c r="J6389" s="1" t="s">
        <v>19</v>
      </c>
      <c r="K6389" s="1" t="s">
        <v>630</v>
      </c>
      <c r="L6389" s="1">
        <v>5</v>
      </c>
      <c r="P6389" s="2">
        <f t="shared" ref="P6389:P6429" si="415">--LEFT(K6389, FIND(" ", K6389) - 1)</f>
        <v>62.1</v>
      </c>
      <c r="R6389" t="str">
        <f t="shared" si="412"/>
        <v/>
      </c>
    </row>
    <row r="6390" spans="1:18" ht="20.399999999999999" x14ac:dyDescent="0.35">
      <c r="A6390" s="1">
        <v>6388</v>
      </c>
      <c r="B6390" s="1" t="s">
        <v>1725</v>
      </c>
      <c r="C6390" s="1" t="s">
        <v>34</v>
      </c>
      <c r="D6390" s="1">
        <v>2014</v>
      </c>
      <c r="E6390" s="1">
        <v>58598</v>
      </c>
      <c r="F6390" s="1" t="s">
        <v>23</v>
      </c>
      <c r="G6390" s="1" t="s">
        <v>35</v>
      </c>
      <c r="H6390" s="1" t="s">
        <v>18</v>
      </c>
      <c r="I6390" s="1">
        <v>11.2</v>
      </c>
      <c r="J6390" s="1" t="s">
        <v>24</v>
      </c>
      <c r="K6390" s="1" t="s">
        <v>1726</v>
      </c>
      <c r="L6390" s="1">
        <v>4</v>
      </c>
      <c r="P6390" s="2">
        <f t="shared" si="415"/>
        <v>241</v>
      </c>
      <c r="R6390" t="str">
        <f t="shared" si="412"/>
        <v/>
      </c>
    </row>
    <row r="6391" spans="1:18" ht="20.399999999999999" x14ac:dyDescent="0.35">
      <c r="A6391" s="1">
        <v>6389</v>
      </c>
      <c r="B6391" s="1" t="s">
        <v>1080</v>
      </c>
      <c r="C6391" s="1" t="s">
        <v>22</v>
      </c>
      <c r="D6391" s="1">
        <v>2016</v>
      </c>
      <c r="E6391" s="1">
        <v>100000</v>
      </c>
      <c r="F6391" s="1" t="s">
        <v>23</v>
      </c>
      <c r="G6391" s="1" t="s">
        <v>17</v>
      </c>
      <c r="H6391" s="1" t="s">
        <v>18</v>
      </c>
      <c r="I6391" s="1">
        <v>25</v>
      </c>
      <c r="J6391" s="1" t="s">
        <v>24</v>
      </c>
      <c r="K6391" s="1" t="s">
        <v>1017</v>
      </c>
      <c r="L6391" s="1">
        <v>5</v>
      </c>
      <c r="P6391" s="2">
        <f t="shared" si="415"/>
        <v>69.010000000000005</v>
      </c>
      <c r="R6391" t="str">
        <f t="shared" si="412"/>
        <v/>
      </c>
    </row>
    <row r="6392" spans="1:18" ht="20.399999999999999" x14ac:dyDescent="0.35">
      <c r="A6392" s="1">
        <v>6390</v>
      </c>
      <c r="B6392" s="1" t="s">
        <v>639</v>
      </c>
      <c r="C6392" s="1" t="s">
        <v>43</v>
      </c>
      <c r="D6392" s="1">
        <v>2016</v>
      </c>
      <c r="E6392" s="1">
        <v>35000</v>
      </c>
      <c r="F6392" s="1" t="s">
        <v>23</v>
      </c>
      <c r="G6392" s="1" t="s">
        <v>35</v>
      </c>
      <c r="H6392" s="1" t="s">
        <v>18</v>
      </c>
      <c r="I6392" s="1">
        <v>14.16</v>
      </c>
      <c r="J6392" s="1" t="s">
        <v>24</v>
      </c>
      <c r="K6392" s="1" t="s">
        <v>640</v>
      </c>
      <c r="L6392" s="1">
        <v>5</v>
      </c>
      <c r="P6392" s="2">
        <f t="shared" si="415"/>
        <v>174.3</v>
      </c>
      <c r="R6392" t="str">
        <f t="shared" si="412"/>
        <v/>
      </c>
    </row>
    <row r="6393" spans="1:18" ht="20.399999999999999" x14ac:dyDescent="0.35">
      <c r="A6393" s="1">
        <v>6391</v>
      </c>
      <c r="B6393" s="1" t="s">
        <v>204</v>
      </c>
      <c r="C6393" s="1" t="s">
        <v>22</v>
      </c>
      <c r="D6393" s="1">
        <v>2008</v>
      </c>
      <c r="E6393" s="1">
        <v>84500</v>
      </c>
      <c r="F6393" s="1" t="s">
        <v>28</v>
      </c>
      <c r="G6393" s="1" t="s">
        <v>17</v>
      </c>
      <c r="H6393" s="1" t="s">
        <v>18</v>
      </c>
      <c r="I6393" s="1">
        <v>20.36</v>
      </c>
      <c r="J6393" s="1" t="s">
        <v>24</v>
      </c>
      <c r="K6393" s="1" t="s">
        <v>151</v>
      </c>
      <c r="L6393" s="1">
        <v>5</v>
      </c>
      <c r="P6393" s="2">
        <f t="shared" si="415"/>
        <v>78.900000000000006</v>
      </c>
      <c r="R6393" t="str">
        <f t="shared" si="412"/>
        <v/>
      </c>
    </row>
    <row r="6394" spans="1:18" ht="20.399999999999999" x14ac:dyDescent="0.35">
      <c r="A6394" s="1">
        <v>6392</v>
      </c>
      <c r="B6394" s="1" t="s">
        <v>1045</v>
      </c>
      <c r="C6394" s="1" t="s">
        <v>57</v>
      </c>
      <c r="D6394" s="1">
        <v>2018</v>
      </c>
      <c r="E6394" s="1">
        <v>18006</v>
      </c>
      <c r="F6394" s="1" t="s">
        <v>28</v>
      </c>
      <c r="G6394" s="1" t="s">
        <v>17</v>
      </c>
      <c r="H6394" s="1" t="s">
        <v>18</v>
      </c>
      <c r="I6394" s="1">
        <v>21.4</v>
      </c>
      <c r="J6394" s="1" t="s">
        <v>24</v>
      </c>
      <c r="K6394" s="1" t="s">
        <v>347</v>
      </c>
      <c r="L6394" s="1">
        <v>5</v>
      </c>
      <c r="P6394" s="2">
        <f t="shared" si="415"/>
        <v>83.1</v>
      </c>
      <c r="R6394" t="str">
        <f t="shared" si="412"/>
        <v/>
      </c>
    </row>
    <row r="6395" spans="1:18" ht="20.399999999999999" x14ac:dyDescent="0.35">
      <c r="A6395" s="1">
        <v>6393</v>
      </c>
      <c r="B6395" s="1" t="s">
        <v>143</v>
      </c>
      <c r="C6395" s="1" t="s">
        <v>39</v>
      </c>
      <c r="D6395" s="1">
        <v>2013</v>
      </c>
      <c r="E6395" s="1">
        <v>99000</v>
      </c>
      <c r="F6395" s="1" t="s">
        <v>23</v>
      </c>
      <c r="G6395" s="1" t="s">
        <v>17</v>
      </c>
      <c r="H6395" s="1" t="s">
        <v>18</v>
      </c>
      <c r="I6395" s="1">
        <v>28.4</v>
      </c>
      <c r="J6395" s="1" t="s">
        <v>24</v>
      </c>
      <c r="K6395" s="1" t="s">
        <v>51</v>
      </c>
      <c r="L6395" s="1">
        <v>5</v>
      </c>
      <c r="M6395" s="1" t="s">
        <v>1665</v>
      </c>
      <c r="P6395" s="2">
        <f t="shared" si="415"/>
        <v>74</v>
      </c>
      <c r="Q6395">
        <f t="shared" si="413"/>
        <v>844000</v>
      </c>
      <c r="R6395">
        <f t="shared" si="412"/>
        <v>99.99123222748814</v>
      </c>
    </row>
    <row r="6396" spans="1:18" ht="20.399999999999999" x14ac:dyDescent="0.35">
      <c r="A6396" s="1">
        <v>6394</v>
      </c>
      <c r="B6396" s="1" t="s">
        <v>238</v>
      </c>
      <c r="C6396" s="1" t="s">
        <v>61</v>
      </c>
      <c r="D6396" s="1">
        <v>2014</v>
      </c>
      <c r="E6396" s="1">
        <v>51200</v>
      </c>
      <c r="F6396" s="1" t="s">
        <v>28</v>
      </c>
      <c r="G6396" s="1" t="s">
        <v>17</v>
      </c>
      <c r="H6396" s="1" t="s">
        <v>18</v>
      </c>
      <c r="I6396" s="1">
        <v>15.1</v>
      </c>
      <c r="J6396" s="1" t="s">
        <v>24</v>
      </c>
      <c r="K6396" s="1" t="s">
        <v>239</v>
      </c>
      <c r="L6396" s="1">
        <v>5</v>
      </c>
      <c r="M6396" s="1" t="s">
        <v>2905</v>
      </c>
      <c r="P6396" s="2">
        <f t="shared" si="415"/>
        <v>73</v>
      </c>
      <c r="Q6396">
        <f t="shared" si="413"/>
        <v>455999.99999999994</v>
      </c>
      <c r="R6396">
        <f t="shared" si="412"/>
        <v>99.983991228070181</v>
      </c>
    </row>
    <row r="6397" spans="1:18" ht="20.399999999999999" x14ac:dyDescent="0.35">
      <c r="A6397" s="1">
        <v>6395</v>
      </c>
      <c r="B6397" s="1" t="s">
        <v>2906</v>
      </c>
      <c r="C6397" s="1" t="s">
        <v>22</v>
      </c>
      <c r="D6397" s="1">
        <v>2014</v>
      </c>
      <c r="E6397" s="1">
        <v>130000</v>
      </c>
      <c r="F6397" s="1" t="s">
        <v>23</v>
      </c>
      <c r="G6397" s="1" t="s">
        <v>35</v>
      </c>
      <c r="H6397" s="1" t="s">
        <v>18</v>
      </c>
      <c r="I6397" s="1">
        <v>11</v>
      </c>
      <c r="J6397" s="1" t="s">
        <v>24</v>
      </c>
      <c r="K6397" s="1" t="s">
        <v>2907</v>
      </c>
      <c r="L6397" s="1">
        <v>7</v>
      </c>
      <c r="P6397" s="2">
        <f t="shared" si="415"/>
        <v>170.3</v>
      </c>
      <c r="R6397" t="str">
        <f t="shared" si="412"/>
        <v/>
      </c>
    </row>
    <row r="6398" spans="1:18" ht="20.399999999999999" x14ac:dyDescent="0.35">
      <c r="A6398" s="1">
        <v>6396</v>
      </c>
      <c r="B6398" s="1" t="s">
        <v>2908</v>
      </c>
      <c r="C6398" s="1" t="s">
        <v>129</v>
      </c>
      <c r="D6398" s="1">
        <v>2017</v>
      </c>
      <c r="E6398" s="1">
        <v>25000</v>
      </c>
      <c r="F6398" s="1" t="s">
        <v>23</v>
      </c>
      <c r="G6398" s="1" t="s">
        <v>35</v>
      </c>
      <c r="H6398" s="1" t="s">
        <v>18</v>
      </c>
      <c r="I6398" s="1">
        <v>16.38</v>
      </c>
      <c r="J6398" s="1" t="s">
        <v>24</v>
      </c>
      <c r="K6398" s="1" t="s">
        <v>2909</v>
      </c>
      <c r="L6398" s="1">
        <v>5</v>
      </c>
      <c r="M6398" s="1" t="s">
        <v>2910</v>
      </c>
      <c r="P6398" s="2">
        <f t="shared" si="415"/>
        <v>182.46</v>
      </c>
      <c r="Q6398">
        <f t="shared" si="413"/>
        <v>2990000</v>
      </c>
      <c r="R6398">
        <f t="shared" si="412"/>
        <v>99.993897658862878</v>
      </c>
    </row>
    <row r="6399" spans="1:18" ht="20.399999999999999" x14ac:dyDescent="0.35">
      <c r="A6399" s="1">
        <v>6397</v>
      </c>
      <c r="B6399" s="1" t="s">
        <v>1655</v>
      </c>
      <c r="C6399" s="1" t="s">
        <v>53</v>
      </c>
      <c r="D6399" s="1">
        <v>2017</v>
      </c>
      <c r="E6399" s="1">
        <v>32352</v>
      </c>
      <c r="F6399" s="1" t="s">
        <v>28</v>
      </c>
      <c r="G6399" s="1" t="s">
        <v>17</v>
      </c>
      <c r="H6399" s="1" t="s">
        <v>18</v>
      </c>
      <c r="I6399" s="1">
        <v>21.4</v>
      </c>
      <c r="J6399" s="1" t="s">
        <v>24</v>
      </c>
      <c r="K6399" s="1" t="s">
        <v>347</v>
      </c>
      <c r="L6399" s="1">
        <v>5</v>
      </c>
      <c r="M6399" s="1" t="s">
        <v>2911</v>
      </c>
      <c r="P6399" s="2">
        <f t="shared" si="415"/>
        <v>83.1</v>
      </c>
      <c r="Q6399">
        <f t="shared" si="413"/>
        <v>712000</v>
      </c>
      <c r="R6399">
        <f t="shared" si="412"/>
        <v>99.988328651685393</v>
      </c>
    </row>
    <row r="6400" spans="1:18" ht="20.399999999999999" x14ac:dyDescent="0.35">
      <c r="A6400" s="1">
        <v>6398</v>
      </c>
      <c r="B6400" s="1" t="s">
        <v>204</v>
      </c>
      <c r="C6400" s="1" t="s">
        <v>74</v>
      </c>
      <c r="D6400" s="1">
        <v>2011</v>
      </c>
      <c r="E6400" s="1">
        <v>20000</v>
      </c>
      <c r="F6400" s="1" t="s">
        <v>28</v>
      </c>
      <c r="G6400" s="1" t="s">
        <v>17</v>
      </c>
      <c r="H6400" s="1" t="s">
        <v>18</v>
      </c>
      <c r="I6400" s="1">
        <v>20.36</v>
      </c>
      <c r="J6400" s="1" t="s">
        <v>24</v>
      </c>
      <c r="K6400" s="1" t="s">
        <v>151</v>
      </c>
      <c r="L6400" s="1">
        <v>5</v>
      </c>
      <c r="P6400" s="2">
        <f t="shared" si="415"/>
        <v>78.900000000000006</v>
      </c>
      <c r="R6400" t="str">
        <f t="shared" si="412"/>
        <v/>
      </c>
    </row>
    <row r="6401" spans="1:18" ht="20.399999999999999" x14ac:dyDescent="0.35">
      <c r="A6401" s="1">
        <v>6399</v>
      </c>
      <c r="B6401" s="1" t="s">
        <v>970</v>
      </c>
      <c r="C6401" s="1" t="s">
        <v>74</v>
      </c>
      <c r="D6401" s="1">
        <v>2013</v>
      </c>
      <c r="E6401" s="1">
        <v>46000</v>
      </c>
      <c r="F6401" s="1" t="s">
        <v>23</v>
      </c>
      <c r="G6401" s="1" t="s">
        <v>35</v>
      </c>
      <c r="H6401" s="1" t="s">
        <v>36</v>
      </c>
      <c r="I6401" s="1">
        <v>16.55</v>
      </c>
      <c r="J6401" s="1" t="s">
        <v>24</v>
      </c>
      <c r="K6401" s="1" t="s">
        <v>867</v>
      </c>
      <c r="L6401" s="1">
        <v>5</v>
      </c>
      <c r="P6401" s="2">
        <f t="shared" si="415"/>
        <v>147.51</v>
      </c>
      <c r="R6401" t="str">
        <f t="shared" si="412"/>
        <v/>
      </c>
    </row>
    <row r="6402" spans="1:18" ht="20.399999999999999" x14ac:dyDescent="0.35">
      <c r="A6402" s="1">
        <v>6400</v>
      </c>
      <c r="B6402" s="1" t="s">
        <v>881</v>
      </c>
      <c r="C6402" s="1" t="s">
        <v>15</v>
      </c>
      <c r="D6402" s="1">
        <v>2018</v>
      </c>
      <c r="E6402" s="1">
        <v>12500</v>
      </c>
      <c r="F6402" s="1" t="s">
        <v>28</v>
      </c>
      <c r="G6402" s="1" t="s">
        <v>35</v>
      </c>
      <c r="H6402" s="1" t="s">
        <v>18</v>
      </c>
      <c r="I6402" s="1">
        <v>22</v>
      </c>
      <c r="J6402" s="1" t="s">
        <v>24</v>
      </c>
      <c r="K6402" s="1" t="s">
        <v>291</v>
      </c>
      <c r="L6402" s="1">
        <v>5</v>
      </c>
      <c r="M6402" s="1" t="s">
        <v>2912</v>
      </c>
      <c r="P6402" s="2">
        <f t="shared" si="415"/>
        <v>81.8</v>
      </c>
      <c r="Q6402">
        <f t="shared" si="413"/>
        <v>994000</v>
      </c>
      <c r="R6402">
        <f t="shared" si="412"/>
        <v>99.991770623742454</v>
      </c>
    </row>
    <row r="6403" spans="1:18" ht="20.399999999999999" x14ac:dyDescent="0.35">
      <c r="A6403" s="1">
        <v>6401</v>
      </c>
      <c r="B6403" s="1" t="s">
        <v>2913</v>
      </c>
      <c r="C6403" s="1" t="s">
        <v>61</v>
      </c>
      <c r="D6403" s="1">
        <v>2011</v>
      </c>
      <c r="E6403" s="1">
        <v>53138</v>
      </c>
      <c r="F6403" s="1" t="s">
        <v>23</v>
      </c>
      <c r="G6403" s="1" t="s">
        <v>17</v>
      </c>
      <c r="H6403" s="1" t="s">
        <v>145</v>
      </c>
      <c r="I6403" s="1">
        <v>12.8</v>
      </c>
      <c r="J6403" s="1" t="s">
        <v>24</v>
      </c>
      <c r="K6403" s="1" t="s">
        <v>93</v>
      </c>
      <c r="L6403" s="1">
        <v>8</v>
      </c>
      <c r="P6403" s="2">
        <f t="shared" si="415"/>
        <v>102</v>
      </c>
      <c r="R6403" t="str">
        <f t="shared" si="412"/>
        <v/>
      </c>
    </row>
    <row r="6404" spans="1:18" ht="20.399999999999999" x14ac:dyDescent="0.35">
      <c r="A6404" s="1">
        <v>6402</v>
      </c>
      <c r="B6404" s="1" t="s">
        <v>545</v>
      </c>
      <c r="C6404" s="1" t="s">
        <v>22</v>
      </c>
      <c r="D6404" s="1">
        <v>2013</v>
      </c>
      <c r="E6404" s="1">
        <v>170000</v>
      </c>
      <c r="F6404" s="1" t="s">
        <v>23</v>
      </c>
      <c r="G6404" s="1" t="s">
        <v>17</v>
      </c>
      <c r="H6404" s="1" t="s">
        <v>36</v>
      </c>
      <c r="I6404" s="1">
        <v>23.4</v>
      </c>
      <c r="J6404" s="1" t="s">
        <v>24</v>
      </c>
      <c r="K6404" s="1" t="s">
        <v>51</v>
      </c>
      <c r="L6404" s="1">
        <v>5</v>
      </c>
      <c r="P6404" s="2">
        <f t="shared" si="415"/>
        <v>74</v>
      </c>
      <c r="R6404" t="str">
        <f t="shared" si="412"/>
        <v/>
      </c>
    </row>
    <row r="6405" spans="1:18" ht="20.399999999999999" x14ac:dyDescent="0.35">
      <c r="A6405" s="1">
        <v>6403</v>
      </c>
      <c r="B6405" s="1" t="s">
        <v>140</v>
      </c>
      <c r="C6405" s="1" t="s">
        <v>57</v>
      </c>
      <c r="D6405" s="1">
        <v>2012</v>
      </c>
      <c r="E6405" s="1">
        <v>38583</v>
      </c>
      <c r="F6405" s="1" t="s">
        <v>23</v>
      </c>
      <c r="G6405" s="1" t="s">
        <v>17</v>
      </c>
      <c r="H6405" s="1" t="s">
        <v>18</v>
      </c>
      <c r="I6405" s="1">
        <v>22.9</v>
      </c>
      <c r="J6405" s="1" t="s">
        <v>24</v>
      </c>
      <c r="K6405" s="1" t="s">
        <v>51</v>
      </c>
      <c r="L6405" s="1">
        <v>5</v>
      </c>
      <c r="P6405" s="2">
        <f t="shared" si="415"/>
        <v>74</v>
      </c>
      <c r="R6405" t="str">
        <f t="shared" si="412"/>
        <v/>
      </c>
    </row>
    <row r="6406" spans="1:18" ht="20.399999999999999" x14ac:dyDescent="0.35">
      <c r="A6406" s="1">
        <v>6404</v>
      </c>
      <c r="B6406" s="1" t="s">
        <v>2914</v>
      </c>
      <c r="C6406" s="1" t="s">
        <v>39</v>
      </c>
      <c r="D6406" s="1">
        <v>2016</v>
      </c>
      <c r="E6406" s="1">
        <v>26000</v>
      </c>
      <c r="F6406" s="1" t="s">
        <v>28</v>
      </c>
      <c r="G6406" s="1" t="s">
        <v>35</v>
      </c>
      <c r="H6406" s="1" t="s">
        <v>18</v>
      </c>
      <c r="I6406" s="1">
        <v>22.5</v>
      </c>
      <c r="J6406" s="1" t="s">
        <v>24</v>
      </c>
      <c r="K6406" s="1" t="s">
        <v>223</v>
      </c>
      <c r="L6406" s="1">
        <v>5</v>
      </c>
      <c r="M6406" s="1" t="s">
        <v>2915</v>
      </c>
      <c r="P6406" s="2">
        <f t="shared" si="415"/>
        <v>67</v>
      </c>
      <c r="Q6406">
        <f t="shared" si="413"/>
        <v>644000</v>
      </c>
      <c r="R6406">
        <f t="shared" si="412"/>
        <v>99.989596273291923</v>
      </c>
    </row>
    <row r="6407" spans="1:18" ht="20.399999999999999" x14ac:dyDescent="0.35">
      <c r="A6407" s="1">
        <v>6405</v>
      </c>
      <c r="B6407" s="1" t="s">
        <v>617</v>
      </c>
      <c r="C6407" s="1" t="s">
        <v>34</v>
      </c>
      <c r="D6407" s="1">
        <v>2017</v>
      </c>
      <c r="E6407" s="1">
        <v>22865</v>
      </c>
      <c r="F6407" s="1" t="s">
        <v>28</v>
      </c>
      <c r="G6407" s="1" t="s">
        <v>17</v>
      </c>
      <c r="H6407" s="1" t="s">
        <v>18</v>
      </c>
      <c r="I6407" s="1">
        <v>15.29</v>
      </c>
      <c r="J6407" s="1" t="s">
        <v>24</v>
      </c>
      <c r="K6407" s="1" t="s">
        <v>283</v>
      </c>
      <c r="L6407" s="1">
        <v>5</v>
      </c>
      <c r="P6407" s="2">
        <f t="shared" si="415"/>
        <v>121.3</v>
      </c>
      <c r="R6407" t="str">
        <f t="shared" si="412"/>
        <v/>
      </c>
    </row>
    <row r="6408" spans="1:18" ht="20.399999999999999" x14ac:dyDescent="0.35">
      <c r="A6408" s="1">
        <v>6406</v>
      </c>
      <c r="B6408" s="1" t="s">
        <v>2916</v>
      </c>
      <c r="C6408" s="1" t="s">
        <v>57</v>
      </c>
      <c r="D6408" s="1">
        <v>2013</v>
      </c>
      <c r="E6408" s="1">
        <v>45000</v>
      </c>
      <c r="F6408" s="1" t="s">
        <v>23</v>
      </c>
      <c r="G6408" s="1" t="s">
        <v>17</v>
      </c>
      <c r="H6408" s="1" t="s">
        <v>18</v>
      </c>
      <c r="I6408" s="1">
        <v>17.5</v>
      </c>
      <c r="J6408" s="1" t="s">
        <v>24</v>
      </c>
      <c r="K6408" s="1" t="s">
        <v>360</v>
      </c>
      <c r="L6408" s="1">
        <v>5</v>
      </c>
      <c r="P6408" s="2">
        <f t="shared" si="415"/>
        <v>106</v>
      </c>
      <c r="R6408" t="str">
        <f t="shared" si="412"/>
        <v/>
      </c>
    </row>
    <row r="6409" spans="1:18" ht="20.399999999999999" x14ac:dyDescent="0.35">
      <c r="A6409" s="1">
        <v>6407</v>
      </c>
      <c r="B6409" s="1" t="s">
        <v>1717</v>
      </c>
      <c r="C6409" s="1" t="s">
        <v>53</v>
      </c>
      <c r="D6409" s="1">
        <v>2017</v>
      </c>
      <c r="E6409" s="1">
        <v>62889</v>
      </c>
      <c r="F6409" s="1" t="s">
        <v>28</v>
      </c>
      <c r="G6409" s="1" t="s">
        <v>17</v>
      </c>
      <c r="H6409" s="1" t="s">
        <v>18</v>
      </c>
      <c r="I6409" s="1">
        <v>20.399999999999999</v>
      </c>
      <c r="J6409" s="1" t="s">
        <v>24</v>
      </c>
      <c r="K6409" s="1" t="s">
        <v>291</v>
      </c>
      <c r="L6409" s="1">
        <v>5</v>
      </c>
      <c r="P6409" s="2">
        <f t="shared" si="415"/>
        <v>81.8</v>
      </c>
      <c r="R6409" t="str">
        <f t="shared" si="412"/>
        <v/>
      </c>
    </row>
    <row r="6410" spans="1:18" ht="20.399999999999999" x14ac:dyDescent="0.35">
      <c r="A6410" s="1">
        <v>6408</v>
      </c>
      <c r="B6410" s="1" t="s">
        <v>1958</v>
      </c>
      <c r="C6410" s="1" t="s">
        <v>22</v>
      </c>
      <c r="D6410" s="1">
        <v>2013</v>
      </c>
      <c r="E6410" s="1">
        <v>153000</v>
      </c>
      <c r="F6410" s="1" t="s">
        <v>28</v>
      </c>
      <c r="G6410" s="1" t="s">
        <v>17</v>
      </c>
      <c r="H6410" s="1" t="s">
        <v>18</v>
      </c>
      <c r="I6410" s="1">
        <v>16.8</v>
      </c>
      <c r="J6410" s="1" t="s">
        <v>24</v>
      </c>
      <c r="K6410" s="1" t="s">
        <v>932</v>
      </c>
      <c r="L6410" s="1">
        <v>5</v>
      </c>
      <c r="P6410" s="2">
        <f t="shared" si="415"/>
        <v>34.200000000000003</v>
      </c>
      <c r="R6410" t="str">
        <f t="shared" si="412"/>
        <v/>
      </c>
    </row>
    <row r="6411" spans="1:18" ht="20.399999999999999" x14ac:dyDescent="0.35">
      <c r="A6411" s="1">
        <v>6409</v>
      </c>
      <c r="B6411" s="1" t="s">
        <v>143</v>
      </c>
      <c r="C6411" s="1" t="s">
        <v>129</v>
      </c>
      <c r="D6411" s="1">
        <v>2016</v>
      </c>
      <c r="E6411" s="1">
        <v>67000</v>
      </c>
      <c r="F6411" s="1" t="s">
        <v>23</v>
      </c>
      <c r="G6411" s="1" t="s">
        <v>17</v>
      </c>
      <c r="H6411" s="1" t="s">
        <v>18</v>
      </c>
      <c r="I6411" s="1">
        <v>28.4</v>
      </c>
      <c r="J6411" s="1" t="s">
        <v>24</v>
      </c>
      <c r="K6411" s="1" t="s">
        <v>51</v>
      </c>
      <c r="L6411" s="1">
        <v>5</v>
      </c>
      <c r="M6411" s="1" t="s">
        <v>2673</v>
      </c>
      <c r="P6411" s="2">
        <f t="shared" si="415"/>
        <v>74</v>
      </c>
      <c r="Q6411">
        <f t="shared" ref="Q6411:Q6468" si="416">VALUE(SUBSTITUTE(SUBSTITUTE(TRIM(M6411), CHAR(160), ""), " Lakh", "")) * 100000</f>
        <v>767000</v>
      </c>
      <c r="R6411">
        <f t="shared" si="412"/>
        <v>99.990352020860499</v>
      </c>
    </row>
    <row r="6412" spans="1:18" ht="20.399999999999999" x14ac:dyDescent="0.35">
      <c r="A6412" s="1">
        <v>6410</v>
      </c>
      <c r="B6412" s="1" t="s">
        <v>1683</v>
      </c>
      <c r="C6412" s="1" t="s">
        <v>15</v>
      </c>
      <c r="D6412" s="1">
        <v>2014</v>
      </c>
      <c r="E6412" s="1">
        <v>39000</v>
      </c>
      <c r="F6412" s="1" t="s">
        <v>28</v>
      </c>
      <c r="G6412" s="1" t="s">
        <v>35</v>
      </c>
      <c r="H6412" s="1" t="s">
        <v>18</v>
      </c>
      <c r="I6412" s="1">
        <v>15.5</v>
      </c>
      <c r="J6412" s="1" t="s">
        <v>24</v>
      </c>
      <c r="K6412" s="1" t="s">
        <v>196</v>
      </c>
      <c r="L6412" s="1">
        <v>5</v>
      </c>
      <c r="P6412" s="2">
        <f t="shared" si="415"/>
        <v>86.7</v>
      </c>
      <c r="R6412" t="str">
        <f t="shared" si="412"/>
        <v/>
      </c>
    </row>
    <row r="6413" spans="1:18" ht="20.399999999999999" x14ac:dyDescent="0.35">
      <c r="A6413" s="1">
        <v>6411</v>
      </c>
      <c r="B6413" s="1" t="s">
        <v>1555</v>
      </c>
      <c r="C6413" s="1" t="s">
        <v>27</v>
      </c>
      <c r="D6413" s="1">
        <v>2006</v>
      </c>
      <c r="E6413" s="1">
        <v>164000</v>
      </c>
      <c r="F6413" s="1" t="s">
        <v>28</v>
      </c>
      <c r="G6413" s="1" t="s">
        <v>17</v>
      </c>
      <c r="H6413" s="1" t="s">
        <v>36</v>
      </c>
      <c r="I6413" s="1">
        <v>13.4</v>
      </c>
      <c r="J6413" s="1" t="s">
        <v>24</v>
      </c>
      <c r="K6413" s="1" t="s">
        <v>521</v>
      </c>
      <c r="L6413" s="1">
        <v>5</v>
      </c>
      <c r="P6413" s="2">
        <f t="shared" si="415"/>
        <v>125</v>
      </c>
      <c r="R6413" t="str">
        <f t="shared" ref="R6413:R6476" si="417">IF(Q6413&lt;&gt;"", ((Q6413 - P6413) / Q6413) * 100, "")</f>
        <v/>
      </c>
    </row>
    <row r="6414" spans="1:18" ht="20.399999999999999" x14ac:dyDescent="0.35">
      <c r="A6414" s="1">
        <v>6412</v>
      </c>
      <c r="B6414" s="1" t="s">
        <v>1008</v>
      </c>
      <c r="C6414" s="1" t="s">
        <v>34</v>
      </c>
      <c r="D6414" s="1">
        <v>2018</v>
      </c>
      <c r="E6414" s="1">
        <v>57178</v>
      </c>
      <c r="F6414" s="1" t="s">
        <v>23</v>
      </c>
      <c r="G6414" s="1" t="s">
        <v>17</v>
      </c>
      <c r="H6414" s="1" t="s">
        <v>18</v>
      </c>
      <c r="I6414" s="1">
        <v>19.3</v>
      </c>
      <c r="J6414" s="1" t="s">
        <v>24</v>
      </c>
      <c r="K6414" s="1" t="s">
        <v>114</v>
      </c>
      <c r="L6414" s="1">
        <v>5</v>
      </c>
      <c r="P6414" s="2">
        <f t="shared" si="415"/>
        <v>73.900000000000006</v>
      </c>
      <c r="R6414" t="str">
        <f t="shared" si="417"/>
        <v/>
      </c>
    </row>
    <row r="6415" spans="1:18" ht="20.399999999999999" x14ac:dyDescent="0.35">
      <c r="A6415" s="1">
        <v>6413</v>
      </c>
      <c r="B6415" s="1" t="s">
        <v>329</v>
      </c>
      <c r="C6415" s="1" t="s">
        <v>61</v>
      </c>
      <c r="D6415" s="1">
        <v>2013</v>
      </c>
      <c r="E6415" s="1">
        <v>40000</v>
      </c>
      <c r="F6415" s="1" t="s">
        <v>23</v>
      </c>
      <c r="G6415" s="1" t="s">
        <v>35</v>
      </c>
      <c r="H6415" s="1" t="s">
        <v>18</v>
      </c>
      <c r="I6415" s="1">
        <v>17.68</v>
      </c>
      <c r="J6415" s="1" t="s">
        <v>24</v>
      </c>
      <c r="K6415" s="1" t="s">
        <v>139</v>
      </c>
      <c r="L6415" s="1">
        <v>5</v>
      </c>
      <c r="P6415" s="2">
        <f t="shared" si="415"/>
        <v>174.33</v>
      </c>
      <c r="R6415" t="str">
        <f t="shared" si="417"/>
        <v/>
      </c>
    </row>
    <row r="6416" spans="1:18" ht="20.399999999999999" x14ac:dyDescent="0.35">
      <c r="A6416" s="1">
        <v>6414</v>
      </c>
      <c r="B6416" s="1" t="s">
        <v>1967</v>
      </c>
      <c r="C6416" s="1" t="s">
        <v>15</v>
      </c>
      <c r="D6416" s="1">
        <v>2007</v>
      </c>
      <c r="E6416" s="1">
        <v>40000</v>
      </c>
      <c r="F6416" s="1" t="s">
        <v>28</v>
      </c>
      <c r="G6416" s="1" t="s">
        <v>17</v>
      </c>
      <c r="H6416" s="1" t="s">
        <v>18</v>
      </c>
      <c r="I6416" s="1">
        <v>18</v>
      </c>
      <c r="J6416" s="1" t="s">
        <v>24</v>
      </c>
      <c r="K6416" s="1" t="s">
        <v>536</v>
      </c>
      <c r="L6416" s="1">
        <v>5</v>
      </c>
      <c r="P6416" s="2">
        <f t="shared" si="415"/>
        <v>62</v>
      </c>
      <c r="R6416" t="str">
        <f t="shared" si="417"/>
        <v/>
      </c>
    </row>
    <row r="6417" spans="1:18" ht="20.399999999999999" x14ac:dyDescent="0.35">
      <c r="A6417" s="1">
        <v>6415</v>
      </c>
      <c r="B6417" s="1" t="s">
        <v>1816</v>
      </c>
      <c r="C6417" s="1" t="s">
        <v>15</v>
      </c>
      <c r="D6417" s="1">
        <v>2007</v>
      </c>
      <c r="E6417" s="1">
        <v>89564</v>
      </c>
      <c r="F6417" s="1" t="s">
        <v>23</v>
      </c>
      <c r="G6417" s="1" t="s">
        <v>17</v>
      </c>
      <c r="H6417" s="1" t="s">
        <v>145</v>
      </c>
      <c r="I6417" s="1">
        <v>18.100000000000001</v>
      </c>
      <c r="J6417" s="1" t="s">
        <v>24</v>
      </c>
      <c r="K6417" s="1" t="s">
        <v>215</v>
      </c>
      <c r="L6417" s="1">
        <v>5</v>
      </c>
      <c r="P6417" s="2">
        <f t="shared" si="415"/>
        <v>110</v>
      </c>
      <c r="R6417" t="str">
        <f t="shared" si="417"/>
        <v/>
      </c>
    </row>
    <row r="6418" spans="1:18" ht="20.399999999999999" x14ac:dyDescent="0.35">
      <c r="A6418" s="1">
        <v>6416</v>
      </c>
      <c r="B6418" s="1" t="s">
        <v>685</v>
      </c>
      <c r="C6418" s="1" t="s">
        <v>61</v>
      </c>
      <c r="D6418" s="1">
        <v>2012</v>
      </c>
      <c r="E6418" s="1">
        <v>66727</v>
      </c>
      <c r="F6418" s="1" t="s">
        <v>28</v>
      </c>
      <c r="G6418" s="1" t="s">
        <v>17</v>
      </c>
      <c r="H6418" s="1" t="s">
        <v>18</v>
      </c>
      <c r="I6418" s="1">
        <v>16.02</v>
      </c>
      <c r="J6418" s="1" t="s">
        <v>24</v>
      </c>
      <c r="K6418" s="1" t="s">
        <v>505</v>
      </c>
      <c r="L6418" s="1">
        <v>7</v>
      </c>
      <c r="P6418" s="2">
        <f t="shared" si="415"/>
        <v>93.7</v>
      </c>
      <c r="R6418" t="str">
        <f t="shared" si="417"/>
        <v/>
      </c>
    </row>
    <row r="6419" spans="1:18" ht="20.399999999999999" x14ac:dyDescent="0.35">
      <c r="A6419" s="1">
        <v>6417</v>
      </c>
      <c r="B6419" s="1" t="s">
        <v>1063</v>
      </c>
      <c r="C6419" s="1" t="s">
        <v>15</v>
      </c>
      <c r="D6419" s="1">
        <v>2013</v>
      </c>
      <c r="E6419" s="1">
        <v>75000</v>
      </c>
      <c r="F6419" s="1" t="s">
        <v>23</v>
      </c>
      <c r="G6419" s="1" t="s">
        <v>35</v>
      </c>
      <c r="H6419" s="1" t="s">
        <v>36</v>
      </c>
      <c r="I6419" s="1">
        <v>15.73</v>
      </c>
      <c r="J6419" s="1" t="s">
        <v>24</v>
      </c>
      <c r="K6419" s="1" t="s">
        <v>139</v>
      </c>
      <c r="L6419" s="1">
        <v>5</v>
      </c>
      <c r="P6419" s="2">
        <f t="shared" si="415"/>
        <v>174.33</v>
      </c>
      <c r="R6419" t="str">
        <f t="shared" si="417"/>
        <v/>
      </c>
    </row>
    <row r="6420" spans="1:18" ht="20.399999999999999" x14ac:dyDescent="0.35">
      <c r="A6420" s="1">
        <v>6418</v>
      </c>
      <c r="B6420" s="1" t="s">
        <v>921</v>
      </c>
      <c r="C6420" s="1" t="s">
        <v>34</v>
      </c>
      <c r="D6420" s="1">
        <v>2017</v>
      </c>
      <c r="E6420" s="1">
        <v>31056</v>
      </c>
      <c r="F6420" s="1" t="s">
        <v>23</v>
      </c>
      <c r="G6420" s="1" t="s">
        <v>35</v>
      </c>
      <c r="H6420" s="1" t="s">
        <v>18</v>
      </c>
      <c r="I6420" s="1">
        <v>14.81</v>
      </c>
      <c r="J6420" s="1" t="s">
        <v>24</v>
      </c>
      <c r="K6420" s="1" t="s">
        <v>132</v>
      </c>
      <c r="L6420" s="1">
        <v>5</v>
      </c>
      <c r="P6420" s="2">
        <f t="shared" si="415"/>
        <v>163.69999999999999</v>
      </c>
      <c r="R6420" t="str">
        <f t="shared" si="417"/>
        <v/>
      </c>
    </row>
    <row r="6421" spans="1:18" ht="20.399999999999999" x14ac:dyDescent="0.35">
      <c r="A6421" s="1">
        <v>6419</v>
      </c>
      <c r="B6421" s="1" t="s">
        <v>903</v>
      </c>
      <c r="C6421" s="1" t="s">
        <v>22</v>
      </c>
      <c r="D6421" s="1">
        <v>2011</v>
      </c>
      <c r="E6421" s="1">
        <v>61000</v>
      </c>
      <c r="F6421" s="1" t="s">
        <v>28</v>
      </c>
      <c r="G6421" s="1" t="s">
        <v>17</v>
      </c>
      <c r="H6421" s="1" t="s">
        <v>18</v>
      </c>
      <c r="I6421" s="1">
        <v>15.04</v>
      </c>
      <c r="J6421" s="1" t="s">
        <v>24</v>
      </c>
      <c r="K6421" s="1" t="s">
        <v>49</v>
      </c>
      <c r="L6421" s="1">
        <v>5</v>
      </c>
      <c r="P6421" s="2">
        <f t="shared" si="415"/>
        <v>103.6</v>
      </c>
      <c r="R6421" t="str">
        <f t="shared" si="417"/>
        <v/>
      </c>
    </row>
    <row r="6422" spans="1:18" ht="20.399999999999999" x14ac:dyDescent="0.35">
      <c r="A6422" s="1">
        <v>6420</v>
      </c>
      <c r="B6422" s="1" t="s">
        <v>2145</v>
      </c>
      <c r="C6422" s="1" t="s">
        <v>53</v>
      </c>
      <c r="D6422" s="1">
        <v>2016</v>
      </c>
      <c r="E6422" s="1">
        <v>34782</v>
      </c>
      <c r="F6422" s="1" t="s">
        <v>28</v>
      </c>
      <c r="G6422" s="1" t="s">
        <v>35</v>
      </c>
      <c r="H6422" s="1" t="s">
        <v>18</v>
      </c>
      <c r="I6422" s="1">
        <v>16.899999999999999</v>
      </c>
      <c r="J6422" s="1" t="s">
        <v>24</v>
      </c>
      <c r="K6422" s="1" t="s">
        <v>110</v>
      </c>
      <c r="L6422" s="1">
        <v>5</v>
      </c>
      <c r="P6422" s="2">
        <f t="shared" si="415"/>
        <v>82</v>
      </c>
      <c r="R6422" t="str">
        <f t="shared" si="417"/>
        <v/>
      </c>
    </row>
    <row r="6423" spans="1:18" ht="20.399999999999999" x14ac:dyDescent="0.35">
      <c r="A6423" s="1">
        <v>6421</v>
      </c>
      <c r="B6423" s="1" t="s">
        <v>204</v>
      </c>
      <c r="C6423" s="1" t="s">
        <v>34</v>
      </c>
      <c r="D6423" s="1">
        <v>2012</v>
      </c>
      <c r="E6423" s="1">
        <v>31736</v>
      </c>
      <c r="F6423" s="1" t="s">
        <v>28</v>
      </c>
      <c r="G6423" s="1" t="s">
        <v>17</v>
      </c>
      <c r="H6423" s="1" t="s">
        <v>18</v>
      </c>
      <c r="I6423" s="1">
        <v>20.36</v>
      </c>
      <c r="J6423" s="1" t="s">
        <v>24</v>
      </c>
      <c r="K6423" s="1" t="s">
        <v>151</v>
      </c>
      <c r="L6423" s="1">
        <v>5</v>
      </c>
      <c r="P6423" s="2">
        <f t="shared" si="415"/>
        <v>78.900000000000006</v>
      </c>
      <c r="R6423" t="str">
        <f t="shared" si="417"/>
        <v/>
      </c>
    </row>
    <row r="6424" spans="1:18" ht="20.399999999999999" x14ac:dyDescent="0.35">
      <c r="A6424" s="1">
        <v>6422</v>
      </c>
      <c r="B6424" s="1" t="s">
        <v>180</v>
      </c>
      <c r="C6424" s="1" t="s">
        <v>22</v>
      </c>
      <c r="D6424" s="1">
        <v>2014</v>
      </c>
      <c r="E6424" s="1">
        <v>75000</v>
      </c>
      <c r="F6424" s="1" t="s">
        <v>23</v>
      </c>
      <c r="G6424" s="1" t="s">
        <v>17</v>
      </c>
      <c r="H6424" s="1" t="s">
        <v>18</v>
      </c>
      <c r="I6424" s="1">
        <v>19.64</v>
      </c>
      <c r="J6424" s="1" t="s">
        <v>24</v>
      </c>
      <c r="K6424" s="1" t="s">
        <v>181</v>
      </c>
      <c r="L6424" s="1">
        <v>5</v>
      </c>
      <c r="M6424" s="1" t="s">
        <v>2917</v>
      </c>
      <c r="P6424" s="2">
        <f t="shared" si="415"/>
        <v>108.5</v>
      </c>
      <c r="Q6424">
        <f t="shared" si="416"/>
        <v>1682000</v>
      </c>
      <c r="R6424">
        <f t="shared" si="417"/>
        <v>99.993549346016636</v>
      </c>
    </row>
    <row r="6425" spans="1:18" ht="20.399999999999999" x14ac:dyDescent="0.35">
      <c r="A6425" s="1">
        <v>6423</v>
      </c>
      <c r="B6425" s="1" t="s">
        <v>136</v>
      </c>
      <c r="C6425" s="1" t="s">
        <v>15</v>
      </c>
      <c r="D6425" s="1">
        <v>2014</v>
      </c>
      <c r="E6425" s="1">
        <v>15000</v>
      </c>
      <c r="F6425" s="1" t="s">
        <v>23</v>
      </c>
      <c r="G6425" s="1" t="s">
        <v>17</v>
      </c>
      <c r="H6425" s="1" t="s">
        <v>18</v>
      </c>
      <c r="I6425" s="1">
        <v>16.55</v>
      </c>
      <c r="J6425" s="1" t="s">
        <v>24</v>
      </c>
      <c r="K6425" s="1" t="s">
        <v>137</v>
      </c>
      <c r="L6425" s="1">
        <v>6</v>
      </c>
      <c r="P6425" s="2">
        <f t="shared" si="415"/>
        <v>105</v>
      </c>
      <c r="R6425" t="str">
        <f t="shared" si="417"/>
        <v/>
      </c>
    </row>
    <row r="6426" spans="1:18" ht="20.399999999999999" x14ac:dyDescent="0.35">
      <c r="A6426" s="1">
        <v>6424</v>
      </c>
      <c r="B6426" s="1" t="s">
        <v>318</v>
      </c>
      <c r="C6426" s="1" t="s">
        <v>34</v>
      </c>
      <c r="D6426" s="1">
        <v>2016</v>
      </c>
      <c r="E6426" s="1">
        <v>38503</v>
      </c>
      <c r="F6426" s="1" t="s">
        <v>23</v>
      </c>
      <c r="G6426" s="1" t="s">
        <v>17</v>
      </c>
      <c r="H6426" s="1" t="s">
        <v>18</v>
      </c>
      <c r="I6426" s="1">
        <v>22.7</v>
      </c>
      <c r="J6426" s="1" t="s">
        <v>24</v>
      </c>
      <c r="K6426" s="1" t="s">
        <v>210</v>
      </c>
      <c r="L6426" s="1">
        <v>5</v>
      </c>
      <c r="P6426" s="2">
        <f t="shared" si="415"/>
        <v>89.84</v>
      </c>
      <c r="R6426" t="str">
        <f t="shared" si="417"/>
        <v/>
      </c>
    </row>
    <row r="6427" spans="1:18" ht="20.399999999999999" x14ac:dyDescent="0.35">
      <c r="A6427" s="1">
        <v>6425</v>
      </c>
      <c r="B6427" s="1" t="s">
        <v>2849</v>
      </c>
      <c r="C6427" s="1" t="s">
        <v>34</v>
      </c>
      <c r="D6427" s="1">
        <v>2017</v>
      </c>
      <c r="E6427" s="1">
        <v>45353</v>
      </c>
      <c r="F6427" s="1" t="s">
        <v>23</v>
      </c>
      <c r="G6427" s="1" t="s">
        <v>17</v>
      </c>
      <c r="H6427" s="1" t="s">
        <v>18</v>
      </c>
      <c r="I6427" s="1">
        <v>21.9</v>
      </c>
      <c r="J6427" s="1" t="s">
        <v>24</v>
      </c>
      <c r="K6427" s="1" t="s">
        <v>69</v>
      </c>
      <c r="L6427" s="1">
        <v>7</v>
      </c>
      <c r="M6427" s="1" t="s">
        <v>2587</v>
      </c>
      <c r="P6427" s="2">
        <f t="shared" si="415"/>
        <v>98.6</v>
      </c>
      <c r="Q6427">
        <f t="shared" si="416"/>
        <v>1559000</v>
      </c>
      <c r="R6427">
        <f t="shared" si="417"/>
        <v>99.993675432969837</v>
      </c>
    </row>
    <row r="6428" spans="1:18" ht="20.399999999999999" x14ac:dyDescent="0.35">
      <c r="A6428" s="1">
        <v>6426</v>
      </c>
      <c r="B6428" s="1" t="s">
        <v>2918</v>
      </c>
      <c r="C6428" s="1" t="s">
        <v>39</v>
      </c>
      <c r="D6428" s="1">
        <v>2015</v>
      </c>
      <c r="E6428" s="1">
        <v>30000</v>
      </c>
      <c r="F6428" s="1" t="s">
        <v>23</v>
      </c>
      <c r="G6428" s="1" t="s">
        <v>35</v>
      </c>
      <c r="H6428" s="1" t="s">
        <v>18</v>
      </c>
      <c r="I6428" s="1">
        <v>12.7</v>
      </c>
      <c r="J6428" s="1" t="s">
        <v>24</v>
      </c>
      <c r="K6428" s="1" t="s">
        <v>62</v>
      </c>
      <c r="L6428" s="1">
        <v>5</v>
      </c>
      <c r="P6428" s="2">
        <f t="shared" si="415"/>
        <v>187.7</v>
      </c>
      <c r="R6428" t="str">
        <f t="shared" si="417"/>
        <v/>
      </c>
    </row>
    <row r="6429" spans="1:18" ht="20.399999999999999" x14ac:dyDescent="0.35">
      <c r="A6429" s="1">
        <v>6427</v>
      </c>
      <c r="B6429" s="1" t="s">
        <v>704</v>
      </c>
      <c r="C6429" s="1" t="s">
        <v>22</v>
      </c>
      <c r="D6429" s="1">
        <v>2011</v>
      </c>
      <c r="E6429" s="1">
        <v>69470</v>
      </c>
      <c r="F6429" s="1" t="s">
        <v>28</v>
      </c>
      <c r="G6429" s="1" t="s">
        <v>17</v>
      </c>
      <c r="H6429" s="1" t="s">
        <v>36</v>
      </c>
      <c r="I6429" s="1">
        <v>17.600000000000001</v>
      </c>
      <c r="J6429" s="1" t="s">
        <v>24</v>
      </c>
      <c r="K6429" s="1" t="s">
        <v>333</v>
      </c>
      <c r="L6429" s="1">
        <v>5</v>
      </c>
      <c r="P6429" s="2">
        <f t="shared" si="415"/>
        <v>88.73</v>
      </c>
      <c r="R6429" t="str">
        <f t="shared" si="417"/>
        <v/>
      </c>
    </row>
    <row r="6430" spans="1:18" ht="20.399999999999999" x14ac:dyDescent="0.35">
      <c r="A6430" s="1">
        <v>6428</v>
      </c>
      <c r="B6430" s="1" t="s">
        <v>2202</v>
      </c>
      <c r="C6430" s="1" t="s">
        <v>27</v>
      </c>
      <c r="D6430" s="1">
        <v>2008</v>
      </c>
      <c r="E6430" s="1">
        <v>63288</v>
      </c>
      <c r="F6430" s="1" t="s">
        <v>28</v>
      </c>
      <c r="G6430" s="1" t="s">
        <v>35</v>
      </c>
      <c r="H6430" s="1" t="s">
        <v>18</v>
      </c>
      <c r="I6430" s="1">
        <v>9.1</v>
      </c>
      <c r="J6430" s="1" t="s">
        <v>24</v>
      </c>
      <c r="K6430" s="1" t="s">
        <v>188</v>
      </c>
      <c r="L6430" s="1">
        <v>5</v>
      </c>
      <c r="P6430" s="2"/>
      <c r="R6430" t="str">
        <f t="shared" si="417"/>
        <v/>
      </c>
    </row>
    <row r="6431" spans="1:18" ht="20.399999999999999" x14ac:dyDescent="0.35">
      <c r="A6431" s="1">
        <v>6429</v>
      </c>
      <c r="B6431" s="1" t="s">
        <v>2919</v>
      </c>
      <c r="C6431" s="1" t="s">
        <v>34</v>
      </c>
      <c r="D6431" s="1">
        <v>2017</v>
      </c>
      <c r="E6431" s="1">
        <v>25087</v>
      </c>
      <c r="F6431" s="1" t="s">
        <v>28</v>
      </c>
      <c r="G6431" s="1" t="s">
        <v>17</v>
      </c>
      <c r="H6431" s="1" t="s">
        <v>18</v>
      </c>
      <c r="I6431" s="1">
        <v>16.47</v>
      </c>
      <c r="J6431" s="1" t="s">
        <v>24</v>
      </c>
      <c r="K6431" s="1" t="s">
        <v>51</v>
      </c>
      <c r="L6431" s="1">
        <v>5</v>
      </c>
      <c r="P6431" s="2">
        <f t="shared" ref="P6431:P6440" si="418">--LEFT(K6431, FIND(" ", K6431) - 1)</f>
        <v>74</v>
      </c>
      <c r="R6431" t="str">
        <f t="shared" si="417"/>
        <v/>
      </c>
    </row>
    <row r="6432" spans="1:18" ht="20.399999999999999" x14ac:dyDescent="0.35">
      <c r="A6432" s="1">
        <v>6430</v>
      </c>
      <c r="B6432" s="1" t="s">
        <v>836</v>
      </c>
      <c r="C6432" s="1" t="s">
        <v>39</v>
      </c>
      <c r="D6432" s="1">
        <v>2015</v>
      </c>
      <c r="E6432" s="1">
        <v>134000</v>
      </c>
      <c r="F6432" s="1" t="s">
        <v>23</v>
      </c>
      <c r="G6432" s="1" t="s">
        <v>17</v>
      </c>
      <c r="H6432" s="1" t="s">
        <v>18</v>
      </c>
      <c r="I6432" s="1">
        <v>12.8</v>
      </c>
      <c r="J6432" s="1" t="s">
        <v>24</v>
      </c>
      <c r="K6432" s="1" t="s">
        <v>93</v>
      </c>
      <c r="L6432" s="1">
        <v>7</v>
      </c>
      <c r="P6432" s="2">
        <f t="shared" si="418"/>
        <v>102</v>
      </c>
      <c r="R6432" t="str">
        <f t="shared" si="417"/>
        <v/>
      </c>
    </row>
    <row r="6433" spans="1:18" ht="20.399999999999999" x14ac:dyDescent="0.35">
      <c r="A6433" s="1">
        <v>6431</v>
      </c>
      <c r="B6433" s="1" t="s">
        <v>921</v>
      </c>
      <c r="C6433" s="1" t="s">
        <v>34</v>
      </c>
      <c r="D6433" s="1">
        <v>2015</v>
      </c>
      <c r="E6433" s="1">
        <v>54955</v>
      </c>
      <c r="F6433" s="1" t="s">
        <v>23</v>
      </c>
      <c r="G6433" s="1" t="s">
        <v>35</v>
      </c>
      <c r="H6433" s="1" t="s">
        <v>145</v>
      </c>
      <c r="I6433" s="1">
        <v>14.81</v>
      </c>
      <c r="J6433" s="1" t="s">
        <v>24</v>
      </c>
      <c r="K6433" s="1" t="s">
        <v>132</v>
      </c>
      <c r="L6433" s="1">
        <v>5</v>
      </c>
      <c r="P6433" s="2">
        <f t="shared" si="418"/>
        <v>163.69999999999999</v>
      </c>
      <c r="R6433" t="str">
        <f t="shared" si="417"/>
        <v/>
      </c>
    </row>
    <row r="6434" spans="1:18" ht="20.399999999999999" x14ac:dyDescent="0.35">
      <c r="A6434" s="1">
        <v>6432</v>
      </c>
      <c r="B6434" s="1" t="s">
        <v>260</v>
      </c>
      <c r="C6434" s="1" t="s">
        <v>15</v>
      </c>
      <c r="D6434" s="1">
        <v>2017</v>
      </c>
      <c r="E6434" s="1">
        <v>28000</v>
      </c>
      <c r="F6434" s="1" t="s">
        <v>23</v>
      </c>
      <c r="G6434" s="1" t="s">
        <v>17</v>
      </c>
      <c r="H6434" s="1" t="s">
        <v>18</v>
      </c>
      <c r="I6434" s="1">
        <v>22</v>
      </c>
      <c r="J6434" s="1" t="s">
        <v>24</v>
      </c>
      <c r="K6434" s="1" t="s">
        <v>25</v>
      </c>
      <c r="L6434" s="1">
        <v>5</v>
      </c>
      <c r="M6434" s="1" t="s">
        <v>1137</v>
      </c>
      <c r="P6434" s="2">
        <f t="shared" si="418"/>
        <v>126.2</v>
      </c>
      <c r="Q6434">
        <f t="shared" si="416"/>
        <v>1557000</v>
      </c>
      <c r="R6434">
        <f t="shared" si="417"/>
        <v>99.99189466923572</v>
      </c>
    </row>
    <row r="6435" spans="1:18" ht="20.399999999999999" x14ac:dyDescent="0.35">
      <c r="A6435" s="1">
        <v>6433</v>
      </c>
      <c r="B6435" s="1" t="s">
        <v>68</v>
      </c>
      <c r="C6435" s="1" t="s">
        <v>129</v>
      </c>
      <c r="D6435" s="1">
        <v>2015</v>
      </c>
      <c r="E6435" s="1">
        <v>45250</v>
      </c>
      <c r="F6435" s="1" t="s">
        <v>23</v>
      </c>
      <c r="G6435" s="1" t="s">
        <v>17</v>
      </c>
      <c r="H6435" s="1" t="s">
        <v>18</v>
      </c>
      <c r="I6435" s="1">
        <v>25.8</v>
      </c>
      <c r="J6435" s="1" t="s">
        <v>24</v>
      </c>
      <c r="K6435" s="1" t="s">
        <v>69</v>
      </c>
      <c r="L6435" s="1">
        <v>5</v>
      </c>
      <c r="P6435" s="2">
        <f t="shared" si="418"/>
        <v>98.6</v>
      </c>
      <c r="R6435" t="str">
        <f t="shared" si="417"/>
        <v/>
      </c>
    </row>
    <row r="6436" spans="1:18" ht="20.399999999999999" x14ac:dyDescent="0.35">
      <c r="A6436" s="1">
        <v>6434</v>
      </c>
      <c r="B6436" s="1" t="s">
        <v>2920</v>
      </c>
      <c r="C6436" s="1" t="s">
        <v>53</v>
      </c>
      <c r="D6436" s="1">
        <v>2012</v>
      </c>
      <c r="E6436" s="1">
        <v>89190</v>
      </c>
      <c r="F6436" s="1" t="s">
        <v>23</v>
      </c>
      <c r="G6436" s="1" t="s">
        <v>35</v>
      </c>
      <c r="H6436" s="1" t="s">
        <v>36</v>
      </c>
      <c r="I6436" s="1">
        <v>11.4</v>
      </c>
      <c r="J6436" s="1" t="s">
        <v>24</v>
      </c>
      <c r="K6436" s="1" t="s">
        <v>2921</v>
      </c>
      <c r="L6436" s="1">
        <v>7</v>
      </c>
      <c r="P6436" s="2">
        <f t="shared" si="418"/>
        <v>245.41</v>
      </c>
      <c r="R6436" t="str">
        <f t="shared" si="417"/>
        <v/>
      </c>
    </row>
    <row r="6437" spans="1:18" ht="20.399999999999999" x14ac:dyDescent="0.35">
      <c r="A6437" s="1">
        <v>6435</v>
      </c>
      <c r="B6437" s="1" t="s">
        <v>2922</v>
      </c>
      <c r="C6437" s="1" t="s">
        <v>34</v>
      </c>
      <c r="D6437" s="1">
        <v>2017</v>
      </c>
      <c r="E6437" s="1">
        <v>48184</v>
      </c>
      <c r="F6437" s="1" t="s">
        <v>23</v>
      </c>
      <c r="G6437" s="1" t="s">
        <v>17</v>
      </c>
      <c r="H6437" s="1" t="s">
        <v>18</v>
      </c>
      <c r="I6437" s="1">
        <v>26</v>
      </c>
      <c r="J6437" s="1" t="s">
        <v>24</v>
      </c>
      <c r="K6437" s="1" t="s">
        <v>69</v>
      </c>
      <c r="L6437" s="1">
        <v>5</v>
      </c>
      <c r="P6437" s="2">
        <f t="shared" si="418"/>
        <v>98.6</v>
      </c>
      <c r="R6437" t="str">
        <f t="shared" si="417"/>
        <v/>
      </c>
    </row>
    <row r="6438" spans="1:18" ht="20.399999999999999" x14ac:dyDescent="0.35">
      <c r="A6438" s="1">
        <v>6436</v>
      </c>
      <c r="B6438" s="1" t="s">
        <v>749</v>
      </c>
      <c r="C6438" s="1" t="s">
        <v>57</v>
      </c>
      <c r="D6438" s="1">
        <v>2015</v>
      </c>
      <c r="E6438" s="1">
        <v>42125</v>
      </c>
      <c r="F6438" s="1" t="s">
        <v>23</v>
      </c>
      <c r="G6438" s="1" t="s">
        <v>17</v>
      </c>
      <c r="H6438" s="1" t="s">
        <v>18</v>
      </c>
      <c r="I6438" s="1">
        <v>26.59</v>
      </c>
      <c r="J6438" s="1" t="s">
        <v>24</v>
      </c>
      <c r="K6438" s="1" t="s">
        <v>51</v>
      </c>
      <c r="L6438" s="1">
        <v>5</v>
      </c>
      <c r="P6438" s="2">
        <f t="shared" si="418"/>
        <v>74</v>
      </c>
      <c r="R6438" t="str">
        <f t="shared" si="417"/>
        <v/>
      </c>
    </row>
    <row r="6439" spans="1:18" ht="20.399999999999999" x14ac:dyDescent="0.35">
      <c r="A6439" s="1">
        <v>6437</v>
      </c>
      <c r="B6439" s="1" t="s">
        <v>250</v>
      </c>
      <c r="C6439" s="1" t="s">
        <v>34</v>
      </c>
      <c r="D6439" s="1">
        <v>2017</v>
      </c>
      <c r="E6439" s="1">
        <v>47052</v>
      </c>
      <c r="F6439" s="1" t="s">
        <v>28</v>
      </c>
      <c r="G6439" s="1" t="s">
        <v>35</v>
      </c>
      <c r="H6439" s="1" t="s">
        <v>18</v>
      </c>
      <c r="I6439" s="1">
        <v>19.149999999999999</v>
      </c>
      <c r="J6439" s="1" t="s">
        <v>24</v>
      </c>
      <c r="K6439" s="1" t="s">
        <v>251</v>
      </c>
      <c r="L6439" s="1">
        <v>5</v>
      </c>
      <c r="M6439" s="1" t="s">
        <v>252</v>
      </c>
      <c r="P6439" s="2">
        <f t="shared" si="418"/>
        <v>75.94</v>
      </c>
      <c r="Q6439">
        <f t="shared" si="416"/>
        <v>951000</v>
      </c>
      <c r="R6439">
        <f t="shared" si="417"/>
        <v>99.992014721345953</v>
      </c>
    </row>
    <row r="6440" spans="1:18" ht="20.399999999999999" x14ac:dyDescent="0.35">
      <c r="A6440" s="1">
        <v>6438</v>
      </c>
      <c r="B6440" s="1" t="s">
        <v>204</v>
      </c>
      <c r="C6440" s="1" t="s">
        <v>15</v>
      </c>
      <c r="D6440" s="1">
        <v>2011</v>
      </c>
      <c r="E6440" s="1">
        <v>67000</v>
      </c>
      <c r="F6440" s="1" t="s">
        <v>28</v>
      </c>
      <c r="G6440" s="1" t="s">
        <v>17</v>
      </c>
      <c r="H6440" s="1" t="s">
        <v>36</v>
      </c>
      <c r="I6440" s="1">
        <v>20.36</v>
      </c>
      <c r="J6440" s="1" t="s">
        <v>24</v>
      </c>
      <c r="K6440" s="1" t="s">
        <v>151</v>
      </c>
      <c r="L6440" s="1">
        <v>5</v>
      </c>
      <c r="P6440" s="2">
        <f t="shared" si="418"/>
        <v>78.900000000000006</v>
      </c>
      <c r="R6440" t="str">
        <f t="shared" si="417"/>
        <v/>
      </c>
    </row>
    <row r="6441" spans="1:18" ht="20.399999999999999" x14ac:dyDescent="0.35">
      <c r="A6441" s="1">
        <v>6439</v>
      </c>
      <c r="B6441" s="1" t="s">
        <v>1241</v>
      </c>
      <c r="C6441" s="1" t="s">
        <v>74</v>
      </c>
      <c r="D6441" s="1">
        <v>2011</v>
      </c>
      <c r="E6441" s="1">
        <v>43189</v>
      </c>
      <c r="F6441" s="1" t="s">
        <v>28</v>
      </c>
      <c r="G6441" s="1" t="s">
        <v>17</v>
      </c>
      <c r="H6441" s="1" t="s">
        <v>18</v>
      </c>
      <c r="I6441" s="1">
        <v>0</v>
      </c>
      <c r="J6441" s="1" t="s">
        <v>24</v>
      </c>
      <c r="K6441" s="1" t="s">
        <v>188</v>
      </c>
      <c r="L6441" s="1">
        <v>5</v>
      </c>
      <c r="P6441" s="2"/>
      <c r="R6441" t="str">
        <f t="shared" si="417"/>
        <v/>
      </c>
    </row>
    <row r="6442" spans="1:18" ht="20.399999999999999" x14ac:dyDescent="0.35">
      <c r="A6442" s="1">
        <v>6440</v>
      </c>
      <c r="B6442" s="1" t="s">
        <v>749</v>
      </c>
      <c r="C6442" s="1" t="s">
        <v>22</v>
      </c>
      <c r="D6442" s="1">
        <v>2015</v>
      </c>
      <c r="E6442" s="1">
        <v>174889</v>
      </c>
      <c r="F6442" s="1" t="s">
        <v>23</v>
      </c>
      <c r="G6442" s="1" t="s">
        <v>17</v>
      </c>
      <c r="H6442" s="1" t="s">
        <v>18</v>
      </c>
      <c r="I6442" s="1">
        <v>26.59</v>
      </c>
      <c r="J6442" s="1" t="s">
        <v>24</v>
      </c>
      <c r="K6442" s="1" t="s">
        <v>51</v>
      </c>
      <c r="L6442" s="1">
        <v>5</v>
      </c>
      <c r="P6442" s="2">
        <f>--LEFT(K6442, FIND(" ", K6442) - 1)</f>
        <v>74</v>
      </c>
      <c r="R6442" t="str">
        <f t="shared" si="417"/>
        <v/>
      </c>
    </row>
    <row r="6443" spans="1:18" ht="20.399999999999999" x14ac:dyDescent="0.35">
      <c r="A6443" s="1">
        <v>6441</v>
      </c>
      <c r="B6443" s="1" t="s">
        <v>2537</v>
      </c>
      <c r="C6443" s="1" t="s">
        <v>22</v>
      </c>
      <c r="D6443" s="1">
        <v>2004</v>
      </c>
      <c r="E6443" s="1">
        <v>72135</v>
      </c>
      <c r="F6443" s="1" t="s">
        <v>28</v>
      </c>
      <c r="G6443" s="1" t="s">
        <v>17</v>
      </c>
      <c r="H6443" s="1" t="s">
        <v>18</v>
      </c>
      <c r="I6443" s="1">
        <v>19.7</v>
      </c>
      <c r="J6443" s="1" t="s">
        <v>24</v>
      </c>
      <c r="K6443" s="1" t="s">
        <v>116</v>
      </c>
      <c r="L6443" s="1">
        <v>5</v>
      </c>
      <c r="P6443" s="2">
        <f>--LEFT(K6443, FIND(" ", K6443) - 1)</f>
        <v>46.3</v>
      </c>
      <c r="R6443" t="str">
        <f t="shared" si="417"/>
        <v/>
      </c>
    </row>
    <row r="6444" spans="1:18" ht="20.399999999999999" x14ac:dyDescent="0.35">
      <c r="A6444" s="1">
        <v>6442</v>
      </c>
      <c r="B6444" s="1" t="s">
        <v>365</v>
      </c>
      <c r="C6444" s="1" t="s">
        <v>61</v>
      </c>
      <c r="D6444" s="1">
        <v>2017</v>
      </c>
      <c r="E6444" s="1">
        <v>17660</v>
      </c>
      <c r="F6444" s="1" t="s">
        <v>23</v>
      </c>
      <c r="G6444" s="1" t="s">
        <v>17</v>
      </c>
      <c r="H6444" s="1" t="s">
        <v>18</v>
      </c>
      <c r="I6444" s="1">
        <v>24.3</v>
      </c>
      <c r="J6444" s="1" t="s">
        <v>24</v>
      </c>
      <c r="K6444" s="1" t="s">
        <v>80</v>
      </c>
      <c r="L6444" s="1">
        <v>5</v>
      </c>
      <c r="M6444" s="1" t="s">
        <v>1661</v>
      </c>
      <c r="P6444" s="2">
        <f>--LEFT(K6444, FIND(" ", K6444) - 1)</f>
        <v>88.5</v>
      </c>
      <c r="Q6444">
        <f t="shared" si="416"/>
        <v>1175000</v>
      </c>
      <c r="R6444">
        <f t="shared" si="417"/>
        <v>99.992468085106381</v>
      </c>
    </row>
    <row r="6445" spans="1:18" ht="20.399999999999999" x14ac:dyDescent="0.35">
      <c r="A6445" s="1">
        <v>6443</v>
      </c>
      <c r="B6445" s="1" t="s">
        <v>506</v>
      </c>
      <c r="C6445" s="1" t="s">
        <v>22</v>
      </c>
      <c r="D6445" s="1">
        <v>2009</v>
      </c>
      <c r="E6445" s="1">
        <v>120000</v>
      </c>
      <c r="F6445" s="1" t="s">
        <v>28</v>
      </c>
      <c r="G6445" s="1" t="s">
        <v>35</v>
      </c>
      <c r="H6445" s="1" t="s">
        <v>18</v>
      </c>
      <c r="I6445" s="1">
        <v>11.7</v>
      </c>
      <c r="J6445" s="1" t="s">
        <v>24</v>
      </c>
      <c r="K6445" s="1" t="s">
        <v>507</v>
      </c>
      <c r="L6445" s="1">
        <v>5</v>
      </c>
      <c r="P6445" s="2">
        <f>--LEFT(K6445, FIND(" ", K6445) - 1)</f>
        <v>177.6</v>
      </c>
      <c r="R6445" t="str">
        <f t="shared" si="417"/>
        <v/>
      </c>
    </row>
    <row r="6446" spans="1:18" ht="20.399999999999999" x14ac:dyDescent="0.35">
      <c r="A6446" s="1">
        <v>6444</v>
      </c>
      <c r="B6446" s="1" t="s">
        <v>408</v>
      </c>
      <c r="C6446" s="1" t="s">
        <v>22</v>
      </c>
      <c r="D6446" s="1">
        <v>2010</v>
      </c>
      <c r="E6446" s="1">
        <v>29629</v>
      </c>
      <c r="F6446" s="1" t="s">
        <v>28</v>
      </c>
      <c r="G6446" s="1" t="s">
        <v>17</v>
      </c>
      <c r="H6446" s="1" t="s">
        <v>18</v>
      </c>
      <c r="I6446" s="1">
        <v>18.600000000000001</v>
      </c>
      <c r="J6446" s="1" t="s">
        <v>24</v>
      </c>
      <c r="K6446" s="1" t="s">
        <v>296</v>
      </c>
      <c r="L6446" s="1">
        <v>5</v>
      </c>
      <c r="P6446" s="2">
        <f>--LEFT(K6446, FIND(" ", K6446) - 1)</f>
        <v>76.8</v>
      </c>
      <c r="R6446" t="str">
        <f t="shared" si="417"/>
        <v/>
      </c>
    </row>
    <row r="6447" spans="1:18" ht="20.399999999999999" x14ac:dyDescent="0.35">
      <c r="A6447" s="1">
        <v>6445</v>
      </c>
      <c r="B6447" s="1" t="s">
        <v>1668</v>
      </c>
      <c r="C6447" s="1" t="s">
        <v>34</v>
      </c>
      <c r="D6447" s="1">
        <v>2016</v>
      </c>
      <c r="E6447" s="1">
        <v>69564</v>
      </c>
      <c r="F6447" s="1" t="s">
        <v>23</v>
      </c>
      <c r="G6447" s="1" t="s">
        <v>17</v>
      </c>
      <c r="H6447" s="1" t="s">
        <v>18</v>
      </c>
      <c r="I6447" s="1">
        <v>17.8</v>
      </c>
      <c r="J6447" s="1" t="s">
        <v>24</v>
      </c>
      <c r="K6447" s="1" t="s">
        <v>188</v>
      </c>
      <c r="L6447" s="1">
        <v>5</v>
      </c>
      <c r="P6447" s="2"/>
      <c r="R6447" t="str">
        <f t="shared" si="417"/>
        <v/>
      </c>
    </row>
    <row r="6448" spans="1:18" ht="20.399999999999999" x14ac:dyDescent="0.35">
      <c r="A6448" s="1">
        <v>6446</v>
      </c>
      <c r="B6448" s="1" t="s">
        <v>1793</v>
      </c>
      <c r="C6448" s="1" t="s">
        <v>53</v>
      </c>
      <c r="D6448" s="1">
        <v>2017</v>
      </c>
      <c r="E6448" s="1">
        <v>34848</v>
      </c>
      <c r="F6448" s="1" t="s">
        <v>23</v>
      </c>
      <c r="G6448" s="1" t="s">
        <v>35</v>
      </c>
      <c r="H6448" s="1" t="s">
        <v>18</v>
      </c>
      <c r="I6448" s="1">
        <v>17.899999999999999</v>
      </c>
      <c r="J6448" s="1" t="s">
        <v>24</v>
      </c>
      <c r="K6448" s="1" t="s">
        <v>163</v>
      </c>
      <c r="L6448" s="1">
        <v>5</v>
      </c>
      <c r="M6448" s="1" t="s">
        <v>2923</v>
      </c>
      <c r="P6448" s="2">
        <f t="shared" ref="P6448:P6455" si="419">--LEFT(K6448, FIND(" ", K6448) - 1)</f>
        <v>170</v>
      </c>
      <c r="Q6448">
        <f t="shared" si="416"/>
        <v>6347000</v>
      </c>
      <c r="R6448">
        <f t="shared" si="417"/>
        <v>99.997321569245315</v>
      </c>
    </row>
    <row r="6449" spans="1:18" ht="20.399999999999999" x14ac:dyDescent="0.35">
      <c r="A6449" s="1">
        <v>6447</v>
      </c>
      <c r="B6449" s="1" t="s">
        <v>2825</v>
      </c>
      <c r="C6449" s="1" t="s">
        <v>57</v>
      </c>
      <c r="D6449" s="1">
        <v>2013</v>
      </c>
      <c r="E6449" s="1">
        <v>61000</v>
      </c>
      <c r="F6449" s="1" t="s">
        <v>23</v>
      </c>
      <c r="G6449" s="1" t="s">
        <v>17</v>
      </c>
      <c r="H6449" s="1" t="s">
        <v>18</v>
      </c>
      <c r="I6449" s="1">
        <v>14</v>
      </c>
      <c r="J6449" s="1" t="s">
        <v>24</v>
      </c>
      <c r="K6449" s="1" t="s">
        <v>331</v>
      </c>
      <c r="L6449" s="1">
        <v>8</v>
      </c>
      <c r="P6449" s="2">
        <f t="shared" si="419"/>
        <v>112</v>
      </c>
      <c r="R6449" t="str">
        <f t="shared" si="417"/>
        <v/>
      </c>
    </row>
    <row r="6450" spans="1:18" ht="20.399999999999999" x14ac:dyDescent="0.35">
      <c r="A6450" s="1">
        <v>6448</v>
      </c>
      <c r="B6450" s="1" t="s">
        <v>222</v>
      </c>
      <c r="C6450" s="1" t="s">
        <v>15</v>
      </c>
      <c r="D6450" s="1">
        <v>2015</v>
      </c>
      <c r="E6450" s="1">
        <v>21000</v>
      </c>
      <c r="F6450" s="1" t="s">
        <v>28</v>
      </c>
      <c r="G6450" s="1" t="s">
        <v>17</v>
      </c>
      <c r="H6450" s="1" t="s">
        <v>18</v>
      </c>
      <c r="I6450" s="1">
        <v>19.829999999999998</v>
      </c>
      <c r="J6450" s="1" t="s">
        <v>24</v>
      </c>
      <c r="K6450" s="1" t="s">
        <v>223</v>
      </c>
      <c r="L6450" s="1">
        <v>7</v>
      </c>
      <c r="M6450" s="1" t="s">
        <v>2924</v>
      </c>
      <c r="P6450" s="2">
        <f t="shared" si="419"/>
        <v>67</v>
      </c>
      <c r="Q6450">
        <f t="shared" si="416"/>
        <v>670000</v>
      </c>
      <c r="R6450">
        <f t="shared" si="417"/>
        <v>99.99</v>
      </c>
    </row>
    <row r="6451" spans="1:18" ht="20.399999999999999" x14ac:dyDescent="0.35">
      <c r="A6451" s="1">
        <v>6449</v>
      </c>
      <c r="B6451" s="1" t="s">
        <v>748</v>
      </c>
      <c r="C6451" s="1" t="s">
        <v>53</v>
      </c>
      <c r="D6451" s="1">
        <v>2015</v>
      </c>
      <c r="E6451" s="1">
        <v>27912</v>
      </c>
      <c r="F6451" s="1" t="s">
        <v>23</v>
      </c>
      <c r="G6451" s="1" t="s">
        <v>35</v>
      </c>
      <c r="H6451" s="1" t="s">
        <v>18</v>
      </c>
      <c r="I6451" s="1">
        <v>16.36</v>
      </c>
      <c r="J6451" s="1" t="s">
        <v>24</v>
      </c>
      <c r="K6451" s="1" t="s">
        <v>62</v>
      </c>
      <c r="L6451" s="1">
        <v>5</v>
      </c>
      <c r="P6451" s="2">
        <f t="shared" si="419"/>
        <v>187.7</v>
      </c>
      <c r="R6451" t="str">
        <f t="shared" si="417"/>
        <v/>
      </c>
    </row>
    <row r="6452" spans="1:18" ht="20.399999999999999" x14ac:dyDescent="0.35">
      <c r="A6452" s="1">
        <v>6450</v>
      </c>
      <c r="B6452" s="1" t="s">
        <v>1687</v>
      </c>
      <c r="C6452" s="1" t="s">
        <v>53</v>
      </c>
      <c r="D6452" s="1">
        <v>2013</v>
      </c>
      <c r="E6452" s="1">
        <v>62909</v>
      </c>
      <c r="F6452" s="1" t="s">
        <v>23</v>
      </c>
      <c r="G6452" s="1" t="s">
        <v>17</v>
      </c>
      <c r="H6452" s="1" t="s">
        <v>18</v>
      </c>
      <c r="I6452" s="1">
        <v>21.5</v>
      </c>
      <c r="J6452" s="1" t="s">
        <v>24</v>
      </c>
      <c r="K6452" s="1" t="s">
        <v>472</v>
      </c>
      <c r="L6452" s="1">
        <v>5</v>
      </c>
      <c r="P6452" s="2">
        <f t="shared" si="419"/>
        <v>88.8</v>
      </c>
      <c r="R6452" t="str">
        <f t="shared" si="417"/>
        <v/>
      </c>
    </row>
    <row r="6453" spans="1:18" ht="20.399999999999999" x14ac:dyDescent="0.35">
      <c r="A6453" s="1">
        <v>6451</v>
      </c>
      <c r="B6453" s="1" t="s">
        <v>708</v>
      </c>
      <c r="C6453" s="1" t="s">
        <v>53</v>
      </c>
      <c r="D6453" s="1">
        <v>2018</v>
      </c>
      <c r="E6453" s="1">
        <v>33140</v>
      </c>
      <c r="F6453" s="1" t="s">
        <v>28</v>
      </c>
      <c r="G6453" s="1" t="s">
        <v>17</v>
      </c>
      <c r="H6453" s="1" t="s">
        <v>18</v>
      </c>
      <c r="I6453" s="1">
        <v>23.1</v>
      </c>
      <c r="J6453" s="1" t="s">
        <v>24</v>
      </c>
      <c r="K6453" s="1" t="s">
        <v>398</v>
      </c>
      <c r="L6453" s="1">
        <v>5</v>
      </c>
      <c r="P6453" s="2">
        <f t="shared" si="419"/>
        <v>67.040000000000006</v>
      </c>
      <c r="R6453" t="str">
        <f t="shared" si="417"/>
        <v/>
      </c>
    </row>
    <row r="6454" spans="1:18" ht="20.399999999999999" x14ac:dyDescent="0.35">
      <c r="A6454" s="1">
        <v>6452</v>
      </c>
      <c r="B6454" s="1" t="s">
        <v>271</v>
      </c>
      <c r="C6454" s="1" t="s">
        <v>39</v>
      </c>
      <c r="D6454" s="1">
        <v>2014</v>
      </c>
      <c r="E6454" s="1">
        <v>75000</v>
      </c>
      <c r="F6454" s="1" t="s">
        <v>23</v>
      </c>
      <c r="G6454" s="1" t="s">
        <v>35</v>
      </c>
      <c r="H6454" s="1" t="s">
        <v>18</v>
      </c>
      <c r="I6454" s="1">
        <v>21.21</v>
      </c>
      <c r="J6454" s="1" t="s">
        <v>24</v>
      </c>
      <c r="K6454" s="1" t="s">
        <v>147</v>
      </c>
      <c r="L6454" s="1">
        <v>5</v>
      </c>
      <c r="P6454" s="2">
        <f t="shared" si="419"/>
        <v>103.2</v>
      </c>
      <c r="R6454" t="str">
        <f t="shared" si="417"/>
        <v/>
      </c>
    </row>
    <row r="6455" spans="1:18" ht="20.399999999999999" x14ac:dyDescent="0.35">
      <c r="A6455" s="1">
        <v>6453</v>
      </c>
      <c r="B6455" s="1" t="s">
        <v>859</v>
      </c>
      <c r="C6455" s="1" t="s">
        <v>53</v>
      </c>
      <c r="D6455" s="1">
        <v>2017</v>
      </c>
      <c r="E6455" s="1">
        <v>25571</v>
      </c>
      <c r="F6455" s="1" t="s">
        <v>23</v>
      </c>
      <c r="G6455" s="1" t="s">
        <v>17</v>
      </c>
      <c r="H6455" s="1" t="s">
        <v>18</v>
      </c>
      <c r="I6455" s="1">
        <v>22.77</v>
      </c>
      <c r="J6455" s="1" t="s">
        <v>24</v>
      </c>
      <c r="K6455" s="1" t="s">
        <v>860</v>
      </c>
      <c r="L6455" s="1">
        <v>5</v>
      </c>
      <c r="P6455" s="2">
        <f t="shared" si="419"/>
        <v>98.59</v>
      </c>
      <c r="R6455" t="str">
        <f t="shared" si="417"/>
        <v/>
      </c>
    </row>
    <row r="6456" spans="1:18" ht="20.399999999999999" x14ac:dyDescent="0.35">
      <c r="A6456" s="1">
        <v>6454</v>
      </c>
      <c r="B6456" s="1" t="s">
        <v>2925</v>
      </c>
      <c r="C6456" s="1" t="s">
        <v>27</v>
      </c>
      <c r="D6456" s="1">
        <v>2002</v>
      </c>
      <c r="E6456" s="1">
        <v>120000</v>
      </c>
      <c r="F6456" s="1" t="s">
        <v>28</v>
      </c>
      <c r="G6456" s="1" t="s">
        <v>17</v>
      </c>
      <c r="H6456" s="1" t="s">
        <v>92</v>
      </c>
      <c r="I6456" s="1">
        <v>0</v>
      </c>
      <c r="J6456" s="1" t="s">
        <v>24</v>
      </c>
      <c r="K6456" s="1" t="s">
        <v>188</v>
      </c>
      <c r="L6456" s="1">
        <v>5</v>
      </c>
      <c r="P6456" s="2"/>
      <c r="R6456" t="str">
        <f t="shared" si="417"/>
        <v/>
      </c>
    </row>
    <row r="6457" spans="1:18" ht="20.399999999999999" x14ac:dyDescent="0.35">
      <c r="A6457" s="1">
        <v>6455</v>
      </c>
      <c r="B6457" s="1" t="s">
        <v>31</v>
      </c>
      <c r="C6457" s="1" t="s">
        <v>57</v>
      </c>
      <c r="D6457" s="1">
        <v>2016</v>
      </c>
      <c r="E6457" s="1">
        <v>12020</v>
      </c>
      <c r="F6457" s="1" t="s">
        <v>23</v>
      </c>
      <c r="G6457" s="1" t="s">
        <v>17</v>
      </c>
      <c r="H6457" s="1" t="s">
        <v>18</v>
      </c>
      <c r="I6457" s="1">
        <v>20.77</v>
      </c>
      <c r="J6457" s="1" t="s">
        <v>24</v>
      </c>
      <c r="K6457" s="1" t="s">
        <v>32</v>
      </c>
      <c r="L6457" s="1">
        <v>7</v>
      </c>
      <c r="P6457" s="2">
        <f t="shared" ref="P6457:P6466" si="420">--LEFT(K6457, FIND(" ", K6457) - 1)</f>
        <v>88.76</v>
      </c>
      <c r="R6457" t="str">
        <f t="shared" si="417"/>
        <v/>
      </c>
    </row>
    <row r="6458" spans="1:18" ht="20.399999999999999" x14ac:dyDescent="0.35">
      <c r="A6458" s="1">
        <v>6456</v>
      </c>
      <c r="B6458" s="1" t="s">
        <v>183</v>
      </c>
      <c r="C6458" s="1" t="s">
        <v>15</v>
      </c>
      <c r="D6458" s="1">
        <v>2014</v>
      </c>
      <c r="E6458" s="1">
        <v>36665</v>
      </c>
      <c r="F6458" s="1" t="s">
        <v>28</v>
      </c>
      <c r="G6458" s="1" t="s">
        <v>35</v>
      </c>
      <c r="H6458" s="1" t="s">
        <v>18</v>
      </c>
      <c r="I6458" s="1">
        <v>16.5</v>
      </c>
      <c r="J6458" s="1" t="s">
        <v>24</v>
      </c>
      <c r="K6458" s="1" t="s">
        <v>184</v>
      </c>
      <c r="L6458" s="1">
        <v>5</v>
      </c>
      <c r="P6458" s="2">
        <f t="shared" si="420"/>
        <v>86.8</v>
      </c>
      <c r="R6458" t="str">
        <f t="shared" si="417"/>
        <v/>
      </c>
    </row>
    <row r="6459" spans="1:18" ht="20.399999999999999" x14ac:dyDescent="0.35">
      <c r="A6459" s="1">
        <v>6457</v>
      </c>
      <c r="B6459" s="1" t="s">
        <v>2926</v>
      </c>
      <c r="C6459" s="1" t="s">
        <v>34</v>
      </c>
      <c r="D6459" s="1">
        <v>2018</v>
      </c>
      <c r="E6459" s="1">
        <v>41502</v>
      </c>
      <c r="F6459" s="1" t="s">
        <v>23</v>
      </c>
      <c r="G6459" s="1" t="s">
        <v>35</v>
      </c>
      <c r="H6459" s="1" t="s">
        <v>18</v>
      </c>
      <c r="I6459" s="1">
        <v>13.5</v>
      </c>
      <c r="J6459" s="1" t="s">
        <v>24</v>
      </c>
      <c r="K6459" s="1" t="s">
        <v>66</v>
      </c>
      <c r="L6459" s="1">
        <v>7</v>
      </c>
      <c r="M6459" s="1" t="s">
        <v>2927</v>
      </c>
      <c r="P6459" s="2">
        <f t="shared" si="420"/>
        <v>175.56</v>
      </c>
      <c r="Q6459">
        <f t="shared" si="416"/>
        <v>3410000</v>
      </c>
      <c r="R6459">
        <f t="shared" si="417"/>
        <v>99.994851612903219</v>
      </c>
    </row>
    <row r="6460" spans="1:18" ht="20.399999999999999" x14ac:dyDescent="0.35">
      <c r="A6460" s="1">
        <v>6458</v>
      </c>
      <c r="B6460" s="1" t="s">
        <v>2026</v>
      </c>
      <c r="C6460" s="1" t="s">
        <v>22</v>
      </c>
      <c r="D6460" s="1">
        <v>2011</v>
      </c>
      <c r="E6460" s="1">
        <v>130000</v>
      </c>
      <c r="F6460" s="1" t="s">
        <v>23</v>
      </c>
      <c r="G6460" s="1" t="s">
        <v>35</v>
      </c>
      <c r="H6460" s="1" t="s">
        <v>18</v>
      </c>
      <c r="I6460" s="1">
        <v>14.21</v>
      </c>
      <c r="J6460" s="1" t="s">
        <v>24</v>
      </c>
      <c r="K6460" s="1" t="s">
        <v>572</v>
      </c>
      <c r="L6460" s="1">
        <v>5</v>
      </c>
      <c r="P6460" s="2">
        <f t="shared" si="420"/>
        <v>203</v>
      </c>
      <c r="R6460" t="str">
        <f t="shared" si="417"/>
        <v/>
      </c>
    </row>
    <row r="6461" spans="1:18" ht="20.399999999999999" x14ac:dyDescent="0.35">
      <c r="A6461" s="1">
        <v>6459</v>
      </c>
      <c r="B6461" s="1" t="s">
        <v>1933</v>
      </c>
      <c r="C6461" s="1" t="s">
        <v>74</v>
      </c>
      <c r="D6461" s="1">
        <v>2017</v>
      </c>
      <c r="E6461" s="1">
        <v>51000</v>
      </c>
      <c r="F6461" s="1" t="s">
        <v>23</v>
      </c>
      <c r="G6461" s="1" t="s">
        <v>17</v>
      </c>
      <c r="H6461" s="1" t="s">
        <v>18</v>
      </c>
      <c r="I6461" s="1">
        <v>25.2</v>
      </c>
      <c r="J6461" s="1" t="s">
        <v>24</v>
      </c>
      <c r="K6461" s="1" t="s">
        <v>51</v>
      </c>
      <c r="L6461" s="1">
        <v>5</v>
      </c>
      <c r="P6461" s="2">
        <f t="shared" si="420"/>
        <v>74</v>
      </c>
      <c r="R6461" t="str">
        <f t="shared" si="417"/>
        <v/>
      </c>
    </row>
    <row r="6462" spans="1:18" ht="20.399999999999999" x14ac:dyDescent="0.35">
      <c r="A6462" s="1">
        <v>6460</v>
      </c>
      <c r="B6462" s="1" t="s">
        <v>605</v>
      </c>
      <c r="C6462" s="1" t="s">
        <v>22</v>
      </c>
      <c r="D6462" s="1">
        <v>2008</v>
      </c>
      <c r="E6462" s="1">
        <v>103000</v>
      </c>
      <c r="F6462" s="1" t="s">
        <v>28</v>
      </c>
      <c r="G6462" s="1" t="s">
        <v>17</v>
      </c>
      <c r="H6462" s="1" t="s">
        <v>36</v>
      </c>
      <c r="I6462" s="1">
        <v>13.2</v>
      </c>
      <c r="J6462" s="1" t="s">
        <v>24</v>
      </c>
      <c r="K6462" s="1" t="s">
        <v>606</v>
      </c>
      <c r="L6462" s="1">
        <v>5</v>
      </c>
      <c r="P6462" s="2">
        <f t="shared" si="420"/>
        <v>94</v>
      </c>
      <c r="R6462" t="str">
        <f t="shared" si="417"/>
        <v/>
      </c>
    </row>
    <row r="6463" spans="1:18" ht="20.399999999999999" x14ac:dyDescent="0.35">
      <c r="A6463" s="1">
        <v>6461</v>
      </c>
      <c r="B6463" s="1" t="s">
        <v>970</v>
      </c>
      <c r="C6463" s="1" t="s">
        <v>61</v>
      </c>
      <c r="D6463" s="1">
        <v>2012</v>
      </c>
      <c r="E6463" s="1">
        <v>70000</v>
      </c>
      <c r="F6463" s="1" t="s">
        <v>23</v>
      </c>
      <c r="G6463" s="1" t="s">
        <v>35</v>
      </c>
      <c r="H6463" s="1" t="s">
        <v>18</v>
      </c>
      <c r="I6463" s="1">
        <v>16.55</v>
      </c>
      <c r="J6463" s="1" t="s">
        <v>24</v>
      </c>
      <c r="K6463" s="1" t="s">
        <v>867</v>
      </c>
      <c r="L6463" s="1">
        <v>5</v>
      </c>
      <c r="P6463" s="2">
        <f t="shared" si="420"/>
        <v>147.51</v>
      </c>
      <c r="R6463" t="str">
        <f t="shared" si="417"/>
        <v/>
      </c>
    </row>
    <row r="6464" spans="1:18" ht="20.399999999999999" x14ac:dyDescent="0.35">
      <c r="A6464" s="1">
        <v>6462</v>
      </c>
      <c r="B6464" s="1" t="s">
        <v>465</v>
      </c>
      <c r="C6464" s="1" t="s">
        <v>61</v>
      </c>
      <c r="D6464" s="1">
        <v>2010</v>
      </c>
      <c r="E6464" s="1">
        <v>56239</v>
      </c>
      <c r="F6464" s="1" t="s">
        <v>28</v>
      </c>
      <c r="G6464" s="1" t="s">
        <v>17</v>
      </c>
      <c r="H6464" s="1" t="s">
        <v>36</v>
      </c>
      <c r="I6464" s="1">
        <v>17</v>
      </c>
      <c r="J6464" s="1" t="s">
        <v>24</v>
      </c>
      <c r="K6464" s="1" t="s">
        <v>466</v>
      </c>
      <c r="L6464" s="1">
        <v>5</v>
      </c>
      <c r="P6464" s="2">
        <f t="shared" si="420"/>
        <v>118</v>
      </c>
      <c r="R6464" t="str">
        <f t="shared" si="417"/>
        <v/>
      </c>
    </row>
    <row r="6465" spans="1:18" ht="20.399999999999999" x14ac:dyDescent="0.35">
      <c r="A6465" s="1">
        <v>6463</v>
      </c>
      <c r="B6465" s="1" t="s">
        <v>1584</v>
      </c>
      <c r="C6465" s="1" t="s">
        <v>129</v>
      </c>
      <c r="D6465" s="1">
        <v>2016</v>
      </c>
      <c r="E6465" s="1">
        <v>40000</v>
      </c>
      <c r="F6465" s="1" t="s">
        <v>23</v>
      </c>
      <c r="G6465" s="1" t="s">
        <v>35</v>
      </c>
      <c r="H6465" s="1" t="s">
        <v>18</v>
      </c>
      <c r="I6465" s="1">
        <v>22.69</v>
      </c>
      <c r="J6465" s="1" t="s">
        <v>24</v>
      </c>
      <c r="K6465" s="1" t="s">
        <v>77</v>
      </c>
      <c r="L6465" s="1">
        <v>5</v>
      </c>
      <c r="P6465" s="2">
        <f t="shared" si="420"/>
        <v>190</v>
      </c>
      <c r="R6465" t="str">
        <f t="shared" si="417"/>
        <v/>
      </c>
    </row>
    <row r="6466" spans="1:18" ht="20.399999999999999" x14ac:dyDescent="0.35">
      <c r="A6466" s="1">
        <v>6464</v>
      </c>
      <c r="B6466" s="1" t="s">
        <v>2644</v>
      </c>
      <c r="C6466" s="1" t="s">
        <v>53</v>
      </c>
      <c r="D6466" s="1">
        <v>2018</v>
      </c>
      <c r="E6466" s="1">
        <v>19964</v>
      </c>
      <c r="F6466" s="1" t="s">
        <v>28</v>
      </c>
      <c r="G6466" s="1" t="s">
        <v>35</v>
      </c>
      <c r="H6466" s="1" t="s">
        <v>18</v>
      </c>
      <c r="I6466" s="1">
        <v>22.5</v>
      </c>
      <c r="J6466" s="1" t="s">
        <v>24</v>
      </c>
      <c r="K6466" s="1" t="s">
        <v>223</v>
      </c>
      <c r="L6466" s="1">
        <v>5</v>
      </c>
      <c r="M6466" s="1" t="s">
        <v>2928</v>
      </c>
      <c r="P6466" s="2">
        <f t="shared" si="420"/>
        <v>67</v>
      </c>
      <c r="Q6466">
        <f t="shared" si="416"/>
        <v>531000</v>
      </c>
      <c r="R6466">
        <f t="shared" si="417"/>
        <v>99.98738229755179</v>
      </c>
    </row>
    <row r="6467" spans="1:18" ht="20.399999999999999" x14ac:dyDescent="0.35">
      <c r="A6467" s="1">
        <v>6465</v>
      </c>
      <c r="B6467" s="1" t="s">
        <v>758</v>
      </c>
      <c r="C6467" s="1" t="s">
        <v>34</v>
      </c>
      <c r="D6467" s="1">
        <v>2012</v>
      </c>
      <c r="E6467" s="1">
        <v>72246</v>
      </c>
      <c r="F6467" s="1" t="s">
        <v>23</v>
      </c>
      <c r="G6467" s="1" t="s">
        <v>17</v>
      </c>
      <c r="H6467" s="1" t="s">
        <v>18</v>
      </c>
      <c r="I6467" s="1">
        <v>13.6</v>
      </c>
      <c r="J6467" s="1" t="s">
        <v>24</v>
      </c>
      <c r="K6467" s="1" t="s">
        <v>759</v>
      </c>
      <c r="L6467" s="1">
        <v>7</v>
      </c>
      <c r="P6467" s="2">
        <f t="shared" ref="P6467:P6530" si="421">--LEFT(K6467, FIND(" ", K6467) - 1)</f>
        <v>63</v>
      </c>
      <c r="R6467" t="str">
        <f t="shared" si="417"/>
        <v/>
      </c>
    </row>
    <row r="6468" spans="1:18" ht="20.399999999999999" x14ac:dyDescent="0.35">
      <c r="A6468" s="1">
        <v>6466</v>
      </c>
      <c r="B6468" s="1" t="s">
        <v>2929</v>
      </c>
      <c r="C6468" s="1" t="s">
        <v>57</v>
      </c>
      <c r="D6468" s="1">
        <v>2018</v>
      </c>
      <c r="E6468" s="1">
        <v>15000</v>
      </c>
      <c r="F6468" s="1" t="s">
        <v>23</v>
      </c>
      <c r="G6468" s="1" t="s">
        <v>17</v>
      </c>
      <c r="H6468" s="1" t="s">
        <v>18</v>
      </c>
      <c r="I6468" s="1">
        <v>20.5</v>
      </c>
      <c r="J6468" s="1" t="s">
        <v>24</v>
      </c>
      <c r="K6468" s="1" t="s">
        <v>25</v>
      </c>
      <c r="L6468" s="1">
        <v>5</v>
      </c>
      <c r="M6468" s="1" t="s">
        <v>2930</v>
      </c>
      <c r="P6468" s="2">
        <f t="shared" si="421"/>
        <v>126.2</v>
      </c>
      <c r="Q6468">
        <f t="shared" si="416"/>
        <v>1524000</v>
      </c>
      <c r="R6468">
        <f t="shared" si="417"/>
        <v>99.991719160104992</v>
      </c>
    </row>
    <row r="6469" spans="1:18" ht="20.399999999999999" x14ac:dyDescent="0.35">
      <c r="A6469" s="1">
        <v>6467</v>
      </c>
      <c r="B6469" s="1" t="s">
        <v>1748</v>
      </c>
      <c r="C6469" s="1" t="s">
        <v>74</v>
      </c>
      <c r="D6469" s="1">
        <v>2016</v>
      </c>
      <c r="E6469" s="1">
        <v>14000</v>
      </c>
      <c r="F6469" s="1" t="s">
        <v>28</v>
      </c>
      <c r="G6469" s="1" t="s">
        <v>17</v>
      </c>
      <c r="H6469" s="1" t="s">
        <v>92</v>
      </c>
      <c r="I6469" s="1">
        <v>23.9</v>
      </c>
      <c r="J6469" s="1" t="s">
        <v>24</v>
      </c>
      <c r="K6469" s="1" t="s">
        <v>264</v>
      </c>
      <c r="L6469" s="1">
        <v>4</v>
      </c>
      <c r="P6469" s="2">
        <f t="shared" si="421"/>
        <v>37.479999999999997</v>
      </c>
      <c r="R6469" t="str">
        <f t="shared" si="417"/>
        <v/>
      </c>
    </row>
    <row r="6470" spans="1:18" ht="20.399999999999999" x14ac:dyDescent="0.35">
      <c r="A6470" s="1">
        <v>6468</v>
      </c>
      <c r="B6470" s="1" t="s">
        <v>849</v>
      </c>
      <c r="C6470" s="1" t="s">
        <v>22</v>
      </c>
      <c r="D6470" s="1">
        <v>2016</v>
      </c>
      <c r="E6470" s="1">
        <v>22764</v>
      </c>
      <c r="F6470" s="1" t="s">
        <v>28</v>
      </c>
      <c r="G6470" s="1" t="s">
        <v>17</v>
      </c>
      <c r="H6470" s="1" t="s">
        <v>18</v>
      </c>
      <c r="I6470" s="1">
        <v>16.2</v>
      </c>
      <c r="J6470" s="1" t="s">
        <v>24</v>
      </c>
      <c r="K6470" s="1" t="s">
        <v>51</v>
      </c>
      <c r="L6470" s="1">
        <v>5</v>
      </c>
      <c r="P6470" s="2">
        <f t="shared" si="421"/>
        <v>74</v>
      </c>
      <c r="R6470" t="str">
        <f t="shared" si="417"/>
        <v/>
      </c>
    </row>
    <row r="6471" spans="1:18" ht="20.399999999999999" x14ac:dyDescent="0.35">
      <c r="A6471" s="1">
        <v>6469</v>
      </c>
      <c r="B6471" s="1" t="s">
        <v>1409</v>
      </c>
      <c r="C6471" s="1" t="s">
        <v>22</v>
      </c>
      <c r="D6471" s="1">
        <v>2012</v>
      </c>
      <c r="E6471" s="1">
        <v>65000</v>
      </c>
      <c r="F6471" s="1" t="s">
        <v>23</v>
      </c>
      <c r="G6471" s="1" t="s">
        <v>35</v>
      </c>
      <c r="H6471" s="1" t="s">
        <v>18</v>
      </c>
      <c r="I6471" s="1">
        <v>18.329999999999998</v>
      </c>
      <c r="J6471" s="1" t="s">
        <v>24</v>
      </c>
      <c r="K6471" s="1" t="s">
        <v>1410</v>
      </c>
      <c r="L6471" s="1">
        <v>5</v>
      </c>
      <c r="P6471" s="2">
        <f t="shared" si="421"/>
        <v>167.7</v>
      </c>
      <c r="R6471" t="str">
        <f t="shared" si="417"/>
        <v/>
      </c>
    </row>
    <row r="6472" spans="1:18" ht="20.399999999999999" x14ac:dyDescent="0.35">
      <c r="A6472" s="1">
        <v>6470</v>
      </c>
      <c r="B6472" s="1" t="s">
        <v>2931</v>
      </c>
      <c r="C6472" s="1" t="s">
        <v>57</v>
      </c>
      <c r="D6472" s="1">
        <v>2016</v>
      </c>
      <c r="E6472" s="1">
        <v>45000</v>
      </c>
      <c r="F6472" s="1" t="s">
        <v>23</v>
      </c>
      <c r="G6472" s="1" t="s">
        <v>17</v>
      </c>
      <c r="H6472" s="1" t="s">
        <v>18</v>
      </c>
      <c r="I6472" s="1">
        <v>12.08</v>
      </c>
      <c r="J6472" s="1" t="s">
        <v>24</v>
      </c>
      <c r="K6472" s="1" t="s">
        <v>2932</v>
      </c>
      <c r="L6472" s="1">
        <v>7</v>
      </c>
      <c r="P6472" s="2">
        <f t="shared" si="421"/>
        <v>161</v>
      </c>
      <c r="R6472" t="str">
        <f t="shared" si="417"/>
        <v/>
      </c>
    </row>
    <row r="6473" spans="1:18" ht="20.399999999999999" x14ac:dyDescent="0.35">
      <c r="A6473" s="1">
        <v>6471</v>
      </c>
      <c r="B6473" s="1" t="s">
        <v>874</v>
      </c>
      <c r="C6473" s="1" t="s">
        <v>34</v>
      </c>
      <c r="D6473" s="1">
        <v>2017</v>
      </c>
      <c r="E6473" s="1">
        <v>32090</v>
      </c>
      <c r="F6473" s="1" t="s">
        <v>23</v>
      </c>
      <c r="G6473" s="1" t="s">
        <v>35</v>
      </c>
      <c r="H6473" s="1" t="s">
        <v>18</v>
      </c>
      <c r="I6473" s="1">
        <v>13</v>
      </c>
      <c r="J6473" s="1" t="s">
        <v>24</v>
      </c>
      <c r="K6473" s="1" t="s">
        <v>574</v>
      </c>
      <c r="L6473" s="1">
        <v>5</v>
      </c>
      <c r="P6473" s="2">
        <f t="shared" si="421"/>
        <v>204</v>
      </c>
      <c r="R6473" t="str">
        <f t="shared" si="417"/>
        <v/>
      </c>
    </row>
    <row r="6474" spans="1:18" ht="20.399999999999999" x14ac:dyDescent="0.35">
      <c r="A6474" s="1">
        <v>6472</v>
      </c>
      <c r="B6474" s="1" t="s">
        <v>211</v>
      </c>
      <c r="C6474" s="1" t="s">
        <v>22</v>
      </c>
      <c r="D6474" s="1">
        <v>2014</v>
      </c>
      <c r="E6474" s="1">
        <v>83000</v>
      </c>
      <c r="F6474" s="1" t="s">
        <v>23</v>
      </c>
      <c r="G6474" s="1" t="s">
        <v>17</v>
      </c>
      <c r="H6474" s="1" t="s">
        <v>18</v>
      </c>
      <c r="I6474" s="1">
        <v>15.1</v>
      </c>
      <c r="J6474" s="1" t="s">
        <v>24</v>
      </c>
      <c r="K6474" s="1" t="s">
        <v>167</v>
      </c>
      <c r="L6474" s="1">
        <v>7</v>
      </c>
      <c r="P6474" s="2">
        <f t="shared" si="421"/>
        <v>140</v>
      </c>
      <c r="R6474" t="str">
        <f t="shared" si="417"/>
        <v/>
      </c>
    </row>
    <row r="6475" spans="1:18" ht="20.399999999999999" x14ac:dyDescent="0.35">
      <c r="A6475" s="1">
        <v>6473</v>
      </c>
      <c r="B6475" s="1" t="s">
        <v>874</v>
      </c>
      <c r="C6475" s="1" t="s">
        <v>61</v>
      </c>
      <c r="D6475" s="1">
        <v>2011</v>
      </c>
      <c r="E6475" s="1">
        <v>70000</v>
      </c>
      <c r="F6475" s="1" t="s">
        <v>23</v>
      </c>
      <c r="G6475" s="1" t="s">
        <v>35</v>
      </c>
      <c r="H6475" s="1" t="s">
        <v>18</v>
      </c>
      <c r="I6475" s="1">
        <v>13</v>
      </c>
      <c r="J6475" s="1" t="s">
        <v>24</v>
      </c>
      <c r="K6475" s="1" t="s">
        <v>574</v>
      </c>
      <c r="L6475" s="1">
        <v>5</v>
      </c>
      <c r="P6475" s="2">
        <f t="shared" si="421"/>
        <v>204</v>
      </c>
      <c r="R6475" t="str">
        <f t="shared" si="417"/>
        <v/>
      </c>
    </row>
    <row r="6476" spans="1:18" ht="20.399999999999999" x14ac:dyDescent="0.35">
      <c r="A6476" s="1">
        <v>6474</v>
      </c>
      <c r="B6476" s="1" t="s">
        <v>211</v>
      </c>
      <c r="C6476" s="1" t="s">
        <v>27</v>
      </c>
      <c r="D6476" s="1">
        <v>2013</v>
      </c>
      <c r="E6476" s="1">
        <v>68000</v>
      </c>
      <c r="F6476" s="1" t="s">
        <v>23</v>
      </c>
      <c r="G6476" s="1" t="s">
        <v>17</v>
      </c>
      <c r="H6476" s="1" t="s">
        <v>18</v>
      </c>
      <c r="I6476" s="1">
        <v>16</v>
      </c>
      <c r="J6476" s="1" t="s">
        <v>24</v>
      </c>
      <c r="K6476" s="1" t="s">
        <v>167</v>
      </c>
      <c r="L6476" s="1">
        <v>7</v>
      </c>
      <c r="P6476" s="2">
        <f t="shared" si="421"/>
        <v>140</v>
      </c>
      <c r="R6476" t="str">
        <f t="shared" si="417"/>
        <v/>
      </c>
    </row>
    <row r="6477" spans="1:18" ht="20.399999999999999" x14ac:dyDescent="0.35">
      <c r="A6477" s="1">
        <v>6475</v>
      </c>
      <c r="B6477" s="1" t="s">
        <v>1449</v>
      </c>
      <c r="C6477" s="1" t="s">
        <v>43</v>
      </c>
      <c r="D6477" s="1">
        <v>2012</v>
      </c>
      <c r="E6477" s="1">
        <v>105000</v>
      </c>
      <c r="F6477" s="1" t="s">
        <v>28</v>
      </c>
      <c r="G6477" s="1" t="s">
        <v>17</v>
      </c>
      <c r="H6477" s="1" t="s">
        <v>18</v>
      </c>
      <c r="I6477" s="1">
        <v>16.95</v>
      </c>
      <c r="J6477" s="1" t="s">
        <v>24</v>
      </c>
      <c r="K6477" s="1" t="s">
        <v>1073</v>
      </c>
      <c r="L6477" s="1">
        <v>5</v>
      </c>
      <c r="P6477" s="2">
        <f t="shared" si="421"/>
        <v>97.7</v>
      </c>
      <c r="R6477" t="str">
        <f t="shared" ref="R6477:R6540" si="422">IF(Q6477&lt;&gt;"", ((Q6477 - P6477) / Q6477) * 100, "")</f>
        <v/>
      </c>
    </row>
    <row r="6478" spans="1:18" ht="20.399999999999999" x14ac:dyDescent="0.35">
      <c r="A6478" s="1">
        <v>6476</v>
      </c>
      <c r="B6478" s="1" t="s">
        <v>2933</v>
      </c>
      <c r="C6478" s="1" t="s">
        <v>39</v>
      </c>
      <c r="D6478" s="1">
        <v>2006</v>
      </c>
      <c r="E6478" s="1">
        <v>88000</v>
      </c>
      <c r="F6478" s="1" t="s">
        <v>28</v>
      </c>
      <c r="G6478" s="1" t="s">
        <v>17</v>
      </c>
      <c r="H6478" s="1" t="s">
        <v>18</v>
      </c>
      <c r="I6478" s="1">
        <v>13</v>
      </c>
      <c r="J6478" s="1" t="s">
        <v>24</v>
      </c>
      <c r="K6478" s="1" t="s">
        <v>2762</v>
      </c>
      <c r="L6478" s="1">
        <v>5</v>
      </c>
      <c r="P6478" s="2">
        <f t="shared" si="421"/>
        <v>127</v>
      </c>
      <c r="R6478" t="str">
        <f t="shared" si="422"/>
        <v/>
      </c>
    </row>
    <row r="6479" spans="1:18" ht="20.399999999999999" x14ac:dyDescent="0.35">
      <c r="A6479" s="1">
        <v>6477</v>
      </c>
      <c r="B6479" s="1" t="s">
        <v>2303</v>
      </c>
      <c r="C6479" s="1" t="s">
        <v>15</v>
      </c>
      <c r="D6479" s="1">
        <v>2007</v>
      </c>
      <c r="E6479" s="1">
        <v>93000</v>
      </c>
      <c r="F6479" s="1" t="s">
        <v>28</v>
      </c>
      <c r="G6479" s="1" t="s">
        <v>35</v>
      </c>
      <c r="H6479" s="1" t="s">
        <v>36</v>
      </c>
      <c r="I6479" s="1">
        <v>11.1</v>
      </c>
      <c r="J6479" s="1" t="s">
        <v>24</v>
      </c>
      <c r="K6479" s="1" t="s">
        <v>1370</v>
      </c>
      <c r="L6479" s="1">
        <v>5</v>
      </c>
      <c r="P6479" s="2">
        <f t="shared" si="421"/>
        <v>142</v>
      </c>
      <c r="R6479" t="str">
        <f t="shared" si="422"/>
        <v/>
      </c>
    </row>
    <row r="6480" spans="1:18" ht="20.399999999999999" x14ac:dyDescent="0.35">
      <c r="A6480" s="1">
        <v>6478</v>
      </c>
      <c r="B6480" s="1" t="s">
        <v>1392</v>
      </c>
      <c r="C6480" s="1" t="s">
        <v>61</v>
      </c>
      <c r="D6480" s="1">
        <v>2014</v>
      </c>
      <c r="E6480" s="1">
        <v>107000</v>
      </c>
      <c r="F6480" s="1" t="s">
        <v>23</v>
      </c>
      <c r="G6480" s="1" t="s">
        <v>17</v>
      </c>
      <c r="H6480" s="1" t="s">
        <v>18</v>
      </c>
      <c r="I6480" s="1">
        <v>26</v>
      </c>
      <c r="J6480" s="1" t="s">
        <v>24</v>
      </c>
      <c r="K6480" s="1" t="s">
        <v>69</v>
      </c>
      <c r="L6480" s="1">
        <v>5</v>
      </c>
      <c r="P6480" s="2">
        <f t="shared" si="421"/>
        <v>98.6</v>
      </c>
      <c r="R6480" t="str">
        <f t="shared" si="422"/>
        <v/>
      </c>
    </row>
    <row r="6481" spans="1:18" ht="20.399999999999999" x14ac:dyDescent="0.35">
      <c r="A6481" s="1">
        <v>6479</v>
      </c>
      <c r="B6481" s="1" t="s">
        <v>676</v>
      </c>
      <c r="C6481" s="1" t="s">
        <v>22</v>
      </c>
      <c r="D6481" s="1">
        <v>2011</v>
      </c>
      <c r="E6481" s="1">
        <v>141844</v>
      </c>
      <c r="F6481" s="1" t="s">
        <v>23</v>
      </c>
      <c r="G6481" s="1" t="s">
        <v>17</v>
      </c>
      <c r="H6481" s="1" t="s">
        <v>18</v>
      </c>
      <c r="I6481" s="1">
        <v>12.55</v>
      </c>
      <c r="J6481" s="1" t="s">
        <v>24</v>
      </c>
      <c r="K6481" s="1" t="s">
        <v>207</v>
      </c>
      <c r="L6481" s="1">
        <v>7</v>
      </c>
      <c r="P6481" s="2">
        <f t="shared" si="421"/>
        <v>168.5</v>
      </c>
      <c r="R6481" t="str">
        <f t="shared" si="422"/>
        <v/>
      </c>
    </row>
    <row r="6482" spans="1:18" ht="20.399999999999999" x14ac:dyDescent="0.35">
      <c r="A6482" s="1">
        <v>6480</v>
      </c>
      <c r="B6482" s="1" t="s">
        <v>250</v>
      </c>
      <c r="C6482" s="1" t="s">
        <v>34</v>
      </c>
      <c r="D6482" s="1">
        <v>2015</v>
      </c>
      <c r="E6482" s="1">
        <v>32469</v>
      </c>
      <c r="F6482" s="1" t="s">
        <v>28</v>
      </c>
      <c r="G6482" s="1" t="s">
        <v>35</v>
      </c>
      <c r="H6482" s="1" t="s">
        <v>18</v>
      </c>
      <c r="I6482" s="1">
        <v>19.34</v>
      </c>
      <c r="J6482" s="1" t="s">
        <v>24</v>
      </c>
      <c r="K6482" s="1" t="s">
        <v>451</v>
      </c>
      <c r="L6482" s="1">
        <v>5</v>
      </c>
      <c r="P6482" s="2">
        <f t="shared" si="421"/>
        <v>76</v>
      </c>
      <c r="R6482" t="str">
        <f t="shared" si="422"/>
        <v/>
      </c>
    </row>
    <row r="6483" spans="1:18" ht="20.399999999999999" x14ac:dyDescent="0.35">
      <c r="A6483" s="1">
        <v>6481</v>
      </c>
      <c r="B6483" s="1" t="s">
        <v>734</v>
      </c>
      <c r="C6483" s="1" t="s">
        <v>53</v>
      </c>
      <c r="D6483" s="1">
        <v>2015</v>
      </c>
      <c r="E6483" s="1">
        <v>56318</v>
      </c>
      <c r="F6483" s="1" t="s">
        <v>23</v>
      </c>
      <c r="G6483" s="1" t="s">
        <v>17</v>
      </c>
      <c r="H6483" s="1" t="s">
        <v>18</v>
      </c>
      <c r="I6483" s="1">
        <v>15.1</v>
      </c>
      <c r="J6483" s="1" t="s">
        <v>24</v>
      </c>
      <c r="K6483" s="1" t="s">
        <v>167</v>
      </c>
      <c r="L6483" s="1">
        <v>7</v>
      </c>
      <c r="P6483" s="2">
        <f t="shared" si="421"/>
        <v>140</v>
      </c>
      <c r="R6483" t="str">
        <f t="shared" si="422"/>
        <v/>
      </c>
    </row>
    <row r="6484" spans="1:18" ht="20.399999999999999" x14ac:dyDescent="0.35">
      <c r="A6484" s="1">
        <v>6482</v>
      </c>
      <c r="B6484" s="1" t="s">
        <v>1399</v>
      </c>
      <c r="C6484" s="1" t="s">
        <v>34</v>
      </c>
      <c r="D6484" s="1">
        <v>2017</v>
      </c>
      <c r="E6484" s="1">
        <v>26002</v>
      </c>
      <c r="F6484" s="1" t="s">
        <v>23</v>
      </c>
      <c r="G6484" s="1" t="s">
        <v>35</v>
      </c>
      <c r="H6484" s="1" t="s">
        <v>18</v>
      </c>
      <c r="I6484" s="1">
        <v>20.7</v>
      </c>
      <c r="J6484" s="1" t="s">
        <v>24</v>
      </c>
      <c r="K6484" s="1" t="s">
        <v>803</v>
      </c>
      <c r="L6484" s="1">
        <v>4</v>
      </c>
      <c r="M6484" s="1" t="s">
        <v>2934</v>
      </c>
      <c r="P6484" s="2">
        <f t="shared" si="421"/>
        <v>113.98</v>
      </c>
      <c r="Q6484">
        <f t="shared" ref="Q6484:Q6531" si="423">VALUE(SUBSTITUTE(SUBSTITUTE(TRIM(M6484), CHAR(160), ""), " Lakh", "")) * 100000</f>
        <v>3650000</v>
      </c>
      <c r="R6484">
        <f t="shared" si="422"/>
        <v>99.996877260273976</v>
      </c>
    </row>
    <row r="6485" spans="1:18" ht="20.399999999999999" x14ac:dyDescent="0.35">
      <c r="A6485" s="1">
        <v>6483</v>
      </c>
      <c r="B6485" s="1" t="s">
        <v>59</v>
      </c>
      <c r="C6485" s="1" t="s">
        <v>22</v>
      </c>
      <c r="D6485" s="1">
        <v>2014</v>
      </c>
      <c r="E6485" s="1">
        <v>83000</v>
      </c>
      <c r="F6485" s="1" t="s">
        <v>23</v>
      </c>
      <c r="G6485" s="1" t="s">
        <v>17</v>
      </c>
      <c r="H6485" s="1" t="s">
        <v>18</v>
      </c>
      <c r="I6485" s="1">
        <v>25.2</v>
      </c>
      <c r="J6485" s="1" t="s">
        <v>24</v>
      </c>
      <c r="K6485" s="1" t="s">
        <v>51</v>
      </c>
      <c r="L6485" s="1">
        <v>5</v>
      </c>
      <c r="P6485" s="2">
        <f t="shared" si="421"/>
        <v>74</v>
      </c>
      <c r="R6485" t="str">
        <f t="shared" si="422"/>
        <v/>
      </c>
    </row>
    <row r="6486" spans="1:18" ht="20.399999999999999" x14ac:dyDescent="0.35">
      <c r="A6486" s="1">
        <v>6484</v>
      </c>
      <c r="B6486" s="1" t="s">
        <v>694</v>
      </c>
      <c r="C6486" s="1" t="s">
        <v>22</v>
      </c>
      <c r="D6486" s="1">
        <v>2010</v>
      </c>
      <c r="E6486" s="1">
        <v>80000</v>
      </c>
      <c r="F6486" s="1" t="s">
        <v>28</v>
      </c>
      <c r="G6486" s="1" t="s">
        <v>17</v>
      </c>
      <c r="H6486" s="1" t="s">
        <v>36</v>
      </c>
      <c r="I6486" s="1">
        <v>18.600000000000001</v>
      </c>
      <c r="J6486" s="1" t="s">
        <v>24</v>
      </c>
      <c r="K6486" s="1" t="s">
        <v>695</v>
      </c>
      <c r="L6486" s="1">
        <v>5</v>
      </c>
      <c r="P6486" s="2">
        <f t="shared" si="421"/>
        <v>79.400000000000006</v>
      </c>
      <c r="R6486" t="str">
        <f t="shared" si="422"/>
        <v/>
      </c>
    </row>
    <row r="6487" spans="1:18" ht="20.399999999999999" x14ac:dyDescent="0.35">
      <c r="A6487" s="1">
        <v>6485</v>
      </c>
      <c r="B6487" s="1" t="s">
        <v>1654</v>
      </c>
      <c r="C6487" s="1" t="s">
        <v>27</v>
      </c>
      <c r="D6487" s="1">
        <v>2016</v>
      </c>
      <c r="E6487" s="1">
        <v>56474</v>
      </c>
      <c r="F6487" s="1" t="s">
        <v>28</v>
      </c>
      <c r="G6487" s="1" t="s">
        <v>17</v>
      </c>
      <c r="H6487" s="1" t="s">
        <v>36</v>
      </c>
      <c r="I6487" s="1">
        <v>21.4</v>
      </c>
      <c r="J6487" s="1" t="s">
        <v>24</v>
      </c>
      <c r="K6487" s="1" t="s">
        <v>347</v>
      </c>
      <c r="L6487" s="1">
        <v>5</v>
      </c>
      <c r="P6487" s="2">
        <f t="shared" si="421"/>
        <v>83.1</v>
      </c>
      <c r="R6487" t="str">
        <f t="shared" si="422"/>
        <v/>
      </c>
    </row>
    <row r="6488" spans="1:18" ht="20.399999999999999" x14ac:dyDescent="0.35">
      <c r="A6488" s="1">
        <v>6486</v>
      </c>
      <c r="B6488" s="1" t="s">
        <v>2935</v>
      </c>
      <c r="C6488" s="1" t="s">
        <v>15</v>
      </c>
      <c r="D6488" s="1">
        <v>2012</v>
      </c>
      <c r="E6488" s="1">
        <v>26000</v>
      </c>
      <c r="F6488" s="1" t="s">
        <v>28</v>
      </c>
      <c r="G6488" s="1" t="s">
        <v>35</v>
      </c>
      <c r="H6488" s="1" t="s">
        <v>36</v>
      </c>
      <c r="I6488" s="1">
        <v>14.8</v>
      </c>
      <c r="J6488" s="1" t="s">
        <v>24</v>
      </c>
      <c r="K6488" s="1" t="s">
        <v>2936</v>
      </c>
      <c r="L6488" s="1">
        <v>5</v>
      </c>
      <c r="M6488" s="1" t="s">
        <v>2937</v>
      </c>
      <c r="P6488" s="2">
        <f t="shared" si="421"/>
        <v>120.69</v>
      </c>
      <c r="Q6488">
        <f t="shared" si="423"/>
        <v>3703000</v>
      </c>
      <c r="R6488">
        <f t="shared" si="422"/>
        <v>99.996740750742646</v>
      </c>
    </row>
    <row r="6489" spans="1:18" ht="20.399999999999999" x14ac:dyDescent="0.35">
      <c r="A6489" s="1">
        <v>6487</v>
      </c>
      <c r="B6489" s="1" t="s">
        <v>2604</v>
      </c>
      <c r="C6489" s="1" t="s">
        <v>15</v>
      </c>
      <c r="D6489" s="1">
        <v>2009</v>
      </c>
      <c r="E6489" s="1">
        <v>49000</v>
      </c>
      <c r="F6489" s="1" t="s">
        <v>28</v>
      </c>
      <c r="G6489" s="1" t="s">
        <v>35</v>
      </c>
      <c r="H6489" s="1" t="s">
        <v>36</v>
      </c>
      <c r="I6489" s="1">
        <v>9.74</v>
      </c>
      <c r="J6489" s="1" t="s">
        <v>24</v>
      </c>
      <c r="K6489" s="1" t="s">
        <v>2605</v>
      </c>
      <c r="L6489" s="1">
        <v>5</v>
      </c>
      <c r="P6489" s="2">
        <f t="shared" si="421"/>
        <v>208</v>
      </c>
      <c r="R6489" t="str">
        <f t="shared" si="422"/>
        <v/>
      </c>
    </row>
    <row r="6490" spans="1:18" ht="20.399999999999999" x14ac:dyDescent="0.35">
      <c r="A6490" s="1">
        <v>6488</v>
      </c>
      <c r="B6490" s="1" t="s">
        <v>468</v>
      </c>
      <c r="C6490" s="1" t="s">
        <v>53</v>
      </c>
      <c r="D6490" s="1">
        <v>2010</v>
      </c>
      <c r="E6490" s="1">
        <v>64132</v>
      </c>
      <c r="F6490" s="1" t="s">
        <v>23</v>
      </c>
      <c r="G6490" s="1" t="s">
        <v>35</v>
      </c>
      <c r="H6490" s="1" t="s">
        <v>36</v>
      </c>
      <c r="I6490" s="1">
        <v>17</v>
      </c>
      <c r="J6490" s="1" t="s">
        <v>24</v>
      </c>
      <c r="K6490" s="1" t="s">
        <v>137</v>
      </c>
      <c r="L6490" s="1">
        <v>5</v>
      </c>
      <c r="P6490" s="2">
        <f t="shared" si="421"/>
        <v>105</v>
      </c>
      <c r="R6490" t="str">
        <f t="shared" si="422"/>
        <v/>
      </c>
    </row>
    <row r="6491" spans="1:18" ht="20.399999999999999" x14ac:dyDescent="0.35">
      <c r="A6491" s="1">
        <v>6489</v>
      </c>
      <c r="B6491" s="1" t="s">
        <v>21</v>
      </c>
      <c r="C6491" s="1" t="s">
        <v>39</v>
      </c>
      <c r="D6491" s="1">
        <v>2016</v>
      </c>
      <c r="E6491" s="1">
        <v>41810</v>
      </c>
      <c r="F6491" s="1" t="s">
        <v>23</v>
      </c>
      <c r="G6491" s="1" t="s">
        <v>17</v>
      </c>
      <c r="H6491" s="1" t="s">
        <v>18</v>
      </c>
      <c r="I6491" s="1">
        <v>19.670000000000002</v>
      </c>
      <c r="J6491" s="1" t="s">
        <v>24</v>
      </c>
      <c r="K6491" s="1" t="s">
        <v>25</v>
      </c>
      <c r="L6491" s="1">
        <v>5</v>
      </c>
      <c r="P6491" s="2">
        <f t="shared" si="421"/>
        <v>126.2</v>
      </c>
      <c r="R6491" t="str">
        <f t="shared" si="422"/>
        <v/>
      </c>
    </row>
    <row r="6492" spans="1:18" ht="20.399999999999999" x14ac:dyDescent="0.35">
      <c r="A6492" s="1">
        <v>6490</v>
      </c>
      <c r="B6492" s="1" t="s">
        <v>1278</v>
      </c>
      <c r="C6492" s="1" t="s">
        <v>15</v>
      </c>
      <c r="D6492" s="1">
        <v>2013</v>
      </c>
      <c r="E6492" s="1">
        <v>60000</v>
      </c>
      <c r="F6492" s="1" t="s">
        <v>23</v>
      </c>
      <c r="G6492" s="1" t="s">
        <v>35</v>
      </c>
      <c r="H6492" s="1" t="s">
        <v>18</v>
      </c>
      <c r="I6492" s="1">
        <v>16.46</v>
      </c>
      <c r="J6492" s="1" t="s">
        <v>24</v>
      </c>
      <c r="K6492" s="1" t="s">
        <v>321</v>
      </c>
      <c r="L6492" s="1">
        <v>5</v>
      </c>
      <c r="P6492" s="2">
        <f t="shared" si="421"/>
        <v>258</v>
      </c>
      <c r="R6492" t="str">
        <f t="shared" si="422"/>
        <v/>
      </c>
    </row>
    <row r="6493" spans="1:18" ht="20.399999999999999" x14ac:dyDescent="0.35">
      <c r="A6493" s="1">
        <v>6491</v>
      </c>
      <c r="B6493" s="1" t="s">
        <v>875</v>
      </c>
      <c r="C6493" s="1" t="s">
        <v>34</v>
      </c>
      <c r="D6493" s="1">
        <v>2016</v>
      </c>
      <c r="E6493" s="1">
        <v>22177</v>
      </c>
      <c r="F6493" s="1" t="s">
        <v>23</v>
      </c>
      <c r="G6493" s="1" t="s">
        <v>35</v>
      </c>
      <c r="H6493" s="1" t="s">
        <v>18</v>
      </c>
      <c r="I6493" s="1">
        <v>0</v>
      </c>
      <c r="J6493" s="1" t="s">
        <v>24</v>
      </c>
      <c r="K6493" s="1" t="s">
        <v>876</v>
      </c>
      <c r="L6493" s="1">
        <v>5</v>
      </c>
      <c r="P6493" s="2">
        <f t="shared" si="421"/>
        <v>165</v>
      </c>
      <c r="R6493" t="str">
        <f t="shared" si="422"/>
        <v/>
      </c>
    </row>
    <row r="6494" spans="1:18" ht="20.399999999999999" x14ac:dyDescent="0.35">
      <c r="A6494" s="1">
        <v>6492</v>
      </c>
      <c r="B6494" s="1" t="s">
        <v>197</v>
      </c>
      <c r="C6494" s="1" t="s">
        <v>27</v>
      </c>
      <c r="D6494" s="1">
        <v>2014</v>
      </c>
      <c r="E6494" s="1">
        <v>100000</v>
      </c>
      <c r="F6494" s="1" t="s">
        <v>23</v>
      </c>
      <c r="G6494" s="1" t="s">
        <v>17</v>
      </c>
      <c r="H6494" s="1" t="s">
        <v>18</v>
      </c>
      <c r="I6494" s="1">
        <v>20</v>
      </c>
      <c r="J6494" s="1" t="s">
        <v>24</v>
      </c>
      <c r="K6494" s="1" t="s">
        <v>351</v>
      </c>
      <c r="L6494" s="1">
        <v>5</v>
      </c>
      <c r="P6494" s="2">
        <f t="shared" si="421"/>
        <v>68.05</v>
      </c>
      <c r="R6494" t="str">
        <f t="shared" si="422"/>
        <v/>
      </c>
    </row>
    <row r="6495" spans="1:18" ht="20.399999999999999" x14ac:dyDescent="0.35">
      <c r="A6495" s="1">
        <v>6493</v>
      </c>
      <c r="B6495" s="1" t="s">
        <v>620</v>
      </c>
      <c r="C6495" s="1" t="s">
        <v>22</v>
      </c>
      <c r="D6495" s="1">
        <v>2012</v>
      </c>
      <c r="E6495" s="1">
        <v>75000</v>
      </c>
      <c r="F6495" s="1" t="s">
        <v>23</v>
      </c>
      <c r="G6495" s="1" t="s">
        <v>35</v>
      </c>
      <c r="H6495" s="1" t="s">
        <v>18</v>
      </c>
      <c r="I6495" s="1">
        <v>20</v>
      </c>
      <c r="J6495" s="1" t="s">
        <v>24</v>
      </c>
      <c r="K6495" s="1" t="s">
        <v>97</v>
      </c>
      <c r="L6495" s="1">
        <v>5</v>
      </c>
      <c r="P6495" s="2">
        <f t="shared" si="421"/>
        <v>138.1</v>
      </c>
      <c r="R6495" t="str">
        <f t="shared" si="422"/>
        <v/>
      </c>
    </row>
    <row r="6496" spans="1:18" ht="20.399999999999999" x14ac:dyDescent="0.35">
      <c r="A6496" s="1">
        <v>6494</v>
      </c>
      <c r="B6496" s="1" t="s">
        <v>1573</v>
      </c>
      <c r="C6496" s="1" t="s">
        <v>15</v>
      </c>
      <c r="D6496" s="1">
        <v>2011</v>
      </c>
      <c r="E6496" s="1">
        <v>68000</v>
      </c>
      <c r="F6496" s="1" t="s">
        <v>23</v>
      </c>
      <c r="G6496" s="1" t="s">
        <v>17</v>
      </c>
      <c r="H6496" s="1" t="s">
        <v>18</v>
      </c>
      <c r="I6496" s="1">
        <v>21.9</v>
      </c>
      <c r="J6496" s="1" t="s">
        <v>24</v>
      </c>
      <c r="K6496" s="1" t="s">
        <v>219</v>
      </c>
      <c r="L6496" s="1">
        <v>5</v>
      </c>
      <c r="P6496" s="2">
        <f t="shared" si="421"/>
        <v>90</v>
      </c>
      <c r="R6496" t="str">
        <f t="shared" si="422"/>
        <v/>
      </c>
    </row>
    <row r="6497" spans="1:18" ht="20.399999999999999" x14ac:dyDescent="0.35">
      <c r="A6497" s="1">
        <v>6495</v>
      </c>
      <c r="B6497" s="1" t="s">
        <v>316</v>
      </c>
      <c r="C6497" s="1" t="s">
        <v>53</v>
      </c>
      <c r="D6497" s="1">
        <v>2016</v>
      </c>
      <c r="E6497" s="1">
        <v>43518</v>
      </c>
      <c r="F6497" s="1" t="s">
        <v>23</v>
      </c>
      <c r="G6497" s="1" t="s">
        <v>17</v>
      </c>
      <c r="H6497" s="1" t="s">
        <v>18</v>
      </c>
      <c r="I6497" s="1">
        <v>12.99</v>
      </c>
      <c r="J6497" s="1" t="s">
        <v>24</v>
      </c>
      <c r="K6497" s="1" t="s">
        <v>363</v>
      </c>
      <c r="L6497" s="1">
        <v>7</v>
      </c>
      <c r="P6497" s="2">
        <f t="shared" si="421"/>
        <v>100</v>
      </c>
      <c r="R6497" t="str">
        <f t="shared" si="422"/>
        <v/>
      </c>
    </row>
    <row r="6498" spans="1:18" ht="20.399999999999999" x14ac:dyDescent="0.35">
      <c r="A6498" s="1">
        <v>6496</v>
      </c>
      <c r="B6498" s="1" t="s">
        <v>1452</v>
      </c>
      <c r="C6498" s="1" t="s">
        <v>22</v>
      </c>
      <c r="D6498" s="1">
        <v>2012</v>
      </c>
      <c r="E6498" s="1">
        <v>39100</v>
      </c>
      <c r="F6498" s="1" t="s">
        <v>28</v>
      </c>
      <c r="G6498" s="1" t="s">
        <v>35</v>
      </c>
      <c r="H6498" s="1" t="s">
        <v>18</v>
      </c>
      <c r="I6498" s="1">
        <v>16.98</v>
      </c>
      <c r="J6498" s="1" t="s">
        <v>24</v>
      </c>
      <c r="K6498" s="1" t="s">
        <v>448</v>
      </c>
      <c r="L6498" s="1">
        <v>5</v>
      </c>
      <c r="P6498" s="2">
        <f t="shared" si="421"/>
        <v>66.099999999999994</v>
      </c>
      <c r="R6498" t="str">
        <f t="shared" si="422"/>
        <v/>
      </c>
    </row>
    <row r="6499" spans="1:18" ht="20.399999999999999" x14ac:dyDescent="0.35">
      <c r="A6499" s="1">
        <v>6497</v>
      </c>
      <c r="B6499" s="1" t="s">
        <v>873</v>
      </c>
      <c r="C6499" s="1" t="s">
        <v>61</v>
      </c>
      <c r="D6499" s="1">
        <v>2011</v>
      </c>
      <c r="E6499" s="1">
        <v>58000</v>
      </c>
      <c r="F6499" s="1" t="s">
        <v>28</v>
      </c>
      <c r="G6499" s="1" t="s">
        <v>17</v>
      </c>
      <c r="H6499" s="1" t="s">
        <v>18</v>
      </c>
      <c r="I6499" s="1">
        <v>17.010000000000002</v>
      </c>
      <c r="J6499" s="1" t="s">
        <v>24</v>
      </c>
      <c r="K6499" s="1" t="s">
        <v>283</v>
      </c>
      <c r="L6499" s="1">
        <v>5</v>
      </c>
      <c r="P6499" s="2">
        <f t="shared" si="421"/>
        <v>121.3</v>
      </c>
      <c r="R6499" t="str">
        <f t="shared" si="422"/>
        <v/>
      </c>
    </row>
    <row r="6500" spans="1:18" ht="20.399999999999999" x14ac:dyDescent="0.35">
      <c r="A6500" s="1">
        <v>6498</v>
      </c>
      <c r="B6500" s="1" t="s">
        <v>2015</v>
      </c>
      <c r="C6500" s="1" t="s">
        <v>15</v>
      </c>
      <c r="D6500" s="1">
        <v>2010</v>
      </c>
      <c r="E6500" s="1">
        <v>52000</v>
      </c>
      <c r="F6500" s="1" t="s">
        <v>28</v>
      </c>
      <c r="G6500" s="1" t="s">
        <v>17</v>
      </c>
      <c r="H6500" s="1" t="s">
        <v>18</v>
      </c>
      <c r="I6500" s="1">
        <v>17</v>
      </c>
      <c r="J6500" s="1" t="s">
        <v>24</v>
      </c>
      <c r="K6500" s="1" t="s">
        <v>466</v>
      </c>
      <c r="L6500" s="1">
        <v>5</v>
      </c>
      <c r="P6500" s="2">
        <f t="shared" si="421"/>
        <v>118</v>
      </c>
      <c r="R6500" t="str">
        <f t="shared" si="422"/>
        <v/>
      </c>
    </row>
    <row r="6501" spans="1:18" ht="20.399999999999999" x14ac:dyDescent="0.35">
      <c r="A6501" s="1">
        <v>6499</v>
      </c>
      <c r="B6501" s="1" t="s">
        <v>76</v>
      </c>
      <c r="C6501" s="1" t="s">
        <v>43</v>
      </c>
      <c r="D6501" s="1">
        <v>2014</v>
      </c>
      <c r="E6501" s="1">
        <v>80000</v>
      </c>
      <c r="F6501" s="1" t="s">
        <v>23</v>
      </c>
      <c r="G6501" s="1" t="s">
        <v>35</v>
      </c>
      <c r="H6501" s="1" t="s">
        <v>18</v>
      </c>
      <c r="I6501" s="1">
        <v>13.2</v>
      </c>
      <c r="J6501" s="1" t="s">
        <v>24</v>
      </c>
      <c r="K6501" s="1" t="s">
        <v>163</v>
      </c>
      <c r="L6501" s="1">
        <v>5</v>
      </c>
      <c r="P6501" s="2">
        <f t="shared" si="421"/>
        <v>170</v>
      </c>
      <c r="R6501" t="str">
        <f t="shared" si="422"/>
        <v/>
      </c>
    </row>
    <row r="6502" spans="1:18" ht="20.399999999999999" x14ac:dyDescent="0.35">
      <c r="A6502" s="1">
        <v>6500</v>
      </c>
      <c r="B6502" s="1" t="s">
        <v>154</v>
      </c>
      <c r="C6502" s="1" t="s">
        <v>43</v>
      </c>
      <c r="D6502" s="1">
        <v>2006</v>
      </c>
      <c r="E6502" s="1">
        <v>96000</v>
      </c>
      <c r="F6502" s="1" t="s">
        <v>28</v>
      </c>
      <c r="G6502" s="1" t="s">
        <v>17</v>
      </c>
      <c r="H6502" s="1" t="s">
        <v>36</v>
      </c>
      <c r="I6502" s="1">
        <v>18.2</v>
      </c>
      <c r="J6502" s="1" t="s">
        <v>24</v>
      </c>
      <c r="K6502" s="1" t="s">
        <v>88</v>
      </c>
      <c r="L6502" s="1">
        <v>5</v>
      </c>
      <c r="P6502" s="2">
        <f t="shared" si="421"/>
        <v>67.099999999999994</v>
      </c>
      <c r="R6502" t="str">
        <f t="shared" si="422"/>
        <v/>
      </c>
    </row>
    <row r="6503" spans="1:18" ht="20.399999999999999" x14ac:dyDescent="0.35">
      <c r="A6503" s="1">
        <v>6501</v>
      </c>
      <c r="B6503" s="1" t="s">
        <v>336</v>
      </c>
      <c r="C6503" s="1" t="s">
        <v>61</v>
      </c>
      <c r="D6503" s="1">
        <v>2010</v>
      </c>
      <c r="E6503" s="1">
        <v>63000</v>
      </c>
      <c r="F6503" s="1" t="s">
        <v>28</v>
      </c>
      <c r="G6503" s="1" t="s">
        <v>35</v>
      </c>
      <c r="H6503" s="1" t="s">
        <v>18</v>
      </c>
      <c r="I6503" s="1">
        <v>13.7</v>
      </c>
      <c r="J6503" s="1" t="s">
        <v>24</v>
      </c>
      <c r="K6503" s="1" t="s">
        <v>337</v>
      </c>
      <c r="L6503" s="1">
        <v>5</v>
      </c>
      <c r="P6503" s="2">
        <f t="shared" si="421"/>
        <v>157.75</v>
      </c>
      <c r="R6503" t="str">
        <f t="shared" si="422"/>
        <v/>
      </c>
    </row>
    <row r="6504" spans="1:18" ht="20.399999999999999" x14ac:dyDescent="0.35">
      <c r="A6504" s="1">
        <v>6502</v>
      </c>
      <c r="B6504" s="1" t="s">
        <v>1802</v>
      </c>
      <c r="C6504" s="1" t="s">
        <v>39</v>
      </c>
      <c r="D6504" s="1">
        <v>2014</v>
      </c>
      <c r="E6504" s="1">
        <v>50000</v>
      </c>
      <c r="F6504" s="1" t="s">
        <v>23</v>
      </c>
      <c r="G6504" s="1" t="s">
        <v>35</v>
      </c>
      <c r="H6504" s="1" t="s">
        <v>18</v>
      </c>
      <c r="I6504" s="1">
        <v>15.73</v>
      </c>
      <c r="J6504" s="1" t="s">
        <v>24</v>
      </c>
      <c r="K6504" s="1" t="s">
        <v>139</v>
      </c>
      <c r="L6504" s="1">
        <v>5</v>
      </c>
      <c r="P6504" s="2">
        <f t="shared" si="421"/>
        <v>174.33</v>
      </c>
      <c r="R6504" t="str">
        <f t="shared" si="422"/>
        <v/>
      </c>
    </row>
    <row r="6505" spans="1:18" ht="20.399999999999999" x14ac:dyDescent="0.35">
      <c r="A6505" s="1">
        <v>6503</v>
      </c>
      <c r="B6505" s="1" t="s">
        <v>528</v>
      </c>
      <c r="C6505" s="1" t="s">
        <v>39</v>
      </c>
      <c r="D6505" s="1">
        <v>2014</v>
      </c>
      <c r="E6505" s="1">
        <v>15322</v>
      </c>
      <c r="F6505" s="1" t="s">
        <v>28</v>
      </c>
      <c r="G6505" s="1" t="s">
        <v>17</v>
      </c>
      <c r="H6505" s="1" t="s">
        <v>18</v>
      </c>
      <c r="I6505" s="1">
        <v>21.1</v>
      </c>
      <c r="J6505" s="1" t="s">
        <v>24</v>
      </c>
      <c r="K6505" s="1" t="s">
        <v>41</v>
      </c>
      <c r="L6505" s="1">
        <v>5</v>
      </c>
      <c r="P6505" s="2">
        <f t="shared" si="421"/>
        <v>55.2</v>
      </c>
      <c r="R6505" t="str">
        <f t="shared" si="422"/>
        <v/>
      </c>
    </row>
    <row r="6506" spans="1:18" ht="20.399999999999999" x14ac:dyDescent="0.35">
      <c r="A6506" s="1">
        <v>6504</v>
      </c>
      <c r="B6506" s="1" t="s">
        <v>1937</v>
      </c>
      <c r="C6506" s="1" t="s">
        <v>43</v>
      </c>
      <c r="D6506" s="1">
        <v>2012</v>
      </c>
      <c r="E6506" s="1">
        <v>47000</v>
      </c>
      <c r="F6506" s="1" t="s">
        <v>28</v>
      </c>
      <c r="G6506" s="1" t="s">
        <v>17</v>
      </c>
      <c r="H6506" s="1" t="s">
        <v>18</v>
      </c>
      <c r="I6506" s="1">
        <v>19.399999999999999</v>
      </c>
      <c r="J6506" s="1" t="s">
        <v>24</v>
      </c>
      <c r="K6506" s="1" t="s">
        <v>184</v>
      </c>
      <c r="L6506" s="1">
        <v>5</v>
      </c>
      <c r="P6506" s="2">
        <f t="shared" si="421"/>
        <v>86.8</v>
      </c>
      <c r="R6506" t="str">
        <f t="shared" si="422"/>
        <v/>
      </c>
    </row>
    <row r="6507" spans="1:18" ht="20.399999999999999" x14ac:dyDescent="0.35">
      <c r="A6507" s="1">
        <v>6505</v>
      </c>
      <c r="B6507" s="1" t="s">
        <v>474</v>
      </c>
      <c r="C6507" s="1" t="s">
        <v>27</v>
      </c>
      <c r="D6507" s="1">
        <v>2011</v>
      </c>
      <c r="E6507" s="1">
        <v>76041</v>
      </c>
      <c r="F6507" s="1" t="s">
        <v>23</v>
      </c>
      <c r="G6507" s="1" t="s">
        <v>17</v>
      </c>
      <c r="H6507" s="1" t="s">
        <v>18</v>
      </c>
      <c r="I6507" s="1">
        <v>20.54</v>
      </c>
      <c r="J6507" s="1" t="s">
        <v>24</v>
      </c>
      <c r="K6507" s="1" t="s">
        <v>49</v>
      </c>
      <c r="L6507" s="1">
        <v>5</v>
      </c>
      <c r="P6507" s="2">
        <f t="shared" si="421"/>
        <v>103.6</v>
      </c>
      <c r="R6507" t="str">
        <f t="shared" si="422"/>
        <v/>
      </c>
    </row>
    <row r="6508" spans="1:18" ht="20.399999999999999" x14ac:dyDescent="0.35">
      <c r="A6508" s="1">
        <v>6506</v>
      </c>
      <c r="B6508" s="1" t="s">
        <v>605</v>
      </c>
      <c r="C6508" s="1" t="s">
        <v>57</v>
      </c>
      <c r="D6508" s="1">
        <v>2009</v>
      </c>
      <c r="E6508" s="1">
        <v>46000</v>
      </c>
      <c r="F6508" s="1" t="s">
        <v>28</v>
      </c>
      <c r="G6508" s="1" t="s">
        <v>17</v>
      </c>
      <c r="H6508" s="1" t="s">
        <v>18</v>
      </c>
      <c r="I6508" s="1">
        <v>13.2</v>
      </c>
      <c r="J6508" s="1" t="s">
        <v>24</v>
      </c>
      <c r="K6508" s="1" t="s">
        <v>606</v>
      </c>
      <c r="L6508" s="1">
        <v>5</v>
      </c>
      <c r="P6508" s="2">
        <f t="shared" si="421"/>
        <v>94</v>
      </c>
      <c r="R6508" t="str">
        <f t="shared" si="422"/>
        <v/>
      </c>
    </row>
    <row r="6509" spans="1:18" ht="20.399999999999999" x14ac:dyDescent="0.35">
      <c r="A6509" s="1">
        <v>6507</v>
      </c>
      <c r="B6509" s="1" t="s">
        <v>2938</v>
      </c>
      <c r="C6509" s="1" t="s">
        <v>43</v>
      </c>
      <c r="D6509" s="1">
        <v>2013</v>
      </c>
      <c r="E6509" s="1">
        <v>160000</v>
      </c>
      <c r="F6509" s="1" t="s">
        <v>23</v>
      </c>
      <c r="G6509" s="1" t="s">
        <v>17</v>
      </c>
      <c r="H6509" s="1" t="s">
        <v>36</v>
      </c>
      <c r="I6509" s="1">
        <v>15.96</v>
      </c>
      <c r="J6509" s="1" t="s">
        <v>24</v>
      </c>
      <c r="K6509" s="1" t="s">
        <v>630</v>
      </c>
      <c r="L6509" s="1">
        <v>7</v>
      </c>
      <c r="M6509" s="1" t="s">
        <v>2939</v>
      </c>
      <c r="P6509" s="2">
        <f t="shared" si="421"/>
        <v>62.1</v>
      </c>
      <c r="Q6509">
        <f t="shared" si="423"/>
        <v>1086000</v>
      </c>
      <c r="R6509">
        <f t="shared" si="422"/>
        <v>99.994281767955798</v>
      </c>
    </row>
    <row r="6510" spans="1:18" ht="20.399999999999999" x14ac:dyDescent="0.35">
      <c r="A6510" s="1">
        <v>6508</v>
      </c>
      <c r="B6510" s="1" t="s">
        <v>1931</v>
      </c>
      <c r="C6510" s="1" t="s">
        <v>74</v>
      </c>
      <c r="D6510" s="1">
        <v>2015</v>
      </c>
      <c r="E6510" s="1">
        <v>17000</v>
      </c>
      <c r="F6510" s="1" t="s">
        <v>23</v>
      </c>
      <c r="G6510" s="1" t="s">
        <v>17</v>
      </c>
      <c r="H6510" s="1" t="s">
        <v>36</v>
      </c>
      <c r="I6510" s="1">
        <v>27.62</v>
      </c>
      <c r="J6510" s="1" t="s">
        <v>24</v>
      </c>
      <c r="K6510" s="1" t="s">
        <v>555</v>
      </c>
      <c r="L6510" s="1">
        <v>5</v>
      </c>
      <c r="P6510" s="2">
        <f t="shared" si="421"/>
        <v>47</v>
      </c>
      <c r="R6510" t="str">
        <f t="shared" si="422"/>
        <v/>
      </c>
    </row>
    <row r="6511" spans="1:18" ht="20.399999999999999" x14ac:dyDescent="0.35">
      <c r="A6511" s="1">
        <v>6509</v>
      </c>
      <c r="B6511" s="1" t="s">
        <v>656</v>
      </c>
      <c r="C6511" s="1" t="s">
        <v>39</v>
      </c>
      <c r="D6511" s="1">
        <v>2014</v>
      </c>
      <c r="E6511" s="1">
        <v>56000</v>
      </c>
      <c r="F6511" s="1" t="s">
        <v>23</v>
      </c>
      <c r="G6511" s="1" t="s">
        <v>17</v>
      </c>
      <c r="H6511" s="1" t="s">
        <v>18</v>
      </c>
      <c r="I6511" s="1">
        <v>24</v>
      </c>
      <c r="J6511" s="1" t="s">
        <v>24</v>
      </c>
      <c r="K6511" s="1" t="s">
        <v>424</v>
      </c>
      <c r="L6511" s="1">
        <v>5</v>
      </c>
      <c r="P6511" s="2">
        <f t="shared" si="421"/>
        <v>70</v>
      </c>
      <c r="R6511" t="str">
        <f t="shared" si="422"/>
        <v/>
      </c>
    </row>
    <row r="6512" spans="1:18" ht="20.399999999999999" x14ac:dyDescent="0.35">
      <c r="A6512" s="1">
        <v>6510</v>
      </c>
      <c r="B6512" s="1" t="s">
        <v>2161</v>
      </c>
      <c r="C6512" s="1" t="s">
        <v>15</v>
      </c>
      <c r="D6512" s="1">
        <v>2005</v>
      </c>
      <c r="E6512" s="1">
        <v>35000</v>
      </c>
      <c r="F6512" s="1" t="s">
        <v>28</v>
      </c>
      <c r="G6512" s="1" t="s">
        <v>17</v>
      </c>
      <c r="H6512" s="1" t="s">
        <v>18</v>
      </c>
      <c r="I6512" s="1">
        <v>15.3</v>
      </c>
      <c r="J6512" s="1" t="s">
        <v>24</v>
      </c>
      <c r="K6512" s="1" t="s">
        <v>2162</v>
      </c>
      <c r="L6512" s="1">
        <v>5</v>
      </c>
      <c r="P6512" s="2">
        <f t="shared" si="421"/>
        <v>61</v>
      </c>
      <c r="R6512" t="str">
        <f t="shared" si="422"/>
        <v/>
      </c>
    </row>
    <row r="6513" spans="1:18" ht="20.399999999999999" x14ac:dyDescent="0.35">
      <c r="A6513" s="1">
        <v>6511</v>
      </c>
      <c r="B6513" s="1" t="s">
        <v>316</v>
      </c>
      <c r="C6513" s="1" t="s">
        <v>34</v>
      </c>
      <c r="D6513" s="1">
        <v>2015</v>
      </c>
      <c r="E6513" s="1">
        <v>54278</v>
      </c>
      <c r="F6513" s="1" t="s">
        <v>23</v>
      </c>
      <c r="G6513" s="1" t="s">
        <v>17</v>
      </c>
      <c r="H6513" s="1" t="s">
        <v>18</v>
      </c>
      <c r="I6513" s="1">
        <v>12.99</v>
      </c>
      <c r="J6513" s="1" t="s">
        <v>24</v>
      </c>
      <c r="K6513" s="1" t="s">
        <v>247</v>
      </c>
      <c r="L6513" s="1">
        <v>7</v>
      </c>
      <c r="P6513" s="2">
        <f t="shared" si="421"/>
        <v>100.6</v>
      </c>
      <c r="R6513" t="str">
        <f t="shared" si="422"/>
        <v/>
      </c>
    </row>
    <row r="6514" spans="1:18" ht="20.399999999999999" x14ac:dyDescent="0.35">
      <c r="A6514" s="1">
        <v>6512</v>
      </c>
      <c r="B6514" s="1" t="s">
        <v>2940</v>
      </c>
      <c r="C6514" s="1" t="s">
        <v>57</v>
      </c>
      <c r="D6514" s="1">
        <v>2015</v>
      </c>
      <c r="E6514" s="1">
        <v>39000</v>
      </c>
      <c r="F6514" s="1" t="s">
        <v>23</v>
      </c>
      <c r="G6514" s="1" t="s">
        <v>17</v>
      </c>
      <c r="H6514" s="1" t="s">
        <v>18</v>
      </c>
      <c r="I6514" s="1">
        <v>25.4</v>
      </c>
      <c r="J6514" s="1" t="s">
        <v>24</v>
      </c>
      <c r="K6514" s="1" t="s">
        <v>893</v>
      </c>
      <c r="L6514" s="1">
        <v>5</v>
      </c>
      <c r="M6514" s="1" t="s">
        <v>480</v>
      </c>
      <c r="P6514" s="2">
        <f t="shared" si="421"/>
        <v>73.97</v>
      </c>
      <c r="Q6514">
        <f t="shared" si="423"/>
        <v>885000</v>
      </c>
      <c r="R6514">
        <f t="shared" si="422"/>
        <v>99.991641807909602</v>
      </c>
    </row>
    <row r="6515" spans="1:18" ht="20.399999999999999" x14ac:dyDescent="0.35">
      <c r="A6515" s="1">
        <v>6513</v>
      </c>
      <c r="B6515" s="1" t="s">
        <v>329</v>
      </c>
      <c r="C6515" s="1" t="s">
        <v>74</v>
      </c>
      <c r="D6515" s="1">
        <v>2013</v>
      </c>
      <c r="E6515" s="1">
        <v>40000</v>
      </c>
      <c r="F6515" s="1" t="s">
        <v>23</v>
      </c>
      <c r="G6515" s="1" t="s">
        <v>35</v>
      </c>
      <c r="H6515" s="1" t="s">
        <v>18</v>
      </c>
      <c r="I6515" s="1">
        <v>17.68</v>
      </c>
      <c r="J6515" s="1" t="s">
        <v>24</v>
      </c>
      <c r="K6515" s="1" t="s">
        <v>139</v>
      </c>
      <c r="L6515" s="1">
        <v>5</v>
      </c>
      <c r="P6515" s="2">
        <f t="shared" si="421"/>
        <v>174.33</v>
      </c>
      <c r="R6515" t="str">
        <f t="shared" si="422"/>
        <v/>
      </c>
    </row>
    <row r="6516" spans="1:18" ht="20.399999999999999" x14ac:dyDescent="0.35">
      <c r="A6516" s="1">
        <v>6514</v>
      </c>
      <c r="B6516" s="1" t="s">
        <v>889</v>
      </c>
      <c r="C6516" s="1" t="s">
        <v>57</v>
      </c>
      <c r="D6516" s="1">
        <v>2013</v>
      </c>
      <c r="E6516" s="1">
        <v>41000</v>
      </c>
      <c r="F6516" s="1" t="s">
        <v>28</v>
      </c>
      <c r="G6516" s="1" t="s">
        <v>35</v>
      </c>
      <c r="H6516" s="1" t="s">
        <v>18</v>
      </c>
      <c r="I6516" s="1">
        <v>15.63</v>
      </c>
      <c r="J6516" s="1" t="s">
        <v>24</v>
      </c>
      <c r="K6516" s="1" t="s">
        <v>890</v>
      </c>
      <c r="L6516" s="1">
        <v>5</v>
      </c>
      <c r="P6516" s="2">
        <f t="shared" si="421"/>
        <v>110.4</v>
      </c>
      <c r="R6516" t="str">
        <f t="shared" si="422"/>
        <v/>
      </c>
    </row>
    <row r="6517" spans="1:18" ht="20.399999999999999" x14ac:dyDescent="0.35">
      <c r="A6517" s="1">
        <v>6515</v>
      </c>
      <c r="B6517" s="1" t="s">
        <v>2941</v>
      </c>
      <c r="C6517" s="1" t="s">
        <v>57</v>
      </c>
      <c r="D6517" s="1">
        <v>2011</v>
      </c>
      <c r="E6517" s="1">
        <v>30342</v>
      </c>
      <c r="F6517" s="1" t="s">
        <v>28</v>
      </c>
      <c r="G6517" s="1" t="s">
        <v>35</v>
      </c>
      <c r="H6517" s="1" t="s">
        <v>18</v>
      </c>
      <c r="I6517" s="1">
        <v>15.56</v>
      </c>
      <c r="J6517" s="1" t="s">
        <v>24</v>
      </c>
      <c r="K6517" s="1" t="s">
        <v>2942</v>
      </c>
      <c r="L6517" s="1">
        <v>5</v>
      </c>
      <c r="M6517" s="1" t="s">
        <v>2943</v>
      </c>
      <c r="P6517" s="2">
        <f t="shared" si="421"/>
        <v>252</v>
      </c>
      <c r="Q6517">
        <f t="shared" si="423"/>
        <v>5912000</v>
      </c>
      <c r="R6517">
        <f t="shared" si="422"/>
        <v>99.99573748308525</v>
      </c>
    </row>
    <row r="6518" spans="1:18" ht="20.399999999999999" x14ac:dyDescent="0.35">
      <c r="A6518" s="1">
        <v>6516</v>
      </c>
      <c r="B6518" s="1" t="s">
        <v>510</v>
      </c>
      <c r="C6518" s="1" t="s">
        <v>15</v>
      </c>
      <c r="D6518" s="1">
        <v>2008</v>
      </c>
      <c r="E6518" s="1">
        <v>88000</v>
      </c>
      <c r="F6518" s="1" t="s">
        <v>28</v>
      </c>
      <c r="G6518" s="1" t="s">
        <v>17</v>
      </c>
      <c r="H6518" s="1" t="s">
        <v>36</v>
      </c>
      <c r="I6518" s="1">
        <v>17.7</v>
      </c>
      <c r="J6518" s="1" t="s">
        <v>24</v>
      </c>
      <c r="K6518" s="1" t="s">
        <v>169</v>
      </c>
      <c r="L6518" s="1">
        <v>5</v>
      </c>
      <c r="P6518" s="2">
        <f t="shared" si="421"/>
        <v>78</v>
      </c>
      <c r="R6518" t="str">
        <f t="shared" si="422"/>
        <v/>
      </c>
    </row>
    <row r="6519" spans="1:18" ht="20.399999999999999" x14ac:dyDescent="0.35">
      <c r="A6519" s="1">
        <v>6517</v>
      </c>
      <c r="B6519" s="1" t="s">
        <v>1714</v>
      </c>
      <c r="C6519" s="1" t="s">
        <v>27</v>
      </c>
      <c r="D6519" s="1">
        <v>2018</v>
      </c>
      <c r="E6519" s="1">
        <v>9000</v>
      </c>
      <c r="F6519" s="1" t="s">
        <v>28</v>
      </c>
      <c r="G6519" s="1" t="s">
        <v>17</v>
      </c>
      <c r="H6519" s="1" t="s">
        <v>18</v>
      </c>
      <c r="I6519" s="1">
        <v>21.5</v>
      </c>
      <c r="J6519" s="1" t="s">
        <v>24</v>
      </c>
      <c r="K6519" s="1" t="s">
        <v>291</v>
      </c>
      <c r="L6519" s="1">
        <v>5</v>
      </c>
      <c r="M6519" s="1" t="s">
        <v>2944</v>
      </c>
      <c r="P6519" s="2">
        <f t="shared" si="421"/>
        <v>81.8</v>
      </c>
      <c r="Q6519">
        <f t="shared" si="423"/>
        <v>579000</v>
      </c>
      <c r="R6519">
        <f t="shared" si="422"/>
        <v>99.985872193436947</v>
      </c>
    </row>
    <row r="6520" spans="1:18" ht="20.399999999999999" x14ac:dyDescent="0.35">
      <c r="A6520" s="1">
        <v>6518</v>
      </c>
      <c r="B6520" s="1" t="s">
        <v>508</v>
      </c>
      <c r="C6520" s="1" t="s">
        <v>61</v>
      </c>
      <c r="D6520" s="1">
        <v>2010</v>
      </c>
      <c r="E6520" s="1">
        <v>70000</v>
      </c>
      <c r="F6520" s="1" t="s">
        <v>23</v>
      </c>
      <c r="G6520" s="1" t="s">
        <v>17</v>
      </c>
      <c r="H6520" s="1" t="s">
        <v>18</v>
      </c>
      <c r="I6520" s="1">
        <v>19.3</v>
      </c>
      <c r="J6520" s="1" t="s">
        <v>24</v>
      </c>
      <c r="K6520" s="1" t="s">
        <v>114</v>
      </c>
      <c r="L6520" s="1">
        <v>5</v>
      </c>
      <c r="P6520" s="2">
        <f t="shared" si="421"/>
        <v>73.900000000000006</v>
      </c>
      <c r="R6520" t="str">
        <f t="shared" si="422"/>
        <v/>
      </c>
    </row>
    <row r="6521" spans="1:18" ht="20.399999999999999" x14ac:dyDescent="0.35">
      <c r="A6521" s="1">
        <v>6519</v>
      </c>
      <c r="B6521" s="1" t="s">
        <v>1028</v>
      </c>
      <c r="C6521" s="1" t="s">
        <v>57</v>
      </c>
      <c r="D6521" s="1">
        <v>2011</v>
      </c>
      <c r="E6521" s="1">
        <v>46279</v>
      </c>
      <c r="F6521" s="1" t="s">
        <v>28</v>
      </c>
      <c r="G6521" s="1" t="s">
        <v>17</v>
      </c>
      <c r="H6521" s="1" t="s">
        <v>18</v>
      </c>
      <c r="I6521" s="1">
        <v>16.47</v>
      </c>
      <c r="J6521" s="1" t="s">
        <v>24</v>
      </c>
      <c r="K6521" s="1" t="s">
        <v>114</v>
      </c>
      <c r="L6521" s="1">
        <v>5</v>
      </c>
      <c r="P6521" s="2">
        <f t="shared" si="421"/>
        <v>73.900000000000006</v>
      </c>
      <c r="R6521" t="str">
        <f t="shared" si="422"/>
        <v/>
      </c>
    </row>
    <row r="6522" spans="1:18" ht="20.399999999999999" x14ac:dyDescent="0.35">
      <c r="A6522" s="1">
        <v>6520</v>
      </c>
      <c r="B6522" s="1" t="s">
        <v>585</v>
      </c>
      <c r="C6522" s="1" t="s">
        <v>22</v>
      </c>
      <c r="D6522" s="1">
        <v>2016</v>
      </c>
      <c r="E6522" s="1">
        <v>105000</v>
      </c>
      <c r="F6522" s="1" t="s">
        <v>23</v>
      </c>
      <c r="G6522" s="1" t="s">
        <v>17</v>
      </c>
      <c r="H6522" s="1" t="s">
        <v>36</v>
      </c>
      <c r="I6522" s="1">
        <v>23.2</v>
      </c>
      <c r="J6522" s="1" t="s">
        <v>24</v>
      </c>
      <c r="K6522" s="1" t="s">
        <v>199</v>
      </c>
      <c r="L6522" s="1">
        <v>5</v>
      </c>
      <c r="P6522" s="2">
        <f t="shared" si="421"/>
        <v>73.94</v>
      </c>
      <c r="R6522" t="str">
        <f t="shared" si="422"/>
        <v/>
      </c>
    </row>
    <row r="6523" spans="1:18" ht="20.399999999999999" x14ac:dyDescent="0.35">
      <c r="A6523" s="1">
        <v>6521</v>
      </c>
      <c r="B6523" s="1" t="s">
        <v>1297</v>
      </c>
      <c r="C6523" s="1" t="s">
        <v>27</v>
      </c>
      <c r="D6523" s="1">
        <v>2011</v>
      </c>
      <c r="E6523" s="1">
        <v>130000</v>
      </c>
      <c r="F6523" s="1" t="s">
        <v>23</v>
      </c>
      <c r="G6523" s="1" t="s">
        <v>17</v>
      </c>
      <c r="H6523" s="1" t="s">
        <v>18</v>
      </c>
      <c r="I6523" s="1">
        <v>16.52</v>
      </c>
      <c r="J6523" s="1" t="s">
        <v>24</v>
      </c>
      <c r="K6523" s="1" t="s">
        <v>1298</v>
      </c>
      <c r="L6523" s="1">
        <v>5</v>
      </c>
      <c r="P6523" s="2">
        <f t="shared" si="421"/>
        <v>123.7</v>
      </c>
      <c r="R6523" t="str">
        <f t="shared" si="422"/>
        <v/>
      </c>
    </row>
    <row r="6524" spans="1:18" ht="20.399999999999999" x14ac:dyDescent="0.35">
      <c r="A6524" s="1">
        <v>6522</v>
      </c>
      <c r="B6524" s="1" t="s">
        <v>2043</v>
      </c>
      <c r="C6524" s="1" t="s">
        <v>43</v>
      </c>
      <c r="D6524" s="1">
        <v>2017</v>
      </c>
      <c r="E6524" s="1">
        <v>30000</v>
      </c>
      <c r="F6524" s="1" t="s">
        <v>28</v>
      </c>
      <c r="G6524" s="1" t="s">
        <v>17</v>
      </c>
      <c r="H6524" s="1" t="s">
        <v>18</v>
      </c>
      <c r="I6524" s="1">
        <v>25.17</v>
      </c>
      <c r="J6524" s="1" t="s">
        <v>24</v>
      </c>
      <c r="K6524" s="1" t="s">
        <v>149</v>
      </c>
      <c r="L6524" s="1">
        <v>5</v>
      </c>
      <c r="M6524" s="1" t="s">
        <v>2722</v>
      </c>
      <c r="P6524" s="2">
        <f t="shared" si="421"/>
        <v>53.3</v>
      </c>
      <c r="Q6524">
        <f t="shared" si="423"/>
        <v>396000</v>
      </c>
      <c r="R6524">
        <f t="shared" si="422"/>
        <v>99.986540404040397</v>
      </c>
    </row>
    <row r="6525" spans="1:18" ht="20.399999999999999" x14ac:dyDescent="0.35">
      <c r="A6525" s="1">
        <v>6523</v>
      </c>
      <c r="B6525" s="1" t="s">
        <v>810</v>
      </c>
      <c r="C6525" s="1" t="s">
        <v>57</v>
      </c>
      <c r="D6525" s="1">
        <v>2013</v>
      </c>
      <c r="E6525" s="1">
        <v>54000</v>
      </c>
      <c r="F6525" s="1" t="s">
        <v>23</v>
      </c>
      <c r="G6525" s="1" t="s">
        <v>17</v>
      </c>
      <c r="H6525" s="1" t="s">
        <v>18</v>
      </c>
      <c r="I6525" s="1">
        <v>19.329999999999998</v>
      </c>
      <c r="J6525" s="1" t="s">
        <v>24</v>
      </c>
      <c r="K6525" s="1" t="s">
        <v>127</v>
      </c>
      <c r="L6525" s="1">
        <v>5</v>
      </c>
      <c r="P6525" s="2">
        <f t="shared" si="421"/>
        <v>138.03</v>
      </c>
      <c r="R6525" t="str">
        <f t="shared" si="422"/>
        <v/>
      </c>
    </row>
    <row r="6526" spans="1:18" ht="20.399999999999999" x14ac:dyDescent="0.35">
      <c r="A6526" s="1">
        <v>6524</v>
      </c>
      <c r="B6526" s="1" t="s">
        <v>158</v>
      </c>
      <c r="C6526" s="1" t="s">
        <v>43</v>
      </c>
      <c r="D6526" s="1">
        <v>2010</v>
      </c>
      <c r="E6526" s="1">
        <v>65000</v>
      </c>
      <c r="F6526" s="1" t="s">
        <v>23</v>
      </c>
      <c r="G6526" s="1" t="s">
        <v>17</v>
      </c>
      <c r="H6526" s="1" t="s">
        <v>18</v>
      </c>
      <c r="I6526" s="1">
        <v>20</v>
      </c>
      <c r="J6526" s="1" t="s">
        <v>24</v>
      </c>
      <c r="K6526" s="1" t="s">
        <v>159</v>
      </c>
      <c r="L6526" s="1">
        <v>5</v>
      </c>
      <c r="P6526" s="2">
        <f t="shared" si="421"/>
        <v>68</v>
      </c>
      <c r="R6526" t="str">
        <f t="shared" si="422"/>
        <v/>
      </c>
    </row>
    <row r="6527" spans="1:18" ht="20.399999999999999" x14ac:dyDescent="0.35">
      <c r="A6527" s="1">
        <v>6525</v>
      </c>
      <c r="B6527" s="1" t="s">
        <v>732</v>
      </c>
      <c r="C6527" s="1" t="s">
        <v>39</v>
      </c>
      <c r="D6527" s="1">
        <v>2010</v>
      </c>
      <c r="E6527" s="1">
        <v>70000</v>
      </c>
      <c r="F6527" s="1" t="s">
        <v>28</v>
      </c>
      <c r="G6527" s="1" t="s">
        <v>17</v>
      </c>
      <c r="H6527" s="1" t="s">
        <v>18</v>
      </c>
      <c r="I6527" s="1">
        <v>17.5</v>
      </c>
      <c r="J6527" s="1" t="s">
        <v>24</v>
      </c>
      <c r="K6527" s="1" t="s">
        <v>733</v>
      </c>
      <c r="L6527" s="1">
        <v>5</v>
      </c>
      <c r="P6527" s="2">
        <f t="shared" si="421"/>
        <v>85.8</v>
      </c>
      <c r="R6527" t="str">
        <f t="shared" si="422"/>
        <v/>
      </c>
    </row>
    <row r="6528" spans="1:18" ht="20.399999999999999" x14ac:dyDescent="0.35">
      <c r="A6528" s="1">
        <v>6526</v>
      </c>
      <c r="B6528" s="1" t="s">
        <v>874</v>
      </c>
      <c r="C6528" s="1" t="s">
        <v>22</v>
      </c>
      <c r="D6528" s="1">
        <v>2015</v>
      </c>
      <c r="E6528" s="1">
        <v>46000</v>
      </c>
      <c r="F6528" s="1" t="s">
        <v>23</v>
      </c>
      <c r="G6528" s="1" t="s">
        <v>35</v>
      </c>
      <c r="H6528" s="1" t="s">
        <v>18</v>
      </c>
      <c r="I6528" s="1">
        <v>13</v>
      </c>
      <c r="J6528" s="1" t="s">
        <v>24</v>
      </c>
      <c r="K6528" s="1" t="s">
        <v>574</v>
      </c>
      <c r="L6528" s="1">
        <v>5</v>
      </c>
      <c r="P6528" s="2">
        <f t="shared" si="421"/>
        <v>204</v>
      </c>
      <c r="R6528" t="str">
        <f t="shared" si="422"/>
        <v/>
      </c>
    </row>
    <row r="6529" spans="1:18" ht="20.399999999999999" x14ac:dyDescent="0.35">
      <c r="A6529" s="1">
        <v>6527</v>
      </c>
      <c r="B6529" s="1" t="s">
        <v>535</v>
      </c>
      <c r="C6529" s="1" t="s">
        <v>22</v>
      </c>
      <c r="D6529" s="1">
        <v>2007</v>
      </c>
      <c r="E6529" s="1">
        <v>113000</v>
      </c>
      <c r="F6529" s="1" t="s">
        <v>28</v>
      </c>
      <c r="G6529" s="1" t="s">
        <v>17</v>
      </c>
      <c r="H6529" s="1" t="s">
        <v>18</v>
      </c>
      <c r="I6529" s="1">
        <v>18</v>
      </c>
      <c r="J6529" s="1" t="s">
        <v>24</v>
      </c>
      <c r="K6529" s="1" t="s">
        <v>536</v>
      </c>
      <c r="L6529" s="1">
        <v>5</v>
      </c>
      <c r="P6529" s="2">
        <f t="shared" si="421"/>
        <v>62</v>
      </c>
      <c r="R6529" t="str">
        <f t="shared" si="422"/>
        <v/>
      </c>
    </row>
    <row r="6530" spans="1:18" ht="20.399999999999999" x14ac:dyDescent="0.35">
      <c r="A6530" s="1">
        <v>6528</v>
      </c>
      <c r="B6530" s="1" t="s">
        <v>144</v>
      </c>
      <c r="C6530" s="1" t="s">
        <v>43</v>
      </c>
      <c r="D6530" s="1">
        <v>2016</v>
      </c>
      <c r="E6530" s="1">
        <v>67310</v>
      </c>
      <c r="F6530" s="1" t="s">
        <v>28</v>
      </c>
      <c r="G6530" s="1" t="s">
        <v>17</v>
      </c>
      <c r="H6530" s="1" t="s">
        <v>18</v>
      </c>
      <c r="I6530" s="1">
        <v>18.899999999999999</v>
      </c>
      <c r="J6530" s="1" t="s">
        <v>24</v>
      </c>
      <c r="K6530" s="1" t="s">
        <v>110</v>
      </c>
      <c r="L6530" s="1">
        <v>5</v>
      </c>
      <c r="P6530" s="2">
        <f t="shared" si="421"/>
        <v>82</v>
      </c>
      <c r="R6530" t="str">
        <f t="shared" si="422"/>
        <v/>
      </c>
    </row>
    <row r="6531" spans="1:18" ht="20.399999999999999" x14ac:dyDescent="0.35">
      <c r="A6531" s="1">
        <v>6529</v>
      </c>
      <c r="B6531" s="1" t="s">
        <v>2945</v>
      </c>
      <c r="C6531" s="1" t="s">
        <v>22</v>
      </c>
      <c r="D6531" s="1">
        <v>2019</v>
      </c>
      <c r="E6531" s="1">
        <v>1015</v>
      </c>
      <c r="F6531" s="1" t="s">
        <v>28</v>
      </c>
      <c r="G6531" s="1" t="s">
        <v>35</v>
      </c>
      <c r="H6531" s="1" t="s">
        <v>18</v>
      </c>
      <c r="I6531" s="1">
        <v>19</v>
      </c>
      <c r="J6531" s="1" t="s">
        <v>24</v>
      </c>
      <c r="K6531" s="1" t="s">
        <v>29</v>
      </c>
      <c r="L6531" s="1">
        <v>5</v>
      </c>
      <c r="M6531" s="1" t="s">
        <v>2946</v>
      </c>
      <c r="P6531" s="2">
        <f t="shared" ref="P6531:P6542" si="424">--LEFT(K6531, FIND(" ", K6531) - 1)</f>
        <v>88.7</v>
      </c>
      <c r="Q6531">
        <f t="shared" si="423"/>
        <v>1055000</v>
      </c>
      <c r="R6531">
        <f t="shared" si="422"/>
        <v>99.991592417061611</v>
      </c>
    </row>
    <row r="6532" spans="1:18" ht="20.399999999999999" x14ac:dyDescent="0.35">
      <c r="A6532" s="1">
        <v>6530</v>
      </c>
      <c r="B6532" s="1" t="s">
        <v>465</v>
      </c>
      <c r="C6532" s="1" t="s">
        <v>43</v>
      </c>
      <c r="D6532" s="1">
        <v>2011</v>
      </c>
      <c r="E6532" s="1">
        <v>83035</v>
      </c>
      <c r="F6532" s="1" t="s">
        <v>28</v>
      </c>
      <c r="G6532" s="1" t="s">
        <v>17</v>
      </c>
      <c r="H6532" s="1" t="s">
        <v>36</v>
      </c>
      <c r="I6532" s="1">
        <v>17</v>
      </c>
      <c r="J6532" s="1" t="s">
        <v>24</v>
      </c>
      <c r="K6532" s="1" t="s">
        <v>466</v>
      </c>
      <c r="L6532" s="1">
        <v>5</v>
      </c>
      <c r="P6532" s="2">
        <f t="shared" si="424"/>
        <v>118</v>
      </c>
      <c r="R6532" t="str">
        <f t="shared" si="422"/>
        <v/>
      </c>
    </row>
    <row r="6533" spans="1:18" ht="20.399999999999999" x14ac:dyDescent="0.35">
      <c r="A6533" s="1">
        <v>6531</v>
      </c>
      <c r="B6533" s="1" t="s">
        <v>975</v>
      </c>
      <c r="C6533" s="1" t="s">
        <v>57</v>
      </c>
      <c r="D6533" s="1">
        <v>2015</v>
      </c>
      <c r="E6533" s="1">
        <v>36983</v>
      </c>
      <c r="F6533" s="1" t="s">
        <v>23</v>
      </c>
      <c r="G6533" s="1" t="s">
        <v>17</v>
      </c>
      <c r="H6533" s="1" t="s">
        <v>18</v>
      </c>
      <c r="I6533" s="1">
        <v>12.99</v>
      </c>
      <c r="J6533" s="1" t="s">
        <v>24</v>
      </c>
      <c r="K6533" s="1" t="s">
        <v>363</v>
      </c>
      <c r="L6533" s="1">
        <v>7</v>
      </c>
      <c r="P6533" s="2">
        <f t="shared" si="424"/>
        <v>100</v>
      </c>
      <c r="R6533" t="str">
        <f t="shared" si="422"/>
        <v/>
      </c>
    </row>
    <row r="6534" spans="1:18" ht="20.399999999999999" x14ac:dyDescent="0.35">
      <c r="A6534" s="1">
        <v>6532</v>
      </c>
      <c r="B6534" s="1" t="s">
        <v>910</v>
      </c>
      <c r="C6534" s="1" t="s">
        <v>22</v>
      </c>
      <c r="D6534" s="1">
        <v>2010</v>
      </c>
      <c r="E6534" s="1">
        <v>76000</v>
      </c>
      <c r="F6534" s="1" t="s">
        <v>23</v>
      </c>
      <c r="G6534" s="1" t="s">
        <v>17</v>
      </c>
      <c r="H6534" s="1" t="s">
        <v>145</v>
      </c>
      <c r="I6534" s="1">
        <v>18.3</v>
      </c>
      <c r="J6534" s="1" t="s">
        <v>24</v>
      </c>
      <c r="K6534" s="1" t="s">
        <v>911</v>
      </c>
      <c r="L6534" s="1">
        <v>5</v>
      </c>
      <c r="P6534" s="2">
        <f t="shared" si="424"/>
        <v>147.9</v>
      </c>
      <c r="R6534" t="str">
        <f t="shared" si="422"/>
        <v/>
      </c>
    </row>
    <row r="6535" spans="1:18" ht="20.399999999999999" x14ac:dyDescent="0.35">
      <c r="A6535" s="1">
        <v>6533</v>
      </c>
      <c r="B6535" s="1" t="s">
        <v>1279</v>
      </c>
      <c r="C6535" s="1" t="s">
        <v>34</v>
      </c>
      <c r="D6535" s="1">
        <v>2019</v>
      </c>
      <c r="E6535" s="1">
        <v>14148</v>
      </c>
      <c r="F6535" s="1" t="s">
        <v>28</v>
      </c>
      <c r="G6535" s="1" t="s">
        <v>35</v>
      </c>
      <c r="H6535" s="1" t="s">
        <v>18</v>
      </c>
      <c r="I6535" s="1">
        <v>14.3</v>
      </c>
      <c r="J6535" s="1" t="s">
        <v>24</v>
      </c>
      <c r="K6535" s="1" t="s">
        <v>298</v>
      </c>
      <c r="L6535" s="1">
        <v>5</v>
      </c>
      <c r="P6535" s="2">
        <f t="shared" si="424"/>
        <v>103.52</v>
      </c>
      <c r="R6535" t="str">
        <f t="shared" si="422"/>
        <v/>
      </c>
    </row>
    <row r="6536" spans="1:18" ht="20.399999999999999" x14ac:dyDescent="0.35">
      <c r="A6536" s="1">
        <v>6534</v>
      </c>
      <c r="B6536" s="1" t="s">
        <v>198</v>
      </c>
      <c r="C6536" s="1" t="s">
        <v>57</v>
      </c>
      <c r="D6536" s="1">
        <v>2011</v>
      </c>
      <c r="E6536" s="1">
        <v>71428</v>
      </c>
      <c r="F6536" s="1" t="s">
        <v>23</v>
      </c>
      <c r="G6536" s="1" t="s">
        <v>17</v>
      </c>
      <c r="H6536" s="1" t="s">
        <v>18</v>
      </c>
      <c r="I6536" s="1">
        <v>21.1</v>
      </c>
      <c r="J6536" s="1" t="s">
        <v>24</v>
      </c>
      <c r="K6536" s="1" t="s">
        <v>114</v>
      </c>
      <c r="L6536" s="1">
        <v>5</v>
      </c>
      <c r="P6536" s="2">
        <f t="shared" si="424"/>
        <v>73.900000000000006</v>
      </c>
      <c r="R6536" t="str">
        <f t="shared" si="422"/>
        <v/>
      </c>
    </row>
    <row r="6537" spans="1:18" ht="20.399999999999999" x14ac:dyDescent="0.35">
      <c r="A6537" s="1">
        <v>6535</v>
      </c>
      <c r="B6537" s="1" t="s">
        <v>1497</v>
      </c>
      <c r="C6537" s="1" t="s">
        <v>15</v>
      </c>
      <c r="D6537" s="1">
        <v>2015</v>
      </c>
      <c r="E6537" s="1">
        <v>10500</v>
      </c>
      <c r="F6537" s="1" t="s">
        <v>28</v>
      </c>
      <c r="G6537" s="1" t="s">
        <v>17</v>
      </c>
      <c r="H6537" s="1" t="s">
        <v>36</v>
      </c>
      <c r="I6537" s="1">
        <v>18.5</v>
      </c>
      <c r="J6537" s="1" t="s">
        <v>24</v>
      </c>
      <c r="K6537" s="1" t="s">
        <v>276</v>
      </c>
      <c r="L6537" s="1">
        <v>5</v>
      </c>
      <c r="P6537" s="2">
        <f t="shared" si="424"/>
        <v>85.8</v>
      </c>
      <c r="R6537" t="str">
        <f t="shared" si="422"/>
        <v/>
      </c>
    </row>
    <row r="6538" spans="1:18" ht="20.399999999999999" x14ac:dyDescent="0.35">
      <c r="A6538" s="1">
        <v>6536</v>
      </c>
      <c r="B6538" s="1" t="s">
        <v>1304</v>
      </c>
      <c r="C6538" s="1" t="s">
        <v>53</v>
      </c>
      <c r="D6538" s="1">
        <v>2010</v>
      </c>
      <c r="E6538" s="1">
        <v>58997</v>
      </c>
      <c r="F6538" s="1" t="s">
        <v>28</v>
      </c>
      <c r="G6538" s="1" t="s">
        <v>35</v>
      </c>
      <c r="H6538" s="1" t="s">
        <v>18</v>
      </c>
      <c r="I6538" s="1">
        <v>16.8</v>
      </c>
      <c r="J6538" s="1" t="s">
        <v>24</v>
      </c>
      <c r="K6538" s="1" t="s">
        <v>466</v>
      </c>
      <c r="L6538" s="1">
        <v>5</v>
      </c>
      <c r="P6538" s="2">
        <f t="shared" si="424"/>
        <v>118</v>
      </c>
      <c r="R6538" t="str">
        <f t="shared" si="422"/>
        <v/>
      </c>
    </row>
    <row r="6539" spans="1:18" ht="20.399999999999999" x14ac:dyDescent="0.35">
      <c r="A6539" s="1">
        <v>6537</v>
      </c>
      <c r="B6539" s="1" t="s">
        <v>708</v>
      </c>
      <c r="C6539" s="1" t="s">
        <v>61</v>
      </c>
      <c r="D6539" s="1">
        <v>2015</v>
      </c>
      <c r="E6539" s="1">
        <v>39842</v>
      </c>
      <c r="F6539" s="1" t="s">
        <v>28</v>
      </c>
      <c r="G6539" s="1" t="s">
        <v>17</v>
      </c>
      <c r="H6539" s="1" t="s">
        <v>18</v>
      </c>
      <c r="I6539" s="1">
        <v>23.1</v>
      </c>
      <c r="J6539" s="1" t="s">
        <v>24</v>
      </c>
      <c r="K6539" s="1" t="s">
        <v>398</v>
      </c>
      <c r="L6539" s="1">
        <v>5</v>
      </c>
      <c r="P6539" s="2">
        <f t="shared" si="424"/>
        <v>67.040000000000006</v>
      </c>
      <c r="R6539" t="str">
        <f t="shared" si="422"/>
        <v/>
      </c>
    </row>
    <row r="6540" spans="1:18" ht="20.399999999999999" x14ac:dyDescent="0.35">
      <c r="A6540" s="1">
        <v>6538</v>
      </c>
      <c r="B6540" s="1" t="s">
        <v>2800</v>
      </c>
      <c r="C6540" s="1" t="s">
        <v>53</v>
      </c>
      <c r="D6540" s="1">
        <v>2015</v>
      </c>
      <c r="E6540" s="1">
        <v>47490</v>
      </c>
      <c r="F6540" s="1" t="s">
        <v>16</v>
      </c>
      <c r="G6540" s="1" t="s">
        <v>17</v>
      </c>
      <c r="H6540" s="1" t="s">
        <v>18</v>
      </c>
      <c r="I6540" s="1">
        <v>32.26</v>
      </c>
      <c r="J6540" s="1" t="s">
        <v>19</v>
      </c>
      <c r="K6540" s="1" t="s">
        <v>1027</v>
      </c>
      <c r="L6540" s="1">
        <v>4</v>
      </c>
      <c r="P6540" s="2">
        <f t="shared" si="424"/>
        <v>58.2</v>
      </c>
      <c r="R6540" t="str">
        <f t="shared" si="422"/>
        <v/>
      </c>
    </row>
    <row r="6541" spans="1:18" ht="20.399999999999999" x14ac:dyDescent="0.35">
      <c r="A6541" s="1">
        <v>6539</v>
      </c>
      <c r="B6541" s="1" t="s">
        <v>2947</v>
      </c>
      <c r="C6541" s="1" t="s">
        <v>43</v>
      </c>
      <c r="D6541" s="1">
        <v>2009</v>
      </c>
      <c r="E6541" s="1">
        <v>45000</v>
      </c>
      <c r="F6541" s="1" t="s">
        <v>28</v>
      </c>
      <c r="G6541" s="1" t="s">
        <v>17</v>
      </c>
      <c r="H6541" s="1" t="s">
        <v>18</v>
      </c>
      <c r="I6541" s="1">
        <v>15.8</v>
      </c>
      <c r="J6541" s="1" t="s">
        <v>24</v>
      </c>
      <c r="K6541" s="1" t="s">
        <v>394</v>
      </c>
      <c r="L6541" s="1">
        <v>5</v>
      </c>
      <c r="P6541" s="2">
        <f t="shared" si="424"/>
        <v>65</v>
      </c>
      <c r="R6541" t="str">
        <f t="shared" ref="R6541:R6604" si="425">IF(Q6541&lt;&gt;"", ((Q6541 - P6541) / Q6541) * 100, "")</f>
        <v/>
      </c>
    </row>
    <row r="6542" spans="1:18" ht="20.399999999999999" x14ac:dyDescent="0.35">
      <c r="A6542" s="1">
        <v>6540</v>
      </c>
      <c r="B6542" s="1" t="s">
        <v>421</v>
      </c>
      <c r="C6542" s="1" t="s">
        <v>39</v>
      </c>
      <c r="D6542" s="1">
        <v>2011</v>
      </c>
      <c r="E6542" s="1">
        <v>80000</v>
      </c>
      <c r="F6542" s="1" t="s">
        <v>28</v>
      </c>
      <c r="G6542" s="1" t="s">
        <v>17</v>
      </c>
      <c r="H6542" s="1" t="s">
        <v>18</v>
      </c>
      <c r="I6542" s="1">
        <v>17.399999999999999</v>
      </c>
      <c r="J6542" s="1" t="s">
        <v>24</v>
      </c>
      <c r="K6542" s="1" t="s">
        <v>201</v>
      </c>
      <c r="L6542" s="1">
        <v>5</v>
      </c>
      <c r="P6542" s="2">
        <f t="shared" si="424"/>
        <v>117.3</v>
      </c>
      <c r="R6542" t="str">
        <f t="shared" si="425"/>
        <v/>
      </c>
    </row>
    <row r="6543" spans="1:18" ht="20.399999999999999" x14ac:dyDescent="0.35">
      <c r="A6543" s="1">
        <v>6541</v>
      </c>
      <c r="B6543" s="1" t="s">
        <v>2948</v>
      </c>
      <c r="C6543" s="1" t="s">
        <v>74</v>
      </c>
      <c r="D6543" s="1">
        <v>2012</v>
      </c>
      <c r="E6543" s="1">
        <v>56600</v>
      </c>
      <c r="F6543" s="1" t="s">
        <v>23</v>
      </c>
      <c r="G6543" s="1" t="s">
        <v>17</v>
      </c>
      <c r="H6543" s="1" t="s">
        <v>18</v>
      </c>
      <c r="I6543" s="1">
        <v>23.59</v>
      </c>
      <c r="J6543" s="1" t="s">
        <v>24</v>
      </c>
      <c r="P6543" s="2"/>
      <c r="R6543" t="str">
        <f t="shared" si="425"/>
        <v/>
      </c>
    </row>
    <row r="6544" spans="1:18" ht="20.399999999999999" x14ac:dyDescent="0.35">
      <c r="A6544" s="1">
        <v>6542</v>
      </c>
      <c r="B6544" s="1" t="s">
        <v>2949</v>
      </c>
      <c r="C6544" s="1" t="s">
        <v>34</v>
      </c>
      <c r="D6544" s="1">
        <v>2015</v>
      </c>
      <c r="E6544" s="1">
        <v>55409</v>
      </c>
      <c r="F6544" s="1" t="s">
        <v>23</v>
      </c>
      <c r="G6544" s="1" t="s">
        <v>17</v>
      </c>
      <c r="H6544" s="1" t="s">
        <v>18</v>
      </c>
      <c r="I6544" s="1">
        <v>20.5</v>
      </c>
      <c r="J6544" s="1" t="s">
        <v>24</v>
      </c>
      <c r="K6544" s="1" t="s">
        <v>103</v>
      </c>
      <c r="L6544" s="1">
        <v>5</v>
      </c>
      <c r="P6544" s="2">
        <f>--LEFT(K6544, FIND(" ", K6544) - 1)</f>
        <v>103.5</v>
      </c>
      <c r="R6544" t="str">
        <f t="shared" si="425"/>
        <v/>
      </c>
    </row>
    <row r="6545" spans="1:18" ht="20.399999999999999" x14ac:dyDescent="0.35">
      <c r="A6545" s="1">
        <v>6543</v>
      </c>
      <c r="B6545" s="1" t="s">
        <v>2950</v>
      </c>
      <c r="C6545" s="1" t="s">
        <v>15</v>
      </c>
      <c r="D6545" s="1">
        <v>2009</v>
      </c>
      <c r="E6545" s="1">
        <v>77000</v>
      </c>
      <c r="F6545" s="1" t="s">
        <v>28</v>
      </c>
      <c r="G6545" s="1" t="s">
        <v>35</v>
      </c>
      <c r="H6545" s="1" t="s">
        <v>18</v>
      </c>
      <c r="I6545" s="1">
        <v>12.6</v>
      </c>
      <c r="J6545" s="1" t="s">
        <v>24</v>
      </c>
      <c r="K6545" s="1" t="s">
        <v>691</v>
      </c>
      <c r="L6545" s="1">
        <v>5</v>
      </c>
      <c r="P6545" s="2">
        <f>--LEFT(K6545, FIND(" ", K6545) - 1)</f>
        <v>103.3</v>
      </c>
      <c r="R6545" t="str">
        <f t="shared" si="425"/>
        <v/>
      </c>
    </row>
    <row r="6546" spans="1:18" ht="20.399999999999999" x14ac:dyDescent="0.35">
      <c r="A6546" s="1">
        <v>6544</v>
      </c>
      <c r="B6546" s="1" t="s">
        <v>2951</v>
      </c>
      <c r="C6546" s="1" t="s">
        <v>74</v>
      </c>
      <c r="D6546" s="1">
        <v>2012</v>
      </c>
      <c r="E6546" s="1">
        <v>58000</v>
      </c>
      <c r="F6546" s="1" t="s">
        <v>28</v>
      </c>
      <c r="G6546" s="1" t="s">
        <v>35</v>
      </c>
      <c r="H6546" s="1" t="s">
        <v>36</v>
      </c>
      <c r="I6546" s="1">
        <v>15</v>
      </c>
      <c r="J6546" s="1" t="s">
        <v>24</v>
      </c>
      <c r="P6546" s="2"/>
      <c r="R6546" t="str">
        <f t="shared" si="425"/>
        <v/>
      </c>
    </row>
    <row r="6547" spans="1:18" ht="20.399999999999999" x14ac:dyDescent="0.35">
      <c r="A6547" s="1">
        <v>6545</v>
      </c>
      <c r="B6547" s="1" t="s">
        <v>463</v>
      </c>
      <c r="C6547" s="1" t="s">
        <v>34</v>
      </c>
      <c r="D6547" s="1">
        <v>2016</v>
      </c>
      <c r="E6547" s="1">
        <v>59491</v>
      </c>
      <c r="F6547" s="1" t="s">
        <v>28</v>
      </c>
      <c r="G6547" s="1" t="s">
        <v>17</v>
      </c>
      <c r="H6547" s="1" t="s">
        <v>18</v>
      </c>
      <c r="I6547" s="1">
        <v>22.74</v>
      </c>
      <c r="J6547" s="1" t="s">
        <v>24</v>
      </c>
      <c r="K6547" s="1" t="s">
        <v>464</v>
      </c>
      <c r="L6547" s="1">
        <v>5</v>
      </c>
      <c r="P6547" s="2">
        <f t="shared" ref="P6547:P6577" si="426">--LEFT(K6547, FIND(" ", K6547) - 1)</f>
        <v>47.3</v>
      </c>
      <c r="R6547" t="str">
        <f t="shared" si="425"/>
        <v/>
      </c>
    </row>
    <row r="6548" spans="1:18" ht="20.399999999999999" x14ac:dyDescent="0.35">
      <c r="A6548" s="1">
        <v>6546</v>
      </c>
      <c r="B6548" s="1" t="s">
        <v>2952</v>
      </c>
      <c r="C6548" s="1" t="s">
        <v>39</v>
      </c>
      <c r="D6548" s="1">
        <v>2007</v>
      </c>
      <c r="E6548" s="1">
        <v>51000</v>
      </c>
      <c r="F6548" s="1" t="s">
        <v>23</v>
      </c>
      <c r="G6548" s="1" t="s">
        <v>17</v>
      </c>
      <c r="H6548" s="1" t="s">
        <v>18</v>
      </c>
      <c r="I6548" s="1">
        <v>10.5</v>
      </c>
      <c r="J6548" s="1" t="s">
        <v>24</v>
      </c>
      <c r="K6548" s="1" t="s">
        <v>266</v>
      </c>
      <c r="L6548" s="1">
        <v>7</v>
      </c>
      <c r="P6548" s="2">
        <f t="shared" si="426"/>
        <v>120</v>
      </c>
      <c r="R6548" t="str">
        <f t="shared" si="425"/>
        <v/>
      </c>
    </row>
    <row r="6549" spans="1:18" ht="20.399999999999999" x14ac:dyDescent="0.35">
      <c r="A6549" s="1">
        <v>6547</v>
      </c>
      <c r="B6549" s="1" t="s">
        <v>1354</v>
      </c>
      <c r="C6549" s="1" t="s">
        <v>34</v>
      </c>
      <c r="D6549" s="1">
        <v>2017</v>
      </c>
      <c r="E6549" s="1">
        <v>18725</v>
      </c>
      <c r="F6549" s="1" t="s">
        <v>28</v>
      </c>
      <c r="G6549" s="1" t="s">
        <v>17</v>
      </c>
      <c r="H6549" s="1" t="s">
        <v>18</v>
      </c>
      <c r="I6549" s="1">
        <v>21.4</v>
      </c>
      <c r="J6549" s="1" t="s">
        <v>24</v>
      </c>
      <c r="K6549" s="1" t="s">
        <v>347</v>
      </c>
      <c r="L6549" s="1">
        <v>5</v>
      </c>
      <c r="P6549" s="2">
        <f t="shared" si="426"/>
        <v>83.1</v>
      </c>
      <c r="R6549" t="str">
        <f t="shared" si="425"/>
        <v/>
      </c>
    </row>
    <row r="6550" spans="1:18" ht="20.399999999999999" x14ac:dyDescent="0.35">
      <c r="A6550" s="1">
        <v>6548</v>
      </c>
      <c r="B6550" s="1" t="s">
        <v>2953</v>
      </c>
      <c r="C6550" s="1" t="s">
        <v>74</v>
      </c>
      <c r="D6550" s="1">
        <v>2009</v>
      </c>
      <c r="E6550" s="1">
        <v>92000</v>
      </c>
      <c r="F6550" s="1" t="s">
        <v>28</v>
      </c>
      <c r="G6550" s="1" t="s">
        <v>35</v>
      </c>
      <c r="H6550" s="1" t="s">
        <v>18</v>
      </c>
      <c r="I6550" s="1">
        <v>11.5</v>
      </c>
      <c r="J6550" s="1" t="s">
        <v>24</v>
      </c>
      <c r="K6550" s="1" t="s">
        <v>203</v>
      </c>
      <c r="L6550" s="1">
        <v>5</v>
      </c>
      <c r="P6550" s="2">
        <f t="shared" si="426"/>
        <v>218</v>
      </c>
      <c r="R6550" t="str">
        <f t="shared" si="425"/>
        <v/>
      </c>
    </row>
    <row r="6551" spans="1:18" ht="20.399999999999999" x14ac:dyDescent="0.35">
      <c r="A6551" s="1">
        <v>6549</v>
      </c>
      <c r="B6551" s="1" t="s">
        <v>198</v>
      </c>
      <c r="C6551" s="1" t="s">
        <v>34</v>
      </c>
      <c r="D6551" s="1">
        <v>2013</v>
      </c>
      <c r="E6551" s="1">
        <v>61450</v>
      </c>
      <c r="F6551" s="1" t="s">
        <v>23</v>
      </c>
      <c r="G6551" s="1" t="s">
        <v>17</v>
      </c>
      <c r="H6551" s="1" t="s">
        <v>18</v>
      </c>
      <c r="I6551" s="1">
        <v>21.1</v>
      </c>
      <c r="J6551" s="1" t="s">
        <v>24</v>
      </c>
      <c r="K6551" s="1" t="s">
        <v>114</v>
      </c>
      <c r="L6551" s="1">
        <v>5</v>
      </c>
      <c r="P6551" s="2">
        <f t="shared" si="426"/>
        <v>73.900000000000006</v>
      </c>
      <c r="R6551" t="str">
        <f t="shared" si="425"/>
        <v/>
      </c>
    </row>
    <row r="6552" spans="1:18" ht="20.399999999999999" x14ac:dyDescent="0.35">
      <c r="A6552" s="1">
        <v>6550</v>
      </c>
      <c r="B6552" s="1" t="s">
        <v>2954</v>
      </c>
      <c r="C6552" s="1" t="s">
        <v>34</v>
      </c>
      <c r="D6552" s="1">
        <v>2016</v>
      </c>
      <c r="E6552" s="1">
        <v>18592</v>
      </c>
      <c r="F6552" s="1" t="s">
        <v>28</v>
      </c>
      <c r="G6552" s="1" t="s">
        <v>17</v>
      </c>
      <c r="H6552" s="1" t="s">
        <v>18</v>
      </c>
      <c r="I6552" s="1">
        <v>20.3</v>
      </c>
      <c r="J6552" s="1" t="s">
        <v>24</v>
      </c>
      <c r="K6552" s="1" t="s">
        <v>351</v>
      </c>
      <c r="L6552" s="1">
        <v>5</v>
      </c>
      <c r="P6552" s="2">
        <f t="shared" si="426"/>
        <v>68.05</v>
      </c>
      <c r="R6552" t="str">
        <f t="shared" si="425"/>
        <v/>
      </c>
    </row>
    <row r="6553" spans="1:18" ht="20.399999999999999" x14ac:dyDescent="0.35">
      <c r="A6553" s="1">
        <v>6551</v>
      </c>
      <c r="B6553" s="1" t="s">
        <v>2955</v>
      </c>
      <c r="C6553" s="1" t="s">
        <v>74</v>
      </c>
      <c r="D6553" s="1">
        <v>2013</v>
      </c>
      <c r="E6553" s="1">
        <v>65137</v>
      </c>
      <c r="F6553" s="1" t="s">
        <v>23</v>
      </c>
      <c r="G6553" s="1" t="s">
        <v>17</v>
      </c>
      <c r="H6553" s="1" t="s">
        <v>36</v>
      </c>
      <c r="I6553" s="1">
        <v>18.2</v>
      </c>
      <c r="J6553" s="1" t="s">
        <v>24</v>
      </c>
      <c r="K6553" s="1" t="s">
        <v>1539</v>
      </c>
      <c r="L6553" s="1">
        <v>7</v>
      </c>
      <c r="P6553" s="2">
        <f t="shared" si="426"/>
        <v>73.739999999999995</v>
      </c>
      <c r="R6553" t="str">
        <f t="shared" si="425"/>
        <v/>
      </c>
    </row>
    <row r="6554" spans="1:18" ht="20.399999999999999" x14ac:dyDescent="0.35">
      <c r="A6554" s="1">
        <v>6552</v>
      </c>
      <c r="B6554" s="1" t="s">
        <v>409</v>
      </c>
      <c r="C6554" s="1" t="s">
        <v>22</v>
      </c>
      <c r="D6554" s="1">
        <v>2011</v>
      </c>
      <c r="E6554" s="1">
        <v>83000</v>
      </c>
      <c r="F6554" s="1" t="s">
        <v>23</v>
      </c>
      <c r="G6554" s="1" t="s">
        <v>17</v>
      </c>
      <c r="H6554" s="1" t="s">
        <v>36</v>
      </c>
      <c r="I6554" s="1">
        <v>22.07</v>
      </c>
      <c r="J6554" s="1" t="s">
        <v>24</v>
      </c>
      <c r="K6554" s="1" t="s">
        <v>114</v>
      </c>
      <c r="L6554" s="1">
        <v>5</v>
      </c>
      <c r="P6554" s="2">
        <f t="shared" si="426"/>
        <v>73.900000000000006</v>
      </c>
      <c r="R6554" t="str">
        <f t="shared" si="425"/>
        <v/>
      </c>
    </row>
    <row r="6555" spans="1:18" ht="20.399999999999999" x14ac:dyDescent="0.35">
      <c r="A6555" s="1">
        <v>6553</v>
      </c>
      <c r="B6555" s="1" t="s">
        <v>968</v>
      </c>
      <c r="C6555" s="1" t="s">
        <v>61</v>
      </c>
      <c r="D6555" s="1">
        <v>2013</v>
      </c>
      <c r="E6555" s="1">
        <v>37000</v>
      </c>
      <c r="F6555" s="1" t="s">
        <v>23</v>
      </c>
      <c r="G6555" s="1" t="s">
        <v>35</v>
      </c>
      <c r="H6555" s="1" t="s">
        <v>18</v>
      </c>
      <c r="I6555" s="1">
        <v>22.32</v>
      </c>
      <c r="J6555" s="1" t="s">
        <v>24</v>
      </c>
      <c r="K6555" s="1" t="s">
        <v>817</v>
      </c>
      <c r="L6555" s="1">
        <v>5</v>
      </c>
      <c r="P6555" s="2">
        <f t="shared" si="426"/>
        <v>126.3</v>
      </c>
      <c r="R6555" t="str">
        <f t="shared" si="425"/>
        <v/>
      </c>
    </row>
    <row r="6556" spans="1:18" ht="20.399999999999999" x14ac:dyDescent="0.35">
      <c r="A6556" s="1">
        <v>6554</v>
      </c>
      <c r="B6556" s="1" t="s">
        <v>568</v>
      </c>
      <c r="C6556" s="1" t="s">
        <v>34</v>
      </c>
      <c r="D6556" s="1">
        <v>2017</v>
      </c>
      <c r="E6556" s="1">
        <v>14052</v>
      </c>
      <c r="F6556" s="1" t="s">
        <v>28</v>
      </c>
      <c r="G6556" s="1" t="s">
        <v>35</v>
      </c>
      <c r="H6556" s="1" t="s">
        <v>18</v>
      </c>
      <c r="I6556" s="1">
        <v>16</v>
      </c>
      <c r="J6556" s="1" t="s">
        <v>24</v>
      </c>
      <c r="K6556" s="1" t="s">
        <v>201</v>
      </c>
      <c r="L6556" s="1">
        <v>7</v>
      </c>
      <c r="M6556" s="1" t="s">
        <v>2956</v>
      </c>
      <c r="P6556" s="2">
        <f t="shared" si="426"/>
        <v>117.3</v>
      </c>
      <c r="Q6556">
        <f t="shared" ref="Q6556:Q6598" si="427">VALUE(SUBSTITUTE(SUBSTITUTE(TRIM(M6556), CHAR(160), ""), " Lakh", "")) * 100000</f>
        <v>1573000</v>
      </c>
      <c r="R6556">
        <f t="shared" si="425"/>
        <v>99.992542911633819</v>
      </c>
    </row>
    <row r="6557" spans="1:18" ht="20.399999999999999" x14ac:dyDescent="0.35">
      <c r="A6557" s="1">
        <v>6555</v>
      </c>
      <c r="B6557" s="1" t="s">
        <v>324</v>
      </c>
      <c r="C6557" s="1" t="s">
        <v>34</v>
      </c>
      <c r="D6557" s="1">
        <v>2011</v>
      </c>
      <c r="E6557" s="1">
        <v>45086</v>
      </c>
      <c r="F6557" s="1" t="s">
        <v>28</v>
      </c>
      <c r="G6557" s="1" t="s">
        <v>17</v>
      </c>
      <c r="H6557" s="1" t="s">
        <v>18</v>
      </c>
      <c r="I6557" s="1">
        <v>20.36</v>
      </c>
      <c r="J6557" s="1" t="s">
        <v>24</v>
      </c>
      <c r="K6557" s="1" t="s">
        <v>151</v>
      </c>
      <c r="L6557" s="1">
        <v>5</v>
      </c>
      <c r="P6557" s="2">
        <f t="shared" si="426"/>
        <v>78.900000000000006</v>
      </c>
      <c r="R6557" t="str">
        <f t="shared" si="425"/>
        <v/>
      </c>
    </row>
    <row r="6558" spans="1:18" ht="20.399999999999999" x14ac:dyDescent="0.35">
      <c r="A6558" s="1">
        <v>6556</v>
      </c>
      <c r="B6558" s="1" t="s">
        <v>216</v>
      </c>
      <c r="C6558" s="1" t="s">
        <v>74</v>
      </c>
      <c r="D6558" s="1">
        <v>2016</v>
      </c>
      <c r="E6558" s="1">
        <v>25400</v>
      </c>
      <c r="F6558" s="1" t="s">
        <v>28</v>
      </c>
      <c r="G6558" s="1" t="s">
        <v>17</v>
      </c>
      <c r="H6558" s="1" t="s">
        <v>36</v>
      </c>
      <c r="I6558" s="1">
        <v>20.51</v>
      </c>
      <c r="J6558" s="1" t="s">
        <v>24</v>
      </c>
      <c r="K6558" s="1" t="s">
        <v>398</v>
      </c>
      <c r="L6558" s="1">
        <v>5</v>
      </c>
      <c r="P6558" s="2">
        <f t="shared" si="426"/>
        <v>67.040000000000006</v>
      </c>
      <c r="R6558" t="str">
        <f t="shared" si="425"/>
        <v/>
      </c>
    </row>
    <row r="6559" spans="1:18" ht="20.399999999999999" x14ac:dyDescent="0.35">
      <c r="A6559" s="1">
        <v>6557</v>
      </c>
      <c r="B6559" s="1" t="s">
        <v>1962</v>
      </c>
      <c r="C6559" s="1" t="s">
        <v>39</v>
      </c>
      <c r="D6559" s="1">
        <v>2008</v>
      </c>
      <c r="E6559" s="1">
        <v>194500</v>
      </c>
      <c r="F6559" s="1" t="s">
        <v>23</v>
      </c>
      <c r="G6559" s="1" t="s">
        <v>17</v>
      </c>
      <c r="H6559" s="1" t="s">
        <v>18</v>
      </c>
      <c r="I6559" s="1">
        <v>12.8</v>
      </c>
      <c r="J6559" s="1" t="s">
        <v>24</v>
      </c>
      <c r="K6559" s="1" t="s">
        <v>93</v>
      </c>
      <c r="L6559" s="1">
        <v>8</v>
      </c>
      <c r="P6559" s="2">
        <f t="shared" si="426"/>
        <v>102</v>
      </c>
      <c r="R6559" t="str">
        <f t="shared" si="425"/>
        <v/>
      </c>
    </row>
    <row r="6560" spans="1:18" ht="20.399999999999999" x14ac:dyDescent="0.35">
      <c r="A6560" s="1">
        <v>6558</v>
      </c>
      <c r="B6560" s="1" t="s">
        <v>922</v>
      </c>
      <c r="C6560" s="1" t="s">
        <v>22</v>
      </c>
      <c r="D6560" s="1">
        <v>2014</v>
      </c>
      <c r="E6560" s="1">
        <v>89000</v>
      </c>
      <c r="F6560" s="1" t="s">
        <v>23</v>
      </c>
      <c r="G6560" s="1" t="s">
        <v>17</v>
      </c>
      <c r="H6560" s="1" t="s">
        <v>18</v>
      </c>
      <c r="I6560" s="1">
        <v>12.8</v>
      </c>
      <c r="J6560" s="1" t="s">
        <v>24</v>
      </c>
      <c r="K6560" s="1" t="s">
        <v>93</v>
      </c>
      <c r="L6560" s="1">
        <v>8</v>
      </c>
      <c r="P6560" s="2">
        <f t="shared" si="426"/>
        <v>102</v>
      </c>
      <c r="R6560" t="str">
        <f t="shared" si="425"/>
        <v/>
      </c>
    </row>
    <row r="6561" spans="1:18" ht="20.399999999999999" x14ac:dyDescent="0.35">
      <c r="A6561" s="1">
        <v>6559</v>
      </c>
      <c r="B6561" s="1" t="s">
        <v>2957</v>
      </c>
      <c r="C6561" s="1" t="s">
        <v>57</v>
      </c>
      <c r="D6561" s="1">
        <v>2012</v>
      </c>
      <c r="E6561" s="1">
        <v>50000</v>
      </c>
      <c r="F6561" s="1" t="s">
        <v>23</v>
      </c>
      <c r="G6561" s="1" t="s">
        <v>17</v>
      </c>
      <c r="H6561" s="1" t="s">
        <v>18</v>
      </c>
      <c r="I6561" s="1">
        <v>23.5</v>
      </c>
      <c r="J6561" s="1" t="s">
        <v>24</v>
      </c>
      <c r="K6561" s="1" t="s">
        <v>29</v>
      </c>
      <c r="L6561" s="1">
        <v>5</v>
      </c>
      <c r="P6561" s="2">
        <f t="shared" si="426"/>
        <v>88.7</v>
      </c>
      <c r="R6561" t="str">
        <f t="shared" si="425"/>
        <v/>
      </c>
    </row>
    <row r="6562" spans="1:18" ht="20.399999999999999" x14ac:dyDescent="0.35">
      <c r="A6562" s="1">
        <v>6560</v>
      </c>
      <c r="B6562" s="1" t="s">
        <v>473</v>
      </c>
      <c r="C6562" s="1" t="s">
        <v>22</v>
      </c>
      <c r="D6562" s="1">
        <v>2012</v>
      </c>
      <c r="E6562" s="1">
        <v>76551</v>
      </c>
      <c r="F6562" s="1" t="s">
        <v>28</v>
      </c>
      <c r="G6562" s="1" t="s">
        <v>35</v>
      </c>
      <c r="H6562" s="1" t="s">
        <v>18</v>
      </c>
      <c r="I6562" s="1">
        <v>15</v>
      </c>
      <c r="J6562" s="1" t="s">
        <v>24</v>
      </c>
      <c r="K6562" s="1" t="s">
        <v>69</v>
      </c>
      <c r="L6562" s="1">
        <v>5</v>
      </c>
      <c r="P6562" s="2">
        <f t="shared" si="426"/>
        <v>98.6</v>
      </c>
      <c r="R6562" t="str">
        <f t="shared" si="425"/>
        <v/>
      </c>
    </row>
    <row r="6563" spans="1:18" ht="20.399999999999999" x14ac:dyDescent="0.35">
      <c r="A6563" s="1">
        <v>6561</v>
      </c>
      <c r="B6563" s="1" t="s">
        <v>849</v>
      </c>
      <c r="C6563" s="1" t="s">
        <v>15</v>
      </c>
      <c r="D6563" s="1">
        <v>2017</v>
      </c>
      <c r="E6563" s="1">
        <v>9700</v>
      </c>
      <c r="F6563" s="1" t="s">
        <v>28</v>
      </c>
      <c r="G6563" s="1" t="s">
        <v>17</v>
      </c>
      <c r="H6563" s="1" t="s">
        <v>18</v>
      </c>
      <c r="I6563" s="1">
        <v>16.2</v>
      </c>
      <c r="J6563" s="1" t="s">
        <v>24</v>
      </c>
      <c r="K6563" s="1" t="s">
        <v>51</v>
      </c>
      <c r="L6563" s="1">
        <v>5</v>
      </c>
      <c r="P6563" s="2">
        <f t="shared" si="426"/>
        <v>74</v>
      </c>
      <c r="R6563" t="str">
        <f t="shared" si="425"/>
        <v/>
      </c>
    </row>
    <row r="6564" spans="1:18" ht="20.399999999999999" x14ac:dyDescent="0.35">
      <c r="A6564" s="1">
        <v>6562</v>
      </c>
      <c r="B6564" s="1" t="s">
        <v>2017</v>
      </c>
      <c r="C6564" s="1" t="s">
        <v>15</v>
      </c>
      <c r="D6564" s="1">
        <v>2013</v>
      </c>
      <c r="E6564" s="1">
        <v>58000</v>
      </c>
      <c r="F6564" s="1" t="s">
        <v>28</v>
      </c>
      <c r="G6564" s="1" t="s">
        <v>17</v>
      </c>
      <c r="H6564" s="1" t="s">
        <v>18</v>
      </c>
      <c r="I6564" s="1">
        <v>17.010000000000002</v>
      </c>
      <c r="J6564" s="1" t="s">
        <v>24</v>
      </c>
      <c r="K6564" s="1" t="s">
        <v>283</v>
      </c>
      <c r="L6564" s="1">
        <v>5</v>
      </c>
      <c r="P6564" s="2">
        <f t="shared" si="426"/>
        <v>121.3</v>
      </c>
      <c r="R6564" t="str">
        <f t="shared" si="425"/>
        <v/>
      </c>
    </row>
    <row r="6565" spans="1:18" ht="20.399999999999999" x14ac:dyDescent="0.35">
      <c r="A6565" s="1">
        <v>6563</v>
      </c>
      <c r="B6565" s="1" t="s">
        <v>121</v>
      </c>
      <c r="C6565" s="1" t="s">
        <v>57</v>
      </c>
      <c r="D6565" s="1">
        <v>2013</v>
      </c>
      <c r="E6565" s="1">
        <v>46000</v>
      </c>
      <c r="F6565" s="1" t="s">
        <v>28</v>
      </c>
      <c r="G6565" s="1" t="s">
        <v>17</v>
      </c>
      <c r="H6565" s="1" t="s">
        <v>36</v>
      </c>
      <c r="I6565" s="1">
        <v>18.5</v>
      </c>
      <c r="J6565" s="1" t="s">
        <v>24</v>
      </c>
      <c r="K6565" s="1" t="s">
        <v>122</v>
      </c>
      <c r="L6565" s="1">
        <v>5</v>
      </c>
      <c r="P6565" s="2">
        <f t="shared" si="426"/>
        <v>82.9</v>
      </c>
      <c r="R6565" t="str">
        <f t="shared" si="425"/>
        <v/>
      </c>
    </row>
    <row r="6566" spans="1:18" ht="20.399999999999999" x14ac:dyDescent="0.35">
      <c r="A6566" s="1">
        <v>6564</v>
      </c>
      <c r="B6566" s="1" t="s">
        <v>1039</v>
      </c>
      <c r="C6566" s="1" t="s">
        <v>74</v>
      </c>
      <c r="D6566" s="1">
        <v>2014</v>
      </c>
      <c r="E6566" s="1">
        <v>72017</v>
      </c>
      <c r="F6566" s="1" t="s">
        <v>23</v>
      </c>
      <c r="G6566" s="1" t="s">
        <v>17</v>
      </c>
      <c r="H6566" s="1" t="s">
        <v>18</v>
      </c>
      <c r="I6566" s="1">
        <v>22.7</v>
      </c>
      <c r="J6566" s="1" t="s">
        <v>24</v>
      </c>
      <c r="K6566" s="1" t="s">
        <v>1040</v>
      </c>
      <c r="L6566" s="1">
        <v>5</v>
      </c>
      <c r="P6566" s="2">
        <f t="shared" si="426"/>
        <v>126.24</v>
      </c>
      <c r="R6566" t="str">
        <f t="shared" si="425"/>
        <v/>
      </c>
    </row>
    <row r="6567" spans="1:18" ht="20.399999999999999" x14ac:dyDescent="0.35">
      <c r="A6567" s="1">
        <v>6565</v>
      </c>
      <c r="B6567" s="1" t="s">
        <v>859</v>
      </c>
      <c r="C6567" s="1" t="s">
        <v>57</v>
      </c>
      <c r="D6567" s="1">
        <v>2015</v>
      </c>
      <c r="E6567" s="1">
        <v>54407</v>
      </c>
      <c r="F6567" s="1" t="s">
        <v>23</v>
      </c>
      <c r="G6567" s="1" t="s">
        <v>17</v>
      </c>
      <c r="H6567" s="1" t="s">
        <v>18</v>
      </c>
      <c r="I6567" s="1">
        <v>22.77</v>
      </c>
      <c r="J6567" s="1" t="s">
        <v>24</v>
      </c>
      <c r="K6567" s="1" t="s">
        <v>860</v>
      </c>
      <c r="L6567" s="1">
        <v>5</v>
      </c>
      <c r="P6567" s="2">
        <f t="shared" si="426"/>
        <v>98.59</v>
      </c>
      <c r="R6567" t="str">
        <f t="shared" si="425"/>
        <v/>
      </c>
    </row>
    <row r="6568" spans="1:18" ht="20.399999999999999" x14ac:dyDescent="0.35">
      <c r="A6568" s="1">
        <v>6566</v>
      </c>
      <c r="B6568" s="1" t="s">
        <v>1334</v>
      </c>
      <c r="C6568" s="1" t="s">
        <v>39</v>
      </c>
      <c r="D6568" s="1">
        <v>2012</v>
      </c>
      <c r="E6568" s="1">
        <v>147000</v>
      </c>
      <c r="F6568" s="1" t="s">
        <v>23</v>
      </c>
      <c r="G6568" s="1" t="s">
        <v>17</v>
      </c>
      <c r="H6568" s="1" t="s">
        <v>18</v>
      </c>
      <c r="I6568" s="1">
        <v>12.99</v>
      </c>
      <c r="J6568" s="1" t="s">
        <v>24</v>
      </c>
      <c r="K6568" s="1" t="s">
        <v>363</v>
      </c>
      <c r="L6568" s="1">
        <v>8</v>
      </c>
      <c r="P6568" s="2">
        <f t="shared" si="426"/>
        <v>100</v>
      </c>
      <c r="R6568" t="str">
        <f t="shared" si="425"/>
        <v/>
      </c>
    </row>
    <row r="6569" spans="1:18" ht="20.399999999999999" x14ac:dyDescent="0.35">
      <c r="A6569" s="1">
        <v>6567</v>
      </c>
      <c r="B6569" s="1" t="s">
        <v>647</v>
      </c>
      <c r="C6569" s="1" t="s">
        <v>43</v>
      </c>
      <c r="D6569" s="1">
        <v>2015</v>
      </c>
      <c r="E6569" s="1">
        <v>61000</v>
      </c>
      <c r="F6569" s="1" t="s">
        <v>23</v>
      </c>
      <c r="G6569" s="1" t="s">
        <v>35</v>
      </c>
      <c r="H6569" s="1" t="s">
        <v>18</v>
      </c>
      <c r="I6569" s="1">
        <v>15.73</v>
      </c>
      <c r="J6569" s="1" t="s">
        <v>24</v>
      </c>
      <c r="K6569" s="1" t="s">
        <v>139</v>
      </c>
      <c r="L6569" s="1">
        <v>5</v>
      </c>
      <c r="P6569" s="2">
        <f t="shared" si="426"/>
        <v>174.33</v>
      </c>
      <c r="R6569" t="str">
        <f t="shared" si="425"/>
        <v/>
      </c>
    </row>
    <row r="6570" spans="1:18" ht="20.399999999999999" x14ac:dyDescent="0.35">
      <c r="A6570" s="1">
        <v>6568</v>
      </c>
      <c r="B6570" s="1" t="s">
        <v>1920</v>
      </c>
      <c r="C6570" s="1" t="s">
        <v>15</v>
      </c>
      <c r="D6570" s="1">
        <v>2016</v>
      </c>
      <c r="E6570" s="1">
        <v>18856</v>
      </c>
      <c r="F6570" s="1" t="s">
        <v>28</v>
      </c>
      <c r="G6570" s="1" t="s">
        <v>35</v>
      </c>
      <c r="H6570" s="1" t="s">
        <v>18</v>
      </c>
      <c r="I6570" s="1">
        <v>14.3</v>
      </c>
      <c r="J6570" s="1" t="s">
        <v>24</v>
      </c>
      <c r="K6570" s="1" t="s">
        <v>298</v>
      </c>
      <c r="L6570" s="1">
        <v>5</v>
      </c>
      <c r="P6570" s="2">
        <f t="shared" si="426"/>
        <v>103.52</v>
      </c>
      <c r="R6570" t="str">
        <f t="shared" si="425"/>
        <v/>
      </c>
    </row>
    <row r="6571" spans="1:18" ht="20.399999999999999" x14ac:dyDescent="0.35">
      <c r="A6571" s="1">
        <v>6569</v>
      </c>
      <c r="B6571" s="1" t="s">
        <v>1725</v>
      </c>
      <c r="C6571" s="1" t="s">
        <v>39</v>
      </c>
      <c r="D6571" s="1">
        <v>2011</v>
      </c>
      <c r="E6571" s="1">
        <v>76000</v>
      </c>
      <c r="F6571" s="1" t="s">
        <v>23</v>
      </c>
      <c r="G6571" s="1" t="s">
        <v>35</v>
      </c>
      <c r="H6571" s="1" t="s">
        <v>18</v>
      </c>
      <c r="I6571" s="1">
        <v>11.2</v>
      </c>
      <c r="J6571" s="1" t="s">
        <v>24</v>
      </c>
      <c r="K6571" s="1" t="s">
        <v>1726</v>
      </c>
      <c r="L6571" s="1">
        <v>4</v>
      </c>
      <c r="P6571" s="2">
        <f t="shared" si="426"/>
        <v>241</v>
      </c>
      <c r="R6571" t="str">
        <f t="shared" si="425"/>
        <v/>
      </c>
    </row>
    <row r="6572" spans="1:18" ht="20.399999999999999" x14ac:dyDescent="0.35">
      <c r="A6572" s="1">
        <v>6570</v>
      </c>
      <c r="B6572" s="1" t="s">
        <v>2958</v>
      </c>
      <c r="C6572" s="1" t="s">
        <v>61</v>
      </c>
      <c r="D6572" s="1">
        <v>2017</v>
      </c>
      <c r="E6572" s="1">
        <v>17700</v>
      </c>
      <c r="F6572" s="1" t="s">
        <v>23</v>
      </c>
      <c r="G6572" s="1" t="s">
        <v>17</v>
      </c>
      <c r="H6572" s="1" t="s">
        <v>18</v>
      </c>
      <c r="I6572" s="1">
        <v>25.32</v>
      </c>
      <c r="J6572" s="1" t="s">
        <v>24</v>
      </c>
      <c r="K6572" s="1" t="s">
        <v>120</v>
      </c>
      <c r="L6572" s="1">
        <v>5</v>
      </c>
      <c r="M6572" s="1" t="s">
        <v>2580</v>
      </c>
      <c r="P6572" s="2">
        <f t="shared" si="426"/>
        <v>77</v>
      </c>
      <c r="Q6572">
        <f t="shared" si="427"/>
        <v>891000</v>
      </c>
      <c r="R6572">
        <f t="shared" si="425"/>
        <v>99.991358024691351</v>
      </c>
    </row>
    <row r="6573" spans="1:18" ht="20.399999999999999" x14ac:dyDescent="0.35">
      <c r="A6573" s="1">
        <v>6571</v>
      </c>
      <c r="B6573" s="1" t="s">
        <v>42</v>
      </c>
      <c r="C6573" s="1" t="s">
        <v>53</v>
      </c>
      <c r="D6573" s="1">
        <v>2014</v>
      </c>
      <c r="E6573" s="1">
        <v>82267</v>
      </c>
      <c r="F6573" s="1" t="s">
        <v>23</v>
      </c>
      <c r="G6573" s="1" t="s">
        <v>17</v>
      </c>
      <c r="H6573" s="1" t="s">
        <v>18</v>
      </c>
      <c r="I6573" s="1">
        <v>23.08</v>
      </c>
      <c r="J6573" s="1" t="s">
        <v>24</v>
      </c>
      <c r="K6573" s="1" t="s">
        <v>44</v>
      </c>
      <c r="L6573" s="1">
        <v>5</v>
      </c>
      <c r="P6573" s="2">
        <f t="shared" si="426"/>
        <v>63.1</v>
      </c>
      <c r="R6573" t="str">
        <f t="shared" si="425"/>
        <v/>
      </c>
    </row>
    <row r="6574" spans="1:18" ht="20.399999999999999" x14ac:dyDescent="0.35">
      <c r="A6574" s="1">
        <v>6572</v>
      </c>
      <c r="B6574" s="1" t="s">
        <v>721</v>
      </c>
      <c r="C6574" s="1" t="s">
        <v>53</v>
      </c>
      <c r="D6574" s="1">
        <v>2018</v>
      </c>
      <c r="E6574" s="1">
        <v>27041</v>
      </c>
      <c r="F6574" s="1" t="s">
        <v>28</v>
      </c>
      <c r="G6574" s="1" t="s">
        <v>35</v>
      </c>
      <c r="H6574" s="1" t="s">
        <v>18</v>
      </c>
      <c r="I6574" s="1">
        <v>18</v>
      </c>
      <c r="J6574" s="1" t="s">
        <v>24</v>
      </c>
      <c r="K6574" s="1" t="s">
        <v>201</v>
      </c>
      <c r="L6574" s="1">
        <v>5</v>
      </c>
      <c r="P6574" s="2">
        <f t="shared" si="426"/>
        <v>117.3</v>
      </c>
      <c r="R6574" t="str">
        <f t="shared" si="425"/>
        <v/>
      </c>
    </row>
    <row r="6575" spans="1:18" ht="20.399999999999999" x14ac:dyDescent="0.35">
      <c r="A6575" s="1">
        <v>6573</v>
      </c>
      <c r="B6575" s="1" t="s">
        <v>277</v>
      </c>
      <c r="C6575" s="1" t="s">
        <v>74</v>
      </c>
      <c r="D6575" s="1">
        <v>2014</v>
      </c>
      <c r="E6575" s="1">
        <v>63000</v>
      </c>
      <c r="F6575" s="1" t="s">
        <v>28</v>
      </c>
      <c r="G6575" s="1" t="s">
        <v>17</v>
      </c>
      <c r="H6575" s="1" t="s">
        <v>36</v>
      </c>
      <c r="I6575" s="1">
        <v>24.07</v>
      </c>
      <c r="J6575" s="1" t="s">
        <v>24</v>
      </c>
      <c r="K6575" s="1" t="s">
        <v>88</v>
      </c>
      <c r="L6575" s="1">
        <v>5</v>
      </c>
      <c r="M6575" s="1" t="s">
        <v>827</v>
      </c>
      <c r="P6575" s="2">
        <f t="shared" si="426"/>
        <v>67.099999999999994</v>
      </c>
      <c r="Q6575">
        <f t="shared" si="427"/>
        <v>470000</v>
      </c>
      <c r="R6575">
        <f t="shared" si="425"/>
        <v>99.985723404255324</v>
      </c>
    </row>
    <row r="6576" spans="1:18" ht="20.399999999999999" x14ac:dyDescent="0.35">
      <c r="A6576" s="1">
        <v>6574</v>
      </c>
      <c r="B6576" s="1" t="s">
        <v>1068</v>
      </c>
      <c r="C6576" s="1" t="s">
        <v>39</v>
      </c>
      <c r="D6576" s="1">
        <v>2008</v>
      </c>
      <c r="E6576" s="1">
        <v>61000</v>
      </c>
      <c r="F6576" s="1" t="s">
        <v>28</v>
      </c>
      <c r="G6576" s="1" t="s">
        <v>17</v>
      </c>
      <c r="H6576" s="1" t="s">
        <v>18</v>
      </c>
      <c r="I6576" s="1">
        <v>18.899999999999999</v>
      </c>
      <c r="J6576" s="1" t="s">
        <v>24</v>
      </c>
      <c r="K6576" s="1" t="s">
        <v>223</v>
      </c>
      <c r="L6576" s="1">
        <v>5</v>
      </c>
      <c r="P6576" s="2">
        <f t="shared" si="426"/>
        <v>67</v>
      </c>
      <c r="R6576" t="str">
        <f t="shared" si="425"/>
        <v/>
      </c>
    </row>
    <row r="6577" spans="1:18" ht="20.399999999999999" x14ac:dyDescent="0.35">
      <c r="A6577" s="1">
        <v>6575</v>
      </c>
      <c r="B6577" s="1" t="s">
        <v>1944</v>
      </c>
      <c r="C6577" s="1" t="s">
        <v>53</v>
      </c>
      <c r="D6577" s="1">
        <v>2018</v>
      </c>
      <c r="E6577" s="1">
        <v>28466</v>
      </c>
      <c r="F6577" s="1" t="s">
        <v>23</v>
      </c>
      <c r="G6577" s="1" t="s">
        <v>17</v>
      </c>
      <c r="H6577" s="1" t="s">
        <v>18</v>
      </c>
      <c r="I6577" s="1">
        <v>18.489999999999998</v>
      </c>
      <c r="J6577" s="1" t="s">
        <v>24</v>
      </c>
      <c r="K6577" s="1" t="s">
        <v>363</v>
      </c>
      <c r="L6577" s="1">
        <v>7</v>
      </c>
      <c r="P6577" s="2">
        <f t="shared" si="426"/>
        <v>100</v>
      </c>
      <c r="R6577" t="str">
        <f t="shared" si="425"/>
        <v/>
      </c>
    </row>
    <row r="6578" spans="1:18" ht="20.399999999999999" x14ac:dyDescent="0.35">
      <c r="A6578" s="1">
        <v>6576</v>
      </c>
      <c r="B6578" s="1" t="s">
        <v>801</v>
      </c>
      <c r="C6578" s="1" t="s">
        <v>57</v>
      </c>
      <c r="D6578" s="1">
        <v>2002</v>
      </c>
      <c r="E6578" s="1">
        <v>80000</v>
      </c>
      <c r="F6578" s="1" t="s">
        <v>28</v>
      </c>
      <c r="G6578" s="1" t="s">
        <v>17</v>
      </c>
      <c r="H6578" s="1" t="s">
        <v>18</v>
      </c>
      <c r="I6578" s="1">
        <v>0</v>
      </c>
      <c r="J6578" s="1" t="s">
        <v>24</v>
      </c>
      <c r="K6578" s="1" t="s">
        <v>188</v>
      </c>
      <c r="L6578" s="1">
        <v>5</v>
      </c>
      <c r="P6578" s="2"/>
      <c r="R6578" t="str">
        <f t="shared" si="425"/>
        <v/>
      </c>
    </row>
    <row r="6579" spans="1:18" ht="20.399999999999999" x14ac:dyDescent="0.35">
      <c r="A6579" s="1">
        <v>6577</v>
      </c>
      <c r="B6579" s="1" t="s">
        <v>621</v>
      </c>
      <c r="C6579" s="1" t="s">
        <v>61</v>
      </c>
      <c r="D6579" s="1">
        <v>2013</v>
      </c>
      <c r="E6579" s="1">
        <v>35373</v>
      </c>
      <c r="F6579" s="1" t="s">
        <v>28</v>
      </c>
      <c r="G6579" s="1" t="s">
        <v>17</v>
      </c>
      <c r="H6579" s="1" t="s">
        <v>18</v>
      </c>
      <c r="I6579" s="1">
        <v>21.1</v>
      </c>
      <c r="J6579" s="1" t="s">
        <v>24</v>
      </c>
      <c r="K6579" s="1" t="s">
        <v>41</v>
      </c>
      <c r="L6579" s="1">
        <v>5</v>
      </c>
      <c r="P6579" s="2">
        <f t="shared" ref="P6579:P6592" si="428">--LEFT(K6579, FIND(" ", K6579) - 1)</f>
        <v>55.2</v>
      </c>
      <c r="R6579" t="str">
        <f t="shared" si="425"/>
        <v/>
      </c>
    </row>
    <row r="6580" spans="1:18" ht="20.399999999999999" x14ac:dyDescent="0.35">
      <c r="A6580" s="1">
        <v>6578</v>
      </c>
      <c r="B6580" s="1" t="s">
        <v>1093</v>
      </c>
      <c r="C6580" s="1" t="s">
        <v>43</v>
      </c>
      <c r="D6580" s="1">
        <v>2014</v>
      </c>
      <c r="E6580" s="1">
        <v>51000</v>
      </c>
      <c r="F6580" s="1" t="s">
        <v>23</v>
      </c>
      <c r="G6580" s="1" t="s">
        <v>17</v>
      </c>
      <c r="H6580" s="1" t="s">
        <v>18</v>
      </c>
      <c r="I6580" s="1">
        <v>11.57</v>
      </c>
      <c r="J6580" s="1" t="s">
        <v>24</v>
      </c>
      <c r="K6580" s="1" t="s">
        <v>97</v>
      </c>
      <c r="L6580" s="1">
        <v>7</v>
      </c>
      <c r="P6580" s="2">
        <f t="shared" si="428"/>
        <v>138.1</v>
      </c>
      <c r="R6580" t="str">
        <f t="shared" si="425"/>
        <v/>
      </c>
    </row>
    <row r="6581" spans="1:18" ht="20.399999999999999" x14ac:dyDescent="0.35">
      <c r="A6581" s="1">
        <v>6579</v>
      </c>
      <c r="B6581" s="1" t="s">
        <v>1007</v>
      </c>
      <c r="C6581" s="1" t="s">
        <v>15</v>
      </c>
      <c r="D6581" s="1">
        <v>2013</v>
      </c>
      <c r="E6581" s="1">
        <v>49000</v>
      </c>
      <c r="F6581" s="1" t="s">
        <v>23</v>
      </c>
      <c r="G6581" s="1" t="s">
        <v>35</v>
      </c>
      <c r="H6581" s="1" t="s">
        <v>18</v>
      </c>
      <c r="I6581" s="1">
        <v>17.68</v>
      </c>
      <c r="J6581" s="1" t="s">
        <v>24</v>
      </c>
      <c r="K6581" s="1" t="s">
        <v>139</v>
      </c>
      <c r="L6581" s="1">
        <v>5</v>
      </c>
      <c r="P6581" s="2">
        <f t="shared" si="428"/>
        <v>174.33</v>
      </c>
      <c r="R6581" t="str">
        <f t="shared" si="425"/>
        <v/>
      </c>
    </row>
    <row r="6582" spans="1:18" ht="20.399999999999999" x14ac:dyDescent="0.35">
      <c r="A6582" s="1">
        <v>6580</v>
      </c>
      <c r="B6582" s="1" t="s">
        <v>1796</v>
      </c>
      <c r="C6582" s="1" t="s">
        <v>57</v>
      </c>
      <c r="D6582" s="1">
        <v>2015</v>
      </c>
      <c r="E6582" s="1">
        <v>41000</v>
      </c>
      <c r="F6582" s="1" t="s">
        <v>23</v>
      </c>
      <c r="G6582" s="1" t="s">
        <v>17</v>
      </c>
      <c r="H6582" s="1" t="s">
        <v>18</v>
      </c>
      <c r="I6582" s="1">
        <v>22.71</v>
      </c>
      <c r="J6582" s="1" t="s">
        <v>24</v>
      </c>
      <c r="K6582" s="1" t="s">
        <v>996</v>
      </c>
      <c r="L6582" s="1">
        <v>5</v>
      </c>
      <c r="P6582" s="2">
        <f t="shared" si="428"/>
        <v>84.8</v>
      </c>
      <c r="R6582" t="str">
        <f t="shared" si="425"/>
        <v/>
      </c>
    </row>
    <row r="6583" spans="1:18" ht="20.399999999999999" x14ac:dyDescent="0.35">
      <c r="A6583" s="1">
        <v>6581</v>
      </c>
      <c r="B6583" s="1" t="s">
        <v>454</v>
      </c>
      <c r="C6583" s="1" t="s">
        <v>74</v>
      </c>
      <c r="D6583" s="1">
        <v>2011</v>
      </c>
      <c r="E6583" s="1">
        <v>82831</v>
      </c>
      <c r="F6583" s="1" t="s">
        <v>23</v>
      </c>
      <c r="G6583" s="1" t="s">
        <v>17</v>
      </c>
      <c r="H6583" s="1" t="s">
        <v>36</v>
      </c>
      <c r="I6583" s="1">
        <v>12.8</v>
      </c>
      <c r="J6583" s="1" t="s">
        <v>24</v>
      </c>
      <c r="K6583" s="1" t="s">
        <v>93</v>
      </c>
      <c r="L6583" s="1">
        <v>7</v>
      </c>
      <c r="P6583" s="2">
        <f t="shared" si="428"/>
        <v>102</v>
      </c>
      <c r="R6583" t="str">
        <f t="shared" si="425"/>
        <v/>
      </c>
    </row>
    <row r="6584" spans="1:18" ht="20.399999999999999" x14ac:dyDescent="0.35">
      <c r="A6584" s="1">
        <v>6582</v>
      </c>
      <c r="B6584" s="1" t="s">
        <v>2015</v>
      </c>
      <c r="C6584" s="1" t="s">
        <v>15</v>
      </c>
      <c r="D6584" s="1">
        <v>2010</v>
      </c>
      <c r="E6584" s="1">
        <v>52000</v>
      </c>
      <c r="F6584" s="1" t="s">
        <v>28</v>
      </c>
      <c r="G6584" s="1" t="s">
        <v>17</v>
      </c>
      <c r="H6584" s="1" t="s">
        <v>18</v>
      </c>
      <c r="I6584" s="1">
        <v>17</v>
      </c>
      <c r="J6584" s="1" t="s">
        <v>24</v>
      </c>
      <c r="K6584" s="1" t="s">
        <v>466</v>
      </c>
      <c r="L6584" s="1">
        <v>5</v>
      </c>
      <c r="P6584" s="2">
        <f t="shared" si="428"/>
        <v>118</v>
      </c>
      <c r="R6584" t="str">
        <f t="shared" si="425"/>
        <v/>
      </c>
    </row>
    <row r="6585" spans="1:18" ht="20.399999999999999" x14ac:dyDescent="0.35">
      <c r="A6585" s="1">
        <v>6583</v>
      </c>
      <c r="B6585" s="1" t="s">
        <v>59</v>
      </c>
      <c r="C6585" s="1" t="s">
        <v>39</v>
      </c>
      <c r="D6585" s="1">
        <v>2015</v>
      </c>
      <c r="E6585" s="1">
        <v>39736</v>
      </c>
      <c r="F6585" s="1" t="s">
        <v>23</v>
      </c>
      <c r="G6585" s="1" t="s">
        <v>17</v>
      </c>
      <c r="H6585" s="1" t="s">
        <v>18</v>
      </c>
      <c r="I6585" s="1">
        <v>25.2</v>
      </c>
      <c r="J6585" s="1" t="s">
        <v>24</v>
      </c>
      <c r="K6585" s="1" t="s">
        <v>51</v>
      </c>
      <c r="L6585" s="1">
        <v>5</v>
      </c>
      <c r="P6585" s="2">
        <f t="shared" si="428"/>
        <v>74</v>
      </c>
      <c r="R6585" t="str">
        <f t="shared" si="425"/>
        <v/>
      </c>
    </row>
    <row r="6586" spans="1:18" ht="20.399999999999999" x14ac:dyDescent="0.35">
      <c r="A6586" s="1">
        <v>6584</v>
      </c>
      <c r="B6586" s="1" t="s">
        <v>653</v>
      </c>
      <c r="C6586" s="1" t="s">
        <v>15</v>
      </c>
      <c r="D6586" s="1">
        <v>2014</v>
      </c>
      <c r="E6586" s="1">
        <v>26500</v>
      </c>
      <c r="F6586" s="1" t="s">
        <v>23</v>
      </c>
      <c r="G6586" s="1" t="s">
        <v>17</v>
      </c>
      <c r="H6586" s="1" t="s">
        <v>18</v>
      </c>
      <c r="I6586" s="1">
        <v>19.010000000000002</v>
      </c>
      <c r="J6586" s="1" t="s">
        <v>24</v>
      </c>
      <c r="K6586" s="1" t="s">
        <v>95</v>
      </c>
      <c r="L6586" s="1">
        <v>5</v>
      </c>
      <c r="P6586" s="2">
        <f t="shared" si="428"/>
        <v>108.45</v>
      </c>
      <c r="R6586" t="str">
        <f t="shared" si="425"/>
        <v/>
      </c>
    </row>
    <row r="6587" spans="1:18" ht="20.399999999999999" x14ac:dyDescent="0.35">
      <c r="A6587" s="1">
        <v>6585</v>
      </c>
      <c r="B6587" s="1" t="s">
        <v>988</v>
      </c>
      <c r="C6587" s="1" t="s">
        <v>15</v>
      </c>
      <c r="D6587" s="1">
        <v>2010</v>
      </c>
      <c r="E6587" s="1">
        <v>40000</v>
      </c>
      <c r="F6587" s="1" t="s">
        <v>28</v>
      </c>
      <c r="G6587" s="1" t="s">
        <v>17</v>
      </c>
      <c r="H6587" s="1" t="s">
        <v>18</v>
      </c>
      <c r="I6587" s="1">
        <v>22</v>
      </c>
      <c r="J6587" s="1" t="s">
        <v>24</v>
      </c>
      <c r="K6587" s="1" t="s">
        <v>291</v>
      </c>
      <c r="L6587" s="1">
        <v>5</v>
      </c>
      <c r="M6587" s="1" t="s">
        <v>2673</v>
      </c>
      <c r="P6587" s="2">
        <f t="shared" si="428"/>
        <v>81.8</v>
      </c>
      <c r="Q6587">
        <f t="shared" si="427"/>
        <v>767000</v>
      </c>
      <c r="R6587">
        <f t="shared" si="425"/>
        <v>99.989335071707956</v>
      </c>
    </row>
    <row r="6588" spans="1:18" ht="20.399999999999999" x14ac:dyDescent="0.35">
      <c r="A6588" s="1">
        <v>6586</v>
      </c>
      <c r="B6588" s="1" t="s">
        <v>2107</v>
      </c>
      <c r="C6588" s="1" t="s">
        <v>34</v>
      </c>
      <c r="D6588" s="1">
        <v>2019</v>
      </c>
      <c r="E6588" s="1">
        <v>5752</v>
      </c>
      <c r="F6588" s="1" t="s">
        <v>23</v>
      </c>
      <c r="G6588" s="1" t="s">
        <v>17</v>
      </c>
      <c r="H6588" s="1" t="s">
        <v>18</v>
      </c>
      <c r="I6588" s="1">
        <v>16.3</v>
      </c>
      <c r="J6588" s="1" t="s">
        <v>24</v>
      </c>
      <c r="K6588" s="1" t="s">
        <v>163</v>
      </c>
      <c r="L6588" s="1">
        <v>5</v>
      </c>
      <c r="M6588" s="1" t="s">
        <v>2959</v>
      </c>
      <c r="P6588" s="2">
        <f t="shared" si="428"/>
        <v>170</v>
      </c>
      <c r="Q6588">
        <f t="shared" si="427"/>
        <v>2756000</v>
      </c>
      <c r="R6588">
        <f t="shared" si="425"/>
        <v>99.993831640058048</v>
      </c>
    </row>
    <row r="6589" spans="1:18" ht="20.399999999999999" x14ac:dyDescent="0.35">
      <c r="A6589" s="1">
        <v>6587</v>
      </c>
      <c r="B6589" s="1" t="s">
        <v>180</v>
      </c>
      <c r="C6589" s="1" t="s">
        <v>27</v>
      </c>
      <c r="D6589" s="1">
        <v>2015</v>
      </c>
      <c r="E6589" s="1">
        <v>54000</v>
      </c>
      <c r="F6589" s="1" t="s">
        <v>23</v>
      </c>
      <c r="G6589" s="1" t="s">
        <v>17</v>
      </c>
      <c r="H6589" s="1" t="s">
        <v>36</v>
      </c>
      <c r="I6589" s="1">
        <v>19.64</v>
      </c>
      <c r="J6589" s="1" t="s">
        <v>24</v>
      </c>
      <c r="K6589" s="1" t="s">
        <v>181</v>
      </c>
      <c r="L6589" s="1">
        <v>5</v>
      </c>
      <c r="M6589" s="1" t="s">
        <v>2342</v>
      </c>
      <c r="P6589" s="2">
        <f t="shared" si="428"/>
        <v>108.5</v>
      </c>
      <c r="Q6589">
        <f t="shared" si="427"/>
        <v>1700000</v>
      </c>
      <c r="R6589">
        <f t="shared" si="425"/>
        <v>99.993617647058812</v>
      </c>
    </row>
    <row r="6590" spans="1:18" ht="20.399999999999999" x14ac:dyDescent="0.35">
      <c r="A6590" s="1">
        <v>6588</v>
      </c>
      <c r="B6590" s="1" t="s">
        <v>392</v>
      </c>
      <c r="C6590" s="1" t="s">
        <v>57</v>
      </c>
      <c r="D6590" s="1">
        <v>2014</v>
      </c>
      <c r="E6590" s="1">
        <v>54841</v>
      </c>
      <c r="F6590" s="1" t="s">
        <v>28</v>
      </c>
      <c r="G6590" s="1" t="s">
        <v>17</v>
      </c>
      <c r="H6590" s="1" t="s">
        <v>18</v>
      </c>
      <c r="I6590" s="1">
        <v>22.5</v>
      </c>
      <c r="J6590" s="1" t="s">
        <v>24</v>
      </c>
      <c r="K6590" s="1" t="s">
        <v>398</v>
      </c>
      <c r="L6590" s="1">
        <v>5</v>
      </c>
      <c r="M6590" s="1" t="s">
        <v>2960</v>
      </c>
      <c r="P6590" s="2">
        <f t="shared" si="428"/>
        <v>67.040000000000006</v>
      </c>
      <c r="Q6590">
        <f t="shared" si="427"/>
        <v>475000</v>
      </c>
      <c r="R6590">
        <f t="shared" si="425"/>
        <v>99.985886315789472</v>
      </c>
    </row>
    <row r="6591" spans="1:18" ht="20.399999999999999" x14ac:dyDescent="0.35">
      <c r="A6591" s="1">
        <v>6589</v>
      </c>
      <c r="B6591" s="1" t="s">
        <v>655</v>
      </c>
      <c r="C6591" s="1" t="s">
        <v>39</v>
      </c>
      <c r="D6591" s="1">
        <v>2014</v>
      </c>
      <c r="E6591" s="1">
        <v>34000</v>
      </c>
      <c r="F6591" s="1" t="s">
        <v>23</v>
      </c>
      <c r="G6591" s="1" t="s">
        <v>17</v>
      </c>
      <c r="H6591" s="1" t="s">
        <v>18</v>
      </c>
      <c r="I6591" s="1">
        <v>22.7</v>
      </c>
      <c r="J6591" s="1" t="s">
        <v>24</v>
      </c>
      <c r="K6591" s="1" t="s">
        <v>210</v>
      </c>
      <c r="L6591" s="1">
        <v>5</v>
      </c>
      <c r="P6591" s="2">
        <f t="shared" si="428"/>
        <v>89.84</v>
      </c>
      <c r="R6591" t="str">
        <f t="shared" si="425"/>
        <v/>
      </c>
    </row>
    <row r="6592" spans="1:18" ht="20.399999999999999" x14ac:dyDescent="0.35">
      <c r="A6592" s="1">
        <v>6590</v>
      </c>
      <c r="B6592" s="1" t="s">
        <v>1937</v>
      </c>
      <c r="C6592" s="1" t="s">
        <v>129</v>
      </c>
      <c r="D6592" s="1">
        <v>2012</v>
      </c>
      <c r="E6592" s="1">
        <v>16000</v>
      </c>
      <c r="F6592" s="1" t="s">
        <v>28</v>
      </c>
      <c r="G6592" s="1" t="s">
        <v>17</v>
      </c>
      <c r="H6592" s="1" t="s">
        <v>18</v>
      </c>
      <c r="I6592" s="1">
        <v>19.399999999999999</v>
      </c>
      <c r="J6592" s="1" t="s">
        <v>24</v>
      </c>
      <c r="K6592" s="1" t="s">
        <v>184</v>
      </c>
      <c r="L6592" s="1">
        <v>5</v>
      </c>
      <c r="P6592" s="2">
        <f t="shared" si="428"/>
        <v>86.8</v>
      </c>
      <c r="R6592" t="str">
        <f t="shared" si="425"/>
        <v/>
      </c>
    </row>
    <row r="6593" spans="1:18" ht="20.399999999999999" x14ac:dyDescent="0.35">
      <c r="A6593" s="1">
        <v>6591</v>
      </c>
      <c r="B6593" s="1" t="s">
        <v>187</v>
      </c>
      <c r="C6593" s="1" t="s">
        <v>22</v>
      </c>
      <c r="D6593" s="1">
        <v>2009</v>
      </c>
      <c r="E6593" s="1">
        <v>134000</v>
      </c>
      <c r="F6593" s="1" t="s">
        <v>23</v>
      </c>
      <c r="G6593" s="1" t="s">
        <v>17</v>
      </c>
      <c r="H6593" s="1" t="s">
        <v>18</v>
      </c>
      <c r="I6593" s="1">
        <v>17.8</v>
      </c>
      <c r="J6593" s="1" t="s">
        <v>24</v>
      </c>
      <c r="K6593" s="1" t="s">
        <v>188</v>
      </c>
      <c r="L6593" s="1">
        <v>5</v>
      </c>
      <c r="P6593" s="2"/>
      <c r="R6593" t="str">
        <f t="shared" si="425"/>
        <v/>
      </c>
    </row>
    <row r="6594" spans="1:18" ht="20.399999999999999" x14ac:dyDescent="0.35">
      <c r="A6594" s="1">
        <v>6592</v>
      </c>
      <c r="B6594" s="1" t="s">
        <v>2787</v>
      </c>
      <c r="C6594" s="1" t="s">
        <v>15</v>
      </c>
      <c r="D6594" s="1">
        <v>2017</v>
      </c>
      <c r="E6594" s="1">
        <v>24000</v>
      </c>
      <c r="F6594" s="1" t="s">
        <v>23</v>
      </c>
      <c r="G6594" s="1" t="s">
        <v>35</v>
      </c>
      <c r="H6594" s="1" t="s">
        <v>18</v>
      </c>
      <c r="I6594" s="1">
        <v>18.190000000000001</v>
      </c>
      <c r="J6594" s="1" t="s">
        <v>24</v>
      </c>
      <c r="K6594" s="1" t="s">
        <v>1096</v>
      </c>
      <c r="L6594" s="1">
        <v>5</v>
      </c>
      <c r="M6594" s="1" t="s">
        <v>2788</v>
      </c>
      <c r="P6594" s="2">
        <f t="shared" ref="P6594:P6626" si="429">--LEFT(K6594, FIND(" ", K6594) - 1)</f>
        <v>174.5</v>
      </c>
      <c r="Q6594">
        <f t="shared" si="427"/>
        <v>4072999.9999999995</v>
      </c>
      <c r="R6594">
        <f t="shared" si="425"/>
        <v>99.995715688681557</v>
      </c>
    </row>
    <row r="6595" spans="1:18" ht="20.399999999999999" x14ac:dyDescent="0.35">
      <c r="A6595" s="1">
        <v>6593</v>
      </c>
      <c r="B6595" s="1" t="s">
        <v>797</v>
      </c>
      <c r="C6595" s="1" t="s">
        <v>74</v>
      </c>
      <c r="D6595" s="1">
        <v>2013</v>
      </c>
      <c r="E6595" s="1">
        <v>60000</v>
      </c>
      <c r="F6595" s="1" t="s">
        <v>23</v>
      </c>
      <c r="G6595" s="1" t="s">
        <v>17</v>
      </c>
      <c r="H6595" s="1" t="s">
        <v>18</v>
      </c>
      <c r="I6595" s="1">
        <v>14</v>
      </c>
      <c r="J6595" s="1" t="s">
        <v>24</v>
      </c>
      <c r="K6595" s="1" t="s">
        <v>331</v>
      </c>
      <c r="L6595" s="1">
        <v>8</v>
      </c>
      <c r="P6595" s="2">
        <f t="shared" si="429"/>
        <v>112</v>
      </c>
      <c r="R6595" t="str">
        <f t="shared" si="425"/>
        <v/>
      </c>
    </row>
    <row r="6596" spans="1:18" ht="20.399999999999999" x14ac:dyDescent="0.35">
      <c r="A6596" s="1">
        <v>6594</v>
      </c>
      <c r="B6596" s="1" t="s">
        <v>2961</v>
      </c>
      <c r="C6596" s="1" t="s">
        <v>53</v>
      </c>
      <c r="D6596" s="1">
        <v>2015</v>
      </c>
      <c r="E6596" s="1">
        <v>58469</v>
      </c>
      <c r="F6596" s="1" t="s">
        <v>28</v>
      </c>
      <c r="G6596" s="1" t="s">
        <v>17</v>
      </c>
      <c r="H6596" s="1" t="s">
        <v>18</v>
      </c>
      <c r="I6596" s="1">
        <v>20.3</v>
      </c>
      <c r="J6596" s="1" t="s">
        <v>24</v>
      </c>
      <c r="K6596" s="1" t="s">
        <v>351</v>
      </c>
      <c r="L6596" s="1">
        <v>5</v>
      </c>
      <c r="P6596" s="2">
        <f t="shared" si="429"/>
        <v>68.05</v>
      </c>
      <c r="R6596" t="str">
        <f t="shared" si="425"/>
        <v/>
      </c>
    </row>
    <row r="6597" spans="1:18" ht="20.399999999999999" x14ac:dyDescent="0.35">
      <c r="A6597" s="1">
        <v>6595</v>
      </c>
      <c r="B6597" s="1" t="s">
        <v>213</v>
      </c>
      <c r="C6597" s="1" t="s">
        <v>22</v>
      </c>
      <c r="D6597" s="1">
        <v>2011</v>
      </c>
      <c r="E6597" s="1">
        <v>110000</v>
      </c>
      <c r="F6597" s="1" t="s">
        <v>23</v>
      </c>
      <c r="G6597" s="1" t="s">
        <v>17</v>
      </c>
      <c r="H6597" s="1" t="s">
        <v>36</v>
      </c>
      <c r="I6597" s="1">
        <v>22.07</v>
      </c>
      <c r="J6597" s="1" t="s">
        <v>24</v>
      </c>
      <c r="K6597" s="1" t="s">
        <v>114</v>
      </c>
      <c r="L6597" s="1">
        <v>5</v>
      </c>
      <c r="P6597" s="2">
        <f t="shared" si="429"/>
        <v>73.900000000000006</v>
      </c>
      <c r="R6597" t="str">
        <f t="shared" si="425"/>
        <v/>
      </c>
    </row>
    <row r="6598" spans="1:18" ht="20.399999999999999" x14ac:dyDescent="0.35">
      <c r="A6598" s="1">
        <v>6596</v>
      </c>
      <c r="B6598" s="1" t="s">
        <v>123</v>
      </c>
      <c r="C6598" s="1" t="s">
        <v>53</v>
      </c>
      <c r="D6598" s="1">
        <v>2018</v>
      </c>
      <c r="E6598" s="1">
        <v>21127</v>
      </c>
      <c r="F6598" s="1" t="s">
        <v>28</v>
      </c>
      <c r="G6598" s="1" t="s">
        <v>35</v>
      </c>
      <c r="H6598" s="1" t="s">
        <v>18</v>
      </c>
      <c r="I6598" s="1">
        <v>14.62</v>
      </c>
      <c r="J6598" s="1" t="s">
        <v>24</v>
      </c>
      <c r="K6598" s="1" t="s">
        <v>124</v>
      </c>
      <c r="L6598" s="1">
        <v>5</v>
      </c>
      <c r="M6598" s="1" t="s">
        <v>1353</v>
      </c>
      <c r="P6598" s="2">
        <f t="shared" si="429"/>
        <v>149.91999999999999</v>
      </c>
      <c r="Q6598">
        <f t="shared" si="427"/>
        <v>2177000</v>
      </c>
      <c r="R6598">
        <f t="shared" si="425"/>
        <v>99.993113458888388</v>
      </c>
    </row>
    <row r="6599" spans="1:18" ht="20.399999999999999" x14ac:dyDescent="0.35">
      <c r="A6599" s="1">
        <v>6597</v>
      </c>
      <c r="B6599" s="1" t="s">
        <v>2962</v>
      </c>
      <c r="C6599" s="1" t="s">
        <v>22</v>
      </c>
      <c r="D6599" s="1">
        <v>2013</v>
      </c>
      <c r="E6599" s="1">
        <v>56000</v>
      </c>
      <c r="F6599" s="1" t="s">
        <v>28</v>
      </c>
      <c r="G6599" s="1" t="s">
        <v>17</v>
      </c>
      <c r="H6599" s="1" t="s">
        <v>18</v>
      </c>
      <c r="I6599" s="1">
        <v>12.4</v>
      </c>
      <c r="J6599" s="1" t="s">
        <v>24</v>
      </c>
      <c r="K6599" s="1" t="s">
        <v>190</v>
      </c>
      <c r="L6599" s="1">
        <v>8</v>
      </c>
      <c r="P6599" s="2">
        <f t="shared" si="429"/>
        <v>132</v>
      </c>
      <c r="R6599" t="str">
        <f t="shared" si="425"/>
        <v/>
      </c>
    </row>
    <row r="6600" spans="1:18" ht="20.399999999999999" x14ac:dyDescent="0.35">
      <c r="A6600" s="1">
        <v>6598</v>
      </c>
      <c r="B6600" s="1" t="s">
        <v>2963</v>
      </c>
      <c r="C6600" s="1" t="s">
        <v>15</v>
      </c>
      <c r="D6600" s="1">
        <v>2014</v>
      </c>
      <c r="E6600" s="1">
        <v>101000</v>
      </c>
      <c r="F6600" s="1" t="s">
        <v>23</v>
      </c>
      <c r="G6600" s="1" t="s">
        <v>17</v>
      </c>
      <c r="H6600" s="1" t="s">
        <v>18</v>
      </c>
      <c r="I6600" s="1">
        <v>14.02</v>
      </c>
      <c r="J6600" s="1" t="s">
        <v>24</v>
      </c>
      <c r="K6600" s="1" t="s">
        <v>961</v>
      </c>
      <c r="L6600" s="1">
        <v>8</v>
      </c>
      <c r="P6600" s="2">
        <f t="shared" si="429"/>
        <v>118.3</v>
      </c>
      <c r="R6600" t="str">
        <f t="shared" si="425"/>
        <v/>
      </c>
    </row>
    <row r="6601" spans="1:18" ht="20.399999999999999" x14ac:dyDescent="0.35">
      <c r="A6601" s="1">
        <v>6599</v>
      </c>
      <c r="B6601" s="1" t="s">
        <v>418</v>
      </c>
      <c r="C6601" s="1" t="s">
        <v>39</v>
      </c>
      <c r="D6601" s="1">
        <v>2018</v>
      </c>
      <c r="E6601" s="1">
        <v>13664</v>
      </c>
      <c r="F6601" s="1" t="s">
        <v>28</v>
      </c>
      <c r="G6601" s="1" t="s">
        <v>17</v>
      </c>
      <c r="H6601" s="1" t="s">
        <v>18</v>
      </c>
      <c r="I6601" s="1">
        <v>18.600000000000001</v>
      </c>
      <c r="J6601" s="1" t="s">
        <v>24</v>
      </c>
      <c r="K6601" s="1" t="s">
        <v>368</v>
      </c>
      <c r="L6601" s="1">
        <v>5</v>
      </c>
      <c r="P6601" s="2">
        <f t="shared" si="429"/>
        <v>81.83</v>
      </c>
      <c r="R6601" t="str">
        <f t="shared" si="425"/>
        <v/>
      </c>
    </row>
    <row r="6602" spans="1:18" ht="20.399999999999999" x14ac:dyDescent="0.35">
      <c r="A6602" s="1">
        <v>6600</v>
      </c>
      <c r="B6602" s="1" t="s">
        <v>1616</v>
      </c>
      <c r="C6602" s="1" t="s">
        <v>15</v>
      </c>
      <c r="D6602" s="1">
        <v>2014</v>
      </c>
      <c r="E6602" s="1">
        <v>65371</v>
      </c>
      <c r="F6602" s="1" t="s">
        <v>23</v>
      </c>
      <c r="G6602" s="1" t="s">
        <v>17</v>
      </c>
      <c r="H6602" s="1" t="s">
        <v>18</v>
      </c>
      <c r="I6602" s="1">
        <v>19.010000000000002</v>
      </c>
      <c r="J6602" s="1" t="s">
        <v>24</v>
      </c>
      <c r="K6602" s="1" t="s">
        <v>95</v>
      </c>
      <c r="L6602" s="1">
        <v>5</v>
      </c>
      <c r="P6602" s="2">
        <f t="shared" si="429"/>
        <v>108.45</v>
      </c>
      <c r="R6602" t="str">
        <f t="shared" si="425"/>
        <v/>
      </c>
    </row>
    <row r="6603" spans="1:18" ht="20.399999999999999" x14ac:dyDescent="0.35">
      <c r="A6603" s="1">
        <v>6601</v>
      </c>
      <c r="B6603" s="1" t="s">
        <v>2294</v>
      </c>
      <c r="C6603" s="1" t="s">
        <v>61</v>
      </c>
      <c r="D6603" s="1">
        <v>2014</v>
      </c>
      <c r="E6603" s="1">
        <v>70428</v>
      </c>
      <c r="F6603" s="1" t="s">
        <v>28</v>
      </c>
      <c r="G6603" s="1" t="s">
        <v>17</v>
      </c>
      <c r="H6603" s="1" t="s">
        <v>18</v>
      </c>
      <c r="I6603" s="1">
        <v>17</v>
      </c>
      <c r="J6603" s="1" t="s">
        <v>24</v>
      </c>
      <c r="K6603" s="1" t="s">
        <v>283</v>
      </c>
      <c r="L6603" s="1">
        <v>5</v>
      </c>
      <c r="M6603" s="1" t="s">
        <v>1724</v>
      </c>
      <c r="P6603" s="2">
        <f t="shared" si="429"/>
        <v>121.3</v>
      </c>
      <c r="Q6603">
        <f t="shared" ref="Q6603:Q6652" si="430">VALUE(SUBSTITUTE(SUBSTITUTE(TRIM(M6603), CHAR(160), ""), " Lakh", "")) * 100000</f>
        <v>1147000</v>
      </c>
      <c r="R6603">
        <f t="shared" si="425"/>
        <v>99.989424585876193</v>
      </c>
    </row>
    <row r="6604" spans="1:18" ht="20.399999999999999" x14ac:dyDescent="0.35">
      <c r="A6604" s="1">
        <v>6602</v>
      </c>
      <c r="B6604" s="1" t="s">
        <v>816</v>
      </c>
      <c r="C6604" s="1" t="s">
        <v>74</v>
      </c>
      <c r="D6604" s="1">
        <v>2012</v>
      </c>
      <c r="E6604" s="1">
        <v>69010</v>
      </c>
      <c r="F6604" s="1" t="s">
        <v>23</v>
      </c>
      <c r="G6604" s="1" t="s">
        <v>17</v>
      </c>
      <c r="H6604" s="1" t="s">
        <v>18</v>
      </c>
      <c r="I6604" s="1">
        <v>22.32</v>
      </c>
      <c r="J6604" s="1" t="s">
        <v>24</v>
      </c>
      <c r="K6604" s="1" t="s">
        <v>817</v>
      </c>
      <c r="L6604" s="1">
        <v>5</v>
      </c>
      <c r="P6604" s="2">
        <f t="shared" si="429"/>
        <v>126.3</v>
      </c>
      <c r="R6604" t="str">
        <f t="shared" si="425"/>
        <v/>
      </c>
    </row>
    <row r="6605" spans="1:18" ht="20.399999999999999" x14ac:dyDescent="0.35">
      <c r="A6605" s="1">
        <v>6603</v>
      </c>
      <c r="B6605" s="1" t="s">
        <v>553</v>
      </c>
      <c r="C6605" s="1" t="s">
        <v>57</v>
      </c>
      <c r="D6605" s="1">
        <v>2017</v>
      </c>
      <c r="E6605" s="1">
        <v>68000</v>
      </c>
      <c r="F6605" s="1" t="s">
        <v>28</v>
      </c>
      <c r="G6605" s="1" t="s">
        <v>17</v>
      </c>
      <c r="H6605" s="1" t="s">
        <v>18</v>
      </c>
      <c r="I6605" s="1">
        <v>24.7</v>
      </c>
      <c r="J6605" s="1" t="s">
        <v>24</v>
      </c>
      <c r="K6605" s="1" t="s">
        <v>464</v>
      </c>
      <c r="L6605" s="1">
        <v>5</v>
      </c>
      <c r="P6605" s="2">
        <f t="shared" si="429"/>
        <v>47.3</v>
      </c>
      <c r="R6605" t="str">
        <f t="shared" ref="R6605:R6668" si="431">IF(Q6605&lt;&gt;"", ((Q6605 - P6605) / Q6605) * 100, "")</f>
        <v/>
      </c>
    </row>
    <row r="6606" spans="1:18" ht="20.399999999999999" x14ac:dyDescent="0.35">
      <c r="A6606" s="1">
        <v>6604</v>
      </c>
      <c r="B6606" s="1" t="s">
        <v>1383</v>
      </c>
      <c r="C6606" s="1" t="s">
        <v>57</v>
      </c>
      <c r="D6606" s="1">
        <v>2012</v>
      </c>
      <c r="E6606" s="1">
        <v>45000</v>
      </c>
      <c r="F6606" s="1" t="s">
        <v>23</v>
      </c>
      <c r="G6606" s="1" t="s">
        <v>17</v>
      </c>
      <c r="H6606" s="1" t="s">
        <v>18</v>
      </c>
      <c r="I6606" s="1">
        <v>21.64</v>
      </c>
      <c r="J6606" s="1" t="s">
        <v>24</v>
      </c>
      <c r="K6606" s="1" t="s">
        <v>996</v>
      </c>
      <c r="L6606" s="1">
        <v>5</v>
      </c>
      <c r="P6606" s="2">
        <f t="shared" si="429"/>
        <v>84.8</v>
      </c>
      <c r="R6606" t="str">
        <f t="shared" si="431"/>
        <v/>
      </c>
    </row>
    <row r="6607" spans="1:18" ht="20.399999999999999" x14ac:dyDescent="0.35">
      <c r="A6607" s="1">
        <v>6605</v>
      </c>
      <c r="B6607" s="1" t="s">
        <v>1008</v>
      </c>
      <c r="C6607" s="1" t="s">
        <v>129</v>
      </c>
      <c r="D6607" s="1">
        <v>2017</v>
      </c>
      <c r="E6607" s="1">
        <v>55945</v>
      </c>
      <c r="F6607" s="1" t="s">
        <v>23</v>
      </c>
      <c r="G6607" s="1" t="s">
        <v>17</v>
      </c>
      <c r="H6607" s="1" t="s">
        <v>18</v>
      </c>
      <c r="I6607" s="1">
        <v>19.3</v>
      </c>
      <c r="J6607" s="1" t="s">
        <v>24</v>
      </c>
      <c r="K6607" s="1" t="s">
        <v>114</v>
      </c>
      <c r="L6607" s="1">
        <v>5</v>
      </c>
      <c r="P6607" s="2">
        <f t="shared" si="429"/>
        <v>73.900000000000006</v>
      </c>
      <c r="R6607" t="str">
        <f t="shared" si="431"/>
        <v/>
      </c>
    </row>
    <row r="6608" spans="1:18" ht="20.399999999999999" x14ac:dyDescent="0.35">
      <c r="A6608" s="1">
        <v>6606</v>
      </c>
      <c r="B6608" s="1" t="s">
        <v>1952</v>
      </c>
      <c r="C6608" s="1" t="s">
        <v>39</v>
      </c>
      <c r="D6608" s="1">
        <v>2013</v>
      </c>
      <c r="E6608" s="1">
        <v>70000</v>
      </c>
      <c r="F6608" s="1" t="s">
        <v>23</v>
      </c>
      <c r="G6608" s="1" t="s">
        <v>17</v>
      </c>
      <c r="H6608" s="1" t="s">
        <v>18</v>
      </c>
      <c r="I6608" s="1">
        <v>22.1</v>
      </c>
      <c r="J6608" s="1" t="s">
        <v>24</v>
      </c>
      <c r="K6608" s="1" t="s">
        <v>1953</v>
      </c>
      <c r="L6608" s="1">
        <v>5</v>
      </c>
      <c r="P6608" s="2">
        <f t="shared" si="429"/>
        <v>76.900000000000006</v>
      </c>
      <c r="R6608" t="str">
        <f t="shared" si="431"/>
        <v/>
      </c>
    </row>
    <row r="6609" spans="1:18" ht="20.399999999999999" x14ac:dyDescent="0.35">
      <c r="A6609" s="1">
        <v>6607</v>
      </c>
      <c r="B6609" s="1" t="s">
        <v>392</v>
      </c>
      <c r="C6609" s="1" t="s">
        <v>15</v>
      </c>
      <c r="D6609" s="1">
        <v>2014</v>
      </c>
      <c r="E6609" s="1">
        <v>12000</v>
      </c>
      <c r="F6609" s="1" t="s">
        <v>28</v>
      </c>
      <c r="G6609" s="1" t="s">
        <v>17</v>
      </c>
      <c r="H6609" s="1" t="s">
        <v>18</v>
      </c>
      <c r="I6609" s="1">
        <v>18.899999999999999</v>
      </c>
      <c r="J6609" s="1" t="s">
        <v>24</v>
      </c>
      <c r="K6609" s="1" t="s">
        <v>88</v>
      </c>
      <c r="L6609" s="1">
        <v>5</v>
      </c>
      <c r="P6609" s="2">
        <f t="shared" si="429"/>
        <v>67.099999999999994</v>
      </c>
      <c r="R6609" t="str">
        <f t="shared" si="431"/>
        <v/>
      </c>
    </row>
    <row r="6610" spans="1:18" ht="20.399999999999999" x14ac:dyDescent="0.35">
      <c r="A6610" s="1">
        <v>6608</v>
      </c>
      <c r="B6610" s="1" t="s">
        <v>777</v>
      </c>
      <c r="C6610" s="1" t="s">
        <v>34</v>
      </c>
      <c r="D6610" s="1">
        <v>2019</v>
      </c>
      <c r="E6610" s="1">
        <v>10660</v>
      </c>
      <c r="F6610" s="1" t="s">
        <v>28</v>
      </c>
      <c r="G6610" s="1" t="s">
        <v>35</v>
      </c>
      <c r="H6610" s="1" t="s">
        <v>18</v>
      </c>
      <c r="I6610" s="1">
        <v>14.28</v>
      </c>
      <c r="J6610" s="1" t="s">
        <v>24</v>
      </c>
      <c r="K6610" s="1" t="s">
        <v>127</v>
      </c>
      <c r="L6610" s="1">
        <v>5</v>
      </c>
      <c r="P6610" s="2">
        <f t="shared" si="429"/>
        <v>138.03</v>
      </c>
      <c r="R6610" t="str">
        <f t="shared" si="431"/>
        <v/>
      </c>
    </row>
    <row r="6611" spans="1:18" ht="20.399999999999999" x14ac:dyDescent="0.35">
      <c r="A6611" s="1">
        <v>6609</v>
      </c>
      <c r="B6611" s="1" t="s">
        <v>704</v>
      </c>
      <c r="C6611" s="1" t="s">
        <v>61</v>
      </c>
      <c r="D6611" s="1">
        <v>2012</v>
      </c>
      <c r="E6611" s="1">
        <v>52052</v>
      </c>
      <c r="F6611" s="1" t="s">
        <v>28</v>
      </c>
      <c r="G6611" s="1" t="s">
        <v>17</v>
      </c>
      <c r="H6611" s="1" t="s">
        <v>18</v>
      </c>
      <c r="I6611" s="1">
        <v>16.78</v>
      </c>
      <c r="J6611" s="1" t="s">
        <v>24</v>
      </c>
      <c r="K6611" s="1" t="s">
        <v>333</v>
      </c>
      <c r="L6611" s="1">
        <v>5</v>
      </c>
      <c r="P6611" s="2">
        <f t="shared" si="429"/>
        <v>88.73</v>
      </c>
      <c r="R6611" t="str">
        <f t="shared" si="431"/>
        <v/>
      </c>
    </row>
    <row r="6612" spans="1:18" ht="20.399999999999999" x14ac:dyDescent="0.35">
      <c r="A6612" s="1">
        <v>6610</v>
      </c>
      <c r="B6612" s="1" t="s">
        <v>600</v>
      </c>
      <c r="C6612" s="1" t="s">
        <v>27</v>
      </c>
      <c r="D6612" s="1">
        <v>2012</v>
      </c>
      <c r="E6612" s="1">
        <v>62940</v>
      </c>
      <c r="F6612" s="1" t="s">
        <v>23</v>
      </c>
      <c r="G6612" s="1" t="s">
        <v>35</v>
      </c>
      <c r="H6612" s="1" t="s">
        <v>36</v>
      </c>
      <c r="I6612" s="1">
        <v>14.84</v>
      </c>
      <c r="J6612" s="1" t="s">
        <v>24</v>
      </c>
      <c r="K6612" s="1" t="s">
        <v>163</v>
      </c>
      <c r="L6612" s="1">
        <v>5</v>
      </c>
      <c r="P6612" s="2">
        <f t="shared" si="429"/>
        <v>170</v>
      </c>
      <c r="R6612" t="str">
        <f t="shared" si="431"/>
        <v/>
      </c>
    </row>
    <row r="6613" spans="1:18" ht="20.399999999999999" x14ac:dyDescent="0.35">
      <c r="A6613" s="1">
        <v>6611</v>
      </c>
      <c r="B6613" s="1" t="s">
        <v>969</v>
      </c>
      <c r="C6613" s="1" t="s">
        <v>57</v>
      </c>
      <c r="D6613" s="1">
        <v>2012</v>
      </c>
      <c r="E6613" s="1">
        <v>102000</v>
      </c>
      <c r="F6613" s="1" t="s">
        <v>28</v>
      </c>
      <c r="G6613" s="1" t="s">
        <v>17</v>
      </c>
      <c r="H6613" s="1" t="s">
        <v>18</v>
      </c>
      <c r="I6613" s="1">
        <v>17.920000000000002</v>
      </c>
      <c r="J6613" s="1" t="s">
        <v>24</v>
      </c>
      <c r="K6613" s="1" t="s">
        <v>630</v>
      </c>
      <c r="L6613" s="1">
        <v>5</v>
      </c>
      <c r="P6613" s="2">
        <f t="shared" si="429"/>
        <v>62.1</v>
      </c>
      <c r="R6613" t="str">
        <f t="shared" si="431"/>
        <v/>
      </c>
    </row>
    <row r="6614" spans="1:18" ht="20.399999999999999" x14ac:dyDescent="0.35">
      <c r="A6614" s="1">
        <v>6612</v>
      </c>
      <c r="B6614" s="1" t="s">
        <v>474</v>
      </c>
      <c r="C6614" s="1" t="s">
        <v>27</v>
      </c>
      <c r="D6614" s="1">
        <v>2012</v>
      </c>
      <c r="E6614" s="1">
        <v>60000</v>
      </c>
      <c r="F6614" s="1" t="s">
        <v>23</v>
      </c>
      <c r="G6614" s="1" t="s">
        <v>17</v>
      </c>
      <c r="H6614" s="1" t="s">
        <v>18</v>
      </c>
      <c r="I6614" s="1">
        <v>20.54</v>
      </c>
      <c r="J6614" s="1" t="s">
        <v>24</v>
      </c>
      <c r="K6614" s="1" t="s">
        <v>49</v>
      </c>
      <c r="L6614" s="1">
        <v>5</v>
      </c>
      <c r="P6614" s="2">
        <f t="shared" si="429"/>
        <v>103.6</v>
      </c>
      <c r="R6614" t="str">
        <f t="shared" si="431"/>
        <v/>
      </c>
    </row>
    <row r="6615" spans="1:18" ht="20.399999999999999" x14ac:dyDescent="0.35">
      <c r="A6615" s="1">
        <v>6613</v>
      </c>
      <c r="B6615" s="1" t="s">
        <v>2271</v>
      </c>
      <c r="C6615" s="1" t="s">
        <v>22</v>
      </c>
      <c r="D6615" s="1">
        <v>2013</v>
      </c>
      <c r="E6615" s="1">
        <v>66000</v>
      </c>
      <c r="F6615" s="1" t="s">
        <v>28</v>
      </c>
      <c r="G6615" s="1" t="s">
        <v>35</v>
      </c>
      <c r="H6615" s="1" t="s">
        <v>18</v>
      </c>
      <c r="I6615" s="1">
        <v>17.97</v>
      </c>
      <c r="J6615" s="1" t="s">
        <v>24</v>
      </c>
      <c r="K6615" s="1" t="s">
        <v>842</v>
      </c>
      <c r="L6615" s="1">
        <v>5</v>
      </c>
      <c r="P6615" s="2">
        <f t="shared" si="429"/>
        <v>99.6</v>
      </c>
      <c r="R6615" t="str">
        <f t="shared" si="431"/>
        <v/>
      </c>
    </row>
    <row r="6616" spans="1:18" ht="20.399999999999999" x14ac:dyDescent="0.35">
      <c r="A6616" s="1">
        <v>6614</v>
      </c>
      <c r="B6616" s="1" t="s">
        <v>499</v>
      </c>
      <c r="C6616" s="1" t="s">
        <v>39</v>
      </c>
      <c r="D6616" s="1">
        <v>2012</v>
      </c>
      <c r="E6616" s="1">
        <v>41000</v>
      </c>
      <c r="F6616" s="1" t="s">
        <v>28</v>
      </c>
      <c r="G6616" s="1" t="s">
        <v>17</v>
      </c>
      <c r="H6616" s="1" t="s">
        <v>18</v>
      </c>
      <c r="I6616" s="1">
        <v>18.5</v>
      </c>
      <c r="J6616" s="1" t="s">
        <v>24</v>
      </c>
      <c r="K6616" s="1" t="s">
        <v>184</v>
      </c>
      <c r="L6616" s="1">
        <v>5</v>
      </c>
      <c r="M6616" s="1" t="s">
        <v>2964</v>
      </c>
      <c r="P6616" s="2">
        <f t="shared" si="429"/>
        <v>86.8</v>
      </c>
      <c r="Q6616">
        <f t="shared" si="430"/>
        <v>708000</v>
      </c>
      <c r="R6616">
        <f t="shared" si="431"/>
        <v>99.987740112994345</v>
      </c>
    </row>
    <row r="6617" spans="1:18" ht="20.399999999999999" x14ac:dyDescent="0.35">
      <c r="A6617" s="1">
        <v>6615</v>
      </c>
      <c r="B6617" s="1" t="s">
        <v>2341</v>
      </c>
      <c r="C6617" s="1" t="s">
        <v>27</v>
      </c>
      <c r="D6617" s="1">
        <v>2005</v>
      </c>
      <c r="E6617" s="1">
        <v>135000</v>
      </c>
      <c r="F6617" s="1" t="s">
        <v>28</v>
      </c>
      <c r="G6617" s="1" t="s">
        <v>35</v>
      </c>
      <c r="H6617" s="1" t="s">
        <v>145</v>
      </c>
      <c r="I6617" s="1">
        <v>10.1</v>
      </c>
      <c r="J6617" s="1" t="s">
        <v>24</v>
      </c>
      <c r="K6617" s="1" t="s">
        <v>270</v>
      </c>
      <c r="L6617" s="1">
        <v>5</v>
      </c>
      <c r="P6617" s="2">
        <f t="shared" si="429"/>
        <v>152</v>
      </c>
      <c r="R6617" t="str">
        <f t="shared" si="431"/>
        <v/>
      </c>
    </row>
    <row r="6618" spans="1:18" ht="20.399999999999999" x14ac:dyDescent="0.35">
      <c r="A6618" s="1">
        <v>6616</v>
      </c>
      <c r="B6618" s="1" t="s">
        <v>1304</v>
      </c>
      <c r="C6618" s="1" t="s">
        <v>22</v>
      </c>
      <c r="D6618" s="1">
        <v>2012</v>
      </c>
      <c r="E6618" s="1">
        <v>72000</v>
      </c>
      <c r="F6618" s="1" t="s">
        <v>28</v>
      </c>
      <c r="G6618" s="1" t="s">
        <v>35</v>
      </c>
      <c r="H6618" s="1" t="s">
        <v>18</v>
      </c>
      <c r="I6618" s="1">
        <v>16.8</v>
      </c>
      <c r="J6618" s="1" t="s">
        <v>24</v>
      </c>
      <c r="K6618" s="1" t="s">
        <v>2772</v>
      </c>
      <c r="L6618" s="1">
        <v>5</v>
      </c>
      <c r="P6618" s="2">
        <f t="shared" si="429"/>
        <v>116.4</v>
      </c>
      <c r="R6618" t="str">
        <f t="shared" si="431"/>
        <v/>
      </c>
    </row>
    <row r="6619" spans="1:18" ht="20.399999999999999" x14ac:dyDescent="0.35">
      <c r="A6619" s="1">
        <v>6617</v>
      </c>
      <c r="B6619" s="1" t="s">
        <v>2493</v>
      </c>
      <c r="C6619" s="1" t="s">
        <v>61</v>
      </c>
      <c r="D6619" s="1">
        <v>2014</v>
      </c>
      <c r="E6619" s="1">
        <v>55000</v>
      </c>
      <c r="F6619" s="1" t="s">
        <v>23</v>
      </c>
      <c r="G6619" s="1" t="s">
        <v>35</v>
      </c>
      <c r="H6619" s="1" t="s">
        <v>18</v>
      </c>
      <c r="I6619" s="1">
        <v>11.78</v>
      </c>
      <c r="J6619" s="1" t="s">
        <v>24</v>
      </c>
      <c r="K6619" s="1" t="s">
        <v>75</v>
      </c>
      <c r="L6619" s="1">
        <v>5</v>
      </c>
      <c r="P6619" s="2">
        <f t="shared" si="429"/>
        <v>167.62</v>
      </c>
      <c r="R6619" t="str">
        <f t="shared" si="431"/>
        <v/>
      </c>
    </row>
    <row r="6620" spans="1:18" ht="20.399999999999999" x14ac:dyDescent="0.35">
      <c r="A6620" s="1">
        <v>6618</v>
      </c>
      <c r="B6620" s="1" t="s">
        <v>2350</v>
      </c>
      <c r="C6620" s="1" t="s">
        <v>34</v>
      </c>
      <c r="D6620" s="1">
        <v>2016</v>
      </c>
      <c r="E6620" s="1">
        <v>37354</v>
      </c>
      <c r="F6620" s="1" t="s">
        <v>28</v>
      </c>
      <c r="G6620" s="1" t="s">
        <v>17</v>
      </c>
      <c r="H6620" s="1" t="s">
        <v>18</v>
      </c>
      <c r="I6620" s="1">
        <v>18.88</v>
      </c>
      <c r="J6620" s="1" t="s">
        <v>24</v>
      </c>
      <c r="K6620" s="1" t="s">
        <v>2351</v>
      </c>
      <c r="L6620" s="1">
        <v>5</v>
      </c>
      <c r="P6620" s="2">
        <f t="shared" si="429"/>
        <v>123.37</v>
      </c>
      <c r="R6620" t="str">
        <f t="shared" si="431"/>
        <v/>
      </c>
    </row>
    <row r="6621" spans="1:18" ht="20.399999999999999" x14ac:dyDescent="0.35">
      <c r="A6621" s="1">
        <v>6619</v>
      </c>
      <c r="B6621" s="1" t="s">
        <v>493</v>
      </c>
      <c r="C6621" s="1" t="s">
        <v>61</v>
      </c>
      <c r="D6621" s="1">
        <v>2016</v>
      </c>
      <c r="E6621" s="1">
        <v>21000</v>
      </c>
      <c r="F6621" s="1" t="s">
        <v>23</v>
      </c>
      <c r="G6621" s="1" t="s">
        <v>35</v>
      </c>
      <c r="H6621" s="1" t="s">
        <v>18</v>
      </c>
      <c r="I6621" s="1">
        <v>17.899999999999999</v>
      </c>
      <c r="J6621" s="1" t="s">
        <v>24</v>
      </c>
      <c r="K6621" s="1" t="s">
        <v>494</v>
      </c>
      <c r="L6621" s="1">
        <v>5</v>
      </c>
      <c r="M6621" s="1" t="s">
        <v>2965</v>
      </c>
      <c r="P6621" s="2">
        <f t="shared" si="429"/>
        <v>201.15</v>
      </c>
      <c r="Q6621">
        <f t="shared" si="430"/>
        <v>7792000</v>
      </c>
      <c r="R6621">
        <f t="shared" si="431"/>
        <v>99.997418506160159</v>
      </c>
    </row>
    <row r="6622" spans="1:18" ht="20.399999999999999" x14ac:dyDescent="0.35">
      <c r="A6622" s="1">
        <v>6620</v>
      </c>
      <c r="B6622" s="1" t="s">
        <v>814</v>
      </c>
      <c r="C6622" s="1" t="s">
        <v>74</v>
      </c>
      <c r="D6622" s="1">
        <v>2015</v>
      </c>
      <c r="E6622" s="1">
        <v>66508</v>
      </c>
      <c r="F6622" s="1" t="s">
        <v>23</v>
      </c>
      <c r="G6622" s="1" t="s">
        <v>35</v>
      </c>
      <c r="H6622" s="1" t="s">
        <v>18</v>
      </c>
      <c r="I6622" s="1">
        <v>18.12</v>
      </c>
      <c r="J6622" s="1" t="s">
        <v>24</v>
      </c>
      <c r="K6622" s="1" t="s">
        <v>77</v>
      </c>
      <c r="L6622" s="1">
        <v>5</v>
      </c>
      <c r="P6622" s="2">
        <f t="shared" si="429"/>
        <v>190</v>
      </c>
      <c r="R6622" t="str">
        <f t="shared" si="431"/>
        <v/>
      </c>
    </row>
    <row r="6623" spans="1:18" ht="20.399999999999999" x14ac:dyDescent="0.35">
      <c r="A6623" s="1">
        <v>6621</v>
      </c>
      <c r="B6623" s="1" t="s">
        <v>1094</v>
      </c>
      <c r="C6623" s="1" t="s">
        <v>39</v>
      </c>
      <c r="D6623" s="1">
        <v>2013</v>
      </c>
      <c r="E6623" s="1">
        <v>88000</v>
      </c>
      <c r="F6623" s="1" t="s">
        <v>23</v>
      </c>
      <c r="G6623" s="1" t="s">
        <v>35</v>
      </c>
      <c r="H6623" s="1" t="s">
        <v>18</v>
      </c>
      <c r="I6623" s="1">
        <v>11.3</v>
      </c>
      <c r="J6623" s="1" t="s">
        <v>24</v>
      </c>
      <c r="K6623" s="1" t="s">
        <v>112</v>
      </c>
      <c r="L6623" s="1">
        <v>7</v>
      </c>
      <c r="P6623" s="2">
        <f t="shared" si="429"/>
        <v>254.8</v>
      </c>
      <c r="R6623" t="str">
        <f t="shared" si="431"/>
        <v/>
      </c>
    </row>
    <row r="6624" spans="1:18" ht="20.399999999999999" x14ac:dyDescent="0.35">
      <c r="A6624" s="1">
        <v>6622</v>
      </c>
      <c r="B6624" s="1" t="s">
        <v>660</v>
      </c>
      <c r="C6624" s="1" t="s">
        <v>74</v>
      </c>
      <c r="D6624" s="1">
        <v>2012</v>
      </c>
      <c r="E6624" s="1">
        <v>52000</v>
      </c>
      <c r="F6624" s="1" t="s">
        <v>23</v>
      </c>
      <c r="G6624" s="1" t="s">
        <v>17</v>
      </c>
      <c r="H6624" s="1" t="s">
        <v>18</v>
      </c>
      <c r="I6624" s="1">
        <v>12.55</v>
      </c>
      <c r="J6624" s="1" t="s">
        <v>24</v>
      </c>
      <c r="K6624" s="1" t="s">
        <v>661</v>
      </c>
      <c r="L6624" s="1">
        <v>7</v>
      </c>
      <c r="P6624" s="2">
        <f t="shared" si="429"/>
        <v>169</v>
      </c>
      <c r="R6624" t="str">
        <f t="shared" si="431"/>
        <v/>
      </c>
    </row>
    <row r="6625" spans="1:18" ht="20.399999999999999" x14ac:dyDescent="0.35">
      <c r="A6625" s="1">
        <v>6623</v>
      </c>
      <c r="B6625" s="1" t="s">
        <v>2665</v>
      </c>
      <c r="C6625" s="1" t="s">
        <v>34</v>
      </c>
      <c r="D6625" s="1">
        <v>2017</v>
      </c>
      <c r="E6625" s="1">
        <v>41372</v>
      </c>
      <c r="F6625" s="1" t="s">
        <v>23</v>
      </c>
      <c r="G6625" s="1" t="s">
        <v>35</v>
      </c>
      <c r="H6625" s="1" t="s">
        <v>18</v>
      </c>
      <c r="I6625" s="1">
        <v>17.899999999999999</v>
      </c>
      <c r="J6625" s="1" t="s">
        <v>24</v>
      </c>
      <c r="K6625" s="1" t="s">
        <v>491</v>
      </c>
      <c r="L6625" s="1">
        <v>5</v>
      </c>
      <c r="P6625" s="2">
        <f t="shared" si="429"/>
        <v>136</v>
      </c>
      <c r="R6625" t="str">
        <f t="shared" si="431"/>
        <v/>
      </c>
    </row>
    <row r="6626" spans="1:18" ht="20.399999999999999" x14ac:dyDescent="0.35">
      <c r="A6626" s="1">
        <v>6624</v>
      </c>
      <c r="B6626" s="1" t="s">
        <v>1053</v>
      </c>
      <c r="C6626" s="1" t="s">
        <v>43</v>
      </c>
      <c r="D6626" s="1">
        <v>2017</v>
      </c>
      <c r="E6626" s="1">
        <v>50000</v>
      </c>
      <c r="F6626" s="1" t="s">
        <v>23</v>
      </c>
      <c r="G6626" s="1" t="s">
        <v>35</v>
      </c>
      <c r="H6626" s="1" t="s">
        <v>36</v>
      </c>
      <c r="I6626" s="1">
        <v>21.72</v>
      </c>
      <c r="J6626" s="1" t="s">
        <v>24</v>
      </c>
      <c r="K6626" s="1" t="s">
        <v>741</v>
      </c>
      <c r="L6626" s="1">
        <v>5</v>
      </c>
      <c r="M6626" s="1" t="s">
        <v>2966</v>
      </c>
      <c r="P6626" s="2">
        <f t="shared" si="429"/>
        <v>108.4</v>
      </c>
      <c r="Q6626">
        <f t="shared" si="430"/>
        <v>1486000</v>
      </c>
      <c r="R6626">
        <f t="shared" si="431"/>
        <v>99.992705248990589</v>
      </c>
    </row>
    <row r="6627" spans="1:18" ht="20.399999999999999" x14ac:dyDescent="0.35">
      <c r="A6627" s="1">
        <v>6625</v>
      </c>
      <c r="B6627" s="1" t="s">
        <v>59</v>
      </c>
      <c r="C6627" s="1" t="s">
        <v>57</v>
      </c>
      <c r="D6627" s="1">
        <v>2012</v>
      </c>
      <c r="E6627" s="1">
        <v>72000</v>
      </c>
      <c r="F6627" s="1" t="s">
        <v>23</v>
      </c>
      <c r="G6627" s="1" t="s">
        <v>17</v>
      </c>
      <c r="H6627" s="1" t="s">
        <v>18</v>
      </c>
      <c r="I6627" s="1">
        <v>17.8</v>
      </c>
      <c r="J6627" s="1" t="s">
        <v>24</v>
      </c>
      <c r="K6627" s="1" t="s">
        <v>188</v>
      </c>
      <c r="L6627" s="1">
        <v>5</v>
      </c>
      <c r="P6627" s="2"/>
      <c r="R6627" t="str">
        <f t="shared" si="431"/>
        <v/>
      </c>
    </row>
    <row r="6628" spans="1:18" ht="20.399999999999999" x14ac:dyDescent="0.35">
      <c r="A6628" s="1">
        <v>6626</v>
      </c>
      <c r="B6628" s="1" t="s">
        <v>68</v>
      </c>
      <c r="C6628" s="1" t="s">
        <v>57</v>
      </c>
      <c r="D6628" s="1">
        <v>2013</v>
      </c>
      <c r="E6628" s="1">
        <v>51637</v>
      </c>
      <c r="F6628" s="1" t="s">
        <v>23</v>
      </c>
      <c r="G6628" s="1" t="s">
        <v>17</v>
      </c>
      <c r="H6628" s="1" t="s">
        <v>18</v>
      </c>
      <c r="I6628" s="1">
        <v>25.8</v>
      </c>
      <c r="J6628" s="1" t="s">
        <v>24</v>
      </c>
      <c r="K6628" s="1" t="s">
        <v>69</v>
      </c>
      <c r="L6628" s="1">
        <v>5</v>
      </c>
      <c r="P6628" s="2">
        <f t="shared" ref="P6628:P6634" si="432">--LEFT(K6628, FIND(" ", K6628) - 1)</f>
        <v>98.6</v>
      </c>
      <c r="R6628" t="str">
        <f t="shared" si="431"/>
        <v/>
      </c>
    </row>
    <row r="6629" spans="1:18" ht="20.399999999999999" x14ac:dyDescent="0.35">
      <c r="A6629" s="1">
        <v>6627</v>
      </c>
      <c r="B6629" s="1" t="s">
        <v>96</v>
      </c>
      <c r="C6629" s="1" t="s">
        <v>15</v>
      </c>
      <c r="D6629" s="1">
        <v>2009</v>
      </c>
      <c r="E6629" s="1">
        <v>48233</v>
      </c>
      <c r="F6629" s="1" t="s">
        <v>28</v>
      </c>
      <c r="G6629" s="1" t="s">
        <v>17</v>
      </c>
      <c r="H6629" s="1" t="s">
        <v>18</v>
      </c>
      <c r="I6629" s="1">
        <v>14.53</v>
      </c>
      <c r="J6629" s="1" t="s">
        <v>24</v>
      </c>
      <c r="K6629" s="1" t="s">
        <v>97</v>
      </c>
      <c r="L6629" s="1">
        <v>5</v>
      </c>
      <c r="P6629" s="2">
        <f t="shared" si="432"/>
        <v>138.1</v>
      </c>
      <c r="R6629" t="str">
        <f t="shared" si="431"/>
        <v/>
      </c>
    </row>
    <row r="6630" spans="1:18" ht="20.399999999999999" x14ac:dyDescent="0.35">
      <c r="A6630" s="1">
        <v>6628</v>
      </c>
      <c r="B6630" s="1" t="s">
        <v>868</v>
      </c>
      <c r="C6630" s="1" t="s">
        <v>27</v>
      </c>
      <c r="D6630" s="1">
        <v>2016</v>
      </c>
      <c r="E6630" s="1">
        <v>58000</v>
      </c>
      <c r="F6630" s="1" t="s">
        <v>28</v>
      </c>
      <c r="G6630" s="1" t="s">
        <v>17</v>
      </c>
      <c r="H6630" s="1" t="s">
        <v>36</v>
      </c>
      <c r="I6630" s="1">
        <v>18.899999999999999</v>
      </c>
      <c r="J6630" s="1" t="s">
        <v>24</v>
      </c>
      <c r="K6630" s="1" t="s">
        <v>110</v>
      </c>
      <c r="L6630" s="1">
        <v>5</v>
      </c>
      <c r="P6630" s="2">
        <f t="shared" si="432"/>
        <v>82</v>
      </c>
      <c r="R6630" t="str">
        <f t="shared" si="431"/>
        <v/>
      </c>
    </row>
    <row r="6631" spans="1:18" ht="20.399999999999999" x14ac:dyDescent="0.35">
      <c r="A6631" s="1">
        <v>6629</v>
      </c>
      <c r="B6631" s="1" t="s">
        <v>288</v>
      </c>
      <c r="C6631" s="1" t="s">
        <v>27</v>
      </c>
      <c r="D6631" s="1">
        <v>2015</v>
      </c>
      <c r="E6631" s="1">
        <v>44550</v>
      </c>
      <c r="F6631" s="1" t="s">
        <v>28</v>
      </c>
      <c r="G6631" s="1" t="s">
        <v>35</v>
      </c>
      <c r="H6631" s="1" t="s">
        <v>18</v>
      </c>
      <c r="I6631" s="1">
        <v>19</v>
      </c>
      <c r="J6631" s="1" t="s">
        <v>24</v>
      </c>
      <c r="K6631" s="1" t="s">
        <v>29</v>
      </c>
      <c r="L6631" s="1">
        <v>5</v>
      </c>
      <c r="P6631" s="2">
        <f t="shared" si="432"/>
        <v>88.7</v>
      </c>
      <c r="R6631" t="str">
        <f t="shared" si="431"/>
        <v/>
      </c>
    </row>
    <row r="6632" spans="1:18" ht="20.399999999999999" x14ac:dyDescent="0.35">
      <c r="A6632" s="1">
        <v>6630</v>
      </c>
      <c r="B6632" s="1" t="s">
        <v>349</v>
      </c>
      <c r="C6632" s="1" t="s">
        <v>129</v>
      </c>
      <c r="D6632" s="1">
        <v>2013</v>
      </c>
      <c r="E6632" s="1">
        <v>60001</v>
      </c>
      <c r="F6632" s="1" t="s">
        <v>23</v>
      </c>
      <c r="G6632" s="1" t="s">
        <v>17</v>
      </c>
      <c r="H6632" s="1" t="s">
        <v>18</v>
      </c>
      <c r="I6632" s="1">
        <v>22.32</v>
      </c>
      <c r="J6632" s="1" t="s">
        <v>24</v>
      </c>
      <c r="K6632" s="1" t="s">
        <v>235</v>
      </c>
      <c r="L6632" s="1">
        <v>5</v>
      </c>
      <c r="P6632" s="2">
        <f t="shared" si="432"/>
        <v>126.32</v>
      </c>
      <c r="R6632" t="str">
        <f t="shared" si="431"/>
        <v/>
      </c>
    </row>
    <row r="6633" spans="1:18" ht="20.399999999999999" x14ac:dyDescent="0.35">
      <c r="A6633" s="1">
        <v>6631</v>
      </c>
      <c r="B6633" s="1" t="s">
        <v>766</v>
      </c>
      <c r="C6633" s="1" t="s">
        <v>61</v>
      </c>
      <c r="D6633" s="1">
        <v>2014</v>
      </c>
      <c r="E6633" s="1">
        <v>150000</v>
      </c>
      <c r="F6633" s="1" t="s">
        <v>23</v>
      </c>
      <c r="G6633" s="1" t="s">
        <v>35</v>
      </c>
      <c r="H6633" s="1" t="s">
        <v>18</v>
      </c>
      <c r="I6633" s="1">
        <v>12.55</v>
      </c>
      <c r="J6633" s="1" t="s">
        <v>24</v>
      </c>
      <c r="K6633" s="1" t="s">
        <v>207</v>
      </c>
      <c r="L6633" s="1">
        <v>7</v>
      </c>
      <c r="P6633" s="2">
        <f t="shared" si="432"/>
        <v>168.5</v>
      </c>
      <c r="R6633" t="str">
        <f t="shared" si="431"/>
        <v/>
      </c>
    </row>
    <row r="6634" spans="1:18" ht="20.399999999999999" x14ac:dyDescent="0.35">
      <c r="A6634" s="1">
        <v>6632</v>
      </c>
      <c r="B6634" s="1" t="s">
        <v>1447</v>
      </c>
      <c r="C6634" s="1" t="s">
        <v>61</v>
      </c>
      <c r="D6634" s="1">
        <v>2015</v>
      </c>
      <c r="E6634" s="1">
        <v>33000</v>
      </c>
      <c r="F6634" s="1" t="s">
        <v>23</v>
      </c>
      <c r="G6634" s="1" t="s">
        <v>35</v>
      </c>
      <c r="H6634" s="1" t="s">
        <v>18</v>
      </c>
      <c r="I6634" s="1">
        <v>11.5</v>
      </c>
      <c r="J6634" s="1" t="s">
        <v>24</v>
      </c>
      <c r="K6634" s="1" t="s">
        <v>1357</v>
      </c>
      <c r="L6634" s="1">
        <v>5</v>
      </c>
      <c r="P6634" s="2">
        <f t="shared" si="432"/>
        <v>210</v>
      </c>
      <c r="R6634" t="str">
        <f t="shared" si="431"/>
        <v/>
      </c>
    </row>
    <row r="6635" spans="1:18" ht="20.399999999999999" x14ac:dyDescent="0.35">
      <c r="A6635" s="1">
        <v>6633</v>
      </c>
      <c r="B6635" s="1" t="s">
        <v>2967</v>
      </c>
      <c r="C6635" s="1" t="s">
        <v>57</v>
      </c>
      <c r="D6635" s="1">
        <v>2016</v>
      </c>
      <c r="E6635" s="1">
        <v>27000</v>
      </c>
      <c r="F6635" s="1" t="s">
        <v>23</v>
      </c>
      <c r="G6635" s="1" t="s">
        <v>17</v>
      </c>
      <c r="H6635" s="1" t="s">
        <v>18</v>
      </c>
      <c r="I6635" s="1">
        <v>0</v>
      </c>
      <c r="J6635" s="1" t="s">
        <v>24</v>
      </c>
      <c r="P6635" s="2"/>
      <c r="R6635" t="str">
        <f t="shared" si="431"/>
        <v/>
      </c>
    </row>
    <row r="6636" spans="1:18" ht="20.399999999999999" x14ac:dyDescent="0.35">
      <c r="A6636" s="1">
        <v>6634</v>
      </c>
      <c r="B6636" s="1" t="s">
        <v>743</v>
      </c>
      <c r="C6636" s="1" t="s">
        <v>43</v>
      </c>
      <c r="D6636" s="1">
        <v>2015</v>
      </c>
      <c r="E6636" s="1">
        <v>62766</v>
      </c>
      <c r="F6636" s="1" t="s">
        <v>23</v>
      </c>
      <c r="G6636" s="1" t="s">
        <v>17</v>
      </c>
      <c r="H6636" s="1" t="s">
        <v>18</v>
      </c>
      <c r="I6636" s="1">
        <v>20.14</v>
      </c>
      <c r="J6636" s="1" t="s">
        <v>24</v>
      </c>
      <c r="K6636" s="1" t="s">
        <v>472</v>
      </c>
      <c r="L6636" s="1">
        <v>5</v>
      </c>
      <c r="P6636" s="2">
        <f t="shared" ref="P6636:P6644" si="433">--LEFT(K6636, FIND(" ", K6636) - 1)</f>
        <v>88.8</v>
      </c>
      <c r="R6636" t="str">
        <f t="shared" si="431"/>
        <v/>
      </c>
    </row>
    <row r="6637" spans="1:18" ht="20.399999999999999" x14ac:dyDescent="0.35">
      <c r="A6637" s="1">
        <v>6635</v>
      </c>
      <c r="B6637" s="1" t="s">
        <v>262</v>
      </c>
      <c r="C6637" s="1" t="s">
        <v>61</v>
      </c>
      <c r="D6637" s="1">
        <v>2010</v>
      </c>
      <c r="E6637" s="1">
        <v>73575</v>
      </c>
      <c r="F6637" s="1" t="s">
        <v>28</v>
      </c>
      <c r="G6637" s="1" t="s">
        <v>17</v>
      </c>
      <c r="H6637" s="1" t="s">
        <v>18</v>
      </c>
      <c r="I6637" s="1">
        <v>18.899999999999999</v>
      </c>
      <c r="J6637" s="1" t="s">
        <v>24</v>
      </c>
      <c r="K6637" s="1" t="s">
        <v>88</v>
      </c>
      <c r="L6637" s="1">
        <v>5</v>
      </c>
      <c r="P6637" s="2">
        <f t="shared" si="433"/>
        <v>67.099999999999994</v>
      </c>
      <c r="R6637" t="str">
        <f t="shared" si="431"/>
        <v/>
      </c>
    </row>
    <row r="6638" spans="1:18" ht="20.399999999999999" x14ac:dyDescent="0.35">
      <c r="A6638" s="1">
        <v>6636</v>
      </c>
      <c r="B6638" s="1" t="s">
        <v>212</v>
      </c>
      <c r="C6638" s="1" t="s">
        <v>22</v>
      </c>
      <c r="D6638" s="1">
        <v>2015</v>
      </c>
      <c r="E6638" s="1">
        <v>63000</v>
      </c>
      <c r="F6638" s="1" t="s">
        <v>23</v>
      </c>
      <c r="G6638" s="1" t="s">
        <v>17</v>
      </c>
      <c r="H6638" s="1" t="s">
        <v>18</v>
      </c>
      <c r="I6638" s="1">
        <v>25.8</v>
      </c>
      <c r="J6638" s="1" t="s">
        <v>24</v>
      </c>
      <c r="K6638" s="1" t="s">
        <v>69</v>
      </c>
      <c r="L6638" s="1">
        <v>5</v>
      </c>
      <c r="P6638" s="2">
        <f t="shared" si="433"/>
        <v>98.6</v>
      </c>
      <c r="R6638" t="str">
        <f t="shared" si="431"/>
        <v/>
      </c>
    </row>
    <row r="6639" spans="1:18" ht="20.399999999999999" x14ac:dyDescent="0.35">
      <c r="A6639" s="1">
        <v>6637</v>
      </c>
      <c r="B6639" s="1" t="s">
        <v>236</v>
      </c>
      <c r="C6639" s="1" t="s">
        <v>43</v>
      </c>
      <c r="D6639" s="1">
        <v>2017</v>
      </c>
      <c r="E6639" s="1">
        <v>27270</v>
      </c>
      <c r="F6639" s="1" t="s">
        <v>23</v>
      </c>
      <c r="G6639" s="1" t="s">
        <v>35</v>
      </c>
      <c r="H6639" s="1" t="s">
        <v>18</v>
      </c>
      <c r="I6639" s="1">
        <v>11.36</v>
      </c>
      <c r="J6639" s="1" t="s">
        <v>24</v>
      </c>
      <c r="K6639" s="1" t="s">
        <v>46</v>
      </c>
      <c r="L6639" s="1">
        <v>7</v>
      </c>
      <c r="M6639" s="1" t="s">
        <v>2968</v>
      </c>
      <c r="P6639" s="2">
        <f t="shared" si="433"/>
        <v>171.5</v>
      </c>
      <c r="Q6639">
        <f t="shared" si="430"/>
        <v>2614000</v>
      </c>
      <c r="R6639">
        <f t="shared" si="431"/>
        <v>99.993439173680187</v>
      </c>
    </row>
    <row r="6640" spans="1:18" ht="20.399999999999999" x14ac:dyDescent="0.35">
      <c r="A6640" s="1">
        <v>6638</v>
      </c>
      <c r="B6640" s="1" t="s">
        <v>289</v>
      </c>
      <c r="C6640" s="1" t="s">
        <v>74</v>
      </c>
      <c r="D6640" s="1">
        <v>2016</v>
      </c>
      <c r="E6640" s="1">
        <v>41737</v>
      </c>
      <c r="F6640" s="1" t="s">
        <v>23</v>
      </c>
      <c r="G6640" s="1" t="s">
        <v>35</v>
      </c>
      <c r="H6640" s="1" t="s">
        <v>18</v>
      </c>
      <c r="I6640" s="1">
        <v>19.27</v>
      </c>
      <c r="J6640" s="1" t="s">
        <v>24</v>
      </c>
      <c r="K6640" s="1" t="s">
        <v>163</v>
      </c>
      <c r="L6640" s="1">
        <v>5</v>
      </c>
      <c r="P6640" s="2">
        <f t="shared" si="433"/>
        <v>170</v>
      </c>
      <c r="R6640" t="str">
        <f t="shared" si="431"/>
        <v/>
      </c>
    </row>
    <row r="6641" spans="1:18" ht="20.399999999999999" x14ac:dyDescent="0.35">
      <c r="A6641" s="1">
        <v>6639</v>
      </c>
      <c r="B6641" s="1" t="s">
        <v>396</v>
      </c>
      <c r="C6641" s="1" t="s">
        <v>34</v>
      </c>
      <c r="D6641" s="1">
        <v>2018</v>
      </c>
      <c r="E6641" s="1">
        <v>28358</v>
      </c>
      <c r="F6641" s="1" t="s">
        <v>23</v>
      </c>
      <c r="G6641" s="1" t="s">
        <v>35</v>
      </c>
      <c r="H6641" s="1" t="s">
        <v>18</v>
      </c>
      <c r="I6641" s="1">
        <v>19.27</v>
      </c>
      <c r="J6641" s="1" t="s">
        <v>24</v>
      </c>
      <c r="K6641" s="1" t="s">
        <v>75</v>
      </c>
      <c r="L6641" s="1">
        <v>5</v>
      </c>
      <c r="P6641" s="2">
        <f t="shared" si="433"/>
        <v>167.62</v>
      </c>
      <c r="R6641" t="str">
        <f t="shared" si="431"/>
        <v/>
      </c>
    </row>
    <row r="6642" spans="1:18" ht="20.399999999999999" x14ac:dyDescent="0.35">
      <c r="A6642" s="1">
        <v>6640</v>
      </c>
      <c r="B6642" s="1" t="s">
        <v>2969</v>
      </c>
      <c r="C6642" s="1" t="s">
        <v>22</v>
      </c>
      <c r="D6642" s="1">
        <v>2012</v>
      </c>
      <c r="E6642" s="1">
        <v>75500</v>
      </c>
      <c r="F6642" s="1" t="s">
        <v>23</v>
      </c>
      <c r="G6642" s="1" t="s">
        <v>17</v>
      </c>
      <c r="H6642" s="1" t="s">
        <v>36</v>
      </c>
      <c r="I6642" s="1">
        <v>21.1</v>
      </c>
      <c r="J6642" s="1" t="s">
        <v>24</v>
      </c>
      <c r="K6642" s="1" t="s">
        <v>114</v>
      </c>
      <c r="L6642" s="1">
        <v>5</v>
      </c>
      <c r="P6642" s="2">
        <f t="shared" si="433"/>
        <v>73.900000000000006</v>
      </c>
      <c r="R6642" t="str">
        <f t="shared" si="431"/>
        <v/>
      </c>
    </row>
    <row r="6643" spans="1:18" ht="20.399999999999999" x14ac:dyDescent="0.35">
      <c r="A6643" s="1">
        <v>6641</v>
      </c>
      <c r="B6643" s="1" t="s">
        <v>429</v>
      </c>
      <c r="C6643" s="1" t="s">
        <v>15</v>
      </c>
      <c r="D6643" s="1">
        <v>2016</v>
      </c>
      <c r="E6643" s="1">
        <v>9900</v>
      </c>
      <c r="F6643" s="1" t="s">
        <v>28</v>
      </c>
      <c r="G6643" s="1" t="s">
        <v>17</v>
      </c>
      <c r="H6643" s="1" t="s">
        <v>18</v>
      </c>
      <c r="I6643" s="1">
        <v>18.7</v>
      </c>
      <c r="J6643" s="1" t="s">
        <v>24</v>
      </c>
      <c r="K6643" s="1" t="s">
        <v>29</v>
      </c>
      <c r="L6643" s="1">
        <v>5</v>
      </c>
      <c r="P6643" s="2">
        <f t="shared" si="433"/>
        <v>88.7</v>
      </c>
      <c r="R6643" t="str">
        <f t="shared" si="431"/>
        <v/>
      </c>
    </row>
    <row r="6644" spans="1:18" ht="20.399999999999999" x14ac:dyDescent="0.35">
      <c r="A6644" s="1">
        <v>6642</v>
      </c>
      <c r="B6644" s="1" t="s">
        <v>312</v>
      </c>
      <c r="C6644" s="1" t="s">
        <v>15</v>
      </c>
      <c r="D6644" s="1">
        <v>2014</v>
      </c>
      <c r="E6644" s="1">
        <v>17000</v>
      </c>
      <c r="F6644" s="1" t="s">
        <v>28</v>
      </c>
      <c r="G6644" s="1" t="s">
        <v>17</v>
      </c>
      <c r="H6644" s="1" t="s">
        <v>18</v>
      </c>
      <c r="I6644" s="1">
        <v>19.399999999999999</v>
      </c>
      <c r="J6644" s="1" t="s">
        <v>24</v>
      </c>
      <c r="K6644" s="1" t="s">
        <v>184</v>
      </c>
      <c r="L6644" s="1">
        <v>5</v>
      </c>
      <c r="P6644" s="2">
        <f t="shared" si="433"/>
        <v>86.8</v>
      </c>
      <c r="R6644" t="str">
        <f t="shared" si="431"/>
        <v/>
      </c>
    </row>
    <row r="6645" spans="1:18" ht="20.399999999999999" x14ac:dyDescent="0.35">
      <c r="A6645" s="1">
        <v>6643</v>
      </c>
      <c r="B6645" s="1" t="s">
        <v>1827</v>
      </c>
      <c r="C6645" s="1" t="s">
        <v>74</v>
      </c>
      <c r="D6645" s="1">
        <v>2009</v>
      </c>
      <c r="E6645" s="1">
        <v>150000</v>
      </c>
      <c r="F6645" s="1" t="s">
        <v>23</v>
      </c>
      <c r="G6645" s="1" t="s">
        <v>35</v>
      </c>
      <c r="H6645" s="1" t="s">
        <v>36</v>
      </c>
      <c r="I6645" s="1">
        <v>18.48</v>
      </c>
      <c r="J6645" s="1" t="s">
        <v>24</v>
      </c>
      <c r="P6645" s="2"/>
      <c r="R6645" t="str">
        <f t="shared" si="431"/>
        <v/>
      </c>
    </row>
    <row r="6646" spans="1:18" ht="20.399999999999999" x14ac:dyDescent="0.35">
      <c r="A6646" s="1">
        <v>6644</v>
      </c>
      <c r="B6646" s="1" t="s">
        <v>2732</v>
      </c>
      <c r="C6646" s="1" t="s">
        <v>74</v>
      </c>
      <c r="D6646" s="1">
        <v>2015</v>
      </c>
      <c r="E6646" s="1">
        <v>68178</v>
      </c>
      <c r="F6646" s="1" t="s">
        <v>23</v>
      </c>
      <c r="G6646" s="1" t="s">
        <v>17</v>
      </c>
      <c r="H6646" s="1" t="s">
        <v>18</v>
      </c>
      <c r="I6646" s="1">
        <v>21.38</v>
      </c>
      <c r="J6646" s="1" t="s">
        <v>24</v>
      </c>
      <c r="K6646" s="1" t="s">
        <v>29</v>
      </c>
      <c r="L6646" s="1">
        <v>5</v>
      </c>
      <c r="P6646" s="2">
        <f t="shared" ref="P6646:P6652" si="434">--LEFT(K6646, FIND(" ", K6646) - 1)</f>
        <v>88.7</v>
      </c>
      <c r="R6646" t="str">
        <f t="shared" si="431"/>
        <v/>
      </c>
    </row>
    <row r="6647" spans="1:18" ht="20.399999999999999" x14ac:dyDescent="0.35">
      <c r="A6647" s="1">
        <v>6645</v>
      </c>
      <c r="B6647" s="1" t="s">
        <v>1936</v>
      </c>
      <c r="C6647" s="1" t="s">
        <v>39</v>
      </c>
      <c r="D6647" s="1">
        <v>2009</v>
      </c>
      <c r="E6647" s="1">
        <v>52008</v>
      </c>
      <c r="F6647" s="1" t="s">
        <v>28</v>
      </c>
      <c r="G6647" s="1" t="s">
        <v>17</v>
      </c>
      <c r="H6647" s="1" t="s">
        <v>18</v>
      </c>
      <c r="I6647" s="1">
        <v>15.3</v>
      </c>
      <c r="J6647" s="1" t="s">
        <v>24</v>
      </c>
      <c r="K6647" s="1" t="s">
        <v>1873</v>
      </c>
      <c r="L6647" s="1">
        <v>5</v>
      </c>
      <c r="P6647" s="2">
        <f t="shared" si="434"/>
        <v>83</v>
      </c>
      <c r="R6647" t="str">
        <f t="shared" si="431"/>
        <v/>
      </c>
    </row>
    <row r="6648" spans="1:18" ht="20.399999999999999" x14ac:dyDescent="0.35">
      <c r="A6648" s="1">
        <v>6646</v>
      </c>
      <c r="B6648" s="1" t="s">
        <v>1327</v>
      </c>
      <c r="C6648" s="1" t="s">
        <v>57</v>
      </c>
      <c r="D6648" s="1">
        <v>2013</v>
      </c>
      <c r="E6648" s="1">
        <v>76000</v>
      </c>
      <c r="F6648" s="1" t="s">
        <v>23</v>
      </c>
      <c r="G6648" s="1" t="s">
        <v>17</v>
      </c>
      <c r="H6648" s="1" t="s">
        <v>18</v>
      </c>
      <c r="I6648" s="1">
        <v>25.44</v>
      </c>
      <c r="J6648" s="1" t="s">
        <v>24</v>
      </c>
      <c r="K6648" s="1" t="s">
        <v>1328</v>
      </c>
      <c r="L6648" s="1">
        <v>5</v>
      </c>
      <c r="P6648" s="2">
        <f t="shared" si="434"/>
        <v>56.3</v>
      </c>
      <c r="R6648" t="str">
        <f t="shared" si="431"/>
        <v/>
      </c>
    </row>
    <row r="6649" spans="1:18" ht="20.399999999999999" x14ac:dyDescent="0.35">
      <c r="A6649" s="1">
        <v>6647</v>
      </c>
      <c r="B6649" s="1" t="s">
        <v>329</v>
      </c>
      <c r="C6649" s="1" t="s">
        <v>53</v>
      </c>
      <c r="D6649" s="1">
        <v>2015</v>
      </c>
      <c r="E6649" s="1">
        <v>48222</v>
      </c>
      <c r="F6649" s="1" t="s">
        <v>23</v>
      </c>
      <c r="G6649" s="1" t="s">
        <v>35</v>
      </c>
      <c r="H6649" s="1" t="s">
        <v>18</v>
      </c>
      <c r="I6649" s="1">
        <v>17.68</v>
      </c>
      <c r="J6649" s="1" t="s">
        <v>24</v>
      </c>
      <c r="K6649" s="1" t="s">
        <v>139</v>
      </c>
      <c r="L6649" s="1">
        <v>5</v>
      </c>
      <c r="P6649" s="2">
        <f t="shared" si="434"/>
        <v>174.33</v>
      </c>
      <c r="R6649" t="str">
        <f t="shared" si="431"/>
        <v/>
      </c>
    </row>
    <row r="6650" spans="1:18" ht="20.399999999999999" x14ac:dyDescent="0.35">
      <c r="A6650" s="1">
        <v>6648</v>
      </c>
      <c r="B6650" s="1" t="s">
        <v>880</v>
      </c>
      <c r="C6650" s="1" t="s">
        <v>61</v>
      </c>
      <c r="D6650" s="1">
        <v>2016</v>
      </c>
      <c r="E6650" s="1">
        <v>100000</v>
      </c>
      <c r="F6650" s="1" t="s">
        <v>28</v>
      </c>
      <c r="G6650" s="1" t="s">
        <v>17</v>
      </c>
      <c r="H6650" s="1" t="s">
        <v>18</v>
      </c>
      <c r="I6650" s="1">
        <v>19.100000000000001</v>
      </c>
      <c r="J6650" s="1" t="s">
        <v>24</v>
      </c>
      <c r="K6650" s="1" t="s">
        <v>110</v>
      </c>
      <c r="L6650" s="1">
        <v>5</v>
      </c>
      <c r="P6650" s="2">
        <f t="shared" si="434"/>
        <v>82</v>
      </c>
      <c r="R6650" t="str">
        <f t="shared" si="431"/>
        <v/>
      </c>
    </row>
    <row r="6651" spans="1:18" ht="20.399999999999999" x14ac:dyDescent="0.35">
      <c r="A6651" s="1">
        <v>6649</v>
      </c>
      <c r="B6651" s="1" t="s">
        <v>508</v>
      </c>
      <c r="C6651" s="1" t="s">
        <v>61</v>
      </c>
      <c r="D6651" s="1">
        <v>2010</v>
      </c>
      <c r="E6651" s="1">
        <v>68000</v>
      </c>
      <c r="F6651" s="1" t="s">
        <v>23</v>
      </c>
      <c r="G6651" s="1" t="s">
        <v>17</v>
      </c>
      <c r="H6651" s="1" t="s">
        <v>18</v>
      </c>
      <c r="I6651" s="1">
        <v>19.3</v>
      </c>
      <c r="J6651" s="1" t="s">
        <v>24</v>
      </c>
      <c r="K6651" s="1" t="s">
        <v>114</v>
      </c>
      <c r="L6651" s="1">
        <v>5</v>
      </c>
      <c r="P6651" s="2">
        <f t="shared" si="434"/>
        <v>73.900000000000006</v>
      </c>
      <c r="R6651" t="str">
        <f t="shared" si="431"/>
        <v/>
      </c>
    </row>
    <row r="6652" spans="1:18" ht="20.399999999999999" x14ac:dyDescent="0.35">
      <c r="A6652" s="1">
        <v>6650</v>
      </c>
      <c r="B6652" s="1" t="s">
        <v>2926</v>
      </c>
      <c r="C6652" s="1" t="s">
        <v>34</v>
      </c>
      <c r="D6652" s="1">
        <v>2015</v>
      </c>
      <c r="E6652" s="1">
        <v>76115</v>
      </c>
      <c r="F6652" s="1" t="s">
        <v>23</v>
      </c>
      <c r="G6652" s="1" t="s">
        <v>35</v>
      </c>
      <c r="H6652" s="1" t="s">
        <v>18</v>
      </c>
      <c r="I6652" s="1">
        <v>13.5</v>
      </c>
      <c r="J6652" s="1" t="s">
        <v>24</v>
      </c>
      <c r="K6652" s="1" t="s">
        <v>66</v>
      </c>
      <c r="L6652" s="1">
        <v>7</v>
      </c>
      <c r="M6652" s="1" t="s">
        <v>2970</v>
      </c>
      <c r="P6652" s="2">
        <f t="shared" si="434"/>
        <v>175.56</v>
      </c>
      <c r="Q6652">
        <f t="shared" si="430"/>
        <v>3240999.9999999995</v>
      </c>
      <c r="R6652">
        <f t="shared" si="431"/>
        <v>99.994583153347733</v>
      </c>
    </row>
    <row r="6653" spans="1:18" ht="20.399999999999999" x14ac:dyDescent="0.35">
      <c r="A6653" s="1">
        <v>6651</v>
      </c>
      <c r="B6653" s="1" t="s">
        <v>377</v>
      </c>
      <c r="C6653" s="1" t="s">
        <v>57</v>
      </c>
      <c r="D6653" s="1">
        <v>2015</v>
      </c>
      <c r="E6653" s="1">
        <v>36009</v>
      </c>
      <c r="F6653" s="1" t="s">
        <v>28</v>
      </c>
      <c r="G6653" s="1" t="s">
        <v>17</v>
      </c>
      <c r="H6653" s="1" t="s">
        <v>18</v>
      </c>
      <c r="I6653" s="1">
        <v>16.100000000000001</v>
      </c>
      <c r="J6653" s="1" t="s">
        <v>24</v>
      </c>
      <c r="P6653" s="2"/>
      <c r="R6653" t="str">
        <f t="shared" si="431"/>
        <v/>
      </c>
    </row>
    <row r="6654" spans="1:18" ht="20.399999999999999" x14ac:dyDescent="0.35">
      <c r="A6654" s="1">
        <v>6652</v>
      </c>
      <c r="B6654" s="1" t="s">
        <v>766</v>
      </c>
      <c r="C6654" s="1" t="s">
        <v>39</v>
      </c>
      <c r="D6654" s="1">
        <v>2013</v>
      </c>
      <c r="E6654" s="1">
        <v>142000</v>
      </c>
      <c r="F6654" s="1" t="s">
        <v>23</v>
      </c>
      <c r="G6654" s="1" t="s">
        <v>35</v>
      </c>
      <c r="H6654" s="1" t="s">
        <v>18</v>
      </c>
      <c r="I6654" s="1">
        <v>12.55</v>
      </c>
      <c r="J6654" s="1" t="s">
        <v>24</v>
      </c>
      <c r="K6654" s="1" t="s">
        <v>207</v>
      </c>
      <c r="L6654" s="1">
        <v>7</v>
      </c>
      <c r="P6654" s="2">
        <f t="shared" ref="P6654:P6678" si="435">--LEFT(K6654, FIND(" ", K6654) - 1)</f>
        <v>168.5</v>
      </c>
      <c r="R6654" t="str">
        <f t="shared" si="431"/>
        <v/>
      </c>
    </row>
    <row r="6655" spans="1:18" ht="20.399999999999999" x14ac:dyDescent="0.35">
      <c r="A6655" s="1">
        <v>6653</v>
      </c>
      <c r="B6655" s="1" t="s">
        <v>2971</v>
      </c>
      <c r="C6655" s="1" t="s">
        <v>39</v>
      </c>
      <c r="D6655" s="1">
        <v>2011</v>
      </c>
      <c r="E6655" s="1">
        <v>70000</v>
      </c>
      <c r="F6655" s="1" t="s">
        <v>23</v>
      </c>
      <c r="G6655" s="1" t="s">
        <v>35</v>
      </c>
      <c r="H6655" s="1" t="s">
        <v>18</v>
      </c>
      <c r="I6655" s="1">
        <v>13.2</v>
      </c>
      <c r="J6655" s="1" t="s">
        <v>24</v>
      </c>
      <c r="K6655" s="1" t="s">
        <v>254</v>
      </c>
      <c r="L6655" s="1">
        <v>5</v>
      </c>
      <c r="P6655" s="2">
        <f t="shared" si="435"/>
        <v>215</v>
      </c>
      <c r="R6655" t="str">
        <f t="shared" si="431"/>
        <v/>
      </c>
    </row>
    <row r="6656" spans="1:18" ht="20.399999999999999" x14ac:dyDescent="0.35">
      <c r="A6656" s="1">
        <v>6654</v>
      </c>
      <c r="B6656" s="1" t="s">
        <v>446</v>
      </c>
      <c r="C6656" s="1" t="s">
        <v>34</v>
      </c>
      <c r="D6656" s="1">
        <v>2016</v>
      </c>
      <c r="E6656" s="1">
        <v>34224</v>
      </c>
      <c r="F6656" s="1" t="s">
        <v>23</v>
      </c>
      <c r="G6656" s="1" t="s">
        <v>17</v>
      </c>
      <c r="H6656" s="1" t="s">
        <v>18</v>
      </c>
      <c r="I6656" s="1">
        <v>19.670000000000002</v>
      </c>
      <c r="J6656" s="1" t="s">
        <v>24</v>
      </c>
      <c r="K6656" s="1" t="s">
        <v>25</v>
      </c>
      <c r="L6656" s="1">
        <v>5</v>
      </c>
      <c r="P6656" s="2">
        <f t="shared" si="435"/>
        <v>126.2</v>
      </c>
      <c r="R6656" t="str">
        <f t="shared" si="431"/>
        <v/>
      </c>
    </row>
    <row r="6657" spans="1:18" ht="20.399999999999999" x14ac:dyDescent="0.35">
      <c r="A6657" s="1">
        <v>6655</v>
      </c>
      <c r="B6657" s="1" t="s">
        <v>571</v>
      </c>
      <c r="C6657" s="1" t="s">
        <v>129</v>
      </c>
      <c r="D6657" s="1">
        <v>2012</v>
      </c>
      <c r="E6657" s="1">
        <v>50000</v>
      </c>
      <c r="F6657" s="1" t="s">
        <v>23</v>
      </c>
      <c r="G6657" s="1" t="s">
        <v>35</v>
      </c>
      <c r="H6657" s="1" t="s">
        <v>36</v>
      </c>
      <c r="I6657" s="1">
        <v>14.21</v>
      </c>
      <c r="J6657" s="1" t="s">
        <v>24</v>
      </c>
      <c r="K6657" s="1" t="s">
        <v>572</v>
      </c>
      <c r="L6657" s="1">
        <v>5</v>
      </c>
      <c r="P6657" s="2">
        <f t="shared" si="435"/>
        <v>203</v>
      </c>
      <c r="R6657" t="str">
        <f t="shared" si="431"/>
        <v/>
      </c>
    </row>
    <row r="6658" spans="1:18" ht="20.399999999999999" x14ac:dyDescent="0.35">
      <c r="A6658" s="1">
        <v>6656</v>
      </c>
      <c r="B6658" s="1" t="s">
        <v>1451</v>
      </c>
      <c r="C6658" s="1" t="s">
        <v>15</v>
      </c>
      <c r="D6658" s="1">
        <v>2015</v>
      </c>
      <c r="E6658" s="1">
        <v>30000</v>
      </c>
      <c r="F6658" s="1" t="s">
        <v>23</v>
      </c>
      <c r="G6658" s="1" t="s">
        <v>17</v>
      </c>
      <c r="H6658" s="1" t="s">
        <v>18</v>
      </c>
      <c r="I6658" s="1">
        <v>24.2</v>
      </c>
      <c r="J6658" s="1" t="s">
        <v>24</v>
      </c>
      <c r="K6658" s="1" t="s">
        <v>69</v>
      </c>
      <c r="L6658" s="1">
        <v>7</v>
      </c>
      <c r="P6658" s="2">
        <f t="shared" si="435"/>
        <v>98.6</v>
      </c>
      <c r="R6658" t="str">
        <f t="shared" si="431"/>
        <v/>
      </c>
    </row>
    <row r="6659" spans="1:18" ht="20.399999999999999" x14ac:dyDescent="0.35">
      <c r="A6659" s="1">
        <v>6657</v>
      </c>
      <c r="B6659" s="1" t="s">
        <v>622</v>
      </c>
      <c r="C6659" s="1" t="s">
        <v>74</v>
      </c>
      <c r="D6659" s="1">
        <v>2018</v>
      </c>
      <c r="E6659" s="1">
        <v>22000</v>
      </c>
      <c r="F6659" s="1" t="s">
        <v>23</v>
      </c>
      <c r="G6659" s="1" t="s">
        <v>17</v>
      </c>
      <c r="H6659" s="1" t="s">
        <v>18</v>
      </c>
      <c r="I6659" s="1">
        <v>20.37</v>
      </c>
      <c r="J6659" s="1" t="s">
        <v>24</v>
      </c>
      <c r="K6659" s="1" t="s">
        <v>95</v>
      </c>
      <c r="L6659" s="1">
        <v>5</v>
      </c>
      <c r="P6659" s="2">
        <f t="shared" si="435"/>
        <v>108.45</v>
      </c>
      <c r="R6659" t="str">
        <f t="shared" si="431"/>
        <v/>
      </c>
    </row>
    <row r="6660" spans="1:18" ht="20.399999999999999" x14ac:dyDescent="0.35">
      <c r="A6660" s="1">
        <v>6658</v>
      </c>
      <c r="B6660" s="1" t="s">
        <v>795</v>
      </c>
      <c r="C6660" s="1" t="s">
        <v>57</v>
      </c>
      <c r="D6660" s="1">
        <v>2017</v>
      </c>
      <c r="E6660" s="1">
        <v>4000</v>
      </c>
      <c r="F6660" s="1" t="s">
        <v>28</v>
      </c>
      <c r="G6660" s="1" t="s">
        <v>17</v>
      </c>
      <c r="H6660" s="1" t="s">
        <v>18</v>
      </c>
      <c r="I6660" s="1">
        <v>21.1</v>
      </c>
      <c r="J6660" s="1" t="s">
        <v>24</v>
      </c>
      <c r="K6660" s="1" t="s">
        <v>41</v>
      </c>
      <c r="L6660" s="1">
        <v>5</v>
      </c>
      <c r="P6660" s="2">
        <f t="shared" si="435"/>
        <v>55.2</v>
      </c>
      <c r="R6660" t="str">
        <f t="shared" si="431"/>
        <v/>
      </c>
    </row>
    <row r="6661" spans="1:18" ht="20.399999999999999" x14ac:dyDescent="0.35">
      <c r="A6661" s="1">
        <v>6659</v>
      </c>
      <c r="B6661" s="1" t="s">
        <v>1779</v>
      </c>
      <c r="C6661" s="1" t="s">
        <v>61</v>
      </c>
      <c r="D6661" s="1">
        <v>2014</v>
      </c>
      <c r="E6661" s="1">
        <v>22230</v>
      </c>
      <c r="F6661" s="1" t="s">
        <v>23</v>
      </c>
      <c r="G6661" s="1" t="s">
        <v>17</v>
      </c>
      <c r="H6661" s="1" t="s">
        <v>18</v>
      </c>
      <c r="I6661" s="1">
        <v>11.1</v>
      </c>
      <c r="J6661" s="1" t="s">
        <v>24</v>
      </c>
      <c r="K6661" s="1" t="s">
        <v>1780</v>
      </c>
      <c r="L6661" s="1">
        <v>7</v>
      </c>
      <c r="P6661" s="2">
        <f t="shared" si="435"/>
        <v>200</v>
      </c>
      <c r="R6661" t="str">
        <f t="shared" si="431"/>
        <v/>
      </c>
    </row>
    <row r="6662" spans="1:18" ht="20.399999999999999" x14ac:dyDescent="0.35">
      <c r="A6662" s="1">
        <v>6660</v>
      </c>
      <c r="B6662" s="1" t="s">
        <v>2685</v>
      </c>
      <c r="C6662" s="1" t="s">
        <v>74</v>
      </c>
      <c r="D6662" s="1">
        <v>2011</v>
      </c>
      <c r="E6662" s="1">
        <v>46000</v>
      </c>
      <c r="F6662" s="1" t="s">
        <v>28</v>
      </c>
      <c r="G6662" s="1" t="s">
        <v>35</v>
      </c>
      <c r="H6662" s="1" t="s">
        <v>18</v>
      </c>
      <c r="I6662" s="1">
        <v>16.98</v>
      </c>
      <c r="J6662" s="1" t="s">
        <v>24</v>
      </c>
      <c r="K6662" s="1" t="s">
        <v>448</v>
      </c>
      <c r="L6662" s="1">
        <v>5</v>
      </c>
      <c r="P6662" s="2">
        <f t="shared" si="435"/>
        <v>66.099999999999994</v>
      </c>
      <c r="R6662" t="str">
        <f t="shared" si="431"/>
        <v/>
      </c>
    </row>
    <row r="6663" spans="1:18" ht="20.399999999999999" x14ac:dyDescent="0.35">
      <c r="A6663" s="1">
        <v>6661</v>
      </c>
      <c r="B6663" s="1" t="s">
        <v>2026</v>
      </c>
      <c r="C6663" s="1" t="s">
        <v>22</v>
      </c>
      <c r="D6663" s="1">
        <v>2013</v>
      </c>
      <c r="E6663" s="1">
        <v>88700</v>
      </c>
      <c r="F6663" s="1" t="s">
        <v>23</v>
      </c>
      <c r="G6663" s="1" t="s">
        <v>35</v>
      </c>
      <c r="H6663" s="1" t="s">
        <v>18</v>
      </c>
      <c r="I6663" s="1">
        <v>14.21</v>
      </c>
      <c r="J6663" s="1" t="s">
        <v>24</v>
      </c>
      <c r="K6663" s="1" t="s">
        <v>572</v>
      </c>
      <c r="L6663" s="1">
        <v>5</v>
      </c>
      <c r="P6663" s="2">
        <f t="shared" si="435"/>
        <v>203</v>
      </c>
      <c r="R6663" t="str">
        <f t="shared" si="431"/>
        <v/>
      </c>
    </row>
    <row r="6664" spans="1:18" ht="20.399999999999999" x14ac:dyDescent="0.35">
      <c r="A6664" s="1">
        <v>6662</v>
      </c>
      <c r="B6664" s="1" t="s">
        <v>144</v>
      </c>
      <c r="C6664" s="1" t="s">
        <v>39</v>
      </c>
      <c r="D6664" s="1">
        <v>2015</v>
      </c>
      <c r="E6664" s="1">
        <v>56000</v>
      </c>
      <c r="F6664" s="1" t="s">
        <v>28</v>
      </c>
      <c r="G6664" s="1" t="s">
        <v>17</v>
      </c>
      <c r="H6664" s="1" t="s">
        <v>18</v>
      </c>
      <c r="I6664" s="1">
        <v>18.899999999999999</v>
      </c>
      <c r="J6664" s="1" t="s">
        <v>24</v>
      </c>
      <c r="K6664" s="1" t="s">
        <v>110</v>
      </c>
      <c r="L6664" s="1">
        <v>5</v>
      </c>
      <c r="P6664" s="2">
        <f t="shared" si="435"/>
        <v>82</v>
      </c>
      <c r="R6664" t="str">
        <f t="shared" si="431"/>
        <v/>
      </c>
    </row>
    <row r="6665" spans="1:18" ht="20.399999999999999" x14ac:dyDescent="0.35">
      <c r="A6665" s="1">
        <v>6663</v>
      </c>
      <c r="B6665" s="1" t="s">
        <v>589</v>
      </c>
      <c r="C6665" s="1" t="s">
        <v>129</v>
      </c>
      <c r="D6665" s="1">
        <v>2014</v>
      </c>
      <c r="E6665" s="1">
        <v>84004</v>
      </c>
      <c r="F6665" s="1" t="s">
        <v>23</v>
      </c>
      <c r="G6665" s="1" t="s">
        <v>35</v>
      </c>
      <c r="H6665" s="1" t="s">
        <v>18</v>
      </c>
      <c r="I6665" s="1">
        <v>20.38</v>
      </c>
      <c r="J6665" s="1" t="s">
        <v>24</v>
      </c>
      <c r="K6665" s="1" t="s">
        <v>287</v>
      </c>
      <c r="L6665" s="1">
        <v>5</v>
      </c>
      <c r="P6665" s="2">
        <f t="shared" si="435"/>
        <v>143</v>
      </c>
      <c r="R6665" t="str">
        <f t="shared" si="431"/>
        <v/>
      </c>
    </row>
    <row r="6666" spans="1:18" ht="20.399999999999999" x14ac:dyDescent="0.35">
      <c r="A6666" s="1">
        <v>6664</v>
      </c>
      <c r="B6666" s="1" t="s">
        <v>786</v>
      </c>
      <c r="C6666" s="1" t="s">
        <v>74</v>
      </c>
      <c r="D6666" s="1">
        <v>2015</v>
      </c>
      <c r="E6666" s="1">
        <v>16000</v>
      </c>
      <c r="F6666" s="1" t="s">
        <v>23</v>
      </c>
      <c r="G6666" s="1" t="s">
        <v>35</v>
      </c>
      <c r="H6666" s="1" t="s">
        <v>18</v>
      </c>
      <c r="I6666" s="1">
        <v>14.69</v>
      </c>
      <c r="J6666" s="1" t="s">
        <v>24</v>
      </c>
      <c r="K6666" s="1" t="s">
        <v>321</v>
      </c>
      <c r="L6666" s="1">
        <v>5</v>
      </c>
      <c r="P6666" s="2">
        <f t="shared" si="435"/>
        <v>258</v>
      </c>
      <c r="R6666" t="str">
        <f t="shared" si="431"/>
        <v/>
      </c>
    </row>
    <row r="6667" spans="1:18" ht="20.399999999999999" x14ac:dyDescent="0.35">
      <c r="A6667" s="1">
        <v>6665</v>
      </c>
      <c r="B6667" s="1" t="s">
        <v>734</v>
      </c>
      <c r="C6667" s="1" t="s">
        <v>43</v>
      </c>
      <c r="D6667" s="1">
        <v>2015</v>
      </c>
      <c r="E6667" s="1">
        <v>85009</v>
      </c>
      <c r="F6667" s="1" t="s">
        <v>23</v>
      </c>
      <c r="G6667" s="1" t="s">
        <v>17</v>
      </c>
      <c r="H6667" s="1" t="s">
        <v>36</v>
      </c>
      <c r="I6667" s="1">
        <v>16</v>
      </c>
      <c r="J6667" s="1" t="s">
        <v>24</v>
      </c>
      <c r="K6667" s="1" t="s">
        <v>167</v>
      </c>
      <c r="L6667" s="1">
        <v>7</v>
      </c>
      <c r="P6667" s="2">
        <f t="shared" si="435"/>
        <v>140</v>
      </c>
      <c r="R6667" t="str">
        <f t="shared" si="431"/>
        <v/>
      </c>
    </row>
    <row r="6668" spans="1:18" ht="20.399999999999999" x14ac:dyDescent="0.35">
      <c r="A6668" s="1">
        <v>6666</v>
      </c>
      <c r="B6668" s="1" t="s">
        <v>2350</v>
      </c>
      <c r="C6668" s="1" t="s">
        <v>15</v>
      </c>
      <c r="D6668" s="1">
        <v>2014</v>
      </c>
      <c r="E6668" s="1">
        <v>86000</v>
      </c>
      <c r="F6668" s="1" t="s">
        <v>28</v>
      </c>
      <c r="G6668" s="1" t="s">
        <v>17</v>
      </c>
      <c r="H6668" s="1" t="s">
        <v>18</v>
      </c>
      <c r="I6668" s="1">
        <v>18.88</v>
      </c>
      <c r="J6668" s="1" t="s">
        <v>24</v>
      </c>
      <c r="K6668" s="1" t="s">
        <v>2351</v>
      </c>
      <c r="L6668" s="1">
        <v>5</v>
      </c>
      <c r="P6668" s="2">
        <f t="shared" si="435"/>
        <v>123.37</v>
      </c>
      <c r="R6668" t="str">
        <f t="shared" si="431"/>
        <v/>
      </c>
    </row>
    <row r="6669" spans="1:18" ht="20.399999999999999" x14ac:dyDescent="0.35">
      <c r="A6669" s="1">
        <v>6667</v>
      </c>
      <c r="B6669" s="1" t="s">
        <v>2972</v>
      </c>
      <c r="C6669" s="1" t="s">
        <v>34</v>
      </c>
      <c r="D6669" s="1">
        <v>2015</v>
      </c>
      <c r="E6669" s="1">
        <v>93442</v>
      </c>
      <c r="F6669" s="1" t="s">
        <v>23</v>
      </c>
      <c r="G6669" s="1" t="s">
        <v>17</v>
      </c>
      <c r="H6669" s="1" t="s">
        <v>18</v>
      </c>
      <c r="I6669" s="1">
        <v>18.2</v>
      </c>
      <c r="J6669" s="1" t="s">
        <v>24</v>
      </c>
      <c r="K6669" s="1" t="s">
        <v>724</v>
      </c>
      <c r="L6669" s="1">
        <v>7</v>
      </c>
      <c r="P6669" s="2">
        <f t="shared" si="435"/>
        <v>73.8</v>
      </c>
      <c r="R6669" t="str">
        <f t="shared" ref="R6669:R6732" si="436">IF(Q6669&lt;&gt;"", ((Q6669 - P6669) / Q6669) * 100, "")</f>
        <v/>
      </c>
    </row>
    <row r="6670" spans="1:18" ht="20.399999999999999" x14ac:dyDescent="0.35">
      <c r="A6670" s="1">
        <v>6668</v>
      </c>
      <c r="B6670" s="1" t="s">
        <v>2973</v>
      </c>
      <c r="C6670" s="1" t="s">
        <v>27</v>
      </c>
      <c r="D6670" s="1">
        <v>2015</v>
      </c>
      <c r="E6670" s="1">
        <v>65000</v>
      </c>
      <c r="F6670" s="1" t="s">
        <v>23</v>
      </c>
      <c r="G6670" s="1" t="s">
        <v>17</v>
      </c>
      <c r="H6670" s="1" t="s">
        <v>18</v>
      </c>
      <c r="I6670" s="1">
        <v>15.4</v>
      </c>
      <c r="J6670" s="1" t="s">
        <v>24</v>
      </c>
      <c r="K6670" s="1" t="s">
        <v>266</v>
      </c>
      <c r="L6670" s="1">
        <v>8</v>
      </c>
      <c r="P6670" s="2">
        <f t="shared" si="435"/>
        <v>120</v>
      </c>
      <c r="R6670" t="str">
        <f t="shared" si="436"/>
        <v/>
      </c>
    </row>
    <row r="6671" spans="1:18" ht="20.399999999999999" x14ac:dyDescent="0.35">
      <c r="A6671" s="1">
        <v>6669</v>
      </c>
      <c r="B6671" s="1" t="s">
        <v>2269</v>
      </c>
      <c r="C6671" s="1" t="s">
        <v>22</v>
      </c>
      <c r="D6671" s="1">
        <v>2013</v>
      </c>
      <c r="E6671" s="1">
        <v>67000</v>
      </c>
      <c r="F6671" s="1" t="s">
        <v>28</v>
      </c>
      <c r="G6671" s="1" t="s">
        <v>17</v>
      </c>
      <c r="H6671" s="1" t="s">
        <v>18</v>
      </c>
      <c r="I6671" s="1">
        <v>18.5</v>
      </c>
      <c r="J6671" s="1" t="s">
        <v>24</v>
      </c>
      <c r="K6671" s="1" t="s">
        <v>84</v>
      </c>
      <c r="L6671" s="1">
        <v>5</v>
      </c>
      <c r="P6671" s="2">
        <f t="shared" si="435"/>
        <v>80</v>
      </c>
      <c r="R6671" t="str">
        <f t="shared" si="436"/>
        <v/>
      </c>
    </row>
    <row r="6672" spans="1:18" ht="20.399999999999999" x14ac:dyDescent="0.35">
      <c r="A6672" s="1">
        <v>6670</v>
      </c>
      <c r="B6672" s="1" t="s">
        <v>2974</v>
      </c>
      <c r="C6672" s="1" t="s">
        <v>34</v>
      </c>
      <c r="D6672" s="1">
        <v>2014</v>
      </c>
      <c r="E6672" s="1">
        <v>31513</v>
      </c>
      <c r="F6672" s="1" t="s">
        <v>23</v>
      </c>
      <c r="G6672" s="1" t="s">
        <v>17</v>
      </c>
      <c r="H6672" s="1" t="s">
        <v>18</v>
      </c>
      <c r="I6672" s="1">
        <v>23.08</v>
      </c>
      <c r="J6672" s="1" t="s">
        <v>24</v>
      </c>
      <c r="K6672" s="1" t="s">
        <v>1800</v>
      </c>
      <c r="L6672" s="1">
        <v>5</v>
      </c>
      <c r="P6672" s="2">
        <f t="shared" si="435"/>
        <v>63.12</v>
      </c>
      <c r="R6672" t="str">
        <f t="shared" si="436"/>
        <v/>
      </c>
    </row>
    <row r="6673" spans="1:18" ht="20.399999999999999" x14ac:dyDescent="0.35">
      <c r="A6673" s="1">
        <v>6671</v>
      </c>
      <c r="B6673" s="1" t="s">
        <v>462</v>
      </c>
      <c r="C6673" s="1" t="s">
        <v>34</v>
      </c>
      <c r="D6673" s="1">
        <v>2017</v>
      </c>
      <c r="E6673" s="1">
        <v>75724</v>
      </c>
      <c r="F6673" s="1" t="s">
        <v>23</v>
      </c>
      <c r="G6673" s="1" t="s">
        <v>17</v>
      </c>
      <c r="H6673" s="1" t="s">
        <v>18</v>
      </c>
      <c r="I6673" s="1">
        <v>26.59</v>
      </c>
      <c r="J6673" s="1" t="s">
        <v>24</v>
      </c>
      <c r="K6673" s="1" t="s">
        <v>51</v>
      </c>
      <c r="L6673" s="1">
        <v>5</v>
      </c>
      <c r="P6673" s="2">
        <f t="shared" si="435"/>
        <v>74</v>
      </c>
      <c r="R6673" t="str">
        <f t="shared" si="436"/>
        <v/>
      </c>
    </row>
    <row r="6674" spans="1:18" ht="20.399999999999999" x14ac:dyDescent="0.35">
      <c r="A6674" s="1">
        <v>6672</v>
      </c>
      <c r="B6674" s="1" t="s">
        <v>309</v>
      </c>
      <c r="C6674" s="1" t="s">
        <v>57</v>
      </c>
      <c r="D6674" s="1">
        <v>2013</v>
      </c>
      <c r="E6674" s="1">
        <v>69000</v>
      </c>
      <c r="F6674" s="1" t="s">
        <v>28</v>
      </c>
      <c r="G6674" s="1" t="s">
        <v>17</v>
      </c>
      <c r="H6674" s="1" t="s">
        <v>18</v>
      </c>
      <c r="I6674" s="1">
        <v>21.1</v>
      </c>
      <c r="J6674" s="1" t="s">
        <v>24</v>
      </c>
      <c r="K6674" s="1" t="s">
        <v>41</v>
      </c>
      <c r="L6674" s="1">
        <v>5</v>
      </c>
      <c r="P6674" s="2">
        <f t="shared" si="435"/>
        <v>55.2</v>
      </c>
      <c r="R6674" t="str">
        <f t="shared" si="436"/>
        <v/>
      </c>
    </row>
    <row r="6675" spans="1:18" ht="20.399999999999999" x14ac:dyDescent="0.35">
      <c r="A6675" s="1">
        <v>6673</v>
      </c>
      <c r="B6675" s="1" t="s">
        <v>1301</v>
      </c>
      <c r="C6675" s="1" t="s">
        <v>15</v>
      </c>
      <c r="D6675" s="1">
        <v>2010</v>
      </c>
      <c r="E6675" s="1">
        <v>65000</v>
      </c>
      <c r="F6675" s="1" t="s">
        <v>28</v>
      </c>
      <c r="G6675" s="1" t="s">
        <v>17</v>
      </c>
      <c r="H6675" s="1" t="s">
        <v>18</v>
      </c>
      <c r="I6675" s="1">
        <v>18.059999999999999</v>
      </c>
      <c r="J6675" s="1" t="s">
        <v>24</v>
      </c>
      <c r="K6675" s="1" t="s">
        <v>142</v>
      </c>
      <c r="L6675" s="1">
        <v>5</v>
      </c>
      <c r="P6675" s="2">
        <f t="shared" si="435"/>
        <v>75</v>
      </c>
      <c r="R6675" t="str">
        <f t="shared" si="436"/>
        <v/>
      </c>
    </row>
    <row r="6676" spans="1:18" ht="20.399999999999999" x14ac:dyDescent="0.35">
      <c r="A6676" s="1">
        <v>6674</v>
      </c>
      <c r="B6676" s="1" t="s">
        <v>2787</v>
      </c>
      <c r="C6676" s="1" t="s">
        <v>15</v>
      </c>
      <c r="D6676" s="1">
        <v>2017</v>
      </c>
      <c r="E6676" s="1">
        <v>27000</v>
      </c>
      <c r="F6676" s="1" t="s">
        <v>23</v>
      </c>
      <c r="G6676" s="1" t="s">
        <v>35</v>
      </c>
      <c r="H6676" s="1" t="s">
        <v>18</v>
      </c>
      <c r="I6676" s="1">
        <v>18.190000000000001</v>
      </c>
      <c r="J6676" s="1" t="s">
        <v>24</v>
      </c>
      <c r="K6676" s="1" t="s">
        <v>1096</v>
      </c>
      <c r="L6676" s="1">
        <v>5</v>
      </c>
      <c r="M6676" s="1" t="s">
        <v>2788</v>
      </c>
      <c r="P6676" s="2">
        <f t="shared" si="435"/>
        <v>174.5</v>
      </c>
      <c r="Q6676">
        <f t="shared" ref="Q6676:Q6729" si="437">VALUE(SUBSTITUTE(SUBSTITUTE(TRIM(M6676), CHAR(160), ""), " Lakh", "")) * 100000</f>
        <v>4072999.9999999995</v>
      </c>
      <c r="R6676">
        <f t="shared" si="436"/>
        <v>99.995715688681557</v>
      </c>
    </row>
    <row r="6677" spans="1:18" ht="20.399999999999999" x14ac:dyDescent="0.35">
      <c r="A6677" s="1">
        <v>6675</v>
      </c>
      <c r="B6677" s="1" t="s">
        <v>712</v>
      </c>
      <c r="C6677" s="1" t="s">
        <v>27</v>
      </c>
      <c r="D6677" s="1">
        <v>2014</v>
      </c>
      <c r="E6677" s="1">
        <v>56049</v>
      </c>
      <c r="F6677" s="1" t="s">
        <v>28</v>
      </c>
      <c r="G6677" s="1" t="s">
        <v>17</v>
      </c>
      <c r="H6677" s="1" t="s">
        <v>18</v>
      </c>
      <c r="I6677" s="1">
        <v>18.600000000000001</v>
      </c>
      <c r="J6677" s="1" t="s">
        <v>24</v>
      </c>
      <c r="K6677" s="1" t="s">
        <v>733</v>
      </c>
      <c r="L6677" s="1">
        <v>5</v>
      </c>
      <c r="P6677" s="2">
        <f t="shared" si="435"/>
        <v>85.8</v>
      </c>
      <c r="R6677" t="str">
        <f t="shared" si="436"/>
        <v/>
      </c>
    </row>
    <row r="6678" spans="1:18" ht="20.399999999999999" x14ac:dyDescent="0.35">
      <c r="A6678" s="1">
        <v>6676</v>
      </c>
      <c r="B6678" s="1" t="s">
        <v>702</v>
      </c>
      <c r="C6678" s="1" t="s">
        <v>22</v>
      </c>
      <c r="D6678" s="1">
        <v>2012</v>
      </c>
      <c r="E6678" s="1">
        <v>96987</v>
      </c>
      <c r="F6678" s="1" t="s">
        <v>23</v>
      </c>
      <c r="G6678" s="1" t="s">
        <v>17</v>
      </c>
      <c r="H6678" s="1" t="s">
        <v>18</v>
      </c>
      <c r="I6678" s="1">
        <v>20.5</v>
      </c>
      <c r="J6678" s="1" t="s">
        <v>24</v>
      </c>
      <c r="K6678" s="1" t="s">
        <v>103</v>
      </c>
      <c r="L6678" s="1">
        <v>5</v>
      </c>
      <c r="P6678" s="2">
        <f t="shared" si="435"/>
        <v>103.5</v>
      </c>
      <c r="R6678" t="str">
        <f t="shared" si="436"/>
        <v/>
      </c>
    </row>
    <row r="6679" spans="1:18" ht="20.399999999999999" x14ac:dyDescent="0.35">
      <c r="A6679" s="1">
        <v>6677</v>
      </c>
      <c r="B6679" s="1" t="s">
        <v>2581</v>
      </c>
      <c r="C6679" s="1" t="s">
        <v>43</v>
      </c>
      <c r="D6679" s="1">
        <v>2010</v>
      </c>
      <c r="E6679" s="1">
        <v>65000</v>
      </c>
      <c r="F6679" s="1" t="s">
        <v>28</v>
      </c>
      <c r="G6679" s="1" t="s">
        <v>17</v>
      </c>
      <c r="H6679" s="1" t="s">
        <v>145</v>
      </c>
      <c r="I6679" s="1">
        <v>14.6</v>
      </c>
      <c r="J6679" s="1" t="s">
        <v>24</v>
      </c>
      <c r="P6679" s="2"/>
      <c r="R6679" t="str">
        <f t="shared" si="436"/>
        <v/>
      </c>
    </row>
    <row r="6680" spans="1:18" ht="20.399999999999999" x14ac:dyDescent="0.35">
      <c r="A6680" s="1">
        <v>6678</v>
      </c>
      <c r="B6680" s="1" t="s">
        <v>204</v>
      </c>
      <c r="C6680" s="1" t="s">
        <v>74</v>
      </c>
      <c r="D6680" s="1">
        <v>2010</v>
      </c>
      <c r="E6680" s="1">
        <v>69000</v>
      </c>
      <c r="F6680" s="1" t="s">
        <v>28</v>
      </c>
      <c r="G6680" s="1" t="s">
        <v>17</v>
      </c>
      <c r="H6680" s="1" t="s">
        <v>18</v>
      </c>
      <c r="I6680" s="1">
        <v>20.36</v>
      </c>
      <c r="J6680" s="1" t="s">
        <v>24</v>
      </c>
      <c r="K6680" s="1" t="s">
        <v>151</v>
      </c>
      <c r="L6680" s="1">
        <v>5</v>
      </c>
      <c r="P6680" s="2">
        <f t="shared" ref="P6680:P6686" si="438">--LEFT(K6680, FIND(" ", K6680) - 1)</f>
        <v>78.900000000000006</v>
      </c>
      <c r="R6680" t="str">
        <f t="shared" si="436"/>
        <v/>
      </c>
    </row>
    <row r="6681" spans="1:18" ht="20.399999999999999" x14ac:dyDescent="0.35">
      <c r="A6681" s="1">
        <v>6679</v>
      </c>
      <c r="B6681" s="1" t="s">
        <v>747</v>
      </c>
      <c r="C6681" s="1" t="s">
        <v>74</v>
      </c>
      <c r="D6681" s="1">
        <v>2015</v>
      </c>
      <c r="E6681" s="1">
        <v>33500</v>
      </c>
      <c r="F6681" s="1" t="s">
        <v>23</v>
      </c>
      <c r="G6681" s="1" t="s">
        <v>17</v>
      </c>
      <c r="H6681" s="1" t="s">
        <v>18</v>
      </c>
      <c r="I6681" s="1">
        <v>27.3</v>
      </c>
      <c r="J6681" s="1" t="s">
        <v>24</v>
      </c>
      <c r="K6681" s="1" t="s">
        <v>69</v>
      </c>
      <c r="L6681" s="1">
        <v>5</v>
      </c>
      <c r="P6681" s="2">
        <f t="shared" si="438"/>
        <v>98.6</v>
      </c>
      <c r="R6681" t="str">
        <f t="shared" si="436"/>
        <v/>
      </c>
    </row>
    <row r="6682" spans="1:18" ht="20.399999999999999" x14ac:dyDescent="0.35">
      <c r="A6682" s="1">
        <v>6680</v>
      </c>
      <c r="B6682" s="1" t="s">
        <v>1334</v>
      </c>
      <c r="C6682" s="1" t="s">
        <v>27</v>
      </c>
      <c r="D6682" s="1">
        <v>2012</v>
      </c>
      <c r="E6682" s="1">
        <v>93000</v>
      </c>
      <c r="F6682" s="1" t="s">
        <v>23</v>
      </c>
      <c r="G6682" s="1" t="s">
        <v>17</v>
      </c>
      <c r="H6682" s="1" t="s">
        <v>18</v>
      </c>
      <c r="I6682" s="1">
        <v>12.99</v>
      </c>
      <c r="J6682" s="1" t="s">
        <v>24</v>
      </c>
      <c r="K6682" s="1" t="s">
        <v>363</v>
      </c>
      <c r="L6682" s="1">
        <v>8</v>
      </c>
      <c r="P6682" s="2">
        <f t="shared" si="438"/>
        <v>100</v>
      </c>
      <c r="R6682" t="str">
        <f t="shared" si="436"/>
        <v/>
      </c>
    </row>
    <row r="6683" spans="1:18" ht="20.399999999999999" x14ac:dyDescent="0.35">
      <c r="A6683" s="1">
        <v>6681</v>
      </c>
      <c r="B6683" s="1" t="s">
        <v>2738</v>
      </c>
      <c r="C6683" s="1" t="s">
        <v>129</v>
      </c>
      <c r="D6683" s="1">
        <v>2013</v>
      </c>
      <c r="E6683" s="1">
        <v>64000</v>
      </c>
      <c r="F6683" s="1" t="s">
        <v>23</v>
      </c>
      <c r="G6683" s="1" t="s">
        <v>35</v>
      </c>
      <c r="H6683" s="1" t="s">
        <v>18</v>
      </c>
      <c r="I6683" s="1">
        <v>14.7</v>
      </c>
      <c r="J6683" s="1" t="s">
        <v>24</v>
      </c>
      <c r="K6683" s="1" t="s">
        <v>587</v>
      </c>
      <c r="L6683" s="1">
        <v>5</v>
      </c>
      <c r="P6683" s="2">
        <f t="shared" si="438"/>
        <v>181</v>
      </c>
      <c r="R6683" t="str">
        <f t="shared" si="436"/>
        <v/>
      </c>
    </row>
    <row r="6684" spans="1:18" ht="20.399999999999999" x14ac:dyDescent="0.35">
      <c r="A6684" s="1">
        <v>6682</v>
      </c>
      <c r="B6684" s="1" t="s">
        <v>824</v>
      </c>
      <c r="C6684" s="1" t="s">
        <v>53</v>
      </c>
      <c r="D6684" s="1">
        <v>2017</v>
      </c>
      <c r="E6684" s="1">
        <v>48045</v>
      </c>
      <c r="F6684" s="1" t="s">
        <v>23</v>
      </c>
      <c r="G6684" s="1" t="s">
        <v>17</v>
      </c>
      <c r="H6684" s="1" t="s">
        <v>18</v>
      </c>
      <c r="I6684" s="1">
        <v>28.09</v>
      </c>
      <c r="J6684" s="1" t="s">
        <v>24</v>
      </c>
      <c r="K6684" s="1" t="s">
        <v>80</v>
      </c>
      <c r="L6684" s="1">
        <v>5</v>
      </c>
      <c r="P6684" s="2">
        <f t="shared" si="438"/>
        <v>88.5</v>
      </c>
      <c r="R6684" t="str">
        <f t="shared" si="436"/>
        <v/>
      </c>
    </row>
    <row r="6685" spans="1:18" ht="20.399999999999999" x14ac:dyDescent="0.35">
      <c r="A6685" s="1">
        <v>6683</v>
      </c>
      <c r="B6685" s="1" t="s">
        <v>1942</v>
      </c>
      <c r="C6685" s="1" t="s">
        <v>39</v>
      </c>
      <c r="D6685" s="1">
        <v>2009</v>
      </c>
      <c r="E6685" s="1">
        <v>94000</v>
      </c>
      <c r="F6685" s="1" t="s">
        <v>23</v>
      </c>
      <c r="G6685" s="1" t="s">
        <v>17</v>
      </c>
      <c r="H6685" s="1" t="s">
        <v>18</v>
      </c>
      <c r="I6685" s="1">
        <v>10.5</v>
      </c>
      <c r="J6685" s="1" t="s">
        <v>24</v>
      </c>
      <c r="K6685" s="1" t="s">
        <v>773</v>
      </c>
      <c r="L6685" s="1">
        <v>6</v>
      </c>
      <c r="P6685" s="2">
        <f t="shared" si="438"/>
        <v>107.2</v>
      </c>
      <c r="R6685" t="str">
        <f t="shared" si="436"/>
        <v/>
      </c>
    </row>
    <row r="6686" spans="1:18" ht="20.399999999999999" x14ac:dyDescent="0.35">
      <c r="A6686" s="1">
        <v>6684</v>
      </c>
      <c r="B6686" s="1" t="s">
        <v>115</v>
      </c>
      <c r="C6686" s="1" t="s">
        <v>27</v>
      </c>
      <c r="D6686" s="1">
        <v>2011</v>
      </c>
      <c r="E6686" s="1">
        <v>60000</v>
      </c>
      <c r="F6686" s="1" t="s">
        <v>28</v>
      </c>
      <c r="G6686" s="1" t="s">
        <v>17</v>
      </c>
      <c r="H6686" s="1" t="s">
        <v>18</v>
      </c>
      <c r="I6686" s="1">
        <v>19.7</v>
      </c>
      <c r="J6686" s="1" t="s">
        <v>24</v>
      </c>
      <c r="K6686" s="1" t="s">
        <v>116</v>
      </c>
      <c r="L6686" s="1">
        <v>5</v>
      </c>
      <c r="P6686" s="2">
        <f t="shared" si="438"/>
        <v>46.3</v>
      </c>
      <c r="R6686" t="str">
        <f t="shared" si="436"/>
        <v/>
      </c>
    </row>
    <row r="6687" spans="1:18" ht="20.399999999999999" x14ac:dyDescent="0.35">
      <c r="A6687" s="1">
        <v>6685</v>
      </c>
      <c r="B6687" s="1" t="s">
        <v>377</v>
      </c>
      <c r="C6687" s="1" t="s">
        <v>22</v>
      </c>
      <c r="D6687" s="1">
        <v>2010</v>
      </c>
      <c r="E6687" s="1">
        <v>115000</v>
      </c>
      <c r="F6687" s="1" t="s">
        <v>28</v>
      </c>
      <c r="G6687" s="1" t="s">
        <v>17</v>
      </c>
      <c r="H6687" s="1" t="s">
        <v>36</v>
      </c>
      <c r="I6687" s="1">
        <v>16.100000000000001</v>
      </c>
      <c r="J6687" s="1" t="s">
        <v>24</v>
      </c>
      <c r="P6687" s="2"/>
      <c r="R6687" t="str">
        <f t="shared" si="436"/>
        <v/>
      </c>
    </row>
    <row r="6688" spans="1:18" ht="20.399999999999999" x14ac:dyDescent="0.35">
      <c r="A6688" s="1">
        <v>6686</v>
      </c>
      <c r="B6688" s="1" t="s">
        <v>76</v>
      </c>
      <c r="C6688" s="1" t="s">
        <v>74</v>
      </c>
      <c r="D6688" s="1">
        <v>2011</v>
      </c>
      <c r="E6688" s="1">
        <v>56000</v>
      </c>
      <c r="F6688" s="1" t="s">
        <v>23</v>
      </c>
      <c r="G6688" s="1" t="s">
        <v>35</v>
      </c>
      <c r="H6688" s="1" t="s">
        <v>18</v>
      </c>
      <c r="I6688" s="1">
        <v>13.2</v>
      </c>
      <c r="J6688" s="1" t="s">
        <v>24</v>
      </c>
      <c r="K6688" s="1" t="s">
        <v>163</v>
      </c>
      <c r="L6688" s="1">
        <v>5</v>
      </c>
      <c r="P6688" s="2">
        <f t="shared" ref="P6688:P6698" si="439">--LEFT(K6688, FIND(" ", K6688) - 1)</f>
        <v>170</v>
      </c>
      <c r="R6688" t="str">
        <f t="shared" si="436"/>
        <v/>
      </c>
    </row>
    <row r="6689" spans="1:18" ht="20.399999999999999" x14ac:dyDescent="0.35">
      <c r="A6689" s="1">
        <v>6687</v>
      </c>
      <c r="B6689" s="1" t="s">
        <v>517</v>
      </c>
      <c r="C6689" s="1" t="s">
        <v>22</v>
      </c>
      <c r="D6689" s="1">
        <v>2012</v>
      </c>
      <c r="E6689" s="1">
        <v>98472</v>
      </c>
      <c r="F6689" s="1" t="s">
        <v>23</v>
      </c>
      <c r="G6689" s="1" t="s">
        <v>17</v>
      </c>
      <c r="H6689" s="1" t="s">
        <v>18</v>
      </c>
      <c r="I6689" s="1">
        <v>23</v>
      </c>
      <c r="J6689" s="1" t="s">
        <v>24</v>
      </c>
      <c r="K6689" s="1" t="s">
        <v>219</v>
      </c>
      <c r="L6689" s="1">
        <v>5</v>
      </c>
      <c r="P6689" s="2">
        <f t="shared" si="439"/>
        <v>90</v>
      </c>
      <c r="R6689" t="str">
        <f t="shared" si="436"/>
        <v/>
      </c>
    </row>
    <row r="6690" spans="1:18" ht="20.399999999999999" x14ac:dyDescent="0.35">
      <c r="A6690" s="1">
        <v>6688</v>
      </c>
      <c r="B6690" s="1" t="s">
        <v>446</v>
      </c>
      <c r="C6690" s="1" t="s">
        <v>39</v>
      </c>
      <c r="D6690" s="1">
        <v>2016</v>
      </c>
      <c r="E6690" s="1">
        <v>37800</v>
      </c>
      <c r="F6690" s="1" t="s">
        <v>23</v>
      </c>
      <c r="G6690" s="1" t="s">
        <v>17</v>
      </c>
      <c r="H6690" s="1" t="s">
        <v>18</v>
      </c>
      <c r="I6690" s="1">
        <v>19.670000000000002</v>
      </c>
      <c r="J6690" s="1" t="s">
        <v>24</v>
      </c>
      <c r="K6690" s="1" t="s">
        <v>25</v>
      </c>
      <c r="L6690" s="1">
        <v>5</v>
      </c>
      <c r="P6690" s="2">
        <f t="shared" si="439"/>
        <v>126.2</v>
      </c>
      <c r="R6690" t="str">
        <f t="shared" si="436"/>
        <v/>
      </c>
    </row>
    <row r="6691" spans="1:18" ht="20.399999999999999" x14ac:dyDescent="0.35">
      <c r="A6691" s="1">
        <v>6689</v>
      </c>
      <c r="B6691" s="1" t="s">
        <v>2753</v>
      </c>
      <c r="C6691" s="1" t="s">
        <v>34</v>
      </c>
      <c r="D6691" s="1">
        <v>2016</v>
      </c>
      <c r="E6691" s="1">
        <v>63617</v>
      </c>
      <c r="F6691" s="1" t="s">
        <v>28</v>
      </c>
      <c r="G6691" s="1" t="s">
        <v>17</v>
      </c>
      <c r="H6691" s="1" t="s">
        <v>18</v>
      </c>
      <c r="I6691" s="1">
        <v>14</v>
      </c>
      <c r="J6691" s="1" t="s">
        <v>24</v>
      </c>
      <c r="K6691" s="1" t="s">
        <v>229</v>
      </c>
      <c r="L6691" s="1">
        <v>5</v>
      </c>
      <c r="P6691" s="2">
        <f t="shared" si="439"/>
        <v>35</v>
      </c>
      <c r="R6691" t="str">
        <f t="shared" si="436"/>
        <v/>
      </c>
    </row>
    <row r="6692" spans="1:18" ht="20.399999999999999" x14ac:dyDescent="0.35">
      <c r="A6692" s="1">
        <v>6690</v>
      </c>
      <c r="B6692" s="1" t="s">
        <v>2030</v>
      </c>
      <c r="C6692" s="1" t="s">
        <v>129</v>
      </c>
      <c r="D6692" s="1">
        <v>2011</v>
      </c>
      <c r="E6692" s="1">
        <v>68000</v>
      </c>
      <c r="F6692" s="1" t="s">
        <v>23</v>
      </c>
      <c r="G6692" s="1" t="s">
        <v>17</v>
      </c>
      <c r="H6692" s="1" t="s">
        <v>18</v>
      </c>
      <c r="I6692" s="1">
        <v>18.100000000000001</v>
      </c>
      <c r="J6692" s="1" t="s">
        <v>24</v>
      </c>
      <c r="K6692" s="1" t="s">
        <v>215</v>
      </c>
      <c r="L6692" s="1">
        <v>5</v>
      </c>
      <c r="P6692" s="2">
        <f t="shared" si="439"/>
        <v>110</v>
      </c>
      <c r="R6692" t="str">
        <f t="shared" si="436"/>
        <v/>
      </c>
    </row>
    <row r="6693" spans="1:18" ht="20.399999999999999" x14ac:dyDescent="0.35">
      <c r="A6693" s="1">
        <v>6691</v>
      </c>
      <c r="B6693" s="1" t="s">
        <v>1232</v>
      </c>
      <c r="C6693" s="1" t="s">
        <v>53</v>
      </c>
      <c r="D6693" s="1">
        <v>2017</v>
      </c>
      <c r="E6693" s="1">
        <v>11282</v>
      </c>
      <c r="F6693" s="1" t="s">
        <v>28</v>
      </c>
      <c r="G6693" s="1" t="s">
        <v>17</v>
      </c>
      <c r="H6693" s="1" t="s">
        <v>18</v>
      </c>
      <c r="I6693" s="1">
        <v>21.4</v>
      </c>
      <c r="J6693" s="1" t="s">
        <v>24</v>
      </c>
      <c r="K6693" s="1" t="s">
        <v>347</v>
      </c>
      <c r="L6693" s="1">
        <v>5</v>
      </c>
      <c r="P6693" s="2">
        <f t="shared" si="439"/>
        <v>83.1</v>
      </c>
      <c r="R6693" t="str">
        <f t="shared" si="436"/>
        <v/>
      </c>
    </row>
    <row r="6694" spans="1:18" ht="20.399999999999999" x14ac:dyDescent="0.35">
      <c r="A6694" s="1">
        <v>6692</v>
      </c>
      <c r="B6694" s="1" t="s">
        <v>68</v>
      </c>
      <c r="C6694" s="1" t="s">
        <v>27</v>
      </c>
      <c r="D6694" s="1">
        <v>2013</v>
      </c>
      <c r="E6694" s="1">
        <v>75000</v>
      </c>
      <c r="F6694" s="1" t="s">
        <v>23</v>
      </c>
      <c r="G6694" s="1" t="s">
        <v>17</v>
      </c>
      <c r="H6694" s="1" t="s">
        <v>18</v>
      </c>
      <c r="I6694" s="1">
        <v>25.8</v>
      </c>
      <c r="J6694" s="1" t="s">
        <v>24</v>
      </c>
      <c r="K6694" s="1" t="s">
        <v>69</v>
      </c>
      <c r="L6694" s="1">
        <v>5</v>
      </c>
      <c r="P6694" s="2">
        <f t="shared" si="439"/>
        <v>98.6</v>
      </c>
      <c r="R6694" t="str">
        <f t="shared" si="436"/>
        <v/>
      </c>
    </row>
    <row r="6695" spans="1:18" ht="20.399999999999999" x14ac:dyDescent="0.35">
      <c r="A6695" s="1">
        <v>6693</v>
      </c>
      <c r="B6695" s="1" t="s">
        <v>2002</v>
      </c>
      <c r="C6695" s="1" t="s">
        <v>34</v>
      </c>
      <c r="D6695" s="1">
        <v>2014</v>
      </c>
      <c r="E6695" s="1">
        <v>78984</v>
      </c>
      <c r="F6695" s="1" t="s">
        <v>23</v>
      </c>
      <c r="G6695" s="1" t="s">
        <v>35</v>
      </c>
      <c r="H6695" s="1" t="s">
        <v>18</v>
      </c>
      <c r="I6695" s="1">
        <v>16.09</v>
      </c>
      <c r="J6695" s="1" t="s">
        <v>24</v>
      </c>
      <c r="K6695" s="1" t="s">
        <v>99</v>
      </c>
      <c r="L6695" s="1">
        <v>5</v>
      </c>
      <c r="P6695" s="2">
        <f t="shared" si="439"/>
        <v>184</v>
      </c>
      <c r="R6695" t="str">
        <f t="shared" si="436"/>
        <v/>
      </c>
    </row>
    <row r="6696" spans="1:18" ht="20.399999999999999" x14ac:dyDescent="0.35">
      <c r="A6696" s="1">
        <v>6694</v>
      </c>
      <c r="B6696" s="1" t="s">
        <v>387</v>
      </c>
      <c r="C6696" s="1" t="s">
        <v>15</v>
      </c>
      <c r="D6696" s="1">
        <v>2016</v>
      </c>
      <c r="E6696" s="1">
        <v>71000</v>
      </c>
      <c r="F6696" s="1" t="s">
        <v>28</v>
      </c>
      <c r="G6696" s="1" t="s">
        <v>35</v>
      </c>
      <c r="H6696" s="1" t="s">
        <v>18</v>
      </c>
      <c r="I6696" s="1">
        <v>14.67</v>
      </c>
      <c r="J6696" s="1" t="s">
        <v>24</v>
      </c>
      <c r="K6696" s="1" t="s">
        <v>388</v>
      </c>
      <c r="L6696" s="1">
        <v>5</v>
      </c>
      <c r="M6696" s="1" t="s">
        <v>1813</v>
      </c>
      <c r="P6696" s="2">
        <f t="shared" si="439"/>
        <v>177.46</v>
      </c>
      <c r="Q6696">
        <f t="shared" si="437"/>
        <v>3336000</v>
      </c>
      <c r="R6696">
        <f t="shared" si="436"/>
        <v>99.994680455635489</v>
      </c>
    </row>
    <row r="6697" spans="1:18" ht="20.399999999999999" x14ac:dyDescent="0.35">
      <c r="A6697" s="1">
        <v>6695</v>
      </c>
      <c r="B6697" s="1" t="s">
        <v>499</v>
      </c>
      <c r="C6697" s="1" t="s">
        <v>53</v>
      </c>
      <c r="D6697" s="1">
        <v>2014</v>
      </c>
      <c r="E6697" s="1">
        <v>43814</v>
      </c>
      <c r="F6697" s="1" t="s">
        <v>28</v>
      </c>
      <c r="G6697" s="1" t="s">
        <v>17</v>
      </c>
      <c r="H6697" s="1" t="s">
        <v>18</v>
      </c>
      <c r="I6697" s="1">
        <v>18.5</v>
      </c>
      <c r="J6697" s="1" t="s">
        <v>24</v>
      </c>
      <c r="K6697" s="1" t="s">
        <v>184</v>
      </c>
      <c r="L6697" s="1">
        <v>5</v>
      </c>
      <c r="M6697" s="1" t="s">
        <v>1669</v>
      </c>
      <c r="P6697" s="2">
        <f t="shared" si="439"/>
        <v>86.8</v>
      </c>
      <c r="Q6697">
        <f t="shared" si="437"/>
        <v>663000</v>
      </c>
      <c r="R6697">
        <f t="shared" si="436"/>
        <v>99.98690799396681</v>
      </c>
    </row>
    <row r="6698" spans="1:18" ht="20.399999999999999" x14ac:dyDescent="0.35">
      <c r="A6698" s="1">
        <v>6696</v>
      </c>
      <c r="B6698" s="1" t="s">
        <v>358</v>
      </c>
      <c r="C6698" s="1" t="s">
        <v>57</v>
      </c>
      <c r="D6698" s="1">
        <v>2011</v>
      </c>
      <c r="E6698" s="1">
        <v>60000</v>
      </c>
      <c r="F6698" s="1" t="s">
        <v>28</v>
      </c>
      <c r="G6698" s="1" t="s">
        <v>17</v>
      </c>
      <c r="H6698" s="1" t="s">
        <v>18</v>
      </c>
      <c r="I6698" s="1">
        <v>20.36</v>
      </c>
      <c r="J6698" s="1" t="s">
        <v>24</v>
      </c>
      <c r="K6698" s="1" t="s">
        <v>151</v>
      </c>
      <c r="L6698" s="1">
        <v>5</v>
      </c>
      <c r="P6698" s="2">
        <f t="shared" si="439"/>
        <v>78.900000000000006</v>
      </c>
      <c r="R6698" t="str">
        <f t="shared" si="436"/>
        <v/>
      </c>
    </row>
    <row r="6699" spans="1:18" ht="20.399999999999999" x14ac:dyDescent="0.35">
      <c r="A6699" s="1">
        <v>6697</v>
      </c>
      <c r="B6699" s="1" t="s">
        <v>192</v>
      </c>
      <c r="C6699" s="1" t="s">
        <v>43</v>
      </c>
      <c r="D6699" s="1">
        <v>2007</v>
      </c>
      <c r="E6699" s="1">
        <v>85000</v>
      </c>
      <c r="F6699" s="1" t="s">
        <v>28</v>
      </c>
      <c r="G6699" s="1" t="s">
        <v>17</v>
      </c>
      <c r="H6699" s="1" t="s">
        <v>36</v>
      </c>
      <c r="I6699" s="1">
        <v>0</v>
      </c>
      <c r="J6699" s="1" t="s">
        <v>24</v>
      </c>
      <c r="K6699" s="1" t="s">
        <v>188</v>
      </c>
      <c r="L6699" s="1">
        <v>5</v>
      </c>
      <c r="P6699" s="2"/>
      <c r="R6699" t="str">
        <f t="shared" si="436"/>
        <v/>
      </c>
    </row>
    <row r="6700" spans="1:18" ht="20.399999999999999" x14ac:dyDescent="0.35">
      <c r="A6700" s="1">
        <v>6698</v>
      </c>
      <c r="B6700" s="1" t="s">
        <v>329</v>
      </c>
      <c r="C6700" s="1" t="s">
        <v>53</v>
      </c>
      <c r="D6700" s="1">
        <v>2015</v>
      </c>
      <c r="E6700" s="1">
        <v>65438</v>
      </c>
      <c r="F6700" s="1" t="s">
        <v>23</v>
      </c>
      <c r="G6700" s="1" t="s">
        <v>35</v>
      </c>
      <c r="H6700" s="1" t="s">
        <v>18</v>
      </c>
      <c r="I6700" s="1">
        <v>17.68</v>
      </c>
      <c r="J6700" s="1" t="s">
        <v>24</v>
      </c>
      <c r="K6700" s="1" t="s">
        <v>139</v>
      </c>
      <c r="L6700" s="1">
        <v>5</v>
      </c>
      <c r="P6700" s="2">
        <f t="shared" ref="P6700:P6724" si="440">--LEFT(K6700, FIND(" ", K6700) - 1)</f>
        <v>174.33</v>
      </c>
      <c r="R6700" t="str">
        <f t="shared" si="436"/>
        <v/>
      </c>
    </row>
    <row r="6701" spans="1:18" ht="20.399999999999999" x14ac:dyDescent="0.35">
      <c r="A6701" s="1">
        <v>6699</v>
      </c>
      <c r="B6701" s="1" t="s">
        <v>361</v>
      </c>
      <c r="C6701" s="1" t="s">
        <v>15</v>
      </c>
      <c r="D6701" s="1">
        <v>2014</v>
      </c>
      <c r="E6701" s="1">
        <v>28215</v>
      </c>
      <c r="F6701" s="1" t="s">
        <v>23</v>
      </c>
      <c r="G6701" s="1" t="s">
        <v>17</v>
      </c>
      <c r="H6701" s="1" t="s">
        <v>18</v>
      </c>
      <c r="I6701" s="1">
        <v>19.87</v>
      </c>
      <c r="J6701" s="1" t="s">
        <v>24</v>
      </c>
      <c r="K6701" s="1" t="s">
        <v>72</v>
      </c>
      <c r="L6701" s="1">
        <v>5</v>
      </c>
      <c r="P6701" s="2">
        <f t="shared" si="440"/>
        <v>83.8</v>
      </c>
      <c r="R6701" t="str">
        <f t="shared" si="436"/>
        <v/>
      </c>
    </row>
    <row r="6702" spans="1:18" ht="20.399999999999999" x14ac:dyDescent="0.35">
      <c r="A6702" s="1">
        <v>6700</v>
      </c>
      <c r="B6702" s="1" t="s">
        <v>2975</v>
      </c>
      <c r="C6702" s="1" t="s">
        <v>53</v>
      </c>
      <c r="D6702" s="1">
        <v>2019</v>
      </c>
      <c r="E6702" s="1">
        <v>15053</v>
      </c>
      <c r="F6702" s="1" t="s">
        <v>23</v>
      </c>
      <c r="G6702" s="1" t="s">
        <v>17</v>
      </c>
      <c r="H6702" s="1" t="s">
        <v>18</v>
      </c>
      <c r="I6702" s="1">
        <v>25.5</v>
      </c>
      <c r="J6702" s="1" t="s">
        <v>24</v>
      </c>
      <c r="K6702" s="1" t="s">
        <v>69</v>
      </c>
      <c r="L6702" s="1">
        <v>5</v>
      </c>
      <c r="M6702" s="1" t="s">
        <v>2976</v>
      </c>
      <c r="P6702" s="2">
        <f t="shared" si="440"/>
        <v>98.6</v>
      </c>
      <c r="Q6702">
        <f t="shared" si="437"/>
        <v>1205000</v>
      </c>
      <c r="R6702">
        <f t="shared" si="436"/>
        <v>99.991817427385882</v>
      </c>
    </row>
    <row r="6703" spans="1:18" ht="20.399999999999999" x14ac:dyDescent="0.35">
      <c r="A6703" s="1">
        <v>6701</v>
      </c>
      <c r="B6703" s="1" t="s">
        <v>2737</v>
      </c>
      <c r="C6703" s="1" t="s">
        <v>74</v>
      </c>
      <c r="D6703" s="1">
        <v>2015</v>
      </c>
      <c r="E6703" s="1">
        <v>38000</v>
      </c>
      <c r="F6703" s="1" t="s">
        <v>23</v>
      </c>
      <c r="G6703" s="1" t="s">
        <v>17</v>
      </c>
      <c r="H6703" s="1" t="s">
        <v>18</v>
      </c>
      <c r="I6703" s="1">
        <v>24.5</v>
      </c>
      <c r="J6703" s="1" t="s">
        <v>24</v>
      </c>
      <c r="K6703" s="1" t="s">
        <v>69</v>
      </c>
      <c r="L6703" s="1">
        <v>7</v>
      </c>
      <c r="P6703" s="2">
        <f t="shared" si="440"/>
        <v>98.6</v>
      </c>
      <c r="R6703" t="str">
        <f t="shared" si="436"/>
        <v/>
      </c>
    </row>
    <row r="6704" spans="1:18" ht="20.399999999999999" x14ac:dyDescent="0.35">
      <c r="A6704" s="1">
        <v>6702</v>
      </c>
      <c r="B6704" s="1" t="s">
        <v>1028</v>
      </c>
      <c r="C6704" s="1" t="s">
        <v>53</v>
      </c>
      <c r="D6704" s="1">
        <v>2012</v>
      </c>
      <c r="E6704" s="1">
        <v>64213</v>
      </c>
      <c r="F6704" s="1" t="s">
        <v>28</v>
      </c>
      <c r="G6704" s="1" t="s">
        <v>17</v>
      </c>
      <c r="H6704" s="1" t="s">
        <v>18</v>
      </c>
      <c r="I6704" s="1">
        <v>16.47</v>
      </c>
      <c r="J6704" s="1" t="s">
        <v>24</v>
      </c>
      <c r="K6704" s="1" t="s">
        <v>114</v>
      </c>
      <c r="L6704" s="1">
        <v>5</v>
      </c>
      <c r="P6704" s="2">
        <f t="shared" si="440"/>
        <v>73.900000000000006</v>
      </c>
      <c r="R6704" t="str">
        <f t="shared" si="436"/>
        <v/>
      </c>
    </row>
    <row r="6705" spans="1:18" ht="20.399999999999999" x14ac:dyDescent="0.35">
      <c r="A6705" s="1">
        <v>6703</v>
      </c>
      <c r="B6705" s="1" t="s">
        <v>663</v>
      </c>
      <c r="C6705" s="1" t="s">
        <v>61</v>
      </c>
      <c r="D6705" s="1">
        <v>2017</v>
      </c>
      <c r="E6705" s="1">
        <v>15000</v>
      </c>
      <c r="F6705" s="1" t="s">
        <v>28</v>
      </c>
      <c r="G6705" s="1" t="s">
        <v>35</v>
      </c>
      <c r="H6705" s="1" t="s">
        <v>18</v>
      </c>
      <c r="I6705" s="1">
        <v>12.6</v>
      </c>
      <c r="J6705" s="1" t="s">
        <v>24</v>
      </c>
      <c r="K6705" s="1" t="s">
        <v>664</v>
      </c>
      <c r="L6705" s="1">
        <v>5</v>
      </c>
      <c r="M6705" s="1" t="s">
        <v>665</v>
      </c>
      <c r="P6705" s="2">
        <f t="shared" si="440"/>
        <v>191.34</v>
      </c>
      <c r="Q6705">
        <f t="shared" si="437"/>
        <v>8697000</v>
      </c>
      <c r="R6705">
        <f t="shared" si="436"/>
        <v>99.997799931010704</v>
      </c>
    </row>
    <row r="6706" spans="1:18" ht="20.399999999999999" x14ac:dyDescent="0.35">
      <c r="A6706" s="1">
        <v>6704</v>
      </c>
      <c r="B6706" s="1" t="s">
        <v>583</v>
      </c>
      <c r="C6706" s="1" t="s">
        <v>39</v>
      </c>
      <c r="D6706" s="1">
        <v>2011</v>
      </c>
      <c r="E6706" s="1">
        <v>82000</v>
      </c>
      <c r="F6706" s="1" t="s">
        <v>23</v>
      </c>
      <c r="G6706" s="1" t="s">
        <v>35</v>
      </c>
      <c r="H6706" s="1" t="s">
        <v>18</v>
      </c>
      <c r="I6706" s="1">
        <v>13.5</v>
      </c>
      <c r="J6706" s="1" t="s">
        <v>24</v>
      </c>
      <c r="K6706" s="1" t="s">
        <v>584</v>
      </c>
      <c r="L6706" s="1">
        <v>5</v>
      </c>
      <c r="P6706" s="2">
        <f t="shared" si="440"/>
        <v>282</v>
      </c>
      <c r="R6706" t="str">
        <f t="shared" si="436"/>
        <v/>
      </c>
    </row>
    <row r="6707" spans="1:18" ht="20.399999999999999" x14ac:dyDescent="0.35">
      <c r="A6707" s="1">
        <v>6705</v>
      </c>
      <c r="B6707" s="1" t="s">
        <v>2977</v>
      </c>
      <c r="C6707" s="1" t="s">
        <v>22</v>
      </c>
      <c r="D6707" s="1">
        <v>2009</v>
      </c>
      <c r="E6707" s="1">
        <v>60000</v>
      </c>
      <c r="F6707" s="1" t="s">
        <v>28</v>
      </c>
      <c r="G6707" s="1" t="s">
        <v>17</v>
      </c>
      <c r="H6707" s="1" t="s">
        <v>36</v>
      </c>
      <c r="I6707" s="1">
        <v>13.2</v>
      </c>
      <c r="J6707" s="1" t="s">
        <v>24</v>
      </c>
      <c r="K6707" s="1" t="s">
        <v>606</v>
      </c>
      <c r="L6707" s="1">
        <v>5</v>
      </c>
      <c r="P6707" s="2">
        <f t="shared" si="440"/>
        <v>94</v>
      </c>
      <c r="R6707" t="str">
        <f t="shared" si="436"/>
        <v/>
      </c>
    </row>
    <row r="6708" spans="1:18" ht="20.399999999999999" x14ac:dyDescent="0.35">
      <c r="A6708" s="1">
        <v>6706</v>
      </c>
      <c r="B6708" s="1" t="s">
        <v>732</v>
      </c>
      <c r="C6708" s="1" t="s">
        <v>27</v>
      </c>
      <c r="D6708" s="1">
        <v>2012</v>
      </c>
      <c r="E6708" s="1">
        <v>158000</v>
      </c>
      <c r="F6708" s="1" t="s">
        <v>28</v>
      </c>
      <c r="G6708" s="1" t="s">
        <v>17</v>
      </c>
      <c r="H6708" s="1" t="s">
        <v>18</v>
      </c>
      <c r="I6708" s="1">
        <v>17.5</v>
      </c>
      <c r="J6708" s="1" t="s">
        <v>24</v>
      </c>
      <c r="K6708" s="1" t="s">
        <v>733</v>
      </c>
      <c r="L6708" s="1">
        <v>5</v>
      </c>
      <c r="P6708" s="2">
        <f t="shared" si="440"/>
        <v>85.8</v>
      </c>
      <c r="R6708" t="str">
        <f t="shared" si="436"/>
        <v/>
      </c>
    </row>
    <row r="6709" spans="1:18" ht="20.399999999999999" x14ac:dyDescent="0.35">
      <c r="A6709" s="1">
        <v>6707</v>
      </c>
      <c r="B6709" s="1" t="s">
        <v>358</v>
      </c>
      <c r="C6709" s="1" t="s">
        <v>27</v>
      </c>
      <c r="D6709" s="1">
        <v>2007</v>
      </c>
      <c r="E6709" s="1">
        <v>73000</v>
      </c>
      <c r="F6709" s="1" t="s">
        <v>28</v>
      </c>
      <c r="G6709" s="1" t="s">
        <v>17</v>
      </c>
      <c r="H6709" s="1" t="s">
        <v>18</v>
      </c>
      <c r="I6709" s="1">
        <v>20.36</v>
      </c>
      <c r="J6709" s="1" t="s">
        <v>24</v>
      </c>
      <c r="K6709" s="1" t="s">
        <v>151</v>
      </c>
      <c r="L6709" s="1">
        <v>5</v>
      </c>
      <c r="P6709" s="2">
        <f t="shared" si="440"/>
        <v>78.900000000000006</v>
      </c>
      <c r="R6709" t="str">
        <f t="shared" si="436"/>
        <v/>
      </c>
    </row>
    <row r="6710" spans="1:18" ht="20.399999999999999" x14ac:dyDescent="0.35">
      <c r="A6710" s="1">
        <v>6708</v>
      </c>
      <c r="B6710" s="1" t="s">
        <v>2067</v>
      </c>
      <c r="C6710" s="1" t="s">
        <v>34</v>
      </c>
      <c r="D6710" s="1">
        <v>2013</v>
      </c>
      <c r="E6710" s="1">
        <v>71601</v>
      </c>
      <c r="F6710" s="1" t="s">
        <v>28</v>
      </c>
      <c r="G6710" s="1" t="s">
        <v>17</v>
      </c>
      <c r="H6710" s="1" t="s">
        <v>18</v>
      </c>
      <c r="I6710" s="1">
        <v>18.5</v>
      </c>
      <c r="J6710" s="1" t="s">
        <v>24</v>
      </c>
      <c r="K6710" s="1" t="s">
        <v>184</v>
      </c>
      <c r="L6710" s="1">
        <v>5</v>
      </c>
      <c r="M6710" s="1" t="s">
        <v>2978</v>
      </c>
      <c r="P6710" s="2">
        <f t="shared" si="440"/>
        <v>86.8</v>
      </c>
      <c r="Q6710">
        <f t="shared" si="437"/>
        <v>638000</v>
      </c>
      <c r="R6710">
        <f t="shared" si="436"/>
        <v>99.986394984326012</v>
      </c>
    </row>
    <row r="6711" spans="1:18" ht="20.399999999999999" x14ac:dyDescent="0.35">
      <c r="A6711" s="1">
        <v>6709</v>
      </c>
      <c r="B6711" s="1" t="s">
        <v>198</v>
      </c>
      <c r="C6711" s="1" t="s">
        <v>39</v>
      </c>
      <c r="D6711" s="1">
        <v>2015</v>
      </c>
      <c r="E6711" s="1">
        <v>82328</v>
      </c>
      <c r="F6711" s="1" t="s">
        <v>23</v>
      </c>
      <c r="G6711" s="1" t="s">
        <v>17</v>
      </c>
      <c r="H6711" s="1" t="s">
        <v>18</v>
      </c>
      <c r="I6711" s="1">
        <v>21.1</v>
      </c>
      <c r="J6711" s="1" t="s">
        <v>24</v>
      </c>
      <c r="K6711" s="1" t="s">
        <v>114</v>
      </c>
      <c r="L6711" s="1">
        <v>5</v>
      </c>
      <c r="P6711" s="2">
        <f t="shared" si="440"/>
        <v>73.900000000000006</v>
      </c>
      <c r="R6711" t="str">
        <f t="shared" si="436"/>
        <v/>
      </c>
    </row>
    <row r="6712" spans="1:18" ht="20.399999999999999" x14ac:dyDescent="0.35">
      <c r="A6712" s="1">
        <v>6710</v>
      </c>
      <c r="B6712" s="1" t="s">
        <v>2067</v>
      </c>
      <c r="C6712" s="1" t="s">
        <v>57</v>
      </c>
      <c r="D6712" s="1">
        <v>2011</v>
      </c>
      <c r="E6712" s="1">
        <v>38000</v>
      </c>
      <c r="F6712" s="1" t="s">
        <v>28</v>
      </c>
      <c r="G6712" s="1" t="s">
        <v>17</v>
      </c>
      <c r="H6712" s="1" t="s">
        <v>18</v>
      </c>
      <c r="I6712" s="1">
        <v>18.5</v>
      </c>
      <c r="J6712" s="1" t="s">
        <v>24</v>
      </c>
      <c r="K6712" s="1" t="s">
        <v>184</v>
      </c>
      <c r="L6712" s="1">
        <v>5</v>
      </c>
      <c r="M6712" s="1" t="s">
        <v>2979</v>
      </c>
      <c r="P6712" s="2">
        <f t="shared" si="440"/>
        <v>86.8</v>
      </c>
      <c r="Q6712">
        <f t="shared" si="437"/>
        <v>589000</v>
      </c>
      <c r="R6712">
        <f t="shared" si="436"/>
        <v>99.985263157894735</v>
      </c>
    </row>
    <row r="6713" spans="1:18" ht="20.399999999999999" x14ac:dyDescent="0.35">
      <c r="A6713" s="1">
        <v>6711</v>
      </c>
      <c r="B6713" s="1" t="s">
        <v>436</v>
      </c>
      <c r="C6713" s="1" t="s">
        <v>22</v>
      </c>
      <c r="D6713" s="1">
        <v>2014</v>
      </c>
      <c r="E6713" s="1">
        <v>85000</v>
      </c>
      <c r="F6713" s="1" t="s">
        <v>28</v>
      </c>
      <c r="G6713" s="1" t="s">
        <v>17</v>
      </c>
      <c r="H6713" s="1" t="s">
        <v>18</v>
      </c>
      <c r="I6713" s="1">
        <v>20.399999999999999</v>
      </c>
      <c r="J6713" s="1" t="s">
        <v>24</v>
      </c>
      <c r="K6713" s="1" t="s">
        <v>291</v>
      </c>
      <c r="L6713" s="1">
        <v>5</v>
      </c>
      <c r="P6713" s="2">
        <f t="shared" si="440"/>
        <v>81.8</v>
      </c>
      <c r="R6713" t="str">
        <f t="shared" si="436"/>
        <v/>
      </c>
    </row>
    <row r="6714" spans="1:18" ht="20.399999999999999" x14ac:dyDescent="0.35">
      <c r="A6714" s="1">
        <v>6712</v>
      </c>
      <c r="B6714" s="1" t="s">
        <v>653</v>
      </c>
      <c r="C6714" s="1" t="s">
        <v>43</v>
      </c>
      <c r="D6714" s="1">
        <v>2012</v>
      </c>
      <c r="E6714" s="1">
        <v>116000</v>
      </c>
      <c r="F6714" s="1" t="s">
        <v>23</v>
      </c>
      <c r="G6714" s="1" t="s">
        <v>17</v>
      </c>
      <c r="H6714" s="1" t="s">
        <v>18</v>
      </c>
      <c r="I6714" s="1">
        <v>19.010000000000002</v>
      </c>
      <c r="J6714" s="1" t="s">
        <v>24</v>
      </c>
      <c r="K6714" s="1" t="s">
        <v>95</v>
      </c>
      <c r="L6714" s="1">
        <v>5</v>
      </c>
      <c r="P6714" s="2">
        <f t="shared" si="440"/>
        <v>108.45</v>
      </c>
      <c r="R6714" t="str">
        <f t="shared" si="436"/>
        <v/>
      </c>
    </row>
    <row r="6715" spans="1:18" ht="20.399999999999999" x14ac:dyDescent="0.35">
      <c r="A6715" s="1">
        <v>6713</v>
      </c>
      <c r="B6715" s="1" t="s">
        <v>658</v>
      </c>
      <c r="C6715" s="1" t="s">
        <v>15</v>
      </c>
      <c r="D6715" s="1">
        <v>2008</v>
      </c>
      <c r="E6715" s="1">
        <v>65000</v>
      </c>
      <c r="F6715" s="1" t="s">
        <v>28</v>
      </c>
      <c r="G6715" s="1" t="s">
        <v>17</v>
      </c>
      <c r="H6715" s="1" t="s">
        <v>36</v>
      </c>
      <c r="I6715" s="1">
        <v>17.920000000000002</v>
      </c>
      <c r="J6715" s="1" t="s">
        <v>24</v>
      </c>
      <c r="K6715" s="1" t="s">
        <v>630</v>
      </c>
      <c r="L6715" s="1">
        <v>5</v>
      </c>
      <c r="P6715" s="2">
        <f t="shared" si="440"/>
        <v>62.1</v>
      </c>
      <c r="R6715" t="str">
        <f t="shared" si="436"/>
        <v/>
      </c>
    </row>
    <row r="6716" spans="1:18" ht="20.399999999999999" x14ac:dyDescent="0.35">
      <c r="A6716" s="1">
        <v>6714</v>
      </c>
      <c r="B6716" s="1" t="s">
        <v>2980</v>
      </c>
      <c r="C6716" s="1" t="s">
        <v>27</v>
      </c>
      <c r="D6716" s="1">
        <v>2018</v>
      </c>
      <c r="E6716" s="1">
        <v>5600</v>
      </c>
      <c r="F6716" s="1" t="s">
        <v>28</v>
      </c>
      <c r="G6716" s="1" t="s">
        <v>17</v>
      </c>
      <c r="H6716" s="1" t="s">
        <v>18</v>
      </c>
      <c r="I6716" s="1">
        <v>18.149999999999999</v>
      </c>
      <c r="J6716" s="1" t="s">
        <v>24</v>
      </c>
      <c r="K6716" s="1" t="s">
        <v>110</v>
      </c>
      <c r="L6716" s="1">
        <v>5</v>
      </c>
      <c r="M6716" s="1" t="s">
        <v>2981</v>
      </c>
      <c r="P6716" s="2">
        <f t="shared" si="440"/>
        <v>82</v>
      </c>
      <c r="Q6716">
        <f t="shared" si="437"/>
        <v>655000</v>
      </c>
      <c r="R6716">
        <f t="shared" si="436"/>
        <v>99.987480916030535</v>
      </c>
    </row>
    <row r="6717" spans="1:18" ht="20.399999999999999" x14ac:dyDescent="0.35">
      <c r="A6717" s="1">
        <v>6715</v>
      </c>
      <c r="B6717" s="1" t="s">
        <v>1482</v>
      </c>
      <c r="C6717" s="1" t="s">
        <v>61</v>
      </c>
      <c r="D6717" s="1">
        <v>2012</v>
      </c>
      <c r="E6717" s="1">
        <v>68000</v>
      </c>
      <c r="F6717" s="1" t="s">
        <v>23</v>
      </c>
      <c r="G6717" s="1" t="s">
        <v>35</v>
      </c>
      <c r="H6717" s="1" t="s">
        <v>18</v>
      </c>
      <c r="I6717" s="1">
        <v>11.4</v>
      </c>
      <c r="J6717" s="1" t="s">
        <v>24</v>
      </c>
      <c r="K6717" s="1" t="s">
        <v>973</v>
      </c>
      <c r="L6717" s="1">
        <v>7</v>
      </c>
      <c r="P6717" s="2">
        <f t="shared" si="440"/>
        <v>153.86000000000001</v>
      </c>
      <c r="R6717" t="str">
        <f t="shared" si="436"/>
        <v/>
      </c>
    </row>
    <row r="6718" spans="1:18" ht="20.399999999999999" x14ac:dyDescent="0.35">
      <c r="A6718" s="1">
        <v>6716</v>
      </c>
      <c r="B6718" s="1" t="s">
        <v>2982</v>
      </c>
      <c r="C6718" s="1" t="s">
        <v>57</v>
      </c>
      <c r="D6718" s="1">
        <v>2010</v>
      </c>
      <c r="E6718" s="1">
        <v>29300</v>
      </c>
      <c r="F6718" s="1" t="s">
        <v>28</v>
      </c>
      <c r="G6718" s="1" t="s">
        <v>17</v>
      </c>
      <c r="H6718" s="1" t="s">
        <v>18</v>
      </c>
      <c r="I6718" s="1">
        <v>15.8</v>
      </c>
      <c r="J6718" s="1" t="s">
        <v>24</v>
      </c>
      <c r="K6718" s="1" t="s">
        <v>394</v>
      </c>
      <c r="L6718" s="1">
        <v>5</v>
      </c>
      <c r="P6718" s="2">
        <f t="shared" si="440"/>
        <v>65</v>
      </c>
      <c r="R6718" t="str">
        <f t="shared" si="436"/>
        <v/>
      </c>
    </row>
    <row r="6719" spans="1:18" ht="20.399999999999999" x14ac:dyDescent="0.35">
      <c r="A6719" s="1">
        <v>6717</v>
      </c>
      <c r="B6719" s="1" t="s">
        <v>2571</v>
      </c>
      <c r="C6719" s="1" t="s">
        <v>53</v>
      </c>
      <c r="D6719" s="1">
        <v>2018</v>
      </c>
      <c r="E6719" s="1">
        <v>23342</v>
      </c>
      <c r="F6719" s="1" t="s">
        <v>23</v>
      </c>
      <c r="G6719" s="1" t="s">
        <v>35</v>
      </c>
      <c r="H6719" s="1" t="s">
        <v>18</v>
      </c>
      <c r="I6719" s="1">
        <v>12.83</v>
      </c>
      <c r="J6719" s="1" t="s">
        <v>24</v>
      </c>
      <c r="K6719" s="1" t="s">
        <v>2028</v>
      </c>
      <c r="L6719" s="1">
        <v>5</v>
      </c>
      <c r="P6719" s="2">
        <f t="shared" si="440"/>
        <v>147.5</v>
      </c>
      <c r="R6719" t="str">
        <f t="shared" si="436"/>
        <v/>
      </c>
    </row>
    <row r="6720" spans="1:18" ht="20.399999999999999" x14ac:dyDescent="0.35">
      <c r="A6720" s="1">
        <v>6718</v>
      </c>
      <c r="B6720" s="1" t="s">
        <v>1584</v>
      </c>
      <c r="C6720" s="1" t="s">
        <v>34</v>
      </c>
      <c r="D6720" s="1">
        <v>2017</v>
      </c>
      <c r="E6720" s="1">
        <v>41078</v>
      </c>
      <c r="F6720" s="1" t="s">
        <v>23</v>
      </c>
      <c r="G6720" s="1" t="s">
        <v>35</v>
      </c>
      <c r="H6720" s="1" t="s">
        <v>18</v>
      </c>
      <c r="I6720" s="1">
        <v>22.69</v>
      </c>
      <c r="J6720" s="1" t="s">
        <v>24</v>
      </c>
      <c r="K6720" s="1" t="s">
        <v>77</v>
      </c>
      <c r="L6720" s="1">
        <v>5</v>
      </c>
      <c r="P6720" s="2">
        <f t="shared" si="440"/>
        <v>190</v>
      </c>
      <c r="R6720" t="str">
        <f t="shared" si="436"/>
        <v/>
      </c>
    </row>
    <row r="6721" spans="1:18" ht="20.399999999999999" x14ac:dyDescent="0.35">
      <c r="A6721" s="1">
        <v>6719</v>
      </c>
      <c r="B6721" s="1" t="s">
        <v>2983</v>
      </c>
      <c r="C6721" s="1" t="s">
        <v>27</v>
      </c>
      <c r="D6721" s="1">
        <v>2014</v>
      </c>
      <c r="E6721" s="1">
        <v>38000</v>
      </c>
      <c r="F6721" s="1" t="s">
        <v>23</v>
      </c>
      <c r="G6721" s="1" t="s">
        <v>17</v>
      </c>
      <c r="H6721" s="1" t="s">
        <v>18</v>
      </c>
      <c r="I6721" s="1">
        <v>20.64</v>
      </c>
      <c r="J6721" s="1" t="s">
        <v>24</v>
      </c>
      <c r="K6721" s="1" t="s">
        <v>668</v>
      </c>
      <c r="L6721" s="1">
        <v>5</v>
      </c>
      <c r="P6721" s="2">
        <f t="shared" si="440"/>
        <v>108.49</v>
      </c>
      <c r="R6721" t="str">
        <f t="shared" si="436"/>
        <v/>
      </c>
    </row>
    <row r="6722" spans="1:18" ht="20.399999999999999" x14ac:dyDescent="0.35">
      <c r="A6722" s="1">
        <v>6720</v>
      </c>
      <c r="B6722" s="1" t="s">
        <v>2449</v>
      </c>
      <c r="C6722" s="1" t="s">
        <v>39</v>
      </c>
      <c r="D6722" s="1">
        <v>2013</v>
      </c>
      <c r="E6722" s="1">
        <v>132000</v>
      </c>
      <c r="F6722" s="1" t="s">
        <v>23</v>
      </c>
      <c r="G6722" s="1" t="s">
        <v>17</v>
      </c>
      <c r="H6722" s="1" t="s">
        <v>36</v>
      </c>
      <c r="I6722" s="1">
        <v>19.399999999999999</v>
      </c>
      <c r="J6722" s="1" t="s">
        <v>24</v>
      </c>
      <c r="K6722" s="1" t="s">
        <v>424</v>
      </c>
      <c r="L6722" s="1">
        <v>5</v>
      </c>
      <c r="P6722" s="2">
        <f t="shared" si="440"/>
        <v>70</v>
      </c>
      <c r="R6722" t="str">
        <f t="shared" si="436"/>
        <v/>
      </c>
    </row>
    <row r="6723" spans="1:18" ht="20.399999999999999" x14ac:dyDescent="0.35">
      <c r="A6723" s="1">
        <v>6721</v>
      </c>
      <c r="B6723" s="1" t="s">
        <v>463</v>
      </c>
      <c r="C6723" s="1" t="s">
        <v>22</v>
      </c>
      <c r="D6723" s="1">
        <v>2015</v>
      </c>
      <c r="E6723" s="1">
        <v>35000</v>
      </c>
      <c r="F6723" s="1" t="s">
        <v>28</v>
      </c>
      <c r="G6723" s="1" t="s">
        <v>17</v>
      </c>
      <c r="H6723" s="1" t="s">
        <v>18</v>
      </c>
      <c r="I6723" s="1">
        <v>22.74</v>
      </c>
      <c r="J6723" s="1" t="s">
        <v>24</v>
      </c>
      <c r="K6723" s="1" t="s">
        <v>464</v>
      </c>
      <c r="L6723" s="1">
        <v>5</v>
      </c>
      <c r="P6723" s="2">
        <f t="shared" si="440"/>
        <v>47.3</v>
      </c>
      <c r="R6723" t="str">
        <f t="shared" si="436"/>
        <v/>
      </c>
    </row>
    <row r="6724" spans="1:18" ht="20.399999999999999" x14ac:dyDescent="0.35">
      <c r="A6724" s="1">
        <v>6722</v>
      </c>
      <c r="B6724" s="1" t="s">
        <v>1897</v>
      </c>
      <c r="C6724" s="1" t="s">
        <v>129</v>
      </c>
      <c r="D6724" s="1">
        <v>2012</v>
      </c>
      <c r="E6724" s="1">
        <v>80000</v>
      </c>
      <c r="F6724" s="1" t="s">
        <v>23</v>
      </c>
      <c r="G6724" s="1" t="s">
        <v>17</v>
      </c>
      <c r="H6724" s="1" t="s">
        <v>18</v>
      </c>
      <c r="I6724" s="1">
        <v>20</v>
      </c>
      <c r="J6724" s="1" t="s">
        <v>24</v>
      </c>
      <c r="K6724" s="1" t="s">
        <v>159</v>
      </c>
      <c r="L6724" s="1">
        <v>5</v>
      </c>
      <c r="P6724" s="2">
        <f t="shared" si="440"/>
        <v>68</v>
      </c>
      <c r="R6724" t="str">
        <f t="shared" si="436"/>
        <v/>
      </c>
    </row>
    <row r="6725" spans="1:18" ht="20.399999999999999" x14ac:dyDescent="0.35">
      <c r="A6725" s="1">
        <v>6723</v>
      </c>
      <c r="B6725" s="1" t="s">
        <v>187</v>
      </c>
      <c r="C6725" s="1" t="s">
        <v>57</v>
      </c>
      <c r="D6725" s="1">
        <v>2009</v>
      </c>
      <c r="E6725" s="1">
        <v>39408</v>
      </c>
      <c r="F6725" s="1" t="s">
        <v>23</v>
      </c>
      <c r="G6725" s="1" t="s">
        <v>17</v>
      </c>
      <c r="H6725" s="1" t="s">
        <v>18</v>
      </c>
      <c r="I6725" s="1">
        <v>17.8</v>
      </c>
      <c r="J6725" s="1" t="s">
        <v>24</v>
      </c>
      <c r="K6725" s="1" t="s">
        <v>188</v>
      </c>
      <c r="L6725" s="1">
        <v>5</v>
      </c>
      <c r="P6725" s="2"/>
      <c r="R6725" t="str">
        <f t="shared" si="436"/>
        <v/>
      </c>
    </row>
    <row r="6726" spans="1:18" ht="20.399999999999999" x14ac:dyDescent="0.35">
      <c r="A6726" s="1">
        <v>6724</v>
      </c>
      <c r="B6726" s="1" t="s">
        <v>850</v>
      </c>
      <c r="C6726" s="1" t="s">
        <v>57</v>
      </c>
      <c r="D6726" s="1">
        <v>2015</v>
      </c>
      <c r="E6726" s="1">
        <v>27525</v>
      </c>
      <c r="F6726" s="1" t="s">
        <v>28</v>
      </c>
      <c r="G6726" s="1" t="s">
        <v>17</v>
      </c>
      <c r="H6726" s="1" t="s">
        <v>18</v>
      </c>
      <c r="I6726" s="1">
        <v>18.7</v>
      </c>
      <c r="J6726" s="1" t="s">
        <v>24</v>
      </c>
      <c r="K6726" s="1" t="s">
        <v>29</v>
      </c>
      <c r="L6726" s="1">
        <v>5</v>
      </c>
      <c r="P6726" s="2">
        <f t="shared" ref="P6726:P6757" si="441">--LEFT(K6726, FIND(" ", K6726) - 1)</f>
        <v>88.7</v>
      </c>
      <c r="R6726" t="str">
        <f t="shared" si="436"/>
        <v/>
      </c>
    </row>
    <row r="6727" spans="1:18" ht="20.399999999999999" x14ac:dyDescent="0.35">
      <c r="A6727" s="1">
        <v>6725</v>
      </c>
      <c r="B6727" s="1" t="s">
        <v>892</v>
      </c>
      <c r="C6727" s="1" t="s">
        <v>43</v>
      </c>
      <c r="D6727" s="1">
        <v>2018</v>
      </c>
      <c r="E6727" s="1">
        <v>27000</v>
      </c>
      <c r="F6727" s="1" t="s">
        <v>23</v>
      </c>
      <c r="G6727" s="1" t="s">
        <v>17</v>
      </c>
      <c r="H6727" s="1" t="s">
        <v>18</v>
      </c>
      <c r="I6727" s="1">
        <v>24</v>
      </c>
      <c r="J6727" s="1" t="s">
        <v>24</v>
      </c>
      <c r="K6727" s="1" t="s">
        <v>893</v>
      </c>
      <c r="L6727" s="1">
        <v>5</v>
      </c>
      <c r="M6727" s="1" t="s">
        <v>2984</v>
      </c>
      <c r="P6727" s="2">
        <f t="shared" si="441"/>
        <v>73.97</v>
      </c>
      <c r="Q6727">
        <f t="shared" si="437"/>
        <v>779000</v>
      </c>
      <c r="R6727">
        <f t="shared" si="436"/>
        <v>99.990504492939664</v>
      </c>
    </row>
    <row r="6728" spans="1:18" ht="20.399999999999999" x14ac:dyDescent="0.35">
      <c r="A6728" s="1">
        <v>6726</v>
      </c>
      <c r="B6728" s="1" t="s">
        <v>1831</v>
      </c>
      <c r="C6728" s="1" t="s">
        <v>22</v>
      </c>
      <c r="D6728" s="1">
        <v>2015</v>
      </c>
      <c r="E6728" s="1">
        <v>82799</v>
      </c>
      <c r="F6728" s="1" t="s">
        <v>23</v>
      </c>
      <c r="G6728" s="1" t="s">
        <v>17</v>
      </c>
      <c r="H6728" s="1" t="s">
        <v>18</v>
      </c>
      <c r="I6728" s="1">
        <v>21.14</v>
      </c>
      <c r="J6728" s="1" t="s">
        <v>24</v>
      </c>
      <c r="K6728" s="1" t="s">
        <v>298</v>
      </c>
      <c r="L6728" s="1">
        <v>5</v>
      </c>
      <c r="P6728" s="2">
        <f t="shared" si="441"/>
        <v>103.52</v>
      </c>
      <c r="R6728" t="str">
        <f t="shared" si="436"/>
        <v/>
      </c>
    </row>
    <row r="6729" spans="1:18" ht="20.399999999999999" x14ac:dyDescent="0.35">
      <c r="A6729" s="1">
        <v>6727</v>
      </c>
      <c r="B6729" s="1" t="s">
        <v>812</v>
      </c>
      <c r="C6729" s="1" t="s">
        <v>22</v>
      </c>
      <c r="D6729" s="1">
        <v>2017</v>
      </c>
      <c r="E6729" s="1">
        <v>8000</v>
      </c>
      <c r="F6729" s="1" t="s">
        <v>28</v>
      </c>
      <c r="G6729" s="1" t="s">
        <v>17</v>
      </c>
      <c r="H6729" s="1" t="s">
        <v>18</v>
      </c>
      <c r="I6729" s="1">
        <v>20.89</v>
      </c>
      <c r="J6729" s="1" t="s">
        <v>24</v>
      </c>
      <c r="K6729" s="1" t="s">
        <v>291</v>
      </c>
      <c r="L6729" s="1">
        <v>5</v>
      </c>
      <c r="M6729" s="1" t="s">
        <v>813</v>
      </c>
      <c r="P6729" s="2">
        <f t="shared" si="441"/>
        <v>81.8</v>
      </c>
      <c r="Q6729">
        <f t="shared" si="437"/>
        <v>787000</v>
      </c>
      <c r="R6729">
        <f t="shared" si="436"/>
        <v>99.989606099110546</v>
      </c>
    </row>
    <row r="6730" spans="1:18" ht="20.399999999999999" x14ac:dyDescent="0.35">
      <c r="A6730" s="1">
        <v>6728</v>
      </c>
      <c r="B6730" s="1" t="s">
        <v>766</v>
      </c>
      <c r="C6730" s="1" t="s">
        <v>15</v>
      </c>
      <c r="D6730" s="1">
        <v>2014</v>
      </c>
      <c r="E6730" s="1">
        <v>46000</v>
      </c>
      <c r="F6730" s="1" t="s">
        <v>23</v>
      </c>
      <c r="G6730" s="1" t="s">
        <v>35</v>
      </c>
      <c r="H6730" s="1" t="s">
        <v>36</v>
      </c>
      <c r="I6730" s="1">
        <v>12.55</v>
      </c>
      <c r="J6730" s="1" t="s">
        <v>24</v>
      </c>
      <c r="K6730" s="1" t="s">
        <v>207</v>
      </c>
      <c r="L6730" s="1">
        <v>7</v>
      </c>
      <c r="P6730" s="2">
        <f t="shared" si="441"/>
        <v>168.5</v>
      </c>
      <c r="R6730" t="str">
        <f t="shared" si="436"/>
        <v/>
      </c>
    </row>
    <row r="6731" spans="1:18" ht="20.399999999999999" x14ac:dyDescent="0.35">
      <c r="A6731" s="1">
        <v>6729</v>
      </c>
      <c r="B6731" s="1" t="s">
        <v>816</v>
      </c>
      <c r="C6731" s="1" t="s">
        <v>22</v>
      </c>
      <c r="D6731" s="1">
        <v>2012</v>
      </c>
      <c r="E6731" s="1">
        <v>98000</v>
      </c>
      <c r="F6731" s="1" t="s">
        <v>23</v>
      </c>
      <c r="G6731" s="1" t="s">
        <v>17</v>
      </c>
      <c r="H6731" s="1" t="s">
        <v>18</v>
      </c>
      <c r="I6731" s="1">
        <v>22.32</v>
      </c>
      <c r="J6731" s="1" t="s">
        <v>24</v>
      </c>
      <c r="K6731" s="1" t="s">
        <v>817</v>
      </c>
      <c r="L6731" s="1">
        <v>5</v>
      </c>
      <c r="P6731" s="2">
        <f t="shared" si="441"/>
        <v>126.3</v>
      </c>
      <c r="R6731" t="str">
        <f t="shared" si="436"/>
        <v/>
      </c>
    </row>
    <row r="6732" spans="1:18" ht="20.399999999999999" x14ac:dyDescent="0.35">
      <c r="A6732" s="1">
        <v>6730</v>
      </c>
      <c r="B6732" s="1" t="s">
        <v>621</v>
      </c>
      <c r="C6732" s="1" t="s">
        <v>34</v>
      </c>
      <c r="D6732" s="1">
        <v>2016</v>
      </c>
      <c r="E6732" s="1">
        <v>47924</v>
      </c>
      <c r="F6732" s="1" t="s">
        <v>28</v>
      </c>
      <c r="G6732" s="1" t="s">
        <v>17</v>
      </c>
      <c r="H6732" s="1" t="s">
        <v>18</v>
      </c>
      <c r="I6732" s="1">
        <v>21.1</v>
      </c>
      <c r="J6732" s="1" t="s">
        <v>24</v>
      </c>
      <c r="K6732" s="1" t="s">
        <v>41</v>
      </c>
      <c r="L6732" s="1">
        <v>5</v>
      </c>
      <c r="P6732" s="2">
        <f t="shared" si="441"/>
        <v>55.2</v>
      </c>
      <c r="R6732" t="str">
        <f t="shared" si="436"/>
        <v/>
      </c>
    </row>
    <row r="6733" spans="1:18" ht="20.399999999999999" x14ac:dyDescent="0.35">
      <c r="A6733" s="1">
        <v>6731</v>
      </c>
      <c r="B6733" s="1" t="s">
        <v>1446</v>
      </c>
      <c r="C6733" s="1" t="s">
        <v>27</v>
      </c>
      <c r="D6733" s="1">
        <v>2013</v>
      </c>
      <c r="E6733" s="1">
        <v>39000</v>
      </c>
      <c r="F6733" s="1" t="s">
        <v>28</v>
      </c>
      <c r="G6733" s="1" t="s">
        <v>35</v>
      </c>
      <c r="H6733" s="1" t="s">
        <v>18</v>
      </c>
      <c r="I6733" s="1">
        <v>16.5</v>
      </c>
      <c r="J6733" s="1" t="s">
        <v>24</v>
      </c>
      <c r="K6733" s="1" t="s">
        <v>215</v>
      </c>
      <c r="L6733" s="1">
        <v>5</v>
      </c>
      <c r="P6733" s="2">
        <f t="shared" si="441"/>
        <v>110</v>
      </c>
      <c r="R6733" t="str">
        <f t="shared" ref="R6733:R6796" si="442">IF(Q6733&lt;&gt;"", ((Q6733 - P6733) / Q6733) * 100, "")</f>
        <v/>
      </c>
    </row>
    <row r="6734" spans="1:18" ht="20.399999999999999" x14ac:dyDescent="0.35">
      <c r="A6734" s="1">
        <v>6732</v>
      </c>
      <c r="B6734" s="1" t="s">
        <v>1108</v>
      </c>
      <c r="C6734" s="1" t="s">
        <v>34</v>
      </c>
      <c r="D6734" s="1">
        <v>2017</v>
      </c>
      <c r="E6734" s="1">
        <v>33601</v>
      </c>
      <c r="F6734" s="1" t="s">
        <v>28</v>
      </c>
      <c r="G6734" s="1" t="s">
        <v>17</v>
      </c>
      <c r="H6734" s="1" t="s">
        <v>18</v>
      </c>
      <c r="I6734" s="1">
        <v>18.899999999999999</v>
      </c>
      <c r="J6734" s="1" t="s">
        <v>24</v>
      </c>
      <c r="K6734" s="1" t="s">
        <v>110</v>
      </c>
      <c r="L6734" s="1">
        <v>5</v>
      </c>
      <c r="P6734" s="2">
        <f t="shared" si="441"/>
        <v>82</v>
      </c>
      <c r="R6734" t="str">
        <f t="shared" si="442"/>
        <v/>
      </c>
    </row>
    <row r="6735" spans="1:18" ht="20.399999999999999" x14ac:dyDescent="0.35">
      <c r="A6735" s="1">
        <v>6733</v>
      </c>
      <c r="B6735" s="1" t="s">
        <v>1361</v>
      </c>
      <c r="C6735" s="1" t="s">
        <v>22</v>
      </c>
      <c r="D6735" s="1">
        <v>2015</v>
      </c>
      <c r="E6735" s="1">
        <v>85000</v>
      </c>
      <c r="F6735" s="1" t="s">
        <v>23</v>
      </c>
      <c r="G6735" s="1" t="s">
        <v>35</v>
      </c>
      <c r="H6735" s="1" t="s">
        <v>18</v>
      </c>
      <c r="I6735" s="1">
        <v>17.600000000000001</v>
      </c>
      <c r="J6735" s="1" t="s">
        <v>24</v>
      </c>
      <c r="K6735" s="1" t="s">
        <v>25</v>
      </c>
      <c r="L6735" s="1">
        <v>5</v>
      </c>
      <c r="M6735" s="1" t="s">
        <v>2985</v>
      </c>
      <c r="P6735" s="2">
        <f t="shared" si="441"/>
        <v>126.2</v>
      </c>
      <c r="Q6735">
        <f t="shared" ref="Q6735:Q6790" si="443">VALUE(SUBSTITUTE(SUBSTITUTE(TRIM(M6735), CHAR(160), ""), " Lakh", "")) * 100000</f>
        <v>1832000</v>
      </c>
      <c r="R6735">
        <f t="shared" si="442"/>
        <v>99.993111353711797</v>
      </c>
    </row>
    <row r="6736" spans="1:18" ht="20.399999999999999" x14ac:dyDescent="0.35">
      <c r="A6736" s="1">
        <v>6734</v>
      </c>
      <c r="B6736" s="1" t="s">
        <v>96</v>
      </c>
      <c r="C6736" s="1" t="s">
        <v>22</v>
      </c>
      <c r="D6736" s="1">
        <v>2012</v>
      </c>
      <c r="E6736" s="1">
        <v>54000</v>
      </c>
      <c r="F6736" s="1" t="s">
        <v>28</v>
      </c>
      <c r="G6736" s="1" t="s">
        <v>17</v>
      </c>
      <c r="H6736" s="1" t="s">
        <v>18</v>
      </c>
      <c r="I6736" s="1">
        <v>14.53</v>
      </c>
      <c r="J6736" s="1" t="s">
        <v>24</v>
      </c>
      <c r="K6736" s="1" t="s">
        <v>97</v>
      </c>
      <c r="L6736" s="1">
        <v>5</v>
      </c>
      <c r="P6736" s="2">
        <f t="shared" si="441"/>
        <v>138.1</v>
      </c>
      <c r="R6736" t="str">
        <f t="shared" si="442"/>
        <v/>
      </c>
    </row>
    <row r="6737" spans="1:18" ht="20.399999999999999" x14ac:dyDescent="0.35">
      <c r="A6737" s="1">
        <v>6735</v>
      </c>
      <c r="B6737" s="1" t="s">
        <v>793</v>
      </c>
      <c r="C6737" s="1" t="s">
        <v>22</v>
      </c>
      <c r="D6737" s="1">
        <v>2017</v>
      </c>
      <c r="E6737" s="1">
        <v>35000</v>
      </c>
      <c r="F6737" s="1" t="s">
        <v>23</v>
      </c>
      <c r="G6737" s="1" t="s">
        <v>17</v>
      </c>
      <c r="H6737" s="1" t="s">
        <v>18</v>
      </c>
      <c r="I6737" s="1">
        <v>24.3</v>
      </c>
      <c r="J6737" s="1" t="s">
        <v>24</v>
      </c>
      <c r="K6737" s="1" t="s">
        <v>80</v>
      </c>
      <c r="L6737" s="1">
        <v>5</v>
      </c>
      <c r="M6737" s="1" t="s">
        <v>55</v>
      </c>
      <c r="P6737" s="2">
        <f t="shared" si="441"/>
        <v>88.5</v>
      </c>
      <c r="Q6737">
        <f t="shared" si="443"/>
        <v>1065000</v>
      </c>
      <c r="R6737">
        <f t="shared" si="442"/>
        <v>99.991690140845066</v>
      </c>
    </row>
    <row r="6738" spans="1:18" ht="20.399999999999999" x14ac:dyDescent="0.35">
      <c r="A6738" s="1">
        <v>6736</v>
      </c>
      <c r="B6738" s="1" t="s">
        <v>2986</v>
      </c>
      <c r="C6738" s="1" t="s">
        <v>39</v>
      </c>
      <c r="D6738" s="1">
        <v>2013</v>
      </c>
      <c r="E6738" s="1">
        <v>80020</v>
      </c>
      <c r="F6738" s="1" t="s">
        <v>23</v>
      </c>
      <c r="G6738" s="1" t="s">
        <v>17</v>
      </c>
      <c r="H6738" s="1" t="s">
        <v>36</v>
      </c>
      <c r="I6738" s="1">
        <v>22.07</v>
      </c>
      <c r="J6738" s="1" t="s">
        <v>24</v>
      </c>
      <c r="K6738" s="1" t="s">
        <v>51</v>
      </c>
      <c r="L6738" s="1">
        <v>5</v>
      </c>
      <c r="P6738" s="2">
        <f t="shared" si="441"/>
        <v>74</v>
      </c>
      <c r="R6738" t="str">
        <f t="shared" si="442"/>
        <v/>
      </c>
    </row>
    <row r="6739" spans="1:18" ht="20.399999999999999" x14ac:dyDescent="0.35">
      <c r="A6739" s="1">
        <v>6737</v>
      </c>
      <c r="B6739" s="1" t="s">
        <v>2987</v>
      </c>
      <c r="C6739" s="1" t="s">
        <v>27</v>
      </c>
      <c r="D6739" s="1">
        <v>2005</v>
      </c>
      <c r="E6739" s="1">
        <v>87500</v>
      </c>
      <c r="F6739" s="1" t="s">
        <v>28</v>
      </c>
      <c r="G6739" s="1" t="s">
        <v>17</v>
      </c>
      <c r="H6739" s="1" t="s">
        <v>36</v>
      </c>
      <c r="I6739" s="1">
        <v>13.8</v>
      </c>
      <c r="J6739" s="1" t="s">
        <v>24</v>
      </c>
      <c r="K6739" s="1" t="s">
        <v>159</v>
      </c>
      <c r="L6739" s="1">
        <v>5</v>
      </c>
      <c r="P6739" s="2">
        <f t="shared" si="441"/>
        <v>68</v>
      </c>
      <c r="R6739" t="str">
        <f t="shared" si="442"/>
        <v/>
      </c>
    </row>
    <row r="6740" spans="1:18" ht="20.399999999999999" x14ac:dyDescent="0.35">
      <c r="A6740" s="1">
        <v>6738</v>
      </c>
      <c r="B6740" s="1" t="s">
        <v>2863</v>
      </c>
      <c r="C6740" s="1" t="s">
        <v>15</v>
      </c>
      <c r="D6740" s="1">
        <v>2015</v>
      </c>
      <c r="E6740" s="1">
        <v>59500</v>
      </c>
      <c r="F6740" s="1" t="s">
        <v>28</v>
      </c>
      <c r="G6740" s="1" t="s">
        <v>17</v>
      </c>
      <c r="H6740" s="1" t="s">
        <v>18</v>
      </c>
      <c r="I6740" s="1">
        <v>17.3</v>
      </c>
      <c r="J6740" s="1" t="s">
        <v>24</v>
      </c>
      <c r="K6740" s="1" t="s">
        <v>201</v>
      </c>
      <c r="L6740" s="1">
        <v>7</v>
      </c>
      <c r="P6740" s="2">
        <f t="shared" si="441"/>
        <v>117.3</v>
      </c>
      <c r="R6740" t="str">
        <f t="shared" si="442"/>
        <v/>
      </c>
    </row>
    <row r="6741" spans="1:18" ht="20.399999999999999" x14ac:dyDescent="0.35">
      <c r="A6741" s="1">
        <v>6739</v>
      </c>
      <c r="B6741" s="1" t="s">
        <v>945</v>
      </c>
      <c r="C6741" s="1" t="s">
        <v>39</v>
      </c>
      <c r="D6741" s="1">
        <v>2015</v>
      </c>
      <c r="E6741" s="1">
        <v>76000</v>
      </c>
      <c r="F6741" s="1" t="s">
        <v>23</v>
      </c>
      <c r="G6741" s="1" t="s">
        <v>17</v>
      </c>
      <c r="H6741" s="1" t="s">
        <v>18</v>
      </c>
      <c r="I6741" s="1">
        <v>24.2</v>
      </c>
      <c r="J6741" s="1" t="s">
        <v>24</v>
      </c>
      <c r="K6741" s="1" t="s">
        <v>69</v>
      </c>
      <c r="L6741" s="1">
        <v>7</v>
      </c>
      <c r="P6741" s="2">
        <f t="shared" si="441"/>
        <v>98.6</v>
      </c>
      <c r="R6741" t="str">
        <f t="shared" si="442"/>
        <v/>
      </c>
    </row>
    <row r="6742" spans="1:18" ht="20.399999999999999" x14ac:dyDescent="0.35">
      <c r="A6742" s="1">
        <v>6740</v>
      </c>
      <c r="B6742" s="1" t="s">
        <v>1490</v>
      </c>
      <c r="C6742" s="1" t="s">
        <v>74</v>
      </c>
      <c r="D6742" s="1">
        <v>2014</v>
      </c>
      <c r="E6742" s="1">
        <v>43000</v>
      </c>
      <c r="F6742" s="1" t="s">
        <v>23</v>
      </c>
      <c r="G6742" s="1" t="s">
        <v>35</v>
      </c>
      <c r="H6742" s="1" t="s">
        <v>36</v>
      </c>
      <c r="I6742" s="1">
        <v>15.15</v>
      </c>
      <c r="J6742" s="1" t="s">
        <v>24</v>
      </c>
      <c r="K6742" s="1" t="s">
        <v>1491</v>
      </c>
      <c r="L6742" s="1">
        <v>5</v>
      </c>
      <c r="P6742" s="2">
        <f t="shared" si="441"/>
        <v>240</v>
      </c>
      <c r="R6742" t="str">
        <f t="shared" si="442"/>
        <v/>
      </c>
    </row>
    <row r="6743" spans="1:18" ht="20.399999999999999" x14ac:dyDescent="0.35">
      <c r="A6743" s="1">
        <v>6741</v>
      </c>
      <c r="B6743" s="1" t="s">
        <v>1499</v>
      </c>
      <c r="C6743" s="1" t="s">
        <v>53</v>
      </c>
      <c r="D6743" s="1">
        <v>2015</v>
      </c>
      <c r="E6743" s="1">
        <v>41850</v>
      </c>
      <c r="F6743" s="1" t="s">
        <v>28</v>
      </c>
      <c r="G6743" s="1" t="s">
        <v>17</v>
      </c>
      <c r="H6743" s="1" t="s">
        <v>18</v>
      </c>
      <c r="I6743" s="1">
        <v>18</v>
      </c>
      <c r="J6743" s="1" t="s">
        <v>24</v>
      </c>
      <c r="K6743" s="1" t="s">
        <v>196</v>
      </c>
      <c r="L6743" s="1">
        <v>5</v>
      </c>
      <c r="P6743" s="2">
        <f t="shared" si="441"/>
        <v>86.7</v>
      </c>
      <c r="R6743" t="str">
        <f t="shared" si="442"/>
        <v/>
      </c>
    </row>
    <row r="6744" spans="1:18" ht="20.399999999999999" x14ac:dyDescent="0.35">
      <c r="A6744" s="1">
        <v>6742</v>
      </c>
      <c r="B6744" s="1" t="s">
        <v>2591</v>
      </c>
      <c r="C6744" s="1" t="s">
        <v>39</v>
      </c>
      <c r="D6744" s="1">
        <v>2015</v>
      </c>
      <c r="E6744" s="1">
        <v>52300</v>
      </c>
      <c r="F6744" s="1" t="s">
        <v>23</v>
      </c>
      <c r="G6744" s="1" t="s">
        <v>35</v>
      </c>
      <c r="H6744" s="1" t="s">
        <v>18</v>
      </c>
      <c r="I6744" s="1">
        <v>20.38</v>
      </c>
      <c r="J6744" s="1" t="s">
        <v>24</v>
      </c>
      <c r="K6744" s="1" t="s">
        <v>287</v>
      </c>
      <c r="L6744" s="1">
        <v>5</v>
      </c>
      <c r="P6744" s="2">
        <f t="shared" si="441"/>
        <v>143</v>
      </c>
      <c r="R6744" t="str">
        <f t="shared" si="442"/>
        <v/>
      </c>
    </row>
    <row r="6745" spans="1:18" ht="20.399999999999999" x14ac:dyDescent="0.35">
      <c r="A6745" s="1">
        <v>6743</v>
      </c>
      <c r="B6745" s="1" t="s">
        <v>734</v>
      </c>
      <c r="C6745" s="1" t="s">
        <v>22</v>
      </c>
      <c r="D6745" s="1">
        <v>2013</v>
      </c>
      <c r="E6745" s="1">
        <v>31924</v>
      </c>
      <c r="F6745" s="1" t="s">
        <v>23</v>
      </c>
      <c r="G6745" s="1" t="s">
        <v>17</v>
      </c>
      <c r="H6745" s="1" t="s">
        <v>18</v>
      </c>
      <c r="I6745" s="1">
        <v>15.1</v>
      </c>
      <c r="J6745" s="1" t="s">
        <v>24</v>
      </c>
      <c r="K6745" s="1" t="s">
        <v>167</v>
      </c>
      <c r="L6745" s="1">
        <v>7</v>
      </c>
      <c r="P6745" s="2">
        <f t="shared" si="441"/>
        <v>140</v>
      </c>
      <c r="R6745" t="str">
        <f t="shared" si="442"/>
        <v/>
      </c>
    </row>
    <row r="6746" spans="1:18" ht="20.399999999999999" x14ac:dyDescent="0.35">
      <c r="A6746" s="1">
        <v>6744</v>
      </c>
      <c r="B6746" s="1" t="s">
        <v>2988</v>
      </c>
      <c r="C6746" s="1" t="s">
        <v>34</v>
      </c>
      <c r="D6746" s="1">
        <v>2014</v>
      </c>
      <c r="E6746" s="1">
        <v>77914</v>
      </c>
      <c r="F6746" s="1" t="s">
        <v>23</v>
      </c>
      <c r="G6746" s="1" t="s">
        <v>17</v>
      </c>
      <c r="H6746" s="1" t="s">
        <v>18</v>
      </c>
      <c r="I6746" s="1">
        <v>16.2</v>
      </c>
      <c r="J6746" s="1" t="s">
        <v>24</v>
      </c>
      <c r="K6746" s="1" t="s">
        <v>215</v>
      </c>
      <c r="L6746" s="1">
        <v>5</v>
      </c>
      <c r="P6746" s="2">
        <f t="shared" si="441"/>
        <v>110</v>
      </c>
      <c r="R6746" t="str">
        <f t="shared" si="442"/>
        <v/>
      </c>
    </row>
    <row r="6747" spans="1:18" ht="20.399999999999999" x14ac:dyDescent="0.35">
      <c r="A6747" s="1">
        <v>6745</v>
      </c>
      <c r="B6747" s="1" t="s">
        <v>1505</v>
      </c>
      <c r="C6747" s="1" t="s">
        <v>22</v>
      </c>
      <c r="D6747" s="1">
        <v>2013</v>
      </c>
      <c r="E6747" s="1">
        <v>70000</v>
      </c>
      <c r="F6747" s="1" t="s">
        <v>23</v>
      </c>
      <c r="G6747" s="1" t="s">
        <v>17</v>
      </c>
      <c r="H6747" s="1" t="s">
        <v>18</v>
      </c>
      <c r="I6747" s="1">
        <v>22.7</v>
      </c>
      <c r="J6747" s="1" t="s">
        <v>24</v>
      </c>
      <c r="K6747" s="1" t="s">
        <v>210</v>
      </c>
      <c r="L6747" s="1">
        <v>5</v>
      </c>
      <c r="P6747" s="2">
        <f t="shared" si="441"/>
        <v>89.84</v>
      </c>
      <c r="R6747" t="str">
        <f t="shared" si="442"/>
        <v/>
      </c>
    </row>
    <row r="6748" spans="1:18" ht="20.399999999999999" x14ac:dyDescent="0.35">
      <c r="A6748" s="1">
        <v>6746</v>
      </c>
      <c r="B6748" s="1" t="s">
        <v>115</v>
      </c>
      <c r="C6748" s="1" t="s">
        <v>27</v>
      </c>
      <c r="D6748" s="1">
        <v>2010</v>
      </c>
      <c r="E6748" s="1">
        <v>94385</v>
      </c>
      <c r="F6748" s="1" t="s">
        <v>28</v>
      </c>
      <c r="G6748" s="1" t="s">
        <v>17</v>
      </c>
      <c r="H6748" s="1" t="s">
        <v>36</v>
      </c>
      <c r="I6748" s="1">
        <v>19.7</v>
      </c>
      <c r="J6748" s="1" t="s">
        <v>24</v>
      </c>
      <c r="K6748" s="1" t="s">
        <v>116</v>
      </c>
      <c r="L6748" s="1">
        <v>5</v>
      </c>
      <c r="P6748" s="2">
        <f t="shared" si="441"/>
        <v>46.3</v>
      </c>
      <c r="R6748" t="str">
        <f t="shared" si="442"/>
        <v/>
      </c>
    </row>
    <row r="6749" spans="1:18" ht="20.399999999999999" x14ac:dyDescent="0.35">
      <c r="A6749" s="1">
        <v>6747</v>
      </c>
      <c r="B6749" s="1" t="s">
        <v>2974</v>
      </c>
      <c r="C6749" s="1" t="s">
        <v>43</v>
      </c>
      <c r="D6749" s="1">
        <v>2012</v>
      </c>
      <c r="E6749" s="1">
        <v>57000</v>
      </c>
      <c r="F6749" s="1" t="s">
        <v>23</v>
      </c>
      <c r="G6749" s="1" t="s">
        <v>17</v>
      </c>
      <c r="H6749" s="1" t="s">
        <v>36</v>
      </c>
      <c r="I6749" s="1">
        <v>23.08</v>
      </c>
      <c r="J6749" s="1" t="s">
        <v>24</v>
      </c>
      <c r="K6749" s="1" t="s">
        <v>1800</v>
      </c>
      <c r="L6749" s="1">
        <v>5</v>
      </c>
      <c r="P6749" s="2">
        <f t="shared" si="441"/>
        <v>63.12</v>
      </c>
      <c r="R6749" t="str">
        <f t="shared" si="442"/>
        <v/>
      </c>
    </row>
    <row r="6750" spans="1:18" ht="20.399999999999999" x14ac:dyDescent="0.35">
      <c r="A6750" s="1">
        <v>6748</v>
      </c>
      <c r="B6750" s="1" t="s">
        <v>2954</v>
      </c>
      <c r="C6750" s="1" t="s">
        <v>34</v>
      </c>
      <c r="D6750" s="1">
        <v>2016</v>
      </c>
      <c r="E6750" s="1">
        <v>27039</v>
      </c>
      <c r="F6750" s="1" t="s">
        <v>28</v>
      </c>
      <c r="G6750" s="1" t="s">
        <v>17</v>
      </c>
      <c r="H6750" s="1" t="s">
        <v>18</v>
      </c>
      <c r="I6750" s="1">
        <v>20.3</v>
      </c>
      <c r="J6750" s="1" t="s">
        <v>24</v>
      </c>
      <c r="K6750" s="1" t="s">
        <v>351</v>
      </c>
      <c r="L6750" s="1">
        <v>5</v>
      </c>
      <c r="P6750" s="2">
        <f t="shared" si="441"/>
        <v>68.05</v>
      </c>
      <c r="R6750" t="str">
        <f t="shared" si="442"/>
        <v/>
      </c>
    </row>
    <row r="6751" spans="1:18" ht="20.399999999999999" x14ac:dyDescent="0.35">
      <c r="A6751" s="1">
        <v>6749</v>
      </c>
      <c r="B6751" s="1" t="s">
        <v>195</v>
      </c>
      <c r="C6751" s="1" t="s">
        <v>61</v>
      </c>
      <c r="D6751" s="1">
        <v>2015</v>
      </c>
      <c r="E6751" s="1">
        <v>11000</v>
      </c>
      <c r="F6751" s="1" t="s">
        <v>28</v>
      </c>
      <c r="G6751" s="1" t="s">
        <v>17</v>
      </c>
      <c r="H6751" s="1" t="s">
        <v>18</v>
      </c>
      <c r="I6751" s="1">
        <v>18</v>
      </c>
      <c r="J6751" s="1" t="s">
        <v>24</v>
      </c>
      <c r="K6751" s="1" t="s">
        <v>196</v>
      </c>
      <c r="L6751" s="1">
        <v>5</v>
      </c>
      <c r="P6751" s="2">
        <f t="shared" si="441"/>
        <v>86.7</v>
      </c>
      <c r="R6751" t="str">
        <f t="shared" si="442"/>
        <v/>
      </c>
    </row>
    <row r="6752" spans="1:18" ht="20.399999999999999" x14ac:dyDescent="0.35">
      <c r="A6752" s="1">
        <v>6750</v>
      </c>
      <c r="B6752" s="1" t="s">
        <v>2989</v>
      </c>
      <c r="C6752" s="1" t="s">
        <v>43</v>
      </c>
      <c r="D6752" s="1">
        <v>2016</v>
      </c>
      <c r="E6752" s="1">
        <v>57669</v>
      </c>
      <c r="F6752" s="1" t="s">
        <v>23</v>
      </c>
      <c r="G6752" s="1" t="s">
        <v>35</v>
      </c>
      <c r="H6752" s="1" t="s">
        <v>18</v>
      </c>
      <c r="I6752" s="1">
        <v>21.5</v>
      </c>
      <c r="J6752" s="1" t="s">
        <v>24</v>
      </c>
      <c r="K6752" s="1" t="s">
        <v>181</v>
      </c>
      <c r="L6752" s="1">
        <v>5</v>
      </c>
      <c r="M6752" s="1" t="s">
        <v>2990</v>
      </c>
      <c r="P6752" s="2">
        <f t="shared" si="441"/>
        <v>108.5</v>
      </c>
      <c r="Q6752">
        <f t="shared" si="443"/>
        <v>1664000</v>
      </c>
      <c r="R6752">
        <f t="shared" si="442"/>
        <v>99.993479567307702</v>
      </c>
    </row>
    <row r="6753" spans="1:18" ht="20.399999999999999" x14ac:dyDescent="0.35">
      <c r="A6753" s="1">
        <v>6751</v>
      </c>
      <c r="B6753" s="1" t="s">
        <v>293</v>
      </c>
      <c r="C6753" s="1" t="s">
        <v>22</v>
      </c>
      <c r="D6753" s="1">
        <v>2011</v>
      </c>
      <c r="E6753" s="1">
        <v>124000</v>
      </c>
      <c r="F6753" s="1" t="s">
        <v>23</v>
      </c>
      <c r="G6753" s="1" t="s">
        <v>17</v>
      </c>
      <c r="H6753" s="1" t="s">
        <v>18</v>
      </c>
      <c r="I6753" s="1">
        <v>11.5</v>
      </c>
      <c r="J6753" s="1" t="s">
        <v>24</v>
      </c>
      <c r="K6753" s="1" t="s">
        <v>294</v>
      </c>
      <c r="L6753" s="1">
        <v>7</v>
      </c>
      <c r="P6753" s="2">
        <f t="shared" si="441"/>
        <v>171</v>
      </c>
      <c r="R6753" t="str">
        <f t="shared" si="442"/>
        <v/>
      </c>
    </row>
    <row r="6754" spans="1:18" ht="20.399999999999999" x14ac:dyDescent="0.35">
      <c r="A6754" s="1">
        <v>6752</v>
      </c>
      <c r="B6754" s="1" t="s">
        <v>939</v>
      </c>
      <c r="C6754" s="1" t="s">
        <v>15</v>
      </c>
      <c r="D6754" s="1">
        <v>2017</v>
      </c>
      <c r="E6754" s="1">
        <v>29500</v>
      </c>
      <c r="F6754" s="1" t="s">
        <v>23</v>
      </c>
      <c r="G6754" s="1" t="s">
        <v>17</v>
      </c>
      <c r="H6754" s="1" t="s">
        <v>18</v>
      </c>
      <c r="I6754" s="1">
        <v>23.65</v>
      </c>
      <c r="J6754" s="1" t="s">
        <v>24</v>
      </c>
      <c r="K6754" s="1" t="s">
        <v>80</v>
      </c>
      <c r="L6754" s="1">
        <v>5</v>
      </c>
      <c r="P6754" s="2">
        <f t="shared" si="441"/>
        <v>88.5</v>
      </c>
      <c r="R6754" t="str">
        <f t="shared" si="442"/>
        <v/>
      </c>
    </row>
    <row r="6755" spans="1:18" ht="20.399999999999999" x14ac:dyDescent="0.35">
      <c r="A6755" s="1">
        <v>6753</v>
      </c>
      <c r="B6755" s="1" t="s">
        <v>2991</v>
      </c>
      <c r="C6755" s="1" t="s">
        <v>43</v>
      </c>
      <c r="D6755" s="1">
        <v>2000</v>
      </c>
      <c r="E6755" s="1">
        <v>75000</v>
      </c>
      <c r="F6755" s="1" t="s">
        <v>28</v>
      </c>
      <c r="G6755" s="1" t="s">
        <v>17</v>
      </c>
      <c r="H6755" s="1" t="s">
        <v>18</v>
      </c>
      <c r="I6755" s="1">
        <v>16.100000000000001</v>
      </c>
      <c r="J6755" s="1" t="s">
        <v>24</v>
      </c>
      <c r="K6755" s="1" t="s">
        <v>564</v>
      </c>
      <c r="L6755" s="1">
        <v>4</v>
      </c>
      <c r="P6755" s="2">
        <f t="shared" si="441"/>
        <v>37</v>
      </c>
      <c r="R6755" t="str">
        <f t="shared" si="442"/>
        <v/>
      </c>
    </row>
    <row r="6756" spans="1:18" ht="20.399999999999999" x14ac:dyDescent="0.35">
      <c r="A6756" s="1">
        <v>6754</v>
      </c>
      <c r="B6756" s="1" t="s">
        <v>492</v>
      </c>
      <c r="C6756" s="1" t="s">
        <v>34</v>
      </c>
      <c r="D6756" s="1">
        <v>2015</v>
      </c>
      <c r="E6756" s="1">
        <v>54186</v>
      </c>
      <c r="F6756" s="1" t="s">
        <v>28</v>
      </c>
      <c r="G6756" s="1" t="s">
        <v>35</v>
      </c>
      <c r="H6756" s="1" t="s">
        <v>18</v>
      </c>
      <c r="I6756" s="1">
        <v>23.1</v>
      </c>
      <c r="J6756" s="1" t="s">
        <v>24</v>
      </c>
      <c r="K6756" s="1" t="s">
        <v>398</v>
      </c>
      <c r="L6756" s="1">
        <v>5</v>
      </c>
      <c r="P6756" s="2">
        <f t="shared" si="441"/>
        <v>67.040000000000006</v>
      </c>
      <c r="R6756" t="str">
        <f t="shared" si="442"/>
        <v/>
      </c>
    </row>
    <row r="6757" spans="1:18" ht="20.399999999999999" x14ac:dyDescent="0.35">
      <c r="A6757" s="1">
        <v>6755</v>
      </c>
      <c r="B6757" s="1" t="s">
        <v>1937</v>
      </c>
      <c r="C6757" s="1" t="s">
        <v>15</v>
      </c>
      <c r="D6757" s="1">
        <v>2015</v>
      </c>
      <c r="E6757" s="1">
        <v>36990</v>
      </c>
      <c r="F6757" s="1" t="s">
        <v>28</v>
      </c>
      <c r="G6757" s="1" t="s">
        <v>17</v>
      </c>
      <c r="H6757" s="1" t="s">
        <v>18</v>
      </c>
      <c r="I6757" s="1">
        <v>19.399999999999999</v>
      </c>
      <c r="J6757" s="1" t="s">
        <v>24</v>
      </c>
      <c r="K6757" s="1" t="s">
        <v>184</v>
      </c>
      <c r="L6757" s="1">
        <v>5</v>
      </c>
      <c r="P6757" s="2">
        <f t="shared" si="441"/>
        <v>86.8</v>
      </c>
      <c r="R6757" t="str">
        <f t="shared" si="442"/>
        <v/>
      </c>
    </row>
    <row r="6758" spans="1:18" ht="20.399999999999999" x14ac:dyDescent="0.35">
      <c r="A6758" s="1">
        <v>6756</v>
      </c>
      <c r="B6758" s="1" t="s">
        <v>1008</v>
      </c>
      <c r="C6758" s="1" t="s">
        <v>39</v>
      </c>
      <c r="D6758" s="1">
        <v>2016</v>
      </c>
      <c r="E6758" s="1">
        <v>90000</v>
      </c>
      <c r="F6758" s="1" t="s">
        <v>23</v>
      </c>
      <c r="G6758" s="1" t="s">
        <v>17</v>
      </c>
      <c r="H6758" s="1" t="s">
        <v>18</v>
      </c>
      <c r="I6758" s="1">
        <v>19.3</v>
      </c>
      <c r="J6758" s="1" t="s">
        <v>24</v>
      </c>
      <c r="K6758" s="1" t="s">
        <v>114</v>
      </c>
      <c r="L6758" s="1">
        <v>5</v>
      </c>
      <c r="P6758" s="2">
        <f t="shared" ref="P6758:P6786" si="444">--LEFT(K6758, FIND(" ", K6758) - 1)</f>
        <v>73.900000000000006</v>
      </c>
      <c r="R6758" t="str">
        <f t="shared" si="442"/>
        <v/>
      </c>
    </row>
    <row r="6759" spans="1:18" ht="20.399999999999999" x14ac:dyDescent="0.35">
      <c r="A6759" s="1">
        <v>6757</v>
      </c>
      <c r="B6759" s="1" t="s">
        <v>45</v>
      </c>
      <c r="C6759" s="1" t="s">
        <v>15</v>
      </c>
      <c r="D6759" s="1">
        <v>2018</v>
      </c>
      <c r="E6759" s="1">
        <v>23000</v>
      </c>
      <c r="F6759" s="1" t="s">
        <v>23</v>
      </c>
      <c r="G6759" s="1" t="s">
        <v>35</v>
      </c>
      <c r="H6759" s="1" t="s">
        <v>18</v>
      </c>
      <c r="I6759" s="1">
        <v>11.36</v>
      </c>
      <c r="J6759" s="1" t="s">
        <v>24</v>
      </c>
      <c r="K6759" s="1" t="s">
        <v>46</v>
      </c>
      <c r="L6759" s="1">
        <v>8</v>
      </c>
      <c r="M6759" s="1" t="s">
        <v>47</v>
      </c>
      <c r="P6759" s="2">
        <f t="shared" si="444"/>
        <v>171.5</v>
      </c>
      <c r="Q6759">
        <f t="shared" si="443"/>
        <v>2100000</v>
      </c>
      <c r="R6759">
        <f t="shared" si="442"/>
        <v>99.991833333333332</v>
      </c>
    </row>
    <row r="6760" spans="1:18" ht="20.399999999999999" x14ac:dyDescent="0.35">
      <c r="A6760" s="1">
        <v>6758</v>
      </c>
      <c r="B6760" s="1" t="s">
        <v>2992</v>
      </c>
      <c r="C6760" s="1" t="s">
        <v>61</v>
      </c>
      <c r="D6760" s="1">
        <v>2016</v>
      </c>
      <c r="E6760" s="1">
        <v>23582</v>
      </c>
      <c r="F6760" s="1" t="s">
        <v>28</v>
      </c>
      <c r="G6760" s="1" t="s">
        <v>17</v>
      </c>
      <c r="H6760" s="1" t="s">
        <v>36</v>
      </c>
      <c r="I6760" s="1">
        <v>19.34</v>
      </c>
      <c r="J6760" s="1" t="s">
        <v>24</v>
      </c>
      <c r="K6760" s="1" t="s">
        <v>2806</v>
      </c>
      <c r="L6760" s="1">
        <v>7</v>
      </c>
      <c r="M6760" s="1" t="s">
        <v>2993</v>
      </c>
      <c r="P6760" s="2">
        <f t="shared" si="444"/>
        <v>103</v>
      </c>
      <c r="Q6760">
        <f t="shared" si="443"/>
        <v>953999.99999999988</v>
      </c>
      <c r="R6760">
        <f t="shared" si="442"/>
        <v>99.9892033542977</v>
      </c>
    </row>
    <row r="6761" spans="1:18" ht="20.399999999999999" x14ac:dyDescent="0.35">
      <c r="A6761" s="1">
        <v>6759</v>
      </c>
      <c r="B6761" s="1" t="s">
        <v>447</v>
      </c>
      <c r="C6761" s="1" t="s">
        <v>43</v>
      </c>
      <c r="D6761" s="1">
        <v>2009</v>
      </c>
      <c r="E6761" s="1">
        <v>87000</v>
      </c>
      <c r="F6761" s="1" t="s">
        <v>28</v>
      </c>
      <c r="G6761" s="1" t="s">
        <v>17</v>
      </c>
      <c r="H6761" s="1" t="s">
        <v>36</v>
      </c>
      <c r="I6761" s="1">
        <v>19</v>
      </c>
      <c r="J6761" s="1" t="s">
        <v>24</v>
      </c>
      <c r="K6761" s="1" t="s">
        <v>448</v>
      </c>
      <c r="L6761" s="1">
        <v>5</v>
      </c>
      <c r="P6761" s="2">
        <f t="shared" si="444"/>
        <v>66.099999999999994</v>
      </c>
      <c r="R6761" t="str">
        <f t="shared" si="442"/>
        <v/>
      </c>
    </row>
    <row r="6762" spans="1:18" ht="20.399999999999999" x14ac:dyDescent="0.35">
      <c r="A6762" s="1">
        <v>6760</v>
      </c>
      <c r="B6762" s="1" t="s">
        <v>2994</v>
      </c>
      <c r="C6762" s="1" t="s">
        <v>57</v>
      </c>
      <c r="D6762" s="1">
        <v>2019</v>
      </c>
      <c r="E6762" s="1">
        <v>1000</v>
      </c>
      <c r="F6762" s="1" t="s">
        <v>23</v>
      </c>
      <c r="G6762" s="1" t="s">
        <v>17</v>
      </c>
      <c r="H6762" s="1" t="s">
        <v>18</v>
      </c>
      <c r="I6762" s="1">
        <v>20.5</v>
      </c>
      <c r="J6762" s="1" t="s">
        <v>24</v>
      </c>
      <c r="K6762" s="1" t="s">
        <v>1157</v>
      </c>
      <c r="L6762" s="1">
        <v>5</v>
      </c>
      <c r="M6762" s="1" t="s">
        <v>1401</v>
      </c>
      <c r="P6762" s="2">
        <f t="shared" si="444"/>
        <v>91.72</v>
      </c>
      <c r="Q6762">
        <f t="shared" si="443"/>
        <v>926000</v>
      </c>
      <c r="R6762">
        <f t="shared" si="442"/>
        <v>99.990095032397406</v>
      </c>
    </row>
    <row r="6763" spans="1:18" ht="20.399999999999999" x14ac:dyDescent="0.35">
      <c r="A6763" s="1">
        <v>6761</v>
      </c>
      <c r="B6763" s="1" t="s">
        <v>143</v>
      </c>
      <c r="C6763" s="1" t="s">
        <v>53</v>
      </c>
      <c r="D6763" s="1">
        <v>2015</v>
      </c>
      <c r="E6763" s="1">
        <v>58634</v>
      </c>
      <c r="F6763" s="1" t="s">
        <v>23</v>
      </c>
      <c r="G6763" s="1" t="s">
        <v>17</v>
      </c>
      <c r="H6763" s="1" t="s">
        <v>18</v>
      </c>
      <c r="I6763" s="1">
        <v>28.4</v>
      </c>
      <c r="J6763" s="1" t="s">
        <v>24</v>
      </c>
      <c r="K6763" s="1" t="s">
        <v>51</v>
      </c>
      <c r="L6763" s="1">
        <v>5</v>
      </c>
      <c r="P6763" s="2">
        <f t="shared" si="444"/>
        <v>74</v>
      </c>
      <c r="R6763" t="str">
        <f t="shared" si="442"/>
        <v/>
      </c>
    </row>
    <row r="6764" spans="1:18" ht="20.399999999999999" x14ac:dyDescent="0.35">
      <c r="A6764" s="1">
        <v>6762</v>
      </c>
      <c r="B6764" s="1" t="s">
        <v>1796</v>
      </c>
      <c r="C6764" s="1" t="s">
        <v>53</v>
      </c>
      <c r="D6764" s="1">
        <v>2013</v>
      </c>
      <c r="E6764" s="1">
        <v>41377</v>
      </c>
      <c r="F6764" s="1" t="s">
        <v>23</v>
      </c>
      <c r="G6764" s="1" t="s">
        <v>17</v>
      </c>
      <c r="H6764" s="1" t="s">
        <v>36</v>
      </c>
      <c r="I6764" s="1">
        <v>22.71</v>
      </c>
      <c r="J6764" s="1" t="s">
        <v>24</v>
      </c>
      <c r="K6764" s="1" t="s">
        <v>996</v>
      </c>
      <c r="L6764" s="1">
        <v>5</v>
      </c>
      <c r="P6764" s="2">
        <f t="shared" si="444"/>
        <v>84.8</v>
      </c>
      <c r="R6764" t="str">
        <f t="shared" si="442"/>
        <v/>
      </c>
    </row>
    <row r="6765" spans="1:18" ht="20.399999999999999" x14ac:dyDescent="0.35">
      <c r="A6765" s="1">
        <v>6763</v>
      </c>
      <c r="B6765" s="1" t="s">
        <v>309</v>
      </c>
      <c r="C6765" s="1" t="s">
        <v>43</v>
      </c>
      <c r="D6765" s="1">
        <v>2015</v>
      </c>
      <c r="E6765" s="1">
        <v>43000</v>
      </c>
      <c r="F6765" s="1" t="s">
        <v>28</v>
      </c>
      <c r="G6765" s="1" t="s">
        <v>17</v>
      </c>
      <c r="H6765" s="1" t="s">
        <v>18</v>
      </c>
      <c r="I6765" s="1">
        <v>21.1</v>
      </c>
      <c r="J6765" s="1" t="s">
        <v>24</v>
      </c>
      <c r="K6765" s="1" t="s">
        <v>41</v>
      </c>
      <c r="L6765" s="1">
        <v>5</v>
      </c>
      <c r="P6765" s="2">
        <f t="shared" si="444"/>
        <v>55.2</v>
      </c>
      <c r="R6765" t="str">
        <f t="shared" si="442"/>
        <v/>
      </c>
    </row>
    <row r="6766" spans="1:18" ht="20.399999999999999" x14ac:dyDescent="0.35">
      <c r="A6766" s="1">
        <v>6764</v>
      </c>
      <c r="B6766" s="1" t="s">
        <v>580</v>
      </c>
      <c r="C6766" s="1" t="s">
        <v>53</v>
      </c>
      <c r="D6766" s="1">
        <v>2015</v>
      </c>
      <c r="E6766" s="1">
        <v>77372</v>
      </c>
      <c r="F6766" s="1" t="s">
        <v>28</v>
      </c>
      <c r="G6766" s="1" t="s">
        <v>17</v>
      </c>
      <c r="H6766" s="1" t="s">
        <v>18</v>
      </c>
      <c r="I6766" s="1">
        <v>18</v>
      </c>
      <c r="J6766" s="1" t="s">
        <v>24</v>
      </c>
      <c r="K6766" s="1" t="s">
        <v>196</v>
      </c>
      <c r="L6766" s="1">
        <v>5</v>
      </c>
      <c r="P6766" s="2">
        <f t="shared" si="444"/>
        <v>86.7</v>
      </c>
      <c r="R6766" t="str">
        <f t="shared" si="442"/>
        <v/>
      </c>
    </row>
    <row r="6767" spans="1:18" ht="20.399999999999999" x14ac:dyDescent="0.35">
      <c r="A6767" s="1">
        <v>6765</v>
      </c>
      <c r="B6767" s="1" t="s">
        <v>2468</v>
      </c>
      <c r="C6767" s="1" t="s">
        <v>27</v>
      </c>
      <c r="D6767" s="1">
        <v>2006</v>
      </c>
      <c r="E6767" s="1">
        <v>49000</v>
      </c>
      <c r="F6767" s="1" t="s">
        <v>28</v>
      </c>
      <c r="G6767" s="1" t="s">
        <v>17</v>
      </c>
      <c r="H6767" s="1" t="s">
        <v>36</v>
      </c>
      <c r="I6767" s="1">
        <v>16.600000000000001</v>
      </c>
      <c r="J6767" s="1" t="s">
        <v>24</v>
      </c>
      <c r="K6767" s="1" t="s">
        <v>159</v>
      </c>
      <c r="L6767" s="1">
        <v>5</v>
      </c>
      <c r="P6767" s="2">
        <f t="shared" si="444"/>
        <v>68</v>
      </c>
      <c r="R6767" t="str">
        <f t="shared" si="442"/>
        <v/>
      </c>
    </row>
    <row r="6768" spans="1:18" ht="20.399999999999999" x14ac:dyDescent="0.35">
      <c r="A6768" s="1">
        <v>6766</v>
      </c>
      <c r="B6768" s="1" t="s">
        <v>721</v>
      </c>
      <c r="C6768" s="1" t="s">
        <v>61</v>
      </c>
      <c r="D6768" s="1">
        <v>2015</v>
      </c>
      <c r="E6768" s="1">
        <v>48000</v>
      </c>
      <c r="F6768" s="1" t="s">
        <v>28</v>
      </c>
      <c r="G6768" s="1" t="s">
        <v>35</v>
      </c>
      <c r="H6768" s="1" t="s">
        <v>18</v>
      </c>
      <c r="I6768" s="1">
        <v>18</v>
      </c>
      <c r="J6768" s="1" t="s">
        <v>24</v>
      </c>
      <c r="K6768" s="1" t="s">
        <v>201</v>
      </c>
      <c r="L6768" s="1">
        <v>5</v>
      </c>
      <c r="P6768" s="2">
        <f t="shared" si="444"/>
        <v>117.3</v>
      </c>
      <c r="R6768" t="str">
        <f t="shared" si="442"/>
        <v/>
      </c>
    </row>
    <row r="6769" spans="1:18" ht="20.399999999999999" x14ac:dyDescent="0.35">
      <c r="A6769" s="1">
        <v>6767</v>
      </c>
      <c r="B6769" s="1" t="s">
        <v>312</v>
      </c>
      <c r="C6769" s="1" t="s">
        <v>39</v>
      </c>
      <c r="D6769" s="1">
        <v>2012</v>
      </c>
      <c r="E6769" s="1">
        <v>30000</v>
      </c>
      <c r="F6769" s="1" t="s">
        <v>28</v>
      </c>
      <c r="G6769" s="1" t="s">
        <v>17</v>
      </c>
      <c r="H6769" s="1" t="s">
        <v>18</v>
      </c>
      <c r="I6769" s="1">
        <v>19.399999999999999</v>
      </c>
      <c r="J6769" s="1" t="s">
        <v>24</v>
      </c>
      <c r="K6769" s="1" t="s">
        <v>184</v>
      </c>
      <c r="L6769" s="1">
        <v>5</v>
      </c>
      <c r="P6769" s="2">
        <f t="shared" si="444"/>
        <v>86.8</v>
      </c>
      <c r="R6769" t="str">
        <f t="shared" si="442"/>
        <v/>
      </c>
    </row>
    <row r="6770" spans="1:18" ht="20.399999999999999" x14ac:dyDescent="0.35">
      <c r="A6770" s="1">
        <v>6768</v>
      </c>
      <c r="B6770" s="1" t="s">
        <v>216</v>
      </c>
      <c r="C6770" s="1" t="s">
        <v>57</v>
      </c>
      <c r="D6770" s="1">
        <v>2012</v>
      </c>
      <c r="E6770" s="1">
        <v>47000</v>
      </c>
      <c r="F6770" s="1" t="s">
        <v>28</v>
      </c>
      <c r="G6770" s="1" t="s">
        <v>17</v>
      </c>
      <c r="H6770" s="1" t="s">
        <v>18</v>
      </c>
      <c r="I6770" s="1">
        <v>18.899999999999999</v>
      </c>
      <c r="J6770" s="1" t="s">
        <v>24</v>
      </c>
      <c r="K6770" s="1" t="s">
        <v>88</v>
      </c>
      <c r="L6770" s="1">
        <v>5</v>
      </c>
      <c r="P6770" s="2">
        <f t="shared" si="444"/>
        <v>67.099999999999994</v>
      </c>
      <c r="R6770" t="str">
        <f t="shared" si="442"/>
        <v/>
      </c>
    </row>
    <row r="6771" spans="1:18" ht="20.399999999999999" x14ac:dyDescent="0.35">
      <c r="A6771" s="1">
        <v>6769</v>
      </c>
      <c r="B6771" s="1" t="s">
        <v>1411</v>
      </c>
      <c r="C6771" s="1" t="s">
        <v>43</v>
      </c>
      <c r="D6771" s="1">
        <v>2016</v>
      </c>
      <c r="E6771" s="1">
        <v>76681</v>
      </c>
      <c r="F6771" s="1" t="s">
        <v>23</v>
      </c>
      <c r="G6771" s="1" t="s">
        <v>35</v>
      </c>
      <c r="H6771" s="1" t="s">
        <v>18</v>
      </c>
      <c r="I6771" s="1">
        <v>22.7</v>
      </c>
      <c r="J6771" s="1" t="s">
        <v>24</v>
      </c>
      <c r="K6771" s="1" t="s">
        <v>25</v>
      </c>
      <c r="L6771" s="1">
        <v>5</v>
      </c>
      <c r="P6771" s="2">
        <f t="shared" si="444"/>
        <v>126.2</v>
      </c>
      <c r="R6771" t="str">
        <f t="shared" si="442"/>
        <v/>
      </c>
    </row>
    <row r="6772" spans="1:18" ht="20.399999999999999" x14ac:dyDescent="0.35">
      <c r="A6772" s="1">
        <v>6770</v>
      </c>
      <c r="B6772" s="1" t="s">
        <v>1303</v>
      </c>
      <c r="C6772" s="1" t="s">
        <v>15</v>
      </c>
      <c r="D6772" s="1">
        <v>2010</v>
      </c>
      <c r="E6772" s="1">
        <v>106565</v>
      </c>
      <c r="F6772" s="1" t="s">
        <v>28</v>
      </c>
      <c r="G6772" s="1" t="s">
        <v>35</v>
      </c>
      <c r="H6772" s="1" t="s">
        <v>18</v>
      </c>
      <c r="I6772" s="1">
        <v>10.199999999999999</v>
      </c>
      <c r="J6772" s="1" t="s">
        <v>24</v>
      </c>
      <c r="K6772" s="1" t="s">
        <v>1257</v>
      </c>
      <c r="L6772" s="1">
        <v>5</v>
      </c>
      <c r="P6772" s="2">
        <f t="shared" si="444"/>
        <v>180</v>
      </c>
      <c r="R6772" t="str">
        <f t="shared" si="442"/>
        <v/>
      </c>
    </row>
    <row r="6773" spans="1:18" ht="20.399999999999999" x14ac:dyDescent="0.35">
      <c r="A6773" s="1">
        <v>6771</v>
      </c>
      <c r="B6773" s="1" t="s">
        <v>1500</v>
      </c>
      <c r="C6773" s="1" t="s">
        <v>34</v>
      </c>
      <c r="D6773" s="1">
        <v>2011</v>
      </c>
      <c r="E6773" s="1">
        <v>37492</v>
      </c>
      <c r="F6773" s="1" t="s">
        <v>28</v>
      </c>
      <c r="G6773" s="1" t="s">
        <v>35</v>
      </c>
      <c r="H6773" s="1" t="s">
        <v>18</v>
      </c>
      <c r="I6773" s="1">
        <v>22.5</v>
      </c>
      <c r="J6773" s="1" t="s">
        <v>24</v>
      </c>
      <c r="K6773" s="1" t="s">
        <v>223</v>
      </c>
      <c r="L6773" s="1">
        <v>5</v>
      </c>
      <c r="M6773" s="1" t="s">
        <v>1501</v>
      </c>
      <c r="P6773" s="2">
        <f t="shared" si="444"/>
        <v>67</v>
      </c>
      <c r="Q6773">
        <f t="shared" si="443"/>
        <v>633000</v>
      </c>
      <c r="R6773">
        <f t="shared" si="442"/>
        <v>99.989415481832538</v>
      </c>
    </row>
    <row r="6774" spans="1:18" ht="20.399999999999999" x14ac:dyDescent="0.35">
      <c r="A6774" s="1">
        <v>6772</v>
      </c>
      <c r="B6774" s="1" t="s">
        <v>910</v>
      </c>
      <c r="C6774" s="1" t="s">
        <v>34</v>
      </c>
      <c r="D6774" s="1">
        <v>2014</v>
      </c>
      <c r="E6774" s="1">
        <v>72843</v>
      </c>
      <c r="F6774" s="1" t="s">
        <v>23</v>
      </c>
      <c r="G6774" s="1" t="s">
        <v>17</v>
      </c>
      <c r="H6774" s="1" t="s">
        <v>36</v>
      </c>
      <c r="I6774" s="1">
        <v>17.3</v>
      </c>
      <c r="J6774" s="1" t="s">
        <v>24</v>
      </c>
      <c r="K6774" s="1" t="s">
        <v>132</v>
      </c>
      <c r="L6774" s="1">
        <v>5</v>
      </c>
      <c r="P6774" s="2">
        <f t="shared" si="444"/>
        <v>163.69999999999999</v>
      </c>
      <c r="R6774" t="str">
        <f t="shared" si="442"/>
        <v/>
      </c>
    </row>
    <row r="6775" spans="1:18" ht="20.399999999999999" x14ac:dyDescent="0.35">
      <c r="A6775" s="1">
        <v>6773</v>
      </c>
      <c r="B6775" s="1" t="s">
        <v>1694</v>
      </c>
      <c r="C6775" s="1" t="s">
        <v>53</v>
      </c>
      <c r="D6775" s="1">
        <v>2013</v>
      </c>
      <c r="E6775" s="1">
        <v>55653</v>
      </c>
      <c r="F6775" s="1" t="s">
        <v>28</v>
      </c>
      <c r="G6775" s="1" t="s">
        <v>17</v>
      </c>
      <c r="H6775" s="1" t="s">
        <v>18</v>
      </c>
      <c r="I6775" s="1">
        <v>17</v>
      </c>
      <c r="J6775" s="1" t="s">
        <v>24</v>
      </c>
      <c r="K6775" s="1" t="s">
        <v>84</v>
      </c>
      <c r="L6775" s="1">
        <v>5</v>
      </c>
      <c r="P6775" s="2">
        <f t="shared" si="444"/>
        <v>80</v>
      </c>
      <c r="R6775" t="str">
        <f t="shared" si="442"/>
        <v/>
      </c>
    </row>
    <row r="6776" spans="1:18" ht="20.399999999999999" x14ac:dyDescent="0.35">
      <c r="A6776" s="1">
        <v>6774</v>
      </c>
      <c r="B6776" s="1" t="s">
        <v>2485</v>
      </c>
      <c r="C6776" s="1" t="s">
        <v>129</v>
      </c>
      <c r="D6776" s="1">
        <v>2013</v>
      </c>
      <c r="E6776" s="1">
        <v>35000</v>
      </c>
      <c r="F6776" s="1" t="s">
        <v>28</v>
      </c>
      <c r="G6776" s="1" t="s">
        <v>17</v>
      </c>
      <c r="H6776" s="1" t="s">
        <v>18</v>
      </c>
      <c r="I6776" s="1">
        <v>25.4</v>
      </c>
      <c r="J6776" s="1" t="s">
        <v>24</v>
      </c>
      <c r="K6776" s="1" t="s">
        <v>264</v>
      </c>
      <c r="L6776" s="1">
        <v>4</v>
      </c>
      <c r="P6776" s="2">
        <f t="shared" si="444"/>
        <v>37.479999999999997</v>
      </c>
      <c r="R6776" t="str">
        <f t="shared" si="442"/>
        <v/>
      </c>
    </row>
    <row r="6777" spans="1:18" ht="20.399999999999999" x14ac:dyDescent="0.35">
      <c r="A6777" s="1">
        <v>6775</v>
      </c>
      <c r="B6777" s="1" t="s">
        <v>1939</v>
      </c>
      <c r="C6777" s="1" t="s">
        <v>61</v>
      </c>
      <c r="D6777" s="1">
        <v>2014</v>
      </c>
      <c r="E6777" s="1">
        <v>44000</v>
      </c>
      <c r="F6777" s="1" t="s">
        <v>28</v>
      </c>
      <c r="G6777" s="1" t="s">
        <v>17</v>
      </c>
      <c r="H6777" s="1" t="s">
        <v>18</v>
      </c>
      <c r="I6777" s="1">
        <v>15.8</v>
      </c>
      <c r="J6777" s="1" t="s">
        <v>24</v>
      </c>
      <c r="K6777" s="1" t="s">
        <v>215</v>
      </c>
      <c r="L6777" s="1">
        <v>5</v>
      </c>
      <c r="P6777" s="2">
        <f t="shared" si="444"/>
        <v>110</v>
      </c>
      <c r="R6777" t="str">
        <f t="shared" si="442"/>
        <v/>
      </c>
    </row>
    <row r="6778" spans="1:18" ht="20.399999999999999" x14ac:dyDescent="0.35">
      <c r="A6778" s="1">
        <v>6776</v>
      </c>
      <c r="B6778" s="1" t="s">
        <v>2449</v>
      </c>
      <c r="C6778" s="1" t="s">
        <v>22</v>
      </c>
      <c r="D6778" s="1">
        <v>2012</v>
      </c>
      <c r="E6778" s="1">
        <v>43200</v>
      </c>
      <c r="F6778" s="1" t="s">
        <v>23</v>
      </c>
      <c r="G6778" s="1" t="s">
        <v>17</v>
      </c>
      <c r="H6778" s="1" t="s">
        <v>18</v>
      </c>
      <c r="I6778" s="1">
        <v>19.100000000000001</v>
      </c>
      <c r="J6778" s="1" t="s">
        <v>24</v>
      </c>
      <c r="K6778" s="1" t="s">
        <v>424</v>
      </c>
      <c r="L6778" s="1">
        <v>5</v>
      </c>
      <c r="P6778" s="2">
        <f t="shared" si="444"/>
        <v>70</v>
      </c>
      <c r="R6778" t="str">
        <f t="shared" si="442"/>
        <v/>
      </c>
    </row>
    <row r="6779" spans="1:18" ht="20.399999999999999" x14ac:dyDescent="0.35">
      <c r="A6779" s="1">
        <v>6777</v>
      </c>
      <c r="B6779" s="1" t="s">
        <v>686</v>
      </c>
      <c r="C6779" s="1" t="s">
        <v>43</v>
      </c>
      <c r="D6779" s="1">
        <v>2005</v>
      </c>
      <c r="E6779" s="1">
        <v>117000</v>
      </c>
      <c r="F6779" s="1" t="s">
        <v>23</v>
      </c>
      <c r="G6779" s="1" t="s">
        <v>17</v>
      </c>
      <c r="H6779" s="1" t="s">
        <v>18</v>
      </c>
      <c r="I6779" s="1">
        <v>18.7</v>
      </c>
      <c r="J6779" s="1" t="s">
        <v>24</v>
      </c>
      <c r="K6779" s="1" t="s">
        <v>687</v>
      </c>
      <c r="L6779" s="1">
        <v>5</v>
      </c>
      <c r="P6779" s="2">
        <f t="shared" si="444"/>
        <v>66</v>
      </c>
      <c r="R6779" t="str">
        <f t="shared" si="442"/>
        <v/>
      </c>
    </row>
    <row r="6780" spans="1:18" ht="20.399999999999999" x14ac:dyDescent="0.35">
      <c r="A6780" s="1">
        <v>6778</v>
      </c>
      <c r="B6780" s="1" t="s">
        <v>2926</v>
      </c>
      <c r="C6780" s="1" t="s">
        <v>34</v>
      </c>
      <c r="D6780" s="1">
        <v>2016</v>
      </c>
      <c r="E6780" s="1">
        <v>63961</v>
      </c>
      <c r="F6780" s="1" t="s">
        <v>23</v>
      </c>
      <c r="G6780" s="1" t="s">
        <v>35</v>
      </c>
      <c r="H6780" s="1" t="s">
        <v>18</v>
      </c>
      <c r="I6780" s="1">
        <v>13.5</v>
      </c>
      <c r="J6780" s="1" t="s">
        <v>24</v>
      </c>
      <c r="K6780" s="1" t="s">
        <v>66</v>
      </c>
      <c r="L6780" s="1">
        <v>7</v>
      </c>
      <c r="M6780" s="1" t="s">
        <v>2927</v>
      </c>
      <c r="P6780" s="2">
        <f t="shared" si="444"/>
        <v>175.56</v>
      </c>
      <c r="Q6780">
        <f t="shared" si="443"/>
        <v>3410000</v>
      </c>
      <c r="R6780">
        <f t="shared" si="442"/>
        <v>99.994851612903219</v>
      </c>
    </row>
    <row r="6781" spans="1:18" ht="20.399999999999999" x14ac:dyDescent="0.35">
      <c r="A6781" s="1">
        <v>6779</v>
      </c>
      <c r="B6781" s="1" t="s">
        <v>1399</v>
      </c>
      <c r="C6781" s="1" t="s">
        <v>15</v>
      </c>
      <c r="D6781" s="1">
        <v>2015</v>
      </c>
      <c r="E6781" s="1">
        <v>20000</v>
      </c>
      <c r="F6781" s="1" t="s">
        <v>23</v>
      </c>
      <c r="G6781" s="1" t="s">
        <v>35</v>
      </c>
      <c r="H6781" s="1" t="s">
        <v>18</v>
      </c>
      <c r="I6781" s="1">
        <v>20.7</v>
      </c>
      <c r="J6781" s="1" t="s">
        <v>24</v>
      </c>
      <c r="K6781" s="1" t="s">
        <v>803</v>
      </c>
      <c r="L6781" s="1">
        <v>4</v>
      </c>
      <c r="M6781" s="1" t="s">
        <v>1400</v>
      </c>
      <c r="P6781" s="2">
        <f t="shared" si="444"/>
        <v>113.98</v>
      </c>
      <c r="Q6781">
        <f t="shared" si="443"/>
        <v>3500000</v>
      </c>
      <c r="R6781">
        <f t="shared" si="442"/>
        <v>99.996743428571435</v>
      </c>
    </row>
    <row r="6782" spans="1:18" ht="20.399999999999999" x14ac:dyDescent="0.35">
      <c r="A6782" s="1">
        <v>6780</v>
      </c>
      <c r="B6782" s="1" t="s">
        <v>811</v>
      </c>
      <c r="C6782" s="1" t="s">
        <v>22</v>
      </c>
      <c r="D6782" s="1">
        <v>2016</v>
      </c>
      <c r="E6782" s="1">
        <v>34000</v>
      </c>
      <c r="F6782" s="1" t="s">
        <v>28</v>
      </c>
      <c r="G6782" s="1" t="s">
        <v>17</v>
      </c>
      <c r="H6782" s="1" t="s">
        <v>18</v>
      </c>
      <c r="I6782" s="1">
        <v>19.100000000000001</v>
      </c>
      <c r="J6782" s="1" t="s">
        <v>24</v>
      </c>
      <c r="K6782" s="1" t="s">
        <v>327</v>
      </c>
      <c r="L6782" s="1">
        <v>5</v>
      </c>
      <c r="P6782" s="2">
        <f t="shared" si="444"/>
        <v>81.86</v>
      </c>
      <c r="R6782" t="str">
        <f t="shared" si="442"/>
        <v/>
      </c>
    </row>
    <row r="6783" spans="1:18" ht="20.399999999999999" x14ac:dyDescent="0.35">
      <c r="A6783" s="1">
        <v>6781</v>
      </c>
      <c r="B6783" s="1" t="s">
        <v>935</v>
      </c>
      <c r="C6783" s="1" t="s">
        <v>57</v>
      </c>
      <c r="D6783" s="1">
        <v>2015</v>
      </c>
      <c r="E6783" s="1">
        <v>35000</v>
      </c>
      <c r="F6783" s="1" t="s">
        <v>28</v>
      </c>
      <c r="G6783" s="1" t="s">
        <v>17</v>
      </c>
      <c r="H6783" s="1" t="s">
        <v>18</v>
      </c>
      <c r="I6783" s="1">
        <v>18.600000000000001</v>
      </c>
      <c r="J6783" s="1" t="s">
        <v>24</v>
      </c>
      <c r="K6783" s="1" t="s">
        <v>368</v>
      </c>
      <c r="L6783" s="1">
        <v>5</v>
      </c>
      <c r="P6783" s="2">
        <f t="shared" si="444"/>
        <v>81.83</v>
      </c>
      <c r="R6783" t="str">
        <f t="shared" si="442"/>
        <v/>
      </c>
    </row>
    <row r="6784" spans="1:18" ht="20.399999999999999" x14ac:dyDescent="0.35">
      <c r="A6784" s="1">
        <v>6782</v>
      </c>
      <c r="B6784" s="1" t="s">
        <v>1496</v>
      </c>
      <c r="C6784" s="1" t="s">
        <v>15</v>
      </c>
      <c r="D6784" s="1">
        <v>2013</v>
      </c>
      <c r="E6784" s="1">
        <v>43000</v>
      </c>
      <c r="F6784" s="1" t="s">
        <v>28</v>
      </c>
      <c r="G6784" s="1" t="s">
        <v>17</v>
      </c>
      <c r="H6784" s="1" t="s">
        <v>18</v>
      </c>
      <c r="I6784" s="1">
        <v>18.5</v>
      </c>
      <c r="J6784" s="1" t="s">
        <v>24</v>
      </c>
      <c r="K6784" s="1" t="s">
        <v>221</v>
      </c>
      <c r="L6784" s="1">
        <v>5</v>
      </c>
      <c r="P6784" s="2">
        <f t="shared" si="444"/>
        <v>82.85</v>
      </c>
      <c r="R6784" t="str">
        <f t="shared" si="442"/>
        <v/>
      </c>
    </row>
    <row r="6785" spans="1:18" ht="20.399999999999999" x14ac:dyDescent="0.35">
      <c r="A6785" s="1">
        <v>6783</v>
      </c>
      <c r="B6785" s="1" t="s">
        <v>358</v>
      </c>
      <c r="C6785" s="1" t="s">
        <v>39</v>
      </c>
      <c r="D6785" s="1">
        <v>2008</v>
      </c>
      <c r="E6785" s="1">
        <v>63193</v>
      </c>
      <c r="F6785" s="1" t="s">
        <v>28</v>
      </c>
      <c r="G6785" s="1" t="s">
        <v>17</v>
      </c>
      <c r="H6785" s="1" t="s">
        <v>18</v>
      </c>
      <c r="I6785" s="1">
        <v>20.36</v>
      </c>
      <c r="J6785" s="1" t="s">
        <v>24</v>
      </c>
      <c r="K6785" s="1" t="s">
        <v>151</v>
      </c>
      <c r="L6785" s="1">
        <v>5</v>
      </c>
      <c r="P6785" s="2">
        <f t="shared" si="444"/>
        <v>78.900000000000006</v>
      </c>
      <c r="R6785" t="str">
        <f t="shared" si="442"/>
        <v/>
      </c>
    </row>
    <row r="6786" spans="1:18" ht="20.399999999999999" x14ac:dyDescent="0.35">
      <c r="A6786" s="1">
        <v>6784</v>
      </c>
      <c r="B6786" s="1" t="s">
        <v>1962</v>
      </c>
      <c r="C6786" s="1" t="s">
        <v>74</v>
      </c>
      <c r="D6786" s="1">
        <v>2008</v>
      </c>
      <c r="E6786" s="1">
        <v>110000</v>
      </c>
      <c r="F6786" s="1" t="s">
        <v>23</v>
      </c>
      <c r="G6786" s="1" t="s">
        <v>17</v>
      </c>
      <c r="H6786" s="1" t="s">
        <v>18</v>
      </c>
      <c r="I6786" s="1">
        <v>12.8</v>
      </c>
      <c r="J6786" s="1" t="s">
        <v>24</v>
      </c>
      <c r="K6786" s="1" t="s">
        <v>93</v>
      </c>
      <c r="L6786" s="1">
        <v>8</v>
      </c>
      <c r="P6786" s="2">
        <f t="shared" si="444"/>
        <v>102</v>
      </c>
      <c r="R6786" t="str">
        <f t="shared" si="442"/>
        <v/>
      </c>
    </row>
    <row r="6787" spans="1:18" ht="20.399999999999999" x14ac:dyDescent="0.35">
      <c r="A6787" s="1">
        <v>6785</v>
      </c>
      <c r="B6787" s="1" t="s">
        <v>2149</v>
      </c>
      <c r="C6787" s="1" t="s">
        <v>53</v>
      </c>
      <c r="D6787" s="1">
        <v>2011</v>
      </c>
      <c r="E6787" s="1">
        <v>44547</v>
      </c>
      <c r="F6787" s="1" t="s">
        <v>28</v>
      </c>
      <c r="G6787" s="1" t="s">
        <v>17</v>
      </c>
      <c r="H6787" s="1" t="s">
        <v>18</v>
      </c>
      <c r="I6787" s="1">
        <v>16.510000000000002</v>
      </c>
      <c r="J6787" s="1" t="s">
        <v>24</v>
      </c>
      <c r="K6787" s="1" t="s">
        <v>147</v>
      </c>
      <c r="L6787" s="1">
        <v>5</v>
      </c>
      <c r="P6787" s="2">
        <f t="shared" ref="P6787:P6850" si="445">--LEFT(K6787, FIND(" ", K6787) - 1)</f>
        <v>103.2</v>
      </c>
      <c r="R6787" t="str">
        <f t="shared" si="442"/>
        <v/>
      </c>
    </row>
    <row r="6788" spans="1:18" ht="20.399999999999999" x14ac:dyDescent="0.35">
      <c r="A6788" s="1">
        <v>6786</v>
      </c>
      <c r="B6788" s="1" t="s">
        <v>2015</v>
      </c>
      <c r="C6788" s="1" t="s">
        <v>129</v>
      </c>
      <c r="D6788" s="1">
        <v>2011</v>
      </c>
      <c r="E6788" s="1">
        <v>65000</v>
      </c>
      <c r="F6788" s="1" t="s">
        <v>28</v>
      </c>
      <c r="G6788" s="1" t="s">
        <v>17</v>
      </c>
      <c r="H6788" s="1" t="s">
        <v>18</v>
      </c>
      <c r="I6788" s="1">
        <v>17</v>
      </c>
      <c r="J6788" s="1" t="s">
        <v>24</v>
      </c>
      <c r="K6788" s="1" t="s">
        <v>466</v>
      </c>
      <c r="L6788" s="1">
        <v>5</v>
      </c>
      <c r="P6788" s="2">
        <f t="shared" si="445"/>
        <v>118</v>
      </c>
      <c r="R6788" t="str">
        <f t="shared" si="442"/>
        <v/>
      </c>
    </row>
    <row r="6789" spans="1:18" ht="20.399999999999999" x14ac:dyDescent="0.35">
      <c r="A6789" s="1">
        <v>6787</v>
      </c>
      <c r="B6789" s="1" t="s">
        <v>865</v>
      </c>
      <c r="C6789" s="1" t="s">
        <v>15</v>
      </c>
      <c r="D6789" s="1">
        <v>2012</v>
      </c>
      <c r="E6789" s="1">
        <v>79000</v>
      </c>
      <c r="F6789" s="1" t="s">
        <v>28</v>
      </c>
      <c r="G6789" s="1" t="s">
        <v>17</v>
      </c>
      <c r="H6789" s="1" t="s">
        <v>36</v>
      </c>
      <c r="I6789" s="1">
        <v>18.5</v>
      </c>
      <c r="J6789" s="1" t="s">
        <v>24</v>
      </c>
      <c r="K6789" s="1" t="s">
        <v>276</v>
      </c>
      <c r="L6789" s="1">
        <v>5</v>
      </c>
      <c r="P6789" s="2">
        <f t="shared" si="445"/>
        <v>85.8</v>
      </c>
      <c r="R6789" t="str">
        <f t="shared" si="442"/>
        <v/>
      </c>
    </row>
    <row r="6790" spans="1:18" ht="20.399999999999999" x14ac:dyDescent="0.35">
      <c r="A6790" s="1">
        <v>6788</v>
      </c>
      <c r="B6790" s="1" t="s">
        <v>2054</v>
      </c>
      <c r="C6790" s="1" t="s">
        <v>61</v>
      </c>
      <c r="D6790" s="1">
        <v>2017</v>
      </c>
      <c r="E6790" s="1">
        <v>33000</v>
      </c>
      <c r="F6790" s="1" t="s">
        <v>16</v>
      </c>
      <c r="G6790" s="1" t="s">
        <v>17</v>
      </c>
      <c r="H6790" s="1" t="s">
        <v>18</v>
      </c>
      <c r="I6790" s="1">
        <v>32.26</v>
      </c>
      <c r="J6790" s="1" t="s">
        <v>19</v>
      </c>
      <c r="K6790" s="1" t="s">
        <v>1027</v>
      </c>
      <c r="L6790" s="1">
        <v>4</v>
      </c>
      <c r="M6790" s="1" t="s">
        <v>2055</v>
      </c>
      <c r="P6790" s="2">
        <f t="shared" si="445"/>
        <v>58.2</v>
      </c>
      <c r="Q6790">
        <f t="shared" si="443"/>
        <v>466000</v>
      </c>
      <c r="R6790">
        <f t="shared" si="442"/>
        <v>99.987510729613732</v>
      </c>
    </row>
    <row r="6791" spans="1:18" ht="20.399999999999999" x14ac:dyDescent="0.35">
      <c r="A6791" s="1">
        <v>6789</v>
      </c>
      <c r="B6791" s="1" t="s">
        <v>2240</v>
      </c>
      <c r="C6791" s="1" t="s">
        <v>22</v>
      </c>
      <c r="D6791" s="1">
        <v>2014</v>
      </c>
      <c r="E6791" s="1">
        <v>108000</v>
      </c>
      <c r="F6791" s="1" t="s">
        <v>28</v>
      </c>
      <c r="G6791" s="1" t="s">
        <v>35</v>
      </c>
      <c r="H6791" s="1" t="s">
        <v>18</v>
      </c>
      <c r="I6791" s="1">
        <v>15</v>
      </c>
      <c r="J6791" s="1" t="s">
        <v>24</v>
      </c>
      <c r="K6791" s="1" t="s">
        <v>69</v>
      </c>
      <c r="L6791" s="1">
        <v>5</v>
      </c>
      <c r="P6791" s="2">
        <f t="shared" si="445"/>
        <v>98.6</v>
      </c>
      <c r="R6791" t="str">
        <f t="shared" si="442"/>
        <v/>
      </c>
    </row>
    <row r="6792" spans="1:18" ht="20.399999999999999" x14ac:dyDescent="0.35">
      <c r="A6792" s="1">
        <v>6790</v>
      </c>
      <c r="B6792" s="1" t="s">
        <v>2782</v>
      </c>
      <c r="C6792" s="1" t="s">
        <v>53</v>
      </c>
      <c r="D6792" s="1">
        <v>2018</v>
      </c>
      <c r="E6792" s="1">
        <v>21302</v>
      </c>
      <c r="F6792" s="1" t="s">
        <v>23</v>
      </c>
      <c r="G6792" s="1" t="s">
        <v>17</v>
      </c>
      <c r="H6792" s="1" t="s">
        <v>18</v>
      </c>
      <c r="I6792" s="1">
        <v>13.68</v>
      </c>
      <c r="J6792" s="1" t="s">
        <v>24</v>
      </c>
      <c r="K6792" s="1" t="s">
        <v>156</v>
      </c>
      <c r="L6792" s="1">
        <v>8</v>
      </c>
      <c r="P6792" s="2">
        <f t="shared" si="445"/>
        <v>147.80000000000001</v>
      </c>
      <c r="R6792" t="str">
        <f t="shared" si="442"/>
        <v/>
      </c>
    </row>
    <row r="6793" spans="1:18" ht="20.399999999999999" x14ac:dyDescent="0.35">
      <c r="A6793" s="1">
        <v>6791</v>
      </c>
      <c r="B6793" s="1" t="s">
        <v>1933</v>
      </c>
      <c r="C6793" s="1" t="s">
        <v>22</v>
      </c>
      <c r="D6793" s="1">
        <v>2014</v>
      </c>
      <c r="E6793" s="1">
        <v>82000</v>
      </c>
      <c r="F6793" s="1" t="s">
        <v>23</v>
      </c>
      <c r="G6793" s="1" t="s">
        <v>17</v>
      </c>
      <c r="H6793" s="1" t="s">
        <v>18</v>
      </c>
      <c r="I6793" s="1">
        <v>25.2</v>
      </c>
      <c r="J6793" s="1" t="s">
        <v>24</v>
      </c>
      <c r="K6793" s="1" t="s">
        <v>51</v>
      </c>
      <c r="L6793" s="1">
        <v>5</v>
      </c>
      <c r="P6793" s="2">
        <f t="shared" si="445"/>
        <v>74</v>
      </c>
      <c r="R6793" t="str">
        <f t="shared" si="442"/>
        <v/>
      </c>
    </row>
    <row r="6794" spans="1:18" ht="20.399999999999999" x14ac:dyDescent="0.35">
      <c r="A6794" s="1">
        <v>6792</v>
      </c>
      <c r="B6794" s="1" t="s">
        <v>1805</v>
      </c>
      <c r="C6794" s="1" t="s">
        <v>27</v>
      </c>
      <c r="D6794" s="1">
        <v>2014</v>
      </c>
      <c r="E6794" s="1">
        <v>173000</v>
      </c>
      <c r="F6794" s="1" t="s">
        <v>23</v>
      </c>
      <c r="G6794" s="1" t="s">
        <v>17</v>
      </c>
      <c r="H6794" s="1" t="s">
        <v>36</v>
      </c>
      <c r="I6794" s="1">
        <v>12.99</v>
      </c>
      <c r="J6794" s="1" t="s">
        <v>24</v>
      </c>
      <c r="K6794" s="1" t="s">
        <v>247</v>
      </c>
      <c r="L6794" s="1">
        <v>8</v>
      </c>
      <c r="P6794" s="2">
        <f t="shared" si="445"/>
        <v>100.6</v>
      </c>
      <c r="R6794" t="str">
        <f t="shared" si="442"/>
        <v/>
      </c>
    </row>
    <row r="6795" spans="1:18" ht="20.399999999999999" x14ac:dyDescent="0.35">
      <c r="A6795" s="1">
        <v>6793</v>
      </c>
      <c r="B6795" s="1" t="s">
        <v>769</v>
      </c>
      <c r="C6795" s="1" t="s">
        <v>43</v>
      </c>
      <c r="D6795" s="1">
        <v>2013</v>
      </c>
      <c r="E6795" s="1">
        <v>72000</v>
      </c>
      <c r="F6795" s="1" t="s">
        <v>23</v>
      </c>
      <c r="G6795" s="1" t="s">
        <v>17</v>
      </c>
      <c r="H6795" s="1" t="s">
        <v>18</v>
      </c>
      <c r="I6795" s="1">
        <v>17.21</v>
      </c>
      <c r="J6795" s="1" t="s">
        <v>24</v>
      </c>
      <c r="K6795" s="1" t="s">
        <v>363</v>
      </c>
      <c r="L6795" s="1">
        <v>7</v>
      </c>
      <c r="P6795" s="2">
        <f t="shared" si="445"/>
        <v>100</v>
      </c>
      <c r="R6795" t="str">
        <f t="shared" si="442"/>
        <v/>
      </c>
    </row>
    <row r="6796" spans="1:18" ht="20.399999999999999" x14ac:dyDescent="0.35">
      <c r="A6796" s="1">
        <v>6794</v>
      </c>
      <c r="B6796" s="1" t="s">
        <v>178</v>
      </c>
      <c r="C6796" s="1" t="s">
        <v>74</v>
      </c>
      <c r="D6796" s="1">
        <v>2014</v>
      </c>
      <c r="E6796" s="1">
        <v>50299</v>
      </c>
      <c r="F6796" s="1" t="s">
        <v>23</v>
      </c>
      <c r="G6796" s="1" t="s">
        <v>17</v>
      </c>
      <c r="H6796" s="1" t="s">
        <v>18</v>
      </c>
      <c r="I6796" s="1">
        <v>15.1</v>
      </c>
      <c r="J6796" s="1" t="s">
        <v>24</v>
      </c>
      <c r="K6796" s="1" t="s">
        <v>167</v>
      </c>
      <c r="L6796" s="1">
        <v>7</v>
      </c>
      <c r="P6796" s="2">
        <f t="shared" si="445"/>
        <v>140</v>
      </c>
      <c r="R6796" t="str">
        <f t="shared" si="442"/>
        <v/>
      </c>
    </row>
    <row r="6797" spans="1:18" ht="20.399999999999999" x14ac:dyDescent="0.35">
      <c r="A6797" s="1">
        <v>6795</v>
      </c>
      <c r="B6797" s="1" t="s">
        <v>329</v>
      </c>
      <c r="C6797" s="1" t="s">
        <v>57</v>
      </c>
      <c r="D6797" s="1">
        <v>2014</v>
      </c>
      <c r="E6797" s="1">
        <v>60000</v>
      </c>
      <c r="F6797" s="1" t="s">
        <v>23</v>
      </c>
      <c r="G6797" s="1" t="s">
        <v>35</v>
      </c>
      <c r="H6797" s="1" t="s">
        <v>18</v>
      </c>
      <c r="I6797" s="1">
        <v>17.68</v>
      </c>
      <c r="J6797" s="1" t="s">
        <v>24</v>
      </c>
      <c r="K6797" s="1" t="s">
        <v>139</v>
      </c>
      <c r="L6797" s="1">
        <v>5</v>
      </c>
      <c r="P6797" s="2">
        <f t="shared" si="445"/>
        <v>174.33</v>
      </c>
      <c r="R6797" t="str">
        <f t="shared" ref="R6797:R6860" si="446">IF(Q6797&lt;&gt;"", ((Q6797 - P6797) / Q6797) * 100, "")</f>
        <v/>
      </c>
    </row>
    <row r="6798" spans="1:18" ht="20.399999999999999" x14ac:dyDescent="0.35">
      <c r="A6798" s="1">
        <v>6796</v>
      </c>
      <c r="B6798" s="1" t="s">
        <v>293</v>
      </c>
      <c r="C6798" s="1" t="s">
        <v>57</v>
      </c>
      <c r="D6798" s="1">
        <v>2011</v>
      </c>
      <c r="E6798" s="1">
        <v>112999</v>
      </c>
      <c r="F6798" s="1" t="s">
        <v>23</v>
      </c>
      <c r="G6798" s="1" t="s">
        <v>17</v>
      </c>
      <c r="H6798" s="1" t="s">
        <v>18</v>
      </c>
      <c r="I6798" s="1">
        <v>11.5</v>
      </c>
      <c r="J6798" s="1" t="s">
        <v>24</v>
      </c>
      <c r="K6798" s="1" t="s">
        <v>294</v>
      </c>
      <c r="L6798" s="1">
        <v>7</v>
      </c>
      <c r="P6798" s="2">
        <f t="shared" si="445"/>
        <v>171</v>
      </c>
      <c r="R6798" t="str">
        <f t="shared" si="446"/>
        <v/>
      </c>
    </row>
    <row r="6799" spans="1:18" ht="20.399999999999999" x14ac:dyDescent="0.35">
      <c r="A6799" s="1">
        <v>6797</v>
      </c>
      <c r="B6799" s="1" t="s">
        <v>454</v>
      </c>
      <c r="C6799" s="1" t="s">
        <v>22</v>
      </c>
      <c r="D6799" s="1">
        <v>2010</v>
      </c>
      <c r="E6799" s="1">
        <v>183000</v>
      </c>
      <c r="F6799" s="1" t="s">
        <v>23</v>
      </c>
      <c r="G6799" s="1" t="s">
        <v>17</v>
      </c>
      <c r="H6799" s="1" t="s">
        <v>18</v>
      </c>
      <c r="I6799" s="1">
        <v>12.8</v>
      </c>
      <c r="J6799" s="1" t="s">
        <v>24</v>
      </c>
      <c r="K6799" s="1" t="s">
        <v>93</v>
      </c>
      <c r="L6799" s="1">
        <v>7</v>
      </c>
      <c r="P6799" s="2">
        <f t="shared" si="445"/>
        <v>102</v>
      </c>
      <c r="R6799" t="str">
        <f t="shared" si="446"/>
        <v/>
      </c>
    </row>
    <row r="6800" spans="1:18" ht="20.399999999999999" x14ac:dyDescent="0.35">
      <c r="A6800" s="1">
        <v>6798</v>
      </c>
      <c r="B6800" s="1" t="s">
        <v>748</v>
      </c>
      <c r="C6800" s="1" t="s">
        <v>34</v>
      </c>
      <c r="D6800" s="1">
        <v>2016</v>
      </c>
      <c r="E6800" s="1">
        <v>58840</v>
      </c>
      <c r="F6800" s="1" t="s">
        <v>23</v>
      </c>
      <c r="G6800" s="1" t="s">
        <v>35</v>
      </c>
      <c r="H6800" s="1" t="s">
        <v>18</v>
      </c>
      <c r="I6800" s="1">
        <v>16.36</v>
      </c>
      <c r="J6800" s="1" t="s">
        <v>24</v>
      </c>
      <c r="K6800" s="1" t="s">
        <v>62</v>
      </c>
      <c r="L6800" s="1">
        <v>5</v>
      </c>
      <c r="P6800" s="2">
        <f t="shared" si="445"/>
        <v>187.7</v>
      </c>
      <c r="R6800" t="str">
        <f t="shared" si="446"/>
        <v/>
      </c>
    </row>
    <row r="6801" spans="1:18" ht="20.399999999999999" x14ac:dyDescent="0.35">
      <c r="A6801" s="1">
        <v>6799</v>
      </c>
      <c r="B6801" s="1" t="s">
        <v>2017</v>
      </c>
      <c r="C6801" s="1" t="s">
        <v>57</v>
      </c>
      <c r="D6801" s="1">
        <v>2014</v>
      </c>
      <c r="E6801" s="1">
        <v>58000</v>
      </c>
      <c r="F6801" s="1" t="s">
        <v>28</v>
      </c>
      <c r="G6801" s="1" t="s">
        <v>17</v>
      </c>
      <c r="H6801" s="1" t="s">
        <v>18</v>
      </c>
      <c r="I6801" s="1">
        <v>17.010000000000002</v>
      </c>
      <c r="J6801" s="1" t="s">
        <v>24</v>
      </c>
      <c r="K6801" s="1" t="s">
        <v>283</v>
      </c>
      <c r="L6801" s="1">
        <v>5</v>
      </c>
      <c r="P6801" s="2">
        <f t="shared" si="445"/>
        <v>121.3</v>
      </c>
      <c r="R6801" t="str">
        <f t="shared" si="446"/>
        <v/>
      </c>
    </row>
    <row r="6802" spans="1:18" ht="20.399999999999999" x14ac:dyDescent="0.35">
      <c r="A6802" s="1">
        <v>6800</v>
      </c>
      <c r="B6802" s="1" t="s">
        <v>1573</v>
      </c>
      <c r="C6802" s="1" t="s">
        <v>43</v>
      </c>
      <c r="D6802" s="1">
        <v>2011</v>
      </c>
      <c r="E6802" s="1">
        <v>78000</v>
      </c>
      <c r="F6802" s="1" t="s">
        <v>23</v>
      </c>
      <c r="G6802" s="1" t="s">
        <v>17</v>
      </c>
      <c r="H6802" s="1" t="s">
        <v>18</v>
      </c>
      <c r="I6802" s="1">
        <v>21.9</v>
      </c>
      <c r="J6802" s="1" t="s">
        <v>24</v>
      </c>
      <c r="K6802" s="1" t="s">
        <v>219</v>
      </c>
      <c r="L6802" s="1">
        <v>5</v>
      </c>
      <c r="P6802" s="2">
        <f t="shared" si="445"/>
        <v>90</v>
      </c>
      <c r="R6802" t="str">
        <f t="shared" si="446"/>
        <v/>
      </c>
    </row>
    <row r="6803" spans="1:18" ht="20.399999999999999" x14ac:dyDescent="0.35">
      <c r="A6803" s="1">
        <v>6801</v>
      </c>
      <c r="B6803" s="1" t="s">
        <v>2995</v>
      </c>
      <c r="C6803" s="1" t="s">
        <v>129</v>
      </c>
      <c r="D6803" s="1">
        <v>2018</v>
      </c>
      <c r="E6803" s="1">
        <v>34000</v>
      </c>
      <c r="F6803" s="1" t="s">
        <v>23</v>
      </c>
      <c r="G6803" s="1" t="s">
        <v>17</v>
      </c>
      <c r="H6803" s="1" t="s">
        <v>18</v>
      </c>
      <c r="I6803" s="1">
        <v>21</v>
      </c>
      <c r="J6803" s="1" t="s">
        <v>24</v>
      </c>
      <c r="K6803" s="1" t="s">
        <v>524</v>
      </c>
      <c r="L6803" s="1">
        <v>5</v>
      </c>
      <c r="M6803" s="1" t="s">
        <v>2996</v>
      </c>
      <c r="P6803" s="2">
        <f t="shared" si="445"/>
        <v>141</v>
      </c>
      <c r="Q6803">
        <f t="shared" ref="Q6803:Q6853" si="447">VALUE(SUBSTITUTE(SUBSTITUTE(TRIM(M6803), CHAR(160), ""), " Lakh", "")) * 100000</f>
        <v>2329000</v>
      </c>
      <c r="R6803">
        <f t="shared" si="446"/>
        <v>99.993945899527688</v>
      </c>
    </row>
    <row r="6804" spans="1:18" ht="20.399999999999999" x14ac:dyDescent="0.35">
      <c r="A6804" s="1">
        <v>6802</v>
      </c>
      <c r="B6804" s="1" t="s">
        <v>204</v>
      </c>
      <c r="C6804" s="1" t="s">
        <v>39</v>
      </c>
      <c r="D6804" s="1">
        <v>2012</v>
      </c>
      <c r="E6804" s="1">
        <v>54982</v>
      </c>
      <c r="F6804" s="1" t="s">
        <v>28</v>
      </c>
      <c r="G6804" s="1" t="s">
        <v>17</v>
      </c>
      <c r="H6804" s="1" t="s">
        <v>18</v>
      </c>
      <c r="I6804" s="1">
        <v>20.36</v>
      </c>
      <c r="J6804" s="1" t="s">
        <v>24</v>
      </c>
      <c r="K6804" s="1" t="s">
        <v>151</v>
      </c>
      <c r="L6804" s="1">
        <v>5</v>
      </c>
      <c r="P6804" s="2">
        <f t="shared" si="445"/>
        <v>78.900000000000006</v>
      </c>
      <c r="R6804" t="str">
        <f t="shared" si="446"/>
        <v/>
      </c>
    </row>
    <row r="6805" spans="1:18" ht="20.399999999999999" x14ac:dyDescent="0.35">
      <c r="A6805" s="1">
        <v>6803</v>
      </c>
      <c r="B6805" s="1" t="s">
        <v>115</v>
      </c>
      <c r="C6805" s="1" t="s">
        <v>43</v>
      </c>
      <c r="D6805" s="1">
        <v>2008</v>
      </c>
      <c r="E6805" s="1">
        <v>65000</v>
      </c>
      <c r="F6805" s="1" t="s">
        <v>28</v>
      </c>
      <c r="G6805" s="1" t="s">
        <v>17</v>
      </c>
      <c r="H6805" s="1" t="s">
        <v>36</v>
      </c>
      <c r="I6805" s="1">
        <v>19.7</v>
      </c>
      <c r="J6805" s="1" t="s">
        <v>24</v>
      </c>
      <c r="K6805" s="1" t="s">
        <v>116</v>
      </c>
      <c r="L6805" s="1">
        <v>5</v>
      </c>
      <c r="P6805" s="2">
        <f t="shared" si="445"/>
        <v>46.3</v>
      </c>
      <c r="R6805" t="str">
        <f t="shared" si="446"/>
        <v/>
      </c>
    </row>
    <row r="6806" spans="1:18" ht="20.399999999999999" x14ac:dyDescent="0.35">
      <c r="A6806" s="1">
        <v>6804</v>
      </c>
      <c r="B6806" s="1" t="s">
        <v>2043</v>
      </c>
      <c r="C6806" s="1" t="s">
        <v>53</v>
      </c>
      <c r="D6806" s="1">
        <v>2018</v>
      </c>
      <c r="E6806" s="1">
        <v>16292</v>
      </c>
      <c r="F6806" s="1" t="s">
        <v>28</v>
      </c>
      <c r="G6806" s="1" t="s">
        <v>17</v>
      </c>
      <c r="H6806" s="1" t="s">
        <v>18</v>
      </c>
      <c r="I6806" s="1">
        <v>25.17</v>
      </c>
      <c r="J6806" s="1" t="s">
        <v>24</v>
      </c>
      <c r="K6806" s="1" t="s">
        <v>149</v>
      </c>
      <c r="L6806" s="1">
        <v>5</v>
      </c>
      <c r="M6806" s="1" t="s">
        <v>2044</v>
      </c>
      <c r="P6806" s="2">
        <f t="shared" si="445"/>
        <v>53.3</v>
      </c>
      <c r="Q6806">
        <f t="shared" si="447"/>
        <v>395000</v>
      </c>
      <c r="R6806">
        <f t="shared" si="446"/>
        <v>99.986506329113922</v>
      </c>
    </row>
    <row r="6807" spans="1:18" ht="20.399999999999999" x14ac:dyDescent="0.35">
      <c r="A6807" s="1">
        <v>6805</v>
      </c>
      <c r="B6807" s="1" t="s">
        <v>144</v>
      </c>
      <c r="C6807" s="1" t="s">
        <v>15</v>
      </c>
      <c r="D6807" s="1">
        <v>2015</v>
      </c>
      <c r="E6807" s="1">
        <v>11206</v>
      </c>
      <c r="F6807" s="1" t="s">
        <v>28</v>
      </c>
      <c r="G6807" s="1" t="s">
        <v>17</v>
      </c>
      <c r="H6807" s="1" t="s">
        <v>18</v>
      </c>
      <c r="I6807" s="1">
        <v>18.899999999999999</v>
      </c>
      <c r="J6807" s="1" t="s">
        <v>24</v>
      </c>
      <c r="K6807" s="1" t="s">
        <v>110</v>
      </c>
      <c r="L6807" s="1">
        <v>5</v>
      </c>
      <c r="P6807" s="2">
        <f t="shared" si="445"/>
        <v>82</v>
      </c>
      <c r="R6807" t="str">
        <f t="shared" si="446"/>
        <v/>
      </c>
    </row>
    <row r="6808" spans="1:18" ht="20.399999999999999" x14ac:dyDescent="0.35">
      <c r="A6808" s="1">
        <v>6806</v>
      </c>
      <c r="B6808" s="1" t="s">
        <v>559</v>
      </c>
      <c r="C6808" s="1" t="s">
        <v>22</v>
      </c>
      <c r="D6808" s="1">
        <v>2015</v>
      </c>
      <c r="E6808" s="1">
        <v>32100</v>
      </c>
      <c r="F6808" s="1" t="s">
        <v>28</v>
      </c>
      <c r="G6808" s="1" t="s">
        <v>35</v>
      </c>
      <c r="H6808" s="1" t="s">
        <v>18</v>
      </c>
      <c r="I6808" s="1">
        <v>18.899999999999999</v>
      </c>
      <c r="J6808" s="1" t="s">
        <v>24</v>
      </c>
      <c r="K6808" s="1" t="s">
        <v>110</v>
      </c>
      <c r="L6808" s="1">
        <v>5</v>
      </c>
      <c r="P6808" s="2">
        <f t="shared" si="445"/>
        <v>82</v>
      </c>
      <c r="R6808" t="str">
        <f t="shared" si="446"/>
        <v/>
      </c>
    </row>
    <row r="6809" spans="1:18" ht="20.399999999999999" x14ac:dyDescent="0.35">
      <c r="A6809" s="1">
        <v>6807</v>
      </c>
      <c r="B6809" s="1" t="s">
        <v>392</v>
      </c>
      <c r="C6809" s="1" t="s">
        <v>61</v>
      </c>
      <c r="D6809" s="1">
        <v>2018</v>
      </c>
      <c r="E6809" s="1">
        <v>22296</v>
      </c>
      <c r="F6809" s="1" t="s">
        <v>28</v>
      </c>
      <c r="G6809" s="1" t="s">
        <v>17</v>
      </c>
      <c r="H6809" s="1" t="s">
        <v>36</v>
      </c>
      <c r="I6809" s="1">
        <v>22.5</v>
      </c>
      <c r="J6809" s="1" t="s">
        <v>24</v>
      </c>
      <c r="K6809" s="1" t="s">
        <v>398</v>
      </c>
      <c r="L6809" s="1">
        <v>5</v>
      </c>
      <c r="M6809" s="1" t="s">
        <v>1456</v>
      </c>
      <c r="P6809" s="2">
        <f t="shared" si="445"/>
        <v>67.040000000000006</v>
      </c>
      <c r="Q6809">
        <f t="shared" si="447"/>
        <v>459000</v>
      </c>
      <c r="R6809">
        <f t="shared" si="446"/>
        <v>99.985394335511984</v>
      </c>
    </row>
    <row r="6810" spans="1:18" ht="20.399999999999999" x14ac:dyDescent="0.35">
      <c r="A6810" s="1">
        <v>6808</v>
      </c>
      <c r="B6810" s="1" t="s">
        <v>1147</v>
      </c>
      <c r="C6810" s="1" t="s">
        <v>57</v>
      </c>
      <c r="D6810" s="1">
        <v>2015</v>
      </c>
      <c r="E6810" s="1">
        <v>36113</v>
      </c>
      <c r="F6810" s="1" t="s">
        <v>23</v>
      </c>
      <c r="G6810" s="1" t="s">
        <v>17</v>
      </c>
      <c r="H6810" s="1" t="s">
        <v>18</v>
      </c>
      <c r="I6810" s="1">
        <v>22.54</v>
      </c>
      <c r="J6810" s="1" t="s">
        <v>24</v>
      </c>
      <c r="K6810" s="1" t="s">
        <v>333</v>
      </c>
      <c r="L6810" s="1">
        <v>5</v>
      </c>
      <c r="P6810" s="2">
        <f t="shared" si="445"/>
        <v>88.73</v>
      </c>
      <c r="R6810" t="str">
        <f t="shared" si="446"/>
        <v/>
      </c>
    </row>
    <row r="6811" spans="1:18" ht="20.399999999999999" x14ac:dyDescent="0.35">
      <c r="A6811" s="1">
        <v>6809</v>
      </c>
      <c r="B6811" s="1" t="s">
        <v>1847</v>
      </c>
      <c r="C6811" s="1" t="s">
        <v>61</v>
      </c>
      <c r="D6811" s="1">
        <v>2011</v>
      </c>
      <c r="E6811" s="1">
        <v>87000</v>
      </c>
      <c r="F6811" s="1" t="s">
        <v>23</v>
      </c>
      <c r="G6811" s="1" t="s">
        <v>35</v>
      </c>
      <c r="H6811" s="1" t="s">
        <v>36</v>
      </c>
      <c r="I6811" s="1">
        <v>13.1</v>
      </c>
      <c r="J6811" s="1" t="s">
        <v>24</v>
      </c>
      <c r="K6811" s="1" t="s">
        <v>254</v>
      </c>
      <c r="L6811" s="1">
        <v>5</v>
      </c>
      <c r="P6811" s="2">
        <f t="shared" si="445"/>
        <v>215</v>
      </c>
      <c r="R6811" t="str">
        <f t="shared" si="446"/>
        <v/>
      </c>
    </row>
    <row r="6812" spans="1:18" ht="20.399999999999999" x14ac:dyDescent="0.35">
      <c r="A6812" s="1">
        <v>6810</v>
      </c>
      <c r="B6812" s="1" t="s">
        <v>2997</v>
      </c>
      <c r="C6812" s="1" t="s">
        <v>43</v>
      </c>
      <c r="D6812" s="1">
        <v>2018</v>
      </c>
      <c r="E6812" s="1">
        <v>1001</v>
      </c>
      <c r="F6812" s="1" t="s">
        <v>23</v>
      </c>
      <c r="G6812" s="1" t="s">
        <v>17</v>
      </c>
      <c r="H6812" s="1" t="s">
        <v>18</v>
      </c>
      <c r="I6812" s="1">
        <v>19.87</v>
      </c>
      <c r="J6812" s="1" t="s">
        <v>24</v>
      </c>
      <c r="K6812" s="1" t="s">
        <v>72</v>
      </c>
      <c r="L6812" s="1">
        <v>5</v>
      </c>
      <c r="M6812" s="1" t="s">
        <v>2998</v>
      </c>
      <c r="P6812" s="2">
        <f t="shared" si="445"/>
        <v>83.8</v>
      </c>
      <c r="Q6812">
        <f t="shared" si="447"/>
        <v>1308000</v>
      </c>
      <c r="R6812">
        <f t="shared" si="446"/>
        <v>99.993593272171253</v>
      </c>
    </row>
    <row r="6813" spans="1:18" ht="20.399999999999999" x14ac:dyDescent="0.35">
      <c r="A6813" s="1">
        <v>6811</v>
      </c>
      <c r="B6813" s="1" t="s">
        <v>721</v>
      </c>
      <c r="C6813" s="1" t="s">
        <v>39</v>
      </c>
      <c r="D6813" s="1">
        <v>2015</v>
      </c>
      <c r="E6813" s="1">
        <v>39822</v>
      </c>
      <c r="F6813" s="1" t="s">
        <v>28</v>
      </c>
      <c r="G6813" s="1" t="s">
        <v>35</v>
      </c>
      <c r="H6813" s="1" t="s">
        <v>18</v>
      </c>
      <c r="I6813" s="1">
        <v>18</v>
      </c>
      <c r="J6813" s="1" t="s">
        <v>24</v>
      </c>
      <c r="K6813" s="1" t="s">
        <v>201</v>
      </c>
      <c r="L6813" s="1">
        <v>5</v>
      </c>
      <c r="P6813" s="2">
        <f t="shared" si="445"/>
        <v>117.3</v>
      </c>
      <c r="R6813" t="str">
        <f t="shared" si="446"/>
        <v/>
      </c>
    </row>
    <row r="6814" spans="1:18" ht="20.399999999999999" x14ac:dyDescent="0.35">
      <c r="A6814" s="1">
        <v>6812</v>
      </c>
      <c r="B6814" s="1" t="s">
        <v>1178</v>
      </c>
      <c r="C6814" s="1" t="s">
        <v>39</v>
      </c>
      <c r="D6814" s="1">
        <v>2008</v>
      </c>
      <c r="E6814" s="1">
        <v>81814</v>
      </c>
      <c r="F6814" s="1" t="s">
        <v>28</v>
      </c>
      <c r="G6814" s="1" t="s">
        <v>17</v>
      </c>
      <c r="H6814" s="1" t="s">
        <v>18</v>
      </c>
      <c r="I6814" s="1">
        <v>16.100000000000001</v>
      </c>
      <c r="J6814" s="1" t="s">
        <v>24</v>
      </c>
      <c r="K6814" s="1" t="s">
        <v>1179</v>
      </c>
      <c r="L6814" s="1">
        <v>5</v>
      </c>
      <c r="P6814" s="2">
        <f t="shared" si="445"/>
        <v>88.2</v>
      </c>
      <c r="R6814" t="str">
        <f t="shared" si="446"/>
        <v/>
      </c>
    </row>
    <row r="6815" spans="1:18" ht="20.399999999999999" x14ac:dyDescent="0.35">
      <c r="A6815" s="1">
        <v>6813</v>
      </c>
      <c r="B6815" s="1" t="s">
        <v>1029</v>
      </c>
      <c r="C6815" s="1" t="s">
        <v>27</v>
      </c>
      <c r="D6815" s="1">
        <v>2016</v>
      </c>
      <c r="E6815" s="1">
        <v>62000</v>
      </c>
      <c r="F6815" s="1" t="s">
        <v>23</v>
      </c>
      <c r="G6815" s="1" t="s">
        <v>17</v>
      </c>
      <c r="H6815" s="1" t="s">
        <v>18</v>
      </c>
      <c r="I6815" s="1">
        <v>19.670000000000002</v>
      </c>
      <c r="J6815" s="1" t="s">
        <v>24</v>
      </c>
      <c r="K6815" s="1" t="s">
        <v>25</v>
      </c>
      <c r="L6815" s="1">
        <v>5</v>
      </c>
      <c r="P6815" s="2">
        <f t="shared" si="445"/>
        <v>126.2</v>
      </c>
      <c r="R6815" t="str">
        <f t="shared" si="446"/>
        <v/>
      </c>
    </row>
    <row r="6816" spans="1:18" ht="20.399999999999999" x14ac:dyDescent="0.35">
      <c r="A6816" s="1">
        <v>6814</v>
      </c>
      <c r="B6816" s="1" t="s">
        <v>749</v>
      </c>
      <c r="C6816" s="1" t="s">
        <v>22</v>
      </c>
      <c r="D6816" s="1">
        <v>2017</v>
      </c>
      <c r="E6816" s="1">
        <v>71000</v>
      </c>
      <c r="F6816" s="1" t="s">
        <v>23</v>
      </c>
      <c r="G6816" s="1" t="s">
        <v>17</v>
      </c>
      <c r="H6816" s="1" t="s">
        <v>36</v>
      </c>
      <c r="I6816" s="1">
        <v>26.59</v>
      </c>
      <c r="J6816" s="1" t="s">
        <v>24</v>
      </c>
      <c r="K6816" s="1" t="s">
        <v>51</v>
      </c>
      <c r="L6816" s="1">
        <v>5</v>
      </c>
      <c r="P6816" s="2">
        <f t="shared" si="445"/>
        <v>74</v>
      </c>
      <c r="R6816" t="str">
        <f t="shared" si="446"/>
        <v/>
      </c>
    </row>
    <row r="6817" spans="1:18" ht="20.399999999999999" x14ac:dyDescent="0.35">
      <c r="A6817" s="1">
        <v>6815</v>
      </c>
      <c r="B6817" s="1" t="s">
        <v>288</v>
      </c>
      <c r="C6817" s="1" t="s">
        <v>34</v>
      </c>
      <c r="D6817" s="1">
        <v>2019</v>
      </c>
      <c r="E6817" s="1">
        <v>10452</v>
      </c>
      <c r="F6817" s="1" t="s">
        <v>28</v>
      </c>
      <c r="G6817" s="1" t="s">
        <v>35</v>
      </c>
      <c r="H6817" s="1" t="s">
        <v>18</v>
      </c>
      <c r="I6817" s="1">
        <v>19</v>
      </c>
      <c r="J6817" s="1" t="s">
        <v>24</v>
      </c>
      <c r="K6817" s="1" t="s">
        <v>29</v>
      </c>
      <c r="L6817" s="1">
        <v>5</v>
      </c>
      <c r="P6817" s="2">
        <f t="shared" si="445"/>
        <v>88.7</v>
      </c>
      <c r="R6817" t="str">
        <f t="shared" si="446"/>
        <v/>
      </c>
    </row>
    <row r="6818" spans="1:18" ht="20.399999999999999" x14ac:dyDescent="0.35">
      <c r="A6818" s="1">
        <v>6816</v>
      </c>
      <c r="B6818" s="1" t="s">
        <v>2525</v>
      </c>
      <c r="C6818" s="1" t="s">
        <v>57</v>
      </c>
      <c r="D6818" s="1">
        <v>2018</v>
      </c>
      <c r="E6818" s="1">
        <v>1520</v>
      </c>
      <c r="F6818" s="1" t="s">
        <v>28</v>
      </c>
      <c r="G6818" s="1" t="s">
        <v>17</v>
      </c>
      <c r="H6818" s="1" t="s">
        <v>18</v>
      </c>
      <c r="I6818" s="1">
        <v>23.84</v>
      </c>
      <c r="J6818" s="1" t="s">
        <v>24</v>
      </c>
      <c r="K6818" s="1" t="s">
        <v>1143</v>
      </c>
      <c r="L6818" s="1">
        <v>5</v>
      </c>
      <c r="M6818" s="1" t="s">
        <v>1904</v>
      </c>
      <c r="P6818" s="2">
        <f t="shared" si="445"/>
        <v>84</v>
      </c>
      <c r="Q6818">
        <f t="shared" si="447"/>
        <v>571000</v>
      </c>
      <c r="R6818">
        <f t="shared" si="446"/>
        <v>99.985288966725037</v>
      </c>
    </row>
    <row r="6819" spans="1:18" ht="20.399999999999999" x14ac:dyDescent="0.35">
      <c r="A6819" s="1">
        <v>6817</v>
      </c>
      <c r="B6819" s="1" t="s">
        <v>312</v>
      </c>
      <c r="C6819" s="1" t="s">
        <v>27</v>
      </c>
      <c r="D6819" s="1">
        <v>2013</v>
      </c>
      <c r="E6819" s="1">
        <v>35315</v>
      </c>
      <c r="F6819" s="1" t="s">
        <v>28</v>
      </c>
      <c r="G6819" s="1" t="s">
        <v>17</v>
      </c>
      <c r="H6819" s="1" t="s">
        <v>36</v>
      </c>
      <c r="I6819" s="1">
        <v>19.399999999999999</v>
      </c>
      <c r="J6819" s="1" t="s">
        <v>24</v>
      </c>
      <c r="K6819" s="1" t="s">
        <v>184</v>
      </c>
      <c r="L6819" s="1">
        <v>5</v>
      </c>
      <c r="P6819" s="2">
        <f t="shared" si="445"/>
        <v>86.8</v>
      </c>
      <c r="R6819" t="str">
        <f t="shared" si="446"/>
        <v/>
      </c>
    </row>
    <row r="6820" spans="1:18" ht="20.399999999999999" x14ac:dyDescent="0.35">
      <c r="A6820" s="1">
        <v>6818</v>
      </c>
      <c r="B6820" s="1" t="s">
        <v>59</v>
      </c>
      <c r="C6820" s="1" t="s">
        <v>39</v>
      </c>
      <c r="D6820" s="1">
        <v>2014</v>
      </c>
      <c r="E6820" s="1">
        <v>91722</v>
      </c>
      <c r="F6820" s="1" t="s">
        <v>23</v>
      </c>
      <c r="G6820" s="1" t="s">
        <v>17</v>
      </c>
      <c r="H6820" s="1" t="s">
        <v>18</v>
      </c>
      <c r="I6820" s="1">
        <v>25.2</v>
      </c>
      <c r="J6820" s="1" t="s">
        <v>24</v>
      </c>
      <c r="K6820" s="1" t="s">
        <v>51</v>
      </c>
      <c r="L6820" s="1">
        <v>5</v>
      </c>
      <c r="P6820" s="2">
        <f t="shared" si="445"/>
        <v>74</v>
      </c>
      <c r="R6820" t="str">
        <f t="shared" si="446"/>
        <v/>
      </c>
    </row>
    <row r="6821" spans="1:18" ht="20.399999999999999" x14ac:dyDescent="0.35">
      <c r="A6821" s="1">
        <v>6819</v>
      </c>
      <c r="B6821" s="1" t="s">
        <v>1129</v>
      </c>
      <c r="C6821" s="1" t="s">
        <v>22</v>
      </c>
      <c r="D6821" s="1">
        <v>2011</v>
      </c>
      <c r="E6821" s="1">
        <v>35976</v>
      </c>
      <c r="F6821" s="1" t="s">
        <v>28</v>
      </c>
      <c r="G6821" s="1" t="s">
        <v>17</v>
      </c>
      <c r="H6821" s="1" t="s">
        <v>18</v>
      </c>
      <c r="I6821" s="1">
        <v>17</v>
      </c>
      <c r="J6821" s="1" t="s">
        <v>24</v>
      </c>
      <c r="K6821" s="1" t="s">
        <v>84</v>
      </c>
      <c r="L6821" s="1">
        <v>5</v>
      </c>
      <c r="P6821" s="2">
        <f t="shared" si="445"/>
        <v>80</v>
      </c>
      <c r="R6821" t="str">
        <f t="shared" si="446"/>
        <v/>
      </c>
    </row>
    <row r="6822" spans="1:18" ht="20.399999999999999" x14ac:dyDescent="0.35">
      <c r="A6822" s="1">
        <v>6820</v>
      </c>
      <c r="B6822" s="1" t="s">
        <v>2043</v>
      </c>
      <c r="C6822" s="1" t="s">
        <v>61</v>
      </c>
      <c r="D6822" s="1">
        <v>2016</v>
      </c>
      <c r="E6822" s="1">
        <v>22000</v>
      </c>
      <c r="F6822" s="1" t="s">
        <v>28</v>
      </c>
      <c r="G6822" s="1" t="s">
        <v>17</v>
      </c>
      <c r="H6822" s="1" t="s">
        <v>18</v>
      </c>
      <c r="I6822" s="1">
        <v>25.17</v>
      </c>
      <c r="J6822" s="1" t="s">
        <v>24</v>
      </c>
      <c r="K6822" s="1" t="s">
        <v>149</v>
      </c>
      <c r="L6822" s="1">
        <v>5</v>
      </c>
      <c r="M6822" s="1" t="s">
        <v>2999</v>
      </c>
      <c r="P6822" s="2">
        <f t="shared" si="445"/>
        <v>53.3</v>
      </c>
      <c r="Q6822">
        <f t="shared" si="447"/>
        <v>401999.99999999994</v>
      </c>
      <c r="R6822">
        <f t="shared" si="446"/>
        <v>99.986741293532347</v>
      </c>
    </row>
    <row r="6823" spans="1:18" ht="20.399999999999999" x14ac:dyDescent="0.35">
      <c r="A6823" s="1">
        <v>6821</v>
      </c>
      <c r="B6823" s="1" t="s">
        <v>1968</v>
      </c>
      <c r="C6823" s="1" t="s">
        <v>39</v>
      </c>
      <c r="D6823" s="1">
        <v>2011</v>
      </c>
      <c r="E6823" s="1">
        <v>71000</v>
      </c>
      <c r="F6823" s="1" t="s">
        <v>23</v>
      </c>
      <c r="G6823" s="1" t="s">
        <v>35</v>
      </c>
      <c r="H6823" s="1" t="s">
        <v>18</v>
      </c>
      <c r="I6823" s="1">
        <v>18.53</v>
      </c>
      <c r="J6823" s="1" t="s">
        <v>24</v>
      </c>
      <c r="K6823" s="1" t="s">
        <v>186</v>
      </c>
      <c r="L6823" s="1">
        <v>5</v>
      </c>
      <c r="M6823" s="1" t="s">
        <v>1971</v>
      </c>
      <c r="P6823" s="2">
        <f t="shared" si="445"/>
        <v>187.74</v>
      </c>
      <c r="Q6823">
        <f t="shared" si="447"/>
        <v>6709999.9999999991</v>
      </c>
      <c r="R6823">
        <f t="shared" si="446"/>
        <v>99.997202086438151</v>
      </c>
    </row>
    <row r="6824" spans="1:18" ht="20.399999999999999" x14ac:dyDescent="0.35">
      <c r="A6824" s="1">
        <v>6822</v>
      </c>
      <c r="B6824" s="1" t="s">
        <v>1108</v>
      </c>
      <c r="C6824" s="1" t="s">
        <v>22</v>
      </c>
      <c r="D6824" s="1">
        <v>2014</v>
      </c>
      <c r="E6824" s="1">
        <v>25000</v>
      </c>
      <c r="F6824" s="1" t="s">
        <v>28</v>
      </c>
      <c r="G6824" s="1" t="s">
        <v>17</v>
      </c>
      <c r="H6824" s="1" t="s">
        <v>18</v>
      </c>
      <c r="I6824" s="1">
        <v>18.899999999999999</v>
      </c>
      <c r="J6824" s="1" t="s">
        <v>24</v>
      </c>
      <c r="K6824" s="1" t="s">
        <v>110</v>
      </c>
      <c r="L6824" s="1">
        <v>5</v>
      </c>
      <c r="P6824" s="2">
        <f t="shared" si="445"/>
        <v>82</v>
      </c>
      <c r="R6824" t="str">
        <f t="shared" si="446"/>
        <v/>
      </c>
    </row>
    <row r="6825" spans="1:18" ht="20.399999999999999" x14ac:dyDescent="0.35">
      <c r="A6825" s="1">
        <v>6823</v>
      </c>
      <c r="B6825" s="1" t="s">
        <v>2537</v>
      </c>
      <c r="C6825" s="1" t="s">
        <v>39</v>
      </c>
      <c r="D6825" s="1">
        <v>2010</v>
      </c>
      <c r="E6825" s="1">
        <v>54486</v>
      </c>
      <c r="F6825" s="1" t="s">
        <v>28</v>
      </c>
      <c r="G6825" s="1" t="s">
        <v>17</v>
      </c>
      <c r="H6825" s="1" t="s">
        <v>18</v>
      </c>
      <c r="I6825" s="1">
        <v>19.7</v>
      </c>
      <c r="J6825" s="1" t="s">
        <v>24</v>
      </c>
      <c r="K6825" s="1" t="s">
        <v>116</v>
      </c>
      <c r="L6825" s="1">
        <v>5</v>
      </c>
      <c r="P6825" s="2">
        <f t="shared" si="445"/>
        <v>46.3</v>
      </c>
      <c r="R6825" t="str">
        <f t="shared" si="446"/>
        <v/>
      </c>
    </row>
    <row r="6826" spans="1:18" ht="20.399999999999999" x14ac:dyDescent="0.35">
      <c r="A6826" s="1">
        <v>6824</v>
      </c>
      <c r="B6826" s="1" t="s">
        <v>3000</v>
      </c>
      <c r="C6826" s="1" t="s">
        <v>57</v>
      </c>
      <c r="D6826" s="1">
        <v>2017</v>
      </c>
      <c r="E6826" s="1">
        <v>18366</v>
      </c>
      <c r="F6826" s="1" t="s">
        <v>28</v>
      </c>
      <c r="G6826" s="1" t="s">
        <v>35</v>
      </c>
      <c r="H6826" s="1" t="s">
        <v>18</v>
      </c>
      <c r="I6826" s="1">
        <v>10.8</v>
      </c>
      <c r="J6826" s="1" t="s">
        <v>24</v>
      </c>
      <c r="K6826" s="1" t="s">
        <v>578</v>
      </c>
      <c r="L6826" s="1">
        <v>5</v>
      </c>
      <c r="M6826" s="1" t="s">
        <v>3001</v>
      </c>
      <c r="P6826" s="2">
        <f t="shared" si="445"/>
        <v>246.74</v>
      </c>
      <c r="Q6826">
        <f t="shared" si="447"/>
        <v>6670999.9999999991</v>
      </c>
      <c r="R6826">
        <f t="shared" si="446"/>
        <v>99.996301304152297</v>
      </c>
    </row>
    <row r="6827" spans="1:18" ht="20.399999999999999" x14ac:dyDescent="0.35">
      <c r="A6827" s="1">
        <v>6825</v>
      </c>
      <c r="B6827" s="1" t="s">
        <v>2056</v>
      </c>
      <c r="C6827" s="1" t="s">
        <v>57</v>
      </c>
      <c r="D6827" s="1">
        <v>2010</v>
      </c>
      <c r="E6827" s="1">
        <v>16000</v>
      </c>
      <c r="F6827" s="1" t="s">
        <v>28</v>
      </c>
      <c r="G6827" s="1" t="s">
        <v>17</v>
      </c>
      <c r="H6827" s="1" t="s">
        <v>18</v>
      </c>
      <c r="I6827" s="1">
        <v>15</v>
      </c>
      <c r="J6827" s="1" t="s">
        <v>24</v>
      </c>
      <c r="K6827" s="1" t="s">
        <v>219</v>
      </c>
      <c r="L6827" s="1">
        <v>5</v>
      </c>
      <c r="P6827" s="2">
        <f t="shared" si="445"/>
        <v>90</v>
      </c>
      <c r="R6827" t="str">
        <f t="shared" si="446"/>
        <v/>
      </c>
    </row>
    <row r="6828" spans="1:18" ht="20.399999999999999" x14ac:dyDescent="0.35">
      <c r="A6828" s="1">
        <v>6826</v>
      </c>
      <c r="B6828" s="1" t="s">
        <v>263</v>
      </c>
      <c r="C6828" s="1" t="s">
        <v>34</v>
      </c>
      <c r="D6828" s="1">
        <v>2017</v>
      </c>
      <c r="E6828" s="1">
        <v>31176</v>
      </c>
      <c r="F6828" s="1" t="s">
        <v>28</v>
      </c>
      <c r="G6828" s="1" t="s">
        <v>35</v>
      </c>
      <c r="H6828" s="1" t="s">
        <v>18</v>
      </c>
      <c r="I6828" s="1">
        <v>21.9</v>
      </c>
      <c r="J6828" s="1" t="s">
        <v>24</v>
      </c>
      <c r="K6828" s="1" t="s">
        <v>264</v>
      </c>
      <c r="L6828" s="1">
        <v>4</v>
      </c>
      <c r="P6828" s="2">
        <f t="shared" si="445"/>
        <v>37.479999999999997</v>
      </c>
      <c r="R6828" t="str">
        <f t="shared" si="446"/>
        <v/>
      </c>
    </row>
    <row r="6829" spans="1:18" ht="20.399999999999999" x14ac:dyDescent="0.35">
      <c r="A6829" s="1">
        <v>6827</v>
      </c>
      <c r="B6829" s="1" t="s">
        <v>422</v>
      </c>
      <c r="C6829" s="1" t="s">
        <v>43</v>
      </c>
      <c r="D6829" s="1">
        <v>2012</v>
      </c>
      <c r="E6829" s="1">
        <v>88375</v>
      </c>
      <c r="F6829" s="1" t="s">
        <v>23</v>
      </c>
      <c r="G6829" s="1" t="s">
        <v>35</v>
      </c>
      <c r="H6829" s="1" t="s">
        <v>36</v>
      </c>
      <c r="I6829" s="1">
        <v>17.05</v>
      </c>
      <c r="J6829" s="1" t="s">
        <v>24</v>
      </c>
      <c r="K6829" s="1" t="s">
        <v>99</v>
      </c>
      <c r="L6829" s="1">
        <v>5</v>
      </c>
      <c r="P6829" s="2">
        <f t="shared" si="445"/>
        <v>184</v>
      </c>
      <c r="R6829" t="str">
        <f t="shared" si="446"/>
        <v/>
      </c>
    </row>
    <row r="6830" spans="1:18" ht="20.399999999999999" x14ac:dyDescent="0.35">
      <c r="A6830" s="1">
        <v>6828</v>
      </c>
      <c r="B6830" s="1" t="s">
        <v>382</v>
      </c>
      <c r="C6830" s="1" t="s">
        <v>43</v>
      </c>
      <c r="D6830" s="1">
        <v>2017</v>
      </c>
      <c r="E6830" s="1">
        <v>34500</v>
      </c>
      <c r="F6830" s="1" t="s">
        <v>28</v>
      </c>
      <c r="G6830" s="1" t="s">
        <v>35</v>
      </c>
      <c r="H6830" s="1" t="s">
        <v>18</v>
      </c>
      <c r="I6830" s="1">
        <v>20.51</v>
      </c>
      <c r="J6830" s="1" t="s">
        <v>24</v>
      </c>
      <c r="K6830" s="1" t="s">
        <v>223</v>
      </c>
      <c r="L6830" s="1">
        <v>5</v>
      </c>
      <c r="P6830" s="2">
        <f t="shared" si="445"/>
        <v>67</v>
      </c>
      <c r="R6830" t="str">
        <f t="shared" si="446"/>
        <v/>
      </c>
    </row>
    <row r="6831" spans="1:18" ht="20.399999999999999" x14ac:dyDescent="0.35">
      <c r="A6831" s="1">
        <v>6829</v>
      </c>
      <c r="B6831" s="1" t="s">
        <v>676</v>
      </c>
      <c r="C6831" s="1" t="s">
        <v>39</v>
      </c>
      <c r="D6831" s="1">
        <v>2012</v>
      </c>
      <c r="E6831" s="1">
        <v>80000</v>
      </c>
      <c r="F6831" s="1" t="s">
        <v>23</v>
      </c>
      <c r="G6831" s="1" t="s">
        <v>17</v>
      </c>
      <c r="H6831" s="1" t="s">
        <v>18</v>
      </c>
      <c r="I6831" s="1">
        <v>12.55</v>
      </c>
      <c r="J6831" s="1" t="s">
        <v>24</v>
      </c>
      <c r="K6831" s="1" t="s">
        <v>207</v>
      </c>
      <c r="L6831" s="1">
        <v>7</v>
      </c>
      <c r="P6831" s="2">
        <f t="shared" si="445"/>
        <v>168.5</v>
      </c>
      <c r="R6831" t="str">
        <f t="shared" si="446"/>
        <v/>
      </c>
    </row>
    <row r="6832" spans="1:18" ht="20.399999999999999" x14ac:dyDescent="0.35">
      <c r="A6832" s="1">
        <v>6830</v>
      </c>
      <c r="B6832" s="1" t="s">
        <v>113</v>
      </c>
      <c r="C6832" s="1" t="s">
        <v>61</v>
      </c>
      <c r="D6832" s="1">
        <v>2013</v>
      </c>
      <c r="E6832" s="1">
        <v>46000</v>
      </c>
      <c r="F6832" s="1" t="s">
        <v>23</v>
      </c>
      <c r="G6832" s="1" t="s">
        <v>17</v>
      </c>
      <c r="H6832" s="1" t="s">
        <v>18</v>
      </c>
      <c r="I6832" s="1">
        <v>22.07</v>
      </c>
      <c r="J6832" s="1" t="s">
        <v>24</v>
      </c>
      <c r="K6832" s="1" t="s">
        <v>114</v>
      </c>
      <c r="L6832" s="1">
        <v>5</v>
      </c>
      <c r="P6832" s="2">
        <f t="shared" si="445"/>
        <v>73.900000000000006</v>
      </c>
      <c r="R6832" t="str">
        <f t="shared" si="446"/>
        <v/>
      </c>
    </row>
    <row r="6833" spans="1:18" ht="20.399999999999999" x14ac:dyDescent="0.35">
      <c r="A6833" s="1">
        <v>6831</v>
      </c>
      <c r="B6833" s="1" t="s">
        <v>3002</v>
      </c>
      <c r="C6833" s="1" t="s">
        <v>15</v>
      </c>
      <c r="D6833" s="1">
        <v>2009</v>
      </c>
      <c r="E6833" s="1">
        <v>70000</v>
      </c>
      <c r="F6833" s="1" t="s">
        <v>28</v>
      </c>
      <c r="G6833" s="1" t="s">
        <v>35</v>
      </c>
      <c r="H6833" s="1" t="s">
        <v>145</v>
      </c>
      <c r="I6833" s="1">
        <v>13.9</v>
      </c>
      <c r="J6833" s="1" t="s">
        <v>24</v>
      </c>
      <c r="K6833" s="1" t="s">
        <v>1059</v>
      </c>
      <c r="L6833" s="1">
        <v>5</v>
      </c>
      <c r="P6833" s="2">
        <f t="shared" si="445"/>
        <v>130.19999999999999</v>
      </c>
      <c r="R6833" t="str">
        <f t="shared" si="446"/>
        <v/>
      </c>
    </row>
    <row r="6834" spans="1:18" ht="20.399999999999999" x14ac:dyDescent="0.35">
      <c r="A6834" s="1">
        <v>6832</v>
      </c>
      <c r="B6834" s="1" t="s">
        <v>2541</v>
      </c>
      <c r="C6834" s="1" t="s">
        <v>39</v>
      </c>
      <c r="D6834" s="1">
        <v>2009</v>
      </c>
      <c r="E6834" s="1">
        <v>51000</v>
      </c>
      <c r="F6834" s="1" t="s">
        <v>23</v>
      </c>
      <c r="G6834" s="1" t="s">
        <v>35</v>
      </c>
      <c r="H6834" s="1" t="s">
        <v>18</v>
      </c>
      <c r="I6834" s="1">
        <v>14.49</v>
      </c>
      <c r="J6834" s="1" t="s">
        <v>24</v>
      </c>
      <c r="K6834" s="1" t="s">
        <v>321</v>
      </c>
      <c r="L6834" s="1">
        <v>5</v>
      </c>
      <c r="P6834" s="2">
        <f t="shared" si="445"/>
        <v>258</v>
      </c>
      <c r="R6834" t="str">
        <f t="shared" si="446"/>
        <v/>
      </c>
    </row>
    <row r="6835" spans="1:18" ht="20.399999999999999" x14ac:dyDescent="0.35">
      <c r="A6835" s="1">
        <v>6833</v>
      </c>
      <c r="B6835" s="1" t="s">
        <v>274</v>
      </c>
      <c r="C6835" s="1" t="s">
        <v>61</v>
      </c>
      <c r="D6835" s="1">
        <v>2017</v>
      </c>
      <c r="E6835" s="1">
        <v>25000</v>
      </c>
      <c r="F6835" s="1" t="s">
        <v>23</v>
      </c>
      <c r="G6835" s="1" t="s">
        <v>35</v>
      </c>
      <c r="H6835" s="1" t="s">
        <v>18</v>
      </c>
      <c r="I6835" s="1">
        <v>16</v>
      </c>
      <c r="J6835" s="1" t="s">
        <v>24</v>
      </c>
      <c r="K6835" s="1" t="s">
        <v>167</v>
      </c>
      <c r="L6835" s="1">
        <v>7</v>
      </c>
      <c r="P6835" s="2">
        <f t="shared" si="445"/>
        <v>140</v>
      </c>
      <c r="R6835" t="str">
        <f t="shared" si="446"/>
        <v/>
      </c>
    </row>
    <row r="6836" spans="1:18" ht="20.399999999999999" x14ac:dyDescent="0.35">
      <c r="A6836" s="1">
        <v>6834</v>
      </c>
      <c r="B6836" s="1" t="s">
        <v>3003</v>
      </c>
      <c r="C6836" s="1" t="s">
        <v>34</v>
      </c>
      <c r="D6836" s="1">
        <v>2017</v>
      </c>
      <c r="E6836" s="1">
        <v>25132</v>
      </c>
      <c r="F6836" s="1" t="s">
        <v>28</v>
      </c>
      <c r="G6836" s="1" t="s">
        <v>35</v>
      </c>
      <c r="H6836" s="1" t="s">
        <v>18</v>
      </c>
      <c r="I6836" s="1">
        <v>14.5</v>
      </c>
      <c r="J6836" s="1" t="s">
        <v>24</v>
      </c>
      <c r="K6836" s="1" t="s">
        <v>3004</v>
      </c>
      <c r="L6836" s="1">
        <v>5</v>
      </c>
      <c r="P6836" s="2">
        <f t="shared" si="445"/>
        <v>147.4</v>
      </c>
      <c r="R6836" t="str">
        <f t="shared" si="446"/>
        <v/>
      </c>
    </row>
    <row r="6837" spans="1:18" ht="20.399999999999999" x14ac:dyDescent="0.35">
      <c r="A6837" s="1">
        <v>6835</v>
      </c>
      <c r="B6837" s="1" t="s">
        <v>96</v>
      </c>
      <c r="C6837" s="1" t="s">
        <v>61</v>
      </c>
      <c r="D6837" s="1">
        <v>2011</v>
      </c>
      <c r="E6837" s="1">
        <v>70000</v>
      </c>
      <c r="F6837" s="1" t="s">
        <v>28</v>
      </c>
      <c r="G6837" s="1" t="s">
        <v>17</v>
      </c>
      <c r="H6837" s="1" t="s">
        <v>18</v>
      </c>
      <c r="I6837" s="1">
        <v>14.53</v>
      </c>
      <c r="J6837" s="1" t="s">
        <v>24</v>
      </c>
      <c r="K6837" s="1" t="s">
        <v>97</v>
      </c>
      <c r="L6837" s="1">
        <v>5</v>
      </c>
      <c r="P6837" s="2">
        <f t="shared" si="445"/>
        <v>138.1</v>
      </c>
      <c r="R6837" t="str">
        <f t="shared" si="446"/>
        <v/>
      </c>
    </row>
    <row r="6838" spans="1:18" ht="20.399999999999999" x14ac:dyDescent="0.35">
      <c r="A6838" s="1">
        <v>6836</v>
      </c>
      <c r="B6838" s="1" t="s">
        <v>553</v>
      </c>
      <c r="C6838" s="1" t="s">
        <v>53</v>
      </c>
      <c r="D6838" s="1">
        <v>2015</v>
      </c>
      <c r="E6838" s="1">
        <v>48913</v>
      </c>
      <c r="F6838" s="1" t="s">
        <v>28</v>
      </c>
      <c r="G6838" s="1" t="s">
        <v>17</v>
      </c>
      <c r="H6838" s="1" t="s">
        <v>18</v>
      </c>
      <c r="I6838" s="1">
        <v>24.7</v>
      </c>
      <c r="J6838" s="1" t="s">
        <v>24</v>
      </c>
      <c r="K6838" s="1" t="s">
        <v>464</v>
      </c>
      <c r="L6838" s="1">
        <v>5</v>
      </c>
      <c r="P6838" s="2">
        <f t="shared" si="445"/>
        <v>47.3</v>
      </c>
      <c r="R6838" t="str">
        <f t="shared" si="446"/>
        <v/>
      </c>
    </row>
    <row r="6839" spans="1:18" ht="20.399999999999999" x14ac:dyDescent="0.35">
      <c r="A6839" s="1">
        <v>6837</v>
      </c>
      <c r="B6839" s="1" t="s">
        <v>2388</v>
      </c>
      <c r="C6839" s="1" t="s">
        <v>39</v>
      </c>
      <c r="D6839" s="1">
        <v>2014</v>
      </c>
      <c r="E6839" s="1">
        <v>63000</v>
      </c>
      <c r="F6839" s="1" t="s">
        <v>23</v>
      </c>
      <c r="G6839" s="1" t="s">
        <v>17</v>
      </c>
      <c r="H6839" s="1" t="s">
        <v>18</v>
      </c>
      <c r="I6839" s="1">
        <v>25.6</v>
      </c>
      <c r="J6839" s="1" t="s">
        <v>24</v>
      </c>
      <c r="K6839" s="1" t="s">
        <v>69</v>
      </c>
      <c r="L6839" s="1">
        <v>5</v>
      </c>
      <c r="M6839" s="1" t="s">
        <v>2297</v>
      </c>
      <c r="P6839" s="2">
        <f t="shared" si="445"/>
        <v>98.6</v>
      </c>
      <c r="Q6839">
        <f t="shared" si="447"/>
        <v>1333000</v>
      </c>
      <c r="R6839">
        <f t="shared" si="446"/>
        <v>99.992603150787687</v>
      </c>
    </row>
    <row r="6840" spans="1:18" ht="20.399999999999999" x14ac:dyDescent="0.35">
      <c r="A6840" s="1">
        <v>6838</v>
      </c>
      <c r="B6840" s="1" t="s">
        <v>115</v>
      </c>
      <c r="C6840" s="1" t="s">
        <v>43</v>
      </c>
      <c r="D6840" s="1">
        <v>2011</v>
      </c>
      <c r="E6840" s="1">
        <v>90000</v>
      </c>
      <c r="F6840" s="1" t="s">
        <v>28</v>
      </c>
      <c r="G6840" s="1" t="s">
        <v>17</v>
      </c>
      <c r="H6840" s="1" t="s">
        <v>18</v>
      </c>
      <c r="I6840" s="1">
        <v>19.7</v>
      </c>
      <c r="J6840" s="1" t="s">
        <v>24</v>
      </c>
      <c r="K6840" s="1" t="s">
        <v>116</v>
      </c>
      <c r="L6840" s="1">
        <v>5</v>
      </c>
      <c r="P6840" s="2">
        <f t="shared" si="445"/>
        <v>46.3</v>
      </c>
      <c r="R6840" t="str">
        <f t="shared" si="446"/>
        <v/>
      </c>
    </row>
    <row r="6841" spans="1:18" ht="20.399999999999999" x14ac:dyDescent="0.35">
      <c r="A6841" s="1">
        <v>6839</v>
      </c>
      <c r="B6841" s="1" t="s">
        <v>312</v>
      </c>
      <c r="C6841" s="1" t="s">
        <v>27</v>
      </c>
      <c r="D6841" s="1">
        <v>2013</v>
      </c>
      <c r="E6841" s="1">
        <v>55000</v>
      </c>
      <c r="F6841" s="1" t="s">
        <v>28</v>
      </c>
      <c r="G6841" s="1" t="s">
        <v>17</v>
      </c>
      <c r="H6841" s="1" t="s">
        <v>18</v>
      </c>
      <c r="I6841" s="1">
        <v>19.399999999999999</v>
      </c>
      <c r="J6841" s="1" t="s">
        <v>24</v>
      </c>
      <c r="K6841" s="1" t="s">
        <v>184</v>
      </c>
      <c r="L6841" s="1">
        <v>5</v>
      </c>
      <c r="P6841" s="2">
        <f t="shared" si="445"/>
        <v>86.8</v>
      </c>
      <c r="R6841" t="str">
        <f t="shared" si="446"/>
        <v/>
      </c>
    </row>
    <row r="6842" spans="1:18" ht="20.399999999999999" x14ac:dyDescent="0.35">
      <c r="A6842" s="1">
        <v>6840</v>
      </c>
      <c r="B6842" s="1" t="s">
        <v>519</v>
      </c>
      <c r="C6842" s="1" t="s">
        <v>15</v>
      </c>
      <c r="D6842" s="1">
        <v>2013</v>
      </c>
      <c r="E6842" s="1">
        <v>51000</v>
      </c>
      <c r="F6842" s="1" t="s">
        <v>28</v>
      </c>
      <c r="G6842" s="1" t="s">
        <v>17</v>
      </c>
      <c r="H6842" s="1" t="s">
        <v>18</v>
      </c>
      <c r="I6842" s="1">
        <v>16.47</v>
      </c>
      <c r="J6842" s="1" t="s">
        <v>24</v>
      </c>
      <c r="K6842" s="1" t="s">
        <v>114</v>
      </c>
      <c r="L6842" s="1">
        <v>5</v>
      </c>
      <c r="P6842" s="2">
        <f t="shared" si="445"/>
        <v>73.900000000000006</v>
      </c>
      <c r="R6842" t="str">
        <f t="shared" si="446"/>
        <v/>
      </c>
    </row>
    <row r="6843" spans="1:18" ht="20.399999999999999" x14ac:dyDescent="0.35">
      <c r="A6843" s="1">
        <v>6841</v>
      </c>
      <c r="B6843" s="1" t="s">
        <v>1497</v>
      </c>
      <c r="C6843" s="1" t="s">
        <v>22</v>
      </c>
      <c r="D6843" s="1">
        <v>2012</v>
      </c>
      <c r="E6843" s="1">
        <v>35844</v>
      </c>
      <c r="F6843" s="1" t="s">
        <v>28</v>
      </c>
      <c r="G6843" s="1" t="s">
        <v>17</v>
      </c>
      <c r="H6843" s="1" t="s">
        <v>36</v>
      </c>
      <c r="I6843" s="1">
        <v>18.5</v>
      </c>
      <c r="J6843" s="1" t="s">
        <v>24</v>
      </c>
      <c r="K6843" s="1" t="s">
        <v>276</v>
      </c>
      <c r="L6843" s="1">
        <v>5</v>
      </c>
      <c r="P6843" s="2">
        <f t="shared" si="445"/>
        <v>85.8</v>
      </c>
      <c r="R6843" t="str">
        <f t="shared" si="446"/>
        <v/>
      </c>
    </row>
    <row r="6844" spans="1:18" ht="20.399999999999999" x14ac:dyDescent="0.35">
      <c r="A6844" s="1">
        <v>6842</v>
      </c>
      <c r="B6844" s="1" t="s">
        <v>3005</v>
      </c>
      <c r="C6844" s="1" t="s">
        <v>57</v>
      </c>
      <c r="D6844" s="1">
        <v>2012</v>
      </c>
      <c r="E6844" s="1">
        <v>14850</v>
      </c>
      <c r="F6844" s="1" t="s">
        <v>28</v>
      </c>
      <c r="G6844" s="1" t="s">
        <v>35</v>
      </c>
      <c r="H6844" s="1" t="s">
        <v>18</v>
      </c>
      <c r="I6844" s="1">
        <v>10</v>
      </c>
      <c r="J6844" s="1" t="s">
        <v>24</v>
      </c>
      <c r="K6844" s="1" t="s">
        <v>3006</v>
      </c>
      <c r="L6844" s="1">
        <v>2</v>
      </c>
      <c r="P6844" s="2">
        <f t="shared" si="445"/>
        <v>328.5</v>
      </c>
      <c r="R6844" t="str">
        <f t="shared" si="446"/>
        <v/>
      </c>
    </row>
    <row r="6845" spans="1:18" ht="20.399999999999999" x14ac:dyDescent="0.35">
      <c r="A6845" s="1">
        <v>6843</v>
      </c>
      <c r="B6845" s="1" t="s">
        <v>1007</v>
      </c>
      <c r="C6845" s="1" t="s">
        <v>39</v>
      </c>
      <c r="D6845" s="1">
        <v>2014</v>
      </c>
      <c r="E6845" s="1">
        <v>98000</v>
      </c>
      <c r="F6845" s="1" t="s">
        <v>23</v>
      </c>
      <c r="G6845" s="1" t="s">
        <v>35</v>
      </c>
      <c r="H6845" s="1" t="s">
        <v>18</v>
      </c>
      <c r="I6845" s="1">
        <v>17.68</v>
      </c>
      <c r="J6845" s="1" t="s">
        <v>24</v>
      </c>
      <c r="K6845" s="1" t="s">
        <v>139</v>
      </c>
      <c r="L6845" s="1">
        <v>5</v>
      </c>
      <c r="P6845" s="2">
        <f t="shared" si="445"/>
        <v>174.33</v>
      </c>
      <c r="R6845" t="str">
        <f t="shared" si="446"/>
        <v/>
      </c>
    </row>
    <row r="6846" spans="1:18" ht="20.399999999999999" x14ac:dyDescent="0.35">
      <c r="A6846" s="1">
        <v>6844</v>
      </c>
      <c r="B6846" s="1" t="s">
        <v>220</v>
      </c>
      <c r="C6846" s="1" t="s">
        <v>15</v>
      </c>
      <c r="D6846" s="1">
        <v>2015</v>
      </c>
      <c r="E6846" s="1">
        <v>17000</v>
      </c>
      <c r="F6846" s="1" t="s">
        <v>28</v>
      </c>
      <c r="G6846" s="1" t="s">
        <v>17</v>
      </c>
      <c r="H6846" s="1" t="s">
        <v>18</v>
      </c>
      <c r="I6846" s="1">
        <v>18.600000000000001</v>
      </c>
      <c r="J6846" s="1" t="s">
        <v>24</v>
      </c>
      <c r="K6846" s="1" t="s">
        <v>368</v>
      </c>
      <c r="L6846" s="1">
        <v>5</v>
      </c>
      <c r="P6846" s="2">
        <f t="shared" si="445"/>
        <v>81.83</v>
      </c>
      <c r="R6846" t="str">
        <f t="shared" si="446"/>
        <v/>
      </c>
    </row>
    <row r="6847" spans="1:18" ht="20.399999999999999" x14ac:dyDescent="0.35">
      <c r="A6847" s="1">
        <v>6845</v>
      </c>
      <c r="B6847" s="1" t="s">
        <v>816</v>
      </c>
      <c r="C6847" s="1" t="s">
        <v>15</v>
      </c>
      <c r="D6847" s="1">
        <v>2013</v>
      </c>
      <c r="E6847" s="1">
        <v>42670</v>
      </c>
      <c r="F6847" s="1" t="s">
        <v>23</v>
      </c>
      <c r="G6847" s="1" t="s">
        <v>17</v>
      </c>
      <c r="H6847" s="1" t="s">
        <v>18</v>
      </c>
      <c r="I6847" s="1">
        <v>22.32</v>
      </c>
      <c r="J6847" s="1" t="s">
        <v>24</v>
      </c>
      <c r="K6847" s="1" t="s">
        <v>817</v>
      </c>
      <c r="L6847" s="1">
        <v>5</v>
      </c>
      <c r="P6847" s="2">
        <f t="shared" si="445"/>
        <v>126.3</v>
      </c>
      <c r="R6847" t="str">
        <f t="shared" si="446"/>
        <v/>
      </c>
    </row>
    <row r="6848" spans="1:18" ht="20.399999999999999" x14ac:dyDescent="0.35">
      <c r="A6848" s="1">
        <v>6846</v>
      </c>
      <c r="B6848" s="1" t="s">
        <v>1819</v>
      </c>
      <c r="C6848" s="1" t="s">
        <v>53</v>
      </c>
      <c r="D6848" s="1">
        <v>2014</v>
      </c>
      <c r="E6848" s="1">
        <v>33128</v>
      </c>
      <c r="F6848" s="1" t="s">
        <v>23</v>
      </c>
      <c r="G6848" s="1" t="s">
        <v>35</v>
      </c>
      <c r="H6848" s="1" t="s">
        <v>18</v>
      </c>
      <c r="I6848" s="1">
        <v>17.54</v>
      </c>
      <c r="J6848" s="1" t="s">
        <v>24</v>
      </c>
      <c r="K6848" s="1" t="s">
        <v>512</v>
      </c>
      <c r="L6848" s="1">
        <v>4</v>
      </c>
      <c r="P6848" s="2">
        <f t="shared" si="445"/>
        <v>313</v>
      </c>
      <c r="R6848" t="str">
        <f t="shared" si="446"/>
        <v/>
      </c>
    </row>
    <row r="6849" spans="1:18" ht="20.399999999999999" x14ac:dyDescent="0.35">
      <c r="A6849" s="1">
        <v>6847</v>
      </c>
      <c r="B6849" s="1" t="s">
        <v>277</v>
      </c>
      <c r="C6849" s="1" t="s">
        <v>27</v>
      </c>
      <c r="D6849" s="1">
        <v>2018</v>
      </c>
      <c r="E6849" s="1">
        <v>7300</v>
      </c>
      <c r="F6849" s="1" t="s">
        <v>28</v>
      </c>
      <c r="G6849" s="1" t="s">
        <v>17</v>
      </c>
      <c r="H6849" s="1" t="s">
        <v>36</v>
      </c>
      <c r="I6849" s="1">
        <v>24.07</v>
      </c>
      <c r="J6849" s="1" t="s">
        <v>24</v>
      </c>
      <c r="K6849" s="1" t="s">
        <v>88</v>
      </c>
      <c r="L6849" s="1">
        <v>5</v>
      </c>
      <c r="M6849" s="1" t="s">
        <v>2287</v>
      </c>
      <c r="P6849" s="2">
        <f t="shared" si="445"/>
        <v>67.099999999999994</v>
      </c>
      <c r="Q6849">
        <f t="shared" si="447"/>
        <v>450000</v>
      </c>
      <c r="R6849">
        <f t="shared" si="446"/>
        <v>99.985088888888896</v>
      </c>
    </row>
    <row r="6850" spans="1:18" ht="20.399999999999999" x14ac:dyDescent="0.35">
      <c r="A6850" s="1">
        <v>6848</v>
      </c>
      <c r="B6850" s="1" t="s">
        <v>1895</v>
      </c>
      <c r="C6850" s="1" t="s">
        <v>57</v>
      </c>
      <c r="D6850" s="1">
        <v>2016</v>
      </c>
      <c r="E6850" s="1">
        <v>53416</v>
      </c>
      <c r="F6850" s="1" t="s">
        <v>23</v>
      </c>
      <c r="G6850" s="1" t="s">
        <v>17</v>
      </c>
      <c r="H6850" s="1" t="s">
        <v>18</v>
      </c>
      <c r="I6850" s="1">
        <v>22.54</v>
      </c>
      <c r="J6850" s="1" t="s">
        <v>24</v>
      </c>
      <c r="K6850" s="1" t="s">
        <v>333</v>
      </c>
      <c r="L6850" s="1">
        <v>5</v>
      </c>
      <c r="P6850" s="2">
        <f t="shared" si="445"/>
        <v>88.73</v>
      </c>
      <c r="R6850" t="str">
        <f t="shared" si="446"/>
        <v/>
      </c>
    </row>
    <row r="6851" spans="1:18" ht="20.399999999999999" x14ac:dyDescent="0.35">
      <c r="A6851" s="1">
        <v>6849</v>
      </c>
      <c r="B6851" s="1" t="s">
        <v>704</v>
      </c>
      <c r="C6851" s="1" t="s">
        <v>27</v>
      </c>
      <c r="D6851" s="1">
        <v>2011</v>
      </c>
      <c r="E6851" s="1">
        <v>47000</v>
      </c>
      <c r="F6851" s="1" t="s">
        <v>28</v>
      </c>
      <c r="G6851" s="1" t="s">
        <v>17</v>
      </c>
      <c r="H6851" s="1" t="s">
        <v>36</v>
      </c>
      <c r="I6851" s="1">
        <v>17.600000000000001</v>
      </c>
      <c r="J6851" s="1" t="s">
        <v>24</v>
      </c>
      <c r="K6851" s="1" t="s">
        <v>333</v>
      </c>
      <c r="L6851" s="1">
        <v>5</v>
      </c>
      <c r="P6851" s="2">
        <f t="shared" ref="P6851:P6881" si="448">--LEFT(K6851, FIND(" ", K6851) - 1)</f>
        <v>88.73</v>
      </c>
      <c r="R6851" t="str">
        <f t="shared" si="446"/>
        <v/>
      </c>
    </row>
    <row r="6852" spans="1:18" ht="20.399999999999999" x14ac:dyDescent="0.35">
      <c r="A6852" s="1">
        <v>6850</v>
      </c>
      <c r="B6852" s="1" t="s">
        <v>1615</v>
      </c>
      <c r="C6852" s="1" t="s">
        <v>129</v>
      </c>
      <c r="D6852" s="1">
        <v>2008</v>
      </c>
      <c r="E6852" s="1">
        <v>72002</v>
      </c>
      <c r="F6852" s="1" t="s">
        <v>23</v>
      </c>
      <c r="G6852" s="1" t="s">
        <v>17</v>
      </c>
      <c r="H6852" s="1" t="s">
        <v>36</v>
      </c>
      <c r="I6852" s="1">
        <v>13.6</v>
      </c>
      <c r="J6852" s="1" t="s">
        <v>24</v>
      </c>
      <c r="K6852" s="1" t="s">
        <v>1370</v>
      </c>
      <c r="L6852" s="1">
        <v>5</v>
      </c>
      <c r="P6852" s="2">
        <f t="shared" si="448"/>
        <v>142</v>
      </c>
      <c r="R6852" t="str">
        <f t="shared" si="446"/>
        <v/>
      </c>
    </row>
    <row r="6853" spans="1:18" ht="20.399999999999999" x14ac:dyDescent="0.35">
      <c r="A6853" s="1">
        <v>6851</v>
      </c>
      <c r="B6853" s="1" t="s">
        <v>1053</v>
      </c>
      <c r="C6853" s="1" t="s">
        <v>22</v>
      </c>
      <c r="D6853" s="1">
        <v>2016</v>
      </c>
      <c r="E6853" s="1">
        <v>47000</v>
      </c>
      <c r="F6853" s="1" t="s">
        <v>23</v>
      </c>
      <c r="G6853" s="1" t="s">
        <v>35</v>
      </c>
      <c r="H6853" s="1" t="s">
        <v>18</v>
      </c>
      <c r="I6853" s="1">
        <v>21.72</v>
      </c>
      <c r="J6853" s="1" t="s">
        <v>24</v>
      </c>
      <c r="K6853" s="1" t="s">
        <v>741</v>
      </c>
      <c r="L6853" s="1">
        <v>5</v>
      </c>
      <c r="M6853" s="1" t="s">
        <v>3007</v>
      </c>
      <c r="P6853" s="2">
        <f t="shared" si="448"/>
        <v>108.4</v>
      </c>
      <c r="Q6853">
        <f t="shared" si="447"/>
        <v>1511000</v>
      </c>
      <c r="R6853">
        <f t="shared" si="446"/>
        <v>99.992825943084057</v>
      </c>
    </row>
    <row r="6854" spans="1:18" ht="20.399999999999999" x14ac:dyDescent="0.35">
      <c r="A6854" s="1">
        <v>6852</v>
      </c>
      <c r="B6854" s="1" t="s">
        <v>709</v>
      </c>
      <c r="C6854" s="1" t="s">
        <v>34</v>
      </c>
      <c r="D6854" s="1">
        <v>2016</v>
      </c>
      <c r="E6854" s="1">
        <v>47634</v>
      </c>
      <c r="F6854" s="1" t="s">
        <v>23</v>
      </c>
      <c r="G6854" s="1" t="s">
        <v>35</v>
      </c>
      <c r="H6854" s="1" t="s">
        <v>18</v>
      </c>
      <c r="I6854" s="1">
        <v>17.68</v>
      </c>
      <c r="J6854" s="1" t="s">
        <v>24</v>
      </c>
      <c r="K6854" s="1" t="s">
        <v>139</v>
      </c>
      <c r="L6854" s="1">
        <v>5</v>
      </c>
      <c r="P6854" s="2">
        <f t="shared" si="448"/>
        <v>174.33</v>
      </c>
      <c r="R6854" t="str">
        <f t="shared" si="446"/>
        <v/>
      </c>
    </row>
    <row r="6855" spans="1:18" ht="20.399999999999999" x14ac:dyDescent="0.35">
      <c r="A6855" s="1">
        <v>6853</v>
      </c>
      <c r="B6855" s="1" t="s">
        <v>849</v>
      </c>
      <c r="C6855" s="1" t="s">
        <v>129</v>
      </c>
      <c r="D6855" s="1">
        <v>2015</v>
      </c>
      <c r="E6855" s="1">
        <v>62000</v>
      </c>
      <c r="F6855" s="1" t="s">
        <v>28</v>
      </c>
      <c r="G6855" s="1" t="s">
        <v>17</v>
      </c>
      <c r="H6855" s="1" t="s">
        <v>18</v>
      </c>
      <c r="I6855" s="1">
        <v>16.47</v>
      </c>
      <c r="J6855" s="1" t="s">
        <v>24</v>
      </c>
      <c r="K6855" s="1" t="s">
        <v>51</v>
      </c>
      <c r="L6855" s="1">
        <v>5</v>
      </c>
      <c r="P6855" s="2">
        <f t="shared" si="448"/>
        <v>74</v>
      </c>
      <c r="R6855" t="str">
        <f t="shared" si="446"/>
        <v/>
      </c>
    </row>
    <row r="6856" spans="1:18" ht="20.399999999999999" x14ac:dyDescent="0.35">
      <c r="A6856" s="1">
        <v>6854</v>
      </c>
      <c r="B6856" s="1" t="s">
        <v>3008</v>
      </c>
      <c r="C6856" s="1" t="s">
        <v>27</v>
      </c>
      <c r="D6856" s="1">
        <v>2013</v>
      </c>
      <c r="E6856" s="1">
        <v>65000</v>
      </c>
      <c r="F6856" s="1" t="s">
        <v>23</v>
      </c>
      <c r="G6856" s="1" t="s">
        <v>17</v>
      </c>
      <c r="H6856" s="1" t="s">
        <v>36</v>
      </c>
      <c r="I6856" s="1">
        <v>19.68</v>
      </c>
      <c r="J6856" s="1" t="s">
        <v>24</v>
      </c>
      <c r="K6856" s="1" t="s">
        <v>223</v>
      </c>
      <c r="L6856" s="1">
        <v>5</v>
      </c>
      <c r="P6856" s="2">
        <f t="shared" si="448"/>
        <v>67</v>
      </c>
      <c r="R6856" t="str">
        <f t="shared" si="446"/>
        <v/>
      </c>
    </row>
    <row r="6857" spans="1:18" ht="20.399999999999999" x14ac:dyDescent="0.35">
      <c r="A6857" s="1">
        <v>6855</v>
      </c>
      <c r="B6857" s="1" t="s">
        <v>3009</v>
      </c>
      <c r="C6857" s="1" t="s">
        <v>39</v>
      </c>
      <c r="D6857" s="1">
        <v>2014</v>
      </c>
      <c r="E6857" s="1">
        <v>92448</v>
      </c>
      <c r="F6857" s="1" t="s">
        <v>23</v>
      </c>
      <c r="G6857" s="1" t="s">
        <v>17</v>
      </c>
      <c r="H6857" s="1" t="s">
        <v>18</v>
      </c>
      <c r="I6857" s="1">
        <v>17.149999999999999</v>
      </c>
      <c r="J6857" s="1" t="s">
        <v>24</v>
      </c>
      <c r="K6857" s="1" t="s">
        <v>911</v>
      </c>
      <c r="L6857" s="1">
        <v>5</v>
      </c>
      <c r="P6857" s="2">
        <f t="shared" si="448"/>
        <v>147.9</v>
      </c>
      <c r="R6857" t="str">
        <f t="shared" si="446"/>
        <v/>
      </c>
    </row>
    <row r="6858" spans="1:18" ht="20.399999999999999" x14ac:dyDescent="0.35">
      <c r="A6858" s="1">
        <v>6856</v>
      </c>
      <c r="B6858" s="1" t="s">
        <v>318</v>
      </c>
      <c r="C6858" s="1" t="s">
        <v>27</v>
      </c>
      <c r="D6858" s="1">
        <v>2014</v>
      </c>
      <c r="E6858" s="1">
        <v>68000</v>
      </c>
      <c r="F6858" s="1" t="s">
        <v>23</v>
      </c>
      <c r="G6858" s="1" t="s">
        <v>17</v>
      </c>
      <c r="H6858" s="1" t="s">
        <v>18</v>
      </c>
      <c r="I6858" s="1">
        <v>22.7</v>
      </c>
      <c r="J6858" s="1" t="s">
        <v>24</v>
      </c>
      <c r="K6858" s="1" t="s">
        <v>210</v>
      </c>
      <c r="L6858" s="1">
        <v>5</v>
      </c>
      <c r="P6858" s="2">
        <f t="shared" si="448"/>
        <v>89.84</v>
      </c>
      <c r="R6858" t="str">
        <f t="shared" si="446"/>
        <v/>
      </c>
    </row>
    <row r="6859" spans="1:18" ht="20.399999999999999" x14ac:dyDescent="0.35">
      <c r="A6859" s="1">
        <v>6857</v>
      </c>
      <c r="B6859" s="1" t="s">
        <v>63</v>
      </c>
      <c r="C6859" s="1" t="s">
        <v>15</v>
      </c>
      <c r="D6859" s="1">
        <v>2011</v>
      </c>
      <c r="E6859" s="1">
        <v>87000</v>
      </c>
      <c r="F6859" s="1" t="s">
        <v>23</v>
      </c>
      <c r="G6859" s="1" t="s">
        <v>35</v>
      </c>
      <c r="H6859" s="1" t="s">
        <v>18</v>
      </c>
      <c r="I6859" s="1">
        <v>0</v>
      </c>
      <c r="J6859" s="1" t="s">
        <v>24</v>
      </c>
      <c r="K6859" s="1" t="s">
        <v>64</v>
      </c>
      <c r="L6859" s="1">
        <v>5</v>
      </c>
      <c r="P6859" s="2">
        <f t="shared" si="448"/>
        <v>115</v>
      </c>
      <c r="R6859" t="str">
        <f t="shared" si="446"/>
        <v/>
      </c>
    </row>
    <row r="6860" spans="1:18" ht="20.399999999999999" x14ac:dyDescent="0.35">
      <c r="A6860" s="1">
        <v>6858</v>
      </c>
      <c r="B6860" s="1" t="s">
        <v>3010</v>
      </c>
      <c r="C6860" s="1" t="s">
        <v>22</v>
      </c>
      <c r="D6860" s="1">
        <v>2016</v>
      </c>
      <c r="E6860" s="1">
        <v>108000</v>
      </c>
      <c r="F6860" s="1" t="s">
        <v>23</v>
      </c>
      <c r="G6860" s="1" t="s">
        <v>17</v>
      </c>
      <c r="H6860" s="1" t="s">
        <v>18</v>
      </c>
      <c r="I6860" s="1">
        <v>25.8</v>
      </c>
      <c r="J6860" s="1" t="s">
        <v>24</v>
      </c>
      <c r="K6860" s="1" t="s">
        <v>69</v>
      </c>
      <c r="L6860" s="1">
        <v>5</v>
      </c>
      <c r="P6860" s="2">
        <f t="shared" si="448"/>
        <v>98.6</v>
      </c>
      <c r="R6860" t="str">
        <f t="shared" si="446"/>
        <v/>
      </c>
    </row>
    <row r="6861" spans="1:18" ht="20.399999999999999" x14ac:dyDescent="0.35">
      <c r="A6861" s="1">
        <v>6859</v>
      </c>
      <c r="B6861" s="1" t="s">
        <v>248</v>
      </c>
      <c r="C6861" s="1" t="s">
        <v>27</v>
      </c>
      <c r="D6861" s="1">
        <v>2015</v>
      </c>
      <c r="E6861" s="1">
        <v>60000</v>
      </c>
      <c r="F6861" s="1" t="s">
        <v>23</v>
      </c>
      <c r="G6861" s="1" t="s">
        <v>35</v>
      </c>
      <c r="H6861" s="1" t="s">
        <v>18</v>
      </c>
      <c r="I6861" s="1">
        <v>23.3</v>
      </c>
      <c r="J6861" s="1" t="s">
        <v>24</v>
      </c>
      <c r="K6861" s="1" t="s">
        <v>249</v>
      </c>
      <c r="L6861" s="1">
        <v>5</v>
      </c>
      <c r="P6861" s="2">
        <f t="shared" si="448"/>
        <v>150</v>
      </c>
      <c r="R6861" t="str">
        <f t="shared" ref="R6861:R6924" si="449">IF(Q6861&lt;&gt;"", ((Q6861 - P6861) / Q6861) * 100, "")</f>
        <v/>
      </c>
    </row>
    <row r="6862" spans="1:18" ht="20.399999999999999" x14ac:dyDescent="0.35">
      <c r="A6862" s="1">
        <v>6860</v>
      </c>
      <c r="B6862" s="1" t="s">
        <v>358</v>
      </c>
      <c r="C6862" s="1" t="s">
        <v>27</v>
      </c>
      <c r="D6862" s="1">
        <v>2011</v>
      </c>
      <c r="E6862" s="1">
        <v>82000</v>
      </c>
      <c r="F6862" s="1" t="s">
        <v>28</v>
      </c>
      <c r="G6862" s="1" t="s">
        <v>17</v>
      </c>
      <c r="H6862" s="1" t="s">
        <v>18</v>
      </c>
      <c r="I6862" s="1">
        <v>20.36</v>
      </c>
      <c r="J6862" s="1" t="s">
        <v>24</v>
      </c>
      <c r="K6862" s="1" t="s">
        <v>151</v>
      </c>
      <c r="L6862" s="1">
        <v>5</v>
      </c>
      <c r="P6862" s="2">
        <f t="shared" si="448"/>
        <v>78.900000000000006</v>
      </c>
      <c r="R6862" t="str">
        <f t="shared" si="449"/>
        <v/>
      </c>
    </row>
    <row r="6863" spans="1:18" ht="20.399999999999999" x14ac:dyDescent="0.35">
      <c r="A6863" s="1">
        <v>6861</v>
      </c>
      <c r="B6863" s="1" t="s">
        <v>1580</v>
      </c>
      <c r="C6863" s="1" t="s">
        <v>43</v>
      </c>
      <c r="D6863" s="1">
        <v>2016</v>
      </c>
      <c r="E6863" s="1">
        <v>26189</v>
      </c>
      <c r="F6863" s="1" t="s">
        <v>28</v>
      </c>
      <c r="G6863" s="1" t="s">
        <v>17</v>
      </c>
      <c r="H6863" s="1" t="s">
        <v>18</v>
      </c>
      <c r="I6863" s="1">
        <v>18.16</v>
      </c>
      <c r="J6863" s="1" t="s">
        <v>24</v>
      </c>
      <c r="K6863" s="1" t="s">
        <v>184</v>
      </c>
      <c r="L6863" s="1">
        <v>5</v>
      </c>
      <c r="P6863" s="2">
        <f t="shared" si="448"/>
        <v>86.8</v>
      </c>
      <c r="R6863" t="str">
        <f t="shared" si="449"/>
        <v/>
      </c>
    </row>
    <row r="6864" spans="1:18" ht="20.399999999999999" x14ac:dyDescent="0.35">
      <c r="A6864" s="1">
        <v>6862</v>
      </c>
      <c r="B6864" s="1" t="s">
        <v>3011</v>
      </c>
      <c r="C6864" s="1" t="s">
        <v>43</v>
      </c>
      <c r="D6864" s="1">
        <v>2016</v>
      </c>
      <c r="E6864" s="1">
        <v>26300</v>
      </c>
      <c r="F6864" s="1" t="s">
        <v>23</v>
      </c>
      <c r="G6864" s="1" t="s">
        <v>17</v>
      </c>
      <c r="H6864" s="1" t="s">
        <v>18</v>
      </c>
      <c r="I6864" s="1">
        <v>28.09</v>
      </c>
      <c r="J6864" s="1" t="s">
        <v>24</v>
      </c>
      <c r="K6864" s="1" t="s">
        <v>80</v>
      </c>
      <c r="L6864" s="1">
        <v>5</v>
      </c>
      <c r="P6864" s="2">
        <f t="shared" si="448"/>
        <v>88.5</v>
      </c>
      <c r="R6864" t="str">
        <f t="shared" si="449"/>
        <v/>
      </c>
    </row>
    <row r="6865" spans="1:18" ht="20.399999999999999" x14ac:dyDescent="0.35">
      <c r="A6865" s="1">
        <v>6863</v>
      </c>
      <c r="B6865" s="1" t="s">
        <v>2419</v>
      </c>
      <c r="C6865" s="1" t="s">
        <v>15</v>
      </c>
      <c r="D6865" s="1">
        <v>2016</v>
      </c>
      <c r="E6865" s="1">
        <v>35000</v>
      </c>
      <c r="F6865" s="1" t="s">
        <v>23</v>
      </c>
      <c r="G6865" s="1" t="s">
        <v>35</v>
      </c>
      <c r="H6865" s="1" t="s">
        <v>18</v>
      </c>
      <c r="I6865" s="1">
        <v>12.55</v>
      </c>
      <c r="J6865" s="1" t="s">
        <v>24</v>
      </c>
      <c r="K6865" s="1" t="s">
        <v>1645</v>
      </c>
      <c r="L6865" s="1">
        <v>7</v>
      </c>
      <c r="P6865" s="2">
        <f t="shared" si="448"/>
        <v>168.7</v>
      </c>
      <c r="R6865" t="str">
        <f t="shared" si="449"/>
        <v/>
      </c>
    </row>
    <row r="6866" spans="1:18" ht="20.399999999999999" x14ac:dyDescent="0.35">
      <c r="A6866" s="1">
        <v>6864</v>
      </c>
      <c r="B6866" s="1" t="s">
        <v>3012</v>
      </c>
      <c r="C6866" s="1" t="s">
        <v>22</v>
      </c>
      <c r="D6866" s="1">
        <v>2010</v>
      </c>
      <c r="E6866" s="1">
        <v>67000</v>
      </c>
      <c r="F6866" s="1" t="s">
        <v>23</v>
      </c>
      <c r="G6866" s="1" t="s">
        <v>17</v>
      </c>
      <c r="H6866" s="1" t="s">
        <v>18</v>
      </c>
      <c r="I6866" s="1">
        <v>18</v>
      </c>
      <c r="J6866" s="1" t="s">
        <v>24</v>
      </c>
      <c r="K6866" s="1" t="s">
        <v>142</v>
      </c>
      <c r="L6866" s="1">
        <v>5</v>
      </c>
      <c r="P6866" s="2">
        <f t="shared" si="448"/>
        <v>75</v>
      </c>
      <c r="R6866" t="str">
        <f t="shared" si="449"/>
        <v/>
      </c>
    </row>
    <row r="6867" spans="1:18" ht="20.399999999999999" x14ac:dyDescent="0.35">
      <c r="A6867" s="1">
        <v>6865</v>
      </c>
      <c r="B6867" s="1" t="s">
        <v>1863</v>
      </c>
      <c r="C6867" s="1" t="s">
        <v>43</v>
      </c>
      <c r="D6867" s="1">
        <v>2012</v>
      </c>
      <c r="E6867" s="1">
        <v>42285</v>
      </c>
      <c r="F6867" s="1" t="s">
        <v>28</v>
      </c>
      <c r="G6867" s="1" t="s">
        <v>17</v>
      </c>
      <c r="H6867" s="1" t="s">
        <v>18</v>
      </c>
      <c r="I6867" s="1">
        <v>22</v>
      </c>
      <c r="J6867" s="1" t="s">
        <v>24</v>
      </c>
      <c r="K6867" s="1" t="s">
        <v>1864</v>
      </c>
      <c r="L6867" s="1">
        <v>5</v>
      </c>
      <c r="P6867" s="2">
        <f t="shared" si="448"/>
        <v>55</v>
      </c>
      <c r="R6867" t="str">
        <f t="shared" si="449"/>
        <v/>
      </c>
    </row>
    <row r="6868" spans="1:18" ht="20.399999999999999" x14ac:dyDescent="0.35">
      <c r="A6868" s="1">
        <v>6866</v>
      </c>
      <c r="B6868" s="1" t="s">
        <v>2195</v>
      </c>
      <c r="C6868" s="1" t="s">
        <v>57</v>
      </c>
      <c r="D6868" s="1">
        <v>2017</v>
      </c>
      <c r="E6868" s="1">
        <v>7000</v>
      </c>
      <c r="F6868" s="1" t="s">
        <v>28</v>
      </c>
      <c r="G6868" s="1" t="s">
        <v>17</v>
      </c>
      <c r="H6868" s="1" t="s">
        <v>18</v>
      </c>
      <c r="I6868" s="1">
        <v>18.149999999999999</v>
      </c>
      <c r="J6868" s="1" t="s">
        <v>24</v>
      </c>
      <c r="K6868" s="1" t="s">
        <v>110</v>
      </c>
      <c r="L6868" s="1">
        <v>6</v>
      </c>
      <c r="P6868" s="2">
        <f t="shared" si="448"/>
        <v>82</v>
      </c>
      <c r="R6868" t="str">
        <f t="shared" si="449"/>
        <v/>
      </c>
    </row>
    <row r="6869" spans="1:18" ht="20.399999999999999" x14ac:dyDescent="0.35">
      <c r="A6869" s="1">
        <v>6867</v>
      </c>
      <c r="B6869" s="1" t="s">
        <v>763</v>
      </c>
      <c r="C6869" s="1" t="s">
        <v>22</v>
      </c>
      <c r="D6869" s="1">
        <v>2016</v>
      </c>
      <c r="E6869" s="1">
        <v>42000</v>
      </c>
      <c r="F6869" s="1" t="s">
        <v>28</v>
      </c>
      <c r="G6869" s="1" t="s">
        <v>17</v>
      </c>
      <c r="H6869" s="1" t="s">
        <v>18</v>
      </c>
      <c r="I6869" s="1">
        <v>18.600000000000001</v>
      </c>
      <c r="J6869" s="1" t="s">
        <v>24</v>
      </c>
      <c r="K6869" s="1" t="s">
        <v>368</v>
      </c>
      <c r="L6869" s="1">
        <v>5</v>
      </c>
      <c r="P6869" s="2">
        <f t="shared" si="448"/>
        <v>81.83</v>
      </c>
      <c r="R6869" t="str">
        <f t="shared" si="449"/>
        <v/>
      </c>
    </row>
    <row r="6870" spans="1:18" ht="20.399999999999999" x14ac:dyDescent="0.35">
      <c r="A6870" s="1">
        <v>6868</v>
      </c>
      <c r="B6870" s="1" t="s">
        <v>658</v>
      </c>
      <c r="C6870" s="1" t="s">
        <v>53</v>
      </c>
      <c r="D6870" s="1">
        <v>2015</v>
      </c>
      <c r="E6870" s="1">
        <v>56967</v>
      </c>
      <c r="F6870" s="1" t="s">
        <v>28</v>
      </c>
      <c r="G6870" s="1" t="s">
        <v>17</v>
      </c>
      <c r="H6870" s="1" t="s">
        <v>18</v>
      </c>
      <c r="I6870" s="1">
        <v>17.920000000000002</v>
      </c>
      <c r="J6870" s="1" t="s">
        <v>24</v>
      </c>
      <c r="K6870" s="1" t="s">
        <v>630</v>
      </c>
      <c r="L6870" s="1">
        <v>5</v>
      </c>
      <c r="P6870" s="2">
        <f t="shared" si="448"/>
        <v>62.1</v>
      </c>
      <c r="R6870" t="str">
        <f t="shared" si="449"/>
        <v/>
      </c>
    </row>
    <row r="6871" spans="1:18" ht="20.399999999999999" x14ac:dyDescent="0.35">
      <c r="A6871" s="1">
        <v>6869</v>
      </c>
      <c r="B6871" s="1" t="s">
        <v>3013</v>
      </c>
      <c r="C6871" s="1" t="s">
        <v>34</v>
      </c>
      <c r="D6871" s="1">
        <v>2019</v>
      </c>
      <c r="E6871" s="1">
        <v>29566</v>
      </c>
      <c r="F6871" s="1" t="s">
        <v>23</v>
      </c>
      <c r="G6871" s="1" t="s">
        <v>35</v>
      </c>
      <c r="H6871" s="1" t="s">
        <v>18</v>
      </c>
      <c r="I6871" s="1">
        <v>17.899999999999999</v>
      </c>
      <c r="J6871" s="1" t="s">
        <v>24</v>
      </c>
      <c r="K6871" s="1" t="s">
        <v>163</v>
      </c>
      <c r="L6871" s="1">
        <v>5</v>
      </c>
      <c r="M6871" s="1" t="s">
        <v>3014</v>
      </c>
      <c r="P6871" s="2">
        <f t="shared" si="448"/>
        <v>170</v>
      </c>
      <c r="Q6871">
        <f t="shared" ref="Q6871:Q6906" si="450">VALUE(SUBSTITUTE(SUBSTITUTE(TRIM(M6871), CHAR(160), ""), " Lakh", "")) * 100000</f>
        <v>4912000</v>
      </c>
      <c r="R6871">
        <f t="shared" si="449"/>
        <v>99.99653908794788</v>
      </c>
    </row>
    <row r="6872" spans="1:18" ht="20.399999999999999" x14ac:dyDescent="0.35">
      <c r="A6872" s="1">
        <v>6870</v>
      </c>
      <c r="B6872" s="1" t="s">
        <v>1768</v>
      </c>
      <c r="C6872" s="1" t="s">
        <v>53</v>
      </c>
      <c r="D6872" s="1">
        <v>2015</v>
      </c>
      <c r="E6872" s="1">
        <v>41836</v>
      </c>
      <c r="F6872" s="1" t="s">
        <v>28</v>
      </c>
      <c r="G6872" s="1" t="s">
        <v>17</v>
      </c>
      <c r="H6872" s="1" t="s">
        <v>18</v>
      </c>
      <c r="I6872" s="1">
        <v>20.51</v>
      </c>
      <c r="J6872" s="1" t="s">
        <v>24</v>
      </c>
      <c r="K6872" s="1" t="s">
        <v>398</v>
      </c>
      <c r="L6872" s="1">
        <v>5</v>
      </c>
      <c r="P6872" s="2">
        <f t="shared" si="448"/>
        <v>67.040000000000006</v>
      </c>
      <c r="R6872" t="str">
        <f t="shared" si="449"/>
        <v/>
      </c>
    </row>
    <row r="6873" spans="1:18" ht="20.399999999999999" x14ac:dyDescent="0.35">
      <c r="A6873" s="1">
        <v>6871</v>
      </c>
      <c r="B6873" s="1" t="s">
        <v>3015</v>
      </c>
      <c r="C6873" s="1" t="s">
        <v>34</v>
      </c>
      <c r="D6873" s="1">
        <v>2018</v>
      </c>
      <c r="E6873" s="1">
        <v>19764</v>
      </c>
      <c r="F6873" s="1" t="s">
        <v>23</v>
      </c>
      <c r="G6873" s="1" t="s">
        <v>17</v>
      </c>
      <c r="H6873" s="1" t="s">
        <v>18</v>
      </c>
      <c r="I6873" s="1">
        <v>16.5</v>
      </c>
      <c r="J6873" s="1" t="s">
        <v>24</v>
      </c>
      <c r="K6873" s="1" t="s">
        <v>424</v>
      </c>
      <c r="L6873" s="1">
        <v>7</v>
      </c>
      <c r="M6873" s="1" t="s">
        <v>3016</v>
      </c>
      <c r="P6873" s="2">
        <f t="shared" si="448"/>
        <v>70</v>
      </c>
      <c r="Q6873">
        <f t="shared" si="450"/>
        <v>1051000</v>
      </c>
      <c r="R6873">
        <f t="shared" si="449"/>
        <v>99.993339676498579</v>
      </c>
    </row>
    <row r="6874" spans="1:18" ht="20.399999999999999" x14ac:dyDescent="0.35">
      <c r="A6874" s="1">
        <v>6872</v>
      </c>
      <c r="B6874" s="1" t="s">
        <v>502</v>
      </c>
      <c r="C6874" s="1" t="s">
        <v>57</v>
      </c>
      <c r="D6874" s="1">
        <v>2009</v>
      </c>
      <c r="E6874" s="1">
        <v>134000</v>
      </c>
      <c r="F6874" s="1" t="s">
        <v>23</v>
      </c>
      <c r="G6874" s="1" t="s">
        <v>17</v>
      </c>
      <c r="H6874" s="1" t="s">
        <v>18</v>
      </c>
      <c r="I6874" s="1">
        <v>18</v>
      </c>
      <c r="J6874" s="1" t="s">
        <v>24</v>
      </c>
      <c r="K6874" s="1" t="s">
        <v>142</v>
      </c>
      <c r="L6874" s="1">
        <v>5</v>
      </c>
      <c r="P6874" s="2">
        <f t="shared" si="448"/>
        <v>75</v>
      </c>
      <c r="R6874" t="str">
        <f t="shared" si="449"/>
        <v/>
      </c>
    </row>
    <row r="6875" spans="1:18" ht="20.399999999999999" x14ac:dyDescent="0.35">
      <c r="A6875" s="1">
        <v>6873</v>
      </c>
      <c r="B6875" s="1" t="s">
        <v>2175</v>
      </c>
      <c r="C6875" s="1" t="s">
        <v>61</v>
      </c>
      <c r="D6875" s="1">
        <v>2018</v>
      </c>
      <c r="E6875" s="1">
        <v>8321</v>
      </c>
      <c r="F6875" s="1" t="s">
        <v>28</v>
      </c>
      <c r="G6875" s="1" t="s">
        <v>17</v>
      </c>
      <c r="H6875" s="1" t="s">
        <v>18</v>
      </c>
      <c r="I6875" s="1">
        <v>18.600000000000001</v>
      </c>
      <c r="J6875" s="1" t="s">
        <v>24</v>
      </c>
      <c r="K6875" s="1" t="s">
        <v>327</v>
      </c>
      <c r="L6875" s="1">
        <v>5</v>
      </c>
      <c r="P6875" s="2">
        <f t="shared" si="448"/>
        <v>81.86</v>
      </c>
      <c r="R6875" t="str">
        <f t="shared" si="449"/>
        <v/>
      </c>
    </row>
    <row r="6876" spans="1:18" ht="20.399999999999999" x14ac:dyDescent="0.35">
      <c r="A6876" s="1">
        <v>6874</v>
      </c>
      <c r="B6876" s="1" t="s">
        <v>2449</v>
      </c>
      <c r="C6876" s="1" t="s">
        <v>22</v>
      </c>
      <c r="D6876" s="1">
        <v>2015</v>
      </c>
      <c r="E6876" s="1">
        <v>174000</v>
      </c>
      <c r="F6876" s="1" t="s">
        <v>23</v>
      </c>
      <c r="G6876" s="1" t="s">
        <v>17</v>
      </c>
      <c r="H6876" s="1" t="s">
        <v>18</v>
      </c>
      <c r="I6876" s="1">
        <v>19.100000000000001</v>
      </c>
      <c r="J6876" s="1" t="s">
        <v>24</v>
      </c>
      <c r="K6876" s="1" t="s">
        <v>424</v>
      </c>
      <c r="L6876" s="1">
        <v>5</v>
      </c>
      <c r="P6876" s="2">
        <f t="shared" si="448"/>
        <v>70</v>
      </c>
      <c r="R6876" t="str">
        <f t="shared" si="449"/>
        <v/>
      </c>
    </row>
    <row r="6877" spans="1:18" ht="20.399999999999999" x14ac:dyDescent="0.35">
      <c r="A6877" s="1">
        <v>6875</v>
      </c>
      <c r="B6877" s="1" t="s">
        <v>1551</v>
      </c>
      <c r="C6877" s="1" t="s">
        <v>22</v>
      </c>
      <c r="D6877" s="1">
        <v>2002</v>
      </c>
      <c r="E6877" s="1">
        <v>119613</v>
      </c>
      <c r="F6877" s="1" t="s">
        <v>23</v>
      </c>
      <c r="G6877" s="1" t="s">
        <v>17</v>
      </c>
      <c r="H6877" s="1" t="s">
        <v>36</v>
      </c>
      <c r="I6877" s="1">
        <v>13.1</v>
      </c>
      <c r="J6877" s="1" t="s">
        <v>24</v>
      </c>
      <c r="K6877" s="1" t="s">
        <v>142</v>
      </c>
      <c r="L6877" s="1">
        <v>10</v>
      </c>
      <c r="P6877" s="2">
        <f t="shared" si="448"/>
        <v>75</v>
      </c>
      <c r="R6877" t="str">
        <f t="shared" si="449"/>
        <v/>
      </c>
    </row>
    <row r="6878" spans="1:18" ht="20.399999999999999" x14ac:dyDescent="0.35">
      <c r="A6878" s="1">
        <v>6876</v>
      </c>
      <c r="B6878" s="1" t="s">
        <v>2080</v>
      </c>
      <c r="C6878" s="1" t="s">
        <v>27</v>
      </c>
      <c r="D6878" s="1">
        <v>2017</v>
      </c>
      <c r="E6878" s="1">
        <v>21000</v>
      </c>
      <c r="F6878" s="1" t="s">
        <v>28</v>
      </c>
      <c r="G6878" s="1" t="s">
        <v>17</v>
      </c>
      <c r="H6878" s="1" t="s">
        <v>18</v>
      </c>
      <c r="I6878" s="1">
        <v>20.85</v>
      </c>
      <c r="J6878" s="1" t="s">
        <v>24</v>
      </c>
      <c r="K6878" s="1" t="s">
        <v>544</v>
      </c>
      <c r="L6878" s="1">
        <v>5</v>
      </c>
      <c r="P6878" s="2">
        <f t="shared" si="448"/>
        <v>83.14</v>
      </c>
      <c r="R6878" t="str">
        <f t="shared" si="449"/>
        <v/>
      </c>
    </row>
    <row r="6879" spans="1:18" ht="20.399999999999999" x14ac:dyDescent="0.35">
      <c r="A6879" s="1">
        <v>6877</v>
      </c>
      <c r="B6879" s="1" t="s">
        <v>1512</v>
      </c>
      <c r="C6879" s="1" t="s">
        <v>15</v>
      </c>
      <c r="D6879" s="1">
        <v>2015</v>
      </c>
      <c r="E6879" s="1">
        <v>55600</v>
      </c>
      <c r="F6879" s="1" t="s">
        <v>23</v>
      </c>
      <c r="G6879" s="1" t="s">
        <v>17</v>
      </c>
      <c r="H6879" s="1" t="s">
        <v>18</v>
      </c>
      <c r="I6879" s="1">
        <v>20.34</v>
      </c>
      <c r="J6879" s="1" t="s">
        <v>24</v>
      </c>
      <c r="K6879" s="1" t="s">
        <v>147</v>
      </c>
      <c r="L6879" s="1">
        <v>5</v>
      </c>
      <c r="P6879" s="2">
        <f t="shared" si="448"/>
        <v>103.2</v>
      </c>
      <c r="R6879" t="str">
        <f t="shared" si="449"/>
        <v/>
      </c>
    </row>
    <row r="6880" spans="1:18" ht="20.399999999999999" x14ac:dyDescent="0.35">
      <c r="A6880" s="1">
        <v>6878</v>
      </c>
      <c r="B6880" s="1" t="s">
        <v>3017</v>
      </c>
      <c r="C6880" s="1" t="s">
        <v>57</v>
      </c>
      <c r="D6880" s="1">
        <v>2014</v>
      </c>
      <c r="E6880" s="1">
        <v>61000</v>
      </c>
      <c r="F6880" s="1" t="s">
        <v>23</v>
      </c>
      <c r="G6880" s="1" t="s">
        <v>17</v>
      </c>
      <c r="H6880" s="1" t="s">
        <v>18</v>
      </c>
      <c r="I6880" s="1">
        <v>19.5</v>
      </c>
      <c r="J6880" s="1" t="s">
        <v>24</v>
      </c>
      <c r="K6880" s="1" t="s">
        <v>142</v>
      </c>
      <c r="L6880" s="1">
        <v>5</v>
      </c>
      <c r="M6880" s="1" t="s">
        <v>3018</v>
      </c>
      <c r="P6880" s="2">
        <f t="shared" si="448"/>
        <v>75</v>
      </c>
      <c r="Q6880">
        <f t="shared" si="450"/>
        <v>865000</v>
      </c>
      <c r="R6880">
        <f t="shared" si="449"/>
        <v>99.99132947976878</v>
      </c>
    </row>
    <row r="6881" spans="1:18" ht="20.399999999999999" x14ac:dyDescent="0.35">
      <c r="A6881" s="1">
        <v>6879</v>
      </c>
      <c r="B6881" s="1" t="s">
        <v>312</v>
      </c>
      <c r="C6881" s="1" t="s">
        <v>22</v>
      </c>
      <c r="D6881" s="1">
        <v>2013</v>
      </c>
      <c r="E6881" s="1">
        <v>38428</v>
      </c>
      <c r="F6881" s="1" t="s">
        <v>28</v>
      </c>
      <c r="G6881" s="1" t="s">
        <v>17</v>
      </c>
      <c r="H6881" s="1" t="s">
        <v>36</v>
      </c>
      <c r="I6881" s="1">
        <v>19.399999999999999</v>
      </c>
      <c r="J6881" s="1" t="s">
        <v>24</v>
      </c>
      <c r="K6881" s="1" t="s">
        <v>184</v>
      </c>
      <c r="L6881" s="1">
        <v>5</v>
      </c>
      <c r="P6881" s="2">
        <f t="shared" si="448"/>
        <v>86.8</v>
      </c>
      <c r="R6881" t="str">
        <f t="shared" si="449"/>
        <v/>
      </c>
    </row>
    <row r="6882" spans="1:18" ht="20.399999999999999" x14ac:dyDescent="0.35">
      <c r="A6882" s="1">
        <v>6880</v>
      </c>
      <c r="B6882" s="1" t="s">
        <v>1827</v>
      </c>
      <c r="C6882" s="1" t="s">
        <v>27</v>
      </c>
      <c r="D6882" s="1">
        <v>2009</v>
      </c>
      <c r="E6882" s="1">
        <v>95000</v>
      </c>
      <c r="F6882" s="1" t="s">
        <v>23</v>
      </c>
      <c r="G6882" s="1" t="s">
        <v>35</v>
      </c>
      <c r="H6882" s="1" t="s">
        <v>36</v>
      </c>
      <c r="I6882" s="1">
        <v>18.48</v>
      </c>
      <c r="J6882" s="1" t="s">
        <v>24</v>
      </c>
      <c r="P6882" s="2"/>
      <c r="R6882" t="str">
        <f t="shared" si="449"/>
        <v/>
      </c>
    </row>
    <row r="6883" spans="1:18" ht="20.399999999999999" x14ac:dyDescent="0.35">
      <c r="A6883" s="1">
        <v>6881</v>
      </c>
      <c r="B6883" s="1" t="s">
        <v>1047</v>
      </c>
      <c r="C6883" s="1" t="s">
        <v>15</v>
      </c>
      <c r="D6883" s="1">
        <v>2012</v>
      </c>
      <c r="E6883" s="1">
        <v>18000</v>
      </c>
      <c r="F6883" s="1" t="s">
        <v>28</v>
      </c>
      <c r="G6883" s="1" t="s">
        <v>17</v>
      </c>
      <c r="H6883" s="1" t="s">
        <v>18</v>
      </c>
      <c r="I6883" s="1">
        <v>17</v>
      </c>
      <c r="J6883" s="1" t="s">
        <v>24</v>
      </c>
      <c r="K6883" s="1" t="s">
        <v>84</v>
      </c>
      <c r="L6883" s="1">
        <v>5</v>
      </c>
      <c r="P6883" s="2">
        <f t="shared" ref="P6883:P6892" si="451">--LEFT(K6883, FIND(" ", K6883) - 1)</f>
        <v>80</v>
      </c>
      <c r="R6883" t="str">
        <f t="shared" si="449"/>
        <v/>
      </c>
    </row>
    <row r="6884" spans="1:18" ht="20.399999999999999" x14ac:dyDescent="0.35">
      <c r="A6884" s="1">
        <v>6882</v>
      </c>
      <c r="B6884" s="1" t="s">
        <v>1662</v>
      </c>
      <c r="C6884" s="1" t="s">
        <v>27</v>
      </c>
      <c r="D6884" s="1">
        <v>2019</v>
      </c>
      <c r="E6884" s="1">
        <v>7000</v>
      </c>
      <c r="F6884" s="1" t="s">
        <v>23</v>
      </c>
      <c r="G6884" s="1" t="s">
        <v>35</v>
      </c>
      <c r="H6884" s="1" t="s">
        <v>18</v>
      </c>
      <c r="I6884" s="1">
        <v>12.62</v>
      </c>
      <c r="J6884" s="1" t="s">
        <v>24</v>
      </c>
      <c r="K6884" s="1" t="s">
        <v>1056</v>
      </c>
      <c r="L6884" s="1">
        <v>7</v>
      </c>
      <c r="P6884" s="2">
        <f t="shared" si="451"/>
        <v>158</v>
      </c>
      <c r="R6884" t="str">
        <f t="shared" si="449"/>
        <v/>
      </c>
    </row>
    <row r="6885" spans="1:18" ht="20.399999999999999" x14ac:dyDescent="0.35">
      <c r="A6885" s="1">
        <v>6883</v>
      </c>
      <c r="B6885" s="1" t="s">
        <v>1047</v>
      </c>
      <c r="C6885" s="1" t="s">
        <v>53</v>
      </c>
      <c r="D6885" s="1">
        <v>2016</v>
      </c>
      <c r="E6885" s="1">
        <v>24779</v>
      </c>
      <c r="F6885" s="1" t="s">
        <v>28</v>
      </c>
      <c r="G6885" s="1" t="s">
        <v>17</v>
      </c>
      <c r="H6885" s="1" t="s">
        <v>18</v>
      </c>
      <c r="I6885" s="1">
        <v>18.600000000000001</v>
      </c>
      <c r="J6885" s="1" t="s">
        <v>24</v>
      </c>
      <c r="K6885" s="1" t="s">
        <v>368</v>
      </c>
      <c r="L6885" s="1">
        <v>5</v>
      </c>
      <c r="P6885" s="2">
        <f t="shared" si="451"/>
        <v>81.83</v>
      </c>
      <c r="R6885" t="str">
        <f t="shared" si="449"/>
        <v/>
      </c>
    </row>
    <row r="6886" spans="1:18" ht="20.399999999999999" x14ac:dyDescent="0.35">
      <c r="A6886" s="1">
        <v>6884</v>
      </c>
      <c r="B6886" s="1" t="s">
        <v>1714</v>
      </c>
      <c r="C6886" s="1" t="s">
        <v>53</v>
      </c>
      <c r="D6886" s="1">
        <v>2019</v>
      </c>
      <c r="E6886" s="1">
        <v>17431</v>
      </c>
      <c r="F6886" s="1" t="s">
        <v>28</v>
      </c>
      <c r="G6886" s="1" t="s">
        <v>17</v>
      </c>
      <c r="H6886" s="1" t="s">
        <v>18</v>
      </c>
      <c r="I6886" s="1">
        <v>21.5</v>
      </c>
      <c r="J6886" s="1" t="s">
        <v>24</v>
      </c>
      <c r="K6886" s="1" t="s">
        <v>291</v>
      </c>
      <c r="L6886" s="1">
        <v>5</v>
      </c>
      <c r="M6886" s="1" t="s">
        <v>2944</v>
      </c>
      <c r="P6886" s="2">
        <f t="shared" si="451"/>
        <v>81.8</v>
      </c>
      <c r="Q6886">
        <f t="shared" si="450"/>
        <v>579000</v>
      </c>
      <c r="R6886">
        <f t="shared" si="449"/>
        <v>99.985872193436947</v>
      </c>
    </row>
    <row r="6887" spans="1:18" ht="20.399999999999999" x14ac:dyDescent="0.35">
      <c r="A6887" s="1">
        <v>6885</v>
      </c>
      <c r="B6887" s="1" t="s">
        <v>3019</v>
      </c>
      <c r="C6887" s="1" t="s">
        <v>27</v>
      </c>
      <c r="D6887" s="1">
        <v>2008</v>
      </c>
      <c r="E6887" s="1">
        <v>88000</v>
      </c>
      <c r="F6887" s="1" t="s">
        <v>23</v>
      </c>
      <c r="G6887" s="1" t="s">
        <v>17</v>
      </c>
      <c r="H6887" s="1" t="s">
        <v>18</v>
      </c>
      <c r="I6887" s="1">
        <v>12.05</v>
      </c>
      <c r="J6887" s="1" t="s">
        <v>24</v>
      </c>
      <c r="K6887" s="1" t="s">
        <v>266</v>
      </c>
      <c r="L6887" s="1">
        <v>8</v>
      </c>
      <c r="P6887" s="2">
        <f t="shared" si="451"/>
        <v>120</v>
      </c>
      <c r="R6887" t="str">
        <f t="shared" si="449"/>
        <v/>
      </c>
    </row>
    <row r="6888" spans="1:18" ht="20.399999999999999" x14ac:dyDescent="0.35">
      <c r="A6888" s="1">
        <v>6886</v>
      </c>
      <c r="B6888" s="1" t="s">
        <v>392</v>
      </c>
      <c r="C6888" s="1" t="s">
        <v>53</v>
      </c>
      <c r="D6888" s="1">
        <v>2015</v>
      </c>
      <c r="E6888" s="1">
        <v>29347</v>
      </c>
      <c r="F6888" s="1" t="s">
        <v>28</v>
      </c>
      <c r="G6888" s="1" t="s">
        <v>17</v>
      </c>
      <c r="H6888" s="1" t="s">
        <v>18</v>
      </c>
      <c r="I6888" s="1">
        <v>22.5</v>
      </c>
      <c r="J6888" s="1" t="s">
        <v>24</v>
      </c>
      <c r="K6888" s="1" t="s">
        <v>398</v>
      </c>
      <c r="L6888" s="1">
        <v>5</v>
      </c>
      <c r="M6888" s="1" t="s">
        <v>1891</v>
      </c>
      <c r="P6888" s="2">
        <f t="shared" si="451"/>
        <v>67.040000000000006</v>
      </c>
      <c r="Q6888">
        <f t="shared" si="450"/>
        <v>504000</v>
      </c>
      <c r="R6888">
        <f t="shared" si="449"/>
        <v>99.986698412698416</v>
      </c>
    </row>
    <row r="6889" spans="1:18" ht="20.399999999999999" x14ac:dyDescent="0.35">
      <c r="A6889" s="1">
        <v>6887</v>
      </c>
      <c r="B6889" s="1" t="s">
        <v>1729</v>
      </c>
      <c r="C6889" s="1" t="s">
        <v>129</v>
      </c>
      <c r="D6889" s="1">
        <v>2015</v>
      </c>
      <c r="E6889" s="1">
        <v>24000</v>
      </c>
      <c r="F6889" s="1" t="s">
        <v>23</v>
      </c>
      <c r="G6889" s="1" t="s">
        <v>17</v>
      </c>
      <c r="H6889" s="1" t="s">
        <v>18</v>
      </c>
      <c r="I6889" s="1">
        <v>26.21</v>
      </c>
      <c r="J6889" s="1" t="s">
        <v>24</v>
      </c>
      <c r="K6889" s="1" t="s">
        <v>80</v>
      </c>
      <c r="L6889" s="1">
        <v>5</v>
      </c>
      <c r="P6889" s="2">
        <f t="shared" si="451"/>
        <v>88.5</v>
      </c>
      <c r="R6889" t="str">
        <f t="shared" si="449"/>
        <v/>
      </c>
    </row>
    <row r="6890" spans="1:18" ht="20.399999999999999" x14ac:dyDescent="0.35">
      <c r="A6890" s="1">
        <v>6888</v>
      </c>
      <c r="B6890" s="1" t="s">
        <v>2398</v>
      </c>
      <c r="C6890" s="1" t="s">
        <v>34</v>
      </c>
      <c r="D6890" s="1">
        <v>2016</v>
      </c>
      <c r="E6890" s="1">
        <v>60249</v>
      </c>
      <c r="F6890" s="1" t="s">
        <v>23</v>
      </c>
      <c r="G6890" s="1" t="s">
        <v>35</v>
      </c>
      <c r="H6890" s="1" t="s">
        <v>18</v>
      </c>
      <c r="I6890" s="1">
        <v>18.25</v>
      </c>
      <c r="J6890" s="1" t="s">
        <v>24</v>
      </c>
      <c r="K6890" s="1" t="s">
        <v>186</v>
      </c>
      <c r="L6890" s="1">
        <v>5</v>
      </c>
      <c r="M6890" s="1" t="s">
        <v>2579</v>
      </c>
      <c r="P6890" s="2">
        <f t="shared" si="451"/>
        <v>187.74</v>
      </c>
      <c r="Q6890">
        <f t="shared" si="450"/>
        <v>5314000</v>
      </c>
      <c r="R6890">
        <f t="shared" si="449"/>
        <v>99.996467068121945</v>
      </c>
    </row>
    <row r="6891" spans="1:18" ht="20.399999999999999" x14ac:dyDescent="0.35">
      <c r="A6891" s="1">
        <v>6889</v>
      </c>
      <c r="B6891" s="1" t="s">
        <v>1437</v>
      </c>
      <c r="C6891" s="1" t="s">
        <v>15</v>
      </c>
      <c r="D6891" s="1">
        <v>2017</v>
      </c>
      <c r="E6891" s="1">
        <v>15000</v>
      </c>
      <c r="F6891" s="1" t="s">
        <v>28</v>
      </c>
      <c r="G6891" s="1" t="s">
        <v>17</v>
      </c>
      <c r="H6891" s="1" t="s">
        <v>18</v>
      </c>
      <c r="I6891" s="1">
        <v>20.73</v>
      </c>
      <c r="J6891" s="1" t="s">
        <v>24</v>
      </c>
      <c r="K6891" s="1" t="s">
        <v>273</v>
      </c>
      <c r="L6891" s="1">
        <v>5</v>
      </c>
      <c r="P6891" s="2">
        <f t="shared" si="451"/>
        <v>91.1</v>
      </c>
      <c r="R6891" t="str">
        <f t="shared" si="449"/>
        <v/>
      </c>
    </row>
    <row r="6892" spans="1:18" ht="20.399999999999999" x14ac:dyDescent="0.35">
      <c r="A6892" s="1">
        <v>6890</v>
      </c>
      <c r="B6892" s="1" t="s">
        <v>3020</v>
      </c>
      <c r="C6892" s="1" t="s">
        <v>57</v>
      </c>
      <c r="D6892" s="1">
        <v>2018</v>
      </c>
      <c r="E6892" s="1">
        <v>3013</v>
      </c>
      <c r="F6892" s="1" t="s">
        <v>23</v>
      </c>
      <c r="G6892" s="1" t="s">
        <v>17</v>
      </c>
      <c r="H6892" s="1" t="s">
        <v>18</v>
      </c>
      <c r="I6892" s="1">
        <v>24.4</v>
      </c>
      <c r="J6892" s="1" t="s">
        <v>24</v>
      </c>
      <c r="K6892" s="1" t="s">
        <v>3021</v>
      </c>
      <c r="L6892" s="1">
        <v>5</v>
      </c>
      <c r="M6892" s="1" t="s">
        <v>395</v>
      </c>
      <c r="P6892" s="2">
        <f t="shared" si="451"/>
        <v>98.63</v>
      </c>
      <c r="Q6892">
        <f t="shared" si="450"/>
        <v>911999.99999999988</v>
      </c>
      <c r="R6892">
        <f t="shared" si="449"/>
        <v>99.98918530701755</v>
      </c>
    </row>
    <row r="6893" spans="1:18" ht="20.399999999999999" x14ac:dyDescent="0.35">
      <c r="A6893" s="1">
        <v>6891</v>
      </c>
      <c r="B6893" s="1" t="s">
        <v>551</v>
      </c>
      <c r="C6893" s="1" t="s">
        <v>57</v>
      </c>
      <c r="D6893" s="1">
        <v>2013</v>
      </c>
      <c r="E6893" s="1">
        <v>60000</v>
      </c>
      <c r="F6893" s="1" t="s">
        <v>23</v>
      </c>
      <c r="G6893" s="1" t="s">
        <v>17</v>
      </c>
      <c r="H6893" s="1" t="s">
        <v>18</v>
      </c>
      <c r="I6893" s="1">
        <v>23.59</v>
      </c>
      <c r="J6893" s="1" t="s">
        <v>24</v>
      </c>
      <c r="K6893" s="1" t="s">
        <v>188</v>
      </c>
      <c r="L6893" s="1">
        <v>5</v>
      </c>
      <c r="P6893" s="2"/>
      <c r="R6893" t="str">
        <f t="shared" si="449"/>
        <v/>
      </c>
    </row>
    <row r="6894" spans="1:18" ht="20.399999999999999" x14ac:dyDescent="0.35">
      <c r="A6894" s="1">
        <v>6892</v>
      </c>
      <c r="B6894" s="1" t="s">
        <v>178</v>
      </c>
      <c r="C6894" s="1" t="s">
        <v>39</v>
      </c>
      <c r="D6894" s="1">
        <v>2013</v>
      </c>
      <c r="E6894" s="1">
        <v>83503</v>
      </c>
      <c r="F6894" s="1" t="s">
        <v>23</v>
      </c>
      <c r="G6894" s="1" t="s">
        <v>17</v>
      </c>
      <c r="H6894" s="1" t="s">
        <v>18</v>
      </c>
      <c r="I6894" s="1">
        <v>15.1</v>
      </c>
      <c r="J6894" s="1" t="s">
        <v>24</v>
      </c>
      <c r="K6894" s="1" t="s">
        <v>167</v>
      </c>
      <c r="L6894" s="1">
        <v>7</v>
      </c>
      <c r="P6894" s="2">
        <f>--LEFT(K6894, FIND(" ", K6894) - 1)</f>
        <v>140</v>
      </c>
      <c r="R6894" t="str">
        <f t="shared" si="449"/>
        <v/>
      </c>
    </row>
    <row r="6895" spans="1:18" ht="20.399999999999999" x14ac:dyDescent="0.35">
      <c r="A6895" s="1">
        <v>6893</v>
      </c>
      <c r="B6895" s="1" t="s">
        <v>910</v>
      </c>
      <c r="C6895" s="1" t="s">
        <v>15</v>
      </c>
      <c r="D6895" s="1">
        <v>2011</v>
      </c>
      <c r="E6895" s="1">
        <v>69000</v>
      </c>
      <c r="F6895" s="1" t="s">
        <v>23</v>
      </c>
      <c r="G6895" s="1" t="s">
        <v>17</v>
      </c>
      <c r="H6895" s="1" t="s">
        <v>36</v>
      </c>
      <c r="I6895" s="1">
        <v>18.3</v>
      </c>
      <c r="J6895" s="1" t="s">
        <v>24</v>
      </c>
      <c r="K6895" s="1" t="s">
        <v>911</v>
      </c>
      <c r="L6895" s="1">
        <v>5</v>
      </c>
      <c r="P6895" s="2">
        <f>--LEFT(K6895, FIND(" ", K6895) - 1)</f>
        <v>147.9</v>
      </c>
      <c r="R6895" t="str">
        <f t="shared" si="449"/>
        <v/>
      </c>
    </row>
    <row r="6896" spans="1:18" ht="20.399999999999999" x14ac:dyDescent="0.35">
      <c r="A6896" s="1">
        <v>6894</v>
      </c>
      <c r="B6896" s="1" t="s">
        <v>1932</v>
      </c>
      <c r="C6896" s="1" t="s">
        <v>57</v>
      </c>
      <c r="D6896" s="1">
        <v>2018</v>
      </c>
      <c r="E6896" s="1">
        <v>54000</v>
      </c>
      <c r="F6896" s="1" t="s">
        <v>28</v>
      </c>
      <c r="G6896" s="1" t="s">
        <v>17</v>
      </c>
      <c r="H6896" s="1" t="s">
        <v>18</v>
      </c>
      <c r="I6896" s="1">
        <v>21.1</v>
      </c>
      <c r="J6896" s="1" t="s">
        <v>24</v>
      </c>
      <c r="K6896" s="1" t="s">
        <v>41</v>
      </c>
      <c r="L6896" s="1">
        <v>5</v>
      </c>
      <c r="P6896" s="2">
        <f>--LEFT(K6896, FIND(" ", K6896) - 1)</f>
        <v>55.2</v>
      </c>
      <c r="R6896" t="str">
        <f t="shared" si="449"/>
        <v/>
      </c>
    </row>
    <row r="6897" spans="1:18" ht="20.399999999999999" x14ac:dyDescent="0.35">
      <c r="A6897" s="1">
        <v>6895</v>
      </c>
      <c r="B6897" s="1" t="s">
        <v>198</v>
      </c>
      <c r="C6897" s="1" t="s">
        <v>74</v>
      </c>
      <c r="D6897" s="1">
        <v>2013</v>
      </c>
      <c r="E6897" s="1">
        <v>49000</v>
      </c>
      <c r="F6897" s="1" t="s">
        <v>23</v>
      </c>
      <c r="G6897" s="1" t="s">
        <v>17</v>
      </c>
      <c r="H6897" s="1" t="s">
        <v>18</v>
      </c>
      <c r="I6897" s="1">
        <v>23.2</v>
      </c>
      <c r="J6897" s="1" t="s">
        <v>24</v>
      </c>
      <c r="K6897" s="1" t="s">
        <v>199</v>
      </c>
      <c r="L6897" s="1">
        <v>5</v>
      </c>
      <c r="P6897" s="2">
        <f>--LEFT(K6897, FIND(" ", K6897) - 1)</f>
        <v>73.94</v>
      </c>
      <c r="R6897" t="str">
        <f t="shared" si="449"/>
        <v/>
      </c>
    </row>
    <row r="6898" spans="1:18" ht="20.399999999999999" x14ac:dyDescent="0.35">
      <c r="A6898" s="1">
        <v>6896</v>
      </c>
      <c r="B6898" s="1" t="s">
        <v>737</v>
      </c>
      <c r="C6898" s="1" t="s">
        <v>39</v>
      </c>
      <c r="D6898" s="1">
        <v>2013</v>
      </c>
      <c r="E6898" s="1">
        <v>86000</v>
      </c>
      <c r="F6898" s="1" t="s">
        <v>23</v>
      </c>
      <c r="G6898" s="1" t="s">
        <v>17</v>
      </c>
      <c r="H6898" s="1" t="s">
        <v>18</v>
      </c>
      <c r="I6898" s="1">
        <v>23.59</v>
      </c>
      <c r="J6898" s="1" t="s">
        <v>24</v>
      </c>
      <c r="K6898" s="1" t="s">
        <v>188</v>
      </c>
      <c r="L6898" s="1">
        <v>5</v>
      </c>
      <c r="P6898" s="2"/>
      <c r="R6898" t="str">
        <f t="shared" si="449"/>
        <v/>
      </c>
    </row>
    <row r="6899" spans="1:18" ht="20.399999999999999" x14ac:dyDescent="0.35">
      <c r="A6899" s="1">
        <v>6897</v>
      </c>
      <c r="B6899" s="1" t="s">
        <v>397</v>
      </c>
      <c r="C6899" s="1" t="s">
        <v>27</v>
      </c>
      <c r="D6899" s="1">
        <v>2010</v>
      </c>
      <c r="E6899" s="1">
        <v>36000</v>
      </c>
      <c r="F6899" s="1" t="s">
        <v>28</v>
      </c>
      <c r="G6899" s="1" t="s">
        <v>17</v>
      </c>
      <c r="H6899" s="1" t="s">
        <v>36</v>
      </c>
      <c r="I6899" s="1">
        <v>22.5</v>
      </c>
      <c r="J6899" s="1" t="s">
        <v>24</v>
      </c>
      <c r="K6899" s="1" t="s">
        <v>398</v>
      </c>
      <c r="L6899" s="1">
        <v>5</v>
      </c>
      <c r="M6899" s="1" t="s">
        <v>2085</v>
      </c>
      <c r="P6899" s="2">
        <f>--LEFT(K6899, FIND(" ", K6899) - 1)</f>
        <v>67.040000000000006</v>
      </c>
      <c r="Q6899">
        <f t="shared" si="450"/>
        <v>551000</v>
      </c>
      <c r="R6899">
        <f t="shared" si="449"/>
        <v>99.987833030852997</v>
      </c>
    </row>
    <row r="6900" spans="1:18" ht="20.399999999999999" x14ac:dyDescent="0.35">
      <c r="A6900" s="1">
        <v>6898</v>
      </c>
      <c r="B6900" s="1" t="s">
        <v>2445</v>
      </c>
      <c r="C6900" s="1" t="s">
        <v>34</v>
      </c>
      <c r="D6900" s="1">
        <v>2018</v>
      </c>
      <c r="E6900" s="1">
        <v>12899</v>
      </c>
      <c r="F6900" s="1" t="s">
        <v>28</v>
      </c>
      <c r="G6900" s="1" t="s">
        <v>17</v>
      </c>
      <c r="H6900" s="1" t="s">
        <v>18</v>
      </c>
      <c r="I6900" s="1">
        <v>15.85</v>
      </c>
      <c r="J6900" s="1" t="s">
        <v>24</v>
      </c>
      <c r="K6900" s="1" t="s">
        <v>890</v>
      </c>
      <c r="L6900" s="1">
        <v>5</v>
      </c>
      <c r="P6900" s="2">
        <f>--LEFT(K6900, FIND(" ", K6900) - 1)</f>
        <v>110.4</v>
      </c>
      <c r="R6900" t="str">
        <f t="shared" si="449"/>
        <v/>
      </c>
    </row>
    <row r="6901" spans="1:18" ht="20.399999999999999" x14ac:dyDescent="0.35">
      <c r="A6901" s="1">
        <v>6899</v>
      </c>
      <c r="B6901" s="1" t="s">
        <v>1161</v>
      </c>
      <c r="C6901" s="1" t="s">
        <v>74</v>
      </c>
      <c r="D6901" s="1">
        <v>2016</v>
      </c>
      <c r="E6901" s="1">
        <v>56839</v>
      </c>
      <c r="F6901" s="1" t="s">
        <v>23</v>
      </c>
      <c r="G6901" s="1" t="s">
        <v>35</v>
      </c>
      <c r="H6901" s="1" t="s">
        <v>18</v>
      </c>
      <c r="I6901" s="1">
        <v>19.600000000000001</v>
      </c>
      <c r="J6901" s="1" t="s">
        <v>24</v>
      </c>
      <c r="K6901" s="1" t="s">
        <v>95</v>
      </c>
      <c r="L6901" s="1">
        <v>5</v>
      </c>
      <c r="M6901" s="1" t="s">
        <v>1162</v>
      </c>
      <c r="P6901" s="2">
        <f>--LEFT(K6901, FIND(" ", K6901) - 1)</f>
        <v>108.45</v>
      </c>
      <c r="Q6901">
        <f t="shared" si="450"/>
        <v>1505000</v>
      </c>
      <c r="R6901">
        <f t="shared" si="449"/>
        <v>99.992794019933555</v>
      </c>
    </row>
    <row r="6902" spans="1:18" ht="20.399999999999999" x14ac:dyDescent="0.35">
      <c r="A6902" s="1">
        <v>6900</v>
      </c>
      <c r="B6902" s="1" t="s">
        <v>3022</v>
      </c>
      <c r="C6902" s="1" t="s">
        <v>22</v>
      </c>
      <c r="D6902" s="1">
        <v>2012</v>
      </c>
      <c r="E6902" s="1">
        <v>46972</v>
      </c>
      <c r="F6902" s="1" t="s">
        <v>28</v>
      </c>
      <c r="G6902" s="1" t="s">
        <v>17</v>
      </c>
      <c r="H6902" s="1" t="s">
        <v>18</v>
      </c>
      <c r="I6902" s="1">
        <v>22</v>
      </c>
      <c r="J6902" s="1" t="s">
        <v>24</v>
      </c>
      <c r="K6902" s="1" t="s">
        <v>291</v>
      </c>
      <c r="L6902" s="1">
        <v>5</v>
      </c>
      <c r="P6902" s="2">
        <f>--LEFT(K6902, FIND(" ", K6902) - 1)</f>
        <v>81.8</v>
      </c>
      <c r="R6902" t="str">
        <f t="shared" si="449"/>
        <v/>
      </c>
    </row>
    <row r="6903" spans="1:18" ht="20.399999999999999" x14ac:dyDescent="0.35">
      <c r="A6903" s="1">
        <v>6901</v>
      </c>
      <c r="B6903" s="1" t="s">
        <v>1226</v>
      </c>
      <c r="C6903" s="1" t="s">
        <v>34</v>
      </c>
      <c r="D6903" s="1">
        <v>2015</v>
      </c>
      <c r="E6903" s="1">
        <v>96012</v>
      </c>
      <c r="F6903" s="1" t="s">
        <v>23</v>
      </c>
      <c r="G6903" s="1" t="s">
        <v>17</v>
      </c>
      <c r="H6903" s="1" t="s">
        <v>18</v>
      </c>
      <c r="I6903" s="1">
        <v>14.95</v>
      </c>
      <c r="J6903" s="1" t="s">
        <v>24</v>
      </c>
      <c r="K6903" s="1" t="s">
        <v>505</v>
      </c>
      <c r="L6903" s="1">
        <v>7</v>
      </c>
      <c r="M6903" s="1" t="s">
        <v>2823</v>
      </c>
      <c r="P6903" s="2">
        <f>--LEFT(K6903, FIND(" ", K6903) - 1)</f>
        <v>93.7</v>
      </c>
      <c r="Q6903">
        <f t="shared" si="450"/>
        <v>1191000</v>
      </c>
      <c r="R6903">
        <f t="shared" si="449"/>
        <v>99.992132661628887</v>
      </c>
    </row>
    <row r="6904" spans="1:18" ht="20.399999999999999" x14ac:dyDescent="0.35">
      <c r="A6904" s="1">
        <v>6902</v>
      </c>
      <c r="B6904" s="1" t="s">
        <v>1721</v>
      </c>
      <c r="C6904" s="1" t="s">
        <v>53</v>
      </c>
      <c r="D6904" s="1">
        <v>2012</v>
      </c>
      <c r="E6904" s="1">
        <v>59311</v>
      </c>
      <c r="F6904" s="1" t="s">
        <v>28</v>
      </c>
      <c r="G6904" s="1" t="s">
        <v>17</v>
      </c>
      <c r="H6904" s="1" t="s">
        <v>18</v>
      </c>
      <c r="I6904" s="1">
        <v>18.3</v>
      </c>
      <c r="J6904" s="1" t="s">
        <v>24</v>
      </c>
      <c r="P6904" s="2"/>
      <c r="R6904" t="str">
        <f t="shared" si="449"/>
        <v/>
      </c>
    </row>
    <row r="6905" spans="1:18" ht="20.399999999999999" x14ac:dyDescent="0.35">
      <c r="A6905" s="1">
        <v>6903</v>
      </c>
      <c r="B6905" s="1" t="s">
        <v>1105</v>
      </c>
      <c r="C6905" s="1" t="s">
        <v>129</v>
      </c>
      <c r="D6905" s="1">
        <v>2010</v>
      </c>
      <c r="E6905" s="1">
        <v>90000</v>
      </c>
      <c r="F6905" s="1" t="s">
        <v>28</v>
      </c>
      <c r="G6905" s="1" t="s">
        <v>35</v>
      </c>
      <c r="H6905" s="1" t="s">
        <v>145</v>
      </c>
      <c r="I6905" s="1">
        <v>10.1</v>
      </c>
      <c r="J6905" s="1" t="s">
        <v>24</v>
      </c>
      <c r="K6905" s="1" t="s">
        <v>270</v>
      </c>
      <c r="L6905" s="1">
        <v>5</v>
      </c>
      <c r="P6905" s="2">
        <f t="shared" ref="P6905:P6948" si="452">--LEFT(K6905, FIND(" ", K6905) - 1)</f>
        <v>152</v>
      </c>
      <c r="R6905" t="str">
        <f t="shared" si="449"/>
        <v/>
      </c>
    </row>
    <row r="6906" spans="1:18" ht="20.399999999999999" x14ac:dyDescent="0.35">
      <c r="A6906" s="1">
        <v>6904</v>
      </c>
      <c r="B6906" s="1" t="s">
        <v>3023</v>
      </c>
      <c r="C6906" s="1" t="s">
        <v>53</v>
      </c>
      <c r="D6906" s="1">
        <v>2016</v>
      </c>
      <c r="E6906" s="1">
        <v>32835</v>
      </c>
      <c r="F6906" s="1" t="s">
        <v>23</v>
      </c>
      <c r="G6906" s="1" t="s">
        <v>17</v>
      </c>
      <c r="H6906" s="1" t="s">
        <v>18</v>
      </c>
      <c r="I6906" s="1">
        <v>20.5</v>
      </c>
      <c r="J6906" s="1" t="s">
        <v>24</v>
      </c>
      <c r="K6906" s="1" t="s">
        <v>1254</v>
      </c>
      <c r="L6906" s="1">
        <v>5</v>
      </c>
      <c r="M6906" s="1" t="s">
        <v>3024</v>
      </c>
      <c r="P6906" s="2">
        <f t="shared" si="452"/>
        <v>91.7</v>
      </c>
      <c r="Q6906">
        <f t="shared" si="450"/>
        <v>860000</v>
      </c>
      <c r="R6906">
        <f t="shared" si="449"/>
        <v>99.989337209302334</v>
      </c>
    </row>
    <row r="6907" spans="1:18" ht="20.399999999999999" x14ac:dyDescent="0.35">
      <c r="A6907" s="1">
        <v>6905</v>
      </c>
      <c r="B6907" s="1" t="s">
        <v>683</v>
      </c>
      <c r="C6907" s="1" t="s">
        <v>53</v>
      </c>
      <c r="D6907" s="1">
        <v>2017</v>
      </c>
      <c r="E6907" s="1">
        <v>60739</v>
      </c>
      <c r="F6907" s="1" t="s">
        <v>23</v>
      </c>
      <c r="G6907" s="1" t="s">
        <v>35</v>
      </c>
      <c r="H6907" s="1" t="s">
        <v>18</v>
      </c>
      <c r="I6907" s="1">
        <v>17.010000000000002</v>
      </c>
      <c r="J6907" s="1" t="s">
        <v>24</v>
      </c>
      <c r="K6907" s="1" t="s">
        <v>25</v>
      </c>
      <c r="L6907" s="1">
        <v>5</v>
      </c>
      <c r="P6907" s="2">
        <f t="shared" si="452"/>
        <v>126.2</v>
      </c>
      <c r="R6907" t="str">
        <f t="shared" si="449"/>
        <v/>
      </c>
    </row>
    <row r="6908" spans="1:18" ht="20.399999999999999" x14ac:dyDescent="0.35">
      <c r="A6908" s="1">
        <v>6906</v>
      </c>
      <c r="B6908" s="1" t="s">
        <v>3025</v>
      </c>
      <c r="C6908" s="1" t="s">
        <v>15</v>
      </c>
      <c r="D6908" s="1">
        <v>2017</v>
      </c>
      <c r="E6908" s="1">
        <v>19476</v>
      </c>
      <c r="F6908" s="1" t="s">
        <v>28</v>
      </c>
      <c r="G6908" s="1" t="s">
        <v>35</v>
      </c>
      <c r="H6908" s="1" t="s">
        <v>18</v>
      </c>
      <c r="I6908" s="1">
        <v>19</v>
      </c>
      <c r="J6908" s="1" t="s">
        <v>24</v>
      </c>
      <c r="K6908" s="1" t="s">
        <v>853</v>
      </c>
      <c r="L6908" s="1">
        <v>4</v>
      </c>
      <c r="P6908" s="2">
        <f t="shared" si="452"/>
        <v>160</v>
      </c>
      <c r="R6908" t="str">
        <f t="shared" si="449"/>
        <v/>
      </c>
    </row>
    <row r="6909" spans="1:18" ht="20.399999999999999" x14ac:dyDescent="0.35">
      <c r="A6909" s="1">
        <v>6907</v>
      </c>
      <c r="B6909" s="1" t="s">
        <v>1319</v>
      </c>
      <c r="C6909" s="1" t="s">
        <v>15</v>
      </c>
      <c r="D6909" s="1">
        <v>2017</v>
      </c>
      <c r="E6909" s="1">
        <v>15000</v>
      </c>
      <c r="F6909" s="1" t="s">
        <v>28</v>
      </c>
      <c r="G6909" s="1" t="s">
        <v>17</v>
      </c>
      <c r="H6909" s="1" t="s">
        <v>18</v>
      </c>
      <c r="I6909" s="1">
        <v>18.88</v>
      </c>
      <c r="J6909" s="1" t="s">
        <v>24</v>
      </c>
      <c r="K6909" s="1" t="s">
        <v>461</v>
      </c>
      <c r="L6909" s="1">
        <v>5</v>
      </c>
      <c r="P6909" s="2">
        <f t="shared" si="452"/>
        <v>123.24</v>
      </c>
      <c r="R6909" t="str">
        <f t="shared" si="449"/>
        <v/>
      </c>
    </row>
    <row r="6910" spans="1:18" ht="20.399999999999999" x14ac:dyDescent="0.35">
      <c r="A6910" s="1">
        <v>6908</v>
      </c>
      <c r="B6910" s="1" t="s">
        <v>232</v>
      </c>
      <c r="C6910" s="1" t="s">
        <v>39</v>
      </c>
      <c r="D6910" s="1">
        <v>2011</v>
      </c>
      <c r="E6910" s="1">
        <v>53000</v>
      </c>
      <c r="F6910" s="1" t="s">
        <v>23</v>
      </c>
      <c r="G6910" s="1" t="s">
        <v>35</v>
      </c>
      <c r="H6910" s="1" t="s">
        <v>18</v>
      </c>
      <c r="I6910" s="1">
        <v>14.74</v>
      </c>
      <c r="J6910" s="1" t="s">
        <v>24</v>
      </c>
      <c r="K6910" s="1" t="s">
        <v>233</v>
      </c>
      <c r="L6910" s="1">
        <v>5</v>
      </c>
      <c r="P6910" s="2">
        <f t="shared" si="452"/>
        <v>270.89999999999998</v>
      </c>
      <c r="R6910" t="str">
        <f t="shared" si="449"/>
        <v/>
      </c>
    </row>
    <row r="6911" spans="1:18" ht="20.399999999999999" x14ac:dyDescent="0.35">
      <c r="A6911" s="1">
        <v>6909</v>
      </c>
      <c r="B6911" s="1" t="s">
        <v>144</v>
      </c>
      <c r="C6911" s="1" t="s">
        <v>27</v>
      </c>
      <c r="D6911" s="1">
        <v>2016</v>
      </c>
      <c r="E6911" s="1">
        <v>20000</v>
      </c>
      <c r="F6911" s="1" t="s">
        <v>28</v>
      </c>
      <c r="G6911" s="1" t="s">
        <v>17</v>
      </c>
      <c r="H6911" s="1" t="s">
        <v>36</v>
      </c>
      <c r="I6911" s="1">
        <v>18.899999999999999</v>
      </c>
      <c r="J6911" s="1" t="s">
        <v>24</v>
      </c>
      <c r="K6911" s="1" t="s">
        <v>110</v>
      </c>
      <c r="L6911" s="1">
        <v>5</v>
      </c>
      <c r="P6911" s="2">
        <f t="shared" si="452"/>
        <v>82</v>
      </c>
      <c r="R6911" t="str">
        <f t="shared" si="449"/>
        <v/>
      </c>
    </row>
    <row r="6912" spans="1:18" ht="20.399999999999999" x14ac:dyDescent="0.35">
      <c r="A6912" s="1">
        <v>6910</v>
      </c>
      <c r="B6912" s="1" t="s">
        <v>2134</v>
      </c>
      <c r="C6912" s="1" t="s">
        <v>39</v>
      </c>
      <c r="D6912" s="1">
        <v>2008</v>
      </c>
      <c r="E6912" s="1">
        <v>67000</v>
      </c>
      <c r="F6912" s="1" t="s">
        <v>23</v>
      </c>
      <c r="G6912" s="1" t="s">
        <v>35</v>
      </c>
      <c r="H6912" s="1" t="s">
        <v>18</v>
      </c>
      <c r="I6912" s="1">
        <v>8.6999999999999993</v>
      </c>
      <c r="J6912" s="1" t="s">
        <v>24</v>
      </c>
      <c r="K6912" s="1" t="s">
        <v>2135</v>
      </c>
      <c r="L6912" s="1">
        <v>5</v>
      </c>
      <c r="P6912" s="2">
        <f t="shared" si="452"/>
        <v>224.34</v>
      </c>
      <c r="R6912" t="str">
        <f t="shared" si="449"/>
        <v/>
      </c>
    </row>
    <row r="6913" spans="1:18" ht="20.399999999999999" x14ac:dyDescent="0.35">
      <c r="A6913" s="1">
        <v>6911</v>
      </c>
      <c r="B6913" s="1" t="s">
        <v>91</v>
      </c>
      <c r="C6913" s="1" t="s">
        <v>74</v>
      </c>
      <c r="D6913" s="1">
        <v>2009</v>
      </c>
      <c r="E6913" s="1">
        <v>140000</v>
      </c>
      <c r="F6913" s="1" t="s">
        <v>23</v>
      </c>
      <c r="G6913" s="1" t="s">
        <v>17</v>
      </c>
      <c r="H6913" s="1" t="s">
        <v>36</v>
      </c>
      <c r="I6913" s="1">
        <v>12.8</v>
      </c>
      <c r="J6913" s="1" t="s">
        <v>24</v>
      </c>
      <c r="K6913" s="1" t="s">
        <v>93</v>
      </c>
      <c r="L6913" s="1">
        <v>7</v>
      </c>
      <c r="P6913" s="2">
        <f t="shared" si="452"/>
        <v>102</v>
      </c>
      <c r="R6913" t="str">
        <f t="shared" si="449"/>
        <v/>
      </c>
    </row>
    <row r="6914" spans="1:18" ht="20.399999999999999" x14ac:dyDescent="0.35">
      <c r="A6914" s="1">
        <v>6912</v>
      </c>
      <c r="B6914" s="1" t="s">
        <v>1379</v>
      </c>
      <c r="C6914" s="1" t="s">
        <v>61</v>
      </c>
      <c r="D6914" s="1">
        <v>2011</v>
      </c>
      <c r="E6914" s="1">
        <v>25000</v>
      </c>
      <c r="F6914" s="1" t="s">
        <v>28</v>
      </c>
      <c r="G6914" s="1" t="s">
        <v>35</v>
      </c>
      <c r="H6914" s="1" t="s">
        <v>36</v>
      </c>
      <c r="I6914" s="1">
        <v>11.7</v>
      </c>
      <c r="J6914" s="1" t="s">
        <v>24</v>
      </c>
      <c r="K6914" s="1" t="s">
        <v>507</v>
      </c>
      <c r="L6914" s="1">
        <v>5</v>
      </c>
      <c r="P6914" s="2">
        <f t="shared" si="452"/>
        <v>177.6</v>
      </c>
      <c r="R6914" t="str">
        <f t="shared" si="449"/>
        <v/>
      </c>
    </row>
    <row r="6915" spans="1:18" ht="20.399999999999999" x14ac:dyDescent="0.35">
      <c r="A6915" s="1">
        <v>6913</v>
      </c>
      <c r="B6915" s="1" t="s">
        <v>392</v>
      </c>
      <c r="C6915" s="1" t="s">
        <v>43</v>
      </c>
      <c r="D6915" s="1">
        <v>2007</v>
      </c>
      <c r="E6915" s="1">
        <v>69000</v>
      </c>
      <c r="F6915" s="1" t="s">
        <v>28</v>
      </c>
      <c r="G6915" s="1" t="s">
        <v>17</v>
      </c>
      <c r="H6915" s="1" t="s">
        <v>36</v>
      </c>
      <c r="I6915" s="1">
        <v>18.899999999999999</v>
      </c>
      <c r="J6915" s="1" t="s">
        <v>24</v>
      </c>
      <c r="K6915" s="1" t="s">
        <v>88</v>
      </c>
      <c r="L6915" s="1">
        <v>5</v>
      </c>
      <c r="P6915" s="2">
        <f t="shared" si="452"/>
        <v>67.099999999999994</v>
      </c>
      <c r="R6915" t="str">
        <f t="shared" si="449"/>
        <v/>
      </c>
    </row>
    <row r="6916" spans="1:18" ht="20.399999999999999" x14ac:dyDescent="0.35">
      <c r="A6916" s="1">
        <v>6914</v>
      </c>
      <c r="B6916" s="1" t="s">
        <v>1573</v>
      </c>
      <c r="C6916" s="1" t="s">
        <v>39</v>
      </c>
      <c r="D6916" s="1">
        <v>2013</v>
      </c>
      <c r="E6916" s="1">
        <v>65461</v>
      </c>
      <c r="F6916" s="1" t="s">
        <v>23</v>
      </c>
      <c r="G6916" s="1" t="s">
        <v>17</v>
      </c>
      <c r="H6916" s="1" t="s">
        <v>18</v>
      </c>
      <c r="I6916" s="1">
        <v>21.9</v>
      </c>
      <c r="J6916" s="1" t="s">
        <v>24</v>
      </c>
      <c r="K6916" s="1" t="s">
        <v>219</v>
      </c>
      <c r="L6916" s="1">
        <v>5</v>
      </c>
      <c r="P6916" s="2">
        <f t="shared" si="452"/>
        <v>90</v>
      </c>
      <c r="R6916" t="str">
        <f t="shared" si="449"/>
        <v/>
      </c>
    </row>
    <row r="6917" spans="1:18" ht="20.399999999999999" x14ac:dyDescent="0.35">
      <c r="A6917" s="1">
        <v>6915</v>
      </c>
      <c r="B6917" s="1" t="s">
        <v>712</v>
      </c>
      <c r="C6917" s="1" t="s">
        <v>57</v>
      </c>
      <c r="D6917" s="1">
        <v>2014</v>
      </c>
      <c r="E6917" s="1">
        <v>33000</v>
      </c>
      <c r="F6917" s="1" t="s">
        <v>28</v>
      </c>
      <c r="G6917" s="1" t="s">
        <v>17</v>
      </c>
      <c r="H6917" s="1" t="s">
        <v>18</v>
      </c>
      <c r="I6917" s="1">
        <v>18.600000000000001</v>
      </c>
      <c r="J6917" s="1" t="s">
        <v>24</v>
      </c>
      <c r="K6917" s="1" t="s">
        <v>733</v>
      </c>
      <c r="L6917" s="1">
        <v>5</v>
      </c>
      <c r="P6917" s="2">
        <f t="shared" si="452"/>
        <v>85.8</v>
      </c>
      <c r="R6917" t="str">
        <f t="shared" si="449"/>
        <v/>
      </c>
    </row>
    <row r="6918" spans="1:18" ht="20.399999999999999" x14ac:dyDescent="0.35">
      <c r="A6918" s="1">
        <v>6916</v>
      </c>
      <c r="B6918" s="1" t="s">
        <v>2015</v>
      </c>
      <c r="C6918" s="1" t="s">
        <v>129</v>
      </c>
      <c r="D6918" s="1">
        <v>2011</v>
      </c>
      <c r="E6918" s="1">
        <v>52000</v>
      </c>
      <c r="F6918" s="1" t="s">
        <v>28</v>
      </c>
      <c r="G6918" s="1" t="s">
        <v>17</v>
      </c>
      <c r="H6918" s="1" t="s">
        <v>18</v>
      </c>
      <c r="I6918" s="1">
        <v>17</v>
      </c>
      <c r="J6918" s="1" t="s">
        <v>24</v>
      </c>
      <c r="K6918" s="1" t="s">
        <v>466</v>
      </c>
      <c r="L6918" s="1">
        <v>5</v>
      </c>
      <c r="P6918" s="2">
        <f t="shared" si="452"/>
        <v>118</v>
      </c>
      <c r="R6918" t="str">
        <f t="shared" si="449"/>
        <v/>
      </c>
    </row>
    <row r="6919" spans="1:18" ht="20.399999999999999" x14ac:dyDescent="0.35">
      <c r="A6919" s="1">
        <v>6917</v>
      </c>
      <c r="B6919" s="1" t="s">
        <v>2197</v>
      </c>
      <c r="C6919" s="1" t="s">
        <v>53</v>
      </c>
      <c r="D6919" s="1">
        <v>2015</v>
      </c>
      <c r="E6919" s="1">
        <v>29215</v>
      </c>
      <c r="F6919" s="1" t="s">
        <v>28</v>
      </c>
      <c r="G6919" s="1" t="s">
        <v>17</v>
      </c>
      <c r="H6919" s="1" t="s">
        <v>18</v>
      </c>
      <c r="I6919" s="1">
        <v>16.47</v>
      </c>
      <c r="J6919" s="1" t="s">
        <v>24</v>
      </c>
      <c r="K6919" s="1" t="s">
        <v>51</v>
      </c>
      <c r="L6919" s="1">
        <v>5</v>
      </c>
      <c r="P6919" s="2">
        <f t="shared" si="452"/>
        <v>74</v>
      </c>
      <c r="R6919" t="str">
        <f t="shared" si="449"/>
        <v/>
      </c>
    </row>
    <row r="6920" spans="1:18" ht="20.399999999999999" x14ac:dyDescent="0.35">
      <c r="A6920" s="1">
        <v>6918</v>
      </c>
      <c r="B6920" s="1" t="s">
        <v>3026</v>
      </c>
      <c r="C6920" s="1" t="s">
        <v>43</v>
      </c>
      <c r="D6920" s="1">
        <v>2010</v>
      </c>
      <c r="E6920" s="1">
        <v>40000</v>
      </c>
      <c r="F6920" s="1" t="s">
        <v>40</v>
      </c>
      <c r="G6920" s="1" t="s">
        <v>17</v>
      </c>
      <c r="H6920" s="1" t="s">
        <v>36</v>
      </c>
      <c r="I6920" s="1">
        <v>13.2</v>
      </c>
      <c r="J6920" s="1" t="s">
        <v>19</v>
      </c>
      <c r="K6920" s="1" t="s">
        <v>505</v>
      </c>
      <c r="L6920" s="1">
        <v>5</v>
      </c>
      <c r="P6920" s="2">
        <f t="shared" si="452"/>
        <v>93.7</v>
      </c>
      <c r="R6920" t="str">
        <f t="shared" si="449"/>
        <v/>
      </c>
    </row>
    <row r="6921" spans="1:18" ht="20.399999999999999" x14ac:dyDescent="0.35">
      <c r="A6921" s="1">
        <v>6919</v>
      </c>
      <c r="B6921" s="1" t="s">
        <v>2234</v>
      </c>
      <c r="C6921" s="1" t="s">
        <v>43</v>
      </c>
      <c r="D6921" s="1">
        <v>2017</v>
      </c>
      <c r="E6921" s="1">
        <v>290000</v>
      </c>
      <c r="F6921" s="1" t="s">
        <v>23</v>
      </c>
      <c r="G6921" s="1" t="s">
        <v>17</v>
      </c>
      <c r="H6921" s="1" t="s">
        <v>18</v>
      </c>
      <c r="I6921" s="1">
        <v>12.4</v>
      </c>
      <c r="J6921" s="1" t="s">
        <v>24</v>
      </c>
      <c r="K6921" s="1" t="s">
        <v>2235</v>
      </c>
      <c r="L6921" s="1">
        <v>5</v>
      </c>
      <c r="P6921" s="2">
        <f t="shared" si="452"/>
        <v>134</v>
      </c>
      <c r="R6921" t="str">
        <f t="shared" si="449"/>
        <v/>
      </c>
    </row>
    <row r="6922" spans="1:18" ht="20.399999999999999" x14ac:dyDescent="0.35">
      <c r="A6922" s="1">
        <v>6920</v>
      </c>
      <c r="B6922" s="1" t="s">
        <v>3027</v>
      </c>
      <c r="C6922" s="1" t="s">
        <v>34</v>
      </c>
      <c r="D6922" s="1">
        <v>2017</v>
      </c>
      <c r="E6922" s="1">
        <v>14519</v>
      </c>
      <c r="F6922" s="1" t="s">
        <v>28</v>
      </c>
      <c r="G6922" s="1" t="s">
        <v>17</v>
      </c>
      <c r="H6922" s="1" t="s">
        <v>18</v>
      </c>
      <c r="I6922" s="1">
        <v>15.4</v>
      </c>
      <c r="J6922" s="1" t="s">
        <v>24</v>
      </c>
      <c r="K6922" s="1" t="s">
        <v>201</v>
      </c>
      <c r="L6922" s="1">
        <v>7</v>
      </c>
      <c r="M6922" s="1" t="s">
        <v>1240</v>
      </c>
      <c r="P6922" s="2">
        <f t="shared" si="452"/>
        <v>117.3</v>
      </c>
      <c r="Q6922">
        <f t="shared" ref="Q6922:Q6984" si="453">VALUE(SUBSTITUTE(SUBSTITUTE(TRIM(M6922), CHAR(160), ""), " Lakh", "")) * 100000</f>
        <v>1555000</v>
      </c>
      <c r="R6922">
        <f t="shared" si="449"/>
        <v>99.992456591639865</v>
      </c>
    </row>
    <row r="6923" spans="1:18" ht="20.399999999999999" x14ac:dyDescent="0.35">
      <c r="A6923" s="1">
        <v>6921</v>
      </c>
      <c r="B6923" s="1" t="s">
        <v>545</v>
      </c>
      <c r="C6923" s="1" t="s">
        <v>43</v>
      </c>
      <c r="D6923" s="1">
        <v>2012</v>
      </c>
      <c r="E6923" s="1">
        <v>350000</v>
      </c>
      <c r="F6923" s="1" t="s">
        <v>23</v>
      </c>
      <c r="G6923" s="1" t="s">
        <v>17</v>
      </c>
      <c r="H6923" s="1" t="s">
        <v>18</v>
      </c>
      <c r="I6923" s="1">
        <v>23.4</v>
      </c>
      <c r="J6923" s="1" t="s">
        <v>24</v>
      </c>
      <c r="K6923" s="1" t="s">
        <v>51</v>
      </c>
      <c r="L6923" s="1">
        <v>5</v>
      </c>
      <c r="P6923" s="2">
        <f t="shared" si="452"/>
        <v>74</v>
      </c>
      <c r="R6923" t="str">
        <f t="shared" si="449"/>
        <v/>
      </c>
    </row>
    <row r="6924" spans="1:18" ht="20.399999999999999" x14ac:dyDescent="0.35">
      <c r="A6924" s="1">
        <v>6922</v>
      </c>
      <c r="B6924" s="1" t="s">
        <v>1451</v>
      </c>
      <c r="C6924" s="1" t="s">
        <v>57</v>
      </c>
      <c r="D6924" s="1">
        <v>2014</v>
      </c>
      <c r="E6924" s="1">
        <v>39000</v>
      </c>
      <c r="F6924" s="1" t="s">
        <v>23</v>
      </c>
      <c r="G6924" s="1" t="s">
        <v>17</v>
      </c>
      <c r="H6924" s="1" t="s">
        <v>18</v>
      </c>
      <c r="I6924" s="1">
        <v>24.2</v>
      </c>
      <c r="J6924" s="1" t="s">
        <v>24</v>
      </c>
      <c r="K6924" s="1" t="s">
        <v>69</v>
      </c>
      <c r="L6924" s="1">
        <v>7</v>
      </c>
      <c r="P6924" s="2">
        <f t="shared" si="452"/>
        <v>98.6</v>
      </c>
      <c r="R6924" t="str">
        <f t="shared" si="449"/>
        <v/>
      </c>
    </row>
    <row r="6925" spans="1:18" ht="20.399999999999999" x14ac:dyDescent="0.35">
      <c r="A6925" s="1">
        <v>6923</v>
      </c>
      <c r="B6925" s="1" t="s">
        <v>685</v>
      </c>
      <c r="C6925" s="1" t="s">
        <v>34</v>
      </c>
      <c r="D6925" s="1">
        <v>2016</v>
      </c>
      <c r="E6925" s="1">
        <v>40130</v>
      </c>
      <c r="F6925" s="1" t="s">
        <v>28</v>
      </c>
      <c r="G6925" s="1" t="s">
        <v>17</v>
      </c>
      <c r="H6925" s="1" t="s">
        <v>18</v>
      </c>
      <c r="I6925" s="1">
        <v>16.02</v>
      </c>
      <c r="J6925" s="1" t="s">
        <v>24</v>
      </c>
      <c r="K6925" s="1" t="s">
        <v>505</v>
      </c>
      <c r="L6925" s="1">
        <v>7</v>
      </c>
      <c r="P6925" s="2">
        <f t="shared" si="452"/>
        <v>93.7</v>
      </c>
      <c r="R6925" t="str">
        <f t="shared" ref="R6925:R6988" si="454">IF(Q6925&lt;&gt;"", ((Q6925 - P6925) / Q6925) * 100, "")</f>
        <v/>
      </c>
    </row>
    <row r="6926" spans="1:18" ht="20.399999999999999" x14ac:dyDescent="0.35">
      <c r="A6926" s="1">
        <v>6924</v>
      </c>
      <c r="B6926" s="1" t="s">
        <v>2926</v>
      </c>
      <c r="C6926" s="1" t="s">
        <v>74</v>
      </c>
      <c r="D6926" s="1">
        <v>2015</v>
      </c>
      <c r="E6926" s="1">
        <v>58000</v>
      </c>
      <c r="F6926" s="1" t="s">
        <v>23</v>
      </c>
      <c r="G6926" s="1" t="s">
        <v>35</v>
      </c>
      <c r="H6926" s="1" t="s">
        <v>18</v>
      </c>
      <c r="I6926" s="1">
        <v>13.5</v>
      </c>
      <c r="J6926" s="1" t="s">
        <v>24</v>
      </c>
      <c r="K6926" s="1" t="s">
        <v>66</v>
      </c>
      <c r="L6926" s="1">
        <v>7</v>
      </c>
      <c r="M6926" s="1" t="s">
        <v>2927</v>
      </c>
      <c r="P6926" s="2">
        <f t="shared" si="452"/>
        <v>175.56</v>
      </c>
      <c r="Q6926">
        <f t="shared" si="453"/>
        <v>3410000</v>
      </c>
      <c r="R6926">
        <f t="shared" si="454"/>
        <v>99.994851612903219</v>
      </c>
    </row>
    <row r="6927" spans="1:18" ht="20.399999999999999" x14ac:dyDescent="0.35">
      <c r="A6927" s="1">
        <v>6925</v>
      </c>
      <c r="B6927" s="1" t="s">
        <v>1960</v>
      </c>
      <c r="C6927" s="1" t="s">
        <v>74</v>
      </c>
      <c r="D6927" s="1">
        <v>2013</v>
      </c>
      <c r="E6927" s="1">
        <v>43000</v>
      </c>
      <c r="F6927" s="1" t="s">
        <v>23</v>
      </c>
      <c r="G6927" s="1" t="s">
        <v>35</v>
      </c>
      <c r="H6927" s="1" t="s">
        <v>18</v>
      </c>
      <c r="I6927" s="1">
        <v>15</v>
      </c>
      <c r="J6927" s="1" t="s">
        <v>24</v>
      </c>
      <c r="K6927" s="1" t="s">
        <v>259</v>
      </c>
      <c r="L6927" s="1">
        <v>5</v>
      </c>
      <c r="P6927" s="2">
        <f t="shared" si="452"/>
        <v>107.3</v>
      </c>
      <c r="R6927" t="str">
        <f t="shared" si="454"/>
        <v/>
      </c>
    </row>
    <row r="6928" spans="1:18" ht="20.399999999999999" x14ac:dyDescent="0.35">
      <c r="A6928" s="1">
        <v>6926</v>
      </c>
      <c r="B6928" s="1" t="s">
        <v>626</v>
      </c>
      <c r="C6928" s="1" t="s">
        <v>15</v>
      </c>
      <c r="D6928" s="1">
        <v>2017</v>
      </c>
      <c r="E6928" s="1">
        <v>15500</v>
      </c>
      <c r="F6928" s="1" t="s">
        <v>16</v>
      </c>
      <c r="G6928" s="1" t="s">
        <v>17</v>
      </c>
      <c r="H6928" s="1" t="s">
        <v>18</v>
      </c>
      <c r="I6928" s="1">
        <v>15.1</v>
      </c>
      <c r="J6928" s="1" t="s">
        <v>19</v>
      </c>
      <c r="K6928" s="1" t="s">
        <v>239</v>
      </c>
      <c r="L6928" s="1">
        <v>5</v>
      </c>
      <c r="P6928" s="2">
        <f t="shared" si="452"/>
        <v>73</v>
      </c>
      <c r="R6928" t="str">
        <f t="shared" si="454"/>
        <v/>
      </c>
    </row>
    <row r="6929" spans="1:18" ht="20.399999999999999" x14ac:dyDescent="0.35">
      <c r="A6929" s="1">
        <v>6927</v>
      </c>
      <c r="B6929" s="1" t="s">
        <v>3028</v>
      </c>
      <c r="C6929" s="1" t="s">
        <v>15</v>
      </c>
      <c r="D6929" s="1">
        <v>2011</v>
      </c>
      <c r="E6929" s="1">
        <v>34948</v>
      </c>
      <c r="F6929" s="1" t="s">
        <v>28</v>
      </c>
      <c r="G6929" s="1" t="s">
        <v>17</v>
      </c>
      <c r="H6929" s="1" t="s">
        <v>18</v>
      </c>
      <c r="I6929" s="1">
        <v>16.09</v>
      </c>
      <c r="J6929" s="1" t="s">
        <v>24</v>
      </c>
      <c r="K6929" s="1" t="s">
        <v>103</v>
      </c>
      <c r="L6929" s="1">
        <v>5</v>
      </c>
      <c r="M6929" s="1" t="s">
        <v>3029</v>
      </c>
      <c r="P6929" s="2">
        <f t="shared" si="452"/>
        <v>103.5</v>
      </c>
      <c r="Q6929">
        <f t="shared" si="453"/>
        <v>1036000</v>
      </c>
      <c r="R6929">
        <f t="shared" si="454"/>
        <v>99.990009652509642</v>
      </c>
    </row>
    <row r="6930" spans="1:18" ht="20.399999999999999" x14ac:dyDescent="0.35">
      <c r="A6930" s="1">
        <v>6928</v>
      </c>
      <c r="B6930" s="1" t="s">
        <v>3030</v>
      </c>
      <c r="C6930" s="1" t="s">
        <v>74</v>
      </c>
      <c r="D6930" s="1">
        <v>2006</v>
      </c>
      <c r="E6930" s="1">
        <v>98245</v>
      </c>
      <c r="F6930" s="1" t="s">
        <v>28</v>
      </c>
      <c r="G6930" s="1" t="s">
        <v>17</v>
      </c>
      <c r="H6930" s="1" t="s">
        <v>145</v>
      </c>
      <c r="I6930" s="1">
        <v>11.3</v>
      </c>
      <c r="J6930" s="1" t="s">
        <v>24</v>
      </c>
      <c r="K6930" s="1" t="s">
        <v>347</v>
      </c>
      <c r="L6930" s="1">
        <v>8</v>
      </c>
      <c r="P6930" s="2">
        <f t="shared" si="452"/>
        <v>83.1</v>
      </c>
      <c r="R6930" t="str">
        <f t="shared" si="454"/>
        <v/>
      </c>
    </row>
    <row r="6931" spans="1:18" ht="20.399999999999999" x14ac:dyDescent="0.35">
      <c r="A6931" s="1">
        <v>6929</v>
      </c>
      <c r="B6931" s="1" t="s">
        <v>1392</v>
      </c>
      <c r="C6931" s="1" t="s">
        <v>61</v>
      </c>
      <c r="D6931" s="1">
        <v>2014</v>
      </c>
      <c r="E6931" s="1">
        <v>36390</v>
      </c>
      <c r="F6931" s="1" t="s">
        <v>23</v>
      </c>
      <c r="G6931" s="1" t="s">
        <v>17</v>
      </c>
      <c r="H6931" s="1" t="s">
        <v>18</v>
      </c>
      <c r="I6931" s="1">
        <v>26</v>
      </c>
      <c r="J6931" s="1" t="s">
        <v>24</v>
      </c>
      <c r="K6931" s="1" t="s">
        <v>69</v>
      </c>
      <c r="L6931" s="1">
        <v>5</v>
      </c>
      <c r="P6931" s="2">
        <f t="shared" si="452"/>
        <v>98.6</v>
      </c>
      <c r="R6931" t="str">
        <f t="shared" si="454"/>
        <v/>
      </c>
    </row>
    <row r="6932" spans="1:18" ht="20.399999999999999" x14ac:dyDescent="0.35">
      <c r="A6932" s="1">
        <v>6930</v>
      </c>
      <c r="B6932" s="1" t="s">
        <v>1685</v>
      </c>
      <c r="C6932" s="1" t="s">
        <v>15</v>
      </c>
      <c r="D6932" s="1">
        <v>2010</v>
      </c>
      <c r="E6932" s="1">
        <v>122000</v>
      </c>
      <c r="F6932" s="1" t="s">
        <v>28</v>
      </c>
      <c r="G6932" s="1" t="s">
        <v>17</v>
      </c>
      <c r="H6932" s="1" t="s">
        <v>18</v>
      </c>
      <c r="I6932" s="1">
        <v>17.5</v>
      </c>
      <c r="J6932" s="1" t="s">
        <v>24</v>
      </c>
      <c r="K6932" s="1" t="s">
        <v>733</v>
      </c>
      <c r="L6932" s="1">
        <v>5</v>
      </c>
      <c r="P6932" s="2">
        <f t="shared" si="452"/>
        <v>85.8</v>
      </c>
      <c r="R6932" t="str">
        <f t="shared" si="454"/>
        <v/>
      </c>
    </row>
    <row r="6933" spans="1:18" ht="20.399999999999999" x14ac:dyDescent="0.35">
      <c r="A6933" s="1">
        <v>6931</v>
      </c>
      <c r="B6933" s="1" t="s">
        <v>497</v>
      </c>
      <c r="C6933" s="1" t="s">
        <v>129</v>
      </c>
      <c r="D6933" s="1">
        <v>2013</v>
      </c>
      <c r="E6933" s="1">
        <v>79003</v>
      </c>
      <c r="F6933" s="1" t="s">
        <v>23</v>
      </c>
      <c r="G6933" s="1" t="s">
        <v>17</v>
      </c>
      <c r="H6933" s="1" t="s">
        <v>18</v>
      </c>
      <c r="I6933" s="1">
        <v>20.54</v>
      </c>
      <c r="J6933" s="1" t="s">
        <v>24</v>
      </c>
      <c r="K6933" s="1" t="s">
        <v>49</v>
      </c>
      <c r="L6933" s="1">
        <v>5</v>
      </c>
      <c r="P6933" s="2">
        <f t="shared" si="452"/>
        <v>103.6</v>
      </c>
      <c r="R6933" t="str">
        <f t="shared" si="454"/>
        <v/>
      </c>
    </row>
    <row r="6934" spans="1:18" ht="20.399999999999999" x14ac:dyDescent="0.35">
      <c r="A6934" s="1">
        <v>6932</v>
      </c>
      <c r="B6934" s="1" t="s">
        <v>468</v>
      </c>
      <c r="C6934" s="1" t="s">
        <v>53</v>
      </c>
      <c r="D6934" s="1">
        <v>2013</v>
      </c>
      <c r="E6934" s="1">
        <v>78830</v>
      </c>
      <c r="F6934" s="1" t="s">
        <v>23</v>
      </c>
      <c r="G6934" s="1" t="s">
        <v>35</v>
      </c>
      <c r="H6934" s="1" t="s">
        <v>36</v>
      </c>
      <c r="I6934" s="1">
        <v>17</v>
      </c>
      <c r="J6934" s="1" t="s">
        <v>24</v>
      </c>
      <c r="K6934" s="1" t="s">
        <v>137</v>
      </c>
      <c r="L6934" s="1">
        <v>5</v>
      </c>
      <c r="P6934" s="2">
        <f t="shared" si="452"/>
        <v>105</v>
      </c>
      <c r="R6934" t="str">
        <f t="shared" si="454"/>
        <v/>
      </c>
    </row>
    <row r="6935" spans="1:18" ht="20.399999999999999" x14ac:dyDescent="0.35">
      <c r="A6935" s="1">
        <v>6933</v>
      </c>
      <c r="B6935" s="1" t="s">
        <v>323</v>
      </c>
      <c r="C6935" s="1" t="s">
        <v>15</v>
      </c>
      <c r="D6935" s="1">
        <v>2011</v>
      </c>
      <c r="E6935" s="1">
        <v>53000</v>
      </c>
      <c r="F6935" s="1" t="s">
        <v>28</v>
      </c>
      <c r="G6935" s="1" t="s">
        <v>17</v>
      </c>
      <c r="H6935" s="1" t="s">
        <v>18</v>
      </c>
      <c r="I6935" s="1">
        <v>19.399999999999999</v>
      </c>
      <c r="J6935" s="1" t="s">
        <v>24</v>
      </c>
      <c r="K6935" s="1" t="s">
        <v>184</v>
      </c>
      <c r="L6935" s="1">
        <v>5</v>
      </c>
      <c r="P6935" s="2">
        <f t="shared" si="452"/>
        <v>86.8</v>
      </c>
      <c r="R6935" t="str">
        <f t="shared" si="454"/>
        <v/>
      </c>
    </row>
    <row r="6936" spans="1:18" ht="20.399999999999999" x14ac:dyDescent="0.35">
      <c r="A6936" s="1">
        <v>6934</v>
      </c>
      <c r="B6936" s="1" t="s">
        <v>447</v>
      </c>
      <c r="C6936" s="1" t="s">
        <v>27</v>
      </c>
      <c r="D6936" s="1">
        <v>2009</v>
      </c>
      <c r="E6936" s="1">
        <v>53000</v>
      </c>
      <c r="F6936" s="1" t="s">
        <v>28</v>
      </c>
      <c r="G6936" s="1" t="s">
        <v>17</v>
      </c>
      <c r="H6936" s="1" t="s">
        <v>36</v>
      </c>
      <c r="I6936" s="1">
        <v>19</v>
      </c>
      <c r="J6936" s="1" t="s">
        <v>24</v>
      </c>
      <c r="K6936" s="1" t="s">
        <v>448</v>
      </c>
      <c r="L6936" s="1">
        <v>5</v>
      </c>
      <c r="P6936" s="2">
        <f t="shared" si="452"/>
        <v>66.099999999999994</v>
      </c>
      <c r="R6936" t="str">
        <f t="shared" si="454"/>
        <v/>
      </c>
    </row>
    <row r="6937" spans="1:18" ht="20.399999999999999" x14ac:dyDescent="0.35">
      <c r="A6937" s="1">
        <v>6935</v>
      </c>
      <c r="B6937" s="1" t="s">
        <v>1687</v>
      </c>
      <c r="C6937" s="1" t="s">
        <v>43</v>
      </c>
      <c r="D6937" s="1">
        <v>2011</v>
      </c>
      <c r="E6937" s="1">
        <v>82000</v>
      </c>
      <c r="F6937" s="1" t="s">
        <v>23</v>
      </c>
      <c r="G6937" s="1" t="s">
        <v>17</v>
      </c>
      <c r="H6937" s="1" t="s">
        <v>36</v>
      </c>
      <c r="I6937" s="1">
        <v>21.5</v>
      </c>
      <c r="J6937" s="1" t="s">
        <v>24</v>
      </c>
      <c r="K6937" s="1" t="s">
        <v>472</v>
      </c>
      <c r="L6937" s="1">
        <v>5</v>
      </c>
      <c r="P6937" s="2">
        <f t="shared" si="452"/>
        <v>88.8</v>
      </c>
      <c r="R6937" t="str">
        <f t="shared" si="454"/>
        <v/>
      </c>
    </row>
    <row r="6938" spans="1:18" ht="20.399999999999999" x14ac:dyDescent="0.35">
      <c r="A6938" s="1">
        <v>6936</v>
      </c>
      <c r="B6938" s="1" t="s">
        <v>2656</v>
      </c>
      <c r="C6938" s="1" t="s">
        <v>15</v>
      </c>
      <c r="D6938" s="1">
        <v>2013</v>
      </c>
      <c r="E6938" s="1">
        <v>95000</v>
      </c>
      <c r="F6938" s="1" t="s">
        <v>23</v>
      </c>
      <c r="G6938" s="1" t="s">
        <v>17</v>
      </c>
      <c r="H6938" s="1" t="s">
        <v>18</v>
      </c>
      <c r="I6938" s="1">
        <v>22.54</v>
      </c>
      <c r="J6938" s="1" t="s">
        <v>24</v>
      </c>
      <c r="K6938" s="1" t="s">
        <v>25</v>
      </c>
      <c r="L6938" s="1">
        <v>5</v>
      </c>
      <c r="M6938" s="1" t="s">
        <v>3031</v>
      </c>
      <c r="P6938" s="2">
        <f t="shared" si="452"/>
        <v>126.2</v>
      </c>
      <c r="Q6938">
        <f t="shared" si="453"/>
        <v>2069000.0000000002</v>
      </c>
      <c r="R6938">
        <f t="shared" si="454"/>
        <v>99.993900434992753</v>
      </c>
    </row>
    <row r="6939" spans="1:18" ht="20.399999999999999" x14ac:dyDescent="0.35">
      <c r="A6939" s="1">
        <v>6937</v>
      </c>
      <c r="B6939" s="1" t="s">
        <v>486</v>
      </c>
      <c r="C6939" s="1" t="s">
        <v>53</v>
      </c>
      <c r="D6939" s="1">
        <v>2017</v>
      </c>
      <c r="E6939" s="1">
        <v>18090</v>
      </c>
      <c r="F6939" s="1" t="s">
        <v>28</v>
      </c>
      <c r="G6939" s="1" t="s">
        <v>17</v>
      </c>
      <c r="H6939" s="1" t="s">
        <v>18</v>
      </c>
      <c r="I6939" s="1">
        <v>24.07</v>
      </c>
      <c r="J6939" s="1" t="s">
        <v>24</v>
      </c>
      <c r="K6939" s="1" t="s">
        <v>88</v>
      </c>
      <c r="L6939" s="1">
        <v>5</v>
      </c>
      <c r="M6939" s="1" t="s">
        <v>3032</v>
      </c>
      <c r="P6939" s="2">
        <f t="shared" si="452"/>
        <v>67.099999999999994</v>
      </c>
      <c r="Q6939">
        <f t="shared" si="453"/>
        <v>425000</v>
      </c>
      <c r="R6939">
        <f t="shared" si="454"/>
        <v>99.98421176470589</v>
      </c>
    </row>
    <row r="6940" spans="1:18" ht="20.399999999999999" x14ac:dyDescent="0.35">
      <c r="A6940" s="1">
        <v>6938</v>
      </c>
      <c r="B6940" s="1" t="s">
        <v>594</v>
      </c>
      <c r="C6940" s="1" t="s">
        <v>22</v>
      </c>
      <c r="D6940" s="1">
        <v>2004</v>
      </c>
      <c r="E6940" s="1">
        <v>70332</v>
      </c>
      <c r="F6940" s="1" t="s">
        <v>28</v>
      </c>
      <c r="G6940" s="1" t="s">
        <v>17</v>
      </c>
      <c r="H6940" s="1" t="s">
        <v>145</v>
      </c>
      <c r="I6940" s="1">
        <v>19.7</v>
      </c>
      <c r="J6940" s="1" t="s">
        <v>24</v>
      </c>
      <c r="K6940" s="1" t="s">
        <v>116</v>
      </c>
      <c r="L6940" s="1">
        <v>5</v>
      </c>
      <c r="P6940" s="2">
        <f t="shared" si="452"/>
        <v>46.3</v>
      </c>
      <c r="R6940" t="str">
        <f t="shared" si="454"/>
        <v/>
      </c>
    </row>
    <row r="6941" spans="1:18" ht="20.399999999999999" x14ac:dyDescent="0.35">
      <c r="A6941" s="1">
        <v>6939</v>
      </c>
      <c r="B6941" s="1" t="s">
        <v>1000</v>
      </c>
      <c r="C6941" s="1" t="s">
        <v>43</v>
      </c>
      <c r="D6941" s="1">
        <v>2018</v>
      </c>
      <c r="E6941" s="1">
        <v>46000</v>
      </c>
      <c r="F6941" s="1" t="s">
        <v>28</v>
      </c>
      <c r="G6941" s="1" t="s">
        <v>17</v>
      </c>
      <c r="H6941" s="1" t="s">
        <v>18</v>
      </c>
      <c r="I6941" s="1">
        <v>22.7</v>
      </c>
      <c r="J6941" s="1" t="s">
        <v>24</v>
      </c>
      <c r="K6941" s="1" t="s">
        <v>1001</v>
      </c>
      <c r="L6941" s="1">
        <v>5</v>
      </c>
      <c r="M6941" s="1" t="s">
        <v>2866</v>
      </c>
      <c r="P6941" s="2">
        <f t="shared" si="452"/>
        <v>53.64</v>
      </c>
      <c r="Q6941">
        <f t="shared" si="453"/>
        <v>399000</v>
      </c>
      <c r="R6941">
        <f t="shared" si="454"/>
        <v>99.986556390977441</v>
      </c>
    </row>
    <row r="6942" spans="1:18" ht="20.399999999999999" x14ac:dyDescent="0.35">
      <c r="A6942" s="1">
        <v>6940</v>
      </c>
      <c r="B6942" s="1" t="s">
        <v>209</v>
      </c>
      <c r="C6942" s="1" t="s">
        <v>53</v>
      </c>
      <c r="D6942" s="1">
        <v>2015</v>
      </c>
      <c r="E6942" s="1">
        <v>63402</v>
      </c>
      <c r="F6942" s="1" t="s">
        <v>23</v>
      </c>
      <c r="G6942" s="1" t="s">
        <v>17</v>
      </c>
      <c r="H6942" s="1" t="s">
        <v>18</v>
      </c>
      <c r="I6942" s="1">
        <v>22.7</v>
      </c>
      <c r="J6942" s="1" t="s">
        <v>24</v>
      </c>
      <c r="K6942" s="1" t="s">
        <v>210</v>
      </c>
      <c r="L6942" s="1">
        <v>5</v>
      </c>
      <c r="P6942" s="2">
        <f t="shared" si="452"/>
        <v>89.84</v>
      </c>
      <c r="R6942" t="str">
        <f t="shared" si="454"/>
        <v/>
      </c>
    </row>
    <row r="6943" spans="1:18" ht="20.399999999999999" x14ac:dyDescent="0.35">
      <c r="A6943" s="1">
        <v>6941</v>
      </c>
      <c r="B6943" s="1" t="s">
        <v>1404</v>
      </c>
      <c r="C6943" s="1" t="s">
        <v>57</v>
      </c>
      <c r="D6943" s="1">
        <v>2017</v>
      </c>
      <c r="E6943" s="1">
        <v>13000</v>
      </c>
      <c r="F6943" s="1" t="s">
        <v>23</v>
      </c>
      <c r="G6943" s="1" t="s">
        <v>17</v>
      </c>
      <c r="H6943" s="1" t="s">
        <v>18</v>
      </c>
      <c r="I6943" s="1">
        <v>26</v>
      </c>
      <c r="J6943" s="1" t="s">
        <v>24</v>
      </c>
      <c r="K6943" s="1" t="s">
        <v>69</v>
      </c>
      <c r="L6943" s="1">
        <v>5</v>
      </c>
      <c r="P6943" s="2">
        <f t="shared" si="452"/>
        <v>98.6</v>
      </c>
      <c r="R6943" t="str">
        <f t="shared" si="454"/>
        <v/>
      </c>
    </row>
    <row r="6944" spans="1:18" ht="20.399999999999999" x14ac:dyDescent="0.35">
      <c r="A6944" s="1">
        <v>6942</v>
      </c>
      <c r="B6944" s="1" t="s">
        <v>1989</v>
      </c>
      <c r="C6944" s="1" t="s">
        <v>22</v>
      </c>
      <c r="D6944" s="1">
        <v>2010</v>
      </c>
      <c r="E6944" s="1">
        <v>65505</v>
      </c>
      <c r="F6944" s="1" t="s">
        <v>23</v>
      </c>
      <c r="G6944" s="1" t="s">
        <v>35</v>
      </c>
      <c r="H6944" s="1" t="s">
        <v>18</v>
      </c>
      <c r="I6944" s="1">
        <v>14.94</v>
      </c>
      <c r="J6944" s="1" t="s">
        <v>24</v>
      </c>
      <c r="K6944" s="1" t="s">
        <v>574</v>
      </c>
      <c r="L6944" s="1">
        <v>5</v>
      </c>
      <c r="P6944" s="2">
        <f t="shared" si="452"/>
        <v>204</v>
      </c>
      <c r="R6944" t="str">
        <f t="shared" si="454"/>
        <v/>
      </c>
    </row>
    <row r="6945" spans="1:18" ht="20.399999999999999" x14ac:dyDescent="0.35">
      <c r="A6945" s="1">
        <v>6943</v>
      </c>
      <c r="B6945" s="1" t="s">
        <v>3033</v>
      </c>
      <c r="C6945" s="1" t="s">
        <v>22</v>
      </c>
      <c r="D6945" s="1">
        <v>2006</v>
      </c>
      <c r="E6945" s="1">
        <v>154000</v>
      </c>
      <c r="F6945" s="1" t="s">
        <v>28</v>
      </c>
      <c r="G6945" s="1" t="s">
        <v>17</v>
      </c>
      <c r="H6945" s="1" t="s">
        <v>145</v>
      </c>
      <c r="I6945" s="1">
        <v>13.2</v>
      </c>
      <c r="J6945" s="1" t="s">
        <v>24</v>
      </c>
      <c r="K6945" s="1" t="s">
        <v>876</v>
      </c>
      <c r="L6945" s="1">
        <v>5</v>
      </c>
      <c r="P6945" s="2">
        <f t="shared" si="452"/>
        <v>165</v>
      </c>
      <c r="R6945" t="str">
        <f t="shared" si="454"/>
        <v/>
      </c>
    </row>
    <row r="6946" spans="1:18" ht="20.399999999999999" x14ac:dyDescent="0.35">
      <c r="A6946" s="1">
        <v>6944</v>
      </c>
      <c r="B6946" s="1" t="s">
        <v>535</v>
      </c>
      <c r="C6946" s="1" t="s">
        <v>74</v>
      </c>
      <c r="D6946" s="1">
        <v>2008</v>
      </c>
      <c r="E6946" s="1">
        <v>85142</v>
      </c>
      <c r="F6946" s="1" t="s">
        <v>28</v>
      </c>
      <c r="G6946" s="1" t="s">
        <v>17</v>
      </c>
      <c r="H6946" s="1" t="s">
        <v>36</v>
      </c>
      <c r="I6946" s="1">
        <v>18</v>
      </c>
      <c r="J6946" s="1" t="s">
        <v>24</v>
      </c>
      <c r="K6946" s="1" t="s">
        <v>536</v>
      </c>
      <c r="L6946" s="1">
        <v>5</v>
      </c>
      <c r="P6946" s="2">
        <f t="shared" si="452"/>
        <v>62</v>
      </c>
      <c r="R6946" t="str">
        <f t="shared" si="454"/>
        <v/>
      </c>
    </row>
    <row r="6947" spans="1:18" ht="20.399999999999999" x14ac:dyDescent="0.35">
      <c r="A6947" s="1">
        <v>6945</v>
      </c>
      <c r="B6947" s="1" t="s">
        <v>849</v>
      </c>
      <c r="C6947" s="1" t="s">
        <v>43</v>
      </c>
      <c r="D6947" s="1">
        <v>2016</v>
      </c>
      <c r="E6947" s="1">
        <v>45000</v>
      </c>
      <c r="F6947" s="1" t="s">
        <v>28</v>
      </c>
      <c r="G6947" s="1" t="s">
        <v>17</v>
      </c>
      <c r="H6947" s="1" t="s">
        <v>18</v>
      </c>
      <c r="I6947" s="1">
        <v>16.2</v>
      </c>
      <c r="J6947" s="1" t="s">
        <v>24</v>
      </c>
      <c r="K6947" s="1" t="s">
        <v>51</v>
      </c>
      <c r="L6947" s="1">
        <v>5</v>
      </c>
      <c r="P6947" s="2">
        <f t="shared" si="452"/>
        <v>74</v>
      </c>
      <c r="R6947" t="str">
        <f t="shared" si="454"/>
        <v/>
      </c>
    </row>
    <row r="6948" spans="1:18" ht="20.399999999999999" x14ac:dyDescent="0.35">
      <c r="A6948" s="1">
        <v>6946</v>
      </c>
      <c r="B6948" s="1" t="s">
        <v>204</v>
      </c>
      <c r="C6948" s="1" t="s">
        <v>61</v>
      </c>
      <c r="D6948" s="1">
        <v>2011</v>
      </c>
      <c r="E6948" s="1">
        <v>48000</v>
      </c>
      <c r="F6948" s="1" t="s">
        <v>28</v>
      </c>
      <c r="G6948" s="1" t="s">
        <v>17</v>
      </c>
      <c r="H6948" s="1" t="s">
        <v>18</v>
      </c>
      <c r="I6948" s="1">
        <v>20.36</v>
      </c>
      <c r="J6948" s="1" t="s">
        <v>24</v>
      </c>
      <c r="K6948" s="1" t="s">
        <v>151</v>
      </c>
      <c r="L6948" s="1">
        <v>5</v>
      </c>
      <c r="P6948" s="2">
        <f t="shared" si="452"/>
        <v>78.900000000000006</v>
      </c>
      <c r="R6948" t="str">
        <f t="shared" si="454"/>
        <v/>
      </c>
    </row>
    <row r="6949" spans="1:18" ht="20.399999999999999" x14ac:dyDescent="0.35">
      <c r="A6949" s="1">
        <v>6947</v>
      </c>
      <c r="B6949" s="1" t="s">
        <v>955</v>
      </c>
      <c r="C6949" s="1" t="s">
        <v>61</v>
      </c>
      <c r="D6949" s="1">
        <v>2012</v>
      </c>
      <c r="E6949" s="1">
        <v>77800</v>
      </c>
      <c r="F6949" s="1" t="s">
        <v>28</v>
      </c>
      <c r="G6949" s="1" t="s">
        <v>17</v>
      </c>
      <c r="H6949" s="1" t="s">
        <v>18</v>
      </c>
      <c r="I6949" s="1">
        <v>18.3</v>
      </c>
      <c r="J6949" s="1" t="s">
        <v>24</v>
      </c>
      <c r="K6949" s="1" t="s">
        <v>188</v>
      </c>
      <c r="L6949" s="1">
        <v>5</v>
      </c>
      <c r="P6949" s="2"/>
      <c r="R6949" t="str">
        <f t="shared" si="454"/>
        <v/>
      </c>
    </row>
    <row r="6950" spans="1:18" ht="20.399999999999999" x14ac:dyDescent="0.35">
      <c r="A6950" s="1">
        <v>6948</v>
      </c>
      <c r="B6950" s="1" t="s">
        <v>277</v>
      </c>
      <c r="C6950" s="1" t="s">
        <v>53</v>
      </c>
      <c r="D6950" s="1">
        <v>2016</v>
      </c>
      <c r="E6950" s="1">
        <v>39549</v>
      </c>
      <c r="F6950" s="1" t="s">
        <v>28</v>
      </c>
      <c r="G6950" s="1" t="s">
        <v>17</v>
      </c>
      <c r="H6950" s="1" t="s">
        <v>18</v>
      </c>
      <c r="I6950" s="1">
        <v>24.07</v>
      </c>
      <c r="J6950" s="1" t="s">
        <v>24</v>
      </c>
      <c r="K6950" s="1" t="s">
        <v>88</v>
      </c>
      <c r="L6950" s="1">
        <v>5</v>
      </c>
      <c r="M6950" s="1" t="s">
        <v>1887</v>
      </c>
      <c r="P6950" s="2">
        <f t="shared" ref="P6950:P6978" si="455">--LEFT(K6950, FIND(" ", K6950) - 1)</f>
        <v>67.099999999999994</v>
      </c>
      <c r="Q6950">
        <f t="shared" si="453"/>
        <v>409000</v>
      </c>
      <c r="R6950">
        <f t="shared" si="454"/>
        <v>99.983594132029339</v>
      </c>
    </row>
    <row r="6951" spans="1:18" ht="20.399999999999999" x14ac:dyDescent="0.35">
      <c r="A6951" s="1">
        <v>6949</v>
      </c>
      <c r="B6951" s="1" t="s">
        <v>1105</v>
      </c>
      <c r="C6951" s="1" t="s">
        <v>53</v>
      </c>
      <c r="D6951" s="1">
        <v>2011</v>
      </c>
      <c r="E6951" s="1">
        <v>100922</v>
      </c>
      <c r="F6951" s="1" t="s">
        <v>28</v>
      </c>
      <c r="G6951" s="1" t="s">
        <v>35</v>
      </c>
      <c r="H6951" s="1" t="s">
        <v>36</v>
      </c>
      <c r="I6951" s="1">
        <v>10.1</v>
      </c>
      <c r="J6951" s="1" t="s">
        <v>24</v>
      </c>
      <c r="K6951" s="1" t="s">
        <v>270</v>
      </c>
      <c r="L6951" s="1">
        <v>5</v>
      </c>
      <c r="P6951" s="2">
        <f t="shared" si="455"/>
        <v>152</v>
      </c>
      <c r="R6951" t="str">
        <f t="shared" si="454"/>
        <v/>
      </c>
    </row>
    <row r="6952" spans="1:18" ht="20.399999999999999" x14ac:dyDescent="0.35">
      <c r="A6952" s="1">
        <v>6950</v>
      </c>
      <c r="B6952" s="1" t="s">
        <v>1342</v>
      </c>
      <c r="C6952" s="1" t="s">
        <v>27</v>
      </c>
      <c r="D6952" s="1">
        <v>2013</v>
      </c>
      <c r="E6952" s="1">
        <v>55000</v>
      </c>
      <c r="F6952" s="1" t="s">
        <v>28</v>
      </c>
      <c r="G6952" s="1" t="s">
        <v>35</v>
      </c>
      <c r="H6952" s="1" t="s">
        <v>18</v>
      </c>
      <c r="I6952" s="1">
        <v>17.010000000000002</v>
      </c>
      <c r="J6952" s="1" t="s">
        <v>24</v>
      </c>
      <c r="K6952" s="1" t="s">
        <v>1078</v>
      </c>
      <c r="L6952" s="1">
        <v>5</v>
      </c>
      <c r="P6952" s="2">
        <f t="shared" si="455"/>
        <v>121.4</v>
      </c>
      <c r="R6952" t="str">
        <f t="shared" si="454"/>
        <v/>
      </c>
    </row>
    <row r="6953" spans="1:18" ht="20.399999999999999" x14ac:dyDescent="0.35">
      <c r="A6953" s="1">
        <v>6951</v>
      </c>
      <c r="B6953" s="1" t="s">
        <v>1989</v>
      </c>
      <c r="C6953" s="1" t="s">
        <v>39</v>
      </c>
      <c r="D6953" s="1">
        <v>2011</v>
      </c>
      <c r="E6953" s="1">
        <v>45000</v>
      </c>
      <c r="F6953" s="1" t="s">
        <v>23</v>
      </c>
      <c r="G6953" s="1" t="s">
        <v>35</v>
      </c>
      <c r="H6953" s="1" t="s">
        <v>36</v>
      </c>
      <c r="I6953" s="1">
        <v>14.94</v>
      </c>
      <c r="J6953" s="1" t="s">
        <v>24</v>
      </c>
      <c r="K6953" s="1" t="s">
        <v>574</v>
      </c>
      <c r="L6953" s="1">
        <v>5</v>
      </c>
      <c r="P6953" s="2">
        <f t="shared" si="455"/>
        <v>204</v>
      </c>
      <c r="R6953" t="str">
        <f t="shared" si="454"/>
        <v/>
      </c>
    </row>
    <row r="6954" spans="1:18" ht="20.399999999999999" x14ac:dyDescent="0.35">
      <c r="A6954" s="1">
        <v>6952</v>
      </c>
      <c r="B6954" s="1" t="s">
        <v>3034</v>
      </c>
      <c r="C6954" s="1" t="s">
        <v>43</v>
      </c>
      <c r="D6954" s="1">
        <v>2017</v>
      </c>
      <c r="E6954" s="1">
        <v>145000</v>
      </c>
      <c r="F6954" s="1" t="s">
        <v>28</v>
      </c>
      <c r="G6954" s="1" t="s">
        <v>35</v>
      </c>
      <c r="H6954" s="1" t="s">
        <v>18</v>
      </c>
      <c r="I6954" s="1">
        <v>18.100000000000001</v>
      </c>
      <c r="J6954" s="1" t="s">
        <v>24</v>
      </c>
      <c r="K6954" s="1" t="s">
        <v>29</v>
      </c>
      <c r="L6954" s="1">
        <v>5</v>
      </c>
      <c r="P6954" s="2">
        <f t="shared" si="455"/>
        <v>88.7</v>
      </c>
      <c r="R6954" t="str">
        <f t="shared" si="454"/>
        <v/>
      </c>
    </row>
    <row r="6955" spans="1:18" ht="20.399999999999999" x14ac:dyDescent="0.35">
      <c r="A6955" s="1">
        <v>6953</v>
      </c>
      <c r="B6955" s="1" t="s">
        <v>797</v>
      </c>
      <c r="C6955" s="1" t="s">
        <v>57</v>
      </c>
      <c r="D6955" s="1">
        <v>2011</v>
      </c>
      <c r="E6955" s="1">
        <v>45000</v>
      </c>
      <c r="F6955" s="1" t="s">
        <v>23</v>
      </c>
      <c r="G6955" s="1" t="s">
        <v>17</v>
      </c>
      <c r="H6955" s="1" t="s">
        <v>18</v>
      </c>
      <c r="I6955" s="1">
        <v>14</v>
      </c>
      <c r="J6955" s="1" t="s">
        <v>24</v>
      </c>
      <c r="K6955" s="1" t="s">
        <v>331</v>
      </c>
      <c r="L6955" s="1">
        <v>8</v>
      </c>
      <c r="P6955" s="2">
        <f t="shared" si="455"/>
        <v>112</v>
      </c>
      <c r="R6955" t="str">
        <f t="shared" si="454"/>
        <v/>
      </c>
    </row>
    <row r="6956" spans="1:18" ht="20.399999999999999" x14ac:dyDescent="0.35">
      <c r="A6956" s="1">
        <v>6954</v>
      </c>
      <c r="B6956" s="1" t="s">
        <v>2186</v>
      </c>
      <c r="C6956" s="1" t="s">
        <v>74</v>
      </c>
      <c r="D6956" s="1">
        <v>2012</v>
      </c>
      <c r="E6956" s="1">
        <v>44000</v>
      </c>
      <c r="F6956" s="1" t="s">
        <v>28</v>
      </c>
      <c r="G6956" s="1" t="s">
        <v>35</v>
      </c>
      <c r="H6956" s="1" t="s">
        <v>18</v>
      </c>
      <c r="I6956" s="1">
        <v>12.37</v>
      </c>
      <c r="J6956" s="1" t="s">
        <v>24</v>
      </c>
      <c r="K6956" s="1" t="s">
        <v>2131</v>
      </c>
      <c r="L6956" s="1">
        <v>5</v>
      </c>
      <c r="P6956" s="2">
        <f t="shared" si="455"/>
        <v>198.25</v>
      </c>
      <c r="R6956" t="str">
        <f t="shared" si="454"/>
        <v/>
      </c>
    </row>
    <row r="6957" spans="1:18" ht="20.399999999999999" x14ac:dyDescent="0.35">
      <c r="A6957" s="1">
        <v>6955</v>
      </c>
      <c r="B6957" s="1" t="s">
        <v>2732</v>
      </c>
      <c r="C6957" s="1" t="s">
        <v>74</v>
      </c>
      <c r="D6957" s="1">
        <v>2015</v>
      </c>
      <c r="E6957" s="1">
        <v>48000</v>
      </c>
      <c r="F6957" s="1" t="s">
        <v>23</v>
      </c>
      <c r="G6957" s="1" t="s">
        <v>17</v>
      </c>
      <c r="H6957" s="1" t="s">
        <v>18</v>
      </c>
      <c r="I6957" s="1">
        <v>21.38</v>
      </c>
      <c r="J6957" s="1" t="s">
        <v>24</v>
      </c>
      <c r="K6957" s="1" t="s">
        <v>29</v>
      </c>
      <c r="L6957" s="1">
        <v>5</v>
      </c>
      <c r="P6957" s="2">
        <f t="shared" si="455"/>
        <v>88.7</v>
      </c>
      <c r="R6957" t="str">
        <f t="shared" si="454"/>
        <v/>
      </c>
    </row>
    <row r="6958" spans="1:18" ht="20.399999999999999" x14ac:dyDescent="0.35">
      <c r="A6958" s="1">
        <v>6956</v>
      </c>
      <c r="B6958" s="1" t="s">
        <v>454</v>
      </c>
      <c r="C6958" s="1" t="s">
        <v>53</v>
      </c>
      <c r="D6958" s="1">
        <v>2011</v>
      </c>
      <c r="E6958" s="1">
        <v>64139</v>
      </c>
      <c r="F6958" s="1" t="s">
        <v>23</v>
      </c>
      <c r="G6958" s="1" t="s">
        <v>17</v>
      </c>
      <c r="H6958" s="1" t="s">
        <v>18</v>
      </c>
      <c r="I6958" s="1">
        <v>12.8</v>
      </c>
      <c r="J6958" s="1" t="s">
        <v>24</v>
      </c>
      <c r="K6958" s="1" t="s">
        <v>93</v>
      </c>
      <c r="L6958" s="1">
        <v>7</v>
      </c>
      <c r="P6958" s="2">
        <f t="shared" si="455"/>
        <v>102</v>
      </c>
      <c r="R6958" t="str">
        <f t="shared" si="454"/>
        <v/>
      </c>
    </row>
    <row r="6959" spans="1:18" ht="20.399999999999999" x14ac:dyDescent="0.35">
      <c r="A6959" s="1">
        <v>6957</v>
      </c>
      <c r="B6959" s="1" t="s">
        <v>3035</v>
      </c>
      <c r="C6959" s="1" t="s">
        <v>53</v>
      </c>
      <c r="D6959" s="1">
        <v>2019</v>
      </c>
      <c r="E6959" s="1">
        <v>11574</v>
      </c>
      <c r="F6959" s="1" t="s">
        <v>28</v>
      </c>
      <c r="G6959" s="1" t="s">
        <v>17</v>
      </c>
      <c r="H6959" s="1" t="s">
        <v>18</v>
      </c>
      <c r="I6959" s="1">
        <v>0</v>
      </c>
      <c r="J6959" s="1" t="s">
        <v>24</v>
      </c>
      <c r="K6959" s="1" t="s">
        <v>29</v>
      </c>
      <c r="P6959" s="2">
        <f t="shared" si="455"/>
        <v>88.7</v>
      </c>
      <c r="R6959" t="str">
        <f t="shared" si="454"/>
        <v/>
      </c>
    </row>
    <row r="6960" spans="1:18" ht="20.399999999999999" x14ac:dyDescent="0.35">
      <c r="A6960" s="1">
        <v>6958</v>
      </c>
      <c r="B6960" s="1" t="s">
        <v>2757</v>
      </c>
      <c r="C6960" s="1" t="s">
        <v>57</v>
      </c>
      <c r="D6960" s="1">
        <v>2013</v>
      </c>
      <c r="E6960" s="1">
        <v>14311</v>
      </c>
      <c r="F6960" s="1" t="s">
        <v>16</v>
      </c>
      <c r="G6960" s="1" t="s">
        <v>17</v>
      </c>
      <c r="H6960" s="1" t="s">
        <v>18</v>
      </c>
      <c r="I6960" s="1">
        <v>30.46</v>
      </c>
      <c r="J6960" s="1" t="s">
        <v>19</v>
      </c>
      <c r="K6960" s="1" t="s">
        <v>464</v>
      </c>
      <c r="L6960" s="1">
        <v>5</v>
      </c>
      <c r="P6960" s="2">
        <f t="shared" si="455"/>
        <v>47.3</v>
      </c>
      <c r="R6960" t="str">
        <f t="shared" si="454"/>
        <v/>
      </c>
    </row>
    <row r="6961" spans="1:18" ht="20.399999999999999" x14ac:dyDescent="0.35">
      <c r="A6961" s="1">
        <v>6959</v>
      </c>
      <c r="B6961" s="1" t="s">
        <v>935</v>
      </c>
      <c r="C6961" s="1" t="s">
        <v>74</v>
      </c>
      <c r="D6961" s="1">
        <v>2016</v>
      </c>
      <c r="E6961" s="1">
        <v>20000</v>
      </c>
      <c r="F6961" s="1" t="s">
        <v>28</v>
      </c>
      <c r="G6961" s="1" t="s">
        <v>17</v>
      </c>
      <c r="H6961" s="1" t="s">
        <v>18</v>
      </c>
      <c r="I6961" s="1">
        <v>18.600000000000001</v>
      </c>
      <c r="J6961" s="1" t="s">
        <v>24</v>
      </c>
      <c r="K6961" s="1" t="s">
        <v>368</v>
      </c>
      <c r="L6961" s="1">
        <v>5</v>
      </c>
      <c r="P6961" s="2">
        <f t="shared" si="455"/>
        <v>81.83</v>
      </c>
      <c r="R6961" t="str">
        <f t="shared" si="454"/>
        <v/>
      </c>
    </row>
    <row r="6962" spans="1:18" ht="20.399999999999999" x14ac:dyDescent="0.35">
      <c r="A6962" s="1">
        <v>6960</v>
      </c>
      <c r="B6962" s="1" t="s">
        <v>279</v>
      </c>
      <c r="C6962" s="1" t="s">
        <v>34</v>
      </c>
      <c r="D6962" s="1">
        <v>2018</v>
      </c>
      <c r="E6962" s="1">
        <v>18338</v>
      </c>
      <c r="F6962" s="1" t="s">
        <v>28</v>
      </c>
      <c r="G6962" s="1" t="s">
        <v>35</v>
      </c>
      <c r="H6962" s="1" t="s">
        <v>18</v>
      </c>
      <c r="I6962" s="1">
        <v>19</v>
      </c>
      <c r="J6962" s="1" t="s">
        <v>24</v>
      </c>
      <c r="K6962" s="1" t="s">
        <v>280</v>
      </c>
      <c r="L6962" s="1">
        <v>2</v>
      </c>
      <c r="M6962" s="1" t="s">
        <v>1634</v>
      </c>
      <c r="P6962" s="2">
        <f t="shared" si="455"/>
        <v>362.07</v>
      </c>
      <c r="R6962" t="str">
        <f t="shared" si="454"/>
        <v/>
      </c>
    </row>
    <row r="6963" spans="1:18" ht="20.399999999999999" x14ac:dyDescent="0.35">
      <c r="A6963" s="1">
        <v>6961</v>
      </c>
      <c r="B6963" s="1" t="s">
        <v>1895</v>
      </c>
      <c r="C6963" s="1" t="s">
        <v>53</v>
      </c>
      <c r="D6963" s="1">
        <v>2019</v>
      </c>
      <c r="E6963" s="1">
        <v>17964</v>
      </c>
      <c r="F6963" s="1" t="s">
        <v>23</v>
      </c>
      <c r="G6963" s="1" t="s">
        <v>17</v>
      </c>
      <c r="H6963" s="1" t="s">
        <v>18</v>
      </c>
      <c r="I6963" s="1">
        <v>22.54</v>
      </c>
      <c r="J6963" s="1" t="s">
        <v>24</v>
      </c>
      <c r="K6963" s="1" t="s">
        <v>333</v>
      </c>
      <c r="L6963" s="1">
        <v>5</v>
      </c>
      <c r="P6963" s="2">
        <f t="shared" si="455"/>
        <v>88.73</v>
      </c>
      <c r="R6963" t="str">
        <f t="shared" si="454"/>
        <v/>
      </c>
    </row>
    <row r="6964" spans="1:18" ht="20.399999999999999" x14ac:dyDescent="0.35">
      <c r="A6964" s="1">
        <v>6962</v>
      </c>
      <c r="B6964" s="1" t="s">
        <v>826</v>
      </c>
      <c r="C6964" s="1" t="s">
        <v>39</v>
      </c>
      <c r="D6964" s="1">
        <v>2012</v>
      </c>
      <c r="E6964" s="1">
        <v>55500</v>
      </c>
      <c r="F6964" s="1" t="s">
        <v>23</v>
      </c>
      <c r="G6964" s="1" t="s">
        <v>35</v>
      </c>
      <c r="H6964" s="1" t="s">
        <v>18</v>
      </c>
      <c r="I6964" s="1">
        <v>11.5</v>
      </c>
      <c r="J6964" s="1" t="s">
        <v>24</v>
      </c>
      <c r="K6964" s="1" t="s">
        <v>661</v>
      </c>
      <c r="L6964" s="1">
        <v>7</v>
      </c>
      <c r="P6964" s="2">
        <f t="shared" si="455"/>
        <v>169</v>
      </c>
      <c r="R6964" t="str">
        <f t="shared" si="454"/>
        <v/>
      </c>
    </row>
    <row r="6965" spans="1:18" ht="20.399999999999999" x14ac:dyDescent="0.35">
      <c r="A6965" s="1">
        <v>6963</v>
      </c>
      <c r="B6965" s="1" t="s">
        <v>2801</v>
      </c>
      <c r="C6965" s="1" t="s">
        <v>27</v>
      </c>
      <c r="D6965" s="1">
        <v>2008</v>
      </c>
      <c r="E6965" s="1">
        <v>130000</v>
      </c>
      <c r="F6965" s="1" t="s">
        <v>23</v>
      </c>
      <c r="G6965" s="1" t="s">
        <v>17</v>
      </c>
      <c r="H6965" s="1" t="s">
        <v>36</v>
      </c>
      <c r="I6965" s="1">
        <v>12.05</v>
      </c>
      <c r="J6965" s="1" t="s">
        <v>24</v>
      </c>
      <c r="K6965" s="1" t="s">
        <v>266</v>
      </c>
      <c r="L6965" s="1">
        <v>8</v>
      </c>
      <c r="P6965" s="2">
        <f t="shared" si="455"/>
        <v>120</v>
      </c>
      <c r="R6965" t="str">
        <f t="shared" si="454"/>
        <v/>
      </c>
    </row>
    <row r="6966" spans="1:18" ht="20.399999999999999" x14ac:dyDescent="0.35">
      <c r="A6966" s="1">
        <v>6964</v>
      </c>
      <c r="B6966" s="1" t="s">
        <v>441</v>
      </c>
      <c r="C6966" s="1" t="s">
        <v>39</v>
      </c>
      <c r="D6966" s="1">
        <v>2016</v>
      </c>
      <c r="E6966" s="1">
        <v>50000</v>
      </c>
      <c r="F6966" s="1" t="s">
        <v>23</v>
      </c>
      <c r="G6966" s="1" t="s">
        <v>35</v>
      </c>
      <c r="H6966" s="1" t="s">
        <v>18</v>
      </c>
      <c r="I6966" s="1">
        <v>11.57</v>
      </c>
      <c r="J6966" s="1" t="s">
        <v>24</v>
      </c>
      <c r="K6966" s="1" t="s">
        <v>442</v>
      </c>
      <c r="L6966" s="1">
        <v>5</v>
      </c>
      <c r="M6966" s="1" t="s">
        <v>3036</v>
      </c>
      <c r="P6966" s="2">
        <f t="shared" si="455"/>
        <v>254.79</v>
      </c>
      <c r="Q6966">
        <f t="shared" si="453"/>
        <v>9201000</v>
      </c>
      <c r="R6966">
        <f t="shared" si="454"/>
        <v>99.997230844473435</v>
      </c>
    </row>
    <row r="6967" spans="1:18" ht="20.399999999999999" x14ac:dyDescent="0.35">
      <c r="A6967" s="1">
        <v>6965</v>
      </c>
      <c r="B6967" s="1" t="s">
        <v>849</v>
      </c>
      <c r="C6967" s="1" t="s">
        <v>15</v>
      </c>
      <c r="D6967" s="1">
        <v>2015</v>
      </c>
      <c r="E6967" s="1">
        <v>49830</v>
      </c>
      <c r="F6967" s="1" t="s">
        <v>28</v>
      </c>
      <c r="G6967" s="1" t="s">
        <v>17</v>
      </c>
      <c r="H6967" s="1" t="s">
        <v>18</v>
      </c>
      <c r="I6967" s="1">
        <v>16.2</v>
      </c>
      <c r="J6967" s="1" t="s">
        <v>24</v>
      </c>
      <c r="K6967" s="1" t="s">
        <v>51</v>
      </c>
      <c r="L6967" s="1">
        <v>5</v>
      </c>
      <c r="P6967" s="2">
        <f t="shared" si="455"/>
        <v>74</v>
      </c>
      <c r="R6967" t="str">
        <f t="shared" si="454"/>
        <v/>
      </c>
    </row>
    <row r="6968" spans="1:18" ht="20.399999999999999" x14ac:dyDescent="0.35">
      <c r="A6968" s="1">
        <v>6966</v>
      </c>
      <c r="B6968" s="1" t="s">
        <v>476</v>
      </c>
      <c r="C6968" s="1" t="s">
        <v>57</v>
      </c>
      <c r="D6968" s="1">
        <v>2009</v>
      </c>
      <c r="E6968" s="1">
        <v>49000</v>
      </c>
      <c r="F6968" s="1" t="s">
        <v>23</v>
      </c>
      <c r="G6968" s="1" t="s">
        <v>35</v>
      </c>
      <c r="H6968" s="1" t="s">
        <v>18</v>
      </c>
      <c r="I6968" s="1">
        <v>18.48</v>
      </c>
      <c r="J6968" s="1" t="s">
        <v>24</v>
      </c>
      <c r="K6968" s="1" t="s">
        <v>477</v>
      </c>
      <c r="L6968" s="1">
        <v>5</v>
      </c>
      <c r="P6968" s="2">
        <f t="shared" si="455"/>
        <v>177</v>
      </c>
      <c r="R6968" t="str">
        <f t="shared" si="454"/>
        <v/>
      </c>
    </row>
    <row r="6969" spans="1:18" ht="20.399999999999999" x14ac:dyDescent="0.35">
      <c r="A6969" s="1">
        <v>6967</v>
      </c>
      <c r="B6969" s="1" t="s">
        <v>318</v>
      </c>
      <c r="C6969" s="1" t="s">
        <v>57</v>
      </c>
      <c r="D6969" s="1">
        <v>2013</v>
      </c>
      <c r="E6969" s="1">
        <v>53967</v>
      </c>
      <c r="F6969" s="1" t="s">
        <v>23</v>
      </c>
      <c r="G6969" s="1" t="s">
        <v>17</v>
      </c>
      <c r="H6969" s="1" t="s">
        <v>18</v>
      </c>
      <c r="I6969" s="1">
        <v>22.7</v>
      </c>
      <c r="J6969" s="1" t="s">
        <v>24</v>
      </c>
      <c r="K6969" s="1" t="s">
        <v>210</v>
      </c>
      <c r="L6969" s="1">
        <v>5</v>
      </c>
      <c r="P6969" s="2">
        <f t="shared" si="455"/>
        <v>89.84</v>
      </c>
      <c r="R6969" t="str">
        <f t="shared" si="454"/>
        <v/>
      </c>
    </row>
    <row r="6970" spans="1:18" ht="20.399999999999999" x14ac:dyDescent="0.35">
      <c r="A6970" s="1">
        <v>6968</v>
      </c>
      <c r="B6970" s="1" t="s">
        <v>1288</v>
      </c>
      <c r="C6970" s="1" t="s">
        <v>15</v>
      </c>
      <c r="D6970" s="1">
        <v>2011</v>
      </c>
      <c r="E6970" s="1">
        <v>54000</v>
      </c>
      <c r="F6970" s="1" t="s">
        <v>28</v>
      </c>
      <c r="G6970" s="1" t="s">
        <v>17</v>
      </c>
      <c r="H6970" s="1" t="s">
        <v>18</v>
      </c>
      <c r="I6970" s="1">
        <v>15</v>
      </c>
      <c r="J6970" s="1" t="s">
        <v>24</v>
      </c>
      <c r="K6970" s="1" t="s">
        <v>1038</v>
      </c>
      <c r="L6970" s="1">
        <v>5</v>
      </c>
      <c r="P6970" s="2">
        <f t="shared" si="455"/>
        <v>104.68</v>
      </c>
      <c r="R6970" t="str">
        <f t="shared" si="454"/>
        <v/>
      </c>
    </row>
    <row r="6971" spans="1:18" ht="20.399999999999999" x14ac:dyDescent="0.35">
      <c r="A6971" s="1">
        <v>6969</v>
      </c>
      <c r="B6971" s="1" t="s">
        <v>3037</v>
      </c>
      <c r="C6971" s="1" t="s">
        <v>39</v>
      </c>
      <c r="D6971" s="1">
        <v>2009</v>
      </c>
      <c r="E6971" s="1">
        <v>75000</v>
      </c>
      <c r="F6971" s="1" t="s">
        <v>28</v>
      </c>
      <c r="G6971" s="1" t="s">
        <v>35</v>
      </c>
      <c r="H6971" s="1" t="s">
        <v>18</v>
      </c>
      <c r="I6971" s="1">
        <v>15</v>
      </c>
      <c r="J6971" s="1" t="s">
        <v>24</v>
      </c>
      <c r="K6971" s="1" t="s">
        <v>363</v>
      </c>
      <c r="L6971" s="1">
        <v>5</v>
      </c>
      <c r="P6971" s="2">
        <f t="shared" si="455"/>
        <v>100</v>
      </c>
      <c r="R6971" t="str">
        <f t="shared" si="454"/>
        <v/>
      </c>
    </row>
    <row r="6972" spans="1:18" ht="20.399999999999999" x14ac:dyDescent="0.35">
      <c r="A6972" s="1">
        <v>6970</v>
      </c>
      <c r="B6972" s="1" t="s">
        <v>134</v>
      </c>
      <c r="C6972" s="1" t="s">
        <v>22</v>
      </c>
      <c r="D6972" s="1">
        <v>2016</v>
      </c>
      <c r="E6972" s="1">
        <v>100000</v>
      </c>
      <c r="F6972" s="1" t="s">
        <v>23</v>
      </c>
      <c r="G6972" s="1" t="s">
        <v>17</v>
      </c>
      <c r="H6972" s="1" t="s">
        <v>18</v>
      </c>
      <c r="I6972" s="1">
        <v>24.4</v>
      </c>
      <c r="J6972" s="1" t="s">
        <v>24</v>
      </c>
      <c r="K6972" s="1" t="s">
        <v>135</v>
      </c>
      <c r="L6972" s="1">
        <v>5</v>
      </c>
      <c r="P6972" s="2">
        <f t="shared" si="455"/>
        <v>71</v>
      </c>
      <c r="R6972" t="str">
        <f t="shared" si="454"/>
        <v/>
      </c>
    </row>
    <row r="6973" spans="1:18" ht="20.399999999999999" x14ac:dyDescent="0.35">
      <c r="A6973" s="1">
        <v>6971</v>
      </c>
      <c r="B6973" s="1" t="s">
        <v>3038</v>
      </c>
      <c r="C6973" s="1" t="s">
        <v>27</v>
      </c>
      <c r="D6973" s="1">
        <v>2015</v>
      </c>
      <c r="E6973" s="1">
        <v>142000</v>
      </c>
      <c r="F6973" s="1" t="s">
        <v>23</v>
      </c>
      <c r="G6973" s="1" t="s">
        <v>17</v>
      </c>
      <c r="H6973" s="1" t="s">
        <v>18</v>
      </c>
      <c r="I6973" s="1">
        <v>19.98</v>
      </c>
      <c r="J6973" s="1" t="s">
        <v>24</v>
      </c>
      <c r="K6973" s="1" t="s">
        <v>181</v>
      </c>
      <c r="L6973" s="1">
        <v>8</v>
      </c>
      <c r="P6973" s="2">
        <f t="shared" si="455"/>
        <v>108.5</v>
      </c>
      <c r="R6973" t="str">
        <f t="shared" si="454"/>
        <v/>
      </c>
    </row>
    <row r="6974" spans="1:18" ht="20.399999999999999" x14ac:dyDescent="0.35">
      <c r="A6974" s="1">
        <v>6972</v>
      </c>
      <c r="B6974" s="1" t="s">
        <v>703</v>
      </c>
      <c r="C6974" s="1" t="s">
        <v>43</v>
      </c>
      <c r="D6974" s="1">
        <v>2012</v>
      </c>
      <c r="E6974" s="1">
        <v>83388</v>
      </c>
      <c r="F6974" s="1" t="s">
        <v>23</v>
      </c>
      <c r="G6974" s="1" t="s">
        <v>17</v>
      </c>
      <c r="H6974" s="1" t="s">
        <v>36</v>
      </c>
      <c r="I6974" s="1">
        <v>19.010000000000002</v>
      </c>
      <c r="J6974" s="1" t="s">
        <v>24</v>
      </c>
      <c r="K6974" s="1" t="s">
        <v>95</v>
      </c>
      <c r="L6974" s="1">
        <v>5</v>
      </c>
      <c r="P6974" s="2">
        <f t="shared" si="455"/>
        <v>108.45</v>
      </c>
      <c r="R6974" t="str">
        <f t="shared" si="454"/>
        <v/>
      </c>
    </row>
    <row r="6975" spans="1:18" ht="20.399999999999999" x14ac:dyDescent="0.35">
      <c r="A6975" s="1">
        <v>6973</v>
      </c>
      <c r="B6975" s="1" t="s">
        <v>732</v>
      </c>
      <c r="C6975" s="1" t="s">
        <v>61</v>
      </c>
      <c r="D6975" s="1">
        <v>2012</v>
      </c>
      <c r="E6975" s="1">
        <v>62000</v>
      </c>
      <c r="F6975" s="1" t="s">
        <v>28</v>
      </c>
      <c r="G6975" s="1" t="s">
        <v>17</v>
      </c>
      <c r="H6975" s="1" t="s">
        <v>18</v>
      </c>
      <c r="I6975" s="1">
        <v>17.5</v>
      </c>
      <c r="J6975" s="1" t="s">
        <v>24</v>
      </c>
      <c r="K6975" s="1" t="s">
        <v>733</v>
      </c>
      <c r="L6975" s="1">
        <v>5</v>
      </c>
      <c r="P6975" s="2">
        <f t="shared" si="455"/>
        <v>85.8</v>
      </c>
      <c r="R6975" t="str">
        <f t="shared" si="454"/>
        <v/>
      </c>
    </row>
    <row r="6976" spans="1:18" ht="20.399999999999999" x14ac:dyDescent="0.35">
      <c r="A6976" s="1">
        <v>6974</v>
      </c>
      <c r="B6976" s="1" t="s">
        <v>1153</v>
      </c>
      <c r="C6976" s="1" t="s">
        <v>57</v>
      </c>
      <c r="D6976" s="1">
        <v>2016</v>
      </c>
      <c r="E6976" s="1">
        <v>61000</v>
      </c>
      <c r="F6976" s="1" t="s">
        <v>23</v>
      </c>
      <c r="G6976" s="1" t="s">
        <v>17</v>
      </c>
      <c r="H6976" s="1" t="s">
        <v>18</v>
      </c>
      <c r="I6976" s="1">
        <v>26</v>
      </c>
      <c r="J6976" s="1" t="s">
        <v>24</v>
      </c>
      <c r="K6976" s="1" t="s">
        <v>69</v>
      </c>
      <c r="L6976" s="1">
        <v>5</v>
      </c>
      <c r="P6976" s="2">
        <f t="shared" si="455"/>
        <v>98.6</v>
      </c>
      <c r="R6976" t="str">
        <f t="shared" si="454"/>
        <v/>
      </c>
    </row>
    <row r="6977" spans="1:18" ht="20.399999999999999" x14ac:dyDescent="0.35">
      <c r="A6977" s="1">
        <v>6975</v>
      </c>
      <c r="B6977" s="1" t="s">
        <v>225</v>
      </c>
      <c r="C6977" s="1" t="s">
        <v>74</v>
      </c>
      <c r="D6977" s="1">
        <v>2011</v>
      </c>
      <c r="E6977" s="1">
        <v>45000</v>
      </c>
      <c r="F6977" s="1" t="s">
        <v>23</v>
      </c>
      <c r="G6977" s="1" t="s">
        <v>35</v>
      </c>
      <c r="H6977" s="1" t="s">
        <v>18</v>
      </c>
      <c r="I6977" s="1">
        <v>14.94</v>
      </c>
      <c r="J6977" s="1" t="s">
        <v>24</v>
      </c>
      <c r="K6977" s="1" t="s">
        <v>226</v>
      </c>
      <c r="L6977" s="1">
        <v>5</v>
      </c>
      <c r="P6977" s="2">
        <f t="shared" si="455"/>
        <v>241.4</v>
      </c>
      <c r="R6977" t="str">
        <f t="shared" si="454"/>
        <v/>
      </c>
    </row>
    <row r="6978" spans="1:18" ht="20.399999999999999" x14ac:dyDescent="0.35">
      <c r="A6978" s="1">
        <v>6976</v>
      </c>
      <c r="B6978" s="1" t="s">
        <v>3039</v>
      </c>
      <c r="C6978" s="1" t="s">
        <v>74</v>
      </c>
      <c r="D6978" s="1">
        <v>2013</v>
      </c>
      <c r="E6978" s="1">
        <v>33000</v>
      </c>
      <c r="F6978" s="1" t="s">
        <v>23</v>
      </c>
      <c r="G6978" s="1" t="s">
        <v>17</v>
      </c>
      <c r="H6978" s="1" t="s">
        <v>18</v>
      </c>
      <c r="I6978" s="1">
        <v>10</v>
      </c>
      <c r="J6978" s="1" t="s">
        <v>24</v>
      </c>
      <c r="K6978" s="1" t="s">
        <v>1228</v>
      </c>
      <c r="L6978" s="1">
        <v>5</v>
      </c>
      <c r="P6978" s="2">
        <f t="shared" si="455"/>
        <v>157.69999999999999</v>
      </c>
      <c r="R6978" t="str">
        <f t="shared" si="454"/>
        <v/>
      </c>
    </row>
    <row r="6979" spans="1:18" ht="20.399999999999999" x14ac:dyDescent="0.35">
      <c r="A6979" s="1">
        <v>6977</v>
      </c>
      <c r="B6979" s="1" t="s">
        <v>3040</v>
      </c>
      <c r="C6979" s="1" t="s">
        <v>22</v>
      </c>
      <c r="D6979" s="1">
        <v>2014</v>
      </c>
      <c r="E6979" s="1">
        <v>113565</v>
      </c>
      <c r="F6979" s="1" t="s">
        <v>23</v>
      </c>
      <c r="G6979" s="1" t="s">
        <v>17</v>
      </c>
      <c r="H6979" s="1" t="s">
        <v>18</v>
      </c>
      <c r="I6979" s="1">
        <v>12.99</v>
      </c>
      <c r="J6979" s="1" t="s">
        <v>24</v>
      </c>
      <c r="K6979" s="1" t="s">
        <v>247</v>
      </c>
      <c r="L6979" s="1">
        <v>8</v>
      </c>
      <c r="P6979" s="2">
        <f t="shared" ref="P6979:P7042" si="456">--LEFT(K6979, FIND(" ", K6979) - 1)</f>
        <v>100.6</v>
      </c>
      <c r="R6979" t="str">
        <f t="shared" si="454"/>
        <v/>
      </c>
    </row>
    <row r="6980" spans="1:18" ht="20.399999999999999" x14ac:dyDescent="0.35">
      <c r="A6980" s="1">
        <v>6978</v>
      </c>
      <c r="B6980" s="1" t="s">
        <v>1671</v>
      </c>
      <c r="C6980" s="1" t="s">
        <v>39</v>
      </c>
      <c r="D6980" s="1">
        <v>2008</v>
      </c>
      <c r="E6980" s="1">
        <v>131000</v>
      </c>
      <c r="F6980" s="1" t="s">
        <v>23</v>
      </c>
      <c r="G6980" s="1" t="s">
        <v>17</v>
      </c>
      <c r="H6980" s="1" t="s">
        <v>18</v>
      </c>
      <c r="I6980" s="1">
        <v>15</v>
      </c>
      <c r="J6980" s="1" t="s">
        <v>24</v>
      </c>
      <c r="K6980" s="1" t="s">
        <v>137</v>
      </c>
      <c r="L6980" s="1">
        <v>5</v>
      </c>
      <c r="P6980" s="2">
        <f t="shared" si="456"/>
        <v>105</v>
      </c>
      <c r="R6980" t="str">
        <f t="shared" si="454"/>
        <v/>
      </c>
    </row>
    <row r="6981" spans="1:18" ht="20.399999999999999" x14ac:dyDescent="0.35">
      <c r="A6981" s="1">
        <v>6979</v>
      </c>
      <c r="B6981" s="1" t="s">
        <v>629</v>
      </c>
      <c r="C6981" s="1" t="s">
        <v>61</v>
      </c>
      <c r="D6981" s="1">
        <v>2015</v>
      </c>
      <c r="E6981" s="1">
        <v>72253</v>
      </c>
      <c r="F6981" s="1" t="s">
        <v>23</v>
      </c>
      <c r="G6981" s="1" t="s">
        <v>17</v>
      </c>
      <c r="H6981" s="1" t="s">
        <v>18</v>
      </c>
      <c r="I6981" s="1">
        <v>15.96</v>
      </c>
      <c r="J6981" s="1" t="s">
        <v>24</v>
      </c>
      <c r="K6981" s="1" t="s">
        <v>630</v>
      </c>
      <c r="L6981" s="1">
        <v>7</v>
      </c>
      <c r="M6981" s="1" t="s">
        <v>2666</v>
      </c>
      <c r="P6981" s="2">
        <f t="shared" si="456"/>
        <v>62.1</v>
      </c>
      <c r="Q6981">
        <f t="shared" si="453"/>
        <v>1094000</v>
      </c>
      <c r="R6981">
        <f t="shared" si="454"/>
        <v>99.994323583180972</v>
      </c>
    </row>
    <row r="6982" spans="1:18" ht="20.399999999999999" x14ac:dyDescent="0.35">
      <c r="A6982" s="1">
        <v>6980</v>
      </c>
      <c r="B6982" s="1" t="s">
        <v>887</v>
      </c>
      <c r="C6982" s="1" t="s">
        <v>34</v>
      </c>
      <c r="D6982" s="1">
        <v>2016</v>
      </c>
      <c r="E6982" s="1">
        <v>46346</v>
      </c>
      <c r="F6982" s="1" t="s">
        <v>28</v>
      </c>
      <c r="G6982" s="1" t="s">
        <v>17</v>
      </c>
      <c r="H6982" s="1" t="s">
        <v>18</v>
      </c>
      <c r="I6982" s="1">
        <v>20.85</v>
      </c>
      <c r="J6982" s="1" t="s">
        <v>24</v>
      </c>
      <c r="K6982" s="1" t="s">
        <v>544</v>
      </c>
      <c r="L6982" s="1">
        <v>5</v>
      </c>
      <c r="P6982" s="2">
        <f t="shared" si="456"/>
        <v>83.14</v>
      </c>
      <c r="R6982" t="str">
        <f t="shared" si="454"/>
        <v/>
      </c>
    </row>
    <row r="6983" spans="1:18" ht="20.399999999999999" x14ac:dyDescent="0.35">
      <c r="A6983" s="1">
        <v>6981</v>
      </c>
      <c r="B6983" s="1" t="s">
        <v>526</v>
      </c>
      <c r="C6983" s="1" t="s">
        <v>39</v>
      </c>
      <c r="D6983" s="1">
        <v>2016</v>
      </c>
      <c r="E6983" s="1">
        <v>37000</v>
      </c>
      <c r="F6983" s="1" t="s">
        <v>28</v>
      </c>
      <c r="G6983" s="1" t="s">
        <v>17</v>
      </c>
      <c r="H6983" s="1" t="s">
        <v>18</v>
      </c>
      <c r="I6983" s="1">
        <v>17</v>
      </c>
      <c r="J6983" s="1" t="s">
        <v>24</v>
      </c>
      <c r="K6983" s="1" t="s">
        <v>466</v>
      </c>
      <c r="L6983" s="1">
        <v>5</v>
      </c>
      <c r="P6983" s="2">
        <f t="shared" si="456"/>
        <v>118</v>
      </c>
      <c r="R6983" t="str">
        <f t="shared" si="454"/>
        <v/>
      </c>
    </row>
    <row r="6984" spans="1:18" ht="20.399999999999999" x14ac:dyDescent="0.35">
      <c r="A6984" s="1">
        <v>6982</v>
      </c>
      <c r="B6984" s="1" t="s">
        <v>1783</v>
      </c>
      <c r="C6984" s="1" t="s">
        <v>34</v>
      </c>
      <c r="D6984" s="1">
        <v>2019</v>
      </c>
      <c r="E6984" s="1">
        <v>56371</v>
      </c>
      <c r="F6984" s="1" t="s">
        <v>23</v>
      </c>
      <c r="G6984" s="1" t="s">
        <v>17</v>
      </c>
      <c r="H6984" s="1" t="s">
        <v>18</v>
      </c>
      <c r="I6984" s="1">
        <v>24</v>
      </c>
      <c r="J6984" s="1" t="s">
        <v>24</v>
      </c>
      <c r="K6984" s="1" t="s">
        <v>893</v>
      </c>
      <c r="L6984" s="1">
        <v>5</v>
      </c>
      <c r="M6984" s="1" t="s">
        <v>2211</v>
      </c>
      <c r="P6984" s="2">
        <f t="shared" si="456"/>
        <v>73.97</v>
      </c>
      <c r="Q6984">
        <f t="shared" si="453"/>
        <v>827999.99999999988</v>
      </c>
      <c r="R6984">
        <f t="shared" si="454"/>
        <v>99.991066425120778</v>
      </c>
    </row>
    <row r="6985" spans="1:18" ht="20.399999999999999" x14ac:dyDescent="0.35">
      <c r="A6985" s="1">
        <v>6983</v>
      </c>
      <c r="B6985" s="1" t="s">
        <v>1080</v>
      </c>
      <c r="C6985" s="1" t="s">
        <v>22</v>
      </c>
      <c r="D6985" s="1">
        <v>2016</v>
      </c>
      <c r="E6985" s="1">
        <v>98500</v>
      </c>
      <c r="F6985" s="1" t="s">
        <v>23</v>
      </c>
      <c r="G6985" s="1" t="s">
        <v>17</v>
      </c>
      <c r="H6985" s="1" t="s">
        <v>18</v>
      </c>
      <c r="I6985" s="1">
        <v>25</v>
      </c>
      <c r="J6985" s="1" t="s">
        <v>24</v>
      </c>
      <c r="K6985" s="1" t="s">
        <v>1017</v>
      </c>
      <c r="L6985" s="1">
        <v>5</v>
      </c>
      <c r="P6985" s="2">
        <f t="shared" si="456"/>
        <v>69.010000000000005</v>
      </c>
      <c r="R6985" t="str">
        <f t="shared" si="454"/>
        <v/>
      </c>
    </row>
    <row r="6986" spans="1:18" ht="20.399999999999999" x14ac:dyDescent="0.35">
      <c r="A6986" s="1">
        <v>6984</v>
      </c>
      <c r="B6986" s="1" t="s">
        <v>896</v>
      </c>
      <c r="C6986" s="1" t="s">
        <v>129</v>
      </c>
      <c r="D6986" s="1">
        <v>2015</v>
      </c>
      <c r="E6986" s="1">
        <v>71588</v>
      </c>
      <c r="F6986" s="1" t="s">
        <v>23</v>
      </c>
      <c r="G6986" s="1" t="s">
        <v>17</v>
      </c>
      <c r="H6986" s="1" t="s">
        <v>18</v>
      </c>
      <c r="I6986" s="1">
        <v>27.39</v>
      </c>
      <c r="J6986" s="1" t="s">
        <v>24</v>
      </c>
      <c r="K6986" s="1" t="s">
        <v>51</v>
      </c>
      <c r="L6986" s="1">
        <v>5</v>
      </c>
      <c r="P6986" s="2">
        <f t="shared" si="456"/>
        <v>74</v>
      </c>
      <c r="R6986" t="str">
        <f t="shared" si="454"/>
        <v/>
      </c>
    </row>
    <row r="6987" spans="1:18" ht="20.399999999999999" x14ac:dyDescent="0.35">
      <c r="A6987" s="1">
        <v>6985</v>
      </c>
      <c r="B6987" s="1" t="s">
        <v>553</v>
      </c>
      <c r="C6987" s="1" t="s">
        <v>129</v>
      </c>
      <c r="D6987" s="1">
        <v>2014</v>
      </c>
      <c r="E6987" s="1">
        <v>68000</v>
      </c>
      <c r="F6987" s="1" t="s">
        <v>28</v>
      </c>
      <c r="G6987" s="1" t="s">
        <v>17</v>
      </c>
      <c r="H6987" s="1" t="s">
        <v>18</v>
      </c>
      <c r="I6987" s="1">
        <v>24.7</v>
      </c>
      <c r="J6987" s="1" t="s">
        <v>24</v>
      </c>
      <c r="K6987" s="1" t="s">
        <v>464</v>
      </c>
      <c r="L6987" s="1">
        <v>5</v>
      </c>
      <c r="P6987" s="2">
        <f t="shared" si="456"/>
        <v>47.3</v>
      </c>
      <c r="R6987" t="str">
        <f t="shared" si="454"/>
        <v/>
      </c>
    </row>
    <row r="6988" spans="1:18" ht="20.399999999999999" x14ac:dyDescent="0.35">
      <c r="A6988" s="1">
        <v>6986</v>
      </c>
      <c r="B6988" s="1" t="s">
        <v>3041</v>
      </c>
      <c r="C6988" s="1" t="s">
        <v>15</v>
      </c>
      <c r="D6988" s="1">
        <v>2003</v>
      </c>
      <c r="E6988" s="1">
        <v>66800</v>
      </c>
      <c r="F6988" s="1" t="s">
        <v>28</v>
      </c>
      <c r="G6988" s="1" t="s">
        <v>35</v>
      </c>
      <c r="H6988" s="1" t="s">
        <v>36</v>
      </c>
      <c r="I6988" s="1">
        <v>11.2</v>
      </c>
      <c r="J6988" s="1" t="s">
        <v>24</v>
      </c>
      <c r="K6988" s="1" t="s">
        <v>572</v>
      </c>
      <c r="L6988" s="1">
        <v>5</v>
      </c>
      <c r="P6988" s="2">
        <f t="shared" si="456"/>
        <v>203</v>
      </c>
      <c r="R6988" t="str">
        <f t="shared" si="454"/>
        <v/>
      </c>
    </row>
    <row r="6989" spans="1:18" ht="20.399999999999999" x14ac:dyDescent="0.35">
      <c r="A6989" s="1">
        <v>6987</v>
      </c>
      <c r="B6989" s="1" t="s">
        <v>1008</v>
      </c>
      <c r="C6989" s="1" t="s">
        <v>27</v>
      </c>
      <c r="D6989" s="1">
        <v>2016</v>
      </c>
      <c r="E6989" s="1">
        <v>90000</v>
      </c>
      <c r="F6989" s="1" t="s">
        <v>23</v>
      </c>
      <c r="G6989" s="1" t="s">
        <v>17</v>
      </c>
      <c r="H6989" s="1" t="s">
        <v>18</v>
      </c>
      <c r="I6989" s="1">
        <v>19.3</v>
      </c>
      <c r="J6989" s="1" t="s">
        <v>24</v>
      </c>
      <c r="K6989" s="1" t="s">
        <v>114</v>
      </c>
      <c r="L6989" s="1">
        <v>5</v>
      </c>
      <c r="P6989" s="2">
        <f t="shared" si="456"/>
        <v>73.900000000000006</v>
      </c>
      <c r="R6989" t="str">
        <f t="shared" ref="R6989:R7052" si="457">IF(Q6989&lt;&gt;"", ((Q6989 - P6989) / Q6989) * 100, "")</f>
        <v/>
      </c>
    </row>
    <row r="6990" spans="1:18" ht="20.399999999999999" x14ac:dyDescent="0.35">
      <c r="A6990" s="1">
        <v>6988</v>
      </c>
      <c r="B6990" s="1" t="s">
        <v>3042</v>
      </c>
      <c r="C6990" s="1" t="s">
        <v>43</v>
      </c>
      <c r="D6990" s="1">
        <v>2013</v>
      </c>
      <c r="E6990" s="1">
        <v>54000</v>
      </c>
      <c r="F6990" s="1" t="s">
        <v>23</v>
      </c>
      <c r="G6990" s="1" t="s">
        <v>17</v>
      </c>
      <c r="H6990" s="1" t="s">
        <v>18</v>
      </c>
      <c r="I6990" s="1">
        <v>20.45</v>
      </c>
      <c r="J6990" s="1" t="s">
        <v>24</v>
      </c>
      <c r="K6990" s="1" t="s">
        <v>72</v>
      </c>
      <c r="L6990" s="1">
        <v>5</v>
      </c>
      <c r="P6990" s="2">
        <f t="shared" si="456"/>
        <v>83.8</v>
      </c>
      <c r="R6990" t="str">
        <f t="shared" si="457"/>
        <v/>
      </c>
    </row>
    <row r="6991" spans="1:18" ht="20.399999999999999" x14ac:dyDescent="0.35">
      <c r="A6991" s="1">
        <v>6989</v>
      </c>
      <c r="B6991" s="1" t="s">
        <v>994</v>
      </c>
      <c r="C6991" s="1" t="s">
        <v>15</v>
      </c>
      <c r="D6991" s="1">
        <v>2011</v>
      </c>
      <c r="E6991" s="1">
        <v>87248</v>
      </c>
      <c r="F6991" s="1" t="s">
        <v>28</v>
      </c>
      <c r="G6991" s="1" t="s">
        <v>35</v>
      </c>
      <c r="H6991" s="1" t="s">
        <v>36</v>
      </c>
      <c r="I6991" s="1">
        <v>14.74</v>
      </c>
      <c r="J6991" s="1" t="s">
        <v>24</v>
      </c>
      <c r="K6991" s="1" t="s">
        <v>99</v>
      </c>
      <c r="L6991" s="1">
        <v>5</v>
      </c>
      <c r="P6991" s="2">
        <f t="shared" si="456"/>
        <v>184</v>
      </c>
      <c r="R6991" t="str">
        <f t="shared" si="457"/>
        <v/>
      </c>
    </row>
    <row r="6992" spans="1:18" ht="20.399999999999999" x14ac:dyDescent="0.35">
      <c r="A6992" s="1">
        <v>6990</v>
      </c>
      <c r="B6992" s="1" t="s">
        <v>708</v>
      </c>
      <c r="C6992" s="1" t="s">
        <v>22</v>
      </c>
      <c r="D6992" s="1">
        <v>2017</v>
      </c>
      <c r="E6992" s="1">
        <v>9052</v>
      </c>
      <c r="F6992" s="1" t="s">
        <v>28</v>
      </c>
      <c r="G6992" s="1" t="s">
        <v>17</v>
      </c>
      <c r="H6992" s="1" t="s">
        <v>18</v>
      </c>
      <c r="I6992" s="1">
        <v>23.1</v>
      </c>
      <c r="J6992" s="1" t="s">
        <v>24</v>
      </c>
      <c r="K6992" s="1" t="s">
        <v>398</v>
      </c>
      <c r="L6992" s="1">
        <v>5</v>
      </c>
      <c r="P6992" s="2">
        <f t="shared" si="456"/>
        <v>67.040000000000006</v>
      </c>
      <c r="R6992" t="str">
        <f t="shared" si="457"/>
        <v/>
      </c>
    </row>
    <row r="6993" spans="1:18" ht="20.399999999999999" x14ac:dyDescent="0.35">
      <c r="A6993" s="1">
        <v>6991</v>
      </c>
      <c r="B6993" s="1" t="s">
        <v>658</v>
      </c>
      <c r="C6993" s="1" t="s">
        <v>61</v>
      </c>
      <c r="D6993" s="1">
        <v>2014</v>
      </c>
      <c r="E6993" s="1">
        <v>67320</v>
      </c>
      <c r="F6993" s="1" t="s">
        <v>28</v>
      </c>
      <c r="G6993" s="1" t="s">
        <v>17</v>
      </c>
      <c r="H6993" s="1" t="s">
        <v>18</v>
      </c>
      <c r="I6993" s="1">
        <v>17.920000000000002</v>
      </c>
      <c r="J6993" s="1" t="s">
        <v>24</v>
      </c>
      <c r="K6993" s="1" t="s">
        <v>630</v>
      </c>
      <c r="L6993" s="1">
        <v>5</v>
      </c>
      <c r="P6993" s="2">
        <f t="shared" si="456"/>
        <v>62.1</v>
      </c>
      <c r="R6993" t="str">
        <f t="shared" si="457"/>
        <v/>
      </c>
    </row>
    <row r="6994" spans="1:18" ht="20.399999999999999" x14ac:dyDescent="0.35">
      <c r="A6994" s="1">
        <v>6992</v>
      </c>
      <c r="B6994" s="1" t="s">
        <v>849</v>
      </c>
      <c r="C6994" s="1" t="s">
        <v>53</v>
      </c>
      <c r="D6994" s="1">
        <v>2018</v>
      </c>
      <c r="E6994" s="1">
        <v>28635</v>
      </c>
      <c r="F6994" s="1" t="s">
        <v>28</v>
      </c>
      <c r="G6994" s="1" t="s">
        <v>17</v>
      </c>
      <c r="H6994" s="1" t="s">
        <v>18</v>
      </c>
      <c r="I6994" s="1">
        <v>16.2</v>
      </c>
      <c r="J6994" s="1" t="s">
        <v>24</v>
      </c>
      <c r="K6994" s="1" t="s">
        <v>51</v>
      </c>
      <c r="L6994" s="1">
        <v>5</v>
      </c>
      <c r="P6994" s="2">
        <f t="shared" si="456"/>
        <v>74</v>
      </c>
      <c r="R6994" t="str">
        <f t="shared" si="457"/>
        <v/>
      </c>
    </row>
    <row r="6995" spans="1:18" ht="20.399999999999999" x14ac:dyDescent="0.35">
      <c r="A6995" s="1">
        <v>6993</v>
      </c>
      <c r="B6995" s="1" t="s">
        <v>629</v>
      </c>
      <c r="C6995" s="1" t="s">
        <v>53</v>
      </c>
      <c r="D6995" s="1">
        <v>2016</v>
      </c>
      <c r="E6995" s="1">
        <v>78904</v>
      </c>
      <c r="F6995" s="1" t="s">
        <v>23</v>
      </c>
      <c r="G6995" s="1" t="s">
        <v>17</v>
      </c>
      <c r="H6995" s="1" t="s">
        <v>18</v>
      </c>
      <c r="I6995" s="1">
        <v>15.96</v>
      </c>
      <c r="J6995" s="1" t="s">
        <v>24</v>
      </c>
      <c r="K6995" s="1" t="s">
        <v>630</v>
      </c>
      <c r="L6995" s="1">
        <v>7</v>
      </c>
      <c r="M6995" s="1" t="s">
        <v>2666</v>
      </c>
      <c r="P6995" s="2">
        <f t="shared" si="456"/>
        <v>62.1</v>
      </c>
      <c r="Q6995">
        <f t="shared" ref="Q6995:Q7045" si="458">VALUE(SUBSTITUTE(SUBSTITUTE(TRIM(M6995), CHAR(160), ""), " Lakh", "")) * 100000</f>
        <v>1094000</v>
      </c>
      <c r="R6995">
        <f t="shared" si="457"/>
        <v>99.994323583180972</v>
      </c>
    </row>
    <row r="6996" spans="1:18" ht="20.399999999999999" x14ac:dyDescent="0.35">
      <c r="A6996" s="1">
        <v>6994</v>
      </c>
      <c r="B6996" s="1" t="s">
        <v>786</v>
      </c>
      <c r="C6996" s="1" t="s">
        <v>53</v>
      </c>
      <c r="D6996" s="1">
        <v>2018</v>
      </c>
      <c r="E6996" s="1">
        <v>16409</v>
      </c>
      <c r="F6996" s="1" t="s">
        <v>23</v>
      </c>
      <c r="G6996" s="1" t="s">
        <v>35</v>
      </c>
      <c r="H6996" s="1" t="s">
        <v>18</v>
      </c>
      <c r="I6996" s="1">
        <v>14.69</v>
      </c>
      <c r="J6996" s="1" t="s">
        <v>24</v>
      </c>
      <c r="K6996" s="1" t="s">
        <v>321</v>
      </c>
      <c r="L6996" s="1">
        <v>5</v>
      </c>
      <c r="P6996" s="2">
        <f t="shared" si="456"/>
        <v>258</v>
      </c>
      <c r="R6996" t="str">
        <f t="shared" si="457"/>
        <v/>
      </c>
    </row>
    <row r="6997" spans="1:18" ht="20.399999999999999" x14ac:dyDescent="0.35">
      <c r="A6997" s="1">
        <v>6995</v>
      </c>
      <c r="B6997" s="1" t="s">
        <v>943</v>
      </c>
      <c r="C6997" s="1" t="s">
        <v>61</v>
      </c>
      <c r="D6997" s="1">
        <v>2012</v>
      </c>
      <c r="E6997" s="1">
        <v>61180</v>
      </c>
      <c r="F6997" s="1" t="s">
        <v>28</v>
      </c>
      <c r="G6997" s="1" t="s">
        <v>17</v>
      </c>
      <c r="H6997" s="1" t="s">
        <v>36</v>
      </c>
      <c r="I6997" s="1">
        <v>16.8</v>
      </c>
      <c r="J6997" s="1" t="s">
        <v>24</v>
      </c>
      <c r="K6997" s="1" t="s">
        <v>58</v>
      </c>
      <c r="L6997" s="1">
        <v>5</v>
      </c>
      <c r="P6997" s="2">
        <f t="shared" si="456"/>
        <v>116.3</v>
      </c>
      <c r="R6997" t="str">
        <f t="shared" si="457"/>
        <v/>
      </c>
    </row>
    <row r="6998" spans="1:18" ht="20.399999999999999" x14ac:dyDescent="0.35">
      <c r="A6998" s="1">
        <v>6996</v>
      </c>
      <c r="B6998" s="1" t="s">
        <v>1496</v>
      </c>
      <c r="C6998" s="1" t="s">
        <v>61</v>
      </c>
      <c r="D6998" s="1">
        <v>2014</v>
      </c>
      <c r="E6998" s="1">
        <v>59577</v>
      </c>
      <c r="F6998" s="1" t="s">
        <v>28</v>
      </c>
      <c r="G6998" s="1" t="s">
        <v>17</v>
      </c>
      <c r="H6998" s="1" t="s">
        <v>36</v>
      </c>
      <c r="I6998" s="1">
        <v>18.5</v>
      </c>
      <c r="J6998" s="1" t="s">
        <v>24</v>
      </c>
      <c r="K6998" s="1" t="s">
        <v>221</v>
      </c>
      <c r="L6998" s="1">
        <v>5</v>
      </c>
      <c r="P6998" s="2">
        <f t="shared" si="456"/>
        <v>82.85</v>
      </c>
      <c r="R6998" t="str">
        <f t="shared" si="457"/>
        <v/>
      </c>
    </row>
    <row r="6999" spans="1:18" ht="20.399999999999999" x14ac:dyDescent="0.35">
      <c r="A6999" s="1">
        <v>6997</v>
      </c>
      <c r="B6999" s="1" t="s">
        <v>923</v>
      </c>
      <c r="C6999" s="1" t="s">
        <v>15</v>
      </c>
      <c r="D6999" s="1">
        <v>2016</v>
      </c>
      <c r="E6999" s="1">
        <v>24104</v>
      </c>
      <c r="F6999" s="1" t="s">
        <v>23</v>
      </c>
      <c r="G6999" s="1" t="s">
        <v>17</v>
      </c>
      <c r="H6999" s="1" t="s">
        <v>18</v>
      </c>
      <c r="I6999" s="1">
        <v>12.99</v>
      </c>
      <c r="J6999" s="1" t="s">
        <v>24</v>
      </c>
      <c r="K6999" s="1" t="s">
        <v>363</v>
      </c>
      <c r="L6999" s="1">
        <v>8</v>
      </c>
      <c r="P6999" s="2">
        <f t="shared" si="456"/>
        <v>100</v>
      </c>
      <c r="R6999" t="str">
        <f t="shared" si="457"/>
        <v/>
      </c>
    </row>
    <row r="7000" spans="1:18" ht="20.399999999999999" x14ac:dyDescent="0.35">
      <c r="A7000" s="1">
        <v>6998</v>
      </c>
      <c r="B7000" s="1" t="s">
        <v>1552</v>
      </c>
      <c r="C7000" s="1" t="s">
        <v>15</v>
      </c>
      <c r="D7000" s="1">
        <v>2008</v>
      </c>
      <c r="E7000" s="1">
        <v>69000</v>
      </c>
      <c r="F7000" s="1" t="s">
        <v>23</v>
      </c>
      <c r="G7000" s="1" t="s">
        <v>35</v>
      </c>
      <c r="H7000" s="1" t="s">
        <v>145</v>
      </c>
      <c r="I7000" s="1">
        <v>16.73</v>
      </c>
      <c r="J7000" s="1" t="s">
        <v>24</v>
      </c>
      <c r="K7000" s="1" t="s">
        <v>203</v>
      </c>
      <c r="L7000" s="1">
        <v>5</v>
      </c>
      <c r="P7000" s="2">
        <f t="shared" si="456"/>
        <v>218</v>
      </c>
      <c r="R7000" t="str">
        <f t="shared" si="457"/>
        <v/>
      </c>
    </row>
    <row r="7001" spans="1:18" ht="20.399999999999999" x14ac:dyDescent="0.35">
      <c r="A7001" s="1">
        <v>6999</v>
      </c>
      <c r="B7001" s="1" t="s">
        <v>959</v>
      </c>
      <c r="C7001" s="1" t="s">
        <v>74</v>
      </c>
      <c r="D7001" s="1">
        <v>2015</v>
      </c>
      <c r="E7001" s="1">
        <v>35000</v>
      </c>
      <c r="F7001" s="1" t="s">
        <v>28</v>
      </c>
      <c r="G7001" s="1" t="s">
        <v>35</v>
      </c>
      <c r="H7001" s="1" t="s">
        <v>18</v>
      </c>
      <c r="I7001" s="1">
        <v>17.21</v>
      </c>
      <c r="J7001" s="1" t="s">
        <v>24</v>
      </c>
      <c r="K7001" s="1" t="s">
        <v>49</v>
      </c>
      <c r="L7001" s="1">
        <v>5</v>
      </c>
      <c r="P7001" s="2">
        <f t="shared" si="456"/>
        <v>103.6</v>
      </c>
      <c r="R7001" t="str">
        <f t="shared" si="457"/>
        <v/>
      </c>
    </row>
    <row r="7002" spans="1:18" ht="20.399999999999999" x14ac:dyDescent="0.35">
      <c r="A7002" s="1">
        <v>7000</v>
      </c>
      <c r="B7002" s="1" t="s">
        <v>2926</v>
      </c>
      <c r="C7002" s="1" t="s">
        <v>129</v>
      </c>
      <c r="D7002" s="1">
        <v>2014</v>
      </c>
      <c r="E7002" s="1">
        <v>75000</v>
      </c>
      <c r="F7002" s="1" t="s">
        <v>23</v>
      </c>
      <c r="G7002" s="1" t="s">
        <v>35</v>
      </c>
      <c r="H7002" s="1" t="s">
        <v>18</v>
      </c>
      <c r="I7002" s="1">
        <v>13.5</v>
      </c>
      <c r="J7002" s="1" t="s">
        <v>24</v>
      </c>
      <c r="K7002" s="1" t="s">
        <v>66</v>
      </c>
      <c r="L7002" s="1">
        <v>7</v>
      </c>
      <c r="M7002" s="1" t="s">
        <v>2970</v>
      </c>
      <c r="P7002" s="2">
        <f t="shared" si="456"/>
        <v>175.56</v>
      </c>
      <c r="Q7002">
        <f t="shared" si="458"/>
        <v>3240999.9999999995</v>
      </c>
      <c r="R7002">
        <f t="shared" si="457"/>
        <v>99.994583153347733</v>
      </c>
    </row>
    <row r="7003" spans="1:18" ht="20.399999999999999" x14ac:dyDescent="0.35">
      <c r="A7003" s="1">
        <v>7001</v>
      </c>
      <c r="B7003" s="1" t="s">
        <v>685</v>
      </c>
      <c r="C7003" s="1" t="s">
        <v>43</v>
      </c>
      <c r="D7003" s="1">
        <v>2014</v>
      </c>
      <c r="E7003" s="1">
        <v>98000</v>
      </c>
      <c r="F7003" s="1" t="s">
        <v>28</v>
      </c>
      <c r="G7003" s="1" t="s">
        <v>17</v>
      </c>
      <c r="H7003" s="1" t="s">
        <v>18</v>
      </c>
      <c r="I7003" s="1">
        <v>16.02</v>
      </c>
      <c r="J7003" s="1" t="s">
        <v>24</v>
      </c>
      <c r="K7003" s="1" t="s">
        <v>505</v>
      </c>
      <c r="L7003" s="1">
        <v>7</v>
      </c>
      <c r="P7003" s="2">
        <f t="shared" si="456"/>
        <v>93.7</v>
      </c>
      <c r="R7003" t="str">
        <f t="shared" si="457"/>
        <v/>
      </c>
    </row>
    <row r="7004" spans="1:18" ht="20.399999999999999" x14ac:dyDescent="0.35">
      <c r="A7004" s="1">
        <v>7002</v>
      </c>
      <c r="B7004" s="1" t="s">
        <v>484</v>
      </c>
      <c r="C7004" s="1" t="s">
        <v>27</v>
      </c>
      <c r="D7004" s="1">
        <v>2014</v>
      </c>
      <c r="E7004" s="1">
        <v>51843</v>
      </c>
      <c r="F7004" s="1" t="s">
        <v>23</v>
      </c>
      <c r="G7004" s="1" t="s">
        <v>35</v>
      </c>
      <c r="H7004" s="1" t="s">
        <v>145</v>
      </c>
      <c r="I7004" s="1">
        <v>17.68</v>
      </c>
      <c r="J7004" s="1" t="s">
        <v>24</v>
      </c>
      <c r="K7004" s="1" t="s">
        <v>139</v>
      </c>
      <c r="L7004" s="1">
        <v>5</v>
      </c>
      <c r="P7004" s="2">
        <f t="shared" si="456"/>
        <v>174.33</v>
      </c>
      <c r="R7004" t="str">
        <f t="shared" si="457"/>
        <v/>
      </c>
    </row>
    <row r="7005" spans="1:18" ht="20.399999999999999" x14ac:dyDescent="0.35">
      <c r="A7005" s="1">
        <v>7003</v>
      </c>
      <c r="B7005" s="1" t="s">
        <v>749</v>
      </c>
      <c r="C7005" s="1" t="s">
        <v>43</v>
      </c>
      <c r="D7005" s="1">
        <v>2013</v>
      </c>
      <c r="E7005" s="1">
        <v>80000</v>
      </c>
      <c r="F7005" s="1" t="s">
        <v>23</v>
      </c>
      <c r="G7005" s="1" t="s">
        <v>17</v>
      </c>
      <c r="H7005" s="1" t="s">
        <v>36</v>
      </c>
      <c r="I7005" s="1">
        <v>23.4</v>
      </c>
      <c r="J7005" s="1" t="s">
        <v>24</v>
      </c>
      <c r="K7005" s="1" t="s">
        <v>51</v>
      </c>
      <c r="L7005" s="1">
        <v>5</v>
      </c>
      <c r="P7005" s="2">
        <f t="shared" si="456"/>
        <v>74</v>
      </c>
      <c r="R7005" t="str">
        <f t="shared" si="457"/>
        <v/>
      </c>
    </row>
    <row r="7006" spans="1:18" ht="20.399999999999999" x14ac:dyDescent="0.35">
      <c r="A7006" s="1">
        <v>7004</v>
      </c>
      <c r="B7006" s="1" t="s">
        <v>293</v>
      </c>
      <c r="C7006" s="1" t="s">
        <v>22</v>
      </c>
      <c r="D7006" s="1">
        <v>2009</v>
      </c>
      <c r="E7006" s="1">
        <v>110000</v>
      </c>
      <c r="F7006" s="1" t="s">
        <v>23</v>
      </c>
      <c r="G7006" s="1" t="s">
        <v>17</v>
      </c>
      <c r="H7006" s="1" t="s">
        <v>145</v>
      </c>
      <c r="I7006" s="1">
        <v>11.5</v>
      </c>
      <c r="J7006" s="1" t="s">
        <v>24</v>
      </c>
      <c r="K7006" s="1" t="s">
        <v>294</v>
      </c>
      <c r="L7006" s="1">
        <v>7</v>
      </c>
      <c r="P7006" s="2">
        <f t="shared" si="456"/>
        <v>171</v>
      </c>
      <c r="R7006" t="str">
        <f t="shared" si="457"/>
        <v/>
      </c>
    </row>
    <row r="7007" spans="1:18" ht="20.399999999999999" x14ac:dyDescent="0.35">
      <c r="A7007" s="1">
        <v>7005</v>
      </c>
      <c r="B7007" s="1" t="s">
        <v>2299</v>
      </c>
      <c r="C7007" s="1" t="s">
        <v>53</v>
      </c>
      <c r="D7007" s="1">
        <v>2015</v>
      </c>
      <c r="E7007" s="1">
        <v>75383</v>
      </c>
      <c r="F7007" s="1" t="s">
        <v>28</v>
      </c>
      <c r="G7007" s="1" t="s">
        <v>17</v>
      </c>
      <c r="H7007" s="1" t="s">
        <v>18</v>
      </c>
      <c r="I7007" s="1">
        <v>19.809999999999999</v>
      </c>
      <c r="J7007" s="1" t="s">
        <v>24</v>
      </c>
      <c r="K7007" s="1" t="s">
        <v>351</v>
      </c>
      <c r="L7007" s="1">
        <v>5</v>
      </c>
      <c r="P7007" s="2">
        <f t="shared" si="456"/>
        <v>68.05</v>
      </c>
      <c r="R7007" t="str">
        <f t="shared" si="457"/>
        <v/>
      </c>
    </row>
    <row r="7008" spans="1:18" ht="20.399999999999999" x14ac:dyDescent="0.35">
      <c r="A7008" s="1">
        <v>7006</v>
      </c>
      <c r="B7008" s="1" t="s">
        <v>3043</v>
      </c>
      <c r="C7008" s="1" t="s">
        <v>53</v>
      </c>
      <c r="D7008" s="1">
        <v>2017</v>
      </c>
      <c r="E7008" s="1">
        <v>31861</v>
      </c>
      <c r="F7008" s="1" t="s">
        <v>23</v>
      </c>
      <c r="G7008" s="1" t="s">
        <v>35</v>
      </c>
      <c r="H7008" s="1" t="s">
        <v>18</v>
      </c>
      <c r="I7008" s="1">
        <v>18.489999999999998</v>
      </c>
      <c r="J7008" s="1" t="s">
        <v>24</v>
      </c>
      <c r="K7008" s="1" t="s">
        <v>363</v>
      </c>
      <c r="L7008" s="1">
        <v>7</v>
      </c>
      <c r="P7008" s="2">
        <f t="shared" si="456"/>
        <v>100</v>
      </c>
      <c r="R7008" t="str">
        <f t="shared" si="457"/>
        <v/>
      </c>
    </row>
    <row r="7009" spans="1:18" ht="20.399999999999999" x14ac:dyDescent="0.35">
      <c r="A7009" s="1">
        <v>7007</v>
      </c>
      <c r="B7009" s="1" t="s">
        <v>444</v>
      </c>
      <c r="C7009" s="1" t="s">
        <v>15</v>
      </c>
      <c r="D7009" s="1">
        <v>2011</v>
      </c>
      <c r="E7009" s="1">
        <v>57900</v>
      </c>
      <c r="F7009" s="1" t="s">
        <v>23</v>
      </c>
      <c r="G7009" s="1" t="s">
        <v>17</v>
      </c>
      <c r="H7009" s="1" t="s">
        <v>18</v>
      </c>
      <c r="I7009" s="1">
        <v>15.8</v>
      </c>
      <c r="J7009" s="1" t="s">
        <v>24</v>
      </c>
      <c r="K7009" s="1" t="s">
        <v>163</v>
      </c>
      <c r="L7009" s="1">
        <v>5</v>
      </c>
      <c r="P7009" s="2">
        <f t="shared" si="456"/>
        <v>170</v>
      </c>
      <c r="R7009" t="str">
        <f t="shared" si="457"/>
        <v/>
      </c>
    </row>
    <row r="7010" spans="1:18" ht="20.399999999999999" x14ac:dyDescent="0.35">
      <c r="A7010" s="1">
        <v>7008</v>
      </c>
      <c r="B7010" s="1" t="s">
        <v>1966</v>
      </c>
      <c r="C7010" s="1" t="s">
        <v>61</v>
      </c>
      <c r="D7010" s="1">
        <v>2014</v>
      </c>
      <c r="E7010" s="1">
        <v>48000</v>
      </c>
      <c r="F7010" s="1" t="s">
        <v>23</v>
      </c>
      <c r="G7010" s="1" t="s">
        <v>17</v>
      </c>
      <c r="H7010" s="1" t="s">
        <v>18</v>
      </c>
      <c r="I7010" s="1">
        <v>19.3</v>
      </c>
      <c r="J7010" s="1" t="s">
        <v>24</v>
      </c>
      <c r="K7010" s="1" t="s">
        <v>114</v>
      </c>
      <c r="L7010" s="1">
        <v>5</v>
      </c>
      <c r="P7010" s="2">
        <f t="shared" si="456"/>
        <v>73.900000000000006</v>
      </c>
      <c r="R7010" t="str">
        <f t="shared" si="457"/>
        <v/>
      </c>
    </row>
    <row r="7011" spans="1:18" ht="20.399999999999999" x14ac:dyDescent="0.35">
      <c r="A7011" s="1">
        <v>7009</v>
      </c>
      <c r="B7011" s="1" t="s">
        <v>1515</v>
      </c>
      <c r="C7011" s="1" t="s">
        <v>53</v>
      </c>
      <c r="D7011" s="1">
        <v>2015</v>
      </c>
      <c r="E7011" s="1">
        <v>33544</v>
      </c>
      <c r="F7011" s="1" t="s">
        <v>28</v>
      </c>
      <c r="G7011" s="1" t="s">
        <v>17</v>
      </c>
      <c r="H7011" s="1" t="s">
        <v>18</v>
      </c>
      <c r="I7011" s="1">
        <v>18.5</v>
      </c>
      <c r="J7011" s="1" t="s">
        <v>24</v>
      </c>
      <c r="K7011" s="1" t="s">
        <v>221</v>
      </c>
      <c r="L7011" s="1">
        <v>5</v>
      </c>
      <c r="P7011" s="2">
        <f t="shared" si="456"/>
        <v>82.85</v>
      </c>
      <c r="R7011" t="str">
        <f t="shared" si="457"/>
        <v/>
      </c>
    </row>
    <row r="7012" spans="1:18" ht="20.399999999999999" x14ac:dyDescent="0.35">
      <c r="A7012" s="1">
        <v>7010</v>
      </c>
      <c r="B7012" s="1" t="s">
        <v>59</v>
      </c>
      <c r="C7012" s="1" t="s">
        <v>27</v>
      </c>
      <c r="D7012" s="1">
        <v>2015</v>
      </c>
      <c r="E7012" s="1">
        <v>65000</v>
      </c>
      <c r="F7012" s="1" t="s">
        <v>23</v>
      </c>
      <c r="G7012" s="1" t="s">
        <v>17</v>
      </c>
      <c r="H7012" s="1" t="s">
        <v>18</v>
      </c>
      <c r="I7012" s="1">
        <v>25.2</v>
      </c>
      <c r="J7012" s="1" t="s">
        <v>24</v>
      </c>
      <c r="K7012" s="1" t="s">
        <v>51</v>
      </c>
      <c r="L7012" s="1">
        <v>5</v>
      </c>
      <c r="P7012" s="2">
        <f t="shared" si="456"/>
        <v>74</v>
      </c>
      <c r="R7012" t="str">
        <f t="shared" si="457"/>
        <v/>
      </c>
    </row>
    <row r="7013" spans="1:18" ht="20.399999999999999" x14ac:dyDescent="0.35">
      <c r="A7013" s="1">
        <v>7011</v>
      </c>
      <c r="B7013" s="1" t="s">
        <v>1390</v>
      </c>
      <c r="C7013" s="1" t="s">
        <v>34</v>
      </c>
      <c r="D7013" s="1">
        <v>2017</v>
      </c>
      <c r="E7013" s="1">
        <v>103189</v>
      </c>
      <c r="F7013" s="1" t="s">
        <v>23</v>
      </c>
      <c r="G7013" s="1" t="s">
        <v>17</v>
      </c>
      <c r="H7013" s="1" t="s">
        <v>18</v>
      </c>
      <c r="I7013" s="1">
        <v>13.68</v>
      </c>
      <c r="J7013" s="1" t="s">
        <v>24</v>
      </c>
      <c r="K7013" s="1" t="s">
        <v>156</v>
      </c>
      <c r="L7013" s="1">
        <v>8</v>
      </c>
      <c r="M7013" s="1" t="s">
        <v>1391</v>
      </c>
      <c r="P7013" s="2">
        <f t="shared" si="456"/>
        <v>147.80000000000001</v>
      </c>
      <c r="Q7013">
        <f t="shared" si="458"/>
        <v>2401000</v>
      </c>
      <c r="R7013">
        <f t="shared" si="457"/>
        <v>99.993844231570179</v>
      </c>
    </row>
    <row r="7014" spans="1:18" ht="20.399999999999999" x14ac:dyDescent="0.35">
      <c r="A7014" s="1">
        <v>7012</v>
      </c>
      <c r="B7014" s="1" t="s">
        <v>2792</v>
      </c>
      <c r="C7014" s="1" t="s">
        <v>53</v>
      </c>
      <c r="D7014" s="1">
        <v>2017</v>
      </c>
      <c r="E7014" s="1">
        <v>35007</v>
      </c>
      <c r="F7014" s="1" t="s">
        <v>28</v>
      </c>
      <c r="G7014" s="1" t="s">
        <v>17</v>
      </c>
      <c r="H7014" s="1" t="s">
        <v>18</v>
      </c>
      <c r="I7014" s="1">
        <v>16.78</v>
      </c>
      <c r="J7014" s="1" t="s">
        <v>24</v>
      </c>
      <c r="K7014" s="1" t="s">
        <v>333</v>
      </c>
      <c r="L7014" s="1">
        <v>5</v>
      </c>
      <c r="P7014" s="2">
        <f t="shared" si="456"/>
        <v>88.73</v>
      </c>
      <c r="R7014" t="str">
        <f t="shared" si="457"/>
        <v/>
      </c>
    </row>
    <row r="7015" spans="1:18" ht="20.399999999999999" x14ac:dyDescent="0.35">
      <c r="A7015" s="1">
        <v>7013</v>
      </c>
      <c r="B7015" s="1" t="s">
        <v>1148</v>
      </c>
      <c r="C7015" s="1" t="s">
        <v>22</v>
      </c>
      <c r="D7015" s="1">
        <v>2010</v>
      </c>
      <c r="E7015" s="1">
        <v>98000</v>
      </c>
      <c r="F7015" s="1" t="s">
        <v>23</v>
      </c>
      <c r="G7015" s="1" t="s">
        <v>17</v>
      </c>
      <c r="H7015" s="1" t="s">
        <v>18</v>
      </c>
      <c r="I7015" s="1">
        <v>21.43</v>
      </c>
      <c r="J7015" s="1" t="s">
        <v>24</v>
      </c>
      <c r="K7015" s="1" t="s">
        <v>566</v>
      </c>
      <c r="L7015" s="1">
        <v>5</v>
      </c>
      <c r="P7015" s="2">
        <f t="shared" si="456"/>
        <v>87.2</v>
      </c>
      <c r="R7015" t="str">
        <f t="shared" si="457"/>
        <v/>
      </c>
    </row>
    <row r="7016" spans="1:18" ht="20.399999999999999" x14ac:dyDescent="0.35">
      <c r="A7016" s="1">
        <v>7014</v>
      </c>
      <c r="B7016" s="1" t="s">
        <v>892</v>
      </c>
      <c r="C7016" s="1" t="s">
        <v>39</v>
      </c>
      <c r="D7016" s="1">
        <v>2017</v>
      </c>
      <c r="E7016" s="1">
        <v>25678</v>
      </c>
      <c r="F7016" s="1" t="s">
        <v>23</v>
      </c>
      <c r="G7016" s="1" t="s">
        <v>17</v>
      </c>
      <c r="H7016" s="1" t="s">
        <v>18</v>
      </c>
      <c r="I7016" s="1">
        <v>24</v>
      </c>
      <c r="J7016" s="1" t="s">
        <v>24</v>
      </c>
      <c r="K7016" s="1" t="s">
        <v>893</v>
      </c>
      <c r="L7016" s="1">
        <v>5</v>
      </c>
      <c r="M7016" s="1" t="s">
        <v>3044</v>
      </c>
      <c r="P7016" s="2">
        <f t="shared" si="456"/>
        <v>73.97</v>
      </c>
      <c r="Q7016">
        <f t="shared" si="458"/>
        <v>790000</v>
      </c>
      <c r="R7016">
        <f t="shared" si="457"/>
        <v>99.990636708860762</v>
      </c>
    </row>
    <row r="7017" spans="1:18" ht="20.399999999999999" x14ac:dyDescent="0.35">
      <c r="A7017" s="1">
        <v>7015</v>
      </c>
      <c r="B7017" s="1" t="s">
        <v>1172</v>
      </c>
      <c r="C7017" s="1" t="s">
        <v>34</v>
      </c>
      <c r="D7017" s="1">
        <v>2015</v>
      </c>
      <c r="E7017" s="1">
        <v>65636</v>
      </c>
      <c r="F7017" s="1" t="s">
        <v>23</v>
      </c>
      <c r="G7017" s="1" t="s">
        <v>17</v>
      </c>
      <c r="H7017" s="1" t="s">
        <v>18</v>
      </c>
      <c r="I7017" s="1">
        <v>21.79</v>
      </c>
      <c r="J7017" s="1" t="s">
        <v>24</v>
      </c>
      <c r="K7017" s="1" t="s">
        <v>333</v>
      </c>
      <c r="L7017" s="1">
        <v>5</v>
      </c>
      <c r="P7017" s="2">
        <f t="shared" si="456"/>
        <v>88.73</v>
      </c>
      <c r="R7017" t="str">
        <f t="shared" si="457"/>
        <v/>
      </c>
    </row>
    <row r="7018" spans="1:18" ht="20.399999999999999" x14ac:dyDescent="0.35">
      <c r="A7018" s="1">
        <v>7016</v>
      </c>
      <c r="B7018" s="1" t="s">
        <v>208</v>
      </c>
      <c r="C7018" s="1" t="s">
        <v>53</v>
      </c>
      <c r="D7018" s="1">
        <v>2015</v>
      </c>
      <c r="E7018" s="1">
        <v>21730</v>
      </c>
      <c r="F7018" s="1" t="s">
        <v>23</v>
      </c>
      <c r="G7018" s="1" t="s">
        <v>35</v>
      </c>
      <c r="H7018" s="1" t="s">
        <v>18</v>
      </c>
      <c r="I7018" s="1">
        <v>17.68</v>
      </c>
      <c r="J7018" s="1" t="s">
        <v>24</v>
      </c>
      <c r="K7018" s="1" t="s">
        <v>139</v>
      </c>
      <c r="L7018" s="1">
        <v>5</v>
      </c>
      <c r="P7018" s="2">
        <f t="shared" si="456"/>
        <v>174.33</v>
      </c>
      <c r="R7018" t="str">
        <f t="shared" si="457"/>
        <v/>
      </c>
    </row>
    <row r="7019" spans="1:18" ht="20.399999999999999" x14ac:dyDescent="0.35">
      <c r="A7019" s="1">
        <v>7017</v>
      </c>
      <c r="B7019" s="1" t="s">
        <v>580</v>
      </c>
      <c r="C7019" s="1" t="s">
        <v>27</v>
      </c>
      <c r="D7019" s="1">
        <v>2013</v>
      </c>
      <c r="E7019" s="1">
        <v>46112</v>
      </c>
      <c r="F7019" s="1" t="s">
        <v>28</v>
      </c>
      <c r="G7019" s="1" t="s">
        <v>17</v>
      </c>
      <c r="H7019" s="1" t="s">
        <v>18</v>
      </c>
      <c r="I7019" s="1">
        <v>18</v>
      </c>
      <c r="J7019" s="1" t="s">
        <v>24</v>
      </c>
      <c r="K7019" s="1" t="s">
        <v>196</v>
      </c>
      <c r="L7019" s="1">
        <v>5</v>
      </c>
      <c r="P7019" s="2">
        <f t="shared" si="456"/>
        <v>86.7</v>
      </c>
      <c r="R7019" t="str">
        <f t="shared" si="457"/>
        <v/>
      </c>
    </row>
    <row r="7020" spans="1:18" ht="20.399999999999999" x14ac:dyDescent="0.35">
      <c r="A7020" s="1">
        <v>7018</v>
      </c>
      <c r="B7020" s="1" t="s">
        <v>935</v>
      </c>
      <c r="C7020" s="1" t="s">
        <v>57</v>
      </c>
      <c r="D7020" s="1">
        <v>2015</v>
      </c>
      <c r="E7020" s="1">
        <v>20000</v>
      </c>
      <c r="F7020" s="1" t="s">
        <v>28</v>
      </c>
      <c r="G7020" s="1" t="s">
        <v>17</v>
      </c>
      <c r="H7020" s="1" t="s">
        <v>18</v>
      </c>
      <c r="I7020" s="1">
        <v>18.600000000000001</v>
      </c>
      <c r="J7020" s="1" t="s">
        <v>24</v>
      </c>
      <c r="K7020" s="1" t="s">
        <v>368</v>
      </c>
      <c r="L7020" s="1">
        <v>5</v>
      </c>
      <c r="P7020" s="2">
        <f t="shared" si="456"/>
        <v>81.83</v>
      </c>
      <c r="R7020" t="str">
        <f t="shared" si="457"/>
        <v/>
      </c>
    </row>
    <row r="7021" spans="1:18" ht="20.399999999999999" x14ac:dyDescent="0.35">
      <c r="A7021" s="1">
        <v>7019</v>
      </c>
      <c r="B7021" s="1" t="s">
        <v>734</v>
      </c>
      <c r="C7021" s="1" t="s">
        <v>39</v>
      </c>
      <c r="D7021" s="1">
        <v>2013</v>
      </c>
      <c r="E7021" s="1">
        <v>67000</v>
      </c>
      <c r="F7021" s="1" t="s">
        <v>23</v>
      </c>
      <c r="G7021" s="1" t="s">
        <v>17</v>
      </c>
      <c r="H7021" s="1" t="s">
        <v>18</v>
      </c>
      <c r="I7021" s="1">
        <v>15.1</v>
      </c>
      <c r="J7021" s="1" t="s">
        <v>24</v>
      </c>
      <c r="K7021" s="1" t="s">
        <v>167</v>
      </c>
      <c r="L7021" s="1">
        <v>7</v>
      </c>
      <c r="P7021" s="2">
        <f t="shared" si="456"/>
        <v>140</v>
      </c>
      <c r="R7021" t="str">
        <f t="shared" si="457"/>
        <v/>
      </c>
    </row>
    <row r="7022" spans="1:18" ht="20.399999999999999" x14ac:dyDescent="0.35">
      <c r="A7022" s="1">
        <v>7020</v>
      </c>
      <c r="B7022" s="1" t="s">
        <v>874</v>
      </c>
      <c r="C7022" s="1" t="s">
        <v>129</v>
      </c>
      <c r="D7022" s="1">
        <v>2016</v>
      </c>
      <c r="E7022" s="1">
        <v>29000</v>
      </c>
      <c r="F7022" s="1" t="s">
        <v>23</v>
      </c>
      <c r="G7022" s="1" t="s">
        <v>35</v>
      </c>
      <c r="H7022" s="1" t="s">
        <v>18</v>
      </c>
      <c r="I7022" s="1">
        <v>13</v>
      </c>
      <c r="J7022" s="1" t="s">
        <v>24</v>
      </c>
      <c r="K7022" s="1" t="s">
        <v>574</v>
      </c>
      <c r="L7022" s="1">
        <v>5</v>
      </c>
      <c r="P7022" s="2">
        <f t="shared" si="456"/>
        <v>204</v>
      </c>
      <c r="R7022" t="str">
        <f t="shared" si="457"/>
        <v/>
      </c>
    </row>
    <row r="7023" spans="1:18" ht="20.399999999999999" x14ac:dyDescent="0.35">
      <c r="A7023" s="1">
        <v>7021</v>
      </c>
      <c r="B7023" s="1" t="s">
        <v>2719</v>
      </c>
      <c r="C7023" s="1" t="s">
        <v>22</v>
      </c>
      <c r="D7023" s="1">
        <v>2014</v>
      </c>
      <c r="E7023" s="1">
        <v>86000</v>
      </c>
      <c r="F7023" s="1" t="s">
        <v>23</v>
      </c>
      <c r="G7023" s="1" t="s">
        <v>17</v>
      </c>
      <c r="H7023" s="1" t="s">
        <v>18</v>
      </c>
      <c r="I7023" s="1">
        <v>24.8</v>
      </c>
      <c r="J7023" s="1" t="s">
        <v>24</v>
      </c>
      <c r="K7023" s="1" t="s">
        <v>29</v>
      </c>
      <c r="L7023" s="1">
        <v>5</v>
      </c>
      <c r="P7023" s="2">
        <f t="shared" si="456"/>
        <v>88.7</v>
      </c>
      <c r="R7023" t="str">
        <f t="shared" si="457"/>
        <v/>
      </c>
    </row>
    <row r="7024" spans="1:18" ht="20.399999999999999" x14ac:dyDescent="0.35">
      <c r="A7024" s="1">
        <v>7022</v>
      </c>
      <c r="B7024" s="1" t="s">
        <v>1141</v>
      </c>
      <c r="C7024" s="1" t="s">
        <v>39</v>
      </c>
      <c r="D7024" s="1">
        <v>2013</v>
      </c>
      <c r="E7024" s="1">
        <v>34000</v>
      </c>
      <c r="F7024" s="1" t="s">
        <v>28</v>
      </c>
      <c r="G7024" s="1" t="s">
        <v>17</v>
      </c>
      <c r="H7024" s="1" t="s">
        <v>18</v>
      </c>
      <c r="I7024" s="1">
        <v>18</v>
      </c>
      <c r="J7024" s="1" t="s">
        <v>24</v>
      </c>
      <c r="K7024" s="1" t="s">
        <v>196</v>
      </c>
      <c r="L7024" s="1">
        <v>5</v>
      </c>
      <c r="P7024" s="2">
        <f t="shared" si="456"/>
        <v>86.7</v>
      </c>
      <c r="R7024" t="str">
        <f t="shared" si="457"/>
        <v/>
      </c>
    </row>
    <row r="7025" spans="1:18" ht="20.399999999999999" x14ac:dyDescent="0.35">
      <c r="A7025" s="1">
        <v>7023</v>
      </c>
      <c r="B7025" s="1" t="s">
        <v>1840</v>
      </c>
      <c r="C7025" s="1" t="s">
        <v>74</v>
      </c>
      <c r="D7025" s="1">
        <v>2014</v>
      </c>
      <c r="E7025" s="1">
        <v>36000</v>
      </c>
      <c r="F7025" s="1" t="s">
        <v>23</v>
      </c>
      <c r="G7025" s="1" t="s">
        <v>35</v>
      </c>
      <c r="H7025" s="1" t="s">
        <v>18</v>
      </c>
      <c r="I7025" s="1">
        <v>17.11</v>
      </c>
      <c r="J7025" s="1" t="s">
        <v>24</v>
      </c>
      <c r="K7025" s="1" t="s">
        <v>139</v>
      </c>
      <c r="L7025" s="1">
        <v>5</v>
      </c>
      <c r="P7025" s="2">
        <f t="shared" si="456"/>
        <v>174.33</v>
      </c>
      <c r="R7025" t="str">
        <f t="shared" si="457"/>
        <v/>
      </c>
    </row>
    <row r="7026" spans="1:18" ht="20.399999999999999" x14ac:dyDescent="0.35">
      <c r="A7026" s="1">
        <v>7024</v>
      </c>
      <c r="B7026" s="1" t="s">
        <v>358</v>
      </c>
      <c r="C7026" s="1" t="s">
        <v>15</v>
      </c>
      <c r="D7026" s="1">
        <v>2013</v>
      </c>
      <c r="E7026" s="1">
        <v>49000</v>
      </c>
      <c r="F7026" s="1" t="s">
        <v>28</v>
      </c>
      <c r="G7026" s="1" t="s">
        <v>17</v>
      </c>
      <c r="H7026" s="1" t="s">
        <v>18</v>
      </c>
      <c r="I7026" s="1">
        <v>20.36</v>
      </c>
      <c r="J7026" s="1" t="s">
        <v>24</v>
      </c>
      <c r="K7026" s="1" t="s">
        <v>151</v>
      </c>
      <c r="L7026" s="1">
        <v>5</v>
      </c>
      <c r="P7026" s="2">
        <f t="shared" si="456"/>
        <v>78.900000000000006</v>
      </c>
      <c r="R7026" t="str">
        <f t="shared" si="457"/>
        <v/>
      </c>
    </row>
    <row r="7027" spans="1:18" ht="20.399999999999999" x14ac:dyDescent="0.35">
      <c r="A7027" s="1">
        <v>7025</v>
      </c>
      <c r="B7027" s="1" t="s">
        <v>2025</v>
      </c>
      <c r="C7027" s="1" t="s">
        <v>15</v>
      </c>
      <c r="D7027" s="1">
        <v>2017</v>
      </c>
      <c r="E7027" s="1">
        <v>7000</v>
      </c>
      <c r="F7027" s="1" t="s">
        <v>28</v>
      </c>
      <c r="G7027" s="1" t="s">
        <v>17</v>
      </c>
      <c r="H7027" s="1" t="s">
        <v>18</v>
      </c>
      <c r="I7027" s="1">
        <v>20.3</v>
      </c>
      <c r="J7027" s="1" t="s">
        <v>24</v>
      </c>
      <c r="K7027" s="1" t="s">
        <v>1143</v>
      </c>
      <c r="L7027" s="1">
        <v>5</v>
      </c>
      <c r="P7027" s="2">
        <f t="shared" si="456"/>
        <v>84</v>
      </c>
      <c r="R7027" t="str">
        <f t="shared" si="457"/>
        <v/>
      </c>
    </row>
    <row r="7028" spans="1:18" ht="20.399999999999999" x14ac:dyDescent="0.35">
      <c r="A7028" s="1">
        <v>7026</v>
      </c>
      <c r="B7028" s="1" t="s">
        <v>134</v>
      </c>
      <c r="C7028" s="1" t="s">
        <v>57</v>
      </c>
      <c r="D7028" s="1">
        <v>2014</v>
      </c>
      <c r="E7028" s="1">
        <v>60188</v>
      </c>
      <c r="F7028" s="1" t="s">
        <v>23</v>
      </c>
      <c r="G7028" s="1" t="s">
        <v>17</v>
      </c>
      <c r="H7028" s="1" t="s">
        <v>18</v>
      </c>
      <c r="I7028" s="1">
        <v>24.4</v>
      </c>
      <c r="J7028" s="1" t="s">
        <v>24</v>
      </c>
      <c r="K7028" s="1" t="s">
        <v>135</v>
      </c>
      <c r="L7028" s="1">
        <v>5</v>
      </c>
      <c r="P7028" s="2">
        <f t="shared" si="456"/>
        <v>71</v>
      </c>
      <c r="R7028" t="str">
        <f t="shared" si="457"/>
        <v/>
      </c>
    </row>
    <row r="7029" spans="1:18" ht="20.399999999999999" x14ac:dyDescent="0.35">
      <c r="A7029" s="1">
        <v>7027</v>
      </c>
      <c r="B7029" s="1" t="s">
        <v>197</v>
      </c>
      <c r="C7029" s="1" t="s">
        <v>129</v>
      </c>
      <c r="D7029" s="1">
        <v>2012</v>
      </c>
      <c r="E7029" s="1">
        <v>79000</v>
      </c>
      <c r="F7029" s="1" t="s">
        <v>23</v>
      </c>
      <c r="G7029" s="1" t="s">
        <v>17</v>
      </c>
      <c r="H7029" s="1" t="s">
        <v>18</v>
      </c>
      <c r="I7029" s="1">
        <v>20</v>
      </c>
      <c r="J7029" s="1" t="s">
        <v>24</v>
      </c>
      <c r="K7029" s="1" t="s">
        <v>159</v>
      </c>
      <c r="L7029" s="1">
        <v>5</v>
      </c>
      <c r="P7029" s="2">
        <f t="shared" si="456"/>
        <v>68</v>
      </c>
      <c r="R7029" t="str">
        <f t="shared" si="457"/>
        <v/>
      </c>
    </row>
    <row r="7030" spans="1:18" ht="20.399999999999999" x14ac:dyDescent="0.35">
      <c r="A7030" s="1">
        <v>7028</v>
      </c>
      <c r="B7030" s="1" t="s">
        <v>1205</v>
      </c>
      <c r="C7030" s="1" t="s">
        <v>27</v>
      </c>
      <c r="D7030" s="1">
        <v>2012</v>
      </c>
      <c r="E7030" s="1">
        <v>115439</v>
      </c>
      <c r="F7030" s="1" t="s">
        <v>23</v>
      </c>
      <c r="G7030" s="1" t="s">
        <v>17</v>
      </c>
      <c r="H7030" s="1" t="s">
        <v>36</v>
      </c>
      <c r="I7030" s="1">
        <v>12.99</v>
      </c>
      <c r="J7030" s="1" t="s">
        <v>24</v>
      </c>
      <c r="K7030" s="1" t="s">
        <v>363</v>
      </c>
      <c r="L7030" s="1">
        <v>7</v>
      </c>
      <c r="P7030" s="2">
        <f t="shared" si="456"/>
        <v>100</v>
      </c>
      <c r="R7030" t="str">
        <f t="shared" si="457"/>
        <v/>
      </c>
    </row>
    <row r="7031" spans="1:18" ht="20.399999999999999" x14ac:dyDescent="0.35">
      <c r="A7031" s="1">
        <v>7029</v>
      </c>
      <c r="B7031" s="1" t="s">
        <v>3045</v>
      </c>
      <c r="C7031" s="1" t="s">
        <v>22</v>
      </c>
      <c r="D7031" s="1">
        <v>2011</v>
      </c>
      <c r="E7031" s="1">
        <v>104500</v>
      </c>
      <c r="F7031" s="1" t="s">
        <v>23</v>
      </c>
      <c r="G7031" s="1" t="s">
        <v>17</v>
      </c>
      <c r="H7031" s="1" t="s">
        <v>36</v>
      </c>
      <c r="I7031" s="1">
        <v>23</v>
      </c>
      <c r="J7031" s="1" t="s">
        <v>24</v>
      </c>
      <c r="K7031" s="1" t="s">
        <v>219</v>
      </c>
      <c r="L7031" s="1">
        <v>5</v>
      </c>
      <c r="P7031" s="2">
        <f t="shared" si="456"/>
        <v>90</v>
      </c>
      <c r="R7031" t="str">
        <f t="shared" si="457"/>
        <v/>
      </c>
    </row>
    <row r="7032" spans="1:18" ht="20.399999999999999" x14ac:dyDescent="0.35">
      <c r="A7032" s="1">
        <v>7030</v>
      </c>
      <c r="B7032" s="1" t="s">
        <v>1681</v>
      </c>
      <c r="C7032" s="1" t="s">
        <v>61</v>
      </c>
      <c r="D7032" s="1">
        <v>2013</v>
      </c>
      <c r="E7032" s="1">
        <v>35000</v>
      </c>
      <c r="F7032" s="1" t="s">
        <v>23</v>
      </c>
      <c r="G7032" s="1" t="s">
        <v>35</v>
      </c>
      <c r="H7032" s="1" t="s">
        <v>18</v>
      </c>
      <c r="I7032" s="1">
        <v>13</v>
      </c>
      <c r="J7032" s="1" t="s">
        <v>24</v>
      </c>
      <c r="K7032" s="1" t="s">
        <v>574</v>
      </c>
      <c r="L7032" s="1">
        <v>5</v>
      </c>
      <c r="P7032" s="2">
        <f t="shared" si="456"/>
        <v>204</v>
      </c>
      <c r="R7032" t="str">
        <f t="shared" si="457"/>
        <v/>
      </c>
    </row>
    <row r="7033" spans="1:18" ht="20.399999999999999" x14ac:dyDescent="0.35">
      <c r="A7033" s="1">
        <v>7031</v>
      </c>
      <c r="B7033" s="1" t="s">
        <v>1029</v>
      </c>
      <c r="C7033" s="1" t="s">
        <v>34</v>
      </c>
      <c r="D7033" s="1">
        <v>2016</v>
      </c>
      <c r="E7033" s="1">
        <v>26186</v>
      </c>
      <c r="F7033" s="1" t="s">
        <v>23</v>
      </c>
      <c r="G7033" s="1" t="s">
        <v>17</v>
      </c>
      <c r="H7033" s="1" t="s">
        <v>18</v>
      </c>
      <c r="I7033" s="1">
        <v>19.670000000000002</v>
      </c>
      <c r="J7033" s="1" t="s">
        <v>24</v>
      </c>
      <c r="K7033" s="1" t="s">
        <v>25</v>
      </c>
      <c r="L7033" s="1">
        <v>5</v>
      </c>
      <c r="P7033" s="2">
        <f t="shared" si="456"/>
        <v>126.2</v>
      </c>
      <c r="R7033" t="str">
        <f t="shared" si="457"/>
        <v/>
      </c>
    </row>
    <row r="7034" spans="1:18" ht="20.399999999999999" x14ac:dyDescent="0.35">
      <c r="A7034" s="1">
        <v>7032</v>
      </c>
      <c r="B7034" s="1" t="s">
        <v>1967</v>
      </c>
      <c r="C7034" s="1" t="s">
        <v>22</v>
      </c>
      <c r="D7034" s="1">
        <v>2012</v>
      </c>
      <c r="E7034" s="1">
        <v>58061</v>
      </c>
      <c r="F7034" s="1" t="s">
        <v>28</v>
      </c>
      <c r="G7034" s="1" t="s">
        <v>17</v>
      </c>
      <c r="H7034" s="1" t="s">
        <v>18</v>
      </c>
      <c r="I7034" s="1">
        <v>18</v>
      </c>
      <c r="J7034" s="1" t="s">
        <v>24</v>
      </c>
      <c r="K7034" s="1" t="s">
        <v>536</v>
      </c>
      <c r="L7034" s="1">
        <v>5</v>
      </c>
      <c r="P7034" s="2">
        <f t="shared" si="456"/>
        <v>62</v>
      </c>
      <c r="R7034" t="str">
        <f t="shared" si="457"/>
        <v/>
      </c>
    </row>
    <row r="7035" spans="1:18" ht="20.399999999999999" x14ac:dyDescent="0.35">
      <c r="A7035" s="1">
        <v>7033</v>
      </c>
      <c r="B7035" s="1" t="s">
        <v>218</v>
      </c>
      <c r="C7035" s="1" t="s">
        <v>129</v>
      </c>
      <c r="D7035" s="1">
        <v>2011</v>
      </c>
      <c r="E7035" s="1">
        <v>62000</v>
      </c>
      <c r="F7035" s="1" t="s">
        <v>23</v>
      </c>
      <c r="G7035" s="1" t="s">
        <v>17</v>
      </c>
      <c r="H7035" s="1" t="s">
        <v>18</v>
      </c>
      <c r="I7035" s="1">
        <v>23</v>
      </c>
      <c r="J7035" s="1" t="s">
        <v>24</v>
      </c>
      <c r="K7035" s="1" t="s">
        <v>219</v>
      </c>
      <c r="L7035" s="1">
        <v>5</v>
      </c>
      <c r="P7035" s="2">
        <f t="shared" si="456"/>
        <v>90</v>
      </c>
      <c r="R7035" t="str">
        <f t="shared" si="457"/>
        <v/>
      </c>
    </row>
    <row r="7036" spans="1:18" ht="20.399999999999999" x14ac:dyDescent="0.35">
      <c r="A7036" s="1">
        <v>7034</v>
      </c>
      <c r="B7036" s="1" t="s">
        <v>749</v>
      </c>
      <c r="C7036" s="1" t="s">
        <v>15</v>
      </c>
      <c r="D7036" s="1">
        <v>2013</v>
      </c>
      <c r="E7036" s="1">
        <v>118000</v>
      </c>
      <c r="F7036" s="1" t="s">
        <v>23</v>
      </c>
      <c r="G7036" s="1" t="s">
        <v>17</v>
      </c>
      <c r="H7036" s="1" t="s">
        <v>36</v>
      </c>
      <c r="I7036" s="1">
        <v>23.4</v>
      </c>
      <c r="J7036" s="1" t="s">
        <v>24</v>
      </c>
      <c r="K7036" s="1" t="s">
        <v>51</v>
      </c>
      <c r="L7036" s="1">
        <v>5</v>
      </c>
      <c r="P7036" s="2">
        <f t="shared" si="456"/>
        <v>74</v>
      </c>
      <c r="R7036" t="str">
        <f t="shared" si="457"/>
        <v/>
      </c>
    </row>
    <row r="7037" spans="1:18" ht="20.399999999999999" x14ac:dyDescent="0.35">
      <c r="A7037" s="1">
        <v>7035</v>
      </c>
      <c r="B7037" s="1" t="s">
        <v>324</v>
      </c>
      <c r="C7037" s="1" t="s">
        <v>27</v>
      </c>
      <c r="D7037" s="1">
        <v>2009</v>
      </c>
      <c r="E7037" s="1">
        <v>65000</v>
      </c>
      <c r="F7037" s="1" t="s">
        <v>28</v>
      </c>
      <c r="G7037" s="1" t="s">
        <v>17</v>
      </c>
      <c r="H7037" s="1" t="s">
        <v>18</v>
      </c>
      <c r="I7037" s="1">
        <v>20.36</v>
      </c>
      <c r="J7037" s="1" t="s">
        <v>24</v>
      </c>
      <c r="K7037" s="1" t="s">
        <v>151</v>
      </c>
      <c r="L7037" s="1">
        <v>5</v>
      </c>
      <c r="P7037" s="2">
        <f t="shared" si="456"/>
        <v>78.900000000000006</v>
      </c>
      <c r="R7037" t="str">
        <f t="shared" si="457"/>
        <v/>
      </c>
    </row>
    <row r="7038" spans="1:18" ht="20.399999999999999" x14ac:dyDescent="0.35">
      <c r="A7038" s="1">
        <v>7036</v>
      </c>
      <c r="B7038" s="1" t="s">
        <v>658</v>
      </c>
      <c r="C7038" s="1" t="s">
        <v>39</v>
      </c>
      <c r="D7038" s="1">
        <v>2008</v>
      </c>
      <c r="E7038" s="1">
        <v>44379</v>
      </c>
      <c r="F7038" s="1" t="s">
        <v>28</v>
      </c>
      <c r="G7038" s="1" t="s">
        <v>17</v>
      </c>
      <c r="H7038" s="1" t="s">
        <v>18</v>
      </c>
      <c r="I7038" s="1">
        <v>17.920000000000002</v>
      </c>
      <c r="J7038" s="1" t="s">
        <v>24</v>
      </c>
      <c r="K7038" s="1" t="s">
        <v>630</v>
      </c>
      <c r="L7038" s="1">
        <v>5</v>
      </c>
      <c r="P7038" s="2">
        <f t="shared" si="456"/>
        <v>62.1</v>
      </c>
      <c r="R7038" t="str">
        <f t="shared" si="457"/>
        <v/>
      </c>
    </row>
    <row r="7039" spans="1:18" ht="20.399999999999999" x14ac:dyDescent="0.35">
      <c r="A7039" s="1">
        <v>7037</v>
      </c>
      <c r="B7039" s="1" t="s">
        <v>318</v>
      </c>
      <c r="C7039" s="1" t="s">
        <v>53</v>
      </c>
      <c r="D7039" s="1">
        <v>2017</v>
      </c>
      <c r="E7039" s="1">
        <v>61041</v>
      </c>
      <c r="F7039" s="1" t="s">
        <v>23</v>
      </c>
      <c r="G7039" s="1" t="s">
        <v>17</v>
      </c>
      <c r="H7039" s="1" t="s">
        <v>18</v>
      </c>
      <c r="I7039" s="1">
        <v>22.7</v>
      </c>
      <c r="J7039" s="1" t="s">
        <v>24</v>
      </c>
      <c r="K7039" s="1" t="s">
        <v>210</v>
      </c>
      <c r="L7039" s="1">
        <v>5</v>
      </c>
      <c r="P7039" s="2">
        <f t="shared" si="456"/>
        <v>89.84</v>
      </c>
      <c r="R7039" t="str">
        <f t="shared" si="457"/>
        <v/>
      </c>
    </row>
    <row r="7040" spans="1:18" ht="20.399999999999999" x14ac:dyDescent="0.35">
      <c r="A7040" s="1">
        <v>7038</v>
      </c>
      <c r="B7040" s="1" t="s">
        <v>546</v>
      </c>
      <c r="C7040" s="1" t="s">
        <v>74</v>
      </c>
      <c r="D7040" s="1">
        <v>2011</v>
      </c>
      <c r="E7040" s="1">
        <v>73000</v>
      </c>
      <c r="F7040" s="1" t="s">
        <v>23</v>
      </c>
      <c r="G7040" s="1" t="s">
        <v>17</v>
      </c>
      <c r="H7040" s="1" t="s">
        <v>36</v>
      </c>
      <c r="I7040" s="1">
        <v>17.8</v>
      </c>
      <c r="J7040" s="1" t="s">
        <v>24</v>
      </c>
      <c r="K7040" s="1" t="s">
        <v>223</v>
      </c>
      <c r="L7040" s="1">
        <v>5</v>
      </c>
      <c r="P7040" s="2">
        <f t="shared" si="456"/>
        <v>67</v>
      </c>
      <c r="R7040" t="str">
        <f t="shared" si="457"/>
        <v/>
      </c>
    </row>
    <row r="7041" spans="1:18" ht="20.399999999999999" x14ac:dyDescent="0.35">
      <c r="A7041" s="1">
        <v>7039</v>
      </c>
      <c r="B7041" s="1" t="s">
        <v>683</v>
      </c>
      <c r="C7041" s="1" t="s">
        <v>22</v>
      </c>
      <c r="D7041" s="1">
        <v>2016</v>
      </c>
      <c r="E7041" s="1">
        <v>57297</v>
      </c>
      <c r="F7041" s="1" t="s">
        <v>23</v>
      </c>
      <c r="G7041" s="1" t="s">
        <v>35</v>
      </c>
      <c r="H7041" s="1" t="s">
        <v>18</v>
      </c>
      <c r="I7041" s="1">
        <v>17.010000000000002</v>
      </c>
      <c r="J7041" s="1" t="s">
        <v>24</v>
      </c>
      <c r="K7041" s="1" t="s">
        <v>25</v>
      </c>
      <c r="L7041" s="1">
        <v>5</v>
      </c>
      <c r="P7041" s="2">
        <f t="shared" si="456"/>
        <v>126.2</v>
      </c>
      <c r="R7041" t="str">
        <f t="shared" si="457"/>
        <v/>
      </c>
    </row>
    <row r="7042" spans="1:18" ht="20.399999999999999" x14ac:dyDescent="0.35">
      <c r="A7042" s="1">
        <v>7040</v>
      </c>
      <c r="B7042" s="1" t="s">
        <v>3046</v>
      </c>
      <c r="C7042" s="1" t="s">
        <v>39</v>
      </c>
      <c r="D7042" s="1">
        <v>2015</v>
      </c>
      <c r="E7042" s="1">
        <v>28700</v>
      </c>
      <c r="F7042" s="1" t="s">
        <v>28</v>
      </c>
      <c r="G7042" s="1" t="s">
        <v>17</v>
      </c>
      <c r="H7042" s="1" t="s">
        <v>36</v>
      </c>
      <c r="I7042" s="1">
        <v>15.29</v>
      </c>
      <c r="J7042" s="1" t="s">
        <v>24</v>
      </c>
      <c r="K7042" s="1" t="s">
        <v>283</v>
      </c>
      <c r="L7042" s="1">
        <v>5</v>
      </c>
      <c r="P7042" s="2">
        <f t="shared" si="456"/>
        <v>121.3</v>
      </c>
      <c r="R7042" t="str">
        <f t="shared" si="457"/>
        <v/>
      </c>
    </row>
    <row r="7043" spans="1:18" ht="20.399999999999999" x14ac:dyDescent="0.35">
      <c r="A7043" s="1">
        <v>7041</v>
      </c>
      <c r="B7043" s="1" t="s">
        <v>526</v>
      </c>
      <c r="C7043" s="1" t="s">
        <v>39</v>
      </c>
      <c r="D7043" s="1">
        <v>2013</v>
      </c>
      <c r="E7043" s="1">
        <v>85264</v>
      </c>
      <c r="F7043" s="1" t="s">
        <v>28</v>
      </c>
      <c r="G7043" s="1" t="s">
        <v>17</v>
      </c>
      <c r="H7043" s="1" t="s">
        <v>18</v>
      </c>
      <c r="I7043" s="1">
        <v>17</v>
      </c>
      <c r="J7043" s="1" t="s">
        <v>24</v>
      </c>
      <c r="K7043" s="1" t="s">
        <v>466</v>
      </c>
      <c r="L7043" s="1">
        <v>5</v>
      </c>
      <c r="P7043" s="2">
        <f t="shared" ref="P7043:P7074" si="459">--LEFT(K7043, FIND(" ", K7043) - 1)</f>
        <v>118</v>
      </c>
      <c r="R7043" t="str">
        <f t="shared" si="457"/>
        <v/>
      </c>
    </row>
    <row r="7044" spans="1:18" ht="20.399999999999999" x14ac:dyDescent="0.35">
      <c r="A7044" s="1">
        <v>7042</v>
      </c>
      <c r="B7044" s="1" t="s">
        <v>3047</v>
      </c>
      <c r="C7044" s="1" t="s">
        <v>39</v>
      </c>
      <c r="D7044" s="1">
        <v>2017</v>
      </c>
      <c r="E7044" s="1">
        <v>20000</v>
      </c>
      <c r="F7044" s="1" t="s">
        <v>28</v>
      </c>
      <c r="G7044" s="1" t="s">
        <v>35</v>
      </c>
      <c r="H7044" s="1" t="s">
        <v>18</v>
      </c>
      <c r="I7044" s="1">
        <v>20.89</v>
      </c>
      <c r="J7044" s="1" t="s">
        <v>24</v>
      </c>
      <c r="K7044" s="1" t="s">
        <v>291</v>
      </c>
      <c r="L7044" s="1">
        <v>5</v>
      </c>
      <c r="M7044" s="1" t="s">
        <v>3048</v>
      </c>
      <c r="P7044" s="2">
        <f t="shared" si="459"/>
        <v>81.8</v>
      </c>
      <c r="Q7044">
        <f t="shared" si="458"/>
        <v>721000</v>
      </c>
      <c r="R7044">
        <f t="shared" si="457"/>
        <v>99.988654646324534</v>
      </c>
    </row>
    <row r="7045" spans="1:18" ht="20.399999999999999" x14ac:dyDescent="0.35">
      <c r="A7045" s="1">
        <v>7043</v>
      </c>
      <c r="B7045" s="1" t="s">
        <v>487</v>
      </c>
      <c r="C7045" s="1" t="s">
        <v>39</v>
      </c>
      <c r="D7045" s="1">
        <v>2017</v>
      </c>
      <c r="E7045" s="1">
        <v>11934</v>
      </c>
      <c r="F7045" s="1" t="s">
        <v>28</v>
      </c>
      <c r="G7045" s="1" t="s">
        <v>35</v>
      </c>
      <c r="H7045" s="1" t="s">
        <v>18</v>
      </c>
      <c r="I7045" s="1">
        <v>18</v>
      </c>
      <c r="J7045" s="1" t="s">
        <v>24</v>
      </c>
      <c r="K7045" s="1" t="s">
        <v>201</v>
      </c>
      <c r="L7045" s="1">
        <v>5</v>
      </c>
      <c r="M7045" s="1" t="s">
        <v>3049</v>
      </c>
      <c r="P7045" s="2">
        <f t="shared" si="459"/>
        <v>117.3</v>
      </c>
      <c r="Q7045">
        <f t="shared" si="458"/>
        <v>1694000.0000000002</v>
      </c>
      <c r="R7045">
        <f t="shared" si="457"/>
        <v>99.993075560802836</v>
      </c>
    </row>
    <row r="7046" spans="1:18" ht="20.399999999999999" x14ac:dyDescent="0.35">
      <c r="A7046" s="1">
        <v>7044</v>
      </c>
      <c r="B7046" s="1" t="s">
        <v>526</v>
      </c>
      <c r="C7046" s="1" t="s">
        <v>22</v>
      </c>
      <c r="D7046" s="1">
        <v>2010</v>
      </c>
      <c r="E7046" s="1">
        <v>83000</v>
      </c>
      <c r="F7046" s="1" t="s">
        <v>28</v>
      </c>
      <c r="G7046" s="1" t="s">
        <v>17</v>
      </c>
      <c r="H7046" s="1" t="s">
        <v>18</v>
      </c>
      <c r="I7046" s="1">
        <v>17</v>
      </c>
      <c r="J7046" s="1" t="s">
        <v>24</v>
      </c>
      <c r="K7046" s="1" t="s">
        <v>466</v>
      </c>
      <c r="L7046" s="1">
        <v>5</v>
      </c>
      <c r="P7046" s="2">
        <f t="shared" si="459"/>
        <v>118</v>
      </c>
      <c r="R7046" t="str">
        <f t="shared" si="457"/>
        <v/>
      </c>
    </row>
    <row r="7047" spans="1:18" ht="20.399999999999999" x14ac:dyDescent="0.35">
      <c r="A7047" s="1">
        <v>7045</v>
      </c>
      <c r="B7047" s="1" t="s">
        <v>3050</v>
      </c>
      <c r="C7047" s="1" t="s">
        <v>39</v>
      </c>
      <c r="D7047" s="1">
        <v>2013</v>
      </c>
      <c r="E7047" s="1">
        <v>23000</v>
      </c>
      <c r="F7047" s="1" t="s">
        <v>28</v>
      </c>
      <c r="G7047" s="1" t="s">
        <v>17</v>
      </c>
      <c r="H7047" s="1" t="s">
        <v>18</v>
      </c>
      <c r="I7047" s="1">
        <v>15.3</v>
      </c>
      <c r="J7047" s="1" t="s">
        <v>24</v>
      </c>
      <c r="K7047" s="1" t="s">
        <v>842</v>
      </c>
      <c r="L7047" s="1">
        <v>5</v>
      </c>
      <c r="P7047" s="2">
        <f t="shared" si="459"/>
        <v>99.6</v>
      </c>
      <c r="R7047" t="str">
        <f t="shared" si="457"/>
        <v/>
      </c>
    </row>
    <row r="7048" spans="1:18" ht="20.399999999999999" x14ac:dyDescent="0.35">
      <c r="A7048" s="1">
        <v>7046</v>
      </c>
      <c r="B7048" s="1" t="s">
        <v>1496</v>
      </c>
      <c r="C7048" s="1" t="s">
        <v>15</v>
      </c>
      <c r="D7048" s="1">
        <v>2017</v>
      </c>
      <c r="E7048" s="1">
        <v>14927</v>
      </c>
      <c r="F7048" s="1" t="s">
        <v>28</v>
      </c>
      <c r="G7048" s="1" t="s">
        <v>17</v>
      </c>
      <c r="H7048" s="1" t="s">
        <v>18</v>
      </c>
      <c r="I7048" s="1">
        <v>18.600000000000001</v>
      </c>
      <c r="J7048" s="1" t="s">
        <v>24</v>
      </c>
      <c r="K7048" s="1" t="s">
        <v>368</v>
      </c>
      <c r="L7048" s="1">
        <v>5</v>
      </c>
      <c r="P7048" s="2">
        <f t="shared" si="459"/>
        <v>81.83</v>
      </c>
      <c r="R7048" t="str">
        <f t="shared" si="457"/>
        <v/>
      </c>
    </row>
    <row r="7049" spans="1:18" ht="20.399999999999999" x14ac:dyDescent="0.35">
      <c r="A7049" s="1">
        <v>7047</v>
      </c>
      <c r="B7049" s="1" t="s">
        <v>832</v>
      </c>
      <c r="C7049" s="1" t="s">
        <v>39</v>
      </c>
      <c r="D7049" s="1">
        <v>2007</v>
      </c>
      <c r="E7049" s="1">
        <v>158000</v>
      </c>
      <c r="F7049" s="1" t="s">
        <v>28</v>
      </c>
      <c r="G7049" s="1" t="s">
        <v>17</v>
      </c>
      <c r="H7049" s="1" t="s">
        <v>36</v>
      </c>
      <c r="I7049" s="1">
        <v>13.4</v>
      </c>
      <c r="J7049" s="1" t="s">
        <v>24</v>
      </c>
      <c r="K7049" s="1" t="s">
        <v>521</v>
      </c>
      <c r="L7049" s="1">
        <v>5</v>
      </c>
      <c r="P7049" s="2">
        <f t="shared" si="459"/>
        <v>125</v>
      </c>
      <c r="R7049" t="str">
        <f t="shared" si="457"/>
        <v/>
      </c>
    </row>
    <row r="7050" spans="1:18" ht="20.399999999999999" x14ac:dyDescent="0.35">
      <c r="A7050" s="1">
        <v>7048</v>
      </c>
      <c r="B7050" s="1" t="s">
        <v>42</v>
      </c>
      <c r="C7050" s="1" t="s">
        <v>43</v>
      </c>
      <c r="D7050" s="1">
        <v>2011</v>
      </c>
      <c r="E7050" s="1">
        <v>111000</v>
      </c>
      <c r="F7050" s="1" t="s">
        <v>23</v>
      </c>
      <c r="G7050" s="1" t="s">
        <v>17</v>
      </c>
      <c r="H7050" s="1" t="s">
        <v>145</v>
      </c>
      <c r="I7050" s="1">
        <v>23.08</v>
      </c>
      <c r="J7050" s="1" t="s">
        <v>24</v>
      </c>
      <c r="K7050" s="1" t="s">
        <v>44</v>
      </c>
      <c r="L7050" s="1">
        <v>5</v>
      </c>
      <c r="P7050" s="2">
        <f t="shared" si="459"/>
        <v>63.1</v>
      </c>
      <c r="R7050" t="str">
        <f t="shared" si="457"/>
        <v/>
      </c>
    </row>
    <row r="7051" spans="1:18" ht="20.399999999999999" x14ac:dyDescent="0.35">
      <c r="A7051" s="1">
        <v>7049</v>
      </c>
      <c r="B7051" s="1" t="s">
        <v>285</v>
      </c>
      <c r="C7051" s="1" t="s">
        <v>39</v>
      </c>
      <c r="D7051" s="1">
        <v>2011</v>
      </c>
      <c r="E7051" s="1">
        <v>63528</v>
      </c>
      <c r="F7051" s="1" t="s">
        <v>28</v>
      </c>
      <c r="G7051" s="1" t="s">
        <v>17</v>
      </c>
      <c r="H7051" s="1" t="s">
        <v>18</v>
      </c>
      <c r="I7051" s="1">
        <v>19.7</v>
      </c>
      <c r="J7051" s="1" t="s">
        <v>24</v>
      </c>
      <c r="K7051" s="1" t="s">
        <v>116</v>
      </c>
      <c r="L7051" s="1">
        <v>5</v>
      </c>
      <c r="P7051" s="2">
        <f t="shared" si="459"/>
        <v>46.3</v>
      </c>
      <c r="R7051" t="str">
        <f t="shared" si="457"/>
        <v/>
      </c>
    </row>
    <row r="7052" spans="1:18" ht="20.399999999999999" x14ac:dyDescent="0.35">
      <c r="A7052" s="1">
        <v>7050</v>
      </c>
      <c r="B7052" s="1" t="s">
        <v>2033</v>
      </c>
      <c r="C7052" s="1" t="s">
        <v>43</v>
      </c>
      <c r="D7052" s="1">
        <v>2015</v>
      </c>
      <c r="E7052" s="1">
        <v>92000</v>
      </c>
      <c r="F7052" s="1" t="s">
        <v>23</v>
      </c>
      <c r="G7052" s="1" t="s">
        <v>17</v>
      </c>
      <c r="H7052" s="1" t="s">
        <v>18</v>
      </c>
      <c r="I7052" s="1">
        <v>26.21</v>
      </c>
      <c r="J7052" s="1" t="s">
        <v>24</v>
      </c>
      <c r="K7052" s="1" t="s">
        <v>80</v>
      </c>
      <c r="L7052" s="1">
        <v>5</v>
      </c>
      <c r="P7052" s="2">
        <f t="shared" si="459"/>
        <v>88.5</v>
      </c>
      <c r="R7052" t="str">
        <f t="shared" si="457"/>
        <v/>
      </c>
    </row>
    <row r="7053" spans="1:18" ht="20.399999999999999" x14ac:dyDescent="0.35">
      <c r="A7053" s="1">
        <v>7051</v>
      </c>
      <c r="B7053" s="1" t="s">
        <v>425</v>
      </c>
      <c r="C7053" s="1" t="s">
        <v>61</v>
      </c>
      <c r="D7053" s="1">
        <v>2017</v>
      </c>
      <c r="E7053" s="1">
        <v>41200</v>
      </c>
      <c r="F7053" s="1" t="s">
        <v>23</v>
      </c>
      <c r="G7053" s="1" t="s">
        <v>17</v>
      </c>
      <c r="H7053" s="1" t="s">
        <v>18</v>
      </c>
      <c r="I7053" s="1">
        <v>28.09</v>
      </c>
      <c r="J7053" s="1" t="s">
        <v>24</v>
      </c>
      <c r="K7053" s="1" t="s">
        <v>80</v>
      </c>
      <c r="L7053" s="1">
        <v>5</v>
      </c>
      <c r="P7053" s="2">
        <f t="shared" si="459"/>
        <v>88.5</v>
      </c>
      <c r="R7053" t="str">
        <f t="shared" ref="R7053:R7116" si="460">IF(Q7053&lt;&gt;"", ((Q7053 - P7053) / Q7053) * 100, "")</f>
        <v/>
      </c>
    </row>
    <row r="7054" spans="1:18" ht="20.399999999999999" x14ac:dyDescent="0.35">
      <c r="A7054" s="1">
        <v>7052</v>
      </c>
      <c r="B7054" s="1" t="s">
        <v>211</v>
      </c>
      <c r="C7054" s="1" t="s">
        <v>34</v>
      </c>
      <c r="D7054" s="1">
        <v>2016</v>
      </c>
      <c r="E7054" s="1">
        <v>39052</v>
      </c>
      <c r="F7054" s="1" t="s">
        <v>23</v>
      </c>
      <c r="G7054" s="1" t="s">
        <v>17</v>
      </c>
      <c r="H7054" s="1" t="s">
        <v>18</v>
      </c>
      <c r="I7054" s="1">
        <v>15.1</v>
      </c>
      <c r="J7054" s="1" t="s">
        <v>24</v>
      </c>
      <c r="K7054" s="1" t="s">
        <v>167</v>
      </c>
      <c r="L7054" s="1">
        <v>7</v>
      </c>
      <c r="P7054" s="2">
        <f t="shared" si="459"/>
        <v>140</v>
      </c>
      <c r="R7054" t="str">
        <f t="shared" si="460"/>
        <v/>
      </c>
    </row>
    <row r="7055" spans="1:18" ht="20.399999999999999" x14ac:dyDescent="0.35">
      <c r="A7055" s="1">
        <v>7053</v>
      </c>
      <c r="B7055" s="1" t="s">
        <v>361</v>
      </c>
      <c r="C7055" s="1" t="s">
        <v>129</v>
      </c>
      <c r="D7055" s="1">
        <v>2014</v>
      </c>
      <c r="E7055" s="1">
        <v>55100</v>
      </c>
      <c r="F7055" s="1" t="s">
        <v>23</v>
      </c>
      <c r="G7055" s="1" t="s">
        <v>17</v>
      </c>
      <c r="H7055" s="1" t="s">
        <v>18</v>
      </c>
      <c r="I7055" s="1">
        <v>20.45</v>
      </c>
      <c r="J7055" s="1" t="s">
        <v>24</v>
      </c>
      <c r="K7055" s="1" t="s">
        <v>72</v>
      </c>
      <c r="L7055" s="1">
        <v>5</v>
      </c>
      <c r="P7055" s="2">
        <f t="shared" si="459"/>
        <v>83.8</v>
      </c>
      <c r="R7055" t="str">
        <f t="shared" si="460"/>
        <v/>
      </c>
    </row>
    <row r="7056" spans="1:18" ht="20.399999999999999" x14ac:dyDescent="0.35">
      <c r="A7056" s="1">
        <v>7054</v>
      </c>
      <c r="B7056" s="1" t="s">
        <v>440</v>
      </c>
      <c r="C7056" s="1" t="s">
        <v>129</v>
      </c>
      <c r="D7056" s="1">
        <v>2011</v>
      </c>
      <c r="E7056" s="1">
        <v>76958</v>
      </c>
      <c r="F7056" s="1" t="s">
        <v>28</v>
      </c>
      <c r="G7056" s="1" t="s">
        <v>17</v>
      </c>
      <c r="H7056" s="1" t="s">
        <v>18</v>
      </c>
      <c r="I7056" s="1">
        <v>17</v>
      </c>
      <c r="J7056" s="1" t="s">
        <v>24</v>
      </c>
      <c r="K7056" s="1" t="s">
        <v>84</v>
      </c>
      <c r="L7056" s="1">
        <v>5</v>
      </c>
      <c r="P7056" s="2">
        <f t="shared" si="459"/>
        <v>80</v>
      </c>
      <c r="R7056" t="str">
        <f t="shared" si="460"/>
        <v/>
      </c>
    </row>
    <row r="7057" spans="1:18" ht="20.399999999999999" x14ac:dyDescent="0.35">
      <c r="A7057" s="1">
        <v>7055</v>
      </c>
      <c r="B7057" s="1" t="s">
        <v>1799</v>
      </c>
      <c r="C7057" s="1" t="s">
        <v>53</v>
      </c>
      <c r="D7057" s="1">
        <v>2015</v>
      </c>
      <c r="E7057" s="1">
        <v>70419</v>
      </c>
      <c r="F7057" s="1" t="s">
        <v>23</v>
      </c>
      <c r="G7057" s="1" t="s">
        <v>17</v>
      </c>
      <c r="H7057" s="1" t="s">
        <v>18</v>
      </c>
      <c r="I7057" s="1">
        <v>23.08</v>
      </c>
      <c r="J7057" s="1" t="s">
        <v>24</v>
      </c>
      <c r="K7057" s="1" t="s">
        <v>1800</v>
      </c>
      <c r="L7057" s="1">
        <v>5</v>
      </c>
      <c r="P7057" s="2">
        <f t="shared" si="459"/>
        <v>63.12</v>
      </c>
      <c r="R7057" t="str">
        <f t="shared" si="460"/>
        <v/>
      </c>
    </row>
    <row r="7058" spans="1:18" ht="20.399999999999999" x14ac:dyDescent="0.35">
      <c r="A7058" s="1">
        <v>7056</v>
      </c>
      <c r="B7058" s="1" t="s">
        <v>382</v>
      </c>
      <c r="C7058" s="1" t="s">
        <v>15</v>
      </c>
      <c r="D7058" s="1">
        <v>2017</v>
      </c>
      <c r="E7058" s="1">
        <v>21000</v>
      </c>
      <c r="F7058" s="1" t="s">
        <v>28</v>
      </c>
      <c r="G7058" s="1" t="s">
        <v>35</v>
      </c>
      <c r="H7058" s="1" t="s">
        <v>18</v>
      </c>
      <c r="I7058" s="1">
        <v>20.51</v>
      </c>
      <c r="J7058" s="1" t="s">
        <v>24</v>
      </c>
      <c r="K7058" s="1" t="s">
        <v>223</v>
      </c>
      <c r="L7058" s="1">
        <v>5</v>
      </c>
      <c r="P7058" s="2">
        <f t="shared" si="459"/>
        <v>67</v>
      </c>
      <c r="R7058" t="str">
        <f t="shared" si="460"/>
        <v/>
      </c>
    </row>
    <row r="7059" spans="1:18" ht="20.399999999999999" x14ac:dyDescent="0.35">
      <c r="A7059" s="1">
        <v>7057</v>
      </c>
      <c r="B7059" s="1" t="s">
        <v>2495</v>
      </c>
      <c r="C7059" s="1" t="s">
        <v>61</v>
      </c>
      <c r="D7059" s="1">
        <v>2009</v>
      </c>
      <c r="E7059" s="1">
        <v>64000</v>
      </c>
      <c r="F7059" s="1" t="s">
        <v>28</v>
      </c>
      <c r="G7059" s="1" t="s">
        <v>35</v>
      </c>
      <c r="H7059" s="1" t="s">
        <v>18</v>
      </c>
      <c r="I7059" s="1">
        <v>7.94</v>
      </c>
      <c r="J7059" s="1" t="s">
        <v>24</v>
      </c>
      <c r="K7059" s="1" t="s">
        <v>2496</v>
      </c>
      <c r="L7059" s="1">
        <v>4</v>
      </c>
      <c r="P7059" s="2">
        <f t="shared" si="459"/>
        <v>450</v>
      </c>
      <c r="R7059" t="str">
        <f t="shared" si="460"/>
        <v/>
      </c>
    </row>
    <row r="7060" spans="1:18" ht="20.399999999999999" x14ac:dyDescent="0.35">
      <c r="A7060" s="1">
        <v>7058</v>
      </c>
      <c r="B7060" s="1" t="s">
        <v>798</v>
      </c>
      <c r="C7060" s="1" t="s">
        <v>61</v>
      </c>
      <c r="D7060" s="1">
        <v>2011</v>
      </c>
      <c r="E7060" s="1">
        <v>63698</v>
      </c>
      <c r="F7060" s="1" t="s">
        <v>28</v>
      </c>
      <c r="G7060" s="1" t="s">
        <v>17</v>
      </c>
      <c r="H7060" s="1" t="s">
        <v>36</v>
      </c>
      <c r="I7060" s="1">
        <v>16.8</v>
      </c>
      <c r="J7060" s="1" t="s">
        <v>24</v>
      </c>
      <c r="K7060" s="1" t="s">
        <v>58</v>
      </c>
      <c r="L7060" s="1">
        <v>5</v>
      </c>
      <c r="P7060" s="2">
        <f t="shared" si="459"/>
        <v>116.3</v>
      </c>
      <c r="R7060" t="str">
        <f t="shared" si="460"/>
        <v/>
      </c>
    </row>
    <row r="7061" spans="1:18" ht="20.399999999999999" x14ac:dyDescent="0.35">
      <c r="A7061" s="1">
        <v>7059</v>
      </c>
      <c r="B7061" s="1" t="s">
        <v>1237</v>
      </c>
      <c r="C7061" s="1" t="s">
        <v>34</v>
      </c>
      <c r="D7061" s="1">
        <v>2016</v>
      </c>
      <c r="E7061" s="1">
        <v>62715</v>
      </c>
      <c r="F7061" s="1" t="s">
        <v>23</v>
      </c>
      <c r="G7061" s="1" t="s">
        <v>17</v>
      </c>
      <c r="H7061" s="1" t="s">
        <v>18</v>
      </c>
      <c r="I7061" s="1">
        <v>23.03</v>
      </c>
      <c r="J7061" s="1" t="s">
        <v>24</v>
      </c>
      <c r="K7061" s="1" t="s">
        <v>165</v>
      </c>
      <c r="L7061" s="1">
        <v>5</v>
      </c>
      <c r="P7061" s="2">
        <f t="shared" si="459"/>
        <v>69</v>
      </c>
      <c r="R7061" t="str">
        <f t="shared" si="460"/>
        <v/>
      </c>
    </row>
    <row r="7062" spans="1:18" ht="20.399999999999999" x14ac:dyDescent="0.35">
      <c r="A7062" s="1">
        <v>7060</v>
      </c>
      <c r="B7062" s="1" t="s">
        <v>312</v>
      </c>
      <c r="C7062" s="1" t="s">
        <v>34</v>
      </c>
      <c r="D7062" s="1">
        <v>2013</v>
      </c>
      <c r="E7062" s="1">
        <v>37922</v>
      </c>
      <c r="F7062" s="1" t="s">
        <v>28</v>
      </c>
      <c r="G7062" s="1" t="s">
        <v>17</v>
      </c>
      <c r="H7062" s="1" t="s">
        <v>36</v>
      </c>
      <c r="I7062" s="1">
        <v>19.399999999999999</v>
      </c>
      <c r="J7062" s="1" t="s">
        <v>24</v>
      </c>
      <c r="K7062" s="1" t="s">
        <v>184</v>
      </c>
      <c r="L7062" s="1">
        <v>5</v>
      </c>
      <c r="P7062" s="2">
        <f t="shared" si="459"/>
        <v>86.8</v>
      </c>
      <c r="R7062" t="str">
        <f t="shared" si="460"/>
        <v/>
      </c>
    </row>
    <row r="7063" spans="1:18" ht="20.399999999999999" x14ac:dyDescent="0.35">
      <c r="A7063" s="1">
        <v>7061</v>
      </c>
      <c r="B7063" s="1" t="s">
        <v>747</v>
      </c>
      <c r="C7063" s="1" t="s">
        <v>129</v>
      </c>
      <c r="D7063" s="1">
        <v>2016</v>
      </c>
      <c r="E7063" s="1">
        <v>52000</v>
      </c>
      <c r="F7063" s="1" t="s">
        <v>23</v>
      </c>
      <c r="G7063" s="1" t="s">
        <v>17</v>
      </c>
      <c r="H7063" s="1" t="s">
        <v>18</v>
      </c>
      <c r="I7063" s="1">
        <v>27.3</v>
      </c>
      <c r="J7063" s="1" t="s">
        <v>24</v>
      </c>
      <c r="K7063" s="1" t="s">
        <v>69</v>
      </c>
      <c r="L7063" s="1">
        <v>5</v>
      </c>
      <c r="P7063" s="2">
        <f t="shared" si="459"/>
        <v>98.6</v>
      </c>
      <c r="R7063" t="str">
        <f t="shared" si="460"/>
        <v/>
      </c>
    </row>
    <row r="7064" spans="1:18" ht="20.399999999999999" x14ac:dyDescent="0.35">
      <c r="A7064" s="1">
        <v>7062</v>
      </c>
      <c r="B7064" s="1" t="s">
        <v>925</v>
      </c>
      <c r="C7064" s="1" t="s">
        <v>27</v>
      </c>
      <c r="D7064" s="1">
        <v>2013</v>
      </c>
      <c r="E7064" s="1">
        <v>47000</v>
      </c>
      <c r="F7064" s="1" t="s">
        <v>23</v>
      </c>
      <c r="G7064" s="1" t="s">
        <v>35</v>
      </c>
      <c r="H7064" s="1" t="s">
        <v>18</v>
      </c>
      <c r="I7064" s="1">
        <v>20</v>
      </c>
      <c r="J7064" s="1" t="s">
        <v>24</v>
      </c>
      <c r="K7064" s="1" t="s">
        <v>259</v>
      </c>
      <c r="L7064" s="1">
        <v>5</v>
      </c>
      <c r="P7064" s="2">
        <f t="shared" si="459"/>
        <v>107.3</v>
      </c>
      <c r="R7064" t="str">
        <f t="shared" si="460"/>
        <v/>
      </c>
    </row>
    <row r="7065" spans="1:18" ht="20.399999999999999" x14ac:dyDescent="0.35">
      <c r="A7065" s="1">
        <v>7063</v>
      </c>
      <c r="B7065" s="1" t="s">
        <v>3051</v>
      </c>
      <c r="C7065" s="1" t="s">
        <v>15</v>
      </c>
      <c r="D7065" s="1">
        <v>2009</v>
      </c>
      <c r="E7065" s="1">
        <v>64000</v>
      </c>
      <c r="F7065" s="1" t="s">
        <v>28</v>
      </c>
      <c r="G7065" s="1" t="s">
        <v>17</v>
      </c>
      <c r="H7065" s="1" t="s">
        <v>36</v>
      </c>
      <c r="I7065" s="1">
        <v>14.53</v>
      </c>
      <c r="J7065" s="1" t="s">
        <v>24</v>
      </c>
      <c r="K7065" s="1" t="s">
        <v>97</v>
      </c>
      <c r="L7065" s="1">
        <v>5</v>
      </c>
      <c r="P7065" s="2">
        <f t="shared" si="459"/>
        <v>138.1</v>
      </c>
      <c r="R7065" t="str">
        <f t="shared" si="460"/>
        <v/>
      </c>
    </row>
    <row r="7066" spans="1:18" ht="20.399999999999999" x14ac:dyDescent="0.35">
      <c r="A7066" s="1">
        <v>7064</v>
      </c>
      <c r="B7066" s="1" t="s">
        <v>1855</v>
      </c>
      <c r="C7066" s="1" t="s">
        <v>39</v>
      </c>
      <c r="D7066" s="1">
        <v>2007</v>
      </c>
      <c r="E7066" s="1">
        <v>109000</v>
      </c>
      <c r="F7066" s="1" t="s">
        <v>28</v>
      </c>
      <c r="G7066" s="1" t="s">
        <v>17</v>
      </c>
      <c r="H7066" s="1" t="s">
        <v>36</v>
      </c>
      <c r="I7066" s="1">
        <v>13.5</v>
      </c>
      <c r="J7066" s="1" t="s">
        <v>24</v>
      </c>
      <c r="K7066" s="1" t="s">
        <v>245</v>
      </c>
      <c r="L7066" s="1">
        <v>5</v>
      </c>
      <c r="P7066" s="2">
        <f t="shared" si="459"/>
        <v>130</v>
      </c>
      <c r="R7066" t="str">
        <f t="shared" si="460"/>
        <v/>
      </c>
    </row>
    <row r="7067" spans="1:18" ht="20.399999999999999" x14ac:dyDescent="0.35">
      <c r="A7067" s="1">
        <v>7065</v>
      </c>
      <c r="B7067" s="1" t="s">
        <v>21</v>
      </c>
      <c r="C7067" s="1" t="s">
        <v>15</v>
      </c>
      <c r="D7067" s="1">
        <v>2015</v>
      </c>
      <c r="E7067" s="1">
        <v>19000</v>
      </c>
      <c r="F7067" s="1" t="s">
        <v>23</v>
      </c>
      <c r="G7067" s="1" t="s">
        <v>17</v>
      </c>
      <c r="H7067" s="1" t="s">
        <v>18</v>
      </c>
      <c r="I7067" s="1">
        <v>19.670000000000002</v>
      </c>
      <c r="J7067" s="1" t="s">
        <v>24</v>
      </c>
      <c r="K7067" s="1" t="s">
        <v>25</v>
      </c>
      <c r="L7067" s="1">
        <v>5</v>
      </c>
      <c r="P7067" s="2">
        <f t="shared" si="459"/>
        <v>126.2</v>
      </c>
      <c r="R7067" t="str">
        <f t="shared" si="460"/>
        <v/>
      </c>
    </row>
    <row r="7068" spans="1:18" ht="20.399999999999999" x14ac:dyDescent="0.35">
      <c r="A7068" s="1">
        <v>7066</v>
      </c>
      <c r="B7068" s="1" t="s">
        <v>2604</v>
      </c>
      <c r="C7068" s="1" t="s">
        <v>129</v>
      </c>
      <c r="D7068" s="1">
        <v>2009</v>
      </c>
      <c r="E7068" s="1">
        <v>99000</v>
      </c>
      <c r="F7068" s="1" t="s">
        <v>28</v>
      </c>
      <c r="G7068" s="1" t="s">
        <v>35</v>
      </c>
      <c r="H7068" s="1" t="s">
        <v>36</v>
      </c>
      <c r="I7068" s="1">
        <v>9.74</v>
      </c>
      <c r="J7068" s="1" t="s">
        <v>24</v>
      </c>
      <c r="K7068" s="1" t="s">
        <v>2605</v>
      </c>
      <c r="L7068" s="1">
        <v>5</v>
      </c>
      <c r="P7068" s="2">
        <f t="shared" si="459"/>
        <v>208</v>
      </c>
      <c r="R7068" t="str">
        <f t="shared" si="460"/>
        <v/>
      </c>
    </row>
    <row r="7069" spans="1:18" ht="20.399999999999999" x14ac:dyDescent="0.35">
      <c r="A7069" s="1">
        <v>7067</v>
      </c>
      <c r="B7069" s="1" t="s">
        <v>3052</v>
      </c>
      <c r="C7069" s="1" t="s">
        <v>39</v>
      </c>
      <c r="D7069" s="1">
        <v>2005</v>
      </c>
      <c r="E7069" s="1">
        <v>50000</v>
      </c>
      <c r="F7069" s="1" t="s">
        <v>28</v>
      </c>
      <c r="G7069" s="1" t="s">
        <v>17</v>
      </c>
      <c r="H7069" s="1" t="s">
        <v>36</v>
      </c>
      <c r="I7069" s="1">
        <v>14.2</v>
      </c>
      <c r="J7069" s="1" t="s">
        <v>24</v>
      </c>
      <c r="K7069" s="1" t="s">
        <v>756</v>
      </c>
      <c r="L7069" s="1">
        <v>5</v>
      </c>
      <c r="P7069" s="2">
        <f t="shared" si="459"/>
        <v>88</v>
      </c>
      <c r="R7069" t="str">
        <f t="shared" si="460"/>
        <v/>
      </c>
    </row>
    <row r="7070" spans="1:18" ht="20.399999999999999" x14ac:dyDescent="0.35">
      <c r="A7070" s="1">
        <v>7068</v>
      </c>
      <c r="B7070" s="1" t="s">
        <v>766</v>
      </c>
      <c r="C7070" s="1" t="s">
        <v>22</v>
      </c>
      <c r="D7070" s="1">
        <v>2013</v>
      </c>
      <c r="E7070" s="1">
        <v>105000</v>
      </c>
      <c r="F7070" s="1" t="s">
        <v>23</v>
      </c>
      <c r="G7070" s="1" t="s">
        <v>35</v>
      </c>
      <c r="H7070" s="1" t="s">
        <v>36</v>
      </c>
      <c r="I7070" s="1">
        <v>12.55</v>
      </c>
      <c r="J7070" s="1" t="s">
        <v>24</v>
      </c>
      <c r="K7070" s="1" t="s">
        <v>207</v>
      </c>
      <c r="L7070" s="1">
        <v>7</v>
      </c>
      <c r="P7070" s="2">
        <f t="shared" si="459"/>
        <v>168.5</v>
      </c>
      <c r="R7070" t="str">
        <f t="shared" si="460"/>
        <v/>
      </c>
    </row>
    <row r="7071" spans="1:18" ht="20.399999999999999" x14ac:dyDescent="0.35">
      <c r="A7071" s="1">
        <v>7069</v>
      </c>
      <c r="B7071" s="1" t="s">
        <v>381</v>
      </c>
      <c r="C7071" s="1" t="s">
        <v>43</v>
      </c>
      <c r="D7071" s="1">
        <v>2016</v>
      </c>
      <c r="E7071" s="1">
        <v>24000</v>
      </c>
      <c r="F7071" s="1" t="s">
        <v>28</v>
      </c>
      <c r="G7071" s="1" t="s">
        <v>17</v>
      </c>
      <c r="H7071" s="1" t="s">
        <v>18</v>
      </c>
      <c r="I7071" s="1">
        <v>15.29</v>
      </c>
      <c r="J7071" s="1" t="s">
        <v>24</v>
      </c>
      <c r="K7071" s="1" t="s">
        <v>283</v>
      </c>
      <c r="L7071" s="1">
        <v>5</v>
      </c>
      <c r="P7071" s="2">
        <f t="shared" si="459"/>
        <v>121.3</v>
      </c>
      <c r="R7071" t="str">
        <f t="shared" si="460"/>
        <v/>
      </c>
    </row>
    <row r="7072" spans="1:18" ht="20.399999999999999" x14ac:dyDescent="0.35">
      <c r="A7072" s="1">
        <v>7070</v>
      </c>
      <c r="B7072" s="1" t="s">
        <v>952</v>
      </c>
      <c r="C7072" s="1" t="s">
        <v>34</v>
      </c>
      <c r="D7072" s="1">
        <v>2017</v>
      </c>
      <c r="E7072" s="1">
        <v>23389</v>
      </c>
      <c r="F7072" s="1" t="s">
        <v>23</v>
      </c>
      <c r="G7072" s="1" t="s">
        <v>17</v>
      </c>
      <c r="H7072" s="1" t="s">
        <v>18</v>
      </c>
      <c r="I7072" s="1">
        <v>21.66</v>
      </c>
      <c r="J7072" s="1" t="s">
        <v>24</v>
      </c>
      <c r="K7072" s="1" t="s">
        <v>953</v>
      </c>
      <c r="L7072" s="1">
        <v>5</v>
      </c>
      <c r="M7072" s="1" t="s">
        <v>1830</v>
      </c>
      <c r="P7072" s="2">
        <f t="shared" si="459"/>
        <v>108.62</v>
      </c>
      <c r="Q7072">
        <f t="shared" ref="Q7072:Q7112" si="461">VALUE(SUBSTITUTE(SUBSTITUTE(TRIM(M7072), CHAR(160), ""), " Lakh", "")) * 100000</f>
        <v>1013000.0000000001</v>
      </c>
      <c r="R7072">
        <f t="shared" si="460"/>
        <v>99.989277393879561</v>
      </c>
    </row>
    <row r="7073" spans="1:18" ht="20.399999999999999" x14ac:dyDescent="0.35">
      <c r="A7073" s="1">
        <v>7071</v>
      </c>
      <c r="B7073" s="1" t="s">
        <v>1515</v>
      </c>
      <c r="C7073" s="1" t="s">
        <v>129</v>
      </c>
      <c r="D7073" s="1">
        <v>2009</v>
      </c>
      <c r="E7073" s="1">
        <v>90000</v>
      </c>
      <c r="F7073" s="1" t="s">
        <v>28</v>
      </c>
      <c r="G7073" s="1" t="s">
        <v>17</v>
      </c>
      <c r="H7073" s="1" t="s">
        <v>18</v>
      </c>
      <c r="I7073" s="1">
        <v>18.5</v>
      </c>
      <c r="J7073" s="1" t="s">
        <v>24</v>
      </c>
      <c r="K7073" s="1" t="s">
        <v>84</v>
      </c>
      <c r="L7073" s="1">
        <v>5</v>
      </c>
      <c r="P7073" s="2">
        <f t="shared" si="459"/>
        <v>80</v>
      </c>
      <c r="R7073" t="str">
        <f t="shared" si="460"/>
        <v/>
      </c>
    </row>
    <row r="7074" spans="1:18" ht="20.399999999999999" x14ac:dyDescent="0.35">
      <c r="A7074" s="1">
        <v>7072</v>
      </c>
      <c r="B7074" s="1" t="s">
        <v>329</v>
      </c>
      <c r="C7074" s="1" t="s">
        <v>61</v>
      </c>
      <c r="D7074" s="1">
        <v>2013</v>
      </c>
      <c r="E7074" s="1">
        <v>20000</v>
      </c>
      <c r="F7074" s="1" t="s">
        <v>23</v>
      </c>
      <c r="G7074" s="1" t="s">
        <v>35</v>
      </c>
      <c r="H7074" s="1" t="s">
        <v>18</v>
      </c>
      <c r="I7074" s="1">
        <v>17.68</v>
      </c>
      <c r="J7074" s="1" t="s">
        <v>24</v>
      </c>
      <c r="K7074" s="1" t="s">
        <v>139</v>
      </c>
      <c r="L7074" s="1">
        <v>5</v>
      </c>
      <c r="P7074" s="2">
        <f t="shared" si="459"/>
        <v>174.33</v>
      </c>
      <c r="R7074" t="str">
        <f t="shared" si="460"/>
        <v/>
      </c>
    </row>
    <row r="7075" spans="1:18" ht="20.399999999999999" x14ac:dyDescent="0.35">
      <c r="A7075" s="1">
        <v>7073</v>
      </c>
      <c r="B7075" s="1" t="s">
        <v>834</v>
      </c>
      <c r="C7075" s="1" t="s">
        <v>43</v>
      </c>
      <c r="D7075" s="1">
        <v>2014</v>
      </c>
      <c r="E7075" s="1">
        <v>62269</v>
      </c>
      <c r="F7075" s="1" t="s">
        <v>23</v>
      </c>
      <c r="G7075" s="1" t="s">
        <v>17</v>
      </c>
      <c r="H7075" s="1" t="s">
        <v>18</v>
      </c>
      <c r="I7075" s="1">
        <v>24</v>
      </c>
      <c r="J7075" s="1" t="s">
        <v>24</v>
      </c>
      <c r="K7075" s="1" t="s">
        <v>424</v>
      </c>
      <c r="L7075" s="1">
        <v>5</v>
      </c>
      <c r="P7075" s="2">
        <f t="shared" ref="P7075:P7093" si="462">--LEFT(K7075, FIND(" ", K7075) - 1)</f>
        <v>70</v>
      </c>
      <c r="R7075" t="str">
        <f t="shared" si="460"/>
        <v/>
      </c>
    </row>
    <row r="7076" spans="1:18" ht="20.399999999999999" x14ac:dyDescent="0.35">
      <c r="A7076" s="1">
        <v>7074</v>
      </c>
      <c r="B7076" s="1" t="s">
        <v>2847</v>
      </c>
      <c r="C7076" s="1" t="s">
        <v>27</v>
      </c>
      <c r="D7076" s="1">
        <v>2015</v>
      </c>
      <c r="E7076" s="1">
        <v>69000</v>
      </c>
      <c r="F7076" s="1" t="s">
        <v>23</v>
      </c>
      <c r="G7076" s="1" t="s">
        <v>17</v>
      </c>
      <c r="H7076" s="1" t="s">
        <v>18</v>
      </c>
      <c r="I7076" s="1">
        <v>17.32</v>
      </c>
      <c r="J7076" s="1" t="s">
        <v>24</v>
      </c>
      <c r="K7076" s="1" t="s">
        <v>2848</v>
      </c>
      <c r="L7076" s="1">
        <v>5</v>
      </c>
      <c r="P7076" s="2">
        <f t="shared" si="462"/>
        <v>138.13</v>
      </c>
      <c r="R7076" t="str">
        <f t="shared" si="460"/>
        <v/>
      </c>
    </row>
    <row r="7077" spans="1:18" ht="20.399999999999999" x14ac:dyDescent="0.35">
      <c r="A7077" s="1">
        <v>7075</v>
      </c>
      <c r="B7077" s="1" t="s">
        <v>786</v>
      </c>
      <c r="C7077" s="1" t="s">
        <v>53</v>
      </c>
      <c r="D7077" s="1">
        <v>2015</v>
      </c>
      <c r="E7077" s="1">
        <v>58898</v>
      </c>
      <c r="F7077" s="1" t="s">
        <v>23</v>
      </c>
      <c r="G7077" s="1" t="s">
        <v>35</v>
      </c>
      <c r="H7077" s="1" t="s">
        <v>18</v>
      </c>
      <c r="I7077" s="1">
        <v>14.69</v>
      </c>
      <c r="J7077" s="1" t="s">
        <v>24</v>
      </c>
      <c r="K7077" s="1" t="s">
        <v>321</v>
      </c>
      <c r="L7077" s="1">
        <v>5</v>
      </c>
      <c r="P7077" s="2">
        <f t="shared" si="462"/>
        <v>258</v>
      </c>
      <c r="R7077" t="str">
        <f t="shared" si="460"/>
        <v/>
      </c>
    </row>
    <row r="7078" spans="1:18" ht="20.399999999999999" x14ac:dyDescent="0.35">
      <c r="A7078" s="1">
        <v>7076</v>
      </c>
      <c r="B7078" s="1" t="s">
        <v>1071</v>
      </c>
      <c r="C7078" s="1" t="s">
        <v>34</v>
      </c>
      <c r="D7078" s="1">
        <v>2018</v>
      </c>
      <c r="E7078" s="1">
        <v>29110</v>
      </c>
      <c r="F7078" s="1" t="s">
        <v>23</v>
      </c>
      <c r="G7078" s="1" t="s">
        <v>35</v>
      </c>
      <c r="H7078" s="1" t="s">
        <v>18</v>
      </c>
      <c r="I7078" s="1">
        <v>26.59</v>
      </c>
      <c r="J7078" s="1" t="s">
        <v>24</v>
      </c>
      <c r="K7078" s="1" t="s">
        <v>51</v>
      </c>
      <c r="L7078" s="1">
        <v>5</v>
      </c>
      <c r="P7078" s="2">
        <f t="shared" si="462"/>
        <v>74</v>
      </c>
      <c r="R7078" t="str">
        <f t="shared" si="460"/>
        <v/>
      </c>
    </row>
    <row r="7079" spans="1:18" ht="20.399999999999999" x14ac:dyDescent="0.35">
      <c r="A7079" s="1">
        <v>7077</v>
      </c>
      <c r="B7079" s="1" t="s">
        <v>1294</v>
      </c>
      <c r="C7079" s="1" t="s">
        <v>53</v>
      </c>
      <c r="D7079" s="1">
        <v>2019</v>
      </c>
      <c r="E7079" s="1">
        <v>34649</v>
      </c>
      <c r="F7079" s="1" t="s">
        <v>28</v>
      </c>
      <c r="G7079" s="1" t="s">
        <v>35</v>
      </c>
      <c r="H7079" s="1" t="s">
        <v>18</v>
      </c>
      <c r="I7079" s="1">
        <v>18.899999999999999</v>
      </c>
      <c r="J7079" s="1" t="s">
        <v>24</v>
      </c>
      <c r="K7079" s="1" t="s">
        <v>327</v>
      </c>
      <c r="L7079" s="1">
        <v>5</v>
      </c>
      <c r="M7079" s="1" t="s">
        <v>1984</v>
      </c>
      <c r="P7079" s="2">
        <f t="shared" si="462"/>
        <v>81.86</v>
      </c>
      <c r="Q7079">
        <f t="shared" si="461"/>
        <v>796000</v>
      </c>
      <c r="R7079">
        <f t="shared" si="460"/>
        <v>99.989716080402019</v>
      </c>
    </row>
    <row r="7080" spans="1:18" ht="20.399999999999999" x14ac:dyDescent="0.35">
      <c r="A7080" s="1">
        <v>7078</v>
      </c>
      <c r="B7080" s="1" t="s">
        <v>1392</v>
      </c>
      <c r="C7080" s="1" t="s">
        <v>57</v>
      </c>
      <c r="D7080" s="1">
        <v>2017</v>
      </c>
      <c r="E7080" s="1">
        <v>13000</v>
      </c>
      <c r="F7080" s="1" t="s">
        <v>23</v>
      </c>
      <c r="G7080" s="1" t="s">
        <v>17</v>
      </c>
      <c r="H7080" s="1" t="s">
        <v>18</v>
      </c>
      <c r="I7080" s="1">
        <v>26</v>
      </c>
      <c r="J7080" s="1" t="s">
        <v>24</v>
      </c>
      <c r="K7080" s="1" t="s">
        <v>69</v>
      </c>
      <c r="L7080" s="1">
        <v>5</v>
      </c>
      <c r="P7080" s="2">
        <f t="shared" si="462"/>
        <v>98.6</v>
      </c>
      <c r="R7080" t="str">
        <f t="shared" si="460"/>
        <v/>
      </c>
    </row>
    <row r="7081" spans="1:18" ht="20.399999999999999" x14ac:dyDescent="0.35">
      <c r="A7081" s="1">
        <v>7079</v>
      </c>
      <c r="B7081" s="1" t="s">
        <v>1158</v>
      </c>
      <c r="C7081" s="1" t="s">
        <v>43</v>
      </c>
      <c r="D7081" s="1">
        <v>2015</v>
      </c>
      <c r="E7081" s="1">
        <v>25043</v>
      </c>
      <c r="F7081" s="1" t="s">
        <v>28</v>
      </c>
      <c r="G7081" s="1" t="s">
        <v>17</v>
      </c>
      <c r="H7081" s="1" t="s">
        <v>18</v>
      </c>
      <c r="I7081" s="1">
        <v>18.899999999999999</v>
      </c>
      <c r="J7081" s="1" t="s">
        <v>24</v>
      </c>
      <c r="K7081" s="1" t="s">
        <v>327</v>
      </c>
      <c r="L7081" s="1">
        <v>5</v>
      </c>
      <c r="M7081" s="1" t="s">
        <v>1159</v>
      </c>
      <c r="P7081" s="2">
        <f t="shared" si="462"/>
        <v>81.86</v>
      </c>
      <c r="Q7081">
        <f t="shared" si="461"/>
        <v>654000</v>
      </c>
      <c r="R7081">
        <f t="shared" si="460"/>
        <v>99.987483180428143</v>
      </c>
    </row>
    <row r="7082" spans="1:18" ht="20.399999999999999" x14ac:dyDescent="0.35">
      <c r="A7082" s="1">
        <v>7080</v>
      </c>
      <c r="B7082" s="1" t="s">
        <v>288</v>
      </c>
      <c r="C7082" s="1" t="s">
        <v>34</v>
      </c>
      <c r="D7082" s="1">
        <v>2018</v>
      </c>
      <c r="E7082" s="1">
        <v>36611</v>
      </c>
      <c r="F7082" s="1" t="s">
        <v>28</v>
      </c>
      <c r="G7082" s="1" t="s">
        <v>35</v>
      </c>
      <c r="H7082" s="1" t="s">
        <v>18</v>
      </c>
      <c r="I7082" s="1">
        <v>19</v>
      </c>
      <c r="J7082" s="1" t="s">
        <v>24</v>
      </c>
      <c r="K7082" s="1" t="s">
        <v>29</v>
      </c>
      <c r="L7082" s="1">
        <v>5</v>
      </c>
      <c r="P7082" s="2">
        <f t="shared" si="462"/>
        <v>88.7</v>
      </c>
      <c r="R7082" t="str">
        <f t="shared" si="460"/>
        <v/>
      </c>
    </row>
    <row r="7083" spans="1:18" ht="20.399999999999999" x14ac:dyDescent="0.35">
      <c r="A7083" s="1">
        <v>7081</v>
      </c>
      <c r="B7083" s="1" t="s">
        <v>1149</v>
      </c>
      <c r="C7083" s="1" t="s">
        <v>43</v>
      </c>
      <c r="D7083" s="1">
        <v>2008</v>
      </c>
      <c r="E7083" s="1">
        <v>150000</v>
      </c>
      <c r="F7083" s="1" t="s">
        <v>23</v>
      </c>
      <c r="G7083" s="1" t="s">
        <v>17</v>
      </c>
      <c r="H7083" s="1" t="s">
        <v>36</v>
      </c>
      <c r="I7083" s="1">
        <v>17.8</v>
      </c>
      <c r="J7083" s="1" t="s">
        <v>24</v>
      </c>
      <c r="K7083" s="1" t="s">
        <v>142</v>
      </c>
      <c r="L7083" s="1">
        <v>5</v>
      </c>
      <c r="P7083" s="2">
        <f t="shared" si="462"/>
        <v>75</v>
      </c>
      <c r="R7083" t="str">
        <f t="shared" si="460"/>
        <v/>
      </c>
    </row>
    <row r="7084" spans="1:18" ht="20.399999999999999" x14ac:dyDescent="0.35">
      <c r="A7084" s="1">
        <v>7082</v>
      </c>
      <c r="B7084" s="1" t="s">
        <v>397</v>
      </c>
      <c r="C7084" s="1" t="s">
        <v>129</v>
      </c>
      <c r="D7084" s="1">
        <v>2015</v>
      </c>
      <c r="E7084" s="1">
        <v>82000</v>
      </c>
      <c r="F7084" s="1" t="s">
        <v>28</v>
      </c>
      <c r="G7084" s="1" t="s">
        <v>17</v>
      </c>
      <c r="H7084" s="1" t="s">
        <v>18</v>
      </c>
      <c r="I7084" s="1">
        <v>22.5</v>
      </c>
      <c r="J7084" s="1" t="s">
        <v>24</v>
      </c>
      <c r="K7084" s="1" t="s">
        <v>398</v>
      </c>
      <c r="L7084" s="1">
        <v>5</v>
      </c>
      <c r="M7084" s="1" t="s">
        <v>3053</v>
      </c>
      <c r="P7084" s="2">
        <f t="shared" si="462"/>
        <v>67.040000000000006</v>
      </c>
      <c r="Q7084">
        <f t="shared" si="461"/>
        <v>527000</v>
      </c>
      <c r="R7084">
        <f t="shared" si="460"/>
        <v>99.98727893738139</v>
      </c>
    </row>
    <row r="7085" spans="1:18" ht="20.399999999999999" x14ac:dyDescent="0.35">
      <c r="A7085" s="1">
        <v>7083</v>
      </c>
      <c r="B7085" s="1" t="s">
        <v>731</v>
      </c>
      <c r="C7085" s="1" t="s">
        <v>53</v>
      </c>
      <c r="D7085" s="1">
        <v>2017</v>
      </c>
      <c r="E7085" s="1">
        <v>45158</v>
      </c>
      <c r="F7085" s="1" t="s">
        <v>23</v>
      </c>
      <c r="G7085" s="1" t="s">
        <v>17</v>
      </c>
      <c r="H7085" s="1" t="s">
        <v>36</v>
      </c>
      <c r="I7085" s="1">
        <v>28.09</v>
      </c>
      <c r="J7085" s="1" t="s">
        <v>24</v>
      </c>
      <c r="K7085" s="1" t="s">
        <v>80</v>
      </c>
      <c r="L7085" s="1">
        <v>5</v>
      </c>
      <c r="P7085" s="2">
        <f t="shared" si="462"/>
        <v>88.5</v>
      </c>
      <c r="R7085" t="str">
        <f t="shared" si="460"/>
        <v/>
      </c>
    </row>
    <row r="7086" spans="1:18" ht="20.399999999999999" x14ac:dyDescent="0.35">
      <c r="A7086" s="1">
        <v>7084</v>
      </c>
      <c r="B7086" s="1" t="s">
        <v>3054</v>
      </c>
      <c r="C7086" s="1" t="s">
        <v>34</v>
      </c>
      <c r="D7086" s="1">
        <v>2016</v>
      </c>
      <c r="E7086" s="1">
        <v>36968</v>
      </c>
      <c r="F7086" s="1" t="s">
        <v>28</v>
      </c>
      <c r="G7086" s="1" t="s">
        <v>35</v>
      </c>
      <c r="H7086" s="1" t="s">
        <v>18</v>
      </c>
      <c r="I7086" s="1">
        <v>16.93</v>
      </c>
      <c r="J7086" s="1" t="s">
        <v>24</v>
      </c>
      <c r="K7086" s="1" t="s">
        <v>147</v>
      </c>
      <c r="L7086" s="1">
        <v>5</v>
      </c>
      <c r="P7086" s="2">
        <f t="shared" si="462"/>
        <v>103.2</v>
      </c>
      <c r="R7086" t="str">
        <f t="shared" si="460"/>
        <v/>
      </c>
    </row>
    <row r="7087" spans="1:18" ht="20.399999999999999" x14ac:dyDescent="0.35">
      <c r="A7087" s="1">
        <v>7085</v>
      </c>
      <c r="B7087" s="1" t="s">
        <v>436</v>
      </c>
      <c r="C7087" s="1" t="s">
        <v>34</v>
      </c>
      <c r="D7087" s="1">
        <v>2015</v>
      </c>
      <c r="E7087" s="1">
        <v>53556</v>
      </c>
      <c r="F7087" s="1" t="s">
        <v>28</v>
      </c>
      <c r="G7087" s="1" t="s">
        <v>17</v>
      </c>
      <c r="H7087" s="1" t="s">
        <v>18</v>
      </c>
      <c r="I7087" s="1">
        <v>20.399999999999999</v>
      </c>
      <c r="J7087" s="1" t="s">
        <v>24</v>
      </c>
      <c r="K7087" s="1" t="s">
        <v>291</v>
      </c>
      <c r="L7087" s="1">
        <v>5</v>
      </c>
      <c r="P7087" s="2">
        <f t="shared" si="462"/>
        <v>81.8</v>
      </c>
      <c r="R7087" t="str">
        <f t="shared" si="460"/>
        <v/>
      </c>
    </row>
    <row r="7088" spans="1:18" ht="20.399999999999999" x14ac:dyDescent="0.35">
      <c r="A7088" s="1">
        <v>7086</v>
      </c>
      <c r="B7088" s="1" t="s">
        <v>1378</v>
      </c>
      <c r="C7088" s="1" t="s">
        <v>74</v>
      </c>
      <c r="D7088" s="1">
        <v>2013</v>
      </c>
      <c r="E7088" s="1">
        <v>78500</v>
      </c>
      <c r="F7088" s="1" t="s">
        <v>23</v>
      </c>
      <c r="G7088" s="1" t="s">
        <v>35</v>
      </c>
      <c r="H7088" s="1" t="s">
        <v>18</v>
      </c>
      <c r="I7088" s="1">
        <v>20</v>
      </c>
      <c r="J7088" s="1" t="s">
        <v>24</v>
      </c>
      <c r="K7088" s="1" t="s">
        <v>97</v>
      </c>
      <c r="L7088" s="1">
        <v>5</v>
      </c>
      <c r="P7088" s="2">
        <f t="shared" si="462"/>
        <v>138.1</v>
      </c>
      <c r="R7088" t="str">
        <f t="shared" si="460"/>
        <v/>
      </c>
    </row>
    <row r="7089" spans="1:18" ht="20.399999999999999" x14ac:dyDescent="0.35">
      <c r="A7089" s="1">
        <v>7087</v>
      </c>
      <c r="B7089" s="1" t="s">
        <v>654</v>
      </c>
      <c r="C7089" s="1" t="s">
        <v>43</v>
      </c>
      <c r="D7089" s="1">
        <v>2017</v>
      </c>
      <c r="E7089" s="1">
        <v>133000</v>
      </c>
      <c r="F7089" s="1" t="s">
        <v>23</v>
      </c>
      <c r="G7089" s="1" t="s">
        <v>17</v>
      </c>
      <c r="H7089" s="1" t="s">
        <v>18</v>
      </c>
      <c r="I7089" s="1">
        <v>24.4</v>
      </c>
      <c r="J7089" s="1" t="s">
        <v>24</v>
      </c>
      <c r="K7089" s="1" t="s">
        <v>135</v>
      </c>
      <c r="L7089" s="1">
        <v>5</v>
      </c>
      <c r="P7089" s="2">
        <f t="shared" si="462"/>
        <v>71</v>
      </c>
      <c r="R7089" t="str">
        <f t="shared" si="460"/>
        <v/>
      </c>
    </row>
    <row r="7090" spans="1:18" ht="20.399999999999999" x14ac:dyDescent="0.35">
      <c r="A7090" s="1">
        <v>7088</v>
      </c>
      <c r="B7090" s="1" t="s">
        <v>446</v>
      </c>
      <c r="C7090" s="1" t="s">
        <v>34</v>
      </c>
      <c r="D7090" s="1">
        <v>2017</v>
      </c>
      <c r="E7090" s="1">
        <v>33186</v>
      </c>
      <c r="F7090" s="1" t="s">
        <v>23</v>
      </c>
      <c r="G7090" s="1" t="s">
        <v>17</v>
      </c>
      <c r="H7090" s="1" t="s">
        <v>18</v>
      </c>
      <c r="I7090" s="1">
        <v>19.670000000000002</v>
      </c>
      <c r="J7090" s="1" t="s">
        <v>24</v>
      </c>
      <c r="K7090" s="1" t="s">
        <v>25</v>
      </c>
      <c r="L7090" s="1">
        <v>5</v>
      </c>
      <c r="P7090" s="2">
        <f t="shared" si="462"/>
        <v>126.2</v>
      </c>
      <c r="R7090" t="str">
        <f t="shared" si="460"/>
        <v/>
      </c>
    </row>
    <row r="7091" spans="1:18" ht="20.399999999999999" x14ac:dyDescent="0.35">
      <c r="A7091" s="1">
        <v>7089</v>
      </c>
      <c r="B7091" s="1" t="s">
        <v>1782</v>
      </c>
      <c r="C7091" s="1" t="s">
        <v>61</v>
      </c>
      <c r="D7091" s="1">
        <v>2012</v>
      </c>
      <c r="E7091" s="1">
        <v>65000</v>
      </c>
      <c r="F7091" s="1" t="s">
        <v>28</v>
      </c>
      <c r="G7091" s="1" t="s">
        <v>35</v>
      </c>
      <c r="H7091" s="1" t="s">
        <v>18</v>
      </c>
      <c r="I7091" s="1">
        <v>11.74</v>
      </c>
      <c r="J7091" s="1" t="s">
        <v>24</v>
      </c>
      <c r="K7091" s="1" t="s">
        <v>161</v>
      </c>
      <c r="L7091" s="1">
        <v>5</v>
      </c>
      <c r="P7091" s="2">
        <f t="shared" si="462"/>
        <v>186</v>
      </c>
      <c r="R7091" t="str">
        <f t="shared" si="460"/>
        <v/>
      </c>
    </row>
    <row r="7092" spans="1:18" ht="20.399999999999999" x14ac:dyDescent="0.35">
      <c r="A7092" s="1">
        <v>7090</v>
      </c>
      <c r="B7092" s="1" t="s">
        <v>143</v>
      </c>
      <c r="C7092" s="1" t="s">
        <v>34</v>
      </c>
      <c r="D7092" s="1">
        <v>2015</v>
      </c>
      <c r="E7092" s="1">
        <v>61903</v>
      </c>
      <c r="F7092" s="1" t="s">
        <v>23</v>
      </c>
      <c r="G7092" s="1" t="s">
        <v>17</v>
      </c>
      <c r="H7092" s="1" t="s">
        <v>18</v>
      </c>
      <c r="I7092" s="1">
        <v>22.9</v>
      </c>
      <c r="J7092" s="1" t="s">
        <v>24</v>
      </c>
      <c r="K7092" s="1" t="s">
        <v>51</v>
      </c>
      <c r="L7092" s="1">
        <v>5</v>
      </c>
      <c r="P7092" s="2">
        <f t="shared" si="462"/>
        <v>74</v>
      </c>
      <c r="R7092" t="str">
        <f t="shared" si="460"/>
        <v/>
      </c>
    </row>
    <row r="7093" spans="1:18" ht="20.399999999999999" x14ac:dyDescent="0.35">
      <c r="A7093" s="1">
        <v>7091</v>
      </c>
      <c r="B7093" s="1" t="s">
        <v>704</v>
      </c>
      <c r="C7093" s="1" t="s">
        <v>57</v>
      </c>
      <c r="D7093" s="1">
        <v>2011</v>
      </c>
      <c r="E7093" s="1">
        <v>25000</v>
      </c>
      <c r="F7093" s="1" t="s">
        <v>28</v>
      </c>
      <c r="G7093" s="1" t="s">
        <v>17</v>
      </c>
      <c r="H7093" s="1" t="s">
        <v>18</v>
      </c>
      <c r="I7093" s="1">
        <v>17.600000000000001</v>
      </c>
      <c r="J7093" s="1" t="s">
        <v>24</v>
      </c>
      <c r="K7093" s="1" t="s">
        <v>333</v>
      </c>
      <c r="L7093" s="1">
        <v>5</v>
      </c>
      <c r="P7093" s="2">
        <f t="shared" si="462"/>
        <v>88.73</v>
      </c>
      <c r="R7093" t="str">
        <f t="shared" si="460"/>
        <v/>
      </c>
    </row>
    <row r="7094" spans="1:18" ht="20.399999999999999" x14ac:dyDescent="0.35">
      <c r="A7094" s="1">
        <v>7092</v>
      </c>
      <c r="B7094" s="1" t="s">
        <v>3055</v>
      </c>
      <c r="C7094" s="1" t="s">
        <v>34</v>
      </c>
      <c r="D7094" s="1">
        <v>2007</v>
      </c>
      <c r="E7094" s="1">
        <v>64168</v>
      </c>
      <c r="F7094" s="1" t="s">
        <v>28</v>
      </c>
      <c r="G7094" s="1" t="s">
        <v>35</v>
      </c>
      <c r="H7094" s="1" t="s">
        <v>18</v>
      </c>
      <c r="I7094" s="1">
        <v>17</v>
      </c>
      <c r="J7094" s="1" t="s">
        <v>24</v>
      </c>
      <c r="K7094" s="1" t="s">
        <v>188</v>
      </c>
      <c r="L7094" s="1">
        <v>5</v>
      </c>
      <c r="P7094" s="2"/>
      <c r="R7094" t="str">
        <f t="shared" si="460"/>
        <v/>
      </c>
    </row>
    <row r="7095" spans="1:18" ht="20.399999999999999" x14ac:dyDescent="0.35">
      <c r="A7095" s="1">
        <v>7093</v>
      </c>
      <c r="B7095" s="1" t="s">
        <v>2799</v>
      </c>
      <c r="C7095" s="1" t="s">
        <v>39</v>
      </c>
      <c r="D7095" s="1">
        <v>2017</v>
      </c>
      <c r="E7095" s="1">
        <v>8044</v>
      </c>
      <c r="F7095" s="1" t="s">
        <v>28</v>
      </c>
      <c r="G7095" s="1" t="s">
        <v>17</v>
      </c>
      <c r="H7095" s="1" t="s">
        <v>18</v>
      </c>
      <c r="I7095" s="1">
        <v>20.85</v>
      </c>
      <c r="J7095" s="1" t="s">
        <v>24</v>
      </c>
      <c r="K7095" s="1" t="s">
        <v>544</v>
      </c>
      <c r="L7095" s="1">
        <v>5</v>
      </c>
      <c r="P7095" s="2">
        <f t="shared" ref="P7095:P7126" si="463">--LEFT(K7095, FIND(" ", K7095) - 1)</f>
        <v>83.14</v>
      </c>
      <c r="R7095" t="str">
        <f t="shared" si="460"/>
        <v/>
      </c>
    </row>
    <row r="7096" spans="1:18" ht="20.399999999999999" x14ac:dyDescent="0.35">
      <c r="A7096" s="1">
        <v>7094</v>
      </c>
      <c r="B7096" s="1" t="s">
        <v>1461</v>
      </c>
      <c r="C7096" s="1" t="s">
        <v>74</v>
      </c>
      <c r="D7096" s="1">
        <v>2017</v>
      </c>
      <c r="E7096" s="1">
        <v>18000</v>
      </c>
      <c r="F7096" s="1" t="s">
        <v>23</v>
      </c>
      <c r="G7096" s="1" t="s">
        <v>35</v>
      </c>
      <c r="H7096" s="1" t="s">
        <v>18</v>
      </c>
      <c r="I7096" s="1">
        <v>13.22</v>
      </c>
      <c r="J7096" s="1" t="s">
        <v>24</v>
      </c>
      <c r="K7096" s="1" t="s">
        <v>226</v>
      </c>
      <c r="L7096" s="1">
        <v>5</v>
      </c>
      <c r="P7096" s="2">
        <f t="shared" si="463"/>
        <v>241.4</v>
      </c>
      <c r="R7096" t="str">
        <f t="shared" si="460"/>
        <v/>
      </c>
    </row>
    <row r="7097" spans="1:18" ht="20.399999999999999" x14ac:dyDescent="0.35">
      <c r="A7097" s="1">
        <v>7095</v>
      </c>
      <c r="B7097" s="1" t="s">
        <v>798</v>
      </c>
      <c r="C7097" s="1" t="s">
        <v>15</v>
      </c>
      <c r="D7097" s="1">
        <v>2013</v>
      </c>
      <c r="E7097" s="1">
        <v>80000</v>
      </c>
      <c r="F7097" s="1" t="s">
        <v>28</v>
      </c>
      <c r="G7097" s="1" t="s">
        <v>17</v>
      </c>
      <c r="H7097" s="1" t="s">
        <v>18</v>
      </c>
      <c r="I7097" s="1">
        <v>16.8</v>
      </c>
      <c r="J7097" s="1" t="s">
        <v>24</v>
      </c>
      <c r="K7097" s="1" t="s">
        <v>58</v>
      </c>
      <c r="L7097" s="1">
        <v>5</v>
      </c>
      <c r="P7097" s="2">
        <f t="shared" si="463"/>
        <v>116.3</v>
      </c>
      <c r="R7097" t="str">
        <f t="shared" si="460"/>
        <v/>
      </c>
    </row>
    <row r="7098" spans="1:18" ht="20.399999999999999" x14ac:dyDescent="0.35">
      <c r="A7098" s="1">
        <v>7096</v>
      </c>
      <c r="B7098" s="1" t="s">
        <v>3056</v>
      </c>
      <c r="C7098" s="1" t="s">
        <v>27</v>
      </c>
      <c r="D7098" s="1">
        <v>2016</v>
      </c>
      <c r="E7098" s="1">
        <v>45000</v>
      </c>
      <c r="F7098" s="1" t="s">
        <v>23</v>
      </c>
      <c r="G7098" s="1" t="s">
        <v>17</v>
      </c>
      <c r="H7098" s="1" t="s">
        <v>18</v>
      </c>
      <c r="I7098" s="1">
        <v>25.32</v>
      </c>
      <c r="J7098" s="1" t="s">
        <v>24</v>
      </c>
      <c r="K7098" s="1" t="s">
        <v>120</v>
      </c>
      <c r="L7098" s="1">
        <v>5</v>
      </c>
      <c r="P7098" s="2">
        <f t="shared" si="463"/>
        <v>77</v>
      </c>
      <c r="R7098" t="str">
        <f t="shared" si="460"/>
        <v/>
      </c>
    </row>
    <row r="7099" spans="1:18" ht="20.399999999999999" x14ac:dyDescent="0.35">
      <c r="A7099" s="1">
        <v>7097</v>
      </c>
      <c r="B7099" s="1" t="s">
        <v>2825</v>
      </c>
      <c r="C7099" s="1" t="s">
        <v>15</v>
      </c>
      <c r="D7099" s="1">
        <v>2013</v>
      </c>
      <c r="E7099" s="1">
        <v>78835</v>
      </c>
      <c r="F7099" s="1" t="s">
        <v>23</v>
      </c>
      <c r="G7099" s="1" t="s">
        <v>17</v>
      </c>
      <c r="H7099" s="1" t="s">
        <v>36</v>
      </c>
      <c r="I7099" s="1">
        <v>14</v>
      </c>
      <c r="J7099" s="1" t="s">
        <v>24</v>
      </c>
      <c r="K7099" s="1" t="s">
        <v>331</v>
      </c>
      <c r="L7099" s="1">
        <v>8</v>
      </c>
      <c r="P7099" s="2">
        <f t="shared" si="463"/>
        <v>112</v>
      </c>
      <c r="R7099" t="str">
        <f t="shared" si="460"/>
        <v/>
      </c>
    </row>
    <row r="7100" spans="1:18" ht="20.399999999999999" x14ac:dyDescent="0.35">
      <c r="A7100" s="1">
        <v>7098</v>
      </c>
      <c r="B7100" s="1" t="s">
        <v>1710</v>
      </c>
      <c r="C7100" s="1" t="s">
        <v>53</v>
      </c>
      <c r="D7100" s="1">
        <v>2017</v>
      </c>
      <c r="E7100" s="1">
        <v>30631</v>
      </c>
      <c r="F7100" s="1" t="s">
        <v>28</v>
      </c>
      <c r="G7100" s="1" t="s">
        <v>17</v>
      </c>
      <c r="H7100" s="1" t="s">
        <v>18</v>
      </c>
      <c r="I7100" s="1">
        <v>23.84</v>
      </c>
      <c r="J7100" s="1" t="s">
        <v>24</v>
      </c>
      <c r="K7100" s="1" t="s">
        <v>1143</v>
      </c>
      <c r="L7100" s="1">
        <v>5</v>
      </c>
      <c r="M7100" s="1" t="s">
        <v>2369</v>
      </c>
      <c r="P7100" s="2">
        <f t="shared" si="463"/>
        <v>84</v>
      </c>
      <c r="Q7100">
        <f t="shared" si="461"/>
        <v>556000</v>
      </c>
      <c r="R7100">
        <f t="shared" si="460"/>
        <v>99.98489208633093</v>
      </c>
    </row>
    <row r="7101" spans="1:18" ht="20.399999999999999" x14ac:dyDescent="0.35">
      <c r="A7101" s="1">
        <v>7099</v>
      </c>
      <c r="B7101" s="1" t="s">
        <v>3057</v>
      </c>
      <c r="C7101" s="1" t="s">
        <v>39</v>
      </c>
      <c r="D7101" s="1">
        <v>2011</v>
      </c>
      <c r="E7101" s="1">
        <v>72573</v>
      </c>
      <c r="F7101" s="1" t="s">
        <v>23</v>
      </c>
      <c r="G7101" s="1" t="s">
        <v>17</v>
      </c>
      <c r="H7101" s="1" t="s">
        <v>18</v>
      </c>
      <c r="I7101" s="1">
        <v>12.05</v>
      </c>
      <c r="J7101" s="1" t="s">
        <v>24</v>
      </c>
      <c r="K7101" s="1" t="s">
        <v>266</v>
      </c>
      <c r="L7101" s="1">
        <v>8</v>
      </c>
      <c r="P7101" s="2">
        <f t="shared" si="463"/>
        <v>120</v>
      </c>
      <c r="R7101" t="str">
        <f t="shared" si="460"/>
        <v/>
      </c>
    </row>
    <row r="7102" spans="1:18" ht="20.399999999999999" x14ac:dyDescent="0.35">
      <c r="A7102" s="1">
        <v>7100</v>
      </c>
      <c r="B7102" s="1" t="s">
        <v>412</v>
      </c>
      <c r="C7102" s="1" t="s">
        <v>61</v>
      </c>
      <c r="D7102" s="1">
        <v>2016</v>
      </c>
      <c r="E7102" s="1">
        <v>10000</v>
      </c>
      <c r="F7102" s="1" t="s">
        <v>23</v>
      </c>
      <c r="G7102" s="1" t="s">
        <v>35</v>
      </c>
      <c r="H7102" s="1" t="s">
        <v>18</v>
      </c>
      <c r="I7102" s="1">
        <v>11.36</v>
      </c>
      <c r="J7102" s="1" t="s">
        <v>24</v>
      </c>
      <c r="K7102" s="1" t="s">
        <v>46</v>
      </c>
      <c r="L7102" s="1">
        <v>7</v>
      </c>
      <c r="M7102" s="1" t="s">
        <v>413</v>
      </c>
      <c r="P7102" s="2">
        <f t="shared" si="463"/>
        <v>171.5</v>
      </c>
      <c r="Q7102">
        <f t="shared" si="461"/>
        <v>2073999.9999999998</v>
      </c>
      <c r="R7102">
        <f t="shared" si="460"/>
        <v>99.991730954676953</v>
      </c>
    </row>
    <row r="7103" spans="1:18" ht="20.399999999999999" x14ac:dyDescent="0.35">
      <c r="A7103" s="1">
        <v>7101</v>
      </c>
      <c r="B7103" s="1" t="s">
        <v>1168</v>
      </c>
      <c r="C7103" s="1" t="s">
        <v>15</v>
      </c>
      <c r="D7103" s="1">
        <v>2011</v>
      </c>
      <c r="E7103" s="1">
        <v>50215</v>
      </c>
      <c r="F7103" s="1" t="s">
        <v>28</v>
      </c>
      <c r="G7103" s="1" t="s">
        <v>17</v>
      </c>
      <c r="H7103" s="1" t="s">
        <v>18</v>
      </c>
      <c r="I7103" s="1">
        <v>18.899999999999999</v>
      </c>
      <c r="J7103" s="1" t="s">
        <v>24</v>
      </c>
      <c r="K7103" s="1" t="s">
        <v>88</v>
      </c>
      <c r="L7103" s="1">
        <v>5</v>
      </c>
      <c r="P7103" s="2">
        <f t="shared" si="463"/>
        <v>67.099999999999994</v>
      </c>
      <c r="R7103" t="str">
        <f t="shared" si="460"/>
        <v/>
      </c>
    </row>
    <row r="7104" spans="1:18" ht="20.399999999999999" x14ac:dyDescent="0.35">
      <c r="A7104" s="1">
        <v>7102</v>
      </c>
      <c r="B7104" s="1" t="s">
        <v>563</v>
      </c>
      <c r="C7104" s="1" t="s">
        <v>57</v>
      </c>
      <c r="D7104" s="1">
        <v>2009</v>
      </c>
      <c r="E7104" s="1">
        <v>9999</v>
      </c>
      <c r="F7104" s="1" t="s">
        <v>28</v>
      </c>
      <c r="G7104" s="1" t="s">
        <v>17</v>
      </c>
      <c r="H7104" s="1" t="s">
        <v>18</v>
      </c>
      <c r="I7104" s="1">
        <v>16.100000000000001</v>
      </c>
      <c r="J7104" s="1" t="s">
        <v>24</v>
      </c>
      <c r="K7104" s="1" t="s">
        <v>564</v>
      </c>
      <c r="L7104" s="1">
        <v>4</v>
      </c>
      <c r="P7104" s="2">
        <f t="shared" si="463"/>
        <v>37</v>
      </c>
      <c r="R7104" t="str">
        <f t="shared" si="460"/>
        <v/>
      </c>
    </row>
    <row r="7105" spans="1:18" ht="20.399999999999999" x14ac:dyDescent="0.35">
      <c r="A7105" s="1">
        <v>7103</v>
      </c>
      <c r="B7105" s="1" t="s">
        <v>2490</v>
      </c>
      <c r="C7105" s="1" t="s">
        <v>22</v>
      </c>
      <c r="D7105" s="1">
        <v>2008</v>
      </c>
      <c r="E7105" s="1">
        <v>110000</v>
      </c>
      <c r="F7105" s="1" t="s">
        <v>28</v>
      </c>
      <c r="G7105" s="1" t="s">
        <v>17</v>
      </c>
      <c r="H7105" s="1" t="s">
        <v>36</v>
      </c>
      <c r="I7105" s="1">
        <v>13.5</v>
      </c>
      <c r="J7105" s="1" t="s">
        <v>24</v>
      </c>
      <c r="K7105" s="1" t="s">
        <v>245</v>
      </c>
      <c r="L7105" s="1">
        <v>5</v>
      </c>
      <c r="P7105" s="2">
        <f t="shared" si="463"/>
        <v>130</v>
      </c>
      <c r="R7105" t="str">
        <f t="shared" si="460"/>
        <v/>
      </c>
    </row>
    <row r="7106" spans="1:18" ht="20.399999999999999" x14ac:dyDescent="0.35">
      <c r="A7106" s="1">
        <v>7104</v>
      </c>
      <c r="B7106" s="1" t="s">
        <v>1327</v>
      </c>
      <c r="C7106" s="1" t="s">
        <v>43</v>
      </c>
      <c r="D7106" s="1">
        <v>2013</v>
      </c>
      <c r="E7106" s="1">
        <v>81000</v>
      </c>
      <c r="F7106" s="1" t="s">
        <v>23</v>
      </c>
      <c r="G7106" s="1" t="s">
        <v>17</v>
      </c>
      <c r="H7106" s="1" t="s">
        <v>18</v>
      </c>
      <c r="I7106" s="1">
        <v>25.44</v>
      </c>
      <c r="J7106" s="1" t="s">
        <v>24</v>
      </c>
      <c r="K7106" s="1" t="s">
        <v>335</v>
      </c>
      <c r="L7106" s="1">
        <v>5</v>
      </c>
      <c r="P7106" s="2">
        <f t="shared" si="463"/>
        <v>57.6</v>
      </c>
      <c r="R7106" t="str">
        <f t="shared" si="460"/>
        <v/>
      </c>
    </row>
    <row r="7107" spans="1:18" ht="20.399999999999999" x14ac:dyDescent="0.35">
      <c r="A7107" s="1">
        <v>7105</v>
      </c>
      <c r="B7107" s="1" t="s">
        <v>1395</v>
      </c>
      <c r="C7107" s="1" t="s">
        <v>61</v>
      </c>
      <c r="D7107" s="1">
        <v>2016</v>
      </c>
      <c r="E7107" s="1">
        <v>11000</v>
      </c>
      <c r="F7107" s="1" t="s">
        <v>23</v>
      </c>
      <c r="G7107" s="1" t="s">
        <v>17</v>
      </c>
      <c r="H7107" s="1" t="s">
        <v>18</v>
      </c>
      <c r="I7107" s="1">
        <v>16.55</v>
      </c>
      <c r="J7107" s="1" t="s">
        <v>24</v>
      </c>
      <c r="K7107" s="1" t="s">
        <v>137</v>
      </c>
      <c r="L7107" s="1">
        <v>6</v>
      </c>
      <c r="M7107" s="1" t="s">
        <v>3058</v>
      </c>
      <c r="P7107" s="2">
        <f t="shared" si="463"/>
        <v>105</v>
      </c>
      <c r="Q7107">
        <f t="shared" si="461"/>
        <v>1114000</v>
      </c>
      <c r="R7107">
        <f t="shared" si="460"/>
        <v>99.990574506283664</v>
      </c>
    </row>
    <row r="7108" spans="1:18" ht="20.399999999999999" x14ac:dyDescent="0.35">
      <c r="A7108" s="1">
        <v>7106</v>
      </c>
      <c r="B7108" s="1" t="s">
        <v>193</v>
      </c>
      <c r="C7108" s="1" t="s">
        <v>57</v>
      </c>
      <c r="D7108" s="1">
        <v>2017</v>
      </c>
      <c r="E7108" s="1">
        <v>59000</v>
      </c>
      <c r="F7108" s="1" t="s">
        <v>28</v>
      </c>
      <c r="G7108" s="1" t="s">
        <v>17</v>
      </c>
      <c r="H7108" s="1" t="s">
        <v>18</v>
      </c>
      <c r="I7108" s="1">
        <v>17.57</v>
      </c>
      <c r="J7108" s="1" t="s">
        <v>24</v>
      </c>
      <c r="K7108" s="1" t="s">
        <v>29</v>
      </c>
      <c r="L7108" s="1">
        <v>5</v>
      </c>
      <c r="M7108" s="1" t="s">
        <v>1144</v>
      </c>
      <c r="P7108" s="2">
        <f t="shared" si="463"/>
        <v>88.7</v>
      </c>
      <c r="Q7108">
        <f t="shared" si="461"/>
        <v>659000</v>
      </c>
      <c r="R7108">
        <f t="shared" si="460"/>
        <v>99.986540212443103</v>
      </c>
    </row>
    <row r="7109" spans="1:18" ht="20.399999999999999" x14ac:dyDescent="0.35">
      <c r="A7109" s="1">
        <v>7107</v>
      </c>
      <c r="B7109" s="1" t="s">
        <v>621</v>
      </c>
      <c r="C7109" s="1" t="s">
        <v>15</v>
      </c>
      <c r="D7109" s="1">
        <v>2015</v>
      </c>
      <c r="E7109" s="1">
        <v>8300</v>
      </c>
      <c r="F7109" s="1" t="s">
        <v>28</v>
      </c>
      <c r="G7109" s="1" t="s">
        <v>17</v>
      </c>
      <c r="H7109" s="1" t="s">
        <v>18</v>
      </c>
      <c r="I7109" s="1">
        <v>21.1</v>
      </c>
      <c r="J7109" s="1" t="s">
        <v>24</v>
      </c>
      <c r="K7109" s="1" t="s">
        <v>41</v>
      </c>
      <c r="L7109" s="1">
        <v>5</v>
      </c>
      <c r="P7109" s="2">
        <f t="shared" si="463"/>
        <v>55.2</v>
      </c>
      <c r="R7109" t="str">
        <f t="shared" si="460"/>
        <v/>
      </c>
    </row>
    <row r="7110" spans="1:18" ht="20.399999999999999" x14ac:dyDescent="0.35">
      <c r="A7110" s="1">
        <v>7108</v>
      </c>
      <c r="B7110" s="1" t="s">
        <v>98</v>
      </c>
      <c r="C7110" s="1" t="s">
        <v>15</v>
      </c>
      <c r="D7110" s="1">
        <v>2016</v>
      </c>
      <c r="E7110" s="1">
        <v>40000</v>
      </c>
      <c r="F7110" s="1" t="s">
        <v>23</v>
      </c>
      <c r="G7110" s="1" t="s">
        <v>35</v>
      </c>
      <c r="H7110" s="1" t="s">
        <v>18</v>
      </c>
      <c r="I7110" s="1">
        <v>11.18</v>
      </c>
      <c r="J7110" s="1" t="s">
        <v>24</v>
      </c>
      <c r="K7110" s="1" t="s">
        <v>99</v>
      </c>
      <c r="L7110" s="1">
        <v>7</v>
      </c>
      <c r="P7110" s="2">
        <f t="shared" si="463"/>
        <v>184</v>
      </c>
      <c r="R7110" t="str">
        <f t="shared" si="460"/>
        <v/>
      </c>
    </row>
    <row r="7111" spans="1:18" ht="20.399999999999999" x14ac:dyDescent="0.35">
      <c r="A7111" s="1">
        <v>7109</v>
      </c>
      <c r="B7111" s="1" t="s">
        <v>21</v>
      </c>
      <c r="C7111" s="1" t="s">
        <v>22</v>
      </c>
      <c r="D7111" s="1">
        <v>2016</v>
      </c>
      <c r="E7111" s="1">
        <v>83500</v>
      </c>
      <c r="F7111" s="1" t="s">
        <v>23</v>
      </c>
      <c r="G7111" s="1" t="s">
        <v>17</v>
      </c>
      <c r="H7111" s="1" t="s">
        <v>18</v>
      </c>
      <c r="I7111" s="1">
        <v>19.670000000000002</v>
      </c>
      <c r="J7111" s="1" t="s">
        <v>24</v>
      </c>
      <c r="K7111" s="1" t="s">
        <v>25</v>
      </c>
      <c r="L7111" s="1">
        <v>5</v>
      </c>
      <c r="P7111" s="2">
        <f t="shared" si="463"/>
        <v>126.2</v>
      </c>
      <c r="R7111" t="str">
        <f t="shared" si="460"/>
        <v/>
      </c>
    </row>
    <row r="7112" spans="1:18" ht="20.399999999999999" x14ac:dyDescent="0.35">
      <c r="A7112" s="1">
        <v>7110</v>
      </c>
      <c r="B7112" s="1" t="s">
        <v>458</v>
      </c>
      <c r="C7112" s="1" t="s">
        <v>57</v>
      </c>
      <c r="D7112" s="1">
        <v>2017</v>
      </c>
      <c r="E7112" s="1">
        <v>22000</v>
      </c>
      <c r="F7112" s="1" t="s">
        <v>23</v>
      </c>
      <c r="G7112" s="1" t="s">
        <v>17</v>
      </c>
      <c r="H7112" s="1" t="s">
        <v>18</v>
      </c>
      <c r="I7112" s="1">
        <v>22.95</v>
      </c>
      <c r="J7112" s="1" t="s">
        <v>24</v>
      </c>
      <c r="K7112" s="1" t="s">
        <v>51</v>
      </c>
      <c r="L7112" s="1">
        <v>5</v>
      </c>
      <c r="M7112" s="1" t="s">
        <v>2624</v>
      </c>
      <c r="P7112" s="2">
        <f t="shared" si="463"/>
        <v>74</v>
      </c>
      <c r="Q7112">
        <f t="shared" si="461"/>
        <v>794000</v>
      </c>
      <c r="R7112">
        <f t="shared" si="460"/>
        <v>99.990680100755668</v>
      </c>
    </row>
    <row r="7113" spans="1:18" ht="20.399999999999999" x14ac:dyDescent="0.35">
      <c r="A7113" s="1">
        <v>7111</v>
      </c>
      <c r="B7113" s="1" t="s">
        <v>3059</v>
      </c>
      <c r="C7113" s="1" t="s">
        <v>15</v>
      </c>
      <c r="D7113" s="1">
        <v>2013</v>
      </c>
      <c r="E7113" s="1">
        <v>39000</v>
      </c>
      <c r="F7113" s="1" t="s">
        <v>28</v>
      </c>
      <c r="G7113" s="1" t="s">
        <v>17</v>
      </c>
      <c r="H7113" s="1" t="s">
        <v>18</v>
      </c>
      <c r="I7113" s="1">
        <v>13.7</v>
      </c>
      <c r="J7113" s="1" t="s">
        <v>24</v>
      </c>
      <c r="K7113" s="1" t="s">
        <v>2630</v>
      </c>
      <c r="L7113" s="1">
        <v>7</v>
      </c>
      <c r="P7113" s="2">
        <f t="shared" si="463"/>
        <v>98.82</v>
      </c>
      <c r="R7113" t="str">
        <f t="shared" si="460"/>
        <v/>
      </c>
    </row>
    <row r="7114" spans="1:18" ht="20.399999999999999" x14ac:dyDescent="0.35">
      <c r="A7114" s="1">
        <v>7112</v>
      </c>
      <c r="B7114" s="1" t="s">
        <v>308</v>
      </c>
      <c r="C7114" s="1" t="s">
        <v>22</v>
      </c>
      <c r="D7114" s="1">
        <v>2013</v>
      </c>
      <c r="E7114" s="1">
        <v>90000</v>
      </c>
      <c r="F7114" s="1" t="s">
        <v>23</v>
      </c>
      <c r="G7114" s="1" t="s">
        <v>35</v>
      </c>
      <c r="H7114" s="1" t="s">
        <v>18</v>
      </c>
      <c r="I7114" s="1">
        <v>17.2</v>
      </c>
      <c r="J7114" s="1" t="s">
        <v>24</v>
      </c>
      <c r="K7114" s="1" t="s">
        <v>97</v>
      </c>
      <c r="L7114" s="1">
        <v>5</v>
      </c>
      <c r="P7114" s="2">
        <f t="shared" si="463"/>
        <v>138.1</v>
      </c>
      <c r="R7114" t="str">
        <f t="shared" si="460"/>
        <v/>
      </c>
    </row>
    <row r="7115" spans="1:18" ht="20.399999999999999" x14ac:dyDescent="0.35">
      <c r="A7115" s="1">
        <v>7113</v>
      </c>
      <c r="B7115" s="1" t="s">
        <v>3060</v>
      </c>
      <c r="C7115" s="1" t="s">
        <v>22</v>
      </c>
      <c r="D7115" s="1">
        <v>2012</v>
      </c>
      <c r="E7115" s="1">
        <v>134487</v>
      </c>
      <c r="F7115" s="1" t="s">
        <v>23</v>
      </c>
      <c r="G7115" s="1" t="s">
        <v>17</v>
      </c>
      <c r="H7115" s="1" t="s">
        <v>18</v>
      </c>
      <c r="I7115" s="1">
        <v>21.9</v>
      </c>
      <c r="J7115" s="1" t="s">
        <v>24</v>
      </c>
      <c r="K7115" s="1" t="s">
        <v>472</v>
      </c>
      <c r="L7115" s="1">
        <v>5</v>
      </c>
      <c r="P7115" s="2">
        <f t="shared" si="463"/>
        <v>88.8</v>
      </c>
      <c r="R7115" t="str">
        <f t="shared" si="460"/>
        <v/>
      </c>
    </row>
    <row r="7116" spans="1:18" ht="20.399999999999999" x14ac:dyDescent="0.35">
      <c r="A7116" s="1">
        <v>7114</v>
      </c>
      <c r="B7116" s="1" t="s">
        <v>1063</v>
      </c>
      <c r="C7116" s="1" t="s">
        <v>74</v>
      </c>
      <c r="D7116" s="1">
        <v>2014</v>
      </c>
      <c r="E7116" s="1">
        <v>65000</v>
      </c>
      <c r="F7116" s="1" t="s">
        <v>23</v>
      </c>
      <c r="G7116" s="1" t="s">
        <v>35</v>
      </c>
      <c r="H7116" s="1" t="s">
        <v>18</v>
      </c>
      <c r="I7116" s="1">
        <v>15.73</v>
      </c>
      <c r="J7116" s="1" t="s">
        <v>24</v>
      </c>
      <c r="K7116" s="1" t="s">
        <v>139</v>
      </c>
      <c r="L7116" s="1">
        <v>5</v>
      </c>
      <c r="P7116" s="2">
        <f t="shared" si="463"/>
        <v>174.33</v>
      </c>
      <c r="R7116" t="str">
        <f t="shared" si="460"/>
        <v/>
      </c>
    </row>
    <row r="7117" spans="1:18" ht="20.399999999999999" x14ac:dyDescent="0.35">
      <c r="A7117" s="1">
        <v>7115</v>
      </c>
      <c r="B7117" s="1" t="s">
        <v>2209</v>
      </c>
      <c r="C7117" s="1" t="s">
        <v>129</v>
      </c>
      <c r="D7117" s="1">
        <v>2015</v>
      </c>
      <c r="E7117" s="1">
        <v>48000</v>
      </c>
      <c r="F7117" s="1" t="s">
        <v>23</v>
      </c>
      <c r="G7117" s="1" t="s">
        <v>17</v>
      </c>
      <c r="H7117" s="1" t="s">
        <v>18</v>
      </c>
      <c r="I7117" s="1">
        <v>15.4</v>
      </c>
      <c r="J7117" s="1" t="s">
        <v>24</v>
      </c>
      <c r="K7117" s="1" t="s">
        <v>266</v>
      </c>
      <c r="L7117" s="1">
        <v>7</v>
      </c>
      <c r="P7117" s="2">
        <f t="shared" si="463"/>
        <v>120</v>
      </c>
      <c r="R7117" t="str">
        <f t="shared" ref="R7117:R7180" si="464">IF(Q7117&lt;&gt;"", ((Q7117 - P7117) / Q7117) * 100, "")</f>
        <v/>
      </c>
    </row>
    <row r="7118" spans="1:18" ht="20.399999999999999" x14ac:dyDescent="0.35">
      <c r="A7118" s="1">
        <v>7116</v>
      </c>
      <c r="B7118" s="1" t="s">
        <v>76</v>
      </c>
      <c r="C7118" s="1" t="s">
        <v>74</v>
      </c>
      <c r="D7118" s="1">
        <v>2011</v>
      </c>
      <c r="E7118" s="1">
        <v>60000</v>
      </c>
      <c r="F7118" s="1" t="s">
        <v>23</v>
      </c>
      <c r="G7118" s="1" t="s">
        <v>35</v>
      </c>
      <c r="H7118" s="1" t="s">
        <v>18</v>
      </c>
      <c r="I7118" s="1">
        <v>13.2</v>
      </c>
      <c r="J7118" s="1" t="s">
        <v>24</v>
      </c>
      <c r="K7118" s="1" t="s">
        <v>163</v>
      </c>
      <c r="L7118" s="1">
        <v>5</v>
      </c>
      <c r="P7118" s="2">
        <f t="shared" si="463"/>
        <v>170</v>
      </c>
      <c r="R7118" t="str">
        <f t="shared" si="464"/>
        <v/>
      </c>
    </row>
    <row r="7119" spans="1:18" ht="20.399999999999999" x14ac:dyDescent="0.35">
      <c r="A7119" s="1">
        <v>7117</v>
      </c>
      <c r="B7119" s="1" t="s">
        <v>3061</v>
      </c>
      <c r="C7119" s="1" t="s">
        <v>53</v>
      </c>
      <c r="D7119" s="1">
        <v>2015</v>
      </c>
      <c r="E7119" s="1">
        <v>23742</v>
      </c>
      <c r="F7119" s="1" t="s">
        <v>28</v>
      </c>
      <c r="G7119" s="1" t="s">
        <v>35</v>
      </c>
      <c r="H7119" s="1" t="s">
        <v>18</v>
      </c>
      <c r="I7119" s="1">
        <v>15.04</v>
      </c>
      <c r="J7119" s="1" t="s">
        <v>24</v>
      </c>
      <c r="K7119" s="1" t="s">
        <v>3062</v>
      </c>
      <c r="L7119" s="1">
        <v>5</v>
      </c>
      <c r="P7119" s="2">
        <f t="shared" si="463"/>
        <v>360</v>
      </c>
      <c r="R7119" t="str">
        <f t="shared" si="464"/>
        <v/>
      </c>
    </row>
    <row r="7120" spans="1:18" ht="20.399999999999999" x14ac:dyDescent="0.35">
      <c r="A7120" s="1">
        <v>7118</v>
      </c>
      <c r="B7120" s="1" t="s">
        <v>465</v>
      </c>
      <c r="C7120" s="1" t="s">
        <v>39</v>
      </c>
      <c r="D7120" s="1">
        <v>2010</v>
      </c>
      <c r="E7120" s="1">
        <v>60268</v>
      </c>
      <c r="F7120" s="1" t="s">
        <v>28</v>
      </c>
      <c r="G7120" s="1" t="s">
        <v>17</v>
      </c>
      <c r="H7120" s="1" t="s">
        <v>18</v>
      </c>
      <c r="I7120" s="1">
        <v>17</v>
      </c>
      <c r="J7120" s="1" t="s">
        <v>24</v>
      </c>
      <c r="K7120" s="1" t="s">
        <v>466</v>
      </c>
      <c r="L7120" s="1">
        <v>5</v>
      </c>
      <c r="P7120" s="2">
        <f t="shared" si="463"/>
        <v>118</v>
      </c>
      <c r="R7120" t="str">
        <f t="shared" si="464"/>
        <v/>
      </c>
    </row>
    <row r="7121" spans="1:18" ht="20.399999999999999" x14ac:dyDescent="0.35">
      <c r="A7121" s="1">
        <v>7119</v>
      </c>
      <c r="B7121" s="1" t="s">
        <v>793</v>
      </c>
      <c r="C7121" s="1" t="s">
        <v>39</v>
      </c>
      <c r="D7121" s="1">
        <v>2016</v>
      </c>
      <c r="E7121" s="1">
        <v>70746</v>
      </c>
      <c r="F7121" s="1" t="s">
        <v>23</v>
      </c>
      <c r="G7121" s="1" t="s">
        <v>17</v>
      </c>
      <c r="H7121" s="1" t="s">
        <v>18</v>
      </c>
      <c r="I7121" s="1">
        <v>24.3</v>
      </c>
      <c r="J7121" s="1" t="s">
        <v>24</v>
      </c>
      <c r="K7121" s="1" t="s">
        <v>80</v>
      </c>
      <c r="L7121" s="1">
        <v>5</v>
      </c>
      <c r="M7121" s="1" t="s">
        <v>1576</v>
      </c>
      <c r="P7121" s="2">
        <f t="shared" si="463"/>
        <v>88.5</v>
      </c>
      <c r="Q7121">
        <f t="shared" ref="Q7121:Q7168" si="465">VALUE(SUBSTITUTE(SUBSTITUTE(TRIM(M7121), CHAR(160), ""), " Lakh", "")) * 100000</f>
        <v>1102000</v>
      </c>
      <c r="R7121">
        <f t="shared" si="464"/>
        <v>99.991969147005449</v>
      </c>
    </row>
    <row r="7122" spans="1:18" ht="20.399999999999999" x14ac:dyDescent="0.35">
      <c r="A7122" s="1">
        <v>7120</v>
      </c>
      <c r="B7122" s="1" t="s">
        <v>2414</v>
      </c>
      <c r="C7122" s="1" t="s">
        <v>61</v>
      </c>
      <c r="D7122" s="1">
        <v>2014</v>
      </c>
      <c r="E7122" s="1">
        <v>61000</v>
      </c>
      <c r="F7122" s="1" t="s">
        <v>28</v>
      </c>
      <c r="G7122" s="1" t="s">
        <v>35</v>
      </c>
      <c r="H7122" s="1" t="s">
        <v>18</v>
      </c>
      <c r="I7122" s="1">
        <v>12.98</v>
      </c>
      <c r="J7122" s="1" t="s">
        <v>24</v>
      </c>
      <c r="K7122" s="1" t="s">
        <v>2415</v>
      </c>
      <c r="L7122" s="1">
        <v>5</v>
      </c>
      <c r="P7122" s="2">
        <f t="shared" si="463"/>
        <v>178.4</v>
      </c>
      <c r="R7122" t="str">
        <f t="shared" si="464"/>
        <v/>
      </c>
    </row>
    <row r="7123" spans="1:18" ht="20.399999999999999" x14ac:dyDescent="0.35">
      <c r="A7123" s="1">
        <v>7121</v>
      </c>
      <c r="B7123" s="1" t="s">
        <v>697</v>
      </c>
      <c r="C7123" s="1" t="s">
        <v>22</v>
      </c>
      <c r="D7123" s="1">
        <v>2007</v>
      </c>
      <c r="E7123" s="1">
        <v>102000</v>
      </c>
      <c r="F7123" s="1" t="s">
        <v>23</v>
      </c>
      <c r="G7123" s="1" t="s">
        <v>17</v>
      </c>
      <c r="H7123" s="1" t="s">
        <v>18</v>
      </c>
      <c r="I7123" s="1">
        <v>17.8</v>
      </c>
      <c r="J7123" s="1" t="s">
        <v>24</v>
      </c>
      <c r="K7123" s="1" t="s">
        <v>142</v>
      </c>
      <c r="L7123" s="1">
        <v>5</v>
      </c>
      <c r="P7123" s="2">
        <f t="shared" si="463"/>
        <v>75</v>
      </c>
      <c r="R7123" t="str">
        <f t="shared" si="464"/>
        <v/>
      </c>
    </row>
    <row r="7124" spans="1:18" ht="20.399999999999999" x14ac:dyDescent="0.35">
      <c r="A7124" s="1">
        <v>7122</v>
      </c>
      <c r="B7124" s="1" t="s">
        <v>3003</v>
      </c>
      <c r="C7124" s="1" t="s">
        <v>74</v>
      </c>
      <c r="D7124" s="1">
        <v>2016</v>
      </c>
      <c r="E7124" s="1">
        <v>25000</v>
      </c>
      <c r="F7124" s="1" t="s">
        <v>28</v>
      </c>
      <c r="G7124" s="1" t="s">
        <v>35</v>
      </c>
      <c r="H7124" s="1" t="s">
        <v>36</v>
      </c>
      <c r="I7124" s="1">
        <v>14.5</v>
      </c>
      <c r="J7124" s="1" t="s">
        <v>24</v>
      </c>
      <c r="K7124" s="1" t="s">
        <v>3004</v>
      </c>
      <c r="L7124" s="1">
        <v>5</v>
      </c>
      <c r="P7124" s="2">
        <f t="shared" si="463"/>
        <v>147.4</v>
      </c>
      <c r="R7124" t="str">
        <f t="shared" si="464"/>
        <v/>
      </c>
    </row>
    <row r="7125" spans="1:18" ht="20.399999999999999" x14ac:dyDescent="0.35">
      <c r="A7125" s="1">
        <v>7123</v>
      </c>
      <c r="B7125" s="1" t="s">
        <v>380</v>
      </c>
      <c r="C7125" s="1" t="s">
        <v>61</v>
      </c>
      <c r="D7125" s="1">
        <v>2013</v>
      </c>
      <c r="E7125" s="1">
        <v>64000</v>
      </c>
      <c r="F7125" s="1" t="s">
        <v>23</v>
      </c>
      <c r="G7125" s="1" t="s">
        <v>17</v>
      </c>
      <c r="H7125" s="1" t="s">
        <v>18</v>
      </c>
      <c r="I7125" s="1">
        <v>20.46</v>
      </c>
      <c r="J7125" s="1" t="s">
        <v>24</v>
      </c>
      <c r="K7125" s="1" t="s">
        <v>72</v>
      </c>
      <c r="L7125" s="1">
        <v>5</v>
      </c>
      <c r="P7125" s="2">
        <f t="shared" si="463"/>
        <v>83.8</v>
      </c>
      <c r="R7125" t="str">
        <f t="shared" si="464"/>
        <v/>
      </c>
    </row>
    <row r="7126" spans="1:18" ht="20.399999999999999" x14ac:dyDescent="0.35">
      <c r="A7126" s="1">
        <v>7124</v>
      </c>
      <c r="B7126" s="1" t="s">
        <v>3063</v>
      </c>
      <c r="C7126" s="1" t="s">
        <v>39</v>
      </c>
      <c r="D7126" s="1">
        <v>2010</v>
      </c>
      <c r="E7126" s="1">
        <v>78265</v>
      </c>
      <c r="F7126" s="1" t="s">
        <v>23</v>
      </c>
      <c r="G7126" s="1" t="s">
        <v>35</v>
      </c>
      <c r="H7126" s="1" t="s">
        <v>18</v>
      </c>
      <c r="I7126" s="1">
        <v>12.19</v>
      </c>
      <c r="J7126" s="1" t="s">
        <v>24</v>
      </c>
      <c r="K7126" s="1" t="s">
        <v>1394</v>
      </c>
      <c r="L7126" s="1">
        <v>5</v>
      </c>
      <c r="P7126" s="2">
        <f t="shared" si="463"/>
        <v>236</v>
      </c>
      <c r="R7126" t="str">
        <f t="shared" si="464"/>
        <v/>
      </c>
    </row>
    <row r="7127" spans="1:18" ht="20.399999999999999" x14ac:dyDescent="0.35">
      <c r="A7127" s="1">
        <v>7125</v>
      </c>
      <c r="B7127" s="1" t="s">
        <v>800</v>
      </c>
      <c r="C7127" s="1" t="s">
        <v>22</v>
      </c>
      <c r="D7127" s="1">
        <v>2006</v>
      </c>
      <c r="E7127" s="1">
        <v>76560</v>
      </c>
      <c r="F7127" s="1" t="s">
        <v>28</v>
      </c>
      <c r="G7127" s="1" t="s">
        <v>17</v>
      </c>
      <c r="H7127" s="1" t="s">
        <v>145</v>
      </c>
      <c r="I7127" s="1">
        <v>15.9</v>
      </c>
      <c r="J7127" s="1" t="s">
        <v>24</v>
      </c>
      <c r="K7127" s="1" t="s">
        <v>370</v>
      </c>
      <c r="L7127" s="1">
        <v>5</v>
      </c>
      <c r="P7127" s="2">
        <f t="shared" ref="P7127:P7146" si="466">--LEFT(K7127, FIND(" ", K7127) - 1)</f>
        <v>85</v>
      </c>
      <c r="R7127" t="str">
        <f t="shared" si="464"/>
        <v/>
      </c>
    </row>
    <row r="7128" spans="1:18" ht="20.399999999999999" x14ac:dyDescent="0.35">
      <c r="A7128" s="1">
        <v>7126</v>
      </c>
      <c r="B7128" s="1" t="s">
        <v>1586</v>
      </c>
      <c r="C7128" s="1" t="s">
        <v>57</v>
      </c>
      <c r="D7128" s="1">
        <v>2017</v>
      </c>
      <c r="E7128" s="1">
        <v>10000</v>
      </c>
      <c r="F7128" s="1" t="s">
        <v>23</v>
      </c>
      <c r="G7128" s="1" t="s">
        <v>17</v>
      </c>
      <c r="H7128" s="1" t="s">
        <v>18</v>
      </c>
      <c r="I7128" s="1">
        <v>17.100000000000001</v>
      </c>
      <c r="J7128" s="1" t="s">
        <v>24</v>
      </c>
      <c r="K7128" s="1" t="s">
        <v>163</v>
      </c>
      <c r="L7128" s="1">
        <v>5</v>
      </c>
      <c r="M7128" s="1" t="s">
        <v>3064</v>
      </c>
      <c r="P7128" s="2">
        <f t="shared" si="466"/>
        <v>170</v>
      </c>
      <c r="Q7128">
        <f t="shared" si="465"/>
        <v>2001000.0000000002</v>
      </c>
      <c r="R7128">
        <f t="shared" si="464"/>
        <v>99.991504247876065</v>
      </c>
    </row>
    <row r="7129" spans="1:18" ht="20.399999999999999" x14ac:dyDescent="0.35">
      <c r="A7129" s="1">
        <v>7127</v>
      </c>
      <c r="B7129" s="1" t="s">
        <v>470</v>
      </c>
      <c r="C7129" s="1" t="s">
        <v>15</v>
      </c>
      <c r="D7129" s="1">
        <v>2010</v>
      </c>
      <c r="E7129" s="1">
        <v>52000</v>
      </c>
      <c r="F7129" s="1" t="s">
        <v>28</v>
      </c>
      <c r="G7129" s="1" t="s">
        <v>35</v>
      </c>
      <c r="H7129" s="1" t="s">
        <v>18</v>
      </c>
      <c r="I7129" s="1">
        <v>16.8</v>
      </c>
      <c r="J7129" s="1" t="s">
        <v>24</v>
      </c>
      <c r="K7129" s="1" t="s">
        <v>466</v>
      </c>
      <c r="L7129" s="1">
        <v>5</v>
      </c>
      <c r="P7129" s="2">
        <f t="shared" si="466"/>
        <v>118</v>
      </c>
      <c r="R7129" t="str">
        <f t="shared" si="464"/>
        <v/>
      </c>
    </row>
    <row r="7130" spans="1:18" ht="20.399999999999999" x14ac:dyDescent="0.35">
      <c r="A7130" s="1">
        <v>7128</v>
      </c>
      <c r="B7130" s="1" t="s">
        <v>458</v>
      </c>
      <c r="C7130" s="1" t="s">
        <v>43</v>
      </c>
      <c r="D7130" s="1">
        <v>2018</v>
      </c>
      <c r="E7130" s="1">
        <v>45000</v>
      </c>
      <c r="F7130" s="1" t="s">
        <v>23</v>
      </c>
      <c r="G7130" s="1" t="s">
        <v>17</v>
      </c>
      <c r="H7130" s="1" t="s">
        <v>18</v>
      </c>
      <c r="I7130" s="1">
        <v>22.95</v>
      </c>
      <c r="J7130" s="1" t="s">
        <v>24</v>
      </c>
      <c r="K7130" s="1" t="s">
        <v>51</v>
      </c>
      <c r="L7130" s="1">
        <v>5</v>
      </c>
      <c r="M7130" s="1" t="s">
        <v>2624</v>
      </c>
      <c r="P7130" s="2">
        <f t="shared" si="466"/>
        <v>74</v>
      </c>
      <c r="Q7130">
        <f t="shared" si="465"/>
        <v>794000</v>
      </c>
      <c r="R7130">
        <f t="shared" si="464"/>
        <v>99.990680100755668</v>
      </c>
    </row>
    <row r="7131" spans="1:18" ht="20.399999999999999" x14ac:dyDescent="0.35">
      <c r="A7131" s="1">
        <v>7129</v>
      </c>
      <c r="B7131" s="1" t="s">
        <v>1354</v>
      </c>
      <c r="C7131" s="1" t="s">
        <v>53</v>
      </c>
      <c r="D7131" s="1">
        <v>2018</v>
      </c>
      <c r="E7131" s="1">
        <v>29562</v>
      </c>
      <c r="F7131" s="1" t="s">
        <v>28</v>
      </c>
      <c r="G7131" s="1" t="s">
        <v>17</v>
      </c>
      <c r="H7131" s="1" t="s">
        <v>18</v>
      </c>
      <c r="I7131" s="1">
        <v>21.4</v>
      </c>
      <c r="J7131" s="1" t="s">
        <v>24</v>
      </c>
      <c r="K7131" s="1" t="s">
        <v>347</v>
      </c>
      <c r="L7131" s="1">
        <v>5</v>
      </c>
      <c r="P7131" s="2">
        <f t="shared" si="466"/>
        <v>83.1</v>
      </c>
      <c r="R7131" t="str">
        <f t="shared" si="464"/>
        <v/>
      </c>
    </row>
    <row r="7132" spans="1:18" ht="20.399999999999999" x14ac:dyDescent="0.35">
      <c r="A7132" s="1">
        <v>7130</v>
      </c>
      <c r="B7132" s="1" t="s">
        <v>749</v>
      </c>
      <c r="C7132" s="1" t="s">
        <v>57</v>
      </c>
      <c r="D7132" s="1">
        <v>2014</v>
      </c>
      <c r="E7132" s="1">
        <v>32000</v>
      </c>
      <c r="F7132" s="1" t="s">
        <v>23</v>
      </c>
      <c r="G7132" s="1" t="s">
        <v>17</v>
      </c>
      <c r="H7132" s="1" t="s">
        <v>18</v>
      </c>
      <c r="I7132" s="1">
        <v>26.59</v>
      </c>
      <c r="J7132" s="1" t="s">
        <v>24</v>
      </c>
      <c r="K7132" s="1" t="s">
        <v>51</v>
      </c>
      <c r="L7132" s="1">
        <v>5</v>
      </c>
      <c r="P7132" s="2">
        <f t="shared" si="466"/>
        <v>74</v>
      </c>
      <c r="R7132" t="str">
        <f t="shared" si="464"/>
        <v/>
      </c>
    </row>
    <row r="7133" spans="1:18" ht="20.399999999999999" x14ac:dyDescent="0.35">
      <c r="A7133" s="1">
        <v>7131</v>
      </c>
      <c r="B7133" s="1" t="s">
        <v>849</v>
      </c>
      <c r="C7133" s="1" t="s">
        <v>34</v>
      </c>
      <c r="D7133" s="1">
        <v>2016</v>
      </c>
      <c r="E7133" s="1">
        <v>22003</v>
      </c>
      <c r="F7133" s="1" t="s">
        <v>28</v>
      </c>
      <c r="G7133" s="1" t="s">
        <v>17</v>
      </c>
      <c r="H7133" s="1" t="s">
        <v>18</v>
      </c>
      <c r="I7133" s="1">
        <v>16.2</v>
      </c>
      <c r="J7133" s="1" t="s">
        <v>24</v>
      </c>
      <c r="K7133" s="1" t="s">
        <v>51</v>
      </c>
      <c r="L7133" s="1">
        <v>5</v>
      </c>
      <c r="P7133" s="2">
        <f t="shared" si="466"/>
        <v>74</v>
      </c>
      <c r="R7133" t="str">
        <f t="shared" si="464"/>
        <v/>
      </c>
    </row>
    <row r="7134" spans="1:18" ht="20.399999999999999" x14ac:dyDescent="0.35">
      <c r="A7134" s="1">
        <v>7132</v>
      </c>
      <c r="B7134" s="1" t="s">
        <v>548</v>
      </c>
      <c r="C7134" s="1" t="s">
        <v>22</v>
      </c>
      <c r="D7134" s="1">
        <v>2017</v>
      </c>
      <c r="E7134" s="1">
        <v>2890</v>
      </c>
      <c r="F7134" s="1" t="s">
        <v>28</v>
      </c>
      <c r="G7134" s="1" t="s">
        <v>17</v>
      </c>
      <c r="H7134" s="1" t="s">
        <v>18</v>
      </c>
      <c r="I7134" s="1">
        <v>13.8</v>
      </c>
      <c r="J7134" s="1" t="s">
        <v>24</v>
      </c>
      <c r="K7134" s="1" t="s">
        <v>549</v>
      </c>
      <c r="L7134" s="1">
        <v>5</v>
      </c>
      <c r="M7134" s="1" t="s">
        <v>550</v>
      </c>
      <c r="P7134" s="2">
        <f t="shared" si="466"/>
        <v>192</v>
      </c>
      <c r="Q7134">
        <f t="shared" si="465"/>
        <v>4459000</v>
      </c>
      <c r="R7134">
        <f t="shared" si="464"/>
        <v>99.99569410181654</v>
      </c>
    </row>
    <row r="7135" spans="1:18" ht="20.399999999999999" x14ac:dyDescent="0.35">
      <c r="A7135" s="1">
        <v>7133</v>
      </c>
      <c r="B7135" s="1" t="s">
        <v>2926</v>
      </c>
      <c r="C7135" s="1" t="s">
        <v>15</v>
      </c>
      <c r="D7135" s="1">
        <v>2015</v>
      </c>
      <c r="E7135" s="1">
        <v>52000</v>
      </c>
      <c r="F7135" s="1" t="s">
        <v>23</v>
      </c>
      <c r="G7135" s="1" t="s">
        <v>35</v>
      </c>
      <c r="H7135" s="1" t="s">
        <v>18</v>
      </c>
      <c r="I7135" s="1">
        <v>13.5</v>
      </c>
      <c r="J7135" s="1" t="s">
        <v>24</v>
      </c>
      <c r="K7135" s="1" t="s">
        <v>66</v>
      </c>
      <c r="L7135" s="1">
        <v>7</v>
      </c>
      <c r="M7135" s="1" t="s">
        <v>3065</v>
      </c>
      <c r="P7135" s="2">
        <f t="shared" si="466"/>
        <v>175.56</v>
      </c>
      <c r="Q7135">
        <f t="shared" si="465"/>
        <v>3261999.9999999995</v>
      </c>
      <c r="R7135">
        <f t="shared" si="464"/>
        <v>99.994618025751066</v>
      </c>
    </row>
    <row r="7136" spans="1:18" ht="20.399999999999999" x14ac:dyDescent="0.35">
      <c r="A7136" s="1">
        <v>7134</v>
      </c>
      <c r="B7136" s="1" t="s">
        <v>2262</v>
      </c>
      <c r="C7136" s="1" t="s">
        <v>22</v>
      </c>
      <c r="D7136" s="1">
        <v>2008</v>
      </c>
      <c r="E7136" s="1">
        <v>100000</v>
      </c>
      <c r="F7136" s="1" t="s">
        <v>28</v>
      </c>
      <c r="G7136" s="1" t="s">
        <v>17</v>
      </c>
      <c r="H7136" s="1" t="s">
        <v>36</v>
      </c>
      <c r="I7136" s="1">
        <v>17.7</v>
      </c>
      <c r="J7136" s="1" t="s">
        <v>24</v>
      </c>
      <c r="K7136" s="1" t="s">
        <v>169</v>
      </c>
      <c r="L7136" s="1">
        <v>5</v>
      </c>
      <c r="P7136" s="2">
        <f t="shared" si="466"/>
        <v>78</v>
      </c>
      <c r="R7136" t="str">
        <f t="shared" si="464"/>
        <v/>
      </c>
    </row>
    <row r="7137" spans="1:18" ht="20.399999999999999" x14ac:dyDescent="0.35">
      <c r="A7137" s="1">
        <v>7135</v>
      </c>
      <c r="B7137" s="1" t="s">
        <v>621</v>
      </c>
      <c r="C7137" s="1" t="s">
        <v>43</v>
      </c>
      <c r="D7137" s="1">
        <v>2013</v>
      </c>
      <c r="E7137" s="1">
        <v>60000</v>
      </c>
      <c r="F7137" s="1" t="s">
        <v>28</v>
      </c>
      <c r="G7137" s="1" t="s">
        <v>17</v>
      </c>
      <c r="H7137" s="1" t="s">
        <v>36</v>
      </c>
      <c r="I7137" s="1">
        <v>21.1</v>
      </c>
      <c r="J7137" s="1" t="s">
        <v>24</v>
      </c>
      <c r="K7137" s="1" t="s">
        <v>41</v>
      </c>
      <c r="L7137" s="1">
        <v>5</v>
      </c>
      <c r="P7137" s="2">
        <f t="shared" si="466"/>
        <v>55.2</v>
      </c>
      <c r="R7137" t="str">
        <f t="shared" si="464"/>
        <v/>
      </c>
    </row>
    <row r="7138" spans="1:18" ht="20.399999999999999" x14ac:dyDescent="0.35">
      <c r="A7138" s="1">
        <v>7136</v>
      </c>
      <c r="B7138" s="1" t="s">
        <v>3066</v>
      </c>
      <c r="C7138" s="1" t="s">
        <v>43</v>
      </c>
      <c r="D7138" s="1">
        <v>2010</v>
      </c>
      <c r="E7138" s="1">
        <v>6512</v>
      </c>
      <c r="F7138" s="1" t="s">
        <v>28</v>
      </c>
      <c r="G7138" s="1" t="s">
        <v>17</v>
      </c>
      <c r="H7138" s="1" t="s">
        <v>18</v>
      </c>
      <c r="I7138" s="1">
        <v>16</v>
      </c>
      <c r="J7138" s="1" t="s">
        <v>24</v>
      </c>
      <c r="K7138" s="1" t="s">
        <v>759</v>
      </c>
      <c r="L7138" s="1">
        <v>5</v>
      </c>
      <c r="P7138" s="2">
        <f t="shared" si="466"/>
        <v>63</v>
      </c>
      <c r="R7138" t="str">
        <f t="shared" si="464"/>
        <v/>
      </c>
    </row>
    <row r="7139" spans="1:18" ht="20.399999999999999" x14ac:dyDescent="0.35">
      <c r="A7139" s="1">
        <v>7137</v>
      </c>
      <c r="B7139" s="1" t="s">
        <v>115</v>
      </c>
      <c r="C7139" s="1" t="s">
        <v>57</v>
      </c>
      <c r="D7139" s="1">
        <v>2008</v>
      </c>
      <c r="E7139" s="1">
        <v>39008</v>
      </c>
      <c r="F7139" s="1" t="s">
        <v>28</v>
      </c>
      <c r="G7139" s="1" t="s">
        <v>17</v>
      </c>
      <c r="H7139" s="1" t="s">
        <v>18</v>
      </c>
      <c r="I7139" s="1">
        <v>19.7</v>
      </c>
      <c r="J7139" s="1" t="s">
        <v>24</v>
      </c>
      <c r="K7139" s="1" t="s">
        <v>116</v>
      </c>
      <c r="L7139" s="1">
        <v>5</v>
      </c>
      <c r="P7139" s="2">
        <f t="shared" si="466"/>
        <v>46.3</v>
      </c>
      <c r="R7139" t="str">
        <f t="shared" si="464"/>
        <v/>
      </c>
    </row>
    <row r="7140" spans="1:18" ht="20.399999999999999" x14ac:dyDescent="0.35">
      <c r="A7140" s="1">
        <v>7138</v>
      </c>
      <c r="B7140" s="1" t="s">
        <v>832</v>
      </c>
      <c r="C7140" s="1" t="s">
        <v>27</v>
      </c>
      <c r="D7140" s="1">
        <v>2003</v>
      </c>
      <c r="E7140" s="1">
        <v>136441</v>
      </c>
      <c r="F7140" s="1" t="s">
        <v>28</v>
      </c>
      <c r="G7140" s="1" t="s">
        <v>17</v>
      </c>
      <c r="H7140" s="1" t="s">
        <v>18</v>
      </c>
      <c r="I7140" s="1">
        <v>13.4</v>
      </c>
      <c r="J7140" s="1" t="s">
        <v>24</v>
      </c>
      <c r="K7140" s="1" t="s">
        <v>521</v>
      </c>
      <c r="L7140" s="1">
        <v>5</v>
      </c>
      <c r="P7140" s="2">
        <f t="shared" si="466"/>
        <v>125</v>
      </c>
      <c r="R7140" t="str">
        <f t="shared" si="464"/>
        <v/>
      </c>
    </row>
    <row r="7141" spans="1:18" ht="20.399999999999999" x14ac:dyDescent="0.35">
      <c r="A7141" s="1">
        <v>7139</v>
      </c>
      <c r="B7141" s="1" t="s">
        <v>1129</v>
      </c>
      <c r="C7141" s="1" t="s">
        <v>57</v>
      </c>
      <c r="D7141" s="1">
        <v>2012</v>
      </c>
      <c r="E7141" s="1">
        <v>36200</v>
      </c>
      <c r="F7141" s="1" t="s">
        <v>28</v>
      </c>
      <c r="G7141" s="1" t="s">
        <v>17</v>
      </c>
      <c r="H7141" s="1" t="s">
        <v>18</v>
      </c>
      <c r="I7141" s="1">
        <v>17</v>
      </c>
      <c r="J7141" s="1" t="s">
        <v>24</v>
      </c>
      <c r="K7141" s="1" t="s">
        <v>84</v>
      </c>
      <c r="L7141" s="1">
        <v>5</v>
      </c>
      <c r="P7141" s="2">
        <f t="shared" si="466"/>
        <v>80</v>
      </c>
      <c r="R7141" t="str">
        <f t="shared" si="464"/>
        <v/>
      </c>
    </row>
    <row r="7142" spans="1:18" ht="20.399999999999999" x14ac:dyDescent="0.35">
      <c r="A7142" s="1">
        <v>7140</v>
      </c>
      <c r="B7142" s="1" t="s">
        <v>2719</v>
      </c>
      <c r="C7142" s="1" t="s">
        <v>57</v>
      </c>
      <c r="D7142" s="1">
        <v>2015</v>
      </c>
      <c r="E7142" s="1">
        <v>32506</v>
      </c>
      <c r="F7142" s="1" t="s">
        <v>23</v>
      </c>
      <c r="G7142" s="1" t="s">
        <v>17</v>
      </c>
      <c r="H7142" s="1" t="s">
        <v>18</v>
      </c>
      <c r="I7142" s="1">
        <v>24.8</v>
      </c>
      <c r="J7142" s="1" t="s">
        <v>24</v>
      </c>
      <c r="K7142" s="1" t="s">
        <v>29</v>
      </c>
      <c r="L7142" s="1">
        <v>5</v>
      </c>
      <c r="P7142" s="2">
        <f t="shared" si="466"/>
        <v>88.7</v>
      </c>
      <c r="R7142" t="str">
        <f t="shared" si="464"/>
        <v/>
      </c>
    </row>
    <row r="7143" spans="1:18" ht="20.399999999999999" x14ac:dyDescent="0.35">
      <c r="A7143" s="1">
        <v>7141</v>
      </c>
      <c r="B7143" s="1" t="s">
        <v>3067</v>
      </c>
      <c r="C7143" s="1" t="s">
        <v>22</v>
      </c>
      <c r="D7143" s="1">
        <v>2016</v>
      </c>
      <c r="E7143" s="1">
        <v>67000</v>
      </c>
      <c r="F7143" s="1" t="s">
        <v>28</v>
      </c>
      <c r="G7143" s="1" t="s">
        <v>17</v>
      </c>
      <c r="H7143" s="1" t="s">
        <v>18</v>
      </c>
      <c r="I7143" s="1">
        <v>13.7</v>
      </c>
      <c r="J7143" s="1" t="s">
        <v>24</v>
      </c>
      <c r="K7143" s="1" t="s">
        <v>628</v>
      </c>
      <c r="L7143" s="1">
        <v>8</v>
      </c>
      <c r="P7143" s="2">
        <f t="shared" si="466"/>
        <v>98.79</v>
      </c>
      <c r="R7143" t="str">
        <f t="shared" si="464"/>
        <v/>
      </c>
    </row>
    <row r="7144" spans="1:18" ht="20.399999999999999" x14ac:dyDescent="0.35">
      <c r="A7144" s="1">
        <v>7142</v>
      </c>
      <c r="B7144" s="1" t="s">
        <v>2470</v>
      </c>
      <c r="C7144" s="1" t="s">
        <v>22</v>
      </c>
      <c r="D7144" s="1">
        <v>2011</v>
      </c>
      <c r="E7144" s="1">
        <v>59800</v>
      </c>
      <c r="F7144" s="1" t="s">
        <v>28</v>
      </c>
      <c r="G7144" s="1" t="s">
        <v>17</v>
      </c>
      <c r="H7144" s="1" t="s">
        <v>36</v>
      </c>
      <c r="I7144" s="1">
        <v>14.6</v>
      </c>
      <c r="J7144" s="1" t="s">
        <v>24</v>
      </c>
      <c r="K7144" s="1" t="s">
        <v>29</v>
      </c>
      <c r="L7144" s="1">
        <v>5</v>
      </c>
      <c r="P7144" s="2">
        <f t="shared" si="466"/>
        <v>88.7</v>
      </c>
      <c r="R7144" t="str">
        <f t="shared" si="464"/>
        <v/>
      </c>
    </row>
    <row r="7145" spans="1:18" ht="20.399999999999999" x14ac:dyDescent="0.35">
      <c r="A7145" s="1">
        <v>7143</v>
      </c>
      <c r="B7145" s="1" t="s">
        <v>178</v>
      </c>
      <c r="C7145" s="1" t="s">
        <v>34</v>
      </c>
      <c r="D7145" s="1">
        <v>2015</v>
      </c>
      <c r="E7145" s="1">
        <v>63008</v>
      </c>
      <c r="F7145" s="1" t="s">
        <v>23</v>
      </c>
      <c r="G7145" s="1" t="s">
        <v>17</v>
      </c>
      <c r="H7145" s="1" t="s">
        <v>18</v>
      </c>
      <c r="I7145" s="1">
        <v>15.1</v>
      </c>
      <c r="J7145" s="1" t="s">
        <v>24</v>
      </c>
      <c r="K7145" s="1" t="s">
        <v>167</v>
      </c>
      <c r="L7145" s="1">
        <v>7</v>
      </c>
      <c r="P7145" s="2">
        <f t="shared" si="466"/>
        <v>140</v>
      </c>
      <c r="R7145" t="str">
        <f t="shared" si="464"/>
        <v/>
      </c>
    </row>
    <row r="7146" spans="1:18" ht="20.399999999999999" x14ac:dyDescent="0.35">
      <c r="A7146" s="1">
        <v>7144</v>
      </c>
      <c r="B7146" s="1" t="s">
        <v>3068</v>
      </c>
      <c r="C7146" s="1" t="s">
        <v>34</v>
      </c>
      <c r="D7146" s="1">
        <v>2018</v>
      </c>
      <c r="E7146" s="1">
        <v>57804</v>
      </c>
      <c r="F7146" s="1" t="s">
        <v>23</v>
      </c>
      <c r="G7146" s="1" t="s">
        <v>35</v>
      </c>
      <c r="H7146" s="1" t="s">
        <v>18</v>
      </c>
      <c r="I7146" s="1">
        <v>24.3</v>
      </c>
      <c r="J7146" s="1" t="s">
        <v>24</v>
      </c>
      <c r="K7146" s="1" t="s">
        <v>80</v>
      </c>
      <c r="L7146" s="1">
        <v>5</v>
      </c>
      <c r="M7146" s="1" t="s">
        <v>3069</v>
      </c>
      <c r="P7146" s="2">
        <f t="shared" si="466"/>
        <v>88.5</v>
      </c>
      <c r="Q7146">
        <f t="shared" si="465"/>
        <v>1159000</v>
      </c>
      <c r="R7146">
        <f t="shared" si="464"/>
        <v>99.992364106988788</v>
      </c>
    </row>
    <row r="7147" spans="1:18" ht="20.399999999999999" x14ac:dyDescent="0.35">
      <c r="A7147" s="1">
        <v>7145</v>
      </c>
      <c r="B7147" s="1" t="s">
        <v>955</v>
      </c>
      <c r="C7147" s="1" t="s">
        <v>57</v>
      </c>
      <c r="D7147" s="1">
        <v>2012</v>
      </c>
      <c r="E7147" s="1">
        <v>37212</v>
      </c>
      <c r="F7147" s="1" t="s">
        <v>28</v>
      </c>
      <c r="G7147" s="1" t="s">
        <v>17</v>
      </c>
      <c r="H7147" s="1" t="s">
        <v>18</v>
      </c>
      <c r="I7147" s="1">
        <v>18.3</v>
      </c>
      <c r="J7147" s="1" t="s">
        <v>24</v>
      </c>
      <c r="K7147" s="1" t="s">
        <v>188</v>
      </c>
      <c r="L7147" s="1">
        <v>5</v>
      </c>
      <c r="P7147" s="2"/>
      <c r="R7147" t="str">
        <f t="shared" si="464"/>
        <v/>
      </c>
    </row>
    <row r="7148" spans="1:18" ht="20.399999999999999" x14ac:dyDescent="0.35">
      <c r="A7148" s="1">
        <v>7146</v>
      </c>
      <c r="B7148" s="1" t="s">
        <v>446</v>
      </c>
      <c r="C7148" s="1" t="s">
        <v>43</v>
      </c>
      <c r="D7148" s="1">
        <v>2015</v>
      </c>
      <c r="E7148" s="1">
        <v>65000</v>
      </c>
      <c r="F7148" s="1" t="s">
        <v>23</v>
      </c>
      <c r="G7148" s="1" t="s">
        <v>17</v>
      </c>
      <c r="H7148" s="1" t="s">
        <v>18</v>
      </c>
      <c r="I7148" s="1">
        <v>19.670000000000002</v>
      </c>
      <c r="J7148" s="1" t="s">
        <v>24</v>
      </c>
      <c r="K7148" s="1" t="s">
        <v>25</v>
      </c>
      <c r="L7148" s="1">
        <v>5</v>
      </c>
      <c r="P7148" s="2">
        <f t="shared" ref="P7148:P7170" si="467">--LEFT(K7148, FIND(" ", K7148) - 1)</f>
        <v>126.2</v>
      </c>
      <c r="R7148" t="str">
        <f t="shared" si="464"/>
        <v/>
      </c>
    </row>
    <row r="7149" spans="1:18" ht="20.399999999999999" x14ac:dyDescent="0.35">
      <c r="A7149" s="1">
        <v>7147</v>
      </c>
      <c r="B7149" s="1" t="s">
        <v>658</v>
      </c>
      <c r="C7149" s="1" t="s">
        <v>34</v>
      </c>
      <c r="D7149" s="1">
        <v>2009</v>
      </c>
      <c r="E7149" s="1">
        <v>61259</v>
      </c>
      <c r="F7149" s="1" t="s">
        <v>28</v>
      </c>
      <c r="G7149" s="1" t="s">
        <v>17</v>
      </c>
      <c r="H7149" s="1" t="s">
        <v>18</v>
      </c>
      <c r="I7149" s="1">
        <v>17.920000000000002</v>
      </c>
      <c r="J7149" s="1" t="s">
        <v>24</v>
      </c>
      <c r="K7149" s="1" t="s">
        <v>630</v>
      </c>
      <c r="L7149" s="1">
        <v>5</v>
      </c>
      <c r="P7149" s="2">
        <f t="shared" si="467"/>
        <v>62.1</v>
      </c>
      <c r="R7149" t="str">
        <f t="shared" si="464"/>
        <v/>
      </c>
    </row>
    <row r="7150" spans="1:18" ht="20.399999999999999" x14ac:dyDescent="0.35">
      <c r="A7150" s="1">
        <v>7148</v>
      </c>
      <c r="B7150" s="1" t="s">
        <v>1339</v>
      </c>
      <c r="C7150" s="1" t="s">
        <v>27</v>
      </c>
      <c r="D7150" s="1">
        <v>2010</v>
      </c>
      <c r="E7150" s="1">
        <v>50000</v>
      </c>
      <c r="F7150" s="1" t="s">
        <v>28</v>
      </c>
      <c r="G7150" s="1" t="s">
        <v>35</v>
      </c>
      <c r="H7150" s="1" t="s">
        <v>36</v>
      </c>
      <c r="I7150" s="1">
        <v>15</v>
      </c>
      <c r="J7150" s="1" t="s">
        <v>24</v>
      </c>
      <c r="K7150" s="1" t="s">
        <v>363</v>
      </c>
      <c r="L7150" s="1">
        <v>5</v>
      </c>
      <c r="P7150" s="2">
        <f t="shared" si="467"/>
        <v>100</v>
      </c>
      <c r="R7150" t="str">
        <f t="shared" si="464"/>
        <v/>
      </c>
    </row>
    <row r="7151" spans="1:18" ht="20.399999999999999" x14ac:dyDescent="0.35">
      <c r="A7151" s="1">
        <v>7149</v>
      </c>
      <c r="B7151" s="1" t="s">
        <v>128</v>
      </c>
      <c r="C7151" s="1" t="s">
        <v>15</v>
      </c>
      <c r="D7151" s="1">
        <v>2006</v>
      </c>
      <c r="E7151" s="1">
        <v>183513</v>
      </c>
      <c r="F7151" s="1" t="s">
        <v>23</v>
      </c>
      <c r="G7151" s="1" t="s">
        <v>17</v>
      </c>
      <c r="H7151" s="1" t="s">
        <v>36</v>
      </c>
      <c r="I7151" s="1">
        <v>14.9</v>
      </c>
      <c r="J7151" s="1" t="s">
        <v>24</v>
      </c>
      <c r="K7151" s="1" t="s">
        <v>130</v>
      </c>
      <c r="L7151" s="1">
        <v>5</v>
      </c>
      <c r="P7151" s="2">
        <f t="shared" si="467"/>
        <v>112.2</v>
      </c>
      <c r="R7151" t="str">
        <f t="shared" si="464"/>
        <v/>
      </c>
    </row>
    <row r="7152" spans="1:18" ht="20.399999999999999" x14ac:dyDescent="0.35">
      <c r="A7152" s="1">
        <v>7150</v>
      </c>
      <c r="B7152" s="1" t="s">
        <v>783</v>
      </c>
      <c r="C7152" s="1" t="s">
        <v>61</v>
      </c>
      <c r="D7152" s="1">
        <v>2015</v>
      </c>
      <c r="E7152" s="1">
        <v>66000</v>
      </c>
      <c r="F7152" s="1" t="s">
        <v>23</v>
      </c>
      <c r="G7152" s="1" t="s">
        <v>17</v>
      </c>
      <c r="H7152" s="1" t="s">
        <v>18</v>
      </c>
      <c r="I7152" s="1">
        <v>16</v>
      </c>
      <c r="J7152" s="1" t="s">
        <v>24</v>
      </c>
      <c r="K7152" s="1" t="s">
        <v>167</v>
      </c>
      <c r="L7152" s="1">
        <v>7</v>
      </c>
      <c r="P7152" s="2">
        <f t="shared" si="467"/>
        <v>140</v>
      </c>
      <c r="R7152" t="str">
        <f t="shared" si="464"/>
        <v/>
      </c>
    </row>
    <row r="7153" spans="1:18" ht="20.399999999999999" x14ac:dyDescent="0.35">
      <c r="A7153" s="1">
        <v>7151</v>
      </c>
      <c r="B7153" s="1" t="s">
        <v>185</v>
      </c>
      <c r="C7153" s="1" t="s">
        <v>53</v>
      </c>
      <c r="D7153" s="1">
        <v>2012</v>
      </c>
      <c r="E7153" s="1">
        <v>78979</v>
      </c>
      <c r="F7153" s="1" t="s">
        <v>23</v>
      </c>
      <c r="G7153" s="1" t="s">
        <v>35</v>
      </c>
      <c r="H7153" s="1" t="s">
        <v>18</v>
      </c>
      <c r="I7153" s="1">
        <v>18.53</v>
      </c>
      <c r="J7153" s="1" t="s">
        <v>24</v>
      </c>
      <c r="K7153" s="1" t="s">
        <v>186</v>
      </c>
      <c r="L7153" s="1">
        <v>5</v>
      </c>
      <c r="P7153" s="2">
        <f t="shared" si="467"/>
        <v>187.74</v>
      </c>
      <c r="R7153" t="str">
        <f t="shared" si="464"/>
        <v/>
      </c>
    </row>
    <row r="7154" spans="1:18" ht="20.399999999999999" x14ac:dyDescent="0.35">
      <c r="A7154" s="1">
        <v>7152</v>
      </c>
      <c r="B7154" s="1" t="s">
        <v>2439</v>
      </c>
      <c r="C7154" s="1" t="s">
        <v>74</v>
      </c>
      <c r="D7154" s="1">
        <v>2016</v>
      </c>
      <c r="E7154" s="1">
        <v>30010</v>
      </c>
      <c r="F7154" s="1" t="s">
        <v>28</v>
      </c>
      <c r="G7154" s="1" t="s">
        <v>17</v>
      </c>
      <c r="H7154" s="1" t="s">
        <v>18</v>
      </c>
      <c r="I7154" s="1">
        <v>23.84</v>
      </c>
      <c r="J7154" s="1" t="s">
        <v>24</v>
      </c>
      <c r="K7154" s="1" t="s">
        <v>1143</v>
      </c>
      <c r="L7154" s="1">
        <v>5</v>
      </c>
      <c r="M7154" s="1" t="s">
        <v>3070</v>
      </c>
      <c r="P7154" s="2">
        <f t="shared" si="467"/>
        <v>84</v>
      </c>
      <c r="Q7154">
        <f t="shared" si="465"/>
        <v>646000</v>
      </c>
      <c r="R7154">
        <f t="shared" si="464"/>
        <v>99.986996904024778</v>
      </c>
    </row>
    <row r="7155" spans="1:18" ht="20.399999999999999" x14ac:dyDescent="0.35">
      <c r="A7155" s="1">
        <v>7153</v>
      </c>
      <c r="B7155" s="1" t="s">
        <v>3071</v>
      </c>
      <c r="C7155" s="1" t="s">
        <v>53</v>
      </c>
      <c r="D7155" s="1">
        <v>2016</v>
      </c>
      <c r="E7155" s="1">
        <v>27508</v>
      </c>
      <c r="F7155" s="1" t="s">
        <v>23</v>
      </c>
      <c r="G7155" s="1" t="s">
        <v>35</v>
      </c>
      <c r="H7155" s="1" t="s">
        <v>18</v>
      </c>
      <c r="I7155" s="1">
        <v>20</v>
      </c>
      <c r="J7155" s="1" t="s">
        <v>24</v>
      </c>
      <c r="K7155" s="1" t="s">
        <v>259</v>
      </c>
      <c r="L7155" s="1">
        <v>5</v>
      </c>
      <c r="P7155" s="2">
        <f t="shared" si="467"/>
        <v>107.3</v>
      </c>
      <c r="R7155" t="str">
        <f t="shared" si="464"/>
        <v/>
      </c>
    </row>
    <row r="7156" spans="1:18" ht="20.399999999999999" x14ac:dyDescent="0.35">
      <c r="A7156" s="1">
        <v>7154</v>
      </c>
      <c r="B7156" s="1" t="s">
        <v>1077</v>
      </c>
      <c r="C7156" s="1" t="s">
        <v>15</v>
      </c>
      <c r="D7156" s="1">
        <v>2014</v>
      </c>
      <c r="E7156" s="1">
        <v>28000</v>
      </c>
      <c r="F7156" s="1" t="s">
        <v>28</v>
      </c>
      <c r="G7156" s="1" t="s">
        <v>35</v>
      </c>
      <c r="H7156" s="1" t="s">
        <v>18</v>
      </c>
      <c r="I7156" s="1">
        <v>17.100000000000001</v>
      </c>
      <c r="J7156" s="1" t="s">
        <v>24</v>
      </c>
      <c r="K7156" s="1" t="s">
        <v>1078</v>
      </c>
      <c r="L7156" s="1">
        <v>5</v>
      </c>
      <c r="P7156" s="2">
        <f t="shared" si="467"/>
        <v>121.4</v>
      </c>
      <c r="R7156" t="str">
        <f t="shared" si="464"/>
        <v/>
      </c>
    </row>
    <row r="7157" spans="1:18" ht="20.399999999999999" x14ac:dyDescent="0.35">
      <c r="A7157" s="1">
        <v>7155</v>
      </c>
      <c r="B7157" s="1" t="s">
        <v>396</v>
      </c>
      <c r="C7157" s="1" t="s">
        <v>15</v>
      </c>
      <c r="D7157" s="1">
        <v>2014</v>
      </c>
      <c r="E7157" s="1">
        <v>45000</v>
      </c>
      <c r="F7157" s="1" t="s">
        <v>23</v>
      </c>
      <c r="G7157" s="1" t="s">
        <v>35</v>
      </c>
      <c r="H7157" s="1" t="s">
        <v>18</v>
      </c>
      <c r="I7157" s="1">
        <v>19.27</v>
      </c>
      <c r="J7157" s="1" t="s">
        <v>24</v>
      </c>
      <c r="K7157" s="1" t="s">
        <v>75</v>
      </c>
      <c r="L7157" s="1">
        <v>5</v>
      </c>
      <c r="P7157" s="2">
        <f t="shared" si="467"/>
        <v>167.62</v>
      </c>
      <c r="R7157" t="str">
        <f t="shared" si="464"/>
        <v/>
      </c>
    </row>
    <row r="7158" spans="1:18" ht="20.399999999999999" x14ac:dyDescent="0.35">
      <c r="A7158" s="1">
        <v>7156</v>
      </c>
      <c r="B7158" s="1" t="s">
        <v>3072</v>
      </c>
      <c r="C7158" s="1" t="s">
        <v>53</v>
      </c>
      <c r="D7158" s="1">
        <v>2013</v>
      </c>
      <c r="E7158" s="1">
        <v>86107</v>
      </c>
      <c r="F7158" s="1" t="s">
        <v>28</v>
      </c>
      <c r="G7158" s="1" t="s">
        <v>35</v>
      </c>
      <c r="H7158" s="1" t="s">
        <v>18</v>
      </c>
      <c r="I7158" s="1">
        <v>8.4499999999999993</v>
      </c>
      <c r="J7158" s="1" t="s">
        <v>24</v>
      </c>
      <c r="K7158" s="1" t="s">
        <v>1151</v>
      </c>
      <c r="L7158" s="1">
        <v>5</v>
      </c>
      <c r="P7158" s="2">
        <f t="shared" si="467"/>
        <v>321</v>
      </c>
      <c r="R7158" t="str">
        <f t="shared" si="464"/>
        <v/>
      </c>
    </row>
    <row r="7159" spans="1:18" ht="20.399999999999999" x14ac:dyDescent="0.35">
      <c r="A7159" s="1">
        <v>7157</v>
      </c>
      <c r="B7159" s="1" t="s">
        <v>60</v>
      </c>
      <c r="C7159" s="1" t="s">
        <v>39</v>
      </c>
      <c r="D7159" s="1">
        <v>2015</v>
      </c>
      <c r="E7159" s="1">
        <v>49000</v>
      </c>
      <c r="F7159" s="1" t="s">
        <v>23</v>
      </c>
      <c r="G7159" s="1" t="s">
        <v>35</v>
      </c>
      <c r="H7159" s="1" t="s">
        <v>36</v>
      </c>
      <c r="I7159" s="1">
        <v>12.7</v>
      </c>
      <c r="J7159" s="1" t="s">
        <v>24</v>
      </c>
      <c r="K7159" s="1" t="s">
        <v>62</v>
      </c>
      <c r="L7159" s="1">
        <v>5</v>
      </c>
      <c r="P7159" s="2">
        <f t="shared" si="467"/>
        <v>187.7</v>
      </c>
      <c r="R7159" t="str">
        <f t="shared" si="464"/>
        <v/>
      </c>
    </row>
    <row r="7160" spans="1:18" ht="20.399999999999999" x14ac:dyDescent="0.35">
      <c r="A7160" s="1">
        <v>7158</v>
      </c>
      <c r="B7160" s="1" t="s">
        <v>634</v>
      </c>
      <c r="C7160" s="1" t="s">
        <v>34</v>
      </c>
      <c r="D7160" s="1">
        <v>2018</v>
      </c>
      <c r="E7160" s="1">
        <v>32746</v>
      </c>
      <c r="F7160" s="1" t="s">
        <v>28</v>
      </c>
      <c r="G7160" s="1" t="s">
        <v>35</v>
      </c>
      <c r="H7160" s="1" t="s">
        <v>18</v>
      </c>
      <c r="I7160" s="1">
        <v>13</v>
      </c>
      <c r="J7160" s="1" t="s">
        <v>24</v>
      </c>
      <c r="K7160" s="1" t="s">
        <v>283</v>
      </c>
      <c r="L7160" s="1">
        <v>5</v>
      </c>
      <c r="P7160" s="2">
        <f t="shared" si="467"/>
        <v>121.3</v>
      </c>
      <c r="R7160" t="str">
        <f t="shared" si="464"/>
        <v/>
      </c>
    </row>
    <row r="7161" spans="1:18" ht="20.399999999999999" x14ac:dyDescent="0.35">
      <c r="A7161" s="1">
        <v>7159</v>
      </c>
      <c r="B7161" s="1" t="s">
        <v>2385</v>
      </c>
      <c r="C7161" s="1" t="s">
        <v>15</v>
      </c>
      <c r="D7161" s="1">
        <v>2013</v>
      </c>
      <c r="E7161" s="1">
        <v>42758</v>
      </c>
      <c r="F7161" s="1" t="s">
        <v>28</v>
      </c>
      <c r="G7161" s="1" t="s">
        <v>35</v>
      </c>
      <c r="H7161" s="1" t="s">
        <v>18</v>
      </c>
      <c r="I7161" s="1">
        <v>16.93</v>
      </c>
      <c r="J7161" s="1" t="s">
        <v>24</v>
      </c>
      <c r="K7161" s="1" t="s">
        <v>147</v>
      </c>
      <c r="L7161" s="1">
        <v>5</v>
      </c>
      <c r="P7161" s="2">
        <f t="shared" si="467"/>
        <v>103.2</v>
      </c>
      <c r="R7161" t="str">
        <f t="shared" si="464"/>
        <v/>
      </c>
    </row>
    <row r="7162" spans="1:18" ht="20.399999999999999" x14ac:dyDescent="0.35">
      <c r="A7162" s="1">
        <v>7160</v>
      </c>
      <c r="B7162" s="1" t="s">
        <v>1355</v>
      </c>
      <c r="C7162" s="1" t="s">
        <v>39</v>
      </c>
      <c r="D7162" s="1">
        <v>2013</v>
      </c>
      <c r="E7162" s="1">
        <v>50000</v>
      </c>
      <c r="F7162" s="1" t="s">
        <v>23</v>
      </c>
      <c r="G7162" s="1" t="s">
        <v>35</v>
      </c>
      <c r="H7162" s="1" t="s">
        <v>18</v>
      </c>
      <c r="I7162" s="1">
        <v>23.8</v>
      </c>
      <c r="J7162" s="1" t="s">
        <v>24</v>
      </c>
      <c r="K7162" s="1" t="s">
        <v>331</v>
      </c>
      <c r="L7162" s="1">
        <v>5</v>
      </c>
      <c r="P7162" s="2">
        <f t="shared" si="467"/>
        <v>112</v>
      </c>
      <c r="R7162" t="str">
        <f t="shared" si="464"/>
        <v/>
      </c>
    </row>
    <row r="7163" spans="1:18" ht="20.399999999999999" x14ac:dyDescent="0.35">
      <c r="A7163" s="1">
        <v>7161</v>
      </c>
      <c r="B7163" s="1" t="s">
        <v>2008</v>
      </c>
      <c r="C7163" s="1" t="s">
        <v>34</v>
      </c>
      <c r="D7163" s="1">
        <v>2016</v>
      </c>
      <c r="E7163" s="1">
        <v>90904</v>
      </c>
      <c r="F7163" s="1" t="s">
        <v>23</v>
      </c>
      <c r="G7163" s="1" t="s">
        <v>35</v>
      </c>
      <c r="H7163" s="1" t="s">
        <v>18</v>
      </c>
      <c r="I7163" s="1">
        <v>9</v>
      </c>
      <c r="J7163" s="1" t="s">
        <v>24</v>
      </c>
      <c r="K7163" s="1" t="s">
        <v>587</v>
      </c>
      <c r="L7163" s="1">
        <v>5</v>
      </c>
      <c r="P7163" s="2">
        <f t="shared" si="467"/>
        <v>181</v>
      </c>
      <c r="R7163" t="str">
        <f t="shared" si="464"/>
        <v/>
      </c>
    </row>
    <row r="7164" spans="1:18" ht="20.399999999999999" x14ac:dyDescent="0.35">
      <c r="A7164" s="1">
        <v>7162</v>
      </c>
      <c r="B7164" s="1" t="s">
        <v>1799</v>
      </c>
      <c r="C7164" s="1" t="s">
        <v>57</v>
      </c>
      <c r="D7164" s="1">
        <v>2012</v>
      </c>
      <c r="E7164" s="1">
        <v>52612</v>
      </c>
      <c r="F7164" s="1" t="s">
        <v>23</v>
      </c>
      <c r="G7164" s="1" t="s">
        <v>17</v>
      </c>
      <c r="H7164" s="1" t="s">
        <v>18</v>
      </c>
      <c r="I7164" s="1">
        <v>23.08</v>
      </c>
      <c r="J7164" s="1" t="s">
        <v>24</v>
      </c>
      <c r="K7164" s="1" t="s">
        <v>1800</v>
      </c>
      <c r="L7164" s="1">
        <v>5</v>
      </c>
      <c r="P7164" s="2">
        <f t="shared" si="467"/>
        <v>63.12</v>
      </c>
      <c r="R7164" t="str">
        <f t="shared" si="464"/>
        <v/>
      </c>
    </row>
    <row r="7165" spans="1:18" ht="20.399999999999999" x14ac:dyDescent="0.35">
      <c r="A7165" s="1">
        <v>7163</v>
      </c>
      <c r="B7165" s="1" t="s">
        <v>195</v>
      </c>
      <c r="C7165" s="1" t="s">
        <v>57</v>
      </c>
      <c r="D7165" s="1">
        <v>2015</v>
      </c>
      <c r="E7165" s="1">
        <v>40000</v>
      </c>
      <c r="F7165" s="1" t="s">
        <v>28</v>
      </c>
      <c r="G7165" s="1" t="s">
        <v>17</v>
      </c>
      <c r="H7165" s="1" t="s">
        <v>18</v>
      </c>
      <c r="I7165" s="1">
        <v>18</v>
      </c>
      <c r="J7165" s="1" t="s">
        <v>24</v>
      </c>
      <c r="K7165" s="1" t="s">
        <v>196</v>
      </c>
      <c r="L7165" s="1">
        <v>5</v>
      </c>
      <c r="P7165" s="2">
        <f t="shared" si="467"/>
        <v>86.7</v>
      </c>
      <c r="R7165" t="str">
        <f t="shared" si="464"/>
        <v/>
      </c>
    </row>
    <row r="7166" spans="1:18" ht="20.399999999999999" x14ac:dyDescent="0.35">
      <c r="A7166" s="1">
        <v>7164</v>
      </c>
      <c r="B7166" s="1" t="s">
        <v>2414</v>
      </c>
      <c r="C7166" s="1" t="s">
        <v>61</v>
      </c>
      <c r="D7166" s="1">
        <v>2012</v>
      </c>
      <c r="E7166" s="1">
        <v>80724</v>
      </c>
      <c r="F7166" s="1" t="s">
        <v>28</v>
      </c>
      <c r="G7166" s="1" t="s">
        <v>35</v>
      </c>
      <c r="H7166" s="1" t="s">
        <v>18</v>
      </c>
      <c r="I7166" s="1">
        <v>12.98</v>
      </c>
      <c r="J7166" s="1" t="s">
        <v>24</v>
      </c>
      <c r="K7166" s="1" t="s">
        <v>2415</v>
      </c>
      <c r="L7166" s="1">
        <v>5</v>
      </c>
      <c r="P7166" s="2">
        <f t="shared" si="467"/>
        <v>178.4</v>
      </c>
      <c r="R7166" t="str">
        <f t="shared" si="464"/>
        <v/>
      </c>
    </row>
    <row r="7167" spans="1:18" ht="20.399999999999999" x14ac:dyDescent="0.35">
      <c r="A7167" s="1">
        <v>7165</v>
      </c>
      <c r="B7167" s="1" t="s">
        <v>115</v>
      </c>
      <c r="C7167" s="1" t="s">
        <v>39</v>
      </c>
      <c r="D7167" s="1">
        <v>2009</v>
      </c>
      <c r="E7167" s="1">
        <v>62659</v>
      </c>
      <c r="F7167" s="1" t="s">
        <v>28</v>
      </c>
      <c r="G7167" s="1" t="s">
        <v>17</v>
      </c>
      <c r="H7167" s="1" t="s">
        <v>18</v>
      </c>
      <c r="I7167" s="1">
        <v>19.7</v>
      </c>
      <c r="J7167" s="1" t="s">
        <v>24</v>
      </c>
      <c r="K7167" s="1" t="s">
        <v>116</v>
      </c>
      <c r="L7167" s="1">
        <v>5</v>
      </c>
      <c r="P7167" s="2">
        <f t="shared" si="467"/>
        <v>46.3</v>
      </c>
      <c r="R7167" t="str">
        <f t="shared" si="464"/>
        <v/>
      </c>
    </row>
    <row r="7168" spans="1:18" ht="20.399999999999999" x14ac:dyDescent="0.35">
      <c r="A7168" s="1">
        <v>7166</v>
      </c>
      <c r="B7168" s="1" t="s">
        <v>387</v>
      </c>
      <c r="C7168" s="1" t="s">
        <v>53</v>
      </c>
      <c r="D7168" s="1">
        <v>2011</v>
      </c>
      <c r="E7168" s="1">
        <v>72734</v>
      </c>
      <c r="F7168" s="1" t="s">
        <v>28</v>
      </c>
      <c r="G7168" s="1" t="s">
        <v>35</v>
      </c>
      <c r="H7168" s="1" t="s">
        <v>36</v>
      </c>
      <c r="I7168" s="1">
        <v>14.67</v>
      </c>
      <c r="J7168" s="1" t="s">
        <v>24</v>
      </c>
      <c r="K7168" s="1" t="s">
        <v>388</v>
      </c>
      <c r="L7168" s="1">
        <v>5</v>
      </c>
      <c r="M7168" s="1" t="s">
        <v>1813</v>
      </c>
      <c r="P7168" s="2">
        <f t="shared" si="467"/>
        <v>177.46</v>
      </c>
      <c r="Q7168">
        <f t="shared" si="465"/>
        <v>3336000</v>
      </c>
      <c r="R7168">
        <f t="shared" si="464"/>
        <v>99.994680455635489</v>
      </c>
    </row>
    <row r="7169" spans="1:18" ht="20.399999999999999" x14ac:dyDescent="0.35">
      <c r="A7169" s="1">
        <v>7167</v>
      </c>
      <c r="B7169" s="1" t="s">
        <v>714</v>
      </c>
      <c r="C7169" s="1" t="s">
        <v>22</v>
      </c>
      <c r="D7169" s="1">
        <v>2015</v>
      </c>
      <c r="E7169" s="1">
        <v>15000</v>
      </c>
      <c r="F7169" s="1" t="s">
        <v>28</v>
      </c>
      <c r="G7169" s="1" t="s">
        <v>17</v>
      </c>
      <c r="H7169" s="1" t="s">
        <v>18</v>
      </c>
      <c r="I7169" s="1">
        <v>17.5</v>
      </c>
      <c r="J7169" s="1" t="s">
        <v>24</v>
      </c>
      <c r="K7169" s="1" t="s">
        <v>273</v>
      </c>
      <c r="L7169" s="1">
        <v>7</v>
      </c>
      <c r="P7169" s="2">
        <f t="shared" si="467"/>
        <v>91.1</v>
      </c>
      <c r="R7169" t="str">
        <f t="shared" si="464"/>
        <v/>
      </c>
    </row>
    <row r="7170" spans="1:18" ht="20.399999999999999" x14ac:dyDescent="0.35">
      <c r="A7170" s="1">
        <v>7168</v>
      </c>
      <c r="B7170" s="1" t="s">
        <v>970</v>
      </c>
      <c r="C7170" s="1" t="s">
        <v>74</v>
      </c>
      <c r="D7170" s="1">
        <v>2014</v>
      </c>
      <c r="E7170" s="1">
        <v>65475</v>
      </c>
      <c r="F7170" s="1" t="s">
        <v>23</v>
      </c>
      <c r="G7170" s="1" t="s">
        <v>35</v>
      </c>
      <c r="H7170" s="1" t="s">
        <v>18</v>
      </c>
      <c r="I7170" s="1">
        <v>16.55</v>
      </c>
      <c r="J7170" s="1" t="s">
        <v>24</v>
      </c>
      <c r="K7170" s="1" t="s">
        <v>867</v>
      </c>
      <c r="L7170" s="1">
        <v>5</v>
      </c>
      <c r="P7170" s="2">
        <f t="shared" si="467"/>
        <v>147.51</v>
      </c>
      <c r="R7170" t="str">
        <f t="shared" si="464"/>
        <v/>
      </c>
    </row>
    <row r="7171" spans="1:18" ht="20.399999999999999" x14ac:dyDescent="0.35">
      <c r="A7171" s="1">
        <v>7169</v>
      </c>
      <c r="B7171" s="1" t="s">
        <v>31</v>
      </c>
      <c r="C7171" s="1" t="s">
        <v>27</v>
      </c>
      <c r="D7171" s="1">
        <v>2012</v>
      </c>
      <c r="E7171" s="1">
        <v>71000</v>
      </c>
      <c r="F7171" s="1" t="s">
        <v>23</v>
      </c>
      <c r="G7171" s="1" t="s">
        <v>17</v>
      </c>
      <c r="H7171" s="1" t="s">
        <v>18</v>
      </c>
      <c r="I7171" s="1">
        <v>20.77</v>
      </c>
      <c r="J7171" s="1" t="s">
        <v>24</v>
      </c>
      <c r="K7171" s="1" t="s">
        <v>32</v>
      </c>
      <c r="L7171" s="1">
        <v>7</v>
      </c>
      <c r="P7171" s="2">
        <f t="shared" ref="P7171:P7234" si="468">--LEFT(K7171, FIND(" ", K7171) - 1)</f>
        <v>88.76</v>
      </c>
      <c r="R7171" t="str">
        <f t="shared" si="464"/>
        <v/>
      </c>
    </row>
    <row r="7172" spans="1:18" ht="20.399999999999999" x14ac:dyDescent="0.35">
      <c r="A7172" s="1">
        <v>7170</v>
      </c>
      <c r="B7172" s="1" t="s">
        <v>322</v>
      </c>
      <c r="C7172" s="1" t="s">
        <v>74</v>
      </c>
      <c r="D7172" s="1">
        <v>2016</v>
      </c>
      <c r="E7172" s="1">
        <v>16000</v>
      </c>
      <c r="F7172" s="1" t="s">
        <v>23</v>
      </c>
      <c r="G7172" s="1" t="s">
        <v>35</v>
      </c>
      <c r="H7172" s="1" t="s">
        <v>18</v>
      </c>
      <c r="I7172" s="1">
        <v>19.27</v>
      </c>
      <c r="J7172" s="1" t="s">
        <v>24</v>
      </c>
      <c r="K7172" s="1" t="s">
        <v>75</v>
      </c>
      <c r="L7172" s="1">
        <v>5</v>
      </c>
      <c r="P7172" s="2">
        <f t="shared" si="468"/>
        <v>167.62</v>
      </c>
      <c r="R7172" t="str">
        <f t="shared" si="464"/>
        <v/>
      </c>
    </row>
    <row r="7173" spans="1:18" ht="20.399999999999999" x14ac:dyDescent="0.35">
      <c r="A7173" s="1">
        <v>7171</v>
      </c>
      <c r="B7173" s="1" t="s">
        <v>1888</v>
      </c>
      <c r="C7173" s="1" t="s">
        <v>61</v>
      </c>
      <c r="D7173" s="1">
        <v>2011</v>
      </c>
      <c r="E7173" s="1">
        <v>72329</v>
      </c>
      <c r="F7173" s="1" t="s">
        <v>28</v>
      </c>
      <c r="G7173" s="1" t="s">
        <v>17</v>
      </c>
      <c r="H7173" s="1" t="s">
        <v>18</v>
      </c>
      <c r="I7173" s="1">
        <v>17.5</v>
      </c>
      <c r="J7173" s="1" t="s">
        <v>24</v>
      </c>
      <c r="K7173" s="1" t="s">
        <v>733</v>
      </c>
      <c r="L7173" s="1">
        <v>5</v>
      </c>
      <c r="P7173" s="2">
        <f t="shared" si="468"/>
        <v>85.8</v>
      </c>
      <c r="R7173" t="str">
        <f t="shared" si="464"/>
        <v/>
      </c>
    </row>
    <row r="7174" spans="1:18" ht="20.399999999999999" x14ac:dyDescent="0.35">
      <c r="A7174" s="1">
        <v>7172</v>
      </c>
      <c r="B7174" s="1" t="s">
        <v>490</v>
      </c>
      <c r="C7174" s="1" t="s">
        <v>34</v>
      </c>
      <c r="D7174" s="1">
        <v>2016</v>
      </c>
      <c r="E7174" s="1">
        <v>49398</v>
      </c>
      <c r="F7174" s="1" t="s">
        <v>23</v>
      </c>
      <c r="G7174" s="1" t="s">
        <v>35</v>
      </c>
      <c r="H7174" s="1" t="s">
        <v>18</v>
      </c>
      <c r="I7174" s="1">
        <v>17.899999999999999</v>
      </c>
      <c r="J7174" s="1" t="s">
        <v>24</v>
      </c>
      <c r="K7174" s="1" t="s">
        <v>491</v>
      </c>
      <c r="L7174" s="1">
        <v>5</v>
      </c>
      <c r="P7174" s="2">
        <f t="shared" si="468"/>
        <v>136</v>
      </c>
      <c r="R7174" t="str">
        <f t="shared" si="464"/>
        <v/>
      </c>
    </row>
    <row r="7175" spans="1:18" ht="20.399999999999999" x14ac:dyDescent="0.35">
      <c r="A7175" s="1">
        <v>7173</v>
      </c>
      <c r="B7175" s="1" t="s">
        <v>575</v>
      </c>
      <c r="C7175" s="1" t="s">
        <v>43</v>
      </c>
      <c r="D7175" s="1">
        <v>2016</v>
      </c>
      <c r="E7175" s="1">
        <v>44147</v>
      </c>
      <c r="F7175" s="1" t="s">
        <v>28</v>
      </c>
      <c r="G7175" s="1" t="s">
        <v>17</v>
      </c>
      <c r="H7175" s="1" t="s">
        <v>18</v>
      </c>
      <c r="I7175" s="1">
        <v>17.8</v>
      </c>
      <c r="J7175" s="1" t="s">
        <v>24</v>
      </c>
      <c r="K7175" s="1" t="s">
        <v>201</v>
      </c>
      <c r="L7175" s="1">
        <v>5</v>
      </c>
      <c r="P7175" s="2">
        <f t="shared" si="468"/>
        <v>117.3</v>
      </c>
      <c r="R7175" t="str">
        <f t="shared" si="464"/>
        <v/>
      </c>
    </row>
    <row r="7176" spans="1:18" ht="20.399999999999999" x14ac:dyDescent="0.35">
      <c r="A7176" s="1">
        <v>7174</v>
      </c>
      <c r="B7176" s="1" t="s">
        <v>2505</v>
      </c>
      <c r="C7176" s="1" t="s">
        <v>129</v>
      </c>
      <c r="D7176" s="1">
        <v>2007</v>
      </c>
      <c r="E7176" s="1">
        <v>45000</v>
      </c>
      <c r="F7176" s="1" t="s">
        <v>28</v>
      </c>
      <c r="G7176" s="1" t="s">
        <v>17</v>
      </c>
      <c r="H7176" s="1" t="s">
        <v>18</v>
      </c>
      <c r="I7176" s="1">
        <v>19.7</v>
      </c>
      <c r="J7176" s="1" t="s">
        <v>24</v>
      </c>
      <c r="K7176" s="1" t="s">
        <v>116</v>
      </c>
      <c r="L7176" s="1">
        <v>5</v>
      </c>
      <c r="P7176" s="2">
        <f t="shared" si="468"/>
        <v>46.3</v>
      </c>
      <c r="R7176" t="str">
        <f t="shared" si="464"/>
        <v/>
      </c>
    </row>
    <row r="7177" spans="1:18" ht="20.399999999999999" x14ac:dyDescent="0.35">
      <c r="A7177" s="1">
        <v>7175</v>
      </c>
      <c r="B7177" s="1" t="s">
        <v>293</v>
      </c>
      <c r="C7177" s="1" t="s">
        <v>61</v>
      </c>
      <c r="D7177" s="1">
        <v>2011</v>
      </c>
      <c r="E7177" s="1">
        <v>75000</v>
      </c>
      <c r="F7177" s="1" t="s">
        <v>23</v>
      </c>
      <c r="G7177" s="1" t="s">
        <v>17</v>
      </c>
      <c r="H7177" s="1" t="s">
        <v>18</v>
      </c>
      <c r="I7177" s="1">
        <v>11.5</v>
      </c>
      <c r="J7177" s="1" t="s">
        <v>24</v>
      </c>
      <c r="K7177" s="1" t="s">
        <v>294</v>
      </c>
      <c r="L7177" s="1">
        <v>7</v>
      </c>
      <c r="P7177" s="2">
        <f t="shared" si="468"/>
        <v>171</v>
      </c>
      <c r="R7177" t="str">
        <f t="shared" si="464"/>
        <v/>
      </c>
    </row>
    <row r="7178" spans="1:18" ht="20.399999999999999" x14ac:dyDescent="0.35">
      <c r="A7178" s="1">
        <v>7176</v>
      </c>
      <c r="B7178" s="1" t="s">
        <v>303</v>
      </c>
      <c r="C7178" s="1" t="s">
        <v>34</v>
      </c>
      <c r="D7178" s="1">
        <v>2017</v>
      </c>
      <c r="E7178" s="1">
        <v>22574</v>
      </c>
      <c r="F7178" s="1" t="s">
        <v>23</v>
      </c>
      <c r="G7178" s="1" t="s">
        <v>35</v>
      </c>
      <c r="H7178" s="1" t="s">
        <v>18</v>
      </c>
      <c r="I7178" s="1">
        <v>21.76</v>
      </c>
      <c r="J7178" s="1" t="s">
        <v>24</v>
      </c>
      <c r="K7178" s="1" t="s">
        <v>77</v>
      </c>
      <c r="L7178" s="1">
        <v>5</v>
      </c>
      <c r="M7178" s="1" t="s">
        <v>649</v>
      </c>
      <c r="P7178" s="2">
        <f t="shared" si="468"/>
        <v>190</v>
      </c>
      <c r="Q7178">
        <f t="shared" ref="Q7178:Q7238" si="469">VALUE(SUBSTITUTE(SUBSTITUTE(TRIM(M7178), CHAR(160), ""), " Lakh", "")) * 100000</f>
        <v>6207000</v>
      </c>
      <c r="R7178">
        <f t="shared" si="464"/>
        <v>99.996938939906556</v>
      </c>
    </row>
    <row r="7179" spans="1:18" ht="20.399999999999999" x14ac:dyDescent="0.35">
      <c r="A7179" s="1">
        <v>7177</v>
      </c>
      <c r="B7179" s="1" t="s">
        <v>1341</v>
      </c>
      <c r="C7179" s="1" t="s">
        <v>53</v>
      </c>
      <c r="D7179" s="1">
        <v>2016</v>
      </c>
      <c r="E7179" s="1">
        <v>26642</v>
      </c>
      <c r="F7179" s="1" t="s">
        <v>28</v>
      </c>
      <c r="G7179" s="1" t="s">
        <v>17</v>
      </c>
      <c r="H7179" s="1" t="s">
        <v>18</v>
      </c>
      <c r="I7179" s="1">
        <v>18.600000000000001</v>
      </c>
      <c r="J7179" s="1" t="s">
        <v>24</v>
      </c>
      <c r="K7179" s="1" t="s">
        <v>327</v>
      </c>
      <c r="L7179" s="1">
        <v>5</v>
      </c>
      <c r="P7179" s="2">
        <f t="shared" si="468"/>
        <v>81.86</v>
      </c>
      <c r="R7179" t="str">
        <f t="shared" si="464"/>
        <v/>
      </c>
    </row>
    <row r="7180" spans="1:18" ht="20.399999999999999" x14ac:dyDescent="0.35">
      <c r="A7180" s="1">
        <v>7178</v>
      </c>
      <c r="B7180" s="1" t="s">
        <v>391</v>
      </c>
      <c r="C7180" s="1" t="s">
        <v>39</v>
      </c>
      <c r="D7180" s="1">
        <v>2013</v>
      </c>
      <c r="E7180" s="1">
        <v>81304</v>
      </c>
      <c r="F7180" s="1" t="s">
        <v>23</v>
      </c>
      <c r="G7180" s="1" t="s">
        <v>17</v>
      </c>
      <c r="H7180" s="1" t="s">
        <v>18</v>
      </c>
      <c r="I7180" s="1">
        <v>25.8</v>
      </c>
      <c r="J7180" s="1" t="s">
        <v>24</v>
      </c>
      <c r="K7180" s="1" t="s">
        <v>69</v>
      </c>
      <c r="L7180" s="1">
        <v>5</v>
      </c>
      <c r="P7180" s="2">
        <f t="shared" si="468"/>
        <v>98.6</v>
      </c>
      <c r="R7180" t="str">
        <f t="shared" si="464"/>
        <v/>
      </c>
    </row>
    <row r="7181" spans="1:18" ht="20.399999999999999" x14ac:dyDescent="0.35">
      <c r="A7181" s="1">
        <v>7179</v>
      </c>
      <c r="B7181" s="1" t="s">
        <v>481</v>
      </c>
      <c r="C7181" s="1" t="s">
        <v>57</v>
      </c>
      <c r="D7181" s="1">
        <v>2013</v>
      </c>
      <c r="E7181" s="1">
        <v>46000</v>
      </c>
      <c r="F7181" s="1" t="s">
        <v>23</v>
      </c>
      <c r="G7181" s="1" t="s">
        <v>17</v>
      </c>
      <c r="H7181" s="1" t="s">
        <v>18</v>
      </c>
      <c r="I7181" s="1">
        <v>15</v>
      </c>
      <c r="J7181" s="1" t="s">
        <v>24</v>
      </c>
      <c r="K7181" s="1" t="s">
        <v>137</v>
      </c>
      <c r="L7181" s="1">
        <v>5</v>
      </c>
      <c r="P7181" s="2">
        <f t="shared" si="468"/>
        <v>105</v>
      </c>
      <c r="R7181" t="str">
        <f t="shared" ref="R7181:R7244" si="470">IF(Q7181&lt;&gt;"", ((Q7181 - P7181) / Q7181) * 100, "")</f>
        <v/>
      </c>
    </row>
    <row r="7182" spans="1:18" ht="20.399999999999999" x14ac:dyDescent="0.35">
      <c r="A7182" s="1">
        <v>7180</v>
      </c>
      <c r="B7182" s="1" t="s">
        <v>3073</v>
      </c>
      <c r="C7182" s="1" t="s">
        <v>39</v>
      </c>
      <c r="D7182" s="1">
        <v>2007</v>
      </c>
      <c r="E7182" s="1">
        <v>99000</v>
      </c>
      <c r="F7182" s="1" t="s">
        <v>28</v>
      </c>
      <c r="G7182" s="1" t="s">
        <v>17</v>
      </c>
      <c r="H7182" s="1" t="s">
        <v>18</v>
      </c>
      <c r="I7182" s="1">
        <v>13</v>
      </c>
      <c r="J7182" s="1" t="s">
        <v>24</v>
      </c>
      <c r="K7182" s="1" t="s">
        <v>1357</v>
      </c>
      <c r="L7182" s="1">
        <v>5</v>
      </c>
      <c r="P7182" s="2">
        <f t="shared" si="468"/>
        <v>210</v>
      </c>
      <c r="R7182" t="str">
        <f t="shared" si="470"/>
        <v/>
      </c>
    </row>
    <row r="7183" spans="1:18" ht="20.399999999999999" x14ac:dyDescent="0.35">
      <c r="A7183" s="1">
        <v>7181</v>
      </c>
      <c r="B7183" s="1" t="s">
        <v>1146</v>
      </c>
      <c r="C7183" s="1" t="s">
        <v>22</v>
      </c>
      <c r="D7183" s="1">
        <v>2012</v>
      </c>
      <c r="E7183" s="1">
        <v>36317</v>
      </c>
      <c r="F7183" s="1" t="s">
        <v>28</v>
      </c>
      <c r="G7183" s="1" t="s">
        <v>17</v>
      </c>
      <c r="H7183" s="1" t="s">
        <v>18</v>
      </c>
      <c r="I7183" s="1">
        <v>21.1</v>
      </c>
      <c r="J7183" s="1" t="s">
        <v>24</v>
      </c>
      <c r="K7183" s="1" t="s">
        <v>41</v>
      </c>
      <c r="L7183" s="1">
        <v>5</v>
      </c>
      <c r="P7183" s="2">
        <f t="shared" si="468"/>
        <v>55.2</v>
      </c>
      <c r="R7183" t="str">
        <f t="shared" si="470"/>
        <v/>
      </c>
    </row>
    <row r="7184" spans="1:18" ht="20.399999999999999" x14ac:dyDescent="0.35">
      <c r="A7184" s="1">
        <v>7182</v>
      </c>
      <c r="B7184" s="1" t="s">
        <v>1704</v>
      </c>
      <c r="C7184" s="1" t="s">
        <v>22</v>
      </c>
      <c r="D7184" s="1">
        <v>2008</v>
      </c>
      <c r="E7184" s="1">
        <v>70000</v>
      </c>
      <c r="F7184" s="1" t="s">
        <v>28</v>
      </c>
      <c r="G7184" s="1" t="s">
        <v>17</v>
      </c>
      <c r="H7184" s="1" t="s">
        <v>18</v>
      </c>
      <c r="I7184" s="1">
        <v>18.2</v>
      </c>
      <c r="J7184" s="1" t="s">
        <v>24</v>
      </c>
      <c r="K7184" s="1" t="s">
        <v>88</v>
      </c>
      <c r="L7184" s="1">
        <v>5</v>
      </c>
      <c r="P7184" s="2">
        <f t="shared" si="468"/>
        <v>67.099999999999994</v>
      </c>
      <c r="R7184" t="str">
        <f t="shared" si="470"/>
        <v/>
      </c>
    </row>
    <row r="7185" spans="1:18" ht="20.399999999999999" x14ac:dyDescent="0.35">
      <c r="A7185" s="1">
        <v>7183</v>
      </c>
      <c r="B7185" s="1" t="s">
        <v>837</v>
      </c>
      <c r="C7185" s="1" t="s">
        <v>39</v>
      </c>
      <c r="D7185" s="1">
        <v>2009</v>
      </c>
      <c r="E7185" s="1">
        <v>137711</v>
      </c>
      <c r="F7185" s="1" t="s">
        <v>23</v>
      </c>
      <c r="G7185" s="1" t="s">
        <v>17</v>
      </c>
      <c r="H7185" s="1" t="s">
        <v>18</v>
      </c>
      <c r="I7185" s="1">
        <v>16.8</v>
      </c>
      <c r="J7185" s="1" t="s">
        <v>24</v>
      </c>
      <c r="K7185" s="1" t="s">
        <v>215</v>
      </c>
      <c r="L7185" s="1">
        <v>5</v>
      </c>
      <c r="P7185" s="2">
        <f t="shared" si="468"/>
        <v>110</v>
      </c>
      <c r="R7185" t="str">
        <f t="shared" si="470"/>
        <v/>
      </c>
    </row>
    <row r="7186" spans="1:18" ht="20.399999999999999" x14ac:dyDescent="0.35">
      <c r="A7186" s="1">
        <v>7184</v>
      </c>
      <c r="B7186" s="1" t="s">
        <v>1188</v>
      </c>
      <c r="C7186" s="1" t="s">
        <v>15</v>
      </c>
      <c r="D7186" s="1">
        <v>2018</v>
      </c>
      <c r="E7186" s="1">
        <v>18980</v>
      </c>
      <c r="F7186" s="1" t="s">
        <v>28</v>
      </c>
      <c r="G7186" s="1" t="s">
        <v>35</v>
      </c>
      <c r="H7186" s="1" t="s">
        <v>18</v>
      </c>
      <c r="I7186" s="1">
        <v>17</v>
      </c>
      <c r="J7186" s="1" t="s">
        <v>24</v>
      </c>
      <c r="K7186" s="1" t="s">
        <v>283</v>
      </c>
      <c r="L7186" s="1">
        <v>5</v>
      </c>
      <c r="M7186" s="1" t="s">
        <v>1189</v>
      </c>
      <c r="P7186" s="2">
        <f t="shared" si="468"/>
        <v>121.3</v>
      </c>
      <c r="Q7186">
        <f t="shared" si="469"/>
        <v>1514000</v>
      </c>
      <c r="R7186">
        <f t="shared" si="470"/>
        <v>99.991988110964328</v>
      </c>
    </row>
    <row r="7187" spans="1:18" ht="20.399999999999999" x14ac:dyDescent="0.35">
      <c r="A7187" s="1">
        <v>7185</v>
      </c>
      <c r="B7187" s="1" t="s">
        <v>367</v>
      </c>
      <c r="C7187" s="1" t="s">
        <v>15</v>
      </c>
      <c r="D7187" s="1">
        <v>2015</v>
      </c>
      <c r="E7187" s="1">
        <v>31293</v>
      </c>
      <c r="F7187" s="1" t="s">
        <v>28</v>
      </c>
      <c r="G7187" s="1" t="s">
        <v>17</v>
      </c>
      <c r="H7187" s="1" t="s">
        <v>18</v>
      </c>
      <c r="I7187" s="1">
        <v>18.600000000000001</v>
      </c>
      <c r="J7187" s="1" t="s">
        <v>24</v>
      </c>
      <c r="K7187" s="1" t="s">
        <v>368</v>
      </c>
      <c r="L7187" s="1">
        <v>5</v>
      </c>
      <c r="P7187" s="2">
        <f t="shared" si="468"/>
        <v>81.83</v>
      </c>
      <c r="R7187" t="str">
        <f t="shared" si="470"/>
        <v/>
      </c>
    </row>
    <row r="7188" spans="1:18" ht="20.399999999999999" x14ac:dyDescent="0.35">
      <c r="A7188" s="1">
        <v>7186</v>
      </c>
      <c r="B7188" s="1" t="s">
        <v>1061</v>
      </c>
      <c r="C7188" s="1" t="s">
        <v>22</v>
      </c>
      <c r="D7188" s="1">
        <v>2004</v>
      </c>
      <c r="E7188" s="1">
        <v>43000</v>
      </c>
      <c r="F7188" s="1" t="s">
        <v>28</v>
      </c>
      <c r="G7188" s="1" t="s">
        <v>17</v>
      </c>
      <c r="H7188" s="1" t="s">
        <v>36</v>
      </c>
      <c r="I7188" s="1">
        <v>15.4</v>
      </c>
      <c r="J7188" s="1" t="s">
        <v>24</v>
      </c>
      <c r="K7188" s="1" t="s">
        <v>606</v>
      </c>
      <c r="L7188" s="1">
        <v>5</v>
      </c>
      <c r="P7188" s="2">
        <f t="shared" si="468"/>
        <v>94</v>
      </c>
      <c r="R7188" t="str">
        <f t="shared" si="470"/>
        <v/>
      </c>
    </row>
    <row r="7189" spans="1:18" ht="20.399999999999999" x14ac:dyDescent="0.35">
      <c r="A7189" s="1">
        <v>7187</v>
      </c>
      <c r="B7189" s="1" t="s">
        <v>747</v>
      </c>
      <c r="C7189" s="1" t="s">
        <v>129</v>
      </c>
      <c r="D7189" s="1">
        <v>2016</v>
      </c>
      <c r="E7189" s="1">
        <v>45000</v>
      </c>
      <c r="F7189" s="1" t="s">
        <v>23</v>
      </c>
      <c r="G7189" s="1" t="s">
        <v>17</v>
      </c>
      <c r="H7189" s="1" t="s">
        <v>18</v>
      </c>
      <c r="I7189" s="1">
        <v>27.3</v>
      </c>
      <c r="J7189" s="1" t="s">
        <v>24</v>
      </c>
      <c r="K7189" s="1" t="s">
        <v>69</v>
      </c>
      <c r="L7189" s="1">
        <v>5</v>
      </c>
      <c r="P7189" s="2">
        <f t="shared" si="468"/>
        <v>98.6</v>
      </c>
      <c r="R7189" t="str">
        <f t="shared" si="470"/>
        <v/>
      </c>
    </row>
    <row r="7190" spans="1:18" ht="20.399999999999999" x14ac:dyDescent="0.35">
      <c r="A7190" s="1">
        <v>7188</v>
      </c>
      <c r="B7190" s="1" t="s">
        <v>48</v>
      </c>
      <c r="C7190" s="1" t="s">
        <v>57</v>
      </c>
      <c r="D7190" s="1">
        <v>2012</v>
      </c>
      <c r="E7190" s="1">
        <v>53000</v>
      </c>
      <c r="F7190" s="1" t="s">
        <v>23</v>
      </c>
      <c r="G7190" s="1" t="s">
        <v>17</v>
      </c>
      <c r="H7190" s="1" t="s">
        <v>18</v>
      </c>
      <c r="I7190" s="1">
        <v>20.54</v>
      </c>
      <c r="J7190" s="1" t="s">
        <v>24</v>
      </c>
      <c r="K7190" s="1" t="s">
        <v>49</v>
      </c>
      <c r="L7190" s="1">
        <v>5</v>
      </c>
      <c r="P7190" s="2">
        <f t="shared" si="468"/>
        <v>103.6</v>
      </c>
      <c r="R7190" t="str">
        <f t="shared" si="470"/>
        <v/>
      </c>
    </row>
    <row r="7191" spans="1:18" ht="20.399999999999999" x14ac:dyDescent="0.35">
      <c r="A7191" s="1">
        <v>7189</v>
      </c>
      <c r="B7191" s="1" t="s">
        <v>2412</v>
      </c>
      <c r="C7191" s="1" t="s">
        <v>22</v>
      </c>
      <c r="D7191" s="1">
        <v>2011</v>
      </c>
      <c r="E7191" s="1">
        <v>30000</v>
      </c>
      <c r="F7191" s="1" t="s">
        <v>28</v>
      </c>
      <c r="G7191" s="1" t="s">
        <v>17</v>
      </c>
      <c r="H7191" s="1" t="s">
        <v>18</v>
      </c>
      <c r="I7191" s="1">
        <v>19.809999999999999</v>
      </c>
      <c r="J7191" s="1" t="s">
        <v>24</v>
      </c>
      <c r="K7191" s="1" t="s">
        <v>351</v>
      </c>
      <c r="L7191" s="1">
        <v>5</v>
      </c>
      <c r="P7191" s="2">
        <f t="shared" si="468"/>
        <v>68.05</v>
      </c>
      <c r="R7191" t="str">
        <f t="shared" si="470"/>
        <v/>
      </c>
    </row>
    <row r="7192" spans="1:18" ht="20.399999999999999" x14ac:dyDescent="0.35">
      <c r="A7192" s="1">
        <v>7190</v>
      </c>
      <c r="B7192" s="1" t="s">
        <v>2000</v>
      </c>
      <c r="C7192" s="1" t="s">
        <v>61</v>
      </c>
      <c r="D7192" s="1">
        <v>2017</v>
      </c>
      <c r="E7192" s="1">
        <v>13000</v>
      </c>
      <c r="F7192" s="1" t="s">
        <v>23</v>
      </c>
      <c r="G7192" s="1" t="s">
        <v>17</v>
      </c>
      <c r="H7192" s="1" t="s">
        <v>18</v>
      </c>
      <c r="I7192" s="1">
        <v>17.100000000000001</v>
      </c>
      <c r="J7192" s="1" t="s">
        <v>24</v>
      </c>
      <c r="K7192" s="1" t="s">
        <v>163</v>
      </c>
      <c r="L7192" s="1">
        <v>5</v>
      </c>
      <c r="M7192" s="1" t="s">
        <v>3074</v>
      </c>
      <c r="P7192" s="2">
        <f t="shared" si="468"/>
        <v>170</v>
      </c>
      <c r="Q7192">
        <f t="shared" si="469"/>
        <v>1972000</v>
      </c>
      <c r="R7192">
        <f t="shared" si="470"/>
        <v>99.991379310344826</v>
      </c>
    </row>
    <row r="7193" spans="1:18" ht="20.399999999999999" x14ac:dyDescent="0.35">
      <c r="A7193" s="1">
        <v>7191</v>
      </c>
      <c r="B7193" s="1" t="s">
        <v>703</v>
      </c>
      <c r="C7193" s="1" t="s">
        <v>61</v>
      </c>
      <c r="D7193" s="1">
        <v>2013</v>
      </c>
      <c r="E7193" s="1">
        <v>62000</v>
      </c>
      <c r="F7193" s="1" t="s">
        <v>23</v>
      </c>
      <c r="G7193" s="1" t="s">
        <v>17</v>
      </c>
      <c r="H7193" s="1" t="s">
        <v>18</v>
      </c>
      <c r="I7193" s="1">
        <v>19.010000000000002</v>
      </c>
      <c r="J7193" s="1" t="s">
        <v>24</v>
      </c>
      <c r="K7193" s="1" t="s">
        <v>95</v>
      </c>
      <c r="L7193" s="1">
        <v>5</v>
      </c>
      <c r="P7193" s="2">
        <f t="shared" si="468"/>
        <v>108.45</v>
      </c>
      <c r="R7193" t="str">
        <f t="shared" si="470"/>
        <v/>
      </c>
    </row>
    <row r="7194" spans="1:18" ht="20.399999999999999" x14ac:dyDescent="0.35">
      <c r="A7194" s="1">
        <v>7192</v>
      </c>
      <c r="B7194" s="1" t="s">
        <v>732</v>
      </c>
      <c r="C7194" s="1" t="s">
        <v>27</v>
      </c>
      <c r="D7194" s="1">
        <v>2012</v>
      </c>
      <c r="E7194" s="1">
        <v>35161</v>
      </c>
      <c r="F7194" s="1" t="s">
        <v>28</v>
      </c>
      <c r="G7194" s="1" t="s">
        <v>17</v>
      </c>
      <c r="H7194" s="1" t="s">
        <v>18</v>
      </c>
      <c r="I7194" s="1">
        <v>17.5</v>
      </c>
      <c r="J7194" s="1" t="s">
        <v>24</v>
      </c>
      <c r="K7194" s="1" t="s">
        <v>733</v>
      </c>
      <c r="L7194" s="1">
        <v>5</v>
      </c>
      <c r="P7194" s="2">
        <f t="shared" si="468"/>
        <v>85.8</v>
      </c>
      <c r="R7194" t="str">
        <f t="shared" si="470"/>
        <v/>
      </c>
    </row>
    <row r="7195" spans="1:18" ht="20.399999999999999" x14ac:dyDescent="0.35">
      <c r="A7195" s="1">
        <v>7193</v>
      </c>
      <c r="B7195" s="1" t="s">
        <v>115</v>
      </c>
      <c r="C7195" s="1" t="s">
        <v>43</v>
      </c>
      <c r="D7195" s="1">
        <v>2006</v>
      </c>
      <c r="E7195" s="1">
        <v>75000</v>
      </c>
      <c r="F7195" s="1" t="s">
        <v>28</v>
      </c>
      <c r="G7195" s="1" t="s">
        <v>17</v>
      </c>
      <c r="H7195" s="1" t="s">
        <v>18</v>
      </c>
      <c r="I7195" s="1">
        <v>19.7</v>
      </c>
      <c r="J7195" s="1" t="s">
        <v>24</v>
      </c>
      <c r="K7195" s="1" t="s">
        <v>116</v>
      </c>
      <c r="L7195" s="1">
        <v>5</v>
      </c>
      <c r="P7195" s="2">
        <f t="shared" si="468"/>
        <v>46.3</v>
      </c>
      <c r="R7195" t="str">
        <f t="shared" si="470"/>
        <v/>
      </c>
    </row>
    <row r="7196" spans="1:18" ht="20.399999999999999" x14ac:dyDescent="0.35">
      <c r="A7196" s="1">
        <v>7194</v>
      </c>
      <c r="B7196" s="1" t="s">
        <v>263</v>
      </c>
      <c r="C7196" s="1" t="s">
        <v>34</v>
      </c>
      <c r="D7196" s="1">
        <v>2016</v>
      </c>
      <c r="E7196" s="1">
        <v>53590</v>
      </c>
      <c r="F7196" s="1" t="s">
        <v>28</v>
      </c>
      <c r="G7196" s="1" t="s">
        <v>35</v>
      </c>
      <c r="H7196" s="1" t="s">
        <v>18</v>
      </c>
      <c r="I7196" s="1">
        <v>21.9</v>
      </c>
      <c r="J7196" s="1" t="s">
        <v>24</v>
      </c>
      <c r="K7196" s="1" t="s">
        <v>264</v>
      </c>
      <c r="L7196" s="1">
        <v>4</v>
      </c>
      <c r="P7196" s="2">
        <f t="shared" si="468"/>
        <v>37.479999999999997</v>
      </c>
      <c r="R7196" t="str">
        <f t="shared" si="470"/>
        <v/>
      </c>
    </row>
    <row r="7197" spans="1:18" ht="20.399999999999999" x14ac:dyDescent="0.35">
      <c r="A7197" s="1">
        <v>7195</v>
      </c>
      <c r="B7197" s="1" t="s">
        <v>1118</v>
      </c>
      <c r="C7197" s="1" t="s">
        <v>27</v>
      </c>
      <c r="D7197" s="1">
        <v>2008</v>
      </c>
      <c r="E7197" s="1">
        <v>71467</v>
      </c>
      <c r="F7197" s="1" t="s">
        <v>28</v>
      </c>
      <c r="G7197" s="1" t="s">
        <v>17</v>
      </c>
      <c r="H7197" s="1" t="s">
        <v>18</v>
      </c>
      <c r="I7197" s="1">
        <v>19.809999999999999</v>
      </c>
      <c r="J7197" s="1" t="s">
        <v>24</v>
      </c>
      <c r="K7197" s="1" t="s">
        <v>351</v>
      </c>
      <c r="L7197" s="1">
        <v>5</v>
      </c>
      <c r="P7197" s="2">
        <f t="shared" si="468"/>
        <v>68.05</v>
      </c>
      <c r="R7197" t="str">
        <f t="shared" si="470"/>
        <v/>
      </c>
    </row>
    <row r="7198" spans="1:18" ht="20.399999999999999" x14ac:dyDescent="0.35">
      <c r="A7198" s="1">
        <v>7196</v>
      </c>
      <c r="B7198" s="1" t="s">
        <v>3075</v>
      </c>
      <c r="C7198" s="1" t="s">
        <v>53</v>
      </c>
      <c r="D7198" s="1">
        <v>2011</v>
      </c>
      <c r="E7198" s="1">
        <v>66287</v>
      </c>
      <c r="F7198" s="1" t="s">
        <v>28</v>
      </c>
      <c r="G7198" s="1" t="s">
        <v>17</v>
      </c>
      <c r="H7198" s="1" t="s">
        <v>18</v>
      </c>
      <c r="I7198" s="1">
        <v>19.7</v>
      </c>
      <c r="J7198" s="1" t="s">
        <v>24</v>
      </c>
      <c r="K7198" s="1" t="s">
        <v>116</v>
      </c>
      <c r="L7198" s="1">
        <v>5</v>
      </c>
      <c r="P7198" s="2">
        <f t="shared" si="468"/>
        <v>46.3</v>
      </c>
      <c r="R7198" t="str">
        <f t="shared" si="470"/>
        <v/>
      </c>
    </row>
    <row r="7199" spans="1:18" ht="20.399999999999999" x14ac:dyDescent="0.35">
      <c r="A7199" s="1">
        <v>7197</v>
      </c>
      <c r="B7199" s="1" t="s">
        <v>411</v>
      </c>
      <c r="C7199" s="1" t="s">
        <v>43</v>
      </c>
      <c r="D7199" s="1">
        <v>2012</v>
      </c>
      <c r="E7199" s="1">
        <v>85000</v>
      </c>
      <c r="F7199" s="1" t="s">
        <v>23</v>
      </c>
      <c r="G7199" s="1" t="s">
        <v>17</v>
      </c>
      <c r="H7199" s="1" t="s">
        <v>36</v>
      </c>
      <c r="I7199" s="1">
        <v>20</v>
      </c>
      <c r="J7199" s="1" t="s">
        <v>24</v>
      </c>
      <c r="K7199" s="1" t="s">
        <v>159</v>
      </c>
      <c r="L7199" s="1">
        <v>5</v>
      </c>
      <c r="P7199" s="2">
        <f t="shared" si="468"/>
        <v>68</v>
      </c>
      <c r="R7199" t="str">
        <f t="shared" si="470"/>
        <v/>
      </c>
    </row>
    <row r="7200" spans="1:18" ht="20.399999999999999" x14ac:dyDescent="0.35">
      <c r="A7200" s="1">
        <v>7198</v>
      </c>
      <c r="B7200" s="1" t="s">
        <v>3076</v>
      </c>
      <c r="C7200" s="1" t="s">
        <v>39</v>
      </c>
      <c r="D7200" s="1">
        <v>2012</v>
      </c>
      <c r="E7200" s="1">
        <v>147202</v>
      </c>
      <c r="F7200" s="1" t="s">
        <v>23</v>
      </c>
      <c r="G7200" s="1" t="s">
        <v>35</v>
      </c>
      <c r="H7200" s="1" t="s">
        <v>18</v>
      </c>
      <c r="I7200" s="1">
        <v>11.8</v>
      </c>
      <c r="J7200" s="1" t="s">
        <v>24</v>
      </c>
      <c r="K7200" s="1" t="s">
        <v>3077</v>
      </c>
      <c r="L7200" s="1">
        <v>7</v>
      </c>
      <c r="P7200" s="2">
        <f t="shared" si="468"/>
        <v>241.6</v>
      </c>
      <c r="R7200" t="str">
        <f t="shared" si="470"/>
        <v/>
      </c>
    </row>
    <row r="7201" spans="1:18" ht="20.399999999999999" x14ac:dyDescent="0.35">
      <c r="A7201" s="1">
        <v>7199</v>
      </c>
      <c r="B7201" s="1" t="s">
        <v>1404</v>
      </c>
      <c r="C7201" s="1" t="s">
        <v>34</v>
      </c>
      <c r="D7201" s="1">
        <v>2016</v>
      </c>
      <c r="E7201" s="1">
        <v>72566</v>
      </c>
      <c r="F7201" s="1" t="s">
        <v>23</v>
      </c>
      <c r="G7201" s="1" t="s">
        <v>17</v>
      </c>
      <c r="H7201" s="1" t="s">
        <v>18</v>
      </c>
      <c r="I7201" s="1">
        <v>26</v>
      </c>
      <c r="J7201" s="1" t="s">
        <v>24</v>
      </c>
      <c r="K7201" s="1" t="s">
        <v>69</v>
      </c>
      <c r="L7201" s="1">
        <v>5</v>
      </c>
      <c r="P7201" s="2">
        <f t="shared" si="468"/>
        <v>98.6</v>
      </c>
      <c r="R7201" t="str">
        <f t="shared" si="470"/>
        <v/>
      </c>
    </row>
    <row r="7202" spans="1:18" ht="20.399999999999999" x14ac:dyDescent="0.35">
      <c r="A7202" s="1">
        <v>7200</v>
      </c>
      <c r="B7202" s="1" t="s">
        <v>585</v>
      </c>
      <c r="C7202" s="1" t="s">
        <v>22</v>
      </c>
      <c r="D7202" s="1">
        <v>2015</v>
      </c>
      <c r="E7202" s="1">
        <v>190000</v>
      </c>
      <c r="F7202" s="1" t="s">
        <v>23</v>
      </c>
      <c r="G7202" s="1" t="s">
        <v>17</v>
      </c>
      <c r="H7202" s="1" t="s">
        <v>18</v>
      </c>
      <c r="I7202" s="1">
        <v>23.2</v>
      </c>
      <c r="J7202" s="1" t="s">
        <v>24</v>
      </c>
      <c r="K7202" s="1" t="s">
        <v>199</v>
      </c>
      <c r="L7202" s="1">
        <v>5</v>
      </c>
      <c r="P7202" s="2">
        <f t="shared" si="468"/>
        <v>73.94</v>
      </c>
      <c r="R7202" t="str">
        <f t="shared" si="470"/>
        <v/>
      </c>
    </row>
    <row r="7203" spans="1:18" ht="20.399999999999999" x14ac:dyDescent="0.35">
      <c r="A7203" s="1">
        <v>7201</v>
      </c>
      <c r="B7203" s="1" t="s">
        <v>1874</v>
      </c>
      <c r="C7203" s="1" t="s">
        <v>61</v>
      </c>
      <c r="D7203" s="1">
        <v>2017</v>
      </c>
      <c r="E7203" s="1">
        <v>25348</v>
      </c>
      <c r="F7203" s="1" t="s">
        <v>28</v>
      </c>
      <c r="G7203" s="1" t="s">
        <v>17</v>
      </c>
      <c r="H7203" s="1" t="s">
        <v>18</v>
      </c>
      <c r="I7203" s="1">
        <v>18.899999999999999</v>
      </c>
      <c r="J7203" s="1" t="s">
        <v>24</v>
      </c>
      <c r="K7203" s="1" t="s">
        <v>327</v>
      </c>
      <c r="L7203" s="1">
        <v>5</v>
      </c>
      <c r="P7203" s="2">
        <f t="shared" si="468"/>
        <v>81.86</v>
      </c>
      <c r="R7203" t="str">
        <f t="shared" si="470"/>
        <v/>
      </c>
    </row>
    <row r="7204" spans="1:18" ht="20.399999999999999" x14ac:dyDescent="0.35">
      <c r="A7204" s="1">
        <v>7202</v>
      </c>
      <c r="B7204" s="1" t="s">
        <v>559</v>
      </c>
      <c r="C7204" s="1" t="s">
        <v>61</v>
      </c>
      <c r="D7204" s="1">
        <v>2014</v>
      </c>
      <c r="E7204" s="1">
        <v>54000</v>
      </c>
      <c r="F7204" s="1" t="s">
        <v>28</v>
      </c>
      <c r="G7204" s="1" t="s">
        <v>35</v>
      </c>
      <c r="H7204" s="1" t="s">
        <v>18</v>
      </c>
      <c r="I7204" s="1">
        <v>18.899999999999999</v>
      </c>
      <c r="J7204" s="1" t="s">
        <v>24</v>
      </c>
      <c r="K7204" s="1" t="s">
        <v>110</v>
      </c>
      <c r="L7204" s="1">
        <v>5</v>
      </c>
      <c r="P7204" s="2">
        <f t="shared" si="468"/>
        <v>82</v>
      </c>
      <c r="R7204" t="str">
        <f t="shared" si="470"/>
        <v/>
      </c>
    </row>
    <row r="7205" spans="1:18" ht="20.399999999999999" x14ac:dyDescent="0.35">
      <c r="A7205" s="1">
        <v>7203</v>
      </c>
      <c r="B7205" s="1" t="s">
        <v>1858</v>
      </c>
      <c r="C7205" s="1" t="s">
        <v>74</v>
      </c>
      <c r="D7205" s="1">
        <v>2015</v>
      </c>
      <c r="E7205" s="1">
        <v>33000</v>
      </c>
      <c r="F7205" s="1" t="s">
        <v>28</v>
      </c>
      <c r="G7205" s="1" t="s">
        <v>17</v>
      </c>
      <c r="H7205" s="1" t="s">
        <v>18</v>
      </c>
      <c r="I7205" s="1">
        <v>18.600000000000001</v>
      </c>
      <c r="J7205" s="1" t="s">
        <v>24</v>
      </c>
      <c r="K7205" s="1" t="s">
        <v>368</v>
      </c>
      <c r="L7205" s="1">
        <v>5</v>
      </c>
      <c r="P7205" s="2">
        <f t="shared" si="468"/>
        <v>81.83</v>
      </c>
      <c r="R7205" t="str">
        <f t="shared" si="470"/>
        <v/>
      </c>
    </row>
    <row r="7206" spans="1:18" ht="20.399999999999999" x14ac:dyDescent="0.35">
      <c r="A7206" s="1">
        <v>7204</v>
      </c>
      <c r="B7206" s="1" t="s">
        <v>476</v>
      </c>
      <c r="C7206" s="1" t="s">
        <v>61</v>
      </c>
      <c r="D7206" s="1">
        <v>2011</v>
      </c>
      <c r="E7206" s="1">
        <v>58067</v>
      </c>
      <c r="F7206" s="1" t="s">
        <v>23</v>
      </c>
      <c r="G7206" s="1" t="s">
        <v>35</v>
      </c>
      <c r="H7206" s="1" t="s">
        <v>18</v>
      </c>
      <c r="I7206" s="1">
        <v>18.48</v>
      </c>
      <c r="J7206" s="1" t="s">
        <v>24</v>
      </c>
      <c r="K7206" s="1" t="s">
        <v>477</v>
      </c>
      <c r="L7206" s="1">
        <v>5</v>
      </c>
      <c r="P7206" s="2">
        <f t="shared" si="468"/>
        <v>177</v>
      </c>
      <c r="R7206" t="str">
        <f t="shared" si="470"/>
        <v/>
      </c>
    </row>
    <row r="7207" spans="1:18" ht="20.399999999999999" x14ac:dyDescent="0.35">
      <c r="A7207" s="1">
        <v>7205</v>
      </c>
      <c r="B7207" s="1" t="s">
        <v>344</v>
      </c>
      <c r="C7207" s="1" t="s">
        <v>34</v>
      </c>
      <c r="D7207" s="1">
        <v>2015</v>
      </c>
      <c r="E7207" s="1">
        <v>43020</v>
      </c>
      <c r="F7207" s="1" t="s">
        <v>23</v>
      </c>
      <c r="G7207" s="1" t="s">
        <v>35</v>
      </c>
      <c r="H7207" s="1" t="s">
        <v>18</v>
      </c>
      <c r="I7207" s="1">
        <v>13</v>
      </c>
      <c r="J7207" s="1" t="s">
        <v>24</v>
      </c>
      <c r="K7207" s="1" t="s">
        <v>345</v>
      </c>
      <c r="L7207" s="1">
        <v>5</v>
      </c>
      <c r="P7207" s="2">
        <f t="shared" si="468"/>
        <v>201.1</v>
      </c>
      <c r="R7207" t="str">
        <f t="shared" si="470"/>
        <v/>
      </c>
    </row>
    <row r="7208" spans="1:18" ht="20.399999999999999" x14ac:dyDescent="0.35">
      <c r="A7208" s="1">
        <v>7206</v>
      </c>
      <c r="B7208" s="1" t="s">
        <v>975</v>
      </c>
      <c r="C7208" s="1" t="s">
        <v>39</v>
      </c>
      <c r="D7208" s="1">
        <v>2014</v>
      </c>
      <c r="E7208" s="1">
        <v>27641</v>
      </c>
      <c r="F7208" s="1" t="s">
        <v>23</v>
      </c>
      <c r="G7208" s="1" t="s">
        <v>17</v>
      </c>
      <c r="H7208" s="1" t="s">
        <v>18</v>
      </c>
      <c r="I7208" s="1">
        <v>12.99</v>
      </c>
      <c r="J7208" s="1" t="s">
        <v>24</v>
      </c>
      <c r="K7208" s="1" t="s">
        <v>363</v>
      </c>
      <c r="L7208" s="1">
        <v>7</v>
      </c>
      <c r="P7208" s="2">
        <f t="shared" si="468"/>
        <v>100</v>
      </c>
      <c r="R7208" t="str">
        <f t="shared" si="470"/>
        <v/>
      </c>
    </row>
    <row r="7209" spans="1:18" ht="20.399999999999999" x14ac:dyDescent="0.35">
      <c r="A7209" s="1">
        <v>7207</v>
      </c>
      <c r="B7209" s="1" t="s">
        <v>462</v>
      </c>
      <c r="C7209" s="1" t="s">
        <v>39</v>
      </c>
      <c r="D7209" s="1">
        <v>2016</v>
      </c>
      <c r="E7209" s="1">
        <v>46372</v>
      </c>
      <c r="F7209" s="1" t="s">
        <v>23</v>
      </c>
      <c r="G7209" s="1" t="s">
        <v>17</v>
      </c>
      <c r="H7209" s="1" t="s">
        <v>18</v>
      </c>
      <c r="I7209" s="1">
        <v>26.59</v>
      </c>
      <c r="J7209" s="1" t="s">
        <v>24</v>
      </c>
      <c r="K7209" s="1" t="s">
        <v>51</v>
      </c>
      <c r="L7209" s="1">
        <v>5</v>
      </c>
      <c r="P7209" s="2">
        <f t="shared" si="468"/>
        <v>74</v>
      </c>
      <c r="R7209" t="str">
        <f t="shared" si="470"/>
        <v/>
      </c>
    </row>
    <row r="7210" spans="1:18" ht="20.399999999999999" x14ac:dyDescent="0.35">
      <c r="A7210" s="1">
        <v>7208</v>
      </c>
      <c r="B7210" s="1" t="s">
        <v>277</v>
      </c>
      <c r="C7210" s="1" t="s">
        <v>53</v>
      </c>
      <c r="D7210" s="1">
        <v>2016</v>
      </c>
      <c r="E7210" s="1">
        <v>27535</v>
      </c>
      <c r="F7210" s="1" t="s">
        <v>28</v>
      </c>
      <c r="G7210" s="1" t="s">
        <v>17</v>
      </c>
      <c r="H7210" s="1" t="s">
        <v>18</v>
      </c>
      <c r="I7210" s="1">
        <v>24.07</v>
      </c>
      <c r="J7210" s="1" t="s">
        <v>24</v>
      </c>
      <c r="K7210" s="1" t="s">
        <v>88</v>
      </c>
      <c r="L7210" s="1">
        <v>5</v>
      </c>
      <c r="M7210" s="1" t="s">
        <v>1887</v>
      </c>
      <c r="P7210" s="2">
        <f t="shared" si="468"/>
        <v>67.099999999999994</v>
      </c>
      <c r="Q7210">
        <f t="shared" si="469"/>
        <v>409000</v>
      </c>
      <c r="R7210">
        <f t="shared" si="470"/>
        <v>99.983594132029339</v>
      </c>
    </row>
    <row r="7211" spans="1:18" ht="20.399999999999999" x14ac:dyDescent="0.35">
      <c r="A7211" s="1">
        <v>7209</v>
      </c>
      <c r="B7211" s="1" t="s">
        <v>339</v>
      </c>
      <c r="C7211" s="1" t="s">
        <v>53</v>
      </c>
      <c r="D7211" s="1">
        <v>2016</v>
      </c>
      <c r="E7211" s="1">
        <v>55615</v>
      </c>
      <c r="F7211" s="1" t="s">
        <v>23</v>
      </c>
      <c r="G7211" s="1" t="s">
        <v>35</v>
      </c>
      <c r="H7211" s="1" t="s">
        <v>18</v>
      </c>
      <c r="I7211" s="1">
        <v>22.48</v>
      </c>
      <c r="J7211" s="1" t="s">
        <v>24</v>
      </c>
      <c r="K7211" s="1" t="s">
        <v>77</v>
      </c>
      <c r="L7211" s="1">
        <v>5</v>
      </c>
      <c r="M7211" s="1" t="s">
        <v>1466</v>
      </c>
      <c r="P7211" s="2">
        <f t="shared" si="468"/>
        <v>190</v>
      </c>
      <c r="Q7211">
        <f t="shared" si="469"/>
        <v>6787000</v>
      </c>
      <c r="R7211">
        <f t="shared" si="470"/>
        <v>99.997200530425815</v>
      </c>
    </row>
    <row r="7212" spans="1:18" ht="20.399999999999999" x14ac:dyDescent="0.35">
      <c r="A7212" s="1">
        <v>7210</v>
      </c>
      <c r="B7212" s="1" t="s">
        <v>1521</v>
      </c>
      <c r="C7212" s="1" t="s">
        <v>43</v>
      </c>
      <c r="D7212" s="1">
        <v>2017</v>
      </c>
      <c r="E7212" s="1">
        <v>19000</v>
      </c>
      <c r="F7212" s="1" t="s">
        <v>23</v>
      </c>
      <c r="G7212" s="1" t="s">
        <v>17</v>
      </c>
      <c r="H7212" s="1" t="s">
        <v>18</v>
      </c>
      <c r="I7212" s="1">
        <v>24.3</v>
      </c>
      <c r="J7212" s="1" t="s">
        <v>24</v>
      </c>
      <c r="K7212" s="1" t="s">
        <v>80</v>
      </c>
      <c r="L7212" s="1">
        <v>5</v>
      </c>
      <c r="P7212" s="2">
        <f t="shared" si="468"/>
        <v>88.5</v>
      </c>
      <c r="R7212" t="str">
        <f t="shared" si="470"/>
        <v/>
      </c>
    </row>
    <row r="7213" spans="1:18" ht="20.399999999999999" x14ac:dyDescent="0.35">
      <c r="A7213" s="1">
        <v>7211</v>
      </c>
      <c r="B7213" s="1" t="s">
        <v>3078</v>
      </c>
      <c r="C7213" s="1" t="s">
        <v>57</v>
      </c>
      <c r="D7213" s="1">
        <v>2010</v>
      </c>
      <c r="E7213" s="1">
        <v>47000</v>
      </c>
      <c r="F7213" s="1" t="s">
        <v>28</v>
      </c>
      <c r="G7213" s="1" t="s">
        <v>17</v>
      </c>
      <c r="H7213" s="1" t="s">
        <v>18</v>
      </c>
      <c r="I7213" s="1">
        <v>16.2</v>
      </c>
      <c r="J7213" s="1" t="s">
        <v>24</v>
      </c>
      <c r="K7213" s="1" t="s">
        <v>147</v>
      </c>
      <c r="L7213" s="1">
        <v>5</v>
      </c>
      <c r="P7213" s="2">
        <f t="shared" si="468"/>
        <v>103.2</v>
      </c>
      <c r="R7213" t="str">
        <f t="shared" si="470"/>
        <v/>
      </c>
    </row>
    <row r="7214" spans="1:18" ht="20.399999999999999" x14ac:dyDescent="0.35">
      <c r="A7214" s="1">
        <v>7212</v>
      </c>
      <c r="B7214" s="1" t="s">
        <v>475</v>
      </c>
      <c r="C7214" s="1" t="s">
        <v>61</v>
      </c>
      <c r="D7214" s="1">
        <v>2015</v>
      </c>
      <c r="E7214" s="1">
        <v>60595</v>
      </c>
      <c r="F7214" s="1" t="s">
        <v>28</v>
      </c>
      <c r="G7214" s="1" t="s">
        <v>17</v>
      </c>
      <c r="H7214" s="1" t="s">
        <v>18</v>
      </c>
      <c r="I7214" s="1">
        <v>17.399999999999999</v>
      </c>
      <c r="J7214" s="1" t="s">
        <v>24</v>
      </c>
      <c r="K7214" s="1" t="s">
        <v>201</v>
      </c>
      <c r="L7214" s="1">
        <v>5</v>
      </c>
      <c r="P7214" s="2">
        <f t="shared" si="468"/>
        <v>117.3</v>
      </c>
      <c r="R7214" t="str">
        <f t="shared" si="470"/>
        <v/>
      </c>
    </row>
    <row r="7215" spans="1:18" ht="20.399999999999999" x14ac:dyDescent="0.35">
      <c r="A7215" s="1">
        <v>7213</v>
      </c>
      <c r="B7215" s="1" t="s">
        <v>50</v>
      </c>
      <c r="C7215" s="1" t="s">
        <v>39</v>
      </c>
      <c r="D7215" s="1">
        <v>2013</v>
      </c>
      <c r="E7215" s="1">
        <v>170000</v>
      </c>
      <c r="F7215" s="1" t="s">
        <v>23</v>
      </c>
      <c r="G7215" s="1" t="s">
        <v>17</v>
      </c>
      <c r="H7215" s="1" t="s">
        <v>18</v>
      </c>
      <c r="I7215" s="1">
        <v>22.3</v>
      </c>
      <c r="J7215" s="1" t="s">
        <v>24</v>
      </c>
      <c r="K7215" s="1" t="s">
        <v>51</v>
      </c>
      <c r="L7215" s="1">
        <v>5</v>
      </c>
      <c r="P7215" s="2">
        <f t="shared" si="468"/>
        <v>74</v>
      </c>
      <c r="R7215" t="str">
        <f t="shared" si="470"/>
        <v/>
      </c>
    </row>
    <row r="7216" spans="1:18" ht="20.399999999999999" x14ac:dyDescent="0.35">
      <c r="A7216" s="1">
        <v>7214</v>
      </c>
      <c r="B7216" s="1" t="s">
        <v>2501</v>
      </c>
      <c r="C7216" s="1" t="s">
        <v>61</v>
      </c>
      <c r="D7216" s="1">
        <v>2017</v>
      </c>
      <c r="E7216" s="1">
        <v>14301</v>
      </c>
      <c r="F7216" s="1" t="s">
        <v>23</v>
      </c>
      <c r="G7216" s="1" t="s">
        <v>17</v>
      </c>
      <c r="H7216" s="1" t="s">
        <v>18</v>
      </c>
      <c r="I7216" s="1">
        <v>21.19</v>
      </c>
      <c r="J7216" s="1" t="s">
        <v>24</v>
      </c>
      <c r="K7216" s="1" t="s">
        <v>333</v>
      </c>
      <c r="L7216" s="1">
        <v>5</v>
      </c>
      <c r="P7216" s="2">
        <f t="shared" si="468"/>
        <v>88.73</v>
      </c>
      <c r="R7216" t="str">
        <f t="shared" si="470"/>
        <v/>
      </c>
    </row>
    <row r="7217" spans="1:18" ht="20.399999999999999" x14ac:dyDescent="0.35">
      <c r="A7217" s="1">
        <v>7215</v>
      </c>
      <c r="B7217" s="1" t="s">
        <v>1007</v>
      </c>
      <c r="C7217" s="1" t="s">
        <v>53</v>
      </c>
      <c r="D7217" s="1">
        <v>2015</v>
      </c>
      <c r="E7217" s="1">
        <v>42741</v>
      </c>
      <c r="F7217" s="1" t="s">
        <v>23</v>
      </c>
      <c r="G7217" s="1" t="s">
        <v>35</v>
      </c>
      <c r="H7217" s="1" t="s">
        <v>36</v>
      </c>
      <c r="I7217" s="1">
        <v>17.68</v>
      </c>
      <c r="J7217" s="1" t="s">
        <v>24</v>
      </c>
      <c r="K7217" s="1" t="s">
        <v>139</v>
      </c>
      <c r="L7217" s="1">
        <v>5</v>
      </c>
      <c r="P7217" s="2">
        <f t="shared" si="468"/>
        <v>174.33</v>
      </c>
      <c r="R7217" t="str">
        <f t="shared" si="470"/>
        <v/>
      </c>
    </row>
    <row r="7218" spans="1:18" ht="20.399999999999999" x14ac:dyDescent="0.35">
      <c r="A7218" s="1">
        <v>7216</v>
      </c>
      <c r="B7218" s="1" t="s">
        <v>879</v>
      </c>
      <c r="C7218" s="1" t="s">
        <v>61</v>
      </c>
      <c r="D7218" s="1">
        <v>2015</v>
      </c>
      <c r="E7218" s="1">
        <v>31000</v>
      </c>
      <c r="F7218" s="1" t="s">
        <v>23</v>
      </c>
      <c r="G7218" s="1" t="s">
        <v>35</v>
      </c>
      <c r="H7218" s="1" t="s">
        <v>36</v>
      </c>
      <c r="I7218" s="1">
        <v>15.97</v>
      </c>
      <c r="J7218" s="1" t="s">
        <v>24</v>
      </c>
      <c r="K7218" s="1" t="s">
        <v>321</v>
      </c>
      <c r="L7218" s="1">
        <v>5</v>
      </c>
      <c r="P7218" s="2">
        <f t="shared" si="468"/>
        <v>258</v>
      </c>
      <c r="R7218" t="str">
        <f t="shared" si="470"/>
        <v/>
      </c>
    </row>
    <row r="7219" spans="1:18" ht="20.399999999999999" x14ac:dyDescent="0.35">
      <c r="A7219" s="1">
        <v>7217</v>
      </c>
      <c r="B7219" s="1" t="s">
        <v>617</v>
      </c>
      <c r="C7219" s="1" t="s">
        <v>61</v>
      </c>
      <c r="D7219" s="1">
        <v>2017</v>
      </c>
      <c r="E7219" s="1">
        <v>11000</v>
      </c>
      <c r="F7219" s="1" t="s">
        <v>28</v>
      </c>
      <c r="G7219" s="1" t="s">
        <v>17</v>
      </c>
      <c r="H7219" s="1" t="s">
        <v>18</v>
      </c>
      <c r="I7219" s="1">
        <v>15.29</v>
      </c>
      <c r="J7219" s="1" t="s">
        <v>24</v>
      </c>
      <c r="K7219" s="1" t="s">
        <v>283</v>
      </c>
      <c r="L7219" s="1">
        <v>5</v>
      </c>
      <c r="P7219" s="2">
        <f t="shared" si="468"/>
        <v>121.3</v>
      </c>
      <c r="R7219" t="str">
        <f t="shared" si="470"/>
        <v/>
      </c>
    </row>
    <row r="7220" spans="1:18" ht="20.399999999999999" x14ac:dyDescent="0.35">
      <c r="A7220" s="1">
        <v>7218</v>
      </c>
      <c r="B7220" s="1" t="s">
        <v>3079</v>
      </c>
      <c r="C7220" s="1" t="s">
        <v>15</v>
      </c>
      <c r="D7220" s="1">
        <v>2018</v>
      </c>
      <c r="E7220" s="1">
        <v>3800</v>
      </c>
      <c r="F7220" s="1" t="s">
        <v>23</v>
      </c>
      <c r="G7220" s="1" t="s">
        <v>35</v>
      </c>
      <c r="H7220" s="1" t="s">
        <v>18</v>
      </c>
      <c r="I7220" s="1">
        <v>24.3</v>
      </c>
      <c r="J7220" s="1" t="s">
        <v>24</v>
      </c>
      <c r="K7220" s="1" t="s">
        <v>80</v>
      </c>
      <c r="L7220" s="1">
        <v>5</v>
      </c>
      <c r="M7220" s="1" t="s">
        <v>3080</v>
      </c>
      <c r="P7220" s="2">
        <f t="shared" si="468"/>
        <v>88.5</v>
      </c>
      <c r="Q7220">
        <f t="shared" si="469"/>
        <v>1246000</v>
      </c>
      <c r="R7220">
        <f t="shared" si="470"/>
        <v>99.992897271268049</v>
      </c>
    </row>
    <row r="7221" spans="1:18" ht="20.399999999999999" x14ac:dyDescent="0.35">
      <c r="A7221" s="1">
        <v>7219</v>
      </c>
      <c r="B7221" s="1" t="s">
        <v>1272</v>
      </c>
      <c r="C7221" s="1" t="s">
        <v>34</v>
      </c>
      <c r="D7221" s="1">
        <v>2009</v>
      </c>
      <c r="E7221" s="1">
        <v>44702</v>
      </c>
      <c r="F7221" s="1" t="s">
        <v>28</v>
      </c>
      <c r="G7221" s="1" t="s">
        <v>17</v>
      </c>
      <c r="H7221" s="1" t="s">
        <v>18</v>
      </c>
      <c r="I7221" s="1">
        <v>16.600000000000001</v>
      </c>
      <c r="J7221" s="1" t="s">
        <v>24</v>
      </c>
      <c r="K7221" s="1" t="s">
        <v>159</v>
      </c>
      <c r="L7221" s="1">
        <v>5</v>
      </c>
      <c r="P7221" s="2">
        <f t="shared" si="468"/>
        <v>68</v>
      </c>
      <c r="R7221" t="str">
        <f t="shared" si="470"/>
        <v/>
      </c>
    </row>
    <row r="7222" spans="1:18" ht="20.399999999999999" x14ac:dyDescent="0.35">
      <c r="A7222" s="1">
        <v>7220</v>
      </c>
      <c r="B7222" s="1" t="s">
        <v>2576</v>
      </c>
      <c r="C7222" s="1" t="s">
        <v>61</v>
      </c>
      <c r="D7222" s="1">
        <v>2017</v>
      </c>
      <c r="E7222" s="1">
        <v>14300</v>
      </c>
      <c r="F7222" s="1" t="s">
        <v>23</v>
      </c>
      <c r="G7222" s="1" t="s">
        <v>35</v>
      </c>
      <c r="H7222" s="1" t="s">
        <v>18</v>
      </c>
      <c r="I7222" s="1">
        <v>28.4</v>
      </c>
      <c r="J7222" s="1" t="s">
        <v>24</v>
      </c>
      <c r="K7222" s="1" t="s">
        <v>1043</v>
      </c>
      <c r="L7222" s="1">
        <v>5</v>
      </c>
      <c r="M7222" s="1" t="s">
        <v>3081</v>
      </c>
      <c r="P7222" s="2">
        <f t="shared" si="468"/>
        <v>73.75</v>
      </c>
      <c r="Q7222">
        <f t="shared" si="469"/>
        <v>911000</v>
      </c>
      <c r="R7222">
        <f t="shared" si="470"/>
        <v>99.991904500548841</v>
      </c>
    </row>
    <row r="7223" spans="1:18" ht="20.399999999999999" x14ac:dyDescent="0.35">
      <c r="A7223" s="1">
        <v>7221</v>
      </c>
      <c r="B7223" s="1" t="s">
        <v>2150</v>
      </c>
      <c r="C7223" s="1" t="s">
        <v>34</v>
      </c>
      <c r="D7223" s="1">
        <v>2018</v>
      </c>
      <c r="E7223" s="1">
        <v>31542</v>
      </c>
      <c r="F7223" s="1" t="s">
        <v>28</v>
      </c>
      <c r="G7223" s="1" t="s">
        <v>17</v>
      </c>
      <c r="H7223" s="1" t="s">
        <v>18</v>
      </c>
      <c r="I7223" s="1">
        <v>17.399999999999999</v>
      </c>
      <c r="J7223" s="1" t="s">
        <v>24</v>
      </c>
      <c r="K7223" s="1" t="s">
        <v>201</v>
      </c>
      <c r="L7223" s="1">
        <v>5</v>
      </c>
      <c r="M7223" s="1" t="s">
        <v>2567</v>
      </c>
      <c r="P7223" s="2">
        <f t="shared" si="468"/>
        <v>117.3</v>
      </c>
      <c r="Q7223">
        <f t="shared" si="469"/>
        <v>1268000</v>
      </c>
      <c r="R7223">
        <f t="shared" si="470"/>
        <v>99.990749211356473</v>
      </c>
    </row>
    <row r="7224" spans="1:18" ht="20.399999999999999" x14ac:dyDescent="0.35">
      <c r="A7224" s="1">
        <v>7222</v>
      </c>
      <c r="B7224" s="1" t="s">
        <v>492</v>
      </c>
      <c r="C7224" s="1" t="s">
        <v>27</v>
      </c>
      <c r="D7224" s="1">
        <v>2015</v>
      </c>
      <c r="E7224" s="1">
        <v>31717</v>
      </c>
      <c r="F7224" s="1" t="s">
        <v>28</v>
      </c>
      <c r="G7224" s="1" t="s">
        <v>35</v>
      </c>
      <c r="H7224" s="1" t="s">
        <v>18</v>
      </c>
      <c r="I7224" s="1">
        <v>23.1</v>
      </c>
      <c r="J7224" s="1" t="s">
        <v>24</v>
      </c>
      <c r="K7224" s="1" t="s">
        <v>398</v>
      </c>
      <c r="L7224" s="1">
        <v>5</v>
      </c>
      <c r="P7224" s="2">
        <f t="shared" si="468"/>
        <v>67.040000000000006</v>
      </c>
      <c r="R7224" t="str">
        <f t="shared" si="470"/>
        <v/>
      </c>
    </row>
    <row r="7225" spans="1:18" ht="20.399999999999999" x14ac:dyDescent="0.35">
      <c r="A7225" s="1">
        <v>7223</v>
      </c>
      <c r="B7225" s="1" t="s">
        <v>2254</v>
      </c>
      <c r="C7225" s="1" t="s">
        <v>53</v>
      </c>
      <c r="D7225" s="1">
        <v>2011</v>
      </c>
      <c r="E7225" s="1">
        <v>99120</v>
      </c>
      <c r="F7225" s="1" t="s">
        <v>23</v>
      </c>
      <c r="G7225" s="1" t="s">
        <v>17</v>
      </c>
      <c r="H7225" s="1" t="s">
        <v>18</v>
      </c>
      <c r="I7225" s="1">
        <v>11.5</v>
      </c>
      <c r="J7225" s="1" t="s">
        <v>24</v>
      </c>
      <c r="K7225" s="1" t="s">
        <v>911</v>
      </c>
      <c r="L7225" s="1">
        <v>7</v>
      </c>
      <c r="P7225" s="2">
        <f t="shared" si="468"/>
        <v>147.9</v>
      </c>
      <c r="R7225" t="str">
        <f t="shared" si="470"/>
        <v/>
      </c>
    </row>
    <row r="7226" spans="1:18" ht="20.399999999999999" x14ac:dyDescent="0.35">
      <c r="A7226" s="1">
        <v>7224</v>
      </c>
      <c r="B7226" s="1" t="s">
        <v>2852</v>
      </c>
      <c r="C7226" s="1" t="s">
        <v>27</v>
      </c>
      <c r="D7226" s="1">
        <v>2016</v>
      </c>
      <c r="E7226" s="1">
        <v>36000</v>
      </c>
      <c r="F7226" s="1" t="s">
        <v>28</v>
      </c>
      <c r="G7226" s="1" t="s">
        <v>17</v>
      </c>
      <c r="H7226" s="1" t="s">
        <v>18</v>
      </c>
      <c r="I7226" s="1">
        <v>19.829999999999998</v>
      </c>
      <c r="J7226" s="1" t="s">
        <v>24</v>
      </c>
      <c r="K7226" s="1" t="s">
        <v>223</v>
      </c>
      <c r="L7226" s="1">
        <v>5</v>
      </c>
      <c r="M7226" s="1" t="s">
        <v>3082</v>
      </c>
      <c r="P7226" s="2">
        <f t="shared" si="468"/>
        <v>67</v>
      </c>
      <c r="Q7226">
        <f t="shared" si="469"/>
        <v>553000</v>
      </c>
      <c r="R7226">
        <f t="shared" si="470"/>
        <v>99.987884267631102</v>
      </c>
    </row>
    <row r="7227" spans="1:18" ht="20.399999999999999" x14ac:dyDescent="0.35">
      <c r="A7227" s="1">
        <v>7225</v>
      </c>
      <c r="B7227" s="1" t="s">
        <v>3083</v>
      </c>
      <c r="C7227" s="1" t="s">
        <v>61</v>
      </c>
      <c r="D7227" s="1">
        <v>2010</v>
      </c>
      <c r="E7227" s="1">
        <v>40000</v>
      </c>
      <c r="F7227" s="1" t="s">
        <v>28</v>
      </c>
      <c r="G7227" s="1" t="s">
        <v>17</v>
      </c>
      <c r="H7227" s="1" t="s">
        <v>18</v>
      </c>
      <c r="I7227" s="1">
        <v>13.1</v>
      </c>
      <c r="J7227" s="1" t="s">
        <v>24</v>
      </c>
      <c r="K7227" s="1" t="s">
        <v>1287</v>
      </c>
      <c r="L7227" s="1">
        <v>5</v>
      </c>
      <c r="P7227" s="2">
        <f t="shared" si="468"/>
        <v>157.80000000000001</v>
      </c>
      <c r="R7227" t="str">
        <f t="shared" si="470"/>
        <v/>
      </c>
    </row>
    <row r="7228" spans="1:18" ht="20.399999999999999" x14ac:dyDescent="0.35">
      <c r="A7228" s="1">
        <v>7226</v>
      </c>
      <c r="B7228" s="1" t="s">
        <v>1070</v>
      </c>
      <c r="C7228" s="1" t="s">
        <v>129</v>
      </c>
      <c r="D7228" s="1">
        <v>2014</v>
      </c>
      <c r="E7228" s="1">
        <v>41000</v>
      </c>
      <c r="F7228" s="1" t="s">
        <v>28</v>
      </c>
      <c r="G7228" s="1" t="s">
        <v>17</v>
      </c>
      <c r="H7228" s="1" t="s">
        <v>18</v>
      </c>
      <c r="I7228" s="1">
        <v>0</v>
      </c>
      <c r="J7228" s="1" t="s">
        <v>24</v>
      </c>
      <c r="K7228" s="1" t="s">
        <v>536</v>
      </c>
      <c r="L7228" s="1">
        <v>5</v>
      </c>
      <c r="P7228" s="2">
        <f t="shared" si="468"/>
        <v>62</v>
      </c>
      <c r="R7228" t="str">
        <f t="shared" si="470"/>
        <v/>
      </c>
    </row>
    <row r="7229" spans="1:18" ht="20.399999999999999" x14ac:dyDescent="0.35">
      <c r="A7229" s="1">
        <v>7227</v>
      </c>
      <c r="B7229" s="1" t="s">
        <v>745</v>
      </c>
      <c r="C7229" s="1" t="s">
        <v>27</v>
      </c>
      <c r="D7229" s="1">
        <v>2007</v>
      </c>
      <c r="E7229" s="1">
        <v>160000</v>
      </c>
      <c r="F7229" s="1" t="s">
        <v>23</v>
      </c>
      <c r="G7229" s="1" t="s">
        <v>17</v>
      </c>
      <c r="H7229" s="1" t="s">
        <v>36</v>
      </c>
      <c r="I7229" s="1">
        <v>19.2</v>
      </c>
      <c r="J7229" s="1" t="s">
        <v>24</v>
      </c>
      <c r="K7229" s="1" t="s">
        <v>394</v>
      </c>
      <c r="L7229" s="1">
        <v>5</v>
      </c>
      <c r="P7229" s="2">
        <f t="shared" si="468"/>
        <v>65</v>
      </c>
      <c r="R7229" t="str">
        <f t="shared" si="470"/>
        <v/>
      </c>
    </row>
    <row r="7230" spans="1:18" ht="20.399999999999999" x14ac:dyDescent="0.35">
      <c r="A7230" s="1">
        <v>7228</v>
      </c>
      <c r="B7230" s="1" t="s">
        <v>3084</v>
      </c>
      <c r="C7230" s="1" t="s">
        <v>22</v>
      </c>
      <c r="D7230" s="1">
        <v>2016</v>
      </c>
      <c r="E7230" s="1">
        <v>41413</v>
      </c>
      <c r="F7230" s="1" t="s">
        <v>23</v>
      </c>
      <c r="G7230" s="1" t="s">
        <v>17</v>
      </c>
      <c r="H7230" s="1" t="s">
        <v>18</v>
      </c>
      <c r="I7230" s="1">
        <v>27.28</v>
      </c>
      <c r="J7230" s="1" t="s">
        <v>24</v>
      </c>
      <c r="K7230" s="1" t="s">
        <v>165</v>
      </c>
      <c r="L7230" s="1">
        <v>5</v>
      </c>
      <c r="M7230" s="1" t="s">
        <v>3085</v>
      </c>
      <c r="P7230" s="2">
        <f t="shared" si="468"/>
        <v>69</v>
      </c>
      <c r="Q7230">
        <f t="shared" si="469"/>
        <v>706000</v>
      </c>
      <c r="R7230">
        <f t="shared" si="470"/>
        <v>99.990226628895186</v>
      </c>
    </row>
    <row r="7231" spans="1:18" ht="20.399999999999999" x14ac:dyDescent="0.35">
      <c r="A7231" s="1">
        <v>7229</v>
      </c>
      <c r="B7231" s="1" t="s">
        <v>85</v>
      </c>
      <c r="C7231" s="1" t="s">
        <v>15</v>
      </c>
      <c r="D7231" s="1">
        <v>2011</v>
      </c>
      <c r="E7231" s="1">
        <v>67500</v>
      </c>
      <c r="F7231" s="1" t="s">
        <v>28</v>
      </c>
      <c r="G7231" s="1" t="s">
        <v>35</v>
      </c>
      <c r="H7231" s="1" t="s">
        <v>36</v>
      </c>
      <c r="I7231" s="1">
        <v>14.4</v>
      </c>
      <c r="J7231" s="1" t="s">
        <v>24</v>
      </c>
      <c r="K7231" s="1" t="s">
        <v>49</v>
      </c>
      <c r="L7231" s="1">
        <v>5</v>
      </c>
      <c r="P7231" s="2">
        <f t="shared" si="468"/>
        <v>103.6</v>
      </c>
      <c r="R7231" t="str">
        <f t="shared" si="470"/>
        <v/>
      </c>
    </row>
    <row r="7232" spans="1:18" ht="20.399999999999999" x14ac:dyDescent="0.35">
      <c r="A7232" s="1">
        <v>7230</v>
      </c>
      <c r="B7232" s="1" t="s">
        <v>763</v>
      </c>
      <c r="C7232" s="1" t="s">
        <v>22</v>
      </c>
      <c r="D7232" s="1">
        <v>2014</v>
      </c>
      <c r="E7232" s="1">
        <v>30315</v>
      </c>
      <c r="F7232" s="1" t="s">
        <v>28</v>
      </c>
      <c r="G7232" s="1" t="s">
        <v>17</v>
      </c>
      <c r="H7232" s="1" t="s">
        <v>18</v>
      </c>
      <c r="I7232" s="1">
        <v>18.600000000000001</v>
      </c>
      <c r="J7232" s="1" t="s">
        <v>24</v>
      </c>
      <c r="K7232" s="1" t="s">
        <v>368</v>
      </c>
      <c r="L7232" s="1">
        <v>5</v>
      </c>
      <c r="P7232" s="2">
        <f t="shared" si="468"/>
        <v>81.83</v>
      </c>
      <c r="R7232" t="str">
        <f t="shared" si="470"/>
        <v/>
      </c>
    </row>
    <row r="7233" spans="1:18" ht="20.399999999999999" x14ac:dyDescent="0.35">
      <c r="A7233" s="1">
        <v>7231</v>
      </c>
      <c r="B7233" s="1" t="s">
        <v>3086</v>
      </c>
      <c r="C7233" s="1" t="s">
        <v>53</v>
      </c>
      <c r="D7233" s="1">
        <v>2017</v>
      </c>
      <c r="E7233" s="1">
        <v>39015</v>
      </c>
      <c r="F7233" s="1" t="s">
        <v>28</v>
      </c>
      <c r="G7233" s="1" t="s">
        <v>17</v>
      </c>
      <c r="H7233" s="1" t="s">
        <v>18</v>
      </c>
      <c r="I7233" s="1">
        <v>17</v>
      </c>
      <c r="J7233" s="1" t="s">
        <v>24</v>
      </c>
      <c r="K7233" s="1" t="s">
        <v>1111</v>
      </c>
      <c r="L7233" s="1">
        <v>5</v>
      </c>
      <c r="M7233" s="1" t="s">
        <v>2203</v>
      </c>
      <c r="P7233" s="2">
        <f t="shared" si="468"/>
        <v>121.36</v>
      </c>
      <c r="Q7233">
        <f t="shared" si="469"/>
        <v>878999.99999999988</v>
      </c>
      <c r="R7233">
        <f t="shared" si="470"/>
        <v>99.986193401592715</v>
      </c>
    </row>
    <row r="7234" spans="1:18" ht="20.399999999999999" x14ac:dyDescent="0.35">
      <c r="A7234" s="1">
        <v>7232</v>
      </c>
      <c r="B7234" s="1" t="s">
        <v>3087</v>
      </c>
      <c r="C7234" s="1" t="s">
        <v>15</v>
      </c>
      <c r="D7234" s="1">
        <v>2018</v>
      </c>
      <c r="E7234" s="1">
        <v>6000</v>
      </c>
      <c r="F7234" s="1" t="s">
        <v>28</v>
      </c>
      <c r="G7234" s="1" t="s">
        <v>17</v>
      </c>
      <c r="H7234" s="1" t="s">
        <v>18</v>
      </c>
      <c r="I7234" s="1">
        <v>16</v>
      </c>
      <c r="J7234" s="1" t="s">
        <v>24</v>
      </c>
      <c r="K7234" s="1" t="s">
        <v>853</v>
      </c>
      <c r="L7234" s="1">
        <v>5</v>
      </c>
      <c r="M7234" s="1" t="s">
        <v>3088</v>
      </c>
      <c r="P7234" s="2">
        <f t="shared" si="468"/>
        <v>160</v>
      </c>
      <c r="Q7234">
        <f t="shared" si="469"/>
        <v>1816000</v>
      </c>
      <c r="R7234">
        <f t="shared" si="470"/>
        <v>99.991189427312776</v>
      </c>
    </row>
    <row r="7235" spans="1:18" ht="20.399999999999999" x14ac:dyDescent="0.35">
      <c r="A7235" s="1">
        <v>7233</v>
      </c>
      <c r="B7235" s="1" t="s">
        <v>970</v>
      </c>
      <c r="C7235" s="1" t="s">
        <v>74</v>
      </c>
      <c r="D7235" s="1">
        <v>2014</v>
      </c>
      <c r="E7235" s="1">
        <v>21143</v>
      </c>
      <c r="F7235" s="1" t="s">
        <v>23</v>
      </c>
      <c r="G7235" s="1" t="s">
        <v>35</v>
      </c>
      <c r="H7235" s="1" t="s">
        <v>18</v>
      </c>
      <c r="I7235" s="1">
        <v>16.55</v>
      </c>
      <c r="J7235" s="1" t="s">
        <v>24</v>
      </c>
      <c r="K7235" s="1" t="s">
        <v>867</v>
      </c>
      <c r="L7235" s="1">
        <v>5</v>
      </c>
      <c r="P7235" s="2">
        <f t="shared" ref="P7235:P7254" si="471">--LEFT(K7235, FIND(" ", K7235) - 1)</f>
        <v>147.51</v>
      </c>
      <c r="R7235" t="str">
        <f t="shared" si="470"/>
        <v/>
      </c>
    </row>
    <row r="7236" spans="1:18" ht="20.399999999999999" x14ac:dyDescent="0.35">
      <c r="A7236" s="1">
        <v>7234</v>
      </c>
      <c r="B7236" s="1" t="s">
        <v>469</v>
      </c>
      <c r="C7236" s="1" t="s">
        <v>53</v>
      </c>
      <c r="D7236" s="1">
        <v>2013</v>
      </c>
      <c r="E7236" s="1">
        <v>42203</v>
      </c>
      <c r="F7236" s="1" t="s">
        <v>28</v>
      </c>
      <c r="G7236" s="1" t="s">
        <v>17</v>
      </c>
      <c r="H7236" s="1" t="s">
        <v>18</v>
      </c>
      <c r="I7236" s="1">
        <v>17.100000000000001</v>
      </c>
      <c r="J7236" s="1" t="s">
        <v>24</v>
      </c>
      <c r="K7236" s="1" t="s">
        <v>283</v>
      </c>
      <c r="L7236" s="1">
        <v>5</v>
      </c>
      <c r="P7236" s="2">
        <f t="shared" si="471"/>
        <v>121.3</v>
      </c>
      <c r="R7236" t="str">
        <f t="shared" si="470"/>
        <v/>
      </c>
    </row>
    <row r="7237" spans="1:18" ht="20.399999999999999" x14ac:dyDescent="0.35">
      <c r="A7237" s="1">
        <v>7235</v>
      </c>
      <c r="B7237" s="1" t="s">
        <v>793</v>
      </c>
      <c r="C7237" s="1" t="s">
        <v>53</v>
      </c>
      <c r="D7237" s="1">
        <v>2017</v>
      </c>
      <c r="E7237" s="1">
        <v>21380</v>
      </c>
      <c r="F7237" s="1" t="s">
        <v>23</v>
      </c>
      <c r="G7237" s="1" t="s">
        <v>17</v>
      </c>
      <c r="H7237" s="1" t="s">
        <v>18</v>
      </c>
      <c r="I7237" s="1">
        <v>24.3</v>
      </c>
      <c r="J7237" s="1" t="s">
        <v>24</v>
      </c>
      <c r="K7237" s="1" t="s">
        <v>80</v>
      </c>
      <c r="L7237" s="1">
        <v>5</v>
      </c>
      <c r="M7237" s="1" t="s">
        <v>90</v>
      </c>
      <c r="P7237" s="2">
        <f t="shared" si="471"/>
        <v>88.5</v>
      </c>
      <c r="Q7237">
        <f t="shared" si="469"/>
        <v>1057000</v>
      </c>
      <c r="R7237">
        <f t="shared" si="470"/>
        <v>99.991627246925262</v>
      </c>
    </row>
    <row r="7238" spans="1:18" ht="20.399999999999999" x14ac:dyDescent="0.35">
      <c r="A7238" s="1">
        <v>7236</v>
      </c>
      <c r="B7238" s="1" t="s">
        <v>3089</v>
      </c>
      <c r="C7238" s="1" t="s">
        <v>53</v>
      </c>
      <c r="D7238" s="1">
        <v>2018</v>
      </c>
      <c r="E7238" s="1">
        <v>23955</v>
      </c>
      <c r="F7238" s="1" t="s">
        <v>28</v>
      </c>
      <c r="G7238" s="1" t="s">
        <v>17</v>
      </c>
      <c r="H7238" s="1" t="s">
        <v>18</v>
      </c>
      <c r="I7238" s="1">
        <v>18.600000000000001</v>
      </c>
      <c r="J7238" s="1" t="s">
        <v>24</v>
      </c>
      <c r="K7238" s="1" t="s">
        <v>327</v>
      </c>
      <c r="L7238" s="1">
        <v>5</v>
      </c>
      <c r="M7238" s="1" t="s">
        <v>2964</v>
      </c>
      <c r="P7238" s="2">
        <f t="shared" si="471"/>
        <v>81.86</v>
      </c>
      <c r="Q7238">
        <f t="shared" si="469"/>
        <v>708000</v>
      </c>
      <c r="R7238">
        <f t="shared" si="470"/>
        <v>99.988437853107342</v>
      </c>
    </row>
    <row r="7239" spans="1:18" ht="20.399999999999999" x14ac:dyDescent="0.35">
      <c r="A7239" s="1">
        <v>7237</v>
      </c>
      <c r="B7239" s="1" t="s">
        <v>68</v>
      </c>
      <c r="C7239" s="1" t="s">
        <v>57</v>
      </c>
      <c r="D7239" s="1">
        <v>2013</v>
      </c>
      <c r="E7239" s="1">
        <v>38568</v>
      </c>
      <c r="F7239" s="1" t="s">
        <v>23</v>
      </c>
      <c r="G7239" s="1" t="s">
        <v>17</v>
      </c>
      <c r="H7239" s="1" t="s">
        <v>18</v>
      </c>
      <c r="I7239" s="1">
        <v>25.8</v>
      </c>
      <c r="J7239" s="1" t="s">
        <v>24</v>
      </c>
      <c r="K7239" s="1" t="s">
        <v>69</v>
      </c>
      <c r="L7239" s="1">
        <v>5</v>
      </c>
      <c r="P7239" s="2">
        <f t="shared" si="471"/>
        <v>98.6</v>
      </c>
      <c r="R7239" t="str">
        <f t="shared" si="470"/>
        <v/>
      </c>
    </row>
    <row r="7240" spans="1:18" ht="20.399999999999999" x14ac:dyDescent="0.35">
      <c r="A7240" s="1">
        <v>7238</v>
      </c>
      <c r="B7240" s="1" t="s">
        <v>970</v>
      </c>
      <c r="C7240" s="1" t="s">
        <v>39</v>
      </c>
      <c r="D7240" s="1">
        <v>2011</v>
      </c>
      <c r="E7240" s="1">
        <v>64000</v>
      </c>
      <c r="F7240" s="1" t="s">
        <v>23</v>
      </c>
      <c r="G7240" s="1" t="s">
        <v>35</v>
      </c>
      <c r="H7240" s="1" t="s">
        <v>18</v>
      </c>
      <c r="I7240" s="1">
        <v>16.55</v>
      </c>
      <c r="J7240" s="1" t="s">
        <v>24</v>
      </c>
      <c r="K7240" s="1" t="s">
        <v>867</v>
      </c>
      <c r="L7240" s="1">
        <v>5</v>
      </c>
      <c r="P7240" s="2">
        <f t="shared" si="471"/>
        <v>147.51</v>
      </c>
      <c r="R7240" t="str">
        <f t="shared" si="470"/>
        <v/>
      </c>
    </row>
    <row r="7241" spans="1:18" ht="20.399999999999999" x14ac:dyDescent="0.35">
      <c r="A7241" s="1">
        <v>7239</v>
      </c>
      <c r="B7241" s="1" t="s">
        <v>1839</v>
      </c>
      <c r="C7241" s="1" t="s">
        <v>39</v>
      </c>
      <c r="D7241" s="1">
        <v>2014</v>
      </c>
      <c r="E7241" s="1">
        <v>57000</v>
      </c>
      <c r="F7241" s="1" t="s">
        <v>28</v>
      </c>
      <c r="G7241" s="1" t="s">
        <v>35</v>
      </c>
      <c r="H7241" s="1" t="s">
        <v>18</v>
      </c>
      <c r="I7241" s="1">
        <v>15.5</v>
      </c>
      <c r="J7241" s="1" t="s">
        <v>24</v>
      </c>
      <c r="K7241" s="1" t="s">
        <v>196</v>
      </c>
      <c r="L7241" s="1">
        <v>5</v>
      </c>
      <c r="P7241" s="2">
        <f t="shared" si="471"/>
        <v>86.7</v>
      </c>
      <c r="R7241" t="str">
        <f t="shared" si="470"/>
        <v/>
      </c>
    </row>
    <row r="7242" spans="1:18" ht="20.399999999999999" x14ac:dyDescent="0.35">
      <c r="A7242" s="1">
        <v>7240</v>
      </c>
      <c r="B7242" s="1" t="s">
        <v>2420</v>
      </c>
      <c r="C7242" s="1" t="s">
        <v>34</v>
      </c>
      <c r="D7242" s="1">
        <v>2017</v>
      </c>
      <c r="E7242" s="1">
        <v>44556</v>
      </c>
      <c r="F7242" s="1" t="s">
        <v>23</v>
      </c>
      <c r="G7242" s="1" t="s">
        <v>17</v>
      </c>
      <c r="H7242" s="1" t="s">
        <v>18</v>
      </c>
      <c r="I7242" s="1">
        <v>27.3</v>
      </c>
      <c r="J7242" s="1" t="s">
        <v>24</v>
      </c>
      <c r="K7242" s="1" t="s">
        <v>69</v>
      </c>
      <c r="L7242" s="1">
        <v>5</v>
      </c>
      <c r="P7242" s="2">
        <f t="shared" si="471"/>
        <v>98.6</v>
      </c>
      <c r="R7242" t="str">
        <f t="shared" si="470"/>
        <v/>
      </c>
    </row>
    <row r="7243" spans="1:18" ht="20.399999999999999" x14ac:dyDescent="0.35">
      <c r="A7243" s="1">
        <v>7241</v>
      </c>
      <c r="B7243" s="1" t="s">
        <v>597</v>
      </c>
      <c r="C7243" s="1" t="s">
        <v>61</v>
      </c>
      <c r="D7243" s="1">
        <v>2012</v>
      </c>
      <c r="E7243" s="1">
        <v>80000</v>
      </c>
      <c r="F7243" s="1" t="s">
        <v>23</v>
      </c>
      <c r="G7243" s="1" t="s">
        <v>35</v>
      </c>
      <c r="H7243" s="1" t="s">
        <v>18</v>
      </c>
      <c r="I7243" s="1">
        <v>16.73</v>
      </c>
      <c r="J7243" s="1" t="s">
        <v>24</v>
      </c>
      <c r="K7243" s="1" t="s">
        <v>203</v>
      </c>
      <c r="L7243" s="1">
        <v>5</v>
      </c>
      <c r="P7243" s="2">
        <f t="shared" si="471"/>
        <v>218</v>
      </c>
      <c r="R7243" t="str">
        <f t="shared" si="470"/>
        <v/>
      </c>
    </row>
    <row r="7244" spans="1:18" ht="20.399999999999999" x14ac:dyDescent="0.35">
      <c r="A7244" s="1">
        <v>7242</v>
      </c>
      <c r="B7244" s="1" t="s">
        <v>1108</v>
      </c>
      <c r="C7244" s="1" t="s">
        <v>57</v>
      </c>
      <c r="D7244" s="1">
        <v>2015</v>
      </c>
      <c r="E7244" s="1">
        <v>39000</v>
      </c>
      <c r="F7244" s="1" t="s">
        <v>28</v>
      </c>
      <c r="G7244" s="1" t="s">
        <v>17</v>
      </c>
      <c r="H7244" s="1" t="s">
        <v>18</v>
      </c>
      <c r="I7244" s="1">
        <v>18.899999999999999</v>
      </c>
      <c r="J7244" s="1" t="s">
        <v>24</v>
      </c>
      <c r="K7244" s="1" t="s">
        <v>110</v>
      </c>
      <c r="L7244" s="1">
        <v>5</v>
      </c>
      <c r="P7244" s="2">
        <f t="shared" si="471"/>
        <v>82</v>
      </c>
      <c r="R7244" t="str">
        <f t="shared" si="470"/>
        <v/>
      </c>
    </row>
    <row r="7245" spans="1:18" ht="20.399999999999999" x14ac:dyDescent="0.35">
      <c r="A7245" s="1">
        <v>7243</v>
      </c>
      <c r="B7245" s="1" t="s">
        <v>361</v>
      </c>
      <c r="C7245" s="1" t="s">
        <v>27</v>
      </c>
      <c r="D7245" s="1">
        <v>2015</v>
      </c>
      <c r="E7245" s="1">
        <v>70000</v>
      </c>
      <c r="F7245" s="1" t="s">
        <v>23</v>
      </c>
      <c r="G7245" s="1" t="s">
        <v>17</v>
      </c>
      <c r="H7245" s="1" t="s">
        <v>18</v>
      </c>
      <c r="I7245" s="1">
        <v>19.87</v>
      </c>
      <c r="J7245" s="1" t="s">
        <v>24</v>
      </c>
      <c r="K7245" s="1" t="s">
        <v>72</v>
      </c>
      <c r="L7245" s="1">
        <v>5</v>
      </c>
      <c r="P7245" s="2">
        <f t="shared" si="471"/>
        <v>83.8</v>
      </c>
      <c r="R7245" t="str">
        <f t="shared" ref="R7245:R7254" si="472">IF(Q7245&lt;&gt;"", ((Q7245 - P7245) / Q7245) * 100, "")</f>
        <v/>
      </c>
    </row>
    <row r="7246" spans="1:18" ht="20.399999999999999" x14ac:dyDescent="0.35">
      <c r="A7246" s="1">
        <v>7244</v>
      </c>
      <c r="B7246" s="1" t="s">
        <v>1450</v>
      </c>
      <c r="C7246" s="1" t="s">
        <v>22</v>
      </c>
      <c r="D7246" s="1">
        <v>2009</v>
      </c>
      <c r="E7246" s="1">
        <v>45463</v>
      </c>
      <c r="F7246" s="1" t="s">
        <v>28</v>
      </c>
      <c r="G7246" s="1" t="s">
        <v>17</v>
      </c>
      <c r="H7246" s="1" t="s">
        <v>18</v>
      </c>
      <c r="I7246" s="1">
        <v>14.49</v>
      </c>
      <c r="J7246" s="1" t="s">
        <v>24</v>
      </c>
      <c r="K7246" s="1" t="s">
        <v>864</v>
      </c>
      <c r="L7246" s="1">
        <v>5</v>
      </c>
      <c r="P7246" s="2">
        <f t="shared" si="471"/>
        <v>92.7</v>
      </c>
      <c r="R7246" t="str">
        <f t="shared" si="472"/>
        <v/>
      </c>
    </row>
    <row r="7247" spans="1:18" ht="20.399999999999999" x14ac:dyDescent="0.35">
      <c r="A7247" s="1">
        <v>7245</v>
      </c>
      <c r="B7247" s="1" t="s">
        <v>580</v>
      </c>
      <c r="C7247" s="1" t="s">
        <v>53</v>
      </c>
      <c r="D7247" s="1">
        <v>2015</v>
      </c>
      <c r="E7247" s="1">
        <v>44776</v>
      </c>
      <c r="F7247" s="1" t="s">
        <v>28</v>
      </c>
      <c r="G7247" s="1" t="s">
        <v>17</v>
      </c>
      <c r="H7247" s="1" t="s">
        <v>18</v>
      </c>
      <c r="I7247" s="1">
        <v>18</v>
      </c>
      <c r="J7247" s="1" t="s">
        <v>24</v>
      </c>
      <c r="K7247" s="1" t="s">
        <v>196</v>
      </c>
      <c r="L7247" s="1">
        <v>5</v>
      </c>
      <c r="P7247" s="2">
        <f t="shared" si="471"/>
        <v>86.7</v>
      </c>
      <c r="R7247" t="str">
        <f t="shared" si="472"/>
        <v/>
      </c>
    </row>
    <row r="7248" spans="1:18" ht="20.399999999999999" x14ac:dyDescent="0.35">
      <c r="A7248" s="1">
        <v>7246</v>
      </c>
      <c r="B7248" s="1" t="s">
        <v>559</v>
      </c>
      <c r="C7248" s="1" t="s">
        <v>34</v>
      </c>
      <c r="D7248" s="1">
        <v>2016</v>
      </c>
      <c r="E7248" s="1">
        <v>18242</v>
      </c>
      <c r="F7248" s="1" t="s">
        <v>28</v>
      </c>
      <c r="G7248" s="1" t="s">
        <v>35</v>
      </c>
      <c r="H7248" s="1" t="s">
        <v>18</v>
      </c>
      <c r="I7248" s="1">
        <v>18.899999999999999</v>
      </c>
      <c r="J7248" s="1" t="s">
        <v>24</v>
      </c>
      <c r="K7248" s="1" t="s">
        <v>110</v>
      </c>
      <c r="L7248" s="1">
        <v>5</v>
      </c>
      <c r="P7248" s="2">
        <f t="shared" si="471"/>
        <v>82</v>
      </c>
      <c r="R7248" t="str">
        <f t="shared" si="472"/>
        <v/>
      </c>
    </row>
    <row r="7249" spans="1:18" ht="20.399999999999999" x14ac:dyDescent="0.35">
      <c r="A7249" s="1">
        <v>7247</v>
      </c>
      <c r="B7249" s="1" t="s">
        <v>528</v>
      </c>
      <c r="C7249" s="1" t="s">
        <v>34</v>
      </c>
      <c r="D7249" s="1">
        <v>2015</v>
      </c>
      <c r="E7249" s="1">
        <v>21190</v>
      </c>
      <c r="F7249" s="1" t="s">
        <v>28</v>
      </c>
      <c r="G7249" s="1" t="s">
        <v>17</v>
      </c>
      <c r="H7249" s="1" t="s">
        <v>18</v>
      </c>
      <c r="I7249" s="1">
        <v>21.1</v>
      </c>
      <c r="J7249" s="1" t="s">
        <v>24</v>
      </c>
      <c r="K7249" s="1" t="s">
        <v>41</v>
      </c>
      <c r="L7249" s="1">
        <v>5</v>
      </c>
      <c r="P7249" s="2">
        <f t="shared" si="471"/>
        <v>55.2</v>
      </c>
      <c r="R7249" t="str">
        <f t="shared" si="472"/>
        <v/>
      </c>
    </row>
    <row r="7250" spans="1:18" ht="20.399999999999999" x14ac:dyDescent="0.35">
      <c r="A7250" s="1">
        <v>7248</v>
      </c>
      <c r="B7250" s="1" t="s">
        <v>497</v>
      </c>
      <c r="C7250" s="1" t="s">
        <v>39</v>
      </c>
      <c r="D7250" s="1">
        <v>2011</v>
      </c>
      <c r="E7250" s="1">
        <v>89411</v>
      </c>
      <c r="F7250" s="1" t="s">
        <v>23</v>
      </c>
      <c r="G7250" s="1" t="s">
        <v>17</v>
      </c>
      <c r="H7250" s="1" t="s">
        <v>18</v>
      </c>
      <c r="I7250" s="1">
        <v>20.54</v>
      </c>
      <c r="J7250" s="1" t="s">
        <v>24</v>
      </c>
      <c r="K7250" s="1" t="s">
        <v>49</v>
      </c>
      <c r="L7250" s="1">
        <v>5</v>
      </c>
      <c r="P7250" s="2">
        <f t="shared" si="471"/>
        <v>103.6</v>
      </c>
      <c r="R7250" t="str">
        <f t="shared" si="472"/>
        <v/>
      </c>
    </row>
    <row r="7251" spans="1:18" ht="20.399999999999999" x14ac:dyDescent="0.35">
      <c r="A7251" s="1">
        <v>7249</v>
      </c>
      <c r="B7251" s="1" t="s">
        <v>959</v>
      </c>
      <c r="C7251" s="1" t="s">
        <v>15</v>
      </c>
      <c r="D7251" s="1">
        <v>2015</v>
      </c>
      <c r="E7251" s="1">
        <v>59000</v>
      </c>
      <c r="F7251" s="1" t="s">
        <v>28</v>
      </c>
      <c r="G7251" s="1" t="s">
        <v>35</v>
      </c>
      <c r="H7251" s="1" t="s">
        <v>18</v>
      </c>
      <c r="I7251" s="1">
        <v>17.21</v>
      </c>
      <c r="J7251" s="1" t="s">
        <v>24</v>
      </c>
      <c r="K7251" s="1" t="s">
        <v>49</v>
      </c>
      <c r="L7251" s="1">
        <v>5</v>
      </c>
      <c r="P7251" s="2">
        <f t="shared" si="471"/>
        <v>103.6</v>
      </c>
      <c r="R7251" t="str">
        <f t="shared" si="472"/>
        <v/>
      </c>
    </row>
    <row r="7252" spans="1:18" ht="20.399999999999999" x14ac:dyDescent="0.35">
      <c r="A7252" s="1">
        <v>7250</v>
      </c>
      <c r="B7252" s="1" t="s">
        <v>42</v>
      </c>
      <c r="C7252" s="1" t="s">
        <v>57</v>
      </c>
      <c r="D7252" s="1">
        <v>2012</v>
      </c>
      <c r="E7252" s="1">
        <v>28000</v>
      </c>
      <c r="F7252" s="1" t="s">
        <v>23</v>
      </c>
      <c r="G7252" s="1" t="s">
        <v>17</v>
      </c>
      <c r="H7252" s="1" t="s">
        <v>18</v>
      </c>
      <c r="I7252" s="1">
        <v>23.08</v>
      </c>
      <c r="J7252" s="1" t="s">
        <v>24</v>
      </c>
      <c r="K7252" s="1" t="s">
        <v>44</v>
      </c>
      <c r="L7252" s="1">
        <v>5</v>
      </c>
      <c r="P7252" s="2">
        <f t="shared" si="471"/>
        <v>63.1</v>
      </c>
      <c r="R7252" t="str">
        <f t="shared" si="472"/>
        <v/>
      </c>
    </row>
    <row r="7253" spans="1:18" ht="20.399999999999999" x14ac:dyDescent="0.35">
      <c r="A7253" s="1">
        <v>7251</v>
      </c>
      <c r="B7253" s="1" t="s">
        <v>959</v>
      </c>
      <c r="C7253" s="1" t="s">
        <v>22</v>
      </c>
      <c r="D7253" s="1">
        <v>2013</v>
      </c>
      <c r="E7253" s="1">
        <v>52262</v>
      </c>
      <c r="F7253" s="1" t="s">
        <v>28</v>
      </c>
      <c r="G7253" s="1" t="s">
        <v>35</v>
      </c>
      <c r="H7253" s="1" t="s">
        <v>145</v>
      </c>
      <c r="I7253" s="1">
        <v>17.2</v>
      </c>
      <c r="J7253" s="1" t="s">
        <v>24</v>
      </c>
      <c r="K7253" s="1" t="s">
        <v>49</v>
      </c>
      <c r="L7253" s="1">
        <v>5</v>
      </c>
      <c r="P7253" s="2">
        <f t="shared" si="471"/>
        <v>103.6</v>
      </c>
      <c r="R7253" t="str">
        <f t="shared" si="472"/>
        <v/>
      </c>
    </row>
    <row r="7254" spans="1:18" ht="20.399999999999999" x14ac:dyDescent="0.35">
      <c r="A7254" s="1">
        <v>7252</v>
      </c>
      <c r="B7254" s="1" t="s">
        <v>927</v>
      </c>
      <c r="C7254" s="1" t="s">
        <v>53</v>
      </c>
      <c r="D7254" s="1">
        <v>2014</v>
      </c>
      <c r="E7254" s="1">
        <v>72443</v>
      </c>
      <c r="F7254" s="1" t="s">
        <v>23</v>
      </c>
      <c r="G7254" s="1" t="s">
        <v>35</v>
      </c>
      <c r="H7254" s="1" t="s">
        <v>18</v>
      </c>
      <c r="I7254" s="1">
        <v>10</v>
      </c>
      <c r="J7254" s="1" t="s">
        <v>24</v>
      </c>
      <c r="K7254" s="1" t="s">
        <v>163</v>
      </c>
      <c r="L7254" s="1">
        <v>5</v>
      </c>
      <c r="P7254" s="2">
        <f t="shared" si="471"/>
        <v>170</v>
      </c>
      <c r="Q7254">
        <f ca="1">AVERAGEIFS(Q2:Q7254, Q2:Q7254, "&lt;&gt;") - AVERAGEIFS(N2:N7254, Q2:Q7254, "&lt;&gt;")</f>
        <v>0</v>
      </c>
      <c r="R7254">
        <f t="shared" ca="1" si="472"/>
        <v>99.994515463917523</v>
      </c>
    </row>
    <row r="7256" spans="1:18" x14ac:dyDescent="0.25">
      <c r="C7256">
        <f>COUNTIF(C2:C7254,"Ahmedabad")</f>
        <v>275</v>
      </c>
      <c r="F7256">
        <f>COUNTIF(F2:F7254,"CNG")</f>
        <v>62</v>
      </c>
      <c r="G7256">
        <f>COUNTIF(G2:G7254,"Automatic")</f>
        <v>2049</v>
      </c>
      <c r="I7256">
        <f>AVERAGEIF(F2:F7254, "Diesel", I2:I7254)</f>
        <v>18.633605919003173</v>
      </c>
      <c r="N7256" t="s">
        <v>3092</v>
      </c>
      <c r="P7256">
        <f>MAX(P2,P7254)</f>
        <v>170</v>
      </c>
    </row>
    <row r="7257" spans="1:18" x14ac:dyDescent="0.25">
      <c r="B7257" cm="1">
        <f t="array" ref="B7257:B14509">COUNTIF(B2:B7254, B2:B7254)</f>
        <v>18</v>
      </c>
      <c r="C7257">
        <f>COUNTIF(C2:C7254,"Bangalore")</f>
        <v>440</v>
      </c>
      <c r="F7257">
        <f>COUNTIF(F2:F7254,"Diesel")</f>
        <v>3852</v>
      </c>
      <c r="G7257">
        <f>COUNTIF(G2:G7254,"Manual")</f>
        <v>5204</v>
      </c>
      <c r="I7257">
        <f>AVERAGEIF(F2:F7254, "Petrol", I2:I7254)</f>
        <v>17.433374436090144</v>
      </c>
      <c r="N7257">
        <f>AVERAGE(N2,N7254)</f>
        <v>1.75</v>
      </c>
    </row>
    <row r="7258" spans="1:18" x14ac:dyDescent="0.25">
      <c r="B7258">
        <v>15</v>
      </c>
      <c r="C7258">
        <f>COUNTIF(C2:C7254,"Chennai")</f>
        <v>591</v>
      </c>
      <c r="F7258">
        <f>COUNTIF(F2:F7254,"Electric")</f>
        <v>2</v>
      </c>
      <c r="P7258" cm="1">
        <f t="array" ref="P7258">_xlfn.AGGREGATE(14, 6, P2:P7254/(P2:P7254&lt;&gt;"-"), 1)</f>
        <v>616</v>
      </c>
    </row>
    <row r="7259" spans="1:18" x14ac:dyDescent="0.25">
      <c r="B7259">
        <v>4</v>
      </c>
      <c r="C7259">
        <f>COUNTIF(C2:C7254,"Coimbatore")</f>
        <v>772</v>
      </c>
      <c r="F7259">
        <f>COUNTIF(F2:F7254,"LPG")</f>
        <v>12</v>
      </c>
      <c r="I7259" cm="1">
        <f t="array" ref="I7259">_xlfn.AGGREGATE(15, 6, I2:I7254/(I2:I7254&gt;0), 1)</f>
        <v>6.4</v>
      </c>
      <c r="P7259" t="str" cm="1">
        <f t="array" ref="P7259">INDEX(B2:B7254, MATCH(_xlfn.AGGREGATE(14, 6, P2:P7254/(P2:P7254&lt;&gt;"-"), 1), P2:P7254, 0))</f>
        <v>Bentley Flying Spur W12</v>
      </c>
    </row>
    <row r="7260" spans="1:18" x14ac:dyDescent="0.25">
      <c r="B7260">
        <v>28</v>
      </c>
      <c r="C7260">
        <f>COUNTIF(C2:C7254,"Delhi")</f>
        <v>660</v>
      </c>
      <c r="F7260">
        <f>COUNTIF(F2:F7254,"Petrol")</f>
        <v>3325</v>
      </c>
      <c r="I7260" t="str" cm="1">
        <f t="array" ref="I7260">INDEX(B2:B7254, MATCH(_xlfn.AGGREGATE(15, 6, I2:I7254/(I2:I7254&gt;0), 1), I2:I7254, 0))</f>
        <v>Lamborghini Gallardo Coupe</v>
      </c>
    </row>
    <row r="7261" spans="1:18" x14ac:dyDescent="0.25">
      <c r="B7261">
        <v>8</v>
      </c>
      <c r="C7261">
        <f>COUNTIF(C2:C7254,"Hyderabad")</f>
        <v>876</v>
      </c>
      <c r="F7261" s="8">
        <f>MAX(F7256,F7257,F7258,F7259,F7260)</f>
        <v>3852</v>
      </c>
    </row>
    <row r="7262" spans="1:18" x14ac:dyDescent="0.25">
      <c r="B7262">
        <v>1</v>
      </c>
      <c r="C7262">
        <f>COUNTIF(C2:C7254,"Jaipur")</f>
        <v>499</v>
      </c>
      <c r="H7262">
        <f>AVERAGEIFS(N2:N7254, H2:H7254, "First")</f>
        <v>9.9624447149523423</v>
      </c>
      <c r="Q7262" t="str">
        <f>IF(Q2&lt;&gt;"", ((Q2 - P2) / Q2) * 100, "")</f>
        <v/>
      </c>
    </row>
    <row r="7263" spans="1:18" x14ac:dyDescent="0.25">
      <c r="B7263">
        <v>13</v>
      </c>
      <c r="C7263">
        <f>COUNTIF(C2:C7254,"Kochi")</f>
        <v>772</v>
      </c>
      <c r="H7263">
        <f>AVERAGEIFS(N2:N7254, H2:H7254, "Second")</f>
        <v>7.5998863636363616</v>
      </c>
    </row>
    <row r="7264" spans="1:18" x14ac:dyDescent="0.25">
      <c r="B7264">
        <v>4</v>
      </c>
      <c r="C7264">
        <f>COUNTIF(C2:C7254,"Kolkata")</f>
        <v>654</v>
      </c>
      <c r="H7264">
        <f>ABS(AVERAGEIFS(N2:N7254, H2:H7254, "First") - AVERAGEIFS(N2:N7254, H2:H7254, "Second"))</f>
        <v>2.3625583513159807</v>
      </c>
    </row>
    <row r="7265" spans="2:17" x14ac:dyDescent="0.25">
      <c r="B7265">
        <v>9</v>
      </c>
      <c r="C7265">
        <f>COUNTIF(C2:C7254,"Mumbai")</f>
        <v>949</v>
      </c>
    </row>
    <row r="7266" spans="2:17" x14ac:dyDescent="0.25">
      <c r="B7266">
        <v>5</v>
      </c>
      <c r="C7266">
        <f>COUNTIF(C2:C7254,"Pune")</f>
        <v>765</v>
      </c>
      <c r="F7266">
        <f>AVERAGEIFS(N2:N7254, F2:F7254, "Petrol")</f>
        <v>5.7010997815003623</v>
      </c>
    </row>
    <row r="7267" spans="2:17" x14ac:dyDescent="0.25">
      <c r="B7267">
        <v>3</v>
      </c>
      <c r="F7267">
        <f>AVERAGEIFS(N2:N7254, F2:F7254, "Diesel")</f>
        <v>12.840605304212207</v>
      </c>
    </row>
    <row r="7268" spans="2:17" x14ac:dyDescent="0.25">
      <c r="B7268">
        <v>2</v>
      </c>
      <c r="C7268">
        <f>COUNTIF(C2:C7254, "Mumbai")</f>
        <v>949</v>
      </c>
      <c r="F7268">
        <f>AVERAGEIFS(N2:N7254, F2:F7254, "CNG")</f>
        <v>3.5167857142857137</v>
      </c>
    </row>
    <row r="7269" spans="2:17" x14ac:dyDescent="0.25">
      <c r="B7269">
        <v>37</v>
      </c>
    </row>
    <row r="7270" spans="2:17" x14ac:dyDescent="0.25">
      <c r="B7270">
        <v>5</v>
      </c>
      <c r="E7270">
        <f>AVERAGEIFS(E2:E7254, H2:H7254, "First")</f>
        <v>55255.363911290326</v>
      </c>
      <c r="M7270">
        <f>VALUE(SUBSTITUTE(SUBSTITUTE(TRIM(M4), CHAR(160), ""), " Lakh", "")) * 100000</f>
        <v>861000</v>
      </c>
      <c r="Q7270" t="str">
        <f>IF(Q2&lt;&gt;"", Q2 - N2, "")</f>
        <v/>
      </c>
    </row>
    <row r="7271" spans="2:17" x14ac:dyDescent="0.25">
      <c r="B7271">
        <v>5</v>
      </c>
      <c r="E7271">
        <f>AVERAGEIFS(E2:E7254, H2:H7254, "Second")</f>
        <v>72433.625868055562</v>
      </c>
    </row>
    <row r="7272" spans="2:17" x14ac:dyDescent="0.25">
      <c r="B7272">
        <v>6</v>
      </c>
      <c r="L7272">
        <f>AVERAGE(L2:L7254)</f>
        <v>5.2797222222222224</v>
      </c>
    </row>
    <row r="7273" spans="2:17" x14ac:dyDescent="0.25">
      <c r="B7273">
        <v>32</v>
      </c>
      <c r="F7273">
        <f>AVERAGEIFS(P2:P7254, F2:F7254, "Petrol")</f>
        <v>96.931556383969038</v>
      </c>
      <c r="G7273" s="11">
        <f>AVERAGEIFS(N2:N7254, G2:G7254, "Manual")</f>
        <v>5.3327029541754181</v>
      </c>
    </row>
    <row r="7274" spans="2:17" x14ac:dyDescent="0.25">
      <c r="B7274">
        <v>3</v>
      </c>
      <c r="F7274">
        <f>AVERAGEIFS(P2:P7254, F2:F7254, "Diesel")</f>
        <v>127.20466569767443</v>
      </c>
      <c r="G7274" s="11">
        <f>AVERAGEIFS(N2:N7254, G2:G7254, "Automatic")</f>
        <v>19.843970930232608</v>
      </c>
    </row>
    <row r="7275" spans="2:17" x14ac:dyDescent="0.25">
      <c r="B7275">
        <v>1</v>
      </c>
      <c r="C7275" t="str" cm="1">
        <f t="array" ref="C7275">INDEX(C2:C7254, MATCH(MAX(_xlfn._xlws.FILTER(AVERAGEIFS(N2:N7254, C2:C7254, C2:C7254), C2:C7254&lt;&gt;"")), _xlfn._xlws.FILTER(AVERAGEIFS(N2:N7254, C2:C7254, C2:C7254), C2:C7254&lt;&gt;""), 0))</f>
        <v>Coimbatore</v>
      </c>
      <c r="F7275">
        <f>AVERAGEIFS(P2:P7254, F2:F7254, "CNG")</f>
        <v>64.30655737704916</v>
      </c>
    </row>
    <row r="7276" spans="2:17" x14ac:dyDescent="0.25">
      <c r="B7276">
        <v>5</v>
      </c>
      <c r="F7276">
        <f>AVERAGEIFS(P2:P7254, F2:F7254, "Electric")</f>
        <v>57</v>
      </c>
    </row>
    <row r="7277" spans="2:17" x14ac:dyDescent="0.25">
      <c r="B7277">
        <v>23</v>
      </c>
      <c r="D7277" s="12">
        <f>CORREL(D2:D7254, N2:N7254)</f>
        <v>0.30532740836134992</v>
      </c>
      <c r="F7277">
        <f>AVERAGEIFS(P2:P7254, F2:F7254, "LPG")</f>
        <v>62.529166666666676</v>
      </c>
    </row>
    <row r="7278" spans="2:17" x14ac:dyDescent="0.25">
      <c r="B7278">
        <v>2</v>
      </c>
    </row>
    <row r="7279" spans="2:17" x14ac:dyDescent="0.25">
      <c r="B7279">
        <v>2</v>
      </c>
      <c r="F7279">
        <f>AVERAGEIFS(Q2:Q7254, F2:F7254, "Petrol")</f>
        <v>1260991.0913140313</v>
      </c>
    </row>
    <row r="7280" spans="2:17" x14ac:dyDescent="0.25">
      <c r="B7280">
        <v>19</v>
      </c>
      <c r="F7280">
        <f ca="1">AVERAGEIFS(Q2:Q7254, F2:F7254, "Diesel")</f>
        <v>0</v>
      </c>
    </row>
    <row r="7281" spans="2:14" x14ac:dyDescent="0.25">
      <c r="B7281">
        <v>10</v>
      </c>
      <c r="F7281">
        <f>AVERAGEIFS(N2:N7254, F2:F7254, "CNG")</f>
        <v>3.5167857142857137</v>
      </c>
    </row>
    <row r="7282" spans="2:14" x14ac:dyDescent="0.25">
      <c r="B7282">
        <v>1</v>
      </c>
      <c r="F7282">
        <f>AVERAGEIFS(N2:N7254, F2:F7254, "Electric")</f>
        <v>12.875</v>
      </c>
    </row>
    <row r="7283" spans="2:14" x14ac:dyDescent="0.25">
      <c r="B7283">
        <v>13</v>
      </c>
      <c r="F7283">
        <f>AVERAGEIFS(N2:N7254, F2:F7254, "LPG")</f>
        <v>2.4869999999999997</v>
      </c>
      <c r="N7283">
        <f>SUMIFS(N2:N7254, C2:C7254, "Pune")</f>
        <v>4183.7299999999977</v>
      </c>
    </row>
    <row r="7284" spans="2:14" x14ac:dyDescent="0.25">
      <c r="B7284">
        <v>14</v>
      </c>
    </row>
    <row r="7285" spans="2:14" x14ac:dyDescent="0.25">
      <c r="B7285">
        <v>4</v>
      </c>
    </row>
    <row r="7286" spans="2:14" x14ac:dyDescent="0.25">
      <c r="B7286">
        <v>15</v>
      </c>
      <c r="F7286">
        <f>COUNTIFS(F2:F7254, "Diesel", E2:E7254, "&lt;50000")</f>
        <v>1362</v>
      </c>
      <c r="I7286">
        <f>AVERAGEIFS(I2:I7254, G2:G7254, "Manual")</f>
        <v>19.079525365103773</v>
      </c>
      <c r="N7286" s="19">
        <f>_xlfn.MINIFS(N2:N7254, F2:F7254, "Diesel")</f>
        <v>0.6</v>
      </c>
    </row>
    <row r="7287" spans="2:14" x14ac:dyDescent="0.25">
      <c r="B7287">
        <v>3</v>
      </c>
      <c r="D7287">
        <f>COUNTIFS(D2:D7254, "&gt;=2015")</f>
        <v>3004</v>
      </c>
      <c r="E7287">
        <f>_xlfn.MAXIFS(E2:E7254, H2:H7254, "First")</f>
        <v>6500000</v>
      </c>
    </row>
    <row r="7288" spans="2:14" x14ac:dyDescent="0.25">
      <c r="B7288">
        <v>10</v>
      </c>
    </row>
    <row r="7289" spans="2:14" x14ac:dyDescent="0.25">
      <c r="B7289">
        <v>11</v>
      </c>
      <c r="D7289">
        <f>AVERAGEIF(D2:D7254, "&gt;=2014", N2:N7254)</f>
        <v>12.071743652493161</v>
      </c>
    </row>
    <row r="7290" spans="2:14" x14ac:dyDescent="0.25">
      <c r="B7290">
        <v>6</v>
      </c>
      <c r="D7290">
        <f>AVERAGEIF(D2:D7254, "&lt;2014", N2:N7254)</f>
        <v>6.3979599999999959</v>
      </c>
    </row>
    <row r="7291" spans="2:14" x14ac:dyDescent="0.25">
      <c r="B7291">
        <v>6</v>
      </c>
      <c r="D7291">
        <f xml:space="preserve"> (AVERAGEIF(D2:D7254, "&gt;=2014", N2:N7254) - AVERAGEIF(D2:D7254, "&lt;2014", N2:N7254)) / AVERAGEIF(D2:D7254, "&lt;2014", N2:N7254) * 100</f>
        <v>88.681136682523316</v>
      </c>
    </row>
    <row r="7292" spans="2:14" x14ac:dyDescent="0.25">
      <c r="B7292">
        <v>7</v>
      </c>
    </row>
    <row r="7293" spans="2:14" x14ac:dyDescent="0.25">
      <c r="B7293">
        <v>8</v>
      </c>
    </row>
    <row r="7294" spans="2:14" x14ac:dyDescent="0.25">
      <c r="B7294">
        <v>1</v>
      </c>
    </row>
    <row r="7295" spans="2:14" x14ac:dyDescent="0.25">
      <c r="B7295">
        <v>3</v>
      </c>
    </row>
    <row r="7296" spans="2:14" x14ac:dyDescent="0.25">
      <c r="B7296">
        <v>13</v>
      </c>
    </row>
    <row r="7297" spans="2:2" x14ac:dyDescent="0.25">
      <c r="B7297">
        <v>34</v>
      </c>
    </row>
    <row r="7298" spans="2:2" x14ac:dyDescent="0.25">
      <c r="B7298">
        <v>1</v>
      </c>
    </row>
    <row r="7299" spans="2:2" x14ac:dyDescent="0.25">
      <c r="B7299">
        <v>1</v>
      </c>
    </row>
    <row r="7300" spans="2:2" x14ac:dyDescent="0.25">
      <c r="B7300">
        <v>7</v>
      </c>
    </row>
    <row r="7301" spans="2:2" x14ac:dyDescent="0.25">
      <c r="B7301">
        <v>5</v>
      </c>
    </row>
    <row r="7302" spans="2:2" x14ac:dyDescent="0.25">
      <c r="B7302">
        <v>1</v>
      </c>
    </row>
    <row r="7303" spans="2:2" x14ac:dyDescent="0.25">
      <c r="B7303">
        <v>2</v>
      </c>
    </row>
    <row r="7304" spans="2:2" x14ac:dyDescent="0.25">
      <c r="B7304">
        <v>1</v>
      </c>
    </row>
    <row r="7305" spans="2:2" x14ac:dyDescent="0.25">
      <c r="B7305">
        <v>10</v>
      </c>
    </row>
    <row r="7306" spans="2:2" x14ac:dyDescent="0.25">
      <c r="B7306">
        <v>4</v>
      </c>
    </row>
    <row r="7307" spans="2:2" x14ac:dyDescent="0.25">
      <c r="B7307">
        <v>15</v>
      </c>
    </row>
    <row r="7308" spans="2:2" x14ac:dyDescent="0.25">
      <c r="B7308">
        <v>8</v>
      </c>
    </row>
    <row r="7309" spans="2:2" x14ac:dyDescent="0.25">
      <c r="B7309">
        <v>4</v>
      </c>
    </row>
    <row r="7310" spans="2:2" x14ac:dyDescent="0.25">
      <c r="B7310">
        <v>49</v>
      </c>
    </row>
    <row r="7311" spans="2:2" x14ac:dyDescent="0.25">
      <c r="B7311">
        <v>32</v>
      </c>
    </row>
    <row r="7312" spans="2:2" x14ac:dyDescent="0.25">
      <c r="B7312">
        <v>4</v>
      </c>
    </row>
    <row r="7313" spans="2:2" x14ac:dyDescent="0.25">
      <c r="B7313">
        <v>18</v>
      </c>
    </row>
    <row r="7314" spans="2:2" x14ac:dyDescent="0.25">
      <c r="B7314">
        <v>4</v>
      </c>
    </row>
    <row r="7315" spans="2:2" x14ac:dyDescent="0.25">
      <c r="B7315">
        <v>1</v>
      </c>
    </row>
    <row r="7316" spans="2:2" x14ac:dyDescent="0.25">
      <c r="B7316">
        <v>3</v>
      </c>
    </row>
    <row r="7317" spans="2:2" x14ac:dyDescent="0.25">
      <c r="B7317">
        <v>2</v>
      </c>
    </row>
    <row r="7318" spans="2:2" x14ac:dyDescent="0.25">
      <c r="B7318">
        <v>18</v>
      </c>
    </row>
    <row r="7319" spans="2:2" x14ac:dyDescent="0.25">
      <c r="B7319">
        <v>4</v>
      </c>
    </row>
    <row r="7320" spans="2:2" x14ac:dyDescent="0.25">
      <c r="B7320">
        <v>2</v>
      </c>
    </row>
    <row r="7321" spans="2:2" x14ac:dyDescent="0.25">
      <c r="B7321">
        <v>6</v>
      </c>
    </row>
    <row r="7322" spans="2:2" x14ac:dyDescent="0.25">
      <c r="B7322">
        <v>11</v>
      </c>
    </row>
    <row r="7323" spans="2:2" x14ac:dyDescent="0.25">
      <c r="B7323">
        <v>5</v>
      </c>
    </row>
    <row r="7324" spans="2:2" x14ac:dyDescent="0.25">
      <c r="B7324">
        <v>3</v>
      </c>
    </row>
    <row r="7325" spans="2:2" x14ac:dyDescent="0.25">
      <c r="B7325">
        <v>7</v>
      </c>
    </row>
    <row r="7326" spans="2:2" x14ac:dyDescent="0.25">
      <c r="B7326">
        <v>3</v>
      </c>
    </row>
    <row r="7327" spans="2:2" x14ac:dyDescent="0.25">
      <c r="B7327">
        <v>1</v>
      </c>
    </row>
    <row r="7328" spans="2:2" x14ac:dyDescent="0.25">
      <c r="B7328">
        <v>18</v>
      </c>
    </row>
    <row r="7329" spans="2:2" x14ac:dyDescent="0.25">
      <c r="B7329">
        <v>5</v>
      </c>
    </row>
    <row r="7330" spans="2:2" x14ac:dyDescent="0.25">
      <c r="B7330">
        <v>4</v>
      </c>
    </row>
    <row r="7331" spans="2:2" x14ac:dyDescent="0.25">
      <c r="B7331">
        <v>10</v>
      </c>
    </row>
    <row r="7332" spans="2:2" x14ac:dyDescent="0.25">
      <c r="B7332">
        <v>4</v>
      </c>
    </row>
    <row r="7333" spans="2:2" x14ac:dyDescent="0.25">
      <c r="B7333">
        <v>4</v>
      </c>
    </row>
    <row r="7334" spans="2:2" x14ac:dyDescent="0.25">
      <c r="B7334">
        <v>1</v>
      </c>
    </row>
    <row r="7335" spans="2:2" x14ac:dyDescent="0.25">
      <c r="B7335">
        <v>1</v>
      </c>
    </row>
    <row r="7336" spans="2:2" x14ac:dyDescent="0.25">
      <c r="B7336">
        <v>7</v>
      </c>
    </row>
    <row r="7337" spans="2:2" x14ac:dyDescent="0.25">
      <c r="B7337">
        <v>49</v>
      </c>
    </row>
    <row r="7338" spans="2:2" x14ac:dyDescent="0.25">
      <c r="B7338">
        <v>5</v>
      </c>
    </row>
    <row r="7339" spans="2:2" x14ac:dyDescent="0.25">
      <c r="B7339">
        <v>8</v>
      </c>
    </row>
    <row r="7340" spans="2:2" x14ac:dyDescent="0.25">
      <c r="B7340">
        <v>20</v>
      </c>
    </row>
    <row r="7341" spans="2:2" x14ac:dyDescent="0.25">
      <c r="B7341">
        <v>35</v>
      </c>
    </row>
    <row r="7342" spans="2:2" x14ac:dyDescent="0.25">
      <c r="B7342">
        <v>1</v>
      </c>
    </row>
    <row r="7343" spans="2:2" x14ac:dyDescent="0.25">
      <c r="B7343">
        <v>4</v>
      </c>
    </row>
    <row r="7344" spans="2:2" x14ac:dyDescent="0.25">
      <c r="B7344">
        <v>23</v>
      </c>
    </row>
    <row r="7345" spans="2:2" x14ac:dyDescent="0.25">
      <c r="B7345">
        <v>32</v>
      </c>
    </row>
    <row r="7346" spans="2:2" x14ac:dyDescent="0.25">
      <c r="B7346">
        <v>5</v>
      </c>
    </row>
    <row r="7347" spans="2:2" x14ac:dyDescent="0.25">
      <c r="B7347">
        <v>8</v>
      </c>
    </row>
    <row r="7348" spans="2:2" x14ac:dyDescent="0.25">
      <c r="B7348">
        <v>16</v>
      </c>
    </row>
    <row r="7349" spans="2:2" x14ac:dyDescent="0.25">
      <c r="B7349">
        <v>3</v>
      </c>
    </row>
    <row r="7350" spans="2:2" x14ac:dyDescent="0.25">
      <c r="B7350">
        <v>18</v>
      </c>
    </row>
    <row r="7351" spans="2:2" x14ac:dyDescent="0.25">
      <c r="B7351">
        <v>55</v>
      </c>
    </row>
    <row r="7352" spans="2:2" x14ac:dyDescent="0.25">
      <c r="B7352">
        <v>7</v>
      </c>
    </row>
    <row r="7353" spans="2:2" x14ac:dyDescent="0.25">
      <c r="B7353">
        <v>14</v>
      </c>
    </row>
    <row r="7354" spans="2:2" x14ac:dyDescent="0.25">
      <c r="B7354">
        <v>2</v>
      </c>
    </row>
    <row r="7355" spans="2:2" x14ac:dyDescent="0.25">
      <c r="B7355">
        <v>14</v>
      </c>
    </row>
    <row r="7356" spans="2:2" x14ac:dyDescent="0.25">
      <c r="B7356">
        <v>4</v>
      </c>
    </row>
    <row r="7357" spans="2:2" x14ac:dyDescent="0.25">
      <c r="B7357">
        <v>7</v>
      </c>
    </row>
    <row r="7358" spans="2:2" x14ac:dyDescent="0.25">
      <c r="B7358">
        <v>13</v>
      </c>
    </row>
    <row r="7359" spans="2:2" x14ac:dyDescent="0.25">
      <c r="B7359">
        <v>2</v>
      </c>
    </row>
    <row r="7360" spans="2:2" x14ac:dyDescent="0.25">
      <c r="B7360">
        <v>3</v>
      </c>
    </row>
    <row r="7361" spans="2:2" x14ac:dyDescent="0.25">
      <c r="B7361">
        <v>1</v>
      </c>
    </row>
    <row r="7362" spans="2:2" x14ac:dyDescent="0.25">
      <c r="B7362">
        <v>1</v>
      </c>
    </row>
    <row r="7363" spans="2:2" x14ac:dyDescent="0.25">
      <c r="B7363">
        <v>3</v>
      </c>
    </row>
    <row r="7364" spans="2:2" x14ac:dyDescent="0.25">
      <c r="B7364">
        <v>8</v>
      </c>
    </row>
    <row r="7365" spans="2:2" x14ac:dyDescent="0.25">
      <c r="B7365">
        <v>55</v>
      </c>
    </row>
    <row r="7366" spans="2:2" x14ac:dyDescent="0.25">
      <c r="B7366">
        <v>7</v>
      </c>
    </row>
    <row r="7367" spans="2:2" x14ac:dyDescent="0.25">
      <c r="B7367">
        <v>15</v>
      </c>
    </row>
    <row r="7368" spans="2:2" x14ac:dyDescent="0.25">
      <c r="B7368">
        <v>3</v>
      </c>
    </row>
    <row r="7369" spans="2:2" x14ac:dyDescent="0.25">
      <c r="B7369">
        <v>7</v>
      </c>
    </row>
    <row r="7370" spans="2:2" x14ac:dyDescent="0.25">
      <c r="B7370">
        <v>15</v>
      </c>
    </row>
    <row r="7371" spans="2:2" x14ac:dyDescent="0.25">
      <c r="B7371">
        <v>9</v>
      </c>
    </row>
    <row r="7372" spans="2:2" x14ac:dyDescent="0.25">
      <c r="B7372">
        <v>12</v>
      </c>
    </row>
    <row r="7373" spans="2:2" x14ac:dyDescent="0.25">
      <c r="B7373">
        <v>3</v>
      </c>
    </row>
    <row r="7374" spans="2:2" x14ac:dyDescent="0.25">
      <c r="B7374">
        <v>8</v>
      </c>
    </row>
    <row r="7375" spans="2:2" x14ac:dyDescent="0.25">
      <c r="B7375">
        <v>2</v>
      </c>
    </row>
    <row r="7376" spans="2:2" x14ac:dyDescent="0.25">
      <c r="B7376">
        <v>3</v>
      </c>
    </row>
    <row r="7377" spans="2:2" x14ac:dyDescent="0.25">
      <c r="B7377">
        <v>7</v>
      </c>
    </row>
    <row r="7378" spans="2:2" x14ac:dyDescent="0.25">
      <c r="B7378">
        <v>4</v>
      </c>
    </row>
    <row r="7379" spans="2:2" x14ac:dyDescent="0.25">
      <c r="B7379">
        <v>6</v>
      </c>
    </row>
    <row r="7380" spans="2:2" x14ac:dyDescent="0.25">
      <c r="B7380">
        <v>15</v>
      </c>
    </row>
    <row r="7381" spans="2:2" x14ac:dyDescent="0.25">
      <c r="B7381">
        <v>8</v>
      </c>
    </row>
    <row r="7382" spans="2:2" x14ac:dyDescent="0.25">
      <c r="B7382">
        <v>6</v>
      </c>
    </row>
    <row r="7383" spans="2:2" x14ac:dyDescent="0.25">
      <c r="B7383">
        <v>2</v>
      </c>
    </row>
    <row r="7384" spans="2:2" x14ac:dyDescent="0.25">
      <c r="B7384">
        <v>18</v>
      </c>
    </row>
    <row r="7385" spans="2:2" x14ac:dyDescent="0.25">
      <c r="B7385">
        <v>3</v>
      </c>
    </row>
    <row r="7386" spans="2:2" x14ac:dyDescent="0.25">
      <c r="B7386">
        <v>3</v>
      </c>
    </row>
    <row r="7387" spans="2:2" x14ac:dyDescent="0.25">
      <c r="B7387">
        <v>8</v>
      </c>
    </row>
    <row r="7388" spans="2:2" x14ac:dyDescent="0.25">
      <c r="B7388">
        <v>8</v>
      </c>
    </row>
    <row r="7389" spans="2:2" x14ac:dyDescent="0.25">
      <c r="B7389">
        <v>1</v>
      </c>
    </row>
    <row r="7390" spans="2:2" x14ac:dyDescent="0.25">
      <c r="B7390">
        <v>20</v>
      </c>
    </row>
    <row r="7391" spans="2:2" x14ac:dyDescent="0.25">
      <c r="B7391">
        <v>3</v>
      </c>
    </row>
    <row r="7392" spans="2:2" x14ac:dyDescent="0.25">
      <c r="B7392">
        <v>2</v>
      </c>
    </row>
    <row r="7393" spans="2:2" x14ac:dyDescent="0.25">
      <c r="B7393">
        <v>12</v>
      </c>
    </row>
    <row r="7394" spans="2:2" x14ac:dyDescent="0.25">
      <c r="B7394">
        <v>2</v>
      </c>
    </row>
    <row r="7395" spans="2:2" x14ac:dyDescent="0.25">
      <c r="B7395">
        <v>10</v>
      </c>
    </row>
    <row r="7396" spans="2:2" x14ac:dyDescent="0.25">
      <c r="B7396">
        <v>9</v>
      </c>
    </row>
    <row r="7397" spans="2:2" x14ac:dyDescent="0.25">
      <c r="B7397">
        <v>12</v>
      </c>
    </row>
    <row r="7398" spans="2:2" x14ac:dyDescent="0.25">
      <c r="B7398">
        <v>7</v>
      </c>
    </row>
    <row r="7399" spans="2:2" x14ac:dyDescent="0.25">
      <c r="B7399">
        <v>2</v>
      </c>
    </row>
    <row r="7400" spans="2:2" x14ac:dyDescent="0.25">
      <c r="B7400">
        <v>5</v>
      </c>
    </row>
    <row r="7401" spans="2:2" x14ac:dyDescent="0.25">
      <c r="B7401">
        <v>35</v>
      </c>
    </row>
    <row r="7402" spans="2:2" x14ac:dyDescent="0.25">
      <c r="B7402">
        <v>1</v>
      </c>
    </row>
    <row r="7403" spans="2:2" x14ac:dyDescent="0.25">
      <c r="B7403">
        <v>4</v>
      </c>
    </row>
    <row r="7404" spans="2:2" x14ac:dyDescent="0.25">
      <c r="B7404">
        <v>1</v>
      </c>
    </row>
    <row r="7405" spans="2:2" x14ac:dyDescent="0.25">
      <c r="B7405">
        <v>2</v>
      </c>
    </row>
    <row r="7406" spans="2:2" x14ac:dyDescent="0.25">
      <c r="B7406">
        <v>12</v>
      </c>
    </row>
    <row r="7407" spans="2:2" x14ac:dyDescent="0.25">
      <c r="B7407">
        <v>15</v>
      </c>
    </row>
    <row r="7408" spans="2:2" x14ac:dyDescent="0.25">
      <c r="B7408">
        <v>49</v>
      </c>
    </row>
    <row r="7409" spans="2:2" x14ac:dyDescent="0.25">
      <c r="B7409">
        <v>1</v>
      </c>
    </row>
    <row r="7410" spans="2:2" x14ac:dyDescent="0.25">
      <c r="B7410">
        <v>1</v>
      </c>
    </row>
    <row r="7411" spans="2:2" x14ac:dyDescent="0.25">
      <c r="B7411">
        <v>6</v>
      </c>
    </row>
    <row r="7412" spans="2:2" x14ac:dyDescent="0.25">
      <c r="B7412">
        <v>10</v>
      </c>
    </row>
    <row r="7413" spans="2:2" x14ac:dyDescent="0.25">
      <c r="B7413">
        <v>13</v>
      </c>
    </row>
    <row r="7414" spans="2:2" x14ac:dyDescent="0.25">
      <c r="B7414">
        <v>2</v>
      </c>
    </row>
    <row r="7415" spans="2:2" x14ac:dyDescent="0.25">
      <c r="B7415">
        <v>32</v>
      </c>
    </row>
    <row r="7416" spans="2:2" x14ac:dyDescent="0.25">
      <c r="B7416">
        <v>7</v>
      </c>
    </row>
    <row r="7417" spans="2:2" x14ac:dyDescent="0.25">
      <c r="B7417">
        <v>10</v>
      </c>
    </row>
    <row r="7418" spans="2:2" x14ac:dyDescent="0.25">
      <c r="B7418">
        <v>8</v>
      </c>
    </row>
    <row r="7419" spans="2:2" x14ac:dyDescent="0.25">
      <c r="B7419">
        <v>5</v>
      </c>
    </row>
    <row r="7420" spans="2:2" x14ac:dyDescent="0.25">
      <c r="B7420">
        <v>55</v>
      </c>
    </row>
    <row r="7421" spans="2:2" x14ac:dyDescent="0.25">
      <c r="B7421">
        <v>8</v>
      </c>
    </row>
    <row r="7422" spans="2:2" x14ac:dyDescent="0.25">
      <c r="B7422">
        <v>16</v>
      </c>
    </row>
    <row r="7423" spans="2:2" x14ac:dyDescent="0.25">
      <c r="B7423">
        <v>2</v>
      </c>
    </row>
    <row r="7424" spans="2:2" x14ac:dyDescent="0.25">
      <c r="B7424">
        <v>18</v>
      </c>
    </row>
    <row r="7425" spans="2:2" x14ac:dyDescent="0.25">
      <c r="B7425">
        <v>8</v>
      </c>
    </row>
    <row r="7426" spans="2:2" x14ac:dyDescent="0.25">
      <c r="B7426">
        <v>6</v>
      </c>
    </row>
    <row r="7427" spans="2:2" x14ac:dyDescent="0.25">
      <c r="B7427">
        <v>9</v>
      </c>
    </row>
    <row r="7428" spans="2:2" x14ac:dyDescent="0.25">
      <c r="B7428">
        <v>21</v>
      </c>
    </row>
    <row r="7429" spans="2:2" x14ac:dyDescent="0.25">
      <c r="B7429">
        <v>2</v>
      </c>
    </row>
    <row r="7430" spans="2:2" x14ac:dyDescent="0.25">
      <c r="B7430">
        <v>9</v>
      </c>
    </row>
    <row r="7431" spans="2:2" x14ac:dyDescent="0.25">
      <c r="B7431">
        <v>20</v>
      </c>
    </row>
    <row r="7432" spans="2:2" x14ac:dyDescent="0.25">
      <c r="B7432">
        <v>10</v>
      </c>
    </row>
    <row r="7433" spans="2:2" x14ac:dyDescent="0.25">
      <c r="B7433">
        <v>1</v>
      </c>
    </row>
    <row r="7434" spans="2:2" x14ac:dyDescent="0.25">
      <c r="B7434">
        <v>13</v>
      </c>
    </row>
    <row r="7435" spans="2:2" x14ac:dyDescent="0.25">
      <c r="B7435">
        <v>20</v>
      </c>
    </row>
    <row r="7436" spans="2:2" x14ac:dyDescent="0.25">
      <c r="B7436">
        <v>10</v>
      </c>
    </row>
    <row r="7437" spans="2:2" x14ac:dyDescent="0.25">
      <c r="B7437">
        <v>23</v>
      </c>
    </row>
    <row r="7438" spans="2:2" x14ac:dyDescent="0.25">
      <c r="B7438">
        <v>1</v>
      </c>
    </row>
    <row r="7439" spans="2:2" x14ac:dyDescent="0.25">
      <c r="B7439">
        <v>14</v>
      </c>
    </row>
    <row r="7440" spans="2:2" x14ac:dyDescent="0.25">
      <c r="B7440">
        <v>1</v>
      </c>
    </row>
    <row r="7441" spans="2:2" x14ac:dyDescent="0.25">
      <c r="B7441">
        <v>14</v>
      </c>
    </row>
    <row r="7442" spans="2:2" x14ac:dyDescent="0.25">
      <c r="B7442">
        <v>2</v>
      </c>
    </row>
    <row r="7443" spans="2:2" x14ac:dyDescent="0.25">
      <c r="B7443">
        <v>10</v>
      </c>
    </row>
    <row r="7444" spans="2:2" x14ac:dyDescent="0.25">
      <c r="B7444">
        <v>5</v>
      </c>
    </row>
    <row r="7445" spans="2:2" x14ac:dyDescent="0.25">
      <c r="B7445">
        <v>25</v>
      </c>
    </row>
    <row r="7446" spans="2:2" x14ac:dyDescent="0.25">
      <c r="B7446">
        <v>9</v>
      </c>
    </row>
    <row r="7447" spans="2:2" x14ac:dyDescent="0.25">
      <c r="B7447">
        <v>1</v>
      </c>
    </row>
    <row r="7448" spans="2:2" x14ac:dyDescent="0.25">
      <c r="B7448">
        <v>3</v>
      </c>
    </row>
    <row r="7449" spans="2:2" x14ac:dyDescent="0.25">
      <c r="B7449">
        <v>20</v>
      </c>
    </row>
    <row r="7450" spans="2:2" x14ac:dyDescent="0.25">
      <c r="B7450">
        <v>20</v>
      </c>
    </row>
    <row r="7451" spans="2:2" x14ac:dyDescent="0.25">
      <c r="B7451">
        <v>5</v>
      </c>
    </row>
    <row r="7452" spans="2:2" x14ac:dyDescent="0.25">
      <c r="B7452">
        <v>32</v>
      </c>
    </row>
    <row r="7453" spans="2:2" x14ac:dyDescent="0.25">
      <c r="B7453">
        <v>22</v>
      </c>
    </row>
    <row r="7454" spans="2:2" x14ac:dyDescent="0.25">
      <c r="B7454">
        <v>32</v>
      </c>
    </row>
    <row r="7455" spans="2:2" x14ac:dyDescent="0.25">
      <c r="B7455">
        <v>4</v>
      </c>
    </row>
    <row r="7456" spans="2:2" x14ac:dyDescent="0.25">
      <c r="B7456">
        <v>17</v>
      </c>
    </row>
    <row r="7457" spans="2:2" x14ac:dyDescent="0.25">
      <c r="B7457">
        <v>2</v>
      </c>
    </row>
    <row r="7458" spans="2:2" x14ac:dyDescent="0.25">
      <c r="B7458">
        <v>13</v>
      </c>
    </row>
    <row r="7459" spans="2:2" x14ac:dyDescent="0.25">
      <c r="B7459">
        <v>13</v>
      </c>
    </row>
    <row r="7460" spans="2:2" x14ac:dyDescent="0.25">
      <c r="B7460">
        <v>1</v>
      </c>
    </row>
    <row r="7461" spans="2:2" x14ac:dyDescent="0.25">
      <c r="B7461">
        <v>1</v>
      </c>
    </row>
    <row r="7462" spans="2:2" x14ac:dyDescent="0.25">
      <c r="B7462">
        <v>3</v>
      </c>
    </row>
    <row r="7463" spans="2:2" x14ac:dyDescent="0.25">
      <c r="B7463">
        <v>3</v>
      </c>
    </row>
    <row r="7464" spans="2:2" x14ac:dyDescent="0.25">
      <c r="B7464">
        <v>2</v>
      </c>
    </row>
    <row r="7465" spans="2:2" x14ac:dyDescent="0.25">
      <c r="B7465">
        <v>8</v>
      </c>
    </row>
    <row r="7466" spans="2:2" x14ac:dyDescent="0.25">
      <c r="B7466">
        <v>7</v>
      </c>
    </row>
    <row r="7467" spans="2:2" x14ac:dyDescent="0.25">
      <c r="B7467">
        <v>3</v>
      </c>
    </row>
    <row r="7468" spans="2:2" x14ac:dyDescent="0.25">
      <c r="B7468">
        <v>25</v>
      </c>
    </row>
    <row r="7469" spans="2:2" x14ac:dyDescent="0.25">
      <c r="B7469">
        <v>7</v>
      </c>
    </row>
    <row r="7470" spans="2:2" x14ac:dyDescent="0.25">
      <c r="B7470">
        <v>7</v>
      </c>
    </row>
    <row r="7471" spans="2:2" x14ac:dyDescent="0.25">
      <c r="B7471">
        <v>8</v>
      </c>
    </row>
    <row r="7472" spans="2:2" x14ac:dyDescent="0.25">
      <c r="B7472">
        <v>4</v>
      </c>
    </row>
    <row r="7473" spans="2:2" x14ac:dyDescent="0.25">
      <c r="B7473">
        <v>3</v>
      </c>
    </row>
    <row r="7474" spans="2:2" x14ac:dyDescent="0.25">
      <c r="B7474">
        <v>9</v>
      </c>
    </row>
    <row r="7475" spans="2:2" x14ac:dyDescent="0.25">
      <c r="B7475">
        <v>1</v>
      </c>
    </row>
    <row r="7476" spans="2:2" x14ac:dyDescent="0.25">
      <c r="B7476">
        <v>9</v>
      </c>
    </row>
    <row r="7477" spans="2:2" x14ac:dyDescent="0.25">
      <c r="B7477">
        <v>2</v>
      </c>
    </row>
    <row r="7478" spans="2:2" x14ac:dyDescent="0.25">
      <c r="B7478">
        <v>13</v>
      </c>
    </row>
    <row r="7479" spans="2:2" x14ac:dyDescent="0.25">
      <c r="B7479">
        <v>29</v>
      </c>
    </row>
    <row r="7480" spans="2:2" x14ac:dyDescent="0.25">
      <c r="B7480">
        <v>3</v>
      </c>
    </row>
    <row r="7481" spans="2:2" x14ac:dyDescent="0.25">
      <c r="B7481">
        <v>14</v>
      </c>
    </row>
    <row r="7482" spans="2:2" x14ac:dyDescent="0.25">
      <c r="B7482">
        <v>25</v>
      </c>
    </row>
    <row r="7483" spans="2:2" x14ac:dyDescent="0.25">
      <c r="B7483">
        <v>1</v>
      </c>
    </row>
    <row r="7484" spans="2:2" x14ac:dyDescent="0.25">
      <c r="B7484">
        <v>37</v>
      </c>
    </row>
    <row r="7485" spans="2:2" x14ac:dyDescent="0.25">
      <c r="B7485">
        <v>5</v>
      </c>
    </row>
    <row r="7486" spans="2:2" x14ac:dyDescent="0.25">
      <c r="B7486">
        <v>1</v>
      </c>
    </row>
    <row r="7487" spans="2:2" x14ac:dyDescent="0.25">
      <c r="B7487">
        <v>1</v>
      </c>
    </row>
    <row r="7488" spans="2:2" x14ac:dyDescent="0.25">
      <c r="B7488">
        <v>15</v>
      </c>
    </row>
    <row r="7489" spans="2:2" x14ac:dyDescent="0.25">
      <c r="B7489">
        <v>19</v>
      </c>
    </row>
    <row r="7490" spans="2:2" x14ac:dyDescent="0.25">
      <c r="B7490">
        <v>14</v>
      </c>
    </row>
    <row r="7491" spans="2:2" x14ac:dyDescent="0.25">
      <c r="B7491">
        <v>18</v>
      </c>
    </row>
    <row r="7492" spans="2:2" x14ac:dyDescent="0.25">
      <c r="B7492">
        <v>7</v>
      </c>
    </row>
    <row r="7493" spans="2:2" x14ac:dyDescent="0.25">
      <c r="B7493">
        <v>4</v>
      </c>
    </row>
    <row r="7494" spans="2:2" x14ac:dyDescent="0.25">
      <c r="B7494">
        <v>5</v>
      </c>
    </row>
    <row r="7495" spans="2:2" x14ac:dyDescent="0.25">
      <c r="B7495">
        <v>8</v>
      </c>
    </row>
    <row r="7496" spans="2:2" x14ac:dyDescent="0.25">
      <c r="B7496">
        <v>14</v>
      </c>
    </row>
    <row r="7497" spans="2:2" x14ac:dyDescent="0.25">
      <c r="B7497">
        <v>10</v>
      </c>
    </row>
    <row r="7498" spans="2:2" x14ac:dyDescent="0.25">
      <c r="B7498">
        <v>13</v>
      </c>
    </row>
    <row r="7499" spans="2:2" x14ac:dyDescent="0.25">
      <c r="B7499">
        <v>2</v>
      </c>
    </row>
    <row r="7500" spans="2:2" x14ac:dyDescent="0.25">
      <c r="B7500">
        <v>28</v>
      </c>
    </row>
    <row r="7501" spans="2:2" x14ac:dyDescent="0.25">
      <c r="B7501">
        <v>15</v>
      </c>
    </row>
    <row r="7502" spans="2:2" x14ac:dyDescent="0.25">
      <c r="B7502">
        <v>5</v>
      </c>
    </row>
    <row r="7503" spans="2:2" x14ac:dyDescent="0.25">
      <c r="B7503">
        <v>15</v>
      </c>
    </row>
    <row r="7504" spans="2:2" x14ac:dyDescent="0.25">
      <c r="B7504">
        <v>15</v>
      </c>
    </row>
    <row r="7505" spans="2:2" x14ac:dyDescent="0.25">
      <c r="B7505">
        <v>1</v>
      </c>
    </row>
    <row r="7506" spans="2:2" x14ac:dyDescent="0.25">
      <c r="B7506">
        <v>4</v>
      </c>
    </row>
    <row r="7507" spans="2:2" x14ac:dyDescent="0.25">
      <c r="B7507">
        <v>1</v>
      </c>
    </row>
    <row r="7508" spans="2:2" x14ac:dyDescent="0.25">
      <c r="B7508">
        <v>3</v>
      </c>
    </row>
    <row r="7509" spans="2:2" x14ac:dyDescent="0.25">
      <c r="B7509">
        <v>1</v>
      </c>
    </row>
    <row r="7510" spans="2:2" x14ac:dyDescent="0.25">
      <c r="B7510">
        <v>7</v>
      </c>
    </row>
    <row r="7511" spans="2:2" x14ac:dyDescent="0.25">
      <c r="B7511">
        <v>14</v>
      </c>
    </row>
    <row r="7512" spans="2:2" x14ac:dyDescent="0.25">
      <c r="B7512">
        <v>1</v>
      </c>
    </row>
    <row r="7513" spans="2:2" x14ac:dyDescent="0.25">
      <c r="B7513">
        <v>7</v>
      </c>
    </row>
    <row r="7514" spans="2:2" x14ac:dyDescent="0.25">
      <c r="B7514">
        <v>1</v>
      </c>
    </row>
    <row r="7515" spans="2:2" x14ac:dyDescent="0.25">
      <c r="B7515">
        <v>20</v>
      </c>
    </row>
    <row r="7516" spans="2:2" x14ac:dyDescent="0.25">
      <c r="B7516">
        <v>9</v>
      </c>
    </row>
    <row r="7517" spans="2:2" x14ac:dyDescent="0.25">
      <c r="B7517">
        <v>49</v>
      </c>
    </row>
    <row r="7518" spans="2:2" x14ac:dyDescent="0.25">
      <c r="B7518">
        <v>2</v>
      </c>
    </row>
    <row r="7519" spans="2:2" x14ac:dyDescent="0.25">
      <c r="B7519">
        <v>7</v>
      </c>
    </row>
    <row r="7520" spans="2:2" x14ac:dyDescent="0.25">
      <c r="B7520">
        <v>15</v>
      </c>
    </row>
    <row r="7521" spans="2:2" x14ac:dyDescent="0.25">
      <c r="B7521">
        <v>9</v>
      </c>
    </row>
    <row r="7522" spans="2:2" x14ac:dyDescent="0.25">
      <c r="B7522">
        <v>4</v>
      </c>
    </row>
    <row r="7523" spans="2:2" x14ac:dyDescent="0.25">
      <c r="B7523">
        <v>3</v>
      </c>
    </row>
    <row r="7524" spans="2:2" x14ac:dyDescent="0.25">
      <c r="B7524">
        <v>22</v>
      </c>
    </row>
    <row r="7525" spans="2:2" x14ac:dyDescent="0.25">
      <c r="B7525">
        <v>12</v>
      </c>
    </row>
    <row r="7526" spans="2:2" x14ac:dyDescent="0.25">
      <c r="B7526">
        <v>2</v>
      </c>
    </row>
    <row r="7527" spans="2:2" x14ac:dyDescent="0.25">
      <c r="B7527">
        <v>1</v>
      </c>
    </row>
    <row r="7528" spans="2:2" x14ac:dyDescent="0.25">
      <c r="B7528">
        <v>2</v>
      </c>
    </row>
    <row r="7529" spans="2:2" x14ac:dyDescent="0.25">
      <c r="B7529">
        <v>31</v>
      </c>
    </row>
    <row r="7530" spans="2:2" x14ac:dyDescent="0.25">
      <c r="B7530">
        <v>7</v>
      </c>
    </row>
    <row r="7531" spans="2:2" x14ac:dyDescent="0.25">
      <c r="B7531">
        <v>2</v>
      </c>
    </row>
    <row r="7532" spans="2:2" x14ac:dyDescent="0.25">
      <c r="B7532">
        <v>49</v>
      </c>
    </row>
    <row r="7533" spans="2:2" x14ac:dyDescent="0.25">
      <c r="B7533">
        <v>2</v>
      </c>
    </row>
    <row r="7534" spans="2:2" x14ac:dyDescent="0.25">
      <c r="B7534">
        <v>6</v>
      </c>
    </row>
    <row r="7535" spans="2:2" x14ac:dyDescent="0.25">
      <c r="B7535">
        <v>4</v>
      </c>
    </row>
    <row r="7536" spans="2:2" x14ac:dyDescent="0.25">
      <c r="B7536">
        <v>11</v>
      </c>
    </row>
    <row r="7537" spans="2:2" x14ac:dyDescent="0.25">
      <c r="B7537">
        <v>23</v>
      </c>
    </row>
    <row r="7538" spans="2:2" x14ac:dyDescent="0.25">
      <c r="B7538">
        <v>39</v>
      </c>
    </row>
    <row r="7539" spans="2:2" x14ac:dyDescent="0.25">
      <c r="B7539">
        <v>5</v>
      </c>
    </row>
    <row r="7540" spans="2:2" x14ac:dyDescent="0.25">
      <c r="B7540">
        <v>5</v>
      </c>
    </row>
    <row r="7541" spans="2:2" x14ac:dyDescent="0.25">
      <c r="B7541">
        <v>12</v>
      </c>
    </row>
    <row r="7542" spans="2:2" x14ac:dyDescent="0.25">
      <c r="B7542">
        <v>10</v>
      </c>
    </row>
    <row r="7543" spans="2:2" x14ac:dyDescent="0.25">
      <c r="B7543">
        <v>5</v>
      </c>
    </row>
    <row r="7544" spans="2:2" x14ac:dyDescent="0.25">
      <c r="B7544">
        <v>5</v>
      </c>
    </row>
    <row r="7545" spans="2:2" x14ac:dyDescent="0.25">
      <c r="B7545">
        <v>22</v>
      </c>
    </row>
    <row r="7546" spans="2:2" x14ac:dyDescent="0.25">
      <c r="B7546">
        <v>7</v>
      </c>
    </row>
    <row r="7547" spans="2:2" x14ac:dyDescent="0.25">
      <c r="B7547">
        <v>6</v>
      </c>
    </row>
    <row r="7548" spans="2:2" x14ac:dyDescent="0.25">
      <c r="B7548">
        <v>9</v>
      </c>
    </row>
    <row r="7549" spans="2:2" x14ac:dyDescent="0.25">
      <c r="B7549">
        <v>5</v>
      </c>
    </row>
    <row r="7550" spans="2:2" x14ac:dyDescent="0.25">
      <c r="B7550">
        <v>3</v>
      </c>
    </row>
    <row r="7551" spans="2:2" x14ac:dyDescent="0.25">
      <c r="B7551">
        <v>3</v>
      </c>
    </row>
    <row r="7552" spans="2:2" x14ac:dyDescent="0.25">
      <c r="B7552">
        <v>21</v>
      </c>
    </row>
    <row r="7553" spans="2:2" x14ac:dyDescent="0.25">
      <c r="B7553">
        <v>12</v>
      </c>
    </row>
    <row r="7554" spans="2:2" x14ac:dyDescent="0.25">
      <c r="B7554">
        <v>3</v>
      </c>
    </row>
    <row r="7555" spans="2:2" x14ac:dyDescent="0.25">
      <c r="B7555">
        <v>7</v>
      </c>
    </row>
    <row r="7556" spans="2:2" x14ac:dyDescent="0.25">
      <c r="B7556">
        <v>3</v>
      </c>
    </row>
    <row r="7557" spans="2:2" x14ac:dyDescent="0.25">
      <c r="B7557">
        <v>12</v>
      </c>
    </row>
    <row r="7558" spans="2:2" x14ac:dyDescent="0.25">
      <c r="B7558">
        <v>8</v>
      </c>
    </row>
    <row r="7559" spans="2:2" x14ac:dyDescent="0.25">
      <c r="B7559">
        <v>8</v>
      </c>
    </row>
    <row r="7560" spans="2:2" x14ac:dyDescent="0.25">
      <c r="B7560">
        <v>3</v>
      </c>
    </row>
    <row r="7561" spans="2:2" x14ac:dyDescent="0.25">
      <c r="B7561">
        <v>3</v>
      </c>
    </row>
    <row r="7562" spans="2:2" x14ac:dyDescent="0.25">
      <c r="B7562">
        <v>20</v>
      </c>
    </row>
    <row r="7563" spans="2:2" x14ac:dyDescent="0.25">
      <c r="B7563">
        <v>9</v>
      </c>
    </row>
    <row r="7564" spans="2:2" x14ac:dyDescent="0.25">
      <c r="B7564">
        <v>7</v>
      </c>
    </row>
    <row r="7565" spans="2:2" x14ac:dyDescent="0.25">
      <c r="B7565">
        <v>37</v>
      </c>
    </row>
    <row r="7566" spans="2:2" x14ac:dyDescent="0.25">
      <c r="B7566">
        <v>22</v>
      </c>
    </row>
    <row r="7567" spans="2:2" x14ac:dyDescent="0.25">
      <c r="B7567">
        <v>5</v>
      </c>
    </row>
    <row r="7568" spans="2:2" x14ac:dyDescent="0.25">
      <c r="B7568">
        <v>4</v>
      </c>
    </row>
    <row r="7569" spans="2:2" x14ac:dyDescent="0.25">
      <c r="B7569">
        <v>8</v>
      </c>
    </row>
    <row r="7570" spans="2:2" x14ac:dyDescent="0.25">
      <c r="B7570">
        <v>7</v>
      </c>
    </row>
    <row r="7571" spans="2:2" x14ac:dyDescent="0.25">
      <c r="B7571">
        <v>5</v>
      </c>
    </row>
    <row r="7572" spans="2:2" x14ac:dyDescent="0.25">
      <c r="B7572">
        <v>1</v>
      </c>
    </row>
    <row r="7573" spans="2:2" x14ac:dyDescent="0.25">
      <c r="B7573">
        <v>3</v>
      </c>
    </row>
    <row r="7574" spans="2:2" x14ac:dyDescent="0.25">
      <c r="B7574">
        <v>15</v>
      </c>
    </row>
    <row r="7575" spans="2:2" x14ac:dyDescent="0.25">
      <c r="B7575">
        <v>18</v>
      </c>
    </row>
    <row r="7576" spans="2:2" x14ac:dyDescent="0.25">
      <c r="B7576">
        <v>1</v>
      </c>
    </row>
    <row r="7577" spans="2:2" x14ac:dyDescent="0.25">
      <c r="B7577">
        <v>1</v>
      </c>
    </row>
    <row r="7578" spans="2:2" x14ac:dyDescent="0.25">
      <c r="B7578">
        <v>4</v>
      </c>
    </row>
    <row r="7579" spans="2:2" x14ac:dyDescent="0.25">
      <c r="B7579">
        <v>62</v>
      </c>
    </row>
    <row r="7580" spans="2:2" x14ac:dyDescent="0.25">
      <c r="B7580">
        <v>3</v>
      </c>
    </row>
    <row r="7581" spans="2:2" x14ac:dyDescent="0.25">
      <c r="B7581">
        <v>11</v>
      </c>
    </row>
    <row r="7582" spans="2:2" x14ac:dyDescent="0.25">
      <c r="B7582">
        <v>20</v>
      </c>
    </row>
    <row r="7583" spans="2:2" x14ac:dyDescent="0.25">
      <c r="B7583">
        <v>1</v>
      </c>
    </row>
    <row r="7584" spans="2:2" x14ac:dyDescent="0.25">
      <c r="B7584">
        <v>3</v>
      </c>
    </row>
    <row r="7585" spans="2:2" x14ac:dyDescent="0.25">
      <c r="B7585">
        <v>2</v>
      </c>
    </row>
    <row r="7586" spans="2:2" x14ac:dyDescent="0.25">
      <c r="B7586">
        <v>5</v>
      </c>
    </row>
    <row r="7587" spans="2:2" x14ac:dyDescent="0.25">
      <c r="B7587">
        <v>9</v>
      </c>
    </row>
    <row r="7588" spans="2:2" x14ac:dyDescent="0.25">
      <c r="B7588">
        <v>10</v>
      </c>
    </row>
    <row r="7589" spans="2:2" x14ac:dyDescent="0.25">
      <c r="B7589">
        <v>37</v>
      </c>
    </row>
    <row r="7590" spans="2:2" x14ac:dyDescent="0.25">
      <c r="B7590">
        <v>13</v>
      </c>
    </row>
    <row r="7591" spans="2:2" x14ac:dyDescent="0.25">
      <c r="B7591">
        <v>17</v>
      </c>
    </row>
    <row r="7592" spans="2:2" x14ac:dyDescent="0.25">
      <c r="B7592">
        <v>34</v>
      </c>
    </row>
    <row r="7593" spans="2:2" x14ac:dyDescent="0.25">
      <c r="B7593">
        <v>5</v>
      </c>
    </row>
    <row r="7594" spans="2:2" x14ac:dyDescent="0.25">
      <c r="B7594">
        <v>34</v>
      </c>
    </row>
    <row r="7595" spans="2:2" x14ac:dyDescent="0.25">
      <c r="B7595">
        <v>2</v>
      </c>
    </row>
    <row r="7596" spans="2:2" x14ac:dyDescent="0.25">
      <c r="B7596">
        <v>34</v>
      </c>
    </row>
    <row r="7597" spans="2:2" x14ac:dyDescent="0.25">
      <c r="B7597">
        <v>1</v>
      </c>
    </row>
    <row r="7598" spans="2:2" x14ac:dyDescent="0.25">
      <c r="B7598">
        <v>5</v>
      </c>
    </row>
    <row r="7599" spans="2:2" x14ac:dyDescent="0.25">
      <c r="B7599">
        <v>13</v>
      </c>
    </row>
    <row r="7600" spans="2:2" x14ac:dyDescent="0.25">
      <c r="B7600">
        <v>4</v>
      </c>
    </row>
    <row r="7601" spans="2:2" x14ac:dyDescent="0.25">
      <c r="B7601">
        <v>32</v>
      </c>
    </row>
    <row r="7602" spans="2:2" x14ac:dyDescent="0.25">
      <c r="B7602">
        <v>2</v>
      </c>
    </row>
    <row r="7603" spans="2:2" x14ac:dyDescent="0.25">
      <c r="B7603">
        <v>32</v>
      </c>
    </row>
    <row r="7604" spans="2:2" x14ac:dyDescent="0.25">
      <c r="B7604">
        <v>15</v>
      </c>
    </row>
    <row r="7605" spans="2:2" x14ac:dyDescent="0.25">
      <c r="B7605">
        <v>12</v>
      </c>
    </row>
    <row r="7606" spans="2:2" x14ac:dyDescent="0.25">
      <c r="B7606">
        <v>25</v>
      </c>
    </row>
    <row r="7607" spans="2:2" x14ac:dyDescent="0.25">
      <c r="B7607">
        <v>3</v>
      </c>
    </row>
    <row r="7608" spans="2:2" x14ac:dyDescent="0.25">
      <c r="B7608">
        <v>1</v>
      </c>
    </row>
    <row r="7609" spans="2:2" x14ac:dyDescent="0.25">
      <c r="B7609">
        <v>20</v>
      </c>
    </row>
    <row r="7610" spans="2:2" x14ac:dyDescent="0.25">
      <c r="B7610">
        <v>18</v>
      </c>
    </row>
    <row r="7611" spans="2:2" x14ac:dyDescent="0.25">
      <c r="B7611">
        <v>7</v>
      </c>
    </row>
    <row r="7612" spans="2:2" x14ac:dyDescent="0.25">
      <c r="B7612">
        <v>1</v>
      </c>
    </row>
    <row r="7613" spans="2:2" x14ac:dyDescent="0.25">
      <c r="B7613">
        <v>2</v>
      </c>
    </row>
    <row r="7614" spans="2:2" x14ac:dyDescent="0.25">
      <c r="B7614">
        <v>1</v>
      </c>
    </row>
    <row r="7615" spans="2:2" x14ac:dyDescent="0.25">
      <c r="B7615">
        <v>21</v>
      </c>
    </row>
    <row r="7616" spans="2:2" x14ac:dyDescent="0.25">
      <c r="B7616">
        <v>8</v>
      </c>
    </row>
    <row r="7617" spans="2:2" x14ac:dyDescent="0.25">
      <c r="B7617">
        <v>2</v>
      </c>
    </row>
    <row r="7618" spans="2:2" x14ac:dyDescent="0.25">
      <c r="B7618">
        <v>13</v>
      </c>
    </row>
    <row r="7619" spans="2:2" x14ac:dyDescent="0.25">
      <c r="B7619">
        <v>13</v>
      </c>
    </row>
    <row r="7620" spans="2:2" x14ac:dyDescent="0.25">
      <c r="B7620">
        <v>6</v>
      </c>
    </row>
    <row r="7621" spans="2:2" x14ac:dyDescent="0.25">
      <c r="B7621">
        <v>3</v>
      </c>
    </row>
    <row r="7622" spans="2:2" x14ac:dyDescent="0.25">
      <c r="B7622">
        <v>2</v>
      </c>
    </row>
    <row r="7623" spans="2:2" x14ac:dyDescent="0.25">
      <c r="B7623">
        <v>10</v>
      </c>
    </row>
    <row r="7624" spans="2:2" x14ac:dyDescent="0.25">
      <c r="B7624">
        <v>18</v>
      </c>
    </row>
    <row r="7625" spans="2:2" x14ac:dyDescent="0.25">
      <c r="B7625">
        <v>1</v>
      </c>
    </row>
    <row r="7626" spans="2:2" x14ac:dyDescent="0.25">
      <c r="B7626">
        <v>5</v>
      </c>
    </row>
    <row r="7627" spans="2:2" x14ac:dyDescent="0.25">
      <c r="B7627">
        <v>1</v>
      </c>
    </row>
    <row r="7628" spans="2:2" x14ac:dyDescent="0.25">
      <c r="B7628">
        <v>19</v>
      </c>
    </row>
    <row r="7629" spans="2:2" x14ac:dyDescent="0.25">
      <c r="B7629">
        <v>8</v>
      </c>
    </row>
    <row r="7630" spans="2:2" x14ac:dyDescent="0.25">
      <c r="B7630">
        <v>13</v>
      </c>
    </row>
    <row r="7631" spans="2:2" x14ac:dyDescent="0.25">
      <c r="B7631">
        <v>4</v>
      </c>
    </row>
    <row r="7632" spans="2:2" x14ac:dyDescent="0.25">
      <c r="B7632">
        <v>5</v>
      </c>
    </row>
    <row r="7633" spans="2:2" x14ac:dyDescent="0.25">
      <c r="B7633">
        <v>17</v>
      </c>
    </row>
    <row r="7634" spans="2:2" x14ac:dyDescent="0.25">
      <c r="B7634">
        <v>2</v>
      </c>
    </row>
    <row r="7635" spans="2:2" x14ac:dyDescent="0.25">
      <c r="B7635">
        <v>1</v>
      </c>
    </row>
    <row r="7636" spans="2:2" x14ac:dyDescent="0.25">
      <c r="B7636">
        <v>35</v>
      </c>
    </row>
    <row r="7637" spans="2:2" x14ac:dyDescent="0.25">
      <c r="B7637">
        <v>5</v>
      </c>
    </row>
    <row r="7638" spans="2:2" x14ac:dyDescent="0.25">
      <c r="B7638">
        <v>10</v>
      </c>
    </row>
    <row r="7639" spans="2:2" x14ac:dyDescent="0.25">
      <c r="B7639">
        <v>5</v>
      </c>
    </row>
    <row r="7640" spans="2:2" x14ac:dyDescent="0.25">
      <c r="B7640">
        <v>7</v>
      </c>
    </row>
    <row r="7641" spans="2:2" x14ac:dyDescent="0.25">
      <c r="B7641">
        <v>6</v>
      </c>
    </row>
    <row r="7642" spans="2:2" x14ac:dyDescent="0.25">
      <c r="B7642">
        <v>8</v>
      </c>
    </row>
    <row r="7643" spans="2:2" x14ac:dyDescent="0.25">
      <c r="B7643">
        <v>7</v>
      </c>
    </row>
    <row r="7644" spans="2:2" x14ac:dyDescent="0.25">
      <c r="B7644">
        <v>39</v>
      </c>
    </row>
    <row r="7645" spans="2:2" x14ac:dyDescent="0.25">
      <c r="B7645">
        <v>3</v>
      </c>
    </row>
    <row r="7646" spans="2:2" x14ac:dyDescent="0.25">
      <c r="B7646">
        <v>2</v>
      </c>
    </row>
    <row r="7647" spans="2:2" x14ac:dyDescent="0.25">
      <c r="B7647">
        <v>21</v>
      </c>
    </row>
    <row r="7648" spans="2:2" x14ac:dyDescent="0.25">
      <c r="B7648">
        <v>1</v>
      </c>
    </row>
    <row r="7649" spans="2:2" x14ac:dyDescent="0.25">
      <c r="B7649">
        <v>5</v>
      </c>
    </row>
    <row r="7650" spans="2:2" x14ac:dyDescent="0.25">
      <c r="B7650">
        <v>10</v>
      </c>
    </row>
    <row r="7651" spans="2:2" x14ac:dyDescent="0.25">
      <c r="B7651">
        <v>14</v>
      </c>
    </row>
    <row r="7652" spans="2:2" x14ac:dyDescent="0.25">
      <c r="B7652">
        <v>12</v>
      </c>
    </row>
    <row r="7653" spans="2:2" x14ac:dyDescent="0.25">
      <c r="B7653">
        <v>4</v>
      </c>
    </row>
    <row r="7654" spans="2:2" x14ac:dyDescent="0.25">
      <c r="B7654">
        <v>3</v>
      </c>
    </row>
    <row r="7655" spans="2:2" x14ac:dyDescent="0.25">
      <c r="B7655">
        <v>2</v>
      </c>
    </row>
    <row r="7656" spans="2:2" x14ac:dyDescent="0.25">
      <c r="B7656">
        <v>3</v>
      </c>
    </row>
    <row r="7657" spans="2:2" x14ac:dyDescent="0.25">
      <c r="B7657">
        <v>8</v>
      </c>
    </row>
    <row r="7658" spans="2:2" x14ac:dyDescent="0.25">
      <c r="B7658">
        <v>1</v>
      </c>
    </row>
    <row r="7659" spans="2:2" x14ac:dyDescent="0.25">
      <c r="B7659">
        <v>5</v>
      </c>
    </row>
    <row r="7660" spans="2:2" x14ac:dyDescent="0.25">
      <c r="B7660">
        <v>7</v>
      </c>
    </row>
    <row r="7661" spans="2:2" x14ac:dyDescent="0.25">
      <c r="B7661">
        <v>3</v>
      </c>
    </row>
    <row r="7662" spans="2:2" x14ac:dyDescent="0.25">
      <c r="B7662">
        <v>17</v>
      </c>
    </row>
    <row r="7663" spans="2:2" x14ac:dyDescent="0.25">
      <c r="B7663">
        <v>5</v>
      </c>
    </row>
    <row r="7664" spans="2:2" x14ac:dyDescent="0.25">
      <c r="B7664">
        <v>6</v>
      </c>
    </row>
    <row r="7665" spans="2:2" x14ac:dyDescent="0.25">
      <c r="B7665">
        <v>23</v>
      </c>
    </row>
    <row r="7666" spans="2:2" x14ac:dyDescent="0.25">
      <c r="B7666">
        <v>4</v>
      </c>
    </row>
    <row r="7667" spans="2:2" x14ac:dyDescent="0.25">
      <c r="B7667">
        <v>5</v>
      </c>
    </row>
    <row r="7668" spans="2:2" x14ac:dyDescent="0.25">
      <c r="B7668">
        <v>11</v>
      </c>
    </row>
    <row r="7669" spans="2:2" x14ac:dyDescent="0.25">
      <c r="B7669">
        <v>2</v>
      </c>
    </row>
    <row r="7670" spans="2:2" x14ac:dyDescent="0.25">
      <c r="B7670">
        <v>12</v>
      </c>
    </row>
    <row r="7671" spans="2:2" x14ac:dyDescent="0.25">
      <c r="B7671">
        <v>2</v>
      </c>
    </row>
    <row r="7672" spans="2:2" x14ac:dyDescent="0.25">
      <c r="B7672">
        <v>1</v>
      </c>
    </row>
    <row r="7673" spans="2:2" x14ac:dyDescent="0.25">
      <c r="B7673">
        <v>12</v>
      </c>
    </row>
    <row r="7674" spans="2:2" x14ac:dyDescent="0.25">
      <c r="B7674">
        <v>1</v>
      </c>
    </row>
    <row r="7675" spans="2:2" x14ac:dyDescent="0.25">
      <c r="B7675">
        <v>1</v>
      </c>
    </row>
    <row r="7676" spans="2:2" x14ac:dyDescent="0.25">
      <c r="B7676">
        <v>10</v>
      </c>
    </row>
    <row r="7677" spans="2:2" x14ac:dyDescent="0.25">
      <c r="B7677">
        <v>2</v>
      </c>
    </row>
    <row r="7678" spans="2:2" x14ac:dyDescent="0.25">
      <c r="B7678">
        <v>1</v>
      </c>
    </row>
    <row r="7679" spans="2:2" x14ac:dyDescent="0.25">
      <c r="B7679">
        <v>8</v>
      </c>
    </row>
    <row r="7680" spans="2:2" x14ac:dyDescent="0.25">
      <c r="B7680">
        <v>2</v>
      </c>
    </row>
    <row r="7681" spans="2:2" x14ac:dyDescent="0.25">
      <c r="B7681">
        <v>1</v>
      </c>
    </row>
    <row r="7682" spans="2:2" x14ac:dyDescent="0.25">
      <c r="B7682">
        <v>13</v>
      </c>
    </row>
    <row r="7683" spans="2:2" x14ac:dyDescent="0.25">
      <c r="B7683">
        <v>4</v>
      </c>
    </row>
    <row r="7684" spans="2:2" x14ac:dyDescent="0.25">
      <c r="B7684">
        <v>5</v>
      </c>
    </row>
    <row r="7685" spans="2:2" x14ac:dyDescent="0.25">
      <c r="B7685">
        <v>5</v>
      </c>
    </row>
    <row r="7686" spans="2:2" x14ac:dyDescent="0.25">
      <c r="B7686">
        <v>2</v>
      </c>
    </row>
    <row r="7687" spans="2:2" x14ac:dyDescent="0.25">
      <c r="B7687">
        <v>32</v>
      </c>
    </row>
    <row r="7688" spans="2:2" x14ac:dyDescent="0.25">
      <c r="B7688">
        <v>2</v>
      </c>
    </row>
    <row r="7689" spans="2:2" x14ac:dyDescent="0.25">
      <c r="B7689">
        <v>5</v>
      </c>
    </row>
    <row r="7690" spans="2:2" x14ac:dyDescent="0.25">
      <c r="B7690">
        <v>25</v>
      </c>
    </row>
    <row r="7691" spans="2:2" x14ac:dyDescent="0.25">
      <c r="B7691">
        <v>2</v>
      </c>
    </row>
    <row r="7692" spans="2:2" x14ac:dyDescent="0.25">
      <c r="B7692">
        <v>1</v>
      </c>
    </row>
    <row r="7693" spans="2:2" x14ac:dyDescent="0.25">
      <c r="B7693">
        <v>23</v>
      </c>
    </row>
    <row r="7694" spans="2:2" x14ac:dyDescent="0.25">
      <c r="B7694">
        <v>1</v>
      </c>
    </row>
    <row r="7695" spans="2:2" x14ac:dyDescent="0.25">
      <c r="B7695">
        <v>2</v>
      </c>
    </row>
    <row r="7696" spans="2:2" x14ac:dyDescent="0.25">
      <c r="B7696">
        <v>11</v>
      </c>
    </row>
    <row r="7697" spans="2:2" x14ac:dyDescent="0.25">
      <c r="B7697">
        <v>6</v>
      </c>
    </row>
    <row r="7698" spans="2:2" x14ac:dyDescent="0.25">
      <c r="B7698">
        <v>1</v>
      </c>
    </row>
    <row r="7699" spans="2:2" x14ac:dyDescent="0.25">
      <c r="B7699">
        <v>9</v>
      </c>
    </row>
    <row r="7700" spans="2:2" x14ac:dyDescent="0.25">
      <c r="B7700">
        <v>2</v>
      </c>
    </row>
    <row r="7701" spans="2:2" x14ac:dyDescent="0.25">
      <c r="B7701">
        <v>2</v>
      </c>
    </row>
    <row r="7702" spans="2:2" x14ac:dyDescent="0.25">
      <c r="B7702">
        <v>11</v>
      </c>
    </row>
    <row r="7703" spans="2:2" x14ac:dyDescent="0.25">
      <c r="B7703">
        <v>4</v>
      </c>
    </row>
    <row r="7704" spans="2:2" x14ac:dyDescent="0.25">
      <c r="B7704">
        <v>3</v>
      </c>
    </row>
    <row r="7705" spans="2:2" x14ac:dyDescent="0.25">
      <c r="B7705">
        <v>5</v>
      </c>
    </row>
    <row r="7706" spans="2:2" x14ac:dyDescent="0.25">
      <c r="B7706">
        <v>55</v>
      </c>
    </row>
    <row r="7707" spans="2:2" x14ac:dyDescent="0.25">
      <c r="B7707">
        <v>7</v>
      </c>
    </row>
    <row r="7708" spans="2:2" x14ac:dyDescent="0.25">
      <c r="B7708">
        <v>6</v>
      </c>
    </row>
    <row r="7709" spans="2:2" x14ac:dyDescent="0.25">
      <c r="B7709">
        <v>12</v>
      </c>
    </row>
    <row r="7710" spans="2:2" x14ac:dyDescent="0.25">
      <c r="B7710">
        <v>2</v>
      </c>
    </row>
    <row r="7711" spans="2:2" x14ac:dyDescent="0.25">
      <c r="B7711">
        <v>15</v>
      </c>
    </row>
    <row r="7712" spans="2:2" x14ac:dyDescent="0.25">
      <c r="B7712">
        <v>1</v>
      </c>
    </row>
    <row r="7713" spans="2:2" x14ac:dyDescent="0.25">
      <c r="B7713">
        <v>1</v>
      </c>
    </row>
    <row r="7714" spans="2:2" x14ac:dyDescent="0.25">
      <c r="B7714">
        <v>7</v>
      </c>
    </row>
    <row r="7715" spans="2:2" x14ac:dyDescent="0.25">
      <c r="B7715">
        <v>12</v>
      </c>
    </row>
    <row r="7716" spans="2:2" x14ac:dyDescent="0.25">
      <c r="B7716">
        <v>6</v>
      </c>
    </row>
    <row r="7717" spans="2:2" x14ac:dyDescent="0.25">
      <c r="B7717">
        <v>1</v>
      </c>
    </row>
    <row r="7718" spans="2:2" x14ac:dyDescent="0.25">
      <c r="B7718">
        <v>12</v>
      </c>
    </row>
    <row r="7719" spans="2:2" x14ac:dyDescent="0.25">
      <c r="B7719">
        <v>2</v>
      </c>
    </row>
    <row r="7720" spans="2:2" x14ac:dyDescent="0.25">
      <c r="B7720">
        <v>17</v>
      </c>
    </row>
    <row r="7721" spans="2:2" x14ac:dyDescent="0.25">
      <c r="B7721">
        <v>8</v>
      </c>
    </row>
    <row r="7722" spans="2:2" x14ac:dyDescent="0.25">
      <c r="B7722">
        <v>14</v>
      </c>
    </row>
    <row r="7723" spans="2:2" x14ac:dyDescent="0.25">
      <c r="B7723">
        <v>2</v>
      </c>
    </row>
    <row r="7724" spans="2:2" x14ac:dyDescent="0.25">
      <c r="B7724">
        <v>32</v>
      </c>
    </row>
    <row r="7725" spans="2:2" x14ac:dyDescent="0.25">
      <c r="B7725">
        <v>19</v>
      </c>
    </row>
    <row r="7726" spans="2:2" x14ac:dyDescent="0.25">
      <c r="B7726">
        <v>12</v>
      </c>
    </row>
    <row r="7727" spans="2:2" x14ac:dyDescent="0.25">
      <c r="B7727">
        <v>2</v>
      </c>
    </row>
    <row r="7728" spans="2:2" x14ac:dyDescent="0.25">
      <c r="B7728">
        <v>3</v>
      </c>
    </row>
    <row r="7729" spans="2:2" x14ac:dyDescent="0.25">
      <c r="B7729">
        <v>1</v>
      </c>
    </row>
    <row r="7730" spans="2:2" x14ac:dyDescent="0.25">
      <c r="B7730">
        <v>5</v>
      </c>
    </row>
    <row r="7731" spans="2:2" x14ac:dyDescent="0.25">
      <c r="B7731">
        <v>3</v>
      </c>
    </row>
    <row r="7732" spans="2:2" x14ac:dyDescent="0.25">
      <c r="B7732">
        <v>2</v>
      </c>
    </row>
    <row r="7733" spans="2:2" x14ac:dyDescent="0.25">
      <c r="B7733">
        <v>32</v>
      </c>
    </row>
    <row r="7734" spans="2:2" x14ac:dyDescent="0.25">
      <c r="B7734">
        <v>3</v>
      </c>
    </row>
    <row r="7735" spans="2:2" x14ac:dyDescent="0.25">
      <c r="B7735">
        <v>2</v>
      </c>
    </row>
    <row r="7736" spans="2:2" x14ac:dyDescent="0.25">
      <c r="B7736">
        <v>5</v>
      </c>
    </row>
    <row r="7737" spans="2:2" x14ac:dyDescent="0.25">
      <c r="B7737">
        <v>2</v>
      </c>
    </row>
    <row r="7738" spans="2:2" x14ac:dyDescent="0.25">
      <c r="B7738">
        <v>18</v>
      </c>
    </row>
    <row r="7739" spans="2:2" x14ac:dyDescent="0.25">
      <c r="B7739">
        <v>1</v>
      </c>
    </row>
    <row r="7740" spans="2:2" x14ac:dyDescent="0.25">
      <c r="B7740">
        <v>9</v>
      </c>
    </row>
    <row r="7741" spans="2:2" x14ac:dyDescent="0.25">
      <c r="B7741">
        <v>19</v>
      </c>
    </row>
    <row r="7742" spans="2:2" x14ac:dyDescent="0.25">
      <c r="B7742">
        <v>35</v>
      </c>
    </row>
    <row r="7743" spans="2:2" x14ac:dyDescent="0.25">
      <c r="B7743">
        <v>5</v>
      </c>
    </row>
    <row r="7744" spans="2:2" x14ac:dyDescent="0.25">
      <c r="B7744">
        <v>25</v>
      </c>
    </row>
    <row r="7745" spans="2:2" x14ac:dyDescent="0.25">
      <c r="B7745">
        <v>1</v>
      </c>
    </row>
    <row r="7746" spans="2:2" x14ac:dyDescent="0.25">
      <c r="B7746">
        <v>1</v>
      </c>
    </row>
    <row r="7747" spans="2:2" x14ac:dyDescent="0.25">
      <c r="B7747">
        <v>3</v>
      </c>
    </row>
    <row r="7748" spans="2:2" x14ac:dyDescent="0.25">
      <c r="B7748">
        <v>13</v>
      </c>
    </row>
    <row r="7749" spans="2:2" x14ac:dyDescent="0.25">
      <c r="B7749">
        <v>14</v>
      </c>
    </row>
    <row r="7750" spans="2:2" x14ac:dyDescent="0.25">
      <c r="B7750">
        <v>2</v>
      </c>
    </row>
    <row r="7751" spans="2:2" x14ac:dyDescent="0.25">
      <c r="B7751">
        <v>12</v>
      </c>
    </row>
    <row r="7752" spans="2:2" x14ac:dyDescent="0.25">
      <c r="B7752">
        <v>4</v>
      </c>
    </row>
    <row r="7753" spans="2:2" x14ac:dyDescent="0.25">
      <c r="B7753">
        <v>4</v>
      </c>
    </row>
    <row r="7754" spans="2:2" x14ac:dyDescent="0.25">
      <c r="B7754">
        <v>1</v>
      </c>
    </row>
    <row r="7755" spans="2:2" x14ac:dyDescent="0.25">
      <c r="B7755">
        <v>7</v>
      </c>
    </row>
    <row r="7756" spans="2:2" x14ac:dyDescent="0.25">
      <c r="B7756">
        <v>10</v>
      </c>
    </row>
    <row r="7757" spans="2:2" x14ac:dyDescent="0.25">
      <c r="B7757">
        <v>25</v>
      </c>
    </row>
    <row r="7758" spans="2:2" x14ac:dyDescent="0.25">
      <c r="B7758">
        <v>1</v>
      </c>
    </row>
    <row r="7759" spans="2:2" x14ac:dyDescent="0.25">
      <c r="B7759">
        <v>12</v>
      </c>
    </row>
    <row r="7760" spans="2:2" x14ac:dyDescent="0.25">
      <c r="B7760">
        <v>5</v>
      </c>
    </row>
    <row r="7761" spans="2:2" x14ac:dyDescent="0.25">
      <c r="B7761">
        <v>18</v>
      </c>
    </row>
    <row r="7762" spans="2:2" x14ac:dyDescent="0.25">
      <c r="B7762">
        <v>7</v>
      </c>
    </row>
    <row r="7763" spans="2:2" x14ac:dyDescent="0.25">
      <c r="B7763">
        <v>5</v>
      </c>
    </row>
    <row r="7764" spans="2:2" x14ac:dyDescent="0.25">
      <c r="B7764">
        <v>4</v>
      </c>
    </row>
    <row r="7765" spans="2:2" x14ac:dyDescent="0.25">
      <c r="B7765">
        <v>32</v>
      </c>
    </row>
    <row r="7766" spans="2:2" x14ac:dyDescent="0.25">
      <c r="B7766">
        <v>1</v>
      </c>
    </row>
    <row r="7767" spans="2:2" x14ac:dyDescent="0.25">
      <c r="B7767">
        <v>1</v>
      </c>
    </row>
    <row r="7768" spans="2:2" x14ac:dyDescent="0.25">
      <c r="B7768">
        <v>19</v>
      </c>
    </row>
    <row r="7769" spans="2:2" x14ac:dyDescent="0.25">
      <c r="B7769">
        <v>13</v>
      </c>
    </row>
    <row r="7770" spans="2:2" x14ac:dyDescent="0.25">
      <c r="B7770">
        <v>1</v>
      </c>
    </row>
    <row r="7771" spans="2:2" x14ac:dyDescent="0.25">
      <c r="B7771">
        <v>5</v>
      </c>
    </row>
    <row r="7772" spans="2:2" x14ac:dyDescent="0.25">
      <c r="B7772">
        <v>20</v>
      </c>
    </row>
    <row r="7773" spans="2:2" x14ac:dyDescent="0.25">
      <c r="B7773">
        <v>8</v>
      </c>
    </row>
    <row r="7774" spans="2:2" x14ac:dyDescent="0.25">
      <c r="B7774">
        <v>13</v>
      </c>
    </row>
    <row r="7775" spans="2:2" x14ac:dyDescent="0.25">
      <c r="B7775">
        <v>29</v>
      </c>
    </row>
    <row r="7776" spans="2:2" x14ac:dyDescent="0.25">
      <c r="B7776">
        <v>5</v>
      </c>
    </row>
    <row r="7777" spans="2:2" x14ac:dyDescent="0.25">
      <c r="B7777">
        <v>13</v>
      </c>
    </row>
    <row r="7778" spans="2:2" x14ac:dyDescent="0.25">
      <c r="B7778">
        <v>4</v>
      </c>
    </row>
    <row r="7779" spans="2:2" x14ac:dyDescent="0.25">
      <c r="B7779">
        <v>15</v>
      </c>
    </row>
    <row r="7780" spans="2:2" x14ac:dyDescent="0.25">
      <c r="B7780">
        <v>7</v>
      </c>
    </row>
    <row r="7781" spans="2:2" x14ac:dyDescent="0.25">
      <c r="B7781">
        <v>6</v>
      </c>
    </row>
    <row r="7782" spans="2:2" x14ac:dyDescent="0.25">
      <c r="B7782">
        <v>8</v>
      </c>
    </row>
    <row r="7783" spans="2:2" x14ac:dyDescent="0.25">
      <c r="B7783">
        <v>11</v>
      </c>
    </row>
    <row r="7784" spans="2:2" x14ac:dyDescent="0.25">
      <c r="B7784">
        <v>1</v>
      </c>
    </row>
    <row r="7785" spans="2:2" x14ac:dyDescent="0.25">
      <c r="B7785">
        <v>5</v>
      </c>
    </row>
    <row r="7786" spans="2:2" x14ac:dyDescent="0.25">
      <c r="B7786">
        <v>35</v>
      </c>
    </row>
    <row r="7787" spans="2:2" x14ac:dyDescent="0.25">
      <c r="B7787">
        <v>6</v>
      </c>
    </row>
    <row r="7788" spans="2:2" x14ac:dyDescent="0.25">
      <c r="B7788">
        <v>4</v>
      </c>
    </row>
    <row r="7789" spans="2:2" x14ac:dyDescent="0.25">
      <c r="B7789">
        <v>12</v>
      </c>
    </row>
    <row r="7790" spans="2:2" x14ac:dyDescent="0.25">
      <c r="B7790">
        <v>10</v>
      </c>
    </row>
    <row r="7791" spans="2:2" x14ac:dyDescent="0.25">
      <c r="B7791">
        <v>4</v>
      </c>
    </row>
    <row r="7792" spans="2:2" x14ac:dyDescent="0.25">
      <c r="B7792">
        <v>4</v>
      </c>
    </row>
    <row r="7793" spans="2:2" x14ac:dyDescent="0.25">
      <c r="B7793">
        <v>3</v>
      </c>
    </row>
    <row r="7794" spans="2:2" x14ac:dyDescent="0.25">
      <c r="B7794">
        <v>15</v>
      </c>
    </row>
    <row r="7795" spans="2:2" x14ac:dyDescent="0.25">
      <c r="B7795">
        <v>6</v>
      </c>
    </row>
    <row r="7796" spans="2:2" x14ac:dyDescent="0.25">
      <c r="B7796">
        <v>16</v>
      </c>
    </row>
    <row r="7797" spans="2:2" x14ac:dyDescent="0.25">
      <c r="B7797">
        <v>16</v>
      </c>
    </row>
    <row r="7798" spans="2:2" x14ac:dyDescent="0.25">
      <c r="B7798">
        <v>1</v>
      </c>
    </row>
    <row r="7799" spans="2:2" x14ac:dyDescent="0.25">
      <c r="B7799">
        <v>13</v>
      </c>
    </row>
    <row r="7800" spans="2:2" x14ac:dyDescent="0.25">
      <c r="B7800">
        <v>1</v>
      </c>
    </row>
    <row r="7801" spans="2:2" x14ac:dyDescent="0.25">
      <c r="B7801">
        <v>1</v>
      </c>
    </row>
    <row r="7802" spans="2:2" x14ac:dyDescent="0.25">
      <c r="B7802">
        <v>1</v>
      </c>
    </row>
    <row r="7803" spans="2:2" x14ac:dyDescent="0.25">
      <c r="B7803">
        <v>12</v>
      </c>
    </row>
    <row r="7804" spans="2:2" x14ac:dyDescent="0.25">
      <c r="B7804">
        <v>9</v>
      </c>
    </row>
    <row r="7805" spans="2:2" x14ac:dyDescent="0.25">
      <c r="B7805">
        <v>20</v>
      </c>
    </row>
    <row r="7806" spans="2:2" x14ac:dyDescent="0.25">
      <c r="B7806">
        <v>4</v>
      </c>
    </row>
    <row r="7807" spans="2:2" x14ac:dyDescent="0.25">
      <c r="B7807">
        <v>11</v>
      </c>
    </row>
    <row r="7808" spans="2:2" x14ac:dyDescent="0.25">
      <c r="B7808">
        <v>3</v>
      </c>
    </row>
    <row r="7809" spans="2:2" x14ac:dyDescent="0.25">
      <c r="B7809">
        <v>37</v>
      </c>
    </row>
    <row r="7810" spans="2:2" x14ac:dyDescent="0.25">
      <c r="B7810">
        <v>20</v>
      </c>
    </row>
    <row r="7811" spans="2:2" x14ac:dyDescent="0.25">
      <c r="B7811">
        <v>8</v>
      </c>
    </row>
    <row r="7812" spans="2:2" x14ac:dyDescent="0.25">
      <c r="B7812">
        <v>20</v>
      </c>
    </row>
    <row r="7813" spans="2:2" x14ac:dyDescent="0.25">
      <c r="B7813">
        <v>12</v>
      </c>
    </row>
    <row r="7814" spans="2:2" x14ac:dyDescent="0.25">
      <c r="B7814">
        <v>2</v>
      </c>
    </row>
    <row r="7815" spans="2:2" x14ac:dyDescent="0.25">
      <c r="B7815">
        <v>1</v>
      </c>
    </row>
    <row r="7816" spans="2:2" x14ac:dyDescent="0.25">
      <c r="B7816">
        <v>19</v>
      </c>
    </row>
    <row r="7817" spans="2:2" x14ac:dyDescent="0.25">
      <c r="B7817">
        <v>1</v>
      </c>
    </row>
    <row r="7818" spans="2:2" x14ac:dyDescent="0.25">
      <c r="B7818">
        <v>2</v>
      </c>
    </row>
    <row r="7819" spans="2:2" x14ac:dyDescent="0.25">
      <c r="B7819">
        <v>7</v>
      </c>
    </row>
    <row r="7820" spans="2:2" x14ac:dyDescent="0.25">
      <c r="B7820">
        <v>15</v>
      </c>
    </row>
    <row r="7821" spans="2:2" x14ac:dyDescent="0.25">
      <c r="B7821">
        <v>6</v>
      </c>
    </row>
    <row r="7822" spans="2:2" x14ac:dyDescent="0.25">
      <c r="B7822">
        <v>13</v>
      </c>
    </row>
    <row r="7823" spans="2:2" x14ac:dyDescent="0.25">
      <c r="B7823">
        <v>17</v>
      </c>
    </row>
    <row r="7824" spans="2:2" x14ac:dyDescent="0.25">
      <c r="B7824">
        <v>62</v>
      </c>
    </row>
    <row r="7825" spans="2:2" x14ac:dyDescent="0.25">
      <c r="B7825">
        <v>2</v>
      </c>
    </row>
    <row r="7826" spans="2:2" x14ac:dyDescent="0.25">
      <c r="B7826">
        <v>1</v>
      </c>
    </row>
    <row r="7827" spans="2:2" x14ac:dyDescent="0.25">
      <c r="B7827">
        <v>32</v>
      </c>
    </row>
    <row r="7828" spans="2:2" x14ac:dyDescent="0.25">
      <c r="B7828">
        <v>8</v>
      </c>
    </row>
    <row r="7829" spans="2:2" x14ac:dyDescent="0.25">
      <c r="B7829">
        <v>7</v>
      </c>
    </row>
    <row r="7830" spans="2:2" x14ac:dyDescent="0.25">
      <c r="B7830">
        <v>9</v>
      </c>
    </row>
    <row r="7831" spans="2:2" x14ac:dyDescent="0.25">
      <c r="B7831">
        <v>49</v>
      </c>
    </row>
    <row r="7832" spans="2:2" x14ac:dyDescent="0.25">
      <c r="B7832">
        <v>5</v>
      </c>
    </row>
    <row r="7833" spans="2:2" x14ac:dyDescent="0.25">
      <c r="B7833">
        <v>20</v>
      </c>
    </row>
    <row r="7834" spans="2:2" x14ac:dyDescent="0.25">
      <c r="B7834">
        <v>1</v>
      </c>
    </row>
    <row r="7835" spans="2:2" x14ac:dyDescent="0.25">
      <c r="B7835">
        <v>19</v>
      </c>
    </row>
    <row r="7836" spans="2:2" x14ac:dyDescent="0.25">
      <c r="B7836">
        <v>2</v>
      </c>
    </row>
    <row r="7837" spans="2:2" x14ac:dyDescent="0.25">
      <c r="B7837">
        <v>3</v>
      </c>
    </row>
    <row r="7838" spans="2:2" x14ac:dyDescent="0.25">
      <c r="B7838">
        <v>2</v>
      </c>
    </row>
    <row r="7839" spans="2:2" x14ac:dyDescent="0.25">
      <c r="B7839">
        <v>12</v>
      </c>
    </row>
    <row r="7840" spans="2:2" x14ac:dyDescent="0.25">
      <c r="B7840">
        <v>4</v>
      </c>
    </row>
    <row r="7841" spans="2:2" x14ac:dyDescent="0.25">
      <c r="B7841">
        <v>5</v>
      </c>
    </row>
    <row r="7842" spans="2:2" x14ac:dyDescent="0.25">
      <c r="B7842">
        <v>23</v>
      </c>
    </row>
    <row r="7843" spans="2:2" x14ac:dyDescent="0.25">
      <c r="B7843">
        <v>6</v>
      </c>
    </row>
    <row r="7844" spans="2:2" x14ac:dyDescent="0.25">
      <c r="B7844">
        <v>28</v>
      </c>
    </row>
    <row r="7845" spans="2:2" x14ac:dyDescent="0.25">
      <c r="B7845">
        <v>19</v>
      </c>
    </row>
    <row r="7846" spans="2:2" x14ac:dyDescent="0.25">
      <c r="B7846">
        <v>4</v>
      </c>
    </row>
    <row r="7847" spans="2:2" x14ac:dyDescent="0.25">
      <c r="B7847">
        <v>17</v>
      </c>
    </row>
    <row r="7848" spans="2:2" x14ac:dyDescent="0.25">
      <c r="B7848">
        <v>2</v>
      </c>
    </row>
    <row r="7849" spans="2:2" x14ac:dyDescent="0.25">
      <c r="B7849">
        <v>23</v>
      </c>
    </row>
    <row r="7850" spans="2:2" x14ac:dyDescent="0.25">
      <c r="B7850">
        <v>5</v>
      </c>
    </row>
    <row r="7851" spans="2:2" x14ac:dyDescent="0.25">
      <c r="B7851">
        <v>62</v>
      </c>
    </row>
    <row r="7852" spans="2:2" x14ac:dyDescent="0.25">
      <c r="B7852">
        <v>2</v>
      </c>
    </row>
    <row r="7853" spans="2:2" x14ac:dyDescent="0.25">
      <c r="B7853">
        <v>2</v>
      </c>
    </row>
    <row r="7854" spans="2:2" x14ac:dyDescent="0.25">
      <c r="B7854">
        <v>1</v>
      </c>
    </row>
    <row r="7855" spans="2:2" x14ac:dyDescent="0.25">
      <c r="B7855">
        <v>2</v>
      </c>
    </row>
    <row r="7856" spans="2:2" x14ac:dyDescent="0.25">
      <c r="B7856">
        <v>15</v>
      </c>
    </row>
    <row r="7857" spans="2:2" x14ac:dyDescent="0.25">
      <c r="B7857">
        <v>2</v>
      </c>
    </row>
    <row r="7858" spans="2:2" x14ac:dyDescent="0.25">
      <c r="B7858">
        <v>5</v>
      </c>
    </row>
    <row r="7859" spans="2:2" x14ac:dyDescent="0.25">
      <c r="B7859">
        <v>3</v>
      </c>
    </row>
    <row r="7860" spans="2:2" x14ac:dyDescent="0.25">
      <c r="B7860">
        <v>3</v>
      </c>
    </row>
    <row r="7861" spans="2:2" x14ac:dyDescent="0.25">
      <c r="B7861">
        <v>8</v>
      </c>
    </row>
    <row r="7862" spans="2:2" x14ac:dyDescent="0.25">
      <c r="B7862">
        <v>14</v>
      </c>
    </row>
    <row r="7863" spans="2:2" x14ac:dyDescent="0.25">
      <c r="B7863">
        <v>2</v>
      </c>
    </row>
    <row r="7864" spans="2:2" x14ac:dyDescent="0.25">
      <c r="B7864">
        <v>13</v>
      </c>
    </row>
    <row r="7865" spans="2:2" x14ac:dyDescent="0.25">
      <c r="B7865">
        <v>10</v>
      </c>
    </row>
    <row r="7866" spans="2:2" x14ac:dyDescent="0.25">
      <c r="B7866">
        <v>1</v>
      </c>
    </row>
    <row r="7867" spans="2:2" x14ac:dyDescent="0.25">
      <c r="B7867">
        <v>4</v>
      </c>
    </row>
    <row r="7868" spans="2:2" x14ac:dyDescent="0.25">
      <c r="B7868">
        <v>13</v>
      </c>
    </row>
    <row r="7869" spans="2:2" x14ac:dyDescent="0.25">
      <c r="B7869">
        <v>2</v>
      </c>
    </row>
    <row r="7870" spans="2:2" x14ac:dyDescent="0.25">
      <c r="B7870">
        <v>1</v>
      </c>
    </row>
    <row r="7871" spans="2:2" x14ac:dyDescent="0.25">
      <c r="B7871">
        <v>6</v>
      </c>
    </row>
    <row r="7872" spans="2:2" x14ac:dyDescent="0.25">
      <c r="B7872">
        <v>2</v>
      </c>
    </row>
    <row r="7873" spans="2:2" x14ac:dyDescent="0.25">
      <c r="B7873">
        <v>25</v>
      </c>
    </row>
    <row r="7874" spans="2:2" x14ac:dyDescent="0.25">
      <c r="B7874">
        <v>19</v>
      </c>
    </row>
    <row r="7875" spans="2:2" x14ac:dyDescent="0.25">
      <c r="B7875">
        <v>12</v>
      </c>
    </row>
    <row r="7876" spans="2:2" x14ac:dyDescent="0.25">
      <c r="B7876">
        <v>6</v>
      </c>
    </row>
    <row r="7877" spans="2:2" x14ac:dyDescent="0.25">
      <c r="B7877">
        <v>6</v>
      </c>
    </row>
    <row r="7878" spans="2:2" x14ac:dyDescent="0.25">
      <c r="B7878">
        <v>39</v>
      </c>
    </row>
    <row r="7879" spans="2:2" x14ac:dyDescent="0.25">
      <c r="B7879">
        <v>4</v>
      </c>
    </row>
    <row r="7880" spans="2:2" x14ac:dyDescent="0.25">
      <c r="B7880">
        <v>3</v>
      </c>
    </row>
    <row r="7881" spans="2:2" x14ac:dyDescent="0.25">
      <c r="B7881">
        <v>23</v>
      </c>
    </row>
    <row r="7882" spans="2:2" x14ac:dyDescent="0.25">
      <c r="B7882">
        <v>13</v>
      </c>
    </row>
    <row r="7883" spans="2:2" x14ac:dyDescent="0.25">
      <c r="B7883">
        <v>14</v>
      </c>
    </row>
    <row r="7884" spans="2:2" x14ac:dyDescent="0.25">
      <c r="B7884">
        <v>13</v>
      </c>
    </row>
    <row r="7885" spans="2:2" x14ac:dyDescent="0.25">
      <c r="B7885">
        <v>16</v>
      </c>
    </row>
    <row r="7886" spans="2:2" x14ac:dyDescent="0.25">
      <c r="B7886">
        <v>1</v>
      </c>
    </row>
    <row r="7887" spans="2:2" x14ac:dyDescent="0.25">
      <c r="B7887">
        <v>3</v>
      </c>
    </row>
    <row r="7888" spans="2:2" x14ac:dyDescent="0.25">
      <c r="B7888">
        <v>2</v>
      </c>
    </row>
    <row r="7889" spans="2:2" x14ac:dyDescent="0.25">
      <c r="B7889">
        <v>5</v>
      </c>
    </row>
    <row r="7890" spans="2:2" x14ac:dyDescent="0.25">
      <c r="B7890">
        <v>4</v>
      </c>
    </row>
    <row r="7891" spans="2:2" x14ac:dyDescent="0.25">
      <c r="B7891">
        <v>4</v>
      </c>
    </row>
    <row r="7892" spans="2:2" x14ac:dyDescent="0.25">
      <c r="B7892">
        <v>1</v>
      </c>
    </row>
    <row r="7893" spans="2:2" x14ac:dyDescent="0.25">
      <c r="B7893">
        <v>1</v>
      </c>
    </row>
    <row r="7894" spans="2:2" x14ac:dyDescent="0.25">
      <c r="B7894">
        <v>2</v>
      </c>
    </row>
    <row r="7895" spans="2:2" x14ac:dyDescent="0.25">
      <c r="B7895">
        <v>8</v>
      </c>
    </row>
    <row r="7896" spans="2:2" x14ac:dyDescent="0.25">
      <c r="B7896">
        <v>4</v>
      </c>
    </row>
    <row r="7897" spans="2:2" x14ac:dyDescent="0.25">
      <c r="B7897">
        <v>15</v>
      </c>
    </row>
    <row r="7898" spans="2:2" x14ac:dyDescent="0.25">
      <c r="B7898">
        <v>1</v>
      </c>
    </row>
    <row r="7899" spans="2:2" x14ac:dyDescent="0.25">
      <c r="B7899">
        <v>31</v>
      </c>
    </row>
    <row r="7900" spans="2:2" x14ac:dyDescent="0.25">
      <c r="B7900">
        <v>7</v>
      </c>
    </row>
    <row r="7901" spans="2:2" x14ac:dyDescent="0.25">
      <c r="B7901">
        <v>10</v>
      </c>
    </row>
    <row r="7902" spans="2:2" x14ac:dyDescent="0.25">
      <c r="B7902">
        <v>2</v>
      </c>
    </row>
    <row r="7903" spans="2:2" x14ac:dyDescent="0.25">
      <c r="B7903">
        <v>1</v>
      </c>
    </row>
    <row r="7904" spans="2:2" x14ac:dyDescent="0.25">
      <c r="B7904">
        <v>5</v>
      </c>
    </row>
    <row r="7905" spans="2:2" x14ac:dyDescent="0.25">
      <c r="B7905">
        <v>4</v>
      </c>
    </row>
    <row r="7906" spans="2:2" x14ac:dyDescent="0.25">
      <c r="B7906">
        <v>55</v>
      </c>
    </row>
    <row r="7907" spans="2:2" x14ac:dyDescent="0.25">
      <c r="B7907">
        <v>9</v>
      </c>
    </row>
    <row r="7908" spans="2:2" x14ac:dyDescent="0.25">
      <c r="B7908">
        <v>4</v>
      </c>
    </row>
    <row r="7909" spans="2:2" x14ac:dyDescent="0.25">
      <c r="B7909">
        <v>5</v>
      </c>
    </row>
    <row r="7910" spans="2:2" x14ac:dyDescent="0.25">
      <c r="B7910">
        <v>7</v>
      </c>
    </row>
    <row r="7911" spans="2:2" x14ac:dyDescent="0.25">
      <c r="B7911">
        <v>20</v>
      </c>
    </row>
    <row r="7912" spans="2:2" x14ac:dyDescent="0.25">
      <c r="B7912">
        <v>1</v>
      </c>
    </row>
    <row r="7913" spans="2:2" x14ac:dyDescent="0.25">
      <c r="B7913">
        <v>1</v>
      </c>
    </row>
    <row r="7914" spans="2:2" x14ac:dyDescent="0.25">
      <c r="B7914">
        <v>5</v>
      </c>
    </row>
    <row r="7915" spans="2:2" x14ac:dyDescent="0.25">
      <c r="B7915">
        <v>3</v>
      </c>
    </row>
    <row r="7916" spans="2:2" x14ac:dyDescent="0.25">
      <c r="B7916">
        <v>20</v>
      </c>
    </row>
    <row r="7917" spans="2:2" x14ac:dyDescent="0.25">
      <c r="B7917">
        <v>1</v>
      </c>
    </row>
    <row r="7918" spans="2:2" x14ac:dyDescent="0.25">
      <c r="B7918">
        <v>14</v>
      </c>
    </row>
    <row r="7919" spans="2:2" x14ac:dyDescent="0.25">
      <c r="B7919">
        <v>2</v>
      </c>
    </row>
    <row r="7920" spans="2:2" x14ac:dyDescent="0.25">
      <c r="B7920">
        <v>3</v>
      </c>
    </row>
    <row r="7921" spans="2:2" x14ac:dyDescent="0.25">
      <c r="B7921">
        <v>7</v>
      </c>
    </row>
    <row r="7922" spans="2:2" x14ac:dyDescent="0.25">
      <c r="B7922">
        <v>35</v>
      </c>
    </row>
    <row r="7923" spans="2:2" x14ac:dyDescent="0.25">
      <c r="B7923">
        <v>5</v>
      </c>
    </row>
    <row r="7924" spans="2:2" x14ac:dyDescent="0.25">
      <c r="B7924">
        <v>13</v>
      </c>
    </row>
    <row r="7925" spans="2:2" x14ac:dyDescent="0.25">
      <c r="B7925">
        <v>13</v>
      </c>
    </row>
    <row r="7926" spans="2:2" x14ac:dyDescent="0.25">
      <c r="B7926">
        <v>2</v>
      </c>
    </row>
    <row r="7927" spans="2:2" x14ac:dyDescent="0.25">
      <c r="B7927">
        <v>6</v>
      </c>
    </row>
    <row r="7928" spans="2:2" x14ac:dyDescent="0.25">
      <c r="B7928">
        <v>1</v>
      </c>
    </row>
    <row r="7929" spans="2:2" x14ac:dyDescent="0.25">
      <c r="B7929">
        <v>14</v>
      </c>
    </row>
    <row r="7930" spans="2:2" x14ac:dyDescent="0.25">
      <c r="B7930">
        <v>20</v>
      </c>
    </row>
    <row r="7931" spans="2:2" x14ac:dyDescent="0.25">
      <c r="B7931">
        <v>62</v>
      </c>
    </row>
    <row r="7932" spans="2:2" x14ac:dyDescent="0.25">
      <c r="B7932">
        <v>10</v>
      </c>
    </row>
    <row r="7933" spans="2:2" x14ac:dyDescent="0.25">
      <c r="B7933">
        <v>32</v>
      </c>
    </row>
    <row r="7934" spans="2:2" x14ac:dyDescent="0.25">
      <c r="B7934">
        <v>2</v>
      </c>
    </row>
    <row r="7935" spans="2:2" x14ac:dyDescent="0.25">
      <c r="B7935">
        <v>13</v>
      </c>
    </row>
    <row r="7936" spans="2:2" x14ac:dyDescent="0.25">
      <c r="B7936">
        <v>3</v>
      </c>
    </row>
    <row r="7937" spans="2:2" x14ac:dyDescent="0.25">
      <c r="B7937">
        <v>9</v>
      </c>
    </row>
    <row r="7938" spans="2:2" x14ac:dyDescent="0.25">
      <c r="B7938">
        <v>26</v>
      </c>
    </row>
    <row r="7939" spans="2:2" x14ac:dyDescent="0.25">
      <c r="B7939">
        <v>4</v>
      </c>
    </row>
    <row r="7940" spans="2:2" x14ac:dyDescent="0.25">
      <c r="B7940">
        <v>2</v>
      </c>
    </row>
    <row r="7941" spans="2:2" x14ac:dyDescent="0.25">
      <c r="B7941">
        <v>13</v>
      </c>
    </row>
    <row r="7942" spans="2:2" x14ac:dyDescent="0.25">
      <c r="B7942">
        <v>35</v>
      </c>
    </row>
    <row r="7943" spans="2:2" x14ac:dyDescent="0.25">
      <c r="B7943">
        <v>13</v>
      </c>
    </row>
    <row r="7944" spans="2:2" x14ac:dyDescent="0.25">
      <c r="B7944">
        <v>3</v>
      </c>
    </row>
    <row r="7945" spans="2:2" x14ac:dyDescent="0.25">
      <c r="B7945">
        <v>2</v>
      </c>
    </row>
    <row r="7946" spans="2:2" x14ac:dyDescent="0.25">
      <c r="B7946">
        <v>5</v>
      </c>
    </row>
    <row r="7947" spans="2:2" x14ac:dyDescent="0.25">
      <c r="B7947">
        <v>8</v>
      </c>
    </row>
    <row r="7948" spans="2:2" x14ac:dyDescent="0.25">
      <c r="B7948">
        <v>25</v>
      </c>
    </row>
    <row r="7949" spans="2:2" x14ac:dyDescent="0.25">
      <c r="B7949">
        <v>31</v>
      </c>
    </row>
    <row r="7950" spans="2:2" x14ac:dyDescent="0.25">
      <c r="B7950">
        <v>2</v>
      </c>
    </row>
    <row r="7951" spans="2:2" x14ac:dyDescent="0.25">
      <c r="B7951">
        <v>4</v>
      </c>
    </row>
    <row r="7952" spans="2:2" x14ac:dyDescent="0.25">
      <c r="B7952">
        <v>11</v>
      </c>
    </row>
    <row r="7953" spans="2:2" x14ac:dyDescent="0.25">
      <c r="B7953">
        <v>1</v>
      </c>
    </row>
    <row r="7954" spans="2:2" x14ac:dyDescent="0.25">
      <c r="B7954">
        <v>7</v>
      </c>
    </row>
    <row r="7955" spans="2:2" x14ac:dyDescent="0.25">
      <c r="B7955">
        <v>20</v>
      </c>
    </row>
    <row r="7956" spans="2:2" x14ac:dyDescent="0.25">
      <c r="B7956">
        <v>2</v>
      </c>
    </row>
    <row r="7957" spans="2:2" x14ac:dyDescent="0.25">
      <c r="B7957">
        <v>7</v>
      </c>
    </row>
    <row r="7958" spans="2:2" x14ac:dyDescent="0.25">
      <c r="B7958">
        <v>8</v>
      </c>
    </row>
    <row r="7959" spans="2:2" x14ac:dyDescent="0.25">
      <c r="B7959">
        <v>14</v>
      </c>
    </row>
    <row r="7960" spans="2:2" x14ac:dyDescent="0.25">
      <c r="B7960">
        <v>5</v>
      </c>
    </row>
    <row r="7961" spans="2:2" x14ac:dyDescent="0.25">
      <c r="B7961">
        <v>7</v>
      </c>
    </row>
    <row r="7962" spans="2:2" x14ac:dyDescent="0.25">
      <c r="B7962">
        <v>8</v>
      </c>
    </row>
    <row r="7963" spans="2:2" x14ac:dyDescent="0.25">
      <c r="B7963">
        <v>11</v>
      </c>
    </row>
    <row r="7964" spans="2:2" x14ac:dyDescent="0.25">
      <c r="B7964">
        <v>10</v>
      </c>
    </row>
    <row r="7965" spans="2:2" x14ac:dyDescent="0.25">
      <c r="B7965">
        <v>12</v>
      </c>
    </row>
    <row r="7966" spans="2:2" x14ac:dyDescent="0.25">
      <c r="B7966">
        <v>1</v>
      </c>
    </row>
    <row r="7967" spans="2:2" x14ac:dyDescent="0.25">
      <c r="B7967">
        <v>7</v>
      </c>
    </row>
    <row r="7968" spans="2:2" x14ac:dyDescent="0.25">
      <c r="B7968">
        <v>11</v>
      </c>
    </row>
    <row r="7969" spans="2:2" x14ac:dyDescent="0.25">
      <c r="B7969">
        <v>2</v>
      </c>
    </row>
    <row r="7970" spans="2:2" x14ac:dyDescent="0.25">
      <c r="B7970">
        <v>3</v>
      </c>
    </row>
    <row r="7971" spans="2:2" x14ac:dyDescent="0.25">
      <c r="B7971">
        <v>3</v>
      </c>
    </row>
    <row r="7972" spans="2:2" x14ac:dyDescent="0.25">
      <c r="B7972">
        <v>3</v>
      </c>
    </row>
    <row r="7973" spans="2:2" x14ac:dyDescent="0.25">
      <c r="B7973">
        <v>23</v>
      </c>
    </row>
    <row r="7974" spans="2:2" x14ac:dyDescent="0.25">
      <c r="B7974">
        <v>15</v>
      </c>
    </row>
    <row r="7975" spans="2:2" x14ac:dyDescent="0.25">
      <c r="B7975">
        <v>2</v>
      </c>
    </row>
    <row r="7976" spans="2:2" x14ac:dyDescent="0.25">
      <c r="B7976">
        <v>13</v>
      </c>
    </row>
    <row r="7977" spans="2:2" x14ac:dyDescent="0.25">
      <c r="B7977">
        <v>10</v>
      </c>
    </row>
    <row r="7978" spans="2:2" x14ac:dyDescent="0.25">
      <c r="B7978">
        <v>15</v>
      </c>
    </row>
    <row r="7979" spans="2:2" x14ac:dyDescent="0.25">
      <c r="B7979">
        <v>4</v>
      </c>
    </row>
    <row r="7980" spans="2:2" x14ac:dyDescent="0.25">
      <c r="B7980">
        <v>1</v>
      </c>
    </row>
    <row r="7981" spans="2:2" x14ac:dyDescent="0.25">
      <c r="B7981">
        <v>37</v>
      </c>
    </row>
    <row r="7982" spans="2:2" x14ac:dyDescent="0.25">
      <c r="B7982">
        <v>1</v>
      </c>
    </row>
    <row r="7983" spans="2:2" x14ac:dyDescent="0.25">
      <c r="B7983">
        <v>7</v>
      </c>
    </row>
    <row r="7984" spans="2:2" x14ac:dyDescent="0.25">
      <c r="B7984">
        <v>19</v>
      </c>
    </row>
    <row r="7985" spans="2:2" x14ac:dyDescent="0.25">
      <c r="B7985">
        <v>1</v>
      </c>
    </row>
    <row r="7986" spans="2:2" x14ac:dyDescent="0.25">
      <c r="B7986">
        <v>3</v>
      </c>
    </row>
    <row r="7987" spans="2:2" x14ac:dyDescent="0.25">
      <c r="B7987">
        <v>15</v>
      </c>
    </row>
    <row r="7988" spans="2:2" x14ac:dyDescent="0.25">
      <c r="B7988">
        <v>3</v>
      </c>
    </row>
    <row r="7989" spans="2:2" x14ac:dyDescent="0.25">
      <c r="B7989">
        <v>5</v>
      </c>
    </row>
    <row r="7990" spans="2:2" x14ac:dyDescent="0.25">
      <c r="B7990">
        <v>8</v>
      </c>
    </row>
    <row r="7991" spans="2:2" x14ac:dyDescent="0.25">
      <c r="B7991">
        <v>37</v>
      </c>
    </row>
    <row r="7992" spans="2:2" x14ac:dyDescent="0.25">
      <c r="B7992">
        <v>3</v>
      </c>
    </row>
    <row r="7993" spans="2:2" x14ac:dyDescent="0.25">
      <c r="B7993">
        <v>1</v>
      </c>
    </row>
    <row r="7994" spans="2:2" x14ac:dyDescent="0.25">
      <c r="B7994">
        <v>2</v>
      </c>
    </row>
    <row r="7995" spans="2:2" x14ac:dyDescent="0.25">
      <c r="B7995">
        <v>1</v>
      </c>
    </row>
    <row r="7996" spans="2:2" x14ac:dyDescent="0.25">
      <c r="B7996">
        <v>37</v>
      </c>
    </row>
    <row r="7997" spans="2:2" x14ac:dyDescent="0.25">
      <c r="B7997">
        <v>8</v>
      </c>
    </row>
    <row r="7998" spans="2:2" x14ac:dyDescent="0.25">
      <c r="B7998">
        <v>28</v>
      </c>
    </row>
    <row r="7999" spans="2:2" x14ac:dyDescent="0.25">
      <c r="B7999">
        <v>4</v>
      </c>
    </row>
    <row r="8000" spans="2:2" x14ac:dyDescent="0.25">
      <c r="B8000">
        <v>37</v>
      </c>
    </row>
    <row r="8001" spans="2:2" x14ac:dyDescent="0.25">
      <c r="B8001">
        <v>15</v>
      </c>
    </row>
    <row r="8002" spans="2:2" x14ac:dyDescent="0.25">
      <c r="B8002">
        <v>3</v>
      </c>
    </row>
    <row r="8003" spans="2:2" x14ac:dyDescent="0.25">
      <c r="B8003">
        <v>5</v>
      </c>
    </row>
    <row r="8004" spans="2:2" x14ac:dyDescent="0.25">
      <c r="B8004">
        <v>2</v>
      </c>
    </row>
    <row r="8005" spans="2:2" x14ac:dyDescent="0.25">
      <c r="B8005">
        <v>5</v>
      </c>
    </row>
    <row r="8006" spans="2:2" x14ac:dyDescent="0.25">
      <c r="B8006">
        <v>2</v>
      </c>
    </row>
    <row r="8007" spans="2:2" x14ac:dyDescent="0.25">
      <c r="B8007">
        <v>7</v>
      </c>
    </row>
    <row r="8008" spans="2:2" x14ac:dyDescent="0.25">
      <c r="B8008">
        <v>17</v>
      </c>
    </row>
    <row r="8009" spans="2:2" x14ac:dyDescent="0.25">
      <c r="B8009">
        <v>6</v>
      </c>
    </row>
    <row r="8010" spans="2:2" x14ac:dyDescent="0.25">
      <c r="B8010">
        <v>13</v>
      </c>
    </row>
    <row r="8011" spans="2:2" x14ac:dyDescent="0.25">
      <c r="B8011">
        <v>55</v>
      </c>
    </row>
    <row r="8012" spans="2:2" x14ac:dyDescent="0.25">
      <c r="B8012">
        <v>4</v>
      </c>
    </row>
    <row r="8013" spans="2:2" x14ac:dyDescent="0.25">
      <c r="B8013">
        <v>3</v>
      </c>
    </row>
    <row r="8014" spans="2:2" x14ac:dyDescent="0.25">
      <c r="B8014">
        <v>13</v>
      </c>
    </row>
    <row r="8015" spans="2:2" x14ac:dyDescent="0.25">
      <c r="B8015">
        <v>12</v>
      </c>
    </row>
    <row r="8016" spans="2:2" x14ac:dyDescent="0.25">
      <c r="B8016">
        <v>20</v>
      </c>
    </row>
    <row r="8017" spans="2:2" x14ac:dyDescent="0.25">
      <c r="B8017">
        <v>12</v>
      </c>
    </row>
    <row r="8018" spans="2:2" x14ac:dyDescent="0.25">
      <c r="B8018">
        <v>2</v>
      </c>
    </row>
    <row r="8019" spans="2:2" x14ac:dyDescent="0.25">
      <c r="B8019">
        <v>1</v>
      </c>
    </row>
    <row r="8020" spans="2:2" x14ac:dyDescent="0.25">
      <c r="B8020">
        <v>3</v>
      </c>
    </row>
    <row r="8021" spans="2:2" x14ac:dyDescent="0.25">
      <c r="B8021">
        <v>2</v>
      </c>
    </row>
    <row r="8022" spans="2:2" x14ac:dyDescent="0.25">
      <c r="B8022">
        <v>2</v>
      </c>
    </row>
    <row r="8023" spans="2:2" x14ac:dyDescent="0.25">
      <c r="B8023">
        <v>15</v>
      </c>
    </row>
    <row r="8024" spans="2:2" x14ac:dyDescent="0.25">
      <c r="B8024">
        <v>13</v>
      </c>
    </row>
    <row r="8025" spans="2:2" x14ac:dyDescent="0.25">
      <c r="B8025">
        <v>2</v>
      </c>
    </row>
    <row r="8026" spans="2:2" x14ac:dyDescent="0.25">
      <c r="B8026">
        <v>6</v>
      </c>
    </row>
    <row r="8027" spans="2:2" x14ac:dyDescent="0.25">
      <c r="B8027">
        <v>10</v>
      </c>
    </row>
    <row r="8028" spans="2:2" x14ac:dyDescent="0.25">
      <c r="B8028">
        <v>11</v>
      </c>
    </row>
    <row r="8029" spans="2:2" x14ac:dyDescent="0.25">
      <c r="B8029">
        <v>14</v>
      </c>
    </row>
    <row r="8030" spans="2:2" x14ac:dyDescent="0.25">
      <c r="B8030">
        <v>12</v>
      </c>
    </row>
    <row r="8031" spans="2:2" x14ac:dyDescent="0.25">
      <c r="B8031">
        <v>2</v>
      </c>
    </row>
    <row r="8032" spans="2:2" x14ac:dyDescent="0.25">
      <c r="B8032">
        <v>9</v>
      </c>
    </row>
    <row r="8033" spans="2:2" x14ac:dyDescent="0.25">
      <c r="B8033">
        <v>9</v>
      </c>
    </row>
    <row r="8034" spans="2:2" x14ac:dyDescent="0.25">
      <c r="B8034">
        <v>25</v>
      </c>
    </row>
    <row r="8035" spans="2:2" x14ac:dyDescent="0.25">
      <c r="B8035">
        <v>3</v>
      </c>
    </row>
    <row r="8036" spans="2:2" x14ac:dyDescent="0.25">
      <c r="B8036">
        <v>12</v>
      </c>
    </row>
    <row r="8037" spans="2:2" x14ac:dyDescent="0.25">
      <c r="B8037">
        <v>3</v>
      </c>
    </row>
    <row r="8038" spans="2:2" x14ac:dyDescent="0.25">
      <c r="B8038">
        <v>18</v>
      </c>
    </row>
    <row r="8039" spans="2:2" x14ac:dyDescent="0.25">
      <c r="B8039">
        <v>22</v>
      </c>
    </row>
    <row r="8040" spans="2:2" x14ac:dyDescent="0.25">
      <c r="B8040">
        <v>6</v>
      </c>
    </row>
    <row r="8041" spans="2:2" x14ac:dyDescent="0.25">
      <c r="B8041">
        <v>5</v>
      </c>
    </row>
    <row r="8042" spans="2:2" x14ac:dyDescent="0.25">
      <c r="B8042">
        <v>14</v>
      </c>
    </row>
    <row r="8043" spans="2:2" x14ac:dyDescent="0.25">
      <c r="B8043">
        <v>6</v>
      </c>
    </row>
    <row r="8044" spans="2:2" x14ac:dyDescent="0.25">
      <c r="B8044">
        <v>3</v>
      </c>
    </row>
    <row r="8045" spans="2:2" x14ac:dyDescent="0.25">
      <c r="B8045">
        <v>3</v>
      </c>
    </row>
    <row r="8046" spans="2:2" x14ac:dyDescent="0.25">
      <c r="B8046">
        <v>14</v>
      </c>
    </row>
    <row r="8047" spans="2:2" x14ac:dyDescent="0.25">
      <c r="B8047">
        <v>2</v>
      </c>
    </row>
    <row r="8048" spans="2:2" x14ac:dyDescent="0.25">
      <c r="B8048">
        <v>25</v>
      </c>
    </row>
    <row r="8049" spans="2:2" x14ac:dyDescent="0.25">
      <c r="B8049">
        <v>2</v>
      </c>
    </row>
    <row r="8050" spans="2:2" x14ac:dyDescent="0.25">
      <c r="B8050">
        <v>25</v>
      </c>
    </row>
    <row r="8051" spans="2:2" x14ac:dyDescent="0.25">
      <c r="B8051">
        <v>8</v>
      </c>
    </row>
    <row r="8052" spans="2:2" x14ac:dyDescent="0.25">
      <c r="B8052">
        <v>6</v>
      </c>
    </row>
    <row r="8053" spans="2:2" x14ac:dyDescent="0.25">
      <c r="B8053">
        <v>1</v>
      </c>
    </row>
    <row r="8054" spans="2:2" x14ac:dyDescent="0.25">
      <c r="B8054">
        <v>4</v>
      </c>
    </row>
    <row r="8055" spans="2:2" x14ac:dyDescent="0.25">
      <c r="B8055">
        <v>2</v>
      </c>
    </row>
    <row r="8056" spans="2:2" x14ac:dyDescent="0.25">
      <c r="B8056">
        <v>19</v>
      </c>
    </row>
    <row r="8057" spans="2:2" x14ac:dyDescent="0.25">
      <c r="B8057">
        <v>9</v>
      </c>
    </row>
    <row r="8058" spans="2:2" x14ac:dyDescent="0.25">
      <c r="B8058">
        <v>14</v>
      </c>
    </row>
    <row r="8059" spans="2:2" x14ac:dyDescent="0.25">
      <c r="B8059">
        <v>5</v>
      </c>
    </row>
    <row r="8060" spans="2:2" x14ac:dyDescent="0.25">
      <c r="B8060">
        <v>7</v>
      </c>
    </row>
    <row r="8061" spans="2:2" x14ac:dyDescent="0.25">
      <c r="B8061">
        <v>62</v>
      </c>
    </row>
    <row r="8062" spans="2:2" x14ac:dyDescent="0.25">
      <c r="B8062">
        <v>17</v>
      </c>
    </row>
    <row r="8063" spans="2:2" x14ac:dyDescent="0.25">
      <c r="B8063">
        <v>10</v>
      </c>
    </row>
    <row r="8064" spans="2:2" x14ac:dyDescent="0.25">
      <c r="B8064">
        <v>7</v>
      </c>
    </row>
    <row r="8065" spans="2:2" x14ac:dyDescent="0.25">
      <c r="B8065">
        <v>3</v>
      </c>
    </row>
    <row r="8066" spans="2:2" x14ac:dyDescent="0.25">
      <c r="B8066">
        <v>1</v>
      </c>
    </row>
    <row r="8067" spans="2:2" x14ac:dyDescent="0.25">
      <c r="B8067">
        <v>12</v>
      </c>
    </row>
    <row r="8068" spans="2:2" x14ac:dyDescent="0.25">
      <c r="B8068">
        <v>6</v>
      </c>
    </row>
    <row r="8069" spans="2:2" x14ac:dyDescent="0.25">
      <c r="B8069">
        <v>20</v>
      </c>
    </row>
    <row r="8070" spans="2:2" x14ac:dyDescent="0.25">
      <c r="B8070">
        <v>8</v>
      </c>
    </row>
    <row r="8071" spans="2:2" x14ac:dyDescent="0.25">
      <c r="B8071">
        <v>1</v>
      </c>
    </row>
    <row r="8072" spans="2:2" x14ac:dyDescent="0.25">
      <c r="B8072">
        <v>31</v>
      </c>
    </row>
    <row r="8073" spans="2:2" x14ac:dyDescent="0.25">
      <c r="B8073">
        <v>5</v>
      </c>
    </row>
    <row r="8074" spans="2:2" x14ac:dyDescent="0.25">
      <c r="B8074">
        <v>13</v>
      </c>
    </row>
    <row r="8075" spans="2:2" x14ac:dyDescent="0.25">
      <c r="B8075">
        <v>2</v>
      </c>
    </row>
    <row r="8076" spans="2:2" x14ac:dyDescent="0.25">
      <c r="B8076">
        <v>2</v>
      </c>
    </row>
    <row r="8077" spans="2:2" x14ac:dyDescent="0.25">
      <c r="B8077">
        <v>1</v>
      </c>
    </row>
    <row r="8078" spans="2:2" x14ac:dyDescent="0.25">
      <c r="B8078">
        <v>8</v>
      </c>
    </row>
    <row r="8079" spans="2:2" x14ac:dyDescent="0.25">
      <c r="B8079">
        <v>20</v>
      </c>
    </row>
    <row r="8080" spans="2:2" x14ac:dyDescent="0.25">
      <c r="B8080">
        <v>15</v>
      </c>
    </row>
    <row r="8081" spans="2:2" x14ac:dyDescent="0.25">
      <c r="B8081">
        <v>18</v>
      </c>
    </row>
    <row r="8082" spans="2:2" x14ac:dyDescent="0.25">
      <c r="B8082">
        <v>4</v>
      </c>
    </row>
    <row r="8083" spans="2:2" x14ac:dyDescent="0.25">
      <c r="B8083">
        <v>19</v>
      </c>
    </row>
    <row r="8084" spans="2:2" x14ac:dyDescent="0.25">
      <c r="B8084">
        <v>23</v>
      </c>
    </row>
    <row r="8085" spans="2:2" x14ac:dyDescent="0.25">
      <c r="B8085">
        <v>13</v>
      </c>
    </row>
    <row r="8086" spans="2:2" x14ac:dyDescent="0.25">
      <c r="B8086">
        <v>7</v>
      </c>
    </row>
    <row r="8087" spans="2:2" x14ac:dyDescent="0.25">
      <c r="B8087">
        <v>15</v>
      </c>
    </row>
    <row r="8088" spans="2:2" x14ac:dyDescent="0.25">
      <c r="B8088">
        <v>3</v>
      </c>
    </row>
    <row r="8089" spans="2:2" x14ac:dyDescent="0.25">
      <c r="B8089">
        <v>2</v>
      </c>
    </row>
    <row r="8090" spans="2:2" x14ac:dyDescent="0.25">
      <c r="B8090">
        <v>1</v>
      </c>
    </row>
    <row r="8091" spans="2:2" x14ac:dyDescent="0.25">
      <c r="B8091">
        <v>11</v>
      </c>
    </row>
    <row r="8092" spans="2:2" x14ac:dyDescent="0.25">
      <c r="B8092">
        <v>18</v>
      </c>
    </row>
    <row r="8093" spans="2:2" x14ac:dyDescent="0.25">
      <c r="B8093">
        <v>8</v>
      </c>
    </row>
    <row r="8094" spans="2:2" x14ac:dyDescent="0.25">
      <c r="B8094">
        <v>14</v>
      </c>
    </row>
    <row r="8095" spans="2:2" x14ac:dyDescent="0.25">
      <c r="B8095">
        <v>3</v>
      </c>
    </row>
    <row r="8096" spans="2:2" x14ac:dyDescent="0.25">
      <c r="B8096">
        <v>2</v>
      </c>
    </row>
    <row r="8097" spans="2:2" x14ac:dyDescent="0.25">
      <c r="B8097">
        <v>9</v>
      </c>
    </row>
    <row r="8098" spans="2:2" x14ac:dyDescent="0.25">
      <c r="B8098">
        <v>7</v>
      </c>
    </row>
    <row r="8099" spans="2:2" x14ac:dyDescent="0.25">
      <c r="B8099">
        <v>5</v>
      </c>
    </row>
    <row r="8100" spans="2:2" x14ac:dyDescent="0.25">
      <c r="B8100">
        <v>22</v>
      </c>
    </row>
    <row r="8101" spans="2:2" x14ac:dyDescent="0.25">
      <c r="B8101">
        <v>9</v>
      </c>
    </row>
    <row r="8102" spans="2:2" x14ac:dyDescent="0.25">
      <c r="B8102">
        <v>10</v>
      </c>
    </row>
    <row r="8103" spans="2:2" x14ac:dyDescent="0.25">
      <c r="B8103">
        <v>20</v>
      </c>
    </row>
    <row r="8104" spans="2:2" x14ac:dyDescent="0.25">
      <c r="B8104">
        <v>20</v>
      </c>
    </row>
    <row r="8105" spans="2:2" x14ac:dyDescent="0.25">
      <c r="B8105">
        <v>26</v>
      </c>
    </row>
    <row r="8106" spans="2:2" x14ac:dyDescent="0.25">
      <c r="B8106">
        <v>5</v>
      </c>
    </row>
    <row r="8107" spans="2:2" x14ac:dyDescent="0.25">
      <c r="B8107">
        <v>7</v>
      </c>
    </row>
    <row r="8108" spans="2:2" x14ac:dyDescent="0.25">
      <c r="B8108">
        <v>3</v>
      </c>
    </row>
    <row r="8109" spans="2:2" x14ac:dyDescent="0.25">
      <c r="B8109">
        <v>6</v>
      </c>
    </row>
    <row r="8110" spans="2:2" x14ac:dyDescent="0.25">
      <c r="B8110">
        <v>22</v>
      </c>
    </row>
    <row r="8111" spans="2:2" x14ac:dyDescent="0.25">
      <c r="B8111">
        <v>22</v>
      </c>
    </row>
    <row r="8112" spans="2:2" x14ac:dyDescent="0.25">
      <c r="B8112">
        <v>2</v>
      </c>
    </row>
    <row r="8113" spans="2:2" x14ac:dyDescent="0.25">
      <c r="B8113">
        <v>2</v>
      </c>
    </row>
    <row r="8114" spans="2:2" x14ac:dyDescent="0.25">
      <c r="B8114">
        <v>13</v>
      </c>
    </row>
    <row r="8115" spans="2:2" x14ac:dyDescent="0.25">
      <c r="B8115">
        <v>2</v>
      </c>
    </row>
    <row r="8116" spans="2:2" x14ac:dyDescent="0.25">
      <c r="B8116">
        <v>7</v>
      </c>
    </row>
    <row r="8117" spans="2:2" x14ac:dyDescent="0.25">
      <c r="B8117">
        <v>10</v>
      </c>
    </row>
    <row r="8118" spans="2:2" x14ac:dyDescent="0.25">
      <c r="B8118">
        <v>8</v>
      </c>
    </row>
    <row r="8119" spans="2:2" x14ac:dyDescent="0.25">
      <c r="B8119">
        <v>1</v>
      </c>
    </row>
    <row r="8120" spans="2:2" x14ac:dyDescent="0.25">
      <c r="B8120">
        <v>3</v>
      </c>
    </row>
    <row r="8121" spans="2:2" x14ac:dyDescent="0.25">
      <c r="B8121">
        <v>17</v>
      </c>
    </row>
    <row r="8122" spans="2:2" x14ac:dyDescent="0.25">
      <c r="B8122">
        <v>3</v>
      </c>
    </row>
    <row r="8123" spans="2:2" x14ac:dyDescent="0.25">
      <c r="B8123">
        <v>2</v>
      </c>
    </row>
    <row r="8124" spans="2:2" x14ac:dyDescent="0.25">
      <c r="B8124">
        <v>35</v>
      </c>
    </row>
    <row r="8125" spans="2:2" x14ac:dyDescent="0.25">
      <c r="B8125">
        <v>19</v>
      </c>
    </row>
    <row r="8126" spans="2:2" x14ac:dyDescent="0.25">
      <c r="B8126">
        <v>4</v>
      </c>
    </row>
    <row r="8127" spans="2:2" x14ac:dyDescent="0.25">
      <c r="B8127">
        <v>7</v>
      </c>
    </row>
    <row r="8128" spans="2:2" x14ac:dyDescent="0.25">
      <c r="B8128">
        <v>31</v>
      </c>
    </row>
    <row r="8129" spans="2:2" x14ac:dyDescent="0.25">
      <c r="B8129">
        <v>32</v>
      </c>
    </row>
    <row r="8130" spans="2:2" x14ac:dyDescent="0.25">
      <c r="B8130">
        <v>23</v>
      </c>
    </row>
    <row r="8131" spans="2:2" x14ac:dyDescent="0.25">
      <c r="B8131">
        <v>11</v>
      </c>
    </row>
    <row r="8132" spans="2:2" x14ac:dyDescent="0.25">
      <c r="B8132">
        <v>15</v>
      </c>
    </row>
    <row r="8133" spans="2:2" x14ac:dyDescent="0.25">
      <c r="B8133">
        <v>14</v>
      </c>
    </row>
    <row r="8134" spans="2:2" x14ac:dyDescent="0.25">
      <c r="B8134">
        <v>14</v>
      </c>
    </row>
    <row r="8135" spans="2:2" x14ac:dyDescent="0.25">
      <c r="B8135">
        <v>3</v>
      </c>
    </row>
    <row r="8136" spans="2:2" x14ac:dyDescent="0.25">
      <c r="B8136">
        <v>2</v>
      </c>
    </row>
    <row r="8137" spans="2:2" x14ac:dyDescent="0.25">
      <c r="B8137">
        <v>1</v>
      </c>
    </row>
    <row r="8138" spans="2:2" x14ac:dyDescent="0.25">
      <c r="B8138">
        <v>55</v>
      </c>
    </row>
    <row r="8139" spans="2:2" x14ac:dyDescent="0.25">
      <c r="B8139">
        <v>22</v>
      </c>
    </row>
    <row r="8140" spans="2:2" x14ac:dyDescent="0.25">
      <c r="B8140">
        <v>9</v>
      </c>
    </row>
    <row r="8141" spans="2:2" x14ac:dyDescent="0.25">
      <c r="B8141">
        <v>4</v>
      </c>
    </row>
    <row r="8142" spans="2:2" x14ac:dyDescent="0.25">
      <c r="B8142">
        <v>1</v>
      </c>
    </row>
    <row r="8143" spans="2:2" x14ac:dyDescent="0.25">
      <c r="B8143">
        <v>1</v>
      </c>
    </row>
    <row r="8144" spans="2:2" x14ac:dyDescent="0.25">
      <c r="B8144">
        <v>3</v>
      </c>
    </row>
    <row r="8145" spans="2:2" x14ac:dyDescent="0.25">
      <c r="B8145">
        <v>6</v>
      </c>
    </row>
    <row r="8146" spans="2:2" x14ac:dyDescent="0.25">
      <c r="B8146">
        <v>29</v>
      </c>
    </row>
    <row r="8147" spans="2:2" x14ac:dyDescent="0.25">
      <c r="B8147">
        <v>11</v>
      </c>
    </row>
    <row r="8148" spans="2:2" x14ac:dyDescent="0.25">
      <c r="B8148">
        <v>32</v>
      </c>
    </row>
    <row r="8149" spans="2:2" x14ac:dyDescent="0.25">
      <c r="B8149">
        <v>14</v>
      </c>
    </row>
    <row r="8150" spans="2:2" x14ac:dyDescent="0.25">
      <c r="B8150">
        <v>1</v>
      </c>
    </row>
    <row r="8151" spans="2:2" x14ac:dyDescent="0.25">
      <c r="B8151">
        <v>1</v>
      </c>
    </row>
    <row r="8152" spans="2:2" x14ac:dyDescent="0.25">
      <c r="B8152">
        <v>10</v>
      </c>
    </row>
    <row r="8153" spans="2:2" x14ac:dyDescent="0.25">
      <c r="B8153">
        <v>16</v>
      </c>
    </row>
    <row r="8154" spans="2:2" x14ac:dyDescent="0.25">
      <c r="B8154">
        <v>5</v>
      </c>
    </row>
    <row r="8155" spans="2:2" x14ac:dyDescent="0.25">
      <c r="B8155">
        <v>13</v>
      </c>
    </row>
    <row r="8156" spans="2:2" x14ac:dyDescent="0.25">
      <c r="B8156">
        <v>5</v>
      </c>
    </row>
    <row r="8157" spans="2:2" x14ac:dyDescent="0.25">
      <c r="B8157">
        <v>10</v>
      </c>
    </row>
    <row r="8158" spans="2:2" x14ac:dyDescent="0.25">
      <c r="B8158">
        <v>1</v>
      </c>
    </row>
    <row r="8159" spans="2:2" x14ac:dyDescent="0.25">
      <c r="B8159">
        <v>8</v>
      </c>
    </row>
    <row r="8160" spans="2:2" x14ac:dyDescent="0.25">
      <c r="B8160">
        <v>28</v>
      </c>
    </row>
    <row r="8161" spans="2:2" x14ac:dyDescent="0.25">
      <c r="B8161">
        <v>6</v>
      </c>
    </row>
    <row r="8162" spans="2:2" x14ac:dyDescent="0.25">
      <c r="B8162">
        <v>10</v>
      </c>
    </row>
    <row r="8163" spans="2:2" x14ac:dyDescent="0.25">
      <c r="B8163">
        <v>3</v>
      </c>
    </row>
    <row r="8164" spans="2:2" x14ac:dyDescent="0.25">
      <c r="B8164">
        <v>35</v>
      </c>
    </row>
    <row r="8165" spans="2:2" x14ac:dyDescent="0.25">
      <c r="B8165">
        <v>37</v>
      </c>
    </row>
    <row r="8166" spans="2:2" x14ac:dyDescent="0.25">
      <c r="B8166">
        <v>14</v>
      </c>
    </row>
    <row r="8167" spans="2:2" x14ac:dyDescent="0.25">
      <c r="B8167">
        <v>6</v>
      </c>
    </row>
    <row r="8168" spans="2:2" x14ac:dyDescent="0.25">
      <c r="B8168">
        <v>2</v>
      </c>
    </row>
    <row r="8169" spans="2:2" x14ac:dyDescent="0.25">
      <c r="B8169">
        <v>10</v>
      </c>
    </row>
    <row r="8170" spans="2:2" x14ac:dyDescent="0.25">
      <c r="B8170">
        <v>2</v>
      </c>
    </row>
    <row r="8171" spans="2:2" x14ac:dyDescent="0.25">
      <c r="B8171">
        <v>4</v>
      </c>
    </row>
    <row r="8172" spans="2:2" x14ac:dyDescent="0.25">
      <c r="B8172">
        <v>1</v>
      </c>
    </row>
    <row r="8173" spans="2:2" x14ac:dyDescent="0.25">
      <c r="B8173">
        <v>62</v>
      </c>
    </row>
    <row r="8174" spans="2:2" x14ac:dyDescent="0.25">
      <c r="B8174">
        <v>1</v>
      </c>
    </row>
    <row r="8175" spans="2:2" x14ac:dyDescent="0.25">
      <c r="B8175">
        <v>5</v>
      </c>
    </row>
    <row r="8176" spans="2:2" x14ac:dyDescent="0.25">
      <c r="B8176">
        <v>7</v>
      </c>
    </row>
    <row r="8177" spans="2:2" x14ac:dyDescent="0.25">
      <c r="B8177">
        <v>3</v>
      </c>
    </row>
    <row r="8178" spans="2:2" x14ac:dyDescent="0.25">
      <c r="B8178">
        <v>1</v>
      </c>
    </row>
    <row r="8179" spans="2:2" x14ac:dyDescent="0.25">
      <c r="B8179">
        <v>13</v>
      </c>
    </row>
    <row r="8180" spans="2:2" x14ac:dyDescent="0.25">
      <c r="B8180">
        <v>35</v>
      </c>
    </row>
    <row r="8181" spans="2:2" x14ac:dyDescent="0.25">
      <c r="B8181">
        <v>2</v>
      </c>
    </row>
    <row r="8182" spans="2:2" x14ac:dyDescent="0.25">
      <c r="B8182">
        <v>3</v>
      </c>
    </row>
    <row r="8183" spans="2:2" x14ac:dyDescent="0.25">
      <c r="B8183">
        <v>1</v>
      </c>
    </row>
    <row r="8184" spans="2:2" x14ac:dyDescent="0.25">
      <c r="B8184">
        <v>22</v>
      </c>
    </row>
    <row r="8185" spans="2:2" x14ac:dyDescent="0.25">
      <c r="B8185">
        <v>2</v>
      </c>
    </row>
    <row r="8186" spans="2:2" x14ac:dyDescent="0.25">
      <c r="B8186">
        <v>11</v>
      </c>
    </row>
    <row r="8187" spans="2:2" x14ac:dyDescent="0.25">
      <c r="B8187">
        <v>1</v>
      </c>
    </row>
    <row r="8188" spans="2:2" x14ac:dyDescent="0.25">
      <c r="B8188">
        <v>2</v>
      </c>
    </row>
    <row r="8189" spans="2:2" x14ac:dyDescent="0.25">
      <c r="B8189">
        <v>2</v>
      </c>
    </row>
    <row r="8190" spans="2:2" x14ac:dyDescent="0.25">
      <c r="B8190">
        <v>8</v>
      </c>
    </row>
    <row r="8191" spans="2:2" x14ac:dyDescent="0.25">
      <c r="B8191">
        <v>10</v>
      </c>
    </row>
    <row r="8192" spans="2:2" x14ac:dyDescent="0.25">
      <c r="B8192">
        <v>17</v>
      </c>
    </row>
    <row r="8193" spans="2:2" x14ac:dyDescent="0.25">
      <c r="B8193">
        <v>1</v>
      </c>
    </row>
    <row r="8194" spans="2:2" x14ac:dyDescent="0.25">
      <c r="B8194">
        <v>15</v>
      </c>
    </row>
    <row r="8195" spans="2:2" x14ac:dyDescent="0.25">
      <c r="B8195">
        <v>8</v>
      </c>
    </row>
    <row r="8196" spans="2:2" x14ac:dyDescent="0.25">
      <c r="B8196">
        <v>6</v>
      </c>
    </row>
    <row r="8197" spans="2:2" x14ac:dyDescent="0.25">
      <c r="B8197">
        <v>3</v>
      </c>
    </row>
    <row r="8198" spans="2:2" x14ac:dyDescent="0.25">
      <c r="B8198">
        <v>2</v>
      </c>
    </row>
    <row r="8199" spans="2:2" x14ac:dyDescent="0.25">
      <c r="B8199">
        <v>3</v>
      </c>
    </row>
    <row r="8200" spans="2:2" x14ac:dyDescent="0.25">
      <c r="B8200">
        <v>3</v>
      </c>
    </row>
    <row r="8201" spans="2:2" x14ac:dyDescent="0.25">
      <c r="B8201">
        <v>3</v>
      </c>
    </row>
    <row r="8202" spans="2:2" x14ac:dyDescent="0.25">
      <c r="B8202">
        <v>11</v>
      </c>
    </row>
    <row r="8203" spans="2:2" x14ac:dyDescent="0.25">
      <c r="B8203">
        <v>6</v>
      </c>
    </row>
    <row r="8204" spans="2:2" x14ac:dyDescent="0.25">
      <c r="B8204">
        <v>5</v>
      </c>
    </row>
    <row r="8205" spans="2:2" x14ac:dyDescent="0.25">
      <c r="B8205">
        <v>12</v>
      </c>
    </row>
    <row r="8206" spans="2:2" x14ac:dyDescent="0.25">
      <c r="B8206">
        <v>7</v>
      </c>
    </row>
    <row r="8207" spans="2:2" x14ac:dyDescent="0.25">
      <c r="B8207">
        <v>13</v>
      </c>
    </row>
    <row r="8208" spans="2:2" x14ac:dyDescent="0.25">
      <c r="B8208">
        <v>1</v>
      </c>
    </row>
    <row r="8209" spans="2:2" x14ac:dyDescent="0.25">
      <c r="B8209">
        <v>7</v>
      </c>
    </row>
    <row r="8210" spans="2:2" x14ac:dyDescent="0.25">
      <c r="B8210">
        <v>5</v>
      </c>
    </row>
    <row r="8211" spans="2:2" x14ac:dyDescent="0.25">
      <c r="B8211">
        <v>3</v>
      </c>
    </row>
    <row r="8212" spans="2:2" x14ac:dyDescent="0.25">
      <c r="B8212">
        <v>7</v>
      </c>
    </row>
    <row r="8213" spans="2:2" x14ac:dyDescent="0.25">
      <c r="B8213">
        <v>3</v>
      </c>
    </row>
    <row r="8214" spans="2:2" x14ac:dyDescent="0.25">
      <c r="B8214">
        <v>14</v>
      </c>
    </row>
    <row r="8215" spans="2:2" x14ac:dyDescent="0.25">
      <c r="B8215">
        <v>2</v>
      </c>
    </row>
    <row r="8216" spans="2:2" x14ac:dyDescent="0.25">
      <c r="B8216">
        <v>19</v>
      </c>
    </row>
    <row r="8217" spans="2:2" x14ac:dyDescent="0.25">
      <c r="B8217">
        <v>7</v>
      </c>
    </row>
    <row r="8218" spans="2:2" x14ac:dyDescent="0.25">
      <c r="B8218">
        <v>2</v>
      </c>
    </row>
    <row r="8219" spans="2:2" x14ac:dyDescent="0.25">
      <c r="B8219">
        <v>3</v>
      </c>
    </row>
    <row r="8220" spans="2:2" x14ac:dyDescent="0.25">
      <c r="B8220">
        <v>23</v>
      </c>
    </row>
    <row r="8221" spans="2:2" x14ac:dyDescent="0.25">
      <c r="B8221">
        <v>22</v>
      </c>
    </row>
    <row r="8222" spans="2:2" x14ac:dyDescent="0.25">
      <c r="B8222">
        <v>10</v>
      </c>
    </row>
    <row r="8223" spans="2:2" x14ac:dyDescent="0.25">
      <c r="B8223">
        <v>7</v>
      </c>
    </row>
    <row r="8224" spans="2:2" x14ac:dyDescent="0.25">
      <c r="B8224">
        <v>14</v>
      </c>
    </row>
    <row r="8225" spans="2:2" x14ac:dyDescent="0.25">
      <c r="B8225">
        <v>37</v>
      </c>
    </row>
    <row r="8226" spans="2:2" x14ac:dyDescent="0.25">
      <c r="B8226">
        <v>4</v>
      </c>
    </row>
    <row r="8227" spans="2:2" x14ac:dyDescent="0.25">
      <c r="B8227">
        <v>35</v>
      </c>
    </row>
    <row r="8228" spans="2:2" x14ac:dyDescent="0.25">
      <c r="B8228">
        <v>1</v>
      </c>
    </row>
    <row r="8229" spans="2:2" x14ac:dyDescent="0.25">
      <c r="B8229">
        <v>8</v>
      </c>
    </row>
    <row r="8230" spans="2:2" x14ac:dyDescent="0.25">
      <c r="B8230">
        <v>29</v>
      </c>
    </row>
    <row r="8231" spans="2:2" x14ac:dyDescent="0.25">
      <c r="B8231">
        <v>19</v>
      </c>
    </row>
    <row r="8232" spans="2:2" x14ac:dyDescent="0.25">
      <c r="B8232">
        <v>2</v>
      </c>
    </row>
    <row r="8233" spans="2:2" x14ac:dyDescent="0.25">
      <c r="B8233">
        <v>15</v>
      </c>
    </row>
    <row r="8234" spans="2:2" x14ac:dyDescent="0.25">
      <c r="B8234">
        <v>2</v>
      </c>
    </row>
    <row r="8235" spans="2:2" x14ac:dyDescent="0.25">
      <c r="B8235">
        <v>3</v>
      </c>
    </row>
    <row r="8236" spans="2:2" x14ac:dyDescent="0.25">
      <c r="B8236">
        <v>14</v>
      </c>
    </row>
    <row r="8237" spans="2:2" x14ac:dyDescent="0.25">
      <c r="B8237">
        <v>1</v>
      </c>
    </row>
    <row r="8238" spans="2:2" x14ac:dyDescent="0.25">
      <c r="B8238">
        <v>2</v>
      </c>
    </row>
    <row r="8239" spans="2:2" x14ac:dyDescent="0.25">
      <c r="B8239">
        <v>11</v>
      </c>
    </row>
    <row r="8240" spans="2:2" x14ac:dyDescent="0.25">
      <c r="B8240">
        <v>12</v>
      </c>
    </row>
    <row r="8241" spans="2:2" x14ac:dyDescent="0.25">
      <c r="B8241">
        <v>14</v>
      </c>
    </row>
    <row r="8242" spans="2:2" x14ac:dyDescent="0.25">
      <c r="B8242">
        <v>14</v>
      </c>
    </row>
    <row r="8243" spans="2:2" x14ac:dyDescent="0.25">
      <c r="B8243">
        <v>6</v>
      </c>
    </row>
    <row r="8244" spans="2:2" x14ac:dyDescent="0.25">
      <c r="B8244">
        <v>2</v>
      </c>
    </row>
    <row r="8245" spans="2:2" x14ac:dyDescent="0.25">
      <c r="B8245">
        <v>5</v>
      </c>
    </row>
    <row r="8246" spans="2:2" x14ac:dyDescent="0.25">
      <c r="B8246">
        <v>3</v>
      </c>
    </row>
    <row r="8247" spans="2:2" x14ac:dyDescent="0.25">
      <c r="B8247">
        <v>4</v>
      </c>
    </row>
    <row r="8248" spans="2:2" x14ac:dyDescent="0.25">
      <c r="B8248">
        <v>4</v>
      </c>
    </row>
    <row r="8249" spans="2:2" x14ac:dyDescent="0.25">
      <c r="B8249">
        <v>20</v>
      </c>
    </row>
    <row r="8250" spans="2:2" x14ac:dyDescent="0.25">
      <c r="B8250">
        <v>12</v>
      </c>
    </row>
    <row r="8251" spans="2:2" x14ac:dyDescent="0.25">
      <c r="B8251">
        <v>2</v>
      </c>
    </row>
    <row r="8252" spans="2:2" x14ac:dyDescent="0.25">
      <c r="B8252">
        <v>3</v>
      </c>
    </row>
    <row r="8253" spans="2:2" x14ac:dyDescent="0.25">
      <c r="B8253">
        <v>10</v>
      </c>
    </row>
    <row r="8254" spans="2:2" x14ac:dyDescent="0.25">
      <c r="B8254">
        <v>4</v>
      </c>
    </row>
    <row r="8255" spans="2:2" x14ac:dyDescent="0.25">
      <c r="B8255">
        <v>19</v>
      </c>
    </row>
    <row r="8256" spans="2:2" x14ac:dyDescent="0.25">
      <c r="B8256">
        <v>1</v>
      </c>
    </row>
    <row r="8257" spans="2:2" x14ac:dyDescent="0.25">
      <c r="B8257">
        <v>4</v>
      </c>
    </row>
    <row r="8258" spans="2:2" x14ac:dyDescent="0.25">
      <c r="B8258">
        <v>6</v>
      </c>
    </row>
    <row r="8259" spans="2:2" x14ac:dyDescent="0.25">
      <c r="B8259">
        <v>6</v>
      </c>
    </row>
    <row r="8260" spans="2:2" x14ac:dyDescent="0.25">
      <c r="B8260">
        <v>5</v>
      </c>
    </row>
    <row r="8261" spans="2:2" x14ac:dyDescent="0.25">
      <c r="B8261">
        <v>7</v>
      </c>
    </row>
    <row r="8262" spans="2:2" x14ac:dyDescent="0.25">
      <c r="B8262">
        <v>9</v>
      </c>
    </row>
    <row r="8263" spans="2:2" x14ac:dyDescent="0.25">
      <c r="B8263">
        <v>6</v>
      </c>
    </row>
    <row r="8264" spans="2:2" x14ac:dyDescent="0.25">
      <c r="B8264">
        <v>13</v>
      </c>
    </row>
    <row r="8265" spans="2:2" x14ac:dyDescent="0.25">
      <c r="B8265">
        <v>3</v>
      </c>
    </row>
    <row r="8266" spans="2:2" x14ac:dyDescent="0.25">
      <c r="B8266">
        <v>14</v>
      </c>
    </row>
    <row r="8267" spans="2:2" x14ac:dyDescent="0.25">
      <c r="B8267">
        <v>2</v>
      </c>
    </row>
    <row r="8268" spans="2:2" x14ac:dyDescent="0.25">
      <c r="B8268">
        <v>10</v>
      </c>
    </row>
    <row r="8269" spans="2:2" x14ac:dyDescent="0.25">
      <c r="B8269">
        <v>2</v>
      </c>
    </row>
    <row r="8270" spans="2:2" x14ac:dyDescent="0.25">
      <c r="B8270">
        <v>2</v>
      </c>
    </row>
    <row r="8271" spans="2:2" x14ac:dyDescent="0.25">
      <c r="B8271">
        <v>19</v>
      </c>
    </row>
    <row r="8272" spans="2:2" x14ac:dyDescent="0.25">
      <c r="B8272">
        <v>25</v>
      </c>
    </row>
    <row r="8273" spans="2:2" x14ac:dyDescent="0.25">
      <c r="B8273">
        <v>20</v>
      </c>
    </row>
    <row r="8274" spans="2:2" x14ac:dyDescent="0.25">
      <c r="B8274">
        <v>3</v>
      </c>
    </row>
    <row r="8275" spans="2:2" x14ac:dyDescent="0.25">
      <c r="B8275">
        <v>5</v>
      </c>
    </row>
    <row r="8276" spans="2:2" x14ac:dyDescent="0.25">
      <c r="B8276">
        <v>1</v>
      </c>
    </row>
    <row r="8277" spans="2:2" x14ac:dyDescent="0.25">
      <c r="B8277">
        <v>49</v>
      </c>
    </row>
    <row r="8278" spans="2:2" x14ac:dyDescent="0.25">
      <c r="B8278">
        <v>14</v>
      </c>
    </row>
    <row r="8279" spans="2:2" x14ac:dyDescent="0.25">
      <c r="B8279">
        <v>32</v>
      </c>
    </row>
    <row r="8280" spans="2:2" x14ac:dyDescent="0.25">
      <c r="B8280">
        <v>2</v>
      </c>
    </row>
    <row r="8281" spans="2:2" x14ac:dyDescent="0.25">
      <c r="B8281">
        <v>32</v>
      </c>
    </row>
    <row r="8282" spans="2:2" x14ac:dyDescent="0.25">
      <c r="B8282">
        <v>3</v>
      </c>
    </row>
    <row r="8283" spans="2:2" x14ac:dyDescent="0.25">
      <c r="B8283">
        <v>7</v>
      </c>
    </row>
    <row r="8284" spans="2:2" x14ac:dyDescent="0.25">
      <c r="B8284">
        <v>2</v>
      </c>
    </row>
    <row r="8285" spans="2:2" x14ac:dyDescent="0.25">
      <c r="B8285">
        <v>7</v>
      </c>
    </row>
    <row r="8286" spans="2:2" x14ac:dyDescent="0.25">
      <c r="B8286">
        <v>2</v>
      </c>
    </row>
    <row r="8287" spans="2:2" x14ac:dyDescent="0.25">
      <c r="B8287">
        <v>5</v>
      </c>
    </row>
    <row r="8288" spans="2:2" x14ac:dyDescent="0.25">
      <c r="B8288">
        <v>1</v>
      </c>
    </row>
    <row r="8289" spans="2:2" x14ac:dyDescent="0.25">
      <c r="B8289">
        <v>2</v>
      </c>
    </row>
    <row r="8290" spans="2:2" x14ac:dyDescent="0.25">
      <c r="B8290">
        <v>10</v>
      </c>
    </row>
    <row r="8291" spans="2:2" x14ac:dyDescent="0.25">
      <c r="B8291">
        <v>23</v>
      </c>
    </row>
    <row r="8292" spans="2:2" x14ac:dyDescent="0.25">
      <c r="B8292">
        <v>2</v>
      </c>
    </row>
    <row r="8293" spans="2:2" x14ac:dyDescent="0.25">
      <c r="B8293">
        <v>1</v>
      </c>
    </row>
    <row r="8294" spans="2:2" x14ac:dyDescent="0.25">
      <c r="B8294">
        <v>17</v>
      </c>
    </row>
    <row r="8295" spans="2:2" x14ac:dyDescent="0.25">
      <c r="B8295">
        <v>1</v>
      </c>
    </row>
    <row r="8296" spans="2:2" x14ac:dyDescent="0.25">
      <c r="B8296">
        <v>1</v>
      </c>
    </row>
    <row r="8297" spans="2:2" x14ac:dyDescent="0.25">
      <c r="B8297">
        <v>6</v>
      </c>
    </row>
    <row r="8298" spans="2:2" x14ac:dyDescent="0.25">
      <c r="B8298">
        <v>11</v>
      </c>
    </row>
    <row r="8299" spans="2:2" x14ac:dyDescent="0.25">
      <c r="B8299">
        <v>10</v>
      </c>
    </row>
    <row r="8300" spans="2:2" x14ac:dyDescent="0.25">
      <c r="B8300">
        <v>4</v>
      </c>
    </row>
    <row r="8301" spans="2:2" x14ac:dyDescent="0.25">
      <c r="B8301">
        <v>3</v>
      </c>
    </row>
    <row r="8302" spans="2:2" x14ac:dyDescent="0.25">
      <c r="B8302">
        <v>12</v>
      </c>
    </row>
    <row r="8303" spans="2:2" x14ac:dyDescent="0.25">
      <c r="B8303">
        <v>15</v>
      </c>
    </row>
    <row r="8304" spans="2:2" x14ac:dyDescent="0.25">
      <c r="B8304">
        <v>19</v>
      </c>
    </row>
    <row r="8305" spans="2:2" x14ac:dyDescent="0.25">
      <c r="B8305">
        <v>11</v>
      </c>
    </row>
    <row r="8306" spans="2:2" x14ac:dyDescent="0.25">
      <c r="B8306">
        <v>39</v>
      </c>
    </row>
    <row r="8307" spans="2:2" x14ac:dyDescent="0.25">
      <c r="B8307">
        <v>3</v>
      </c>
    </row>
    <row r="8308" spans="2:2" x14ac:dyDescent="0.25">
      <c r="B8308">
        <v>14</v>
      </c>
    </row>
    <row r="8309" spans="2:2" x14ac:dyDescent="0.25">
      <c r="B8309">
        <v>12</v>
      </c>
    </row>
    <row r="8310" spans="2:2" x14ac:dyDescent="0.25">
      <c r="B8310">
        <v>17</v>
      </c>
    </row>
    <row r="8311" spans="2:2" x14ac:dyDescent="0.25">
      <c r="B8311">
        <v>2</v>
      </c>
    </row>
    <row r="8312" spans="2:2" x14ac:dyDescent="0.25">
      <c r="B8312">
        <v>15</v>
      </c>
    </row>
    <row r="8313" spans="2:2" x14ac:dyDescent="0.25">
      <c r="B8313">
        <v>1</v>
      </c>
    </row>
    <row r="8314" spans="2:2" x14ac:dyDescent="0.25">
      <c r="B8314">
        <v>3</v>
      </c>
    </row>
    <row r="8315" spans="2:2" x14ac:dyDescent="0.25">
      <c r="B8315">
        <v>25</v>
      </c>
    </row>
    <row r="8316" spans="2:2" x14ac:dyDescent="0.25">
      <c r="B8316">
        <v>10</v>
      </c>
    </row>
    <row r="8317" spans="2:2" x14ac:dyDescent="0.25">
      <c r="B8317">
        <v>10</v>
      </c>
    </row>
    <row r="8318" spans="2:2" x14ac:dyDescent="0.25">
      <c r="B8318">
        <v>1</v>
      </c>
    </row>
    <row r="8319" spans="2:2" x14ac:dyDescent="0.25">
      <c r="B8319">
        <v>10</v>
      </c>
    </row>
    <row r="8320" spans="2:2" x14ac:dyDescent="0.25">
      <c r="B8320">
        <v>1</v>
      </c>
    </row>
    <row r="8321" spans="2:2" x14ac:dyDescent="0.25">
      <c r="B8321">
        <v>31</v>
      </c>
    </row>
    <row r="8322" spans="2:2" x14ac:dyDescent="0.25">
      <c r="B8322">
        <v>15</v>
      </c>
    </row>
    <row r="8323" spans="2:2" x14ac:dyDescent="0.25">
      <c r="B8323">
        <v>1</v>
      </c>
    </row>
    <row r="8324" spans="2:2" x14ac:dyDescent="0.25">
      <c r="B8324">
        <v>32</v>
      </c>
    </row>
    <row r="8325" spans="2:2" x14ac:dyDescent="0.25">
      <c r="B8325">
        <v>12</v>
      </c>
    </row>
    <row r="8326" spans="2:2" x14ac:dyDescent="0.25">
      <c r="B8326">
        <v>62</v>
      </c>
    </row>
    <row r="8327" spans="2:2" x14ac:dyDescent="0.25">
      <c r="B8327">
        <v>2</v>
      </c>
    </row>
    <row r="8328" spans="2:2" x14ac:dyDescent="0.25">
      <c r="B8328">
        <v>1</v>
      </c>
    </row>
    <row r="8329" spans="2:2" x14ac:dyDescent="0.25">
      <c r="B8329">
        <v>28</v>
      </c>
    </row>
    <row r="8330" spans="2:2" x14ac:dyDescent="0.25">
      <c r="B8330">
        <v>20</v>
      </c>
    </row>
    <row r="8331" spans="2:2" x14ac:dyDescent="0.25">
      <c r="B8331">
        <v>2</v>
      </c>
    </row>
    <row r="8332" spans="2:2" x14ac:dyDescent="0.25">
      <c r="B8332">
        <v>12</v>
      </c>
    </row>
    <row r="8333" spans="2:2" x14ac:dyDescent="0.25">
      <c r="B8333">
        <v>10</v>
      </c>
    </row>
    <row r="8334" spans="2:2" x14ac:dyDescent="0.25">
      <c r="B8334">
        <v>8</v>
      </c>
    </row>
    <row r="8335" spans="2:2" x14ac:dyDescent="0.25">
      <c r="B8335">
        <v>1</v>
      </c>
    </row>
    <row r="8336" spans="2:2" x14ac:dyDescent="0.25">
      <c r="B8336">
        <v>14</v>
      </c>
    </row>
    <row r="8337" spans="2:2" x14ac:dyDescent="0.25">
      <c r="B8337">
        <v>3</v>
      </c>
    </row>
    <row r="8338" spans="2:2" x14ac:dyDescent="0.25">
      <c r="B8338">
        <v>7</v>
      </c>
    </row>
    <row r="8339" spans="2:2" x14ac:dyDescent="0.25">
      <c r="B8339">
        <v>1</v>
      </c>
    </row>
    <row r="8340" spans="2:2" x14ac:dyDescent="0.25">
      <c r="B8340">
        <v>1</v>
      </c>
    </row>
    <row r="8341" spans="2:2" x14ac:dyDescent="0.25">
      <c r="B8341">
        <v>5</v>
      </c>
    </row>
    <row r="8342" spans="2:2" x14ac:dyDescent="0.25">
      <c r="B8342">
        <v>7</v>
      </c>
    </row>
    <row r="8343" spans="2:2" x14ac:dyDescent="0.25">
      <c r="B8343">
        <v>21</v>
      </c>
    </row>
    <row r="8344" spans="2:2" x14ac:dyDescent="0.25">
      <c r="B8344">
        <v>12</v>
      </c>
    </row>
    <row r="8345" spans="2:2" x14ac:dyDescent="0.25">
      <c r="B8345">
        <v>8</v>
      </c>
    </row>
    <row r="8346" spans="2:2" x14ac:dyDescent="0.25">
      <c r="B8346">
        <v>5</v>
      </c>
    </row>
    <row r="8347" spans="2:2" x14ac:dyDescent="0.25">
      <c r="B8347">
        <v>6</v>
      </c>
    </row>
    <row r="8348" spans="2:2" x14ac:dyDescent="0.25">
      <c r="B8348">
        <v>1</v>
      </c>
    </row>
    <row r="8349" spans="2:2" x14ac:dyDescent="0.25">
      <c r="B8349">
        <v>8</v>
      </c>
    </row>
    <row r="8350" spans="2:2" x14ac:dyDescent="0.25">
      <c r="B8350">
        <v>6</v>
      </c>
    </row>
    <row r="8351" spans="2:2" x14ac:dyDescent="0.25">
      <c r="B8351">
        <v>3</v>
      </c>
    </row>
    <row r="8352" spans="2:2" x14ac:dyDescent="0.25">
      <c r="B8352">
        <v>15</v>
      </c>
    </row>
    <row r="8353" spans="2:2" x14ac:dyDescent="0.25">
      <c r="B8353">
        <v>1</v>
      </c>
    </row>
    <row r="8354" spans="2:2" x14ac:dyDescent="0.25">
      <c r="B8354">
        <v>6</v>
      </c>
    </row>
    <row r="8355" spans="2:2" x14ac:dyDescent="0.25">
      <c r="B8355">
        <v>25</v>
      </c>
    </row>
    <row r="8356" spans="2:2" x14ac:dyDescent="0.25">
      <c r="B8356">
        <v>4</v>
      </c>
    </row>
    <row r="8357" spans="2:2" x14ac:dyDescent="0.25">
      <c r="B8357">
        <v>15</v>
      </c>
    </row>
    <row r="8358" spans="2:2" x14ac:dyDescent="0.25">
      <c r="B8358">
        <v>15</v>
      </c>
    </row>
    <row r="8359" spans="2:2" x14ac:dyDescent="0.25">
      <c r="B8359">
        <v>7</v>
      </c>
    </row>
    <row r="8360" spans="2:2" x14ac:dyDescent="0.25">
      <c r="B8360">
        <v>2</v>
      </c>
    </row>
    <row r="8361" spans="2:2" x14ac:dyDescent="0.25">
      <c r="B8361">
        <v>13</v>
      </c>
    </row>
    <row r="8362" spans="2:2" x14ac:dyDescent="0.25">
      <c r="B8362">
        <v>25</v>
      </c>
    </row>
    <row r="8363" spans="2:2" x14ac:dyDescent="0.25">
      <c r="B8363">
        <v>1</v>
      </c>
    </row>
    <row r="8364" spans="2:2" x14ac:dyDescent="0.25">
      <c r="B8364">
        <v>2</v>
      </c>
    </row>
    <row r="8365" spans="2:2" x14ac:dyDescent="0.25">
      <c r="B8365">
        <v>18</v>
      </c>
    </row>
    <row r="8366" spans="2:2" x14ac:dyDescent="0.25">
      <c r="B8366">
        <v>17</v>
      </c>
    </row>
    <row r="8367" spans="2:2" x14ac:dyDescent="0.25">
      <c r="B8367">
        <v>4</v>
      </c>
    </row>
    <row r="8368" spans="2:2" x14ac:dyDescent="0.25">
      <c r="B8368">
        <v>2</v>
      </c>
    </row>
    <row r="8369" spans="2:2" x14ac:dyDescent="0.25">
      <c r="B8369">
        <v>8</v>
      </c>
    </row>
    <row r="8370" spans="2:2" x14ac:dyDescent="0.25">
      <c r="B8370">
        <v>5</v>
      </c>
    </row>
    <row r="8371" spans="2:2" x14ac:dyDescent="0.25">
      <c r="B8371">
        <v>8</v>
      </c>
    </row>
    <row r="8372" spans="2:2" x14ac:dyDescent="0.25">
      <c r="B8372">
        <v>2</v>
      </c>
    </row>
    <row r="8373" spans="2:2" x14ac:dyDescent="0.25">
      <c r="B8373">
        <v>6</v>
      </c>
    </row>
    <row r="8374" spans="2:2" x14ac:dyDescent="0.25">
      <c r="B8374">
        <v>5</v>
      </c>
    </row>
    <row r="8375" spans="2:2" x14ac:dyDescent="0.25">
      <c r="B8375">
        <v>19</v>
      </c>
    </row>
    <row r="8376" spans="2:2" x14ac:dyDescent="0.25">
      <c r="B8376">
        <v>23</v>
      </c>
    </row>
    <row r="8377" spans="2:2" x14ac:dyDescent="0.25">
      <c r="B8377">
        <v>6</v>
      </c>
    </row>
    <row r="8378" spans="2:2" x14ac:dyDescent="0.25">
      <c r="B8378">
        <v>3</v>
      </c>
    </row>
    <row r="8379" spans="2:2" x14ac:dyDescent="0.25">
      <c r="B8379">
        <v>16</v>
      </c>
    </row>
    <row r="8380" spans="2:2" x14ac:dyDescent="0.25">
      <c r="B8380">
        <v>1</v>
      </c>
    </row>
    <row r="8381" spans="2:2" x14ac:dyDescent="0.25">
      <c r="B8381">
        <v>8</v>
      </c>
    </row>
    <row r="8382" spans="2:2" x14ac:dyDescent="0.25">
      <c r="B8382">
        <v>62</v>
      </c>
    </row>
    <row r="8383" spans="2:2" x14ac:dyDescent="0.25">
      <c r="B8383">
        <v>14</v>
      </c>
    </row>
    <row r="8384" spans="2:2" x14ac:dyDescent="0.25">
      <c r="B8384">
        <v>7</v>
      </c>
    </row>
    <row r="8385" spans="2:2" x14ac:dyDescent="0.25">
      <c r="B8385">
        <v>1</v>
      </c>
    </row>
    <row r="8386" spans="2:2" x14ac:dyDescent="0.25">
      <c r="B8386">
        <v>7</v>
      </c>
    </row>
    <row r="8387" spans="2:2" x14ac:dyDescent="0.25">
      <c r="B8387">
        <v>14</v>
      </c>
    </row>
    <row r="8388" spans="2:2" x14ac:dyDescent="0.25">
      <c r="B8388">
        <v>7</v>
      </c>
    </row>
    <row r="8389" spans="2:2" x14ac:dyDescent="0.25">
      <c r="B8389">
        <v>12</v>
      </c>
    </row>
    <row r="8390" spans="2:2" x14ac:dyDescent="0.25">
      <c r="B8390">
        <v>4</v>
      </c>
    </row>
    <row r="8391" spans="2:2" x14ac:dyDescent="0.25">
      <c r="B8391">
        <v>3</v>
      </c>
    </row>
    <row r="8392" spans="2:2" x14ac:dyDescent="0.25">
      <c r="B8392">
        <v>2</v>
      </c>
    </row>
    <row r="8393" spans="2:2" x14ac:dyDescent="0.25">
      <c r="B8393">
        <v>15</v>
      </c>
    </row>
    <row r="8394" spans="2:2" x14ac:dyDescent="0.25">
      <c r="B8394">
        <v>15</v>
      </c>
    </row>
    <row r="8395" spans="2:2" x14ac:dyDescent="0.25">
      <c r="B8395">
        <v>10</v>
      </c>
    </row>
    <row r="8396" spans="2:2" x14ac:dyDescent="0.25">
      <c r="B8396">
        <v>9</v>
      </c>
    </row>
    <row r="8397" spans="2:2" x14ac:dyDescent="0.25">
      <c r="B8397">
        <v>15</v>
      </c>
    </row>
    <row r="8398" spans="2:2" x14ac:dyDescent="0.25">
      <c r="B8398">
        <v>6</v>
      </c>
    </row>
    <row r="8399" spans="2:2" x14ac:dyDescent="0.25">
      <c r="B8399">
        <v>3</v>
      </c>
    </row>
    <row r="8400" spans="2:2" x14ac:dyDescent="0.25">
      <c r="B8400">
        <v>37</v>
      </c>
    </row>
    <row r="8401" spans="2:2" x14ac:dyDescent="0.25">
      <c r="B8401">
        <v>1</v>
      </c>
    </row>
    <row r="8402" spans="2:2" x14ac:dyDescent="0.25">
      <c r="B8402">
        <v>18</v>
      </c>
    </row>
    <row r="8403" spans="2:2" x14ac:dyDescent="0.25">
      <c r="B8403">
        <v>9</v>
      </c>
    </row>
    <row r="8404" spans="2:2" x14ac:dyDescent="0.25">
      <c r="B8404">
        <v>12</v>
      </c>
    </row>
    <row r="8405" spans="2:2" x14ac:dyDescent="0.25">
      <c r="B8405">
        <v>4</v>
      </c>
    </row>
    <row r="8406" spans="2:2" x14ac:dyDescent="0.25">
      <c r="B8406">
        <v>3</v>
      </c>
    </row>
    <row r="8407" spans="2:2" x14ac:dyDescent="0.25">
      <c r="B8407">
        <v>23</v>
      </c>
    </row>
    <row r="8408" spans="2:2" x14ac:dyDescent="0.25">
      <c r="B8408">
        <v>8</v>
      </c>
    </row>
    <row r="8409" spans="2:2" x14ac:dyDescent="0.25">
      <c r="B8409">
        <v>3</v>
      </c>
    </row>
    <row r="8410" spans="2:2" x14ac:dyDescent="0.25">
      <c r="B8410">
        <v>7</v>
      </c>
    </row>
    <row r="8411" spans="2:2" x14ac:dyDescent="0.25">
      <c r="B8411">
        <v>4</v>
      </c>
    </row>
    <row r="8412" spans="2:2" x14ac:dyDescent="0.25">
      <c r="B8412">
        <v>20</v>
      </c>
    </row>
    <row r="8413" spans="2:2" x14ac:dyDescent="0.25">
      <c r="B8413">
        <v>26</v>
      </c>
    </row>
    <row r="8414" spans="2:2" x14ac:dyDescent="0.25">
      <c r="B8414">
        <v>9</v>
      </c>
    </row>
    <row r="8415" spans="2:2" x14ac:dyDescent="0.25">
      <c r="B8415">
        <v>4</v>
      </c>
    </row>
    <row r="8416" spans="2:2" x14ac:dyDescent="0.25">
      <c r="B8416">
        <v>9</v>
      </c>
    </row>
    <row r="8417" spans="2:2" x14ac:dyDescent="0.25">
      <c r="B8417">
        <v>5</v>
      </c>
    </row>
    <row r="8418" spans="2:2" x14ac:dyDescent="0.25">
      <c r="B8418">
        <v>1</v>
      </c>
    </row>
    <row r="8419" spans="2:2" x14ac:dyDescent="0.25">
      <c r="B8419">
        <v>4</v>
      </c>
    </row>
    <row r="8420" spans="2:2" x14ac:dyDescent="0.25">
      <c r="B8420">
        <v>2</v>
      </c>
    </row>
    <row r="8421" spans="2:2" x14ac:dyDescent="0.25">
      <c r="B8421">
        <v>5</v>
      </c>
    </row>
    <row r="8422" spans="2:2" x14ac:dyDescent="0.25">
      <c r="B8422">
        <v>6</v>
      </c>
    </row>
    <row r="8423" spans="2:2" x14ac:dyDescent="0.25">
      <c r="B8423">
        <v>3</v>
      </c>
    </row>
    <row r="8424" spans="2:2" x14ac:dyDescent="0.25">
      <c r="B8424">
        <v>19</v>
      </c>
    </row>
    <row r="8425" spans="2:2" x14ac:dyDescent="0.25">
      <c r="B8425">
        <v>22</v>
      </c>
    </row>
    <row r="8426" spans="2:2" x14ac:dyDescent="0.25">
      <c r="B8426">
        <v>10</v>
      </c>
    </row>
    <row r="8427" spans="2:2" x14ac:dyDescent="0.25">
      <c r="B8427">
        <v>37</v>
      </c>
    </row>
    <row r="8428" spans="2:2" x14ac:dyDescent="0.25">
      <c r="B8428">
        <v>2</v>
      </c>
    </row>
    <row r="8429" spans="2:2" x14ac:dyDescent="0.25">
      <c r="B8429">
        <v>14</v>
      </c>
    </row>
    <row r="8430" spans="2:2" x14ac:dyDescent="0.25">
      <c r="B8430">
        <v>4</v>
      </c>
    </row>
    <row r="8431" spans="2:2" x14ac:dyDescent="0.25">
      <c r="B8431">
        <v>9</v>
      </c>
    </row>
    <row r="8432" spans="2:2" x14ac:dyDescent="0.25">
      <c r="B8432">
        <v>2</v>
      </c>
    </row>
    <row r="8433" spans="2:2" x14ac:dyDescent="0.25">
      <c r="B8433">
        <v>2</v>
      </c>
    </row>
    <row r="8434" spans="2:2" x14ac:dyDescent="0.25">
      <c r="B8434">
        <v>14</v>
      </c>
    </row>
    <row r="8435" spans="2:2" x14ac:dyDescent="0.25">
      <c r="B8435">
        <v>1</v>
      </c>
    </row>
    <row r="8436" spans="2:2" x14ac:dyDescent="0.25">
      <c r="B8436">
        <v>7</v>
      </c>
    </row>
    <row r="8437" spans="2:2" x14ac:dyDescent="0.25">
      <c r="B8437">
        <v>3</v>
      </c>
    </row>
    <row r="8438" spans="2:2" x14ac:dyDescent="0.25">
      <c r="B8438">
        <v>4</v>
      </c>
    </row>
    <row r="8439" spans="2:2" x14ac:dyDescent="0.25">
      <c r="B8439">
        <v>18</v>
      </c>
    </row>
    <row r="8440" spans="2:2" x14ac:dyDescent="0.25">
      <c r="B8440">
        <v>12</v>
      </c>
    </row>
    <row r="8441" spans="2:2" x14ac:dyDescent="0.25">
      <c r="B8441">
        <v>7</v>
      </c>
    </row>
    <row r="8442" spans="2:2" x14ac:dyDescent="0.25">
      <c r="B8442">
        <v>15</v>
      </c>
    </row>
    <row r="8443" spans="2:2" x14ac:dyDescent="0.25">
      <c r="B8443">
        <v>37</v>
      </c>
    </row>
    <row r="8444" spans="2:2" x14ac:dyDescent="0.25">
      <c r="B8444">
        <v>3</v>
      </c>
    </row>
    <row r="8445" spans="2:2" x14ac:dyDescent="0.25">
      <c r="B8445">
        <v>1</v>
      </c>
    </row>
    <row r="8446" spans="2:2" x14ac:dyDescent="0.25">
      <c r="B8446">
        <v>13</v>
      </c>
    </row>
    <row r="8447" spans="2:2" x14ac:dyDescent="0.25">
      <c r="B8447">
        <v>2</v>
      </c>
    </row>
    <row r="8448" spans="2:2" x14ac:dyDescent="0.25">
      <c r="B8448">
        <v>1</v>
      </c>
    </row>
    <row r="8449" spans="2:2" x14ac:dyDescent="0.25">
      <c r="B8449">
        <v>2</v>
      </c>
    </row>
    <row r="8450" spans="2:2" x14ac:dyDescent="0.25">
      <c r="B8450">
        <v>18</v>
      </c>
    </row>
    <row r="8451" spans="2:2" x14ac:dyDescent="0.25">
      <c r="B8451">
        <v>2</v>
      </c>
    </row>
    <row r="8452" spans="2:2" x14ac:dyDescent="0.25">
      <c r="B8452">
        <v>15</v>
      </c>
    </row>
    <row r="8453" spans="2:2" x14ac:dyDescent="0.25">
      <c r="B8453">
        <v>7</v>
      </c>
    </row>
    <row r="8454" spans="2:2" x14ac:dyDescent="0.25">
      <c r="B8454">
        <v>7</v>
      </c>
    </row>
    <row r="8455" spans="2:2" x14ac:dyDescent="0.25">
      <c r="B8455">
        <v>1</v>
      </c>
    </row>
    <row r="8456" spans="2:2" x14ac:dyDescent="0.25">
      <c r="B8456">
        <v>5</v>
      </c>
    </row>
    <row r="8457" spans="2:2" x14ac:dyDescent="0.25">
      <c r="B8457">
        <v>6</v>
      </c>
    </row>
    <row r="8458" spans="2:2" x14ac:dyDescent="0.25">
      <c r="B8458">
        <v>3</v>
      </c>
    </row>
    <row r="8459" spans="2:2" x14ac:dyDescent="0.25">
      <c r="B8459">
        <v>23</v>
      </c>
    </row>
    <row r="8460" spans="2:2" x14ac:dyDescent="0.25">
      <c r="B8460">
        <v>22</v>
      </c>
    </row>
    <row r="8461" spans="2:2" x14ac:dyDescent="0.25">
      <c r="B8461">
        <v>2</v>
      </c>
    </row>
    <row r="8462" spans="2:2" x14ac:dyDescent="0.25">
      <c r="B8462">
        <v>3</v>
      </c>
    </row>
    <row r="8463" spans="2:2" x14ac:dyDescent="0.25">
      <c r="B8463">
        <v>28</v>
      </c>
    </row>
    <row r="8464" spans="2:2" x14ac:dyDescent="0.25">
      <c r="B8464">
        <v>10</v>
      </c>
    </row>
    <row r="8465" spans="2:2" x14ac:dyDescent="0.25">
      <c r="B8465">
        <v>1</v>
      </c>
    </row>
    <row r="8466" spans="2:2" x14ac:dyDescent="0.25">
      <c r="B8466">
        <v>2</v>
      </c>
    </row>
    <row r="8467" spans="2:2" x14ac:dyDescent="0.25">
      <c r="B8467">
        <v>6</v>
      </c>
    </row>
    <row r="8468" spans="2:2" x14ac:dyDescent="0.25">
      <c r="B8468">
        <v>2</v>
      </c>
    </row>
    <row r="8469" spans="2:2" x14ac:dyDescent="0.25">
      <c r="B8469">
        <v>39</v>
      </c>
    </row>
    <row r="8470" spans="2:2" x14ac:dyDescent="0.25">
      <c r="B8470">
        <v>18</v>
      </c>
    </row>
    <row r="8471" spans="2:2" x14ac:dyDescent="0.25">
      <c r="B8471">
        <v>7</v>
      </c>
    </row>
    <row r="8472" spans="2:2" x14ac:dyDescent="0.25">
      <c r="B8472">
        <v>15</v>
      </c>
    </row>
    <row r="8473" spans="2:2" x14ac:dyDescent="0.25">
      <c r="B8473">
        <v>3</v>
      </c>
    </row>
    <row r="8474" spans="2:2" x14ac:dyDescent="0.25">
      <c r="B8474">
        <v>11</v>
      </c>
    </row>
    <row r="8475" spans="2:2" x14ac:dyDescent="0.25">
      <c r="B8475">
        <v>18</v>
      </c>
    </row>
    <row r="8476" spans="2:2" x14ac:dyDescent="0.25">
      <c r="B8476">
        <v>1</v>
      </c>
    </row>
    <row r="8477" spans="2:2" x14ac:dyDescent="0.25">
      <c r="B8477">
        <v>15</v>
      </c>
    </row>
    <row r="8478" spans="2:2" x14ac:dyDescent="0.25">
      <c r="B8478">
        <v>1</v>
      </c>
    </row>
    <row r="8479" spans="2:2" x14ac:dyDescent="0.25">
      <c r="B8479">
        <v>2</v>
      </c>
    </row>
    <row r="8480" spans="2:2" x14ac:dyDescent="0.25">
      <c r="B8480">
        <v>9</v>
      </c>
    </row>
    <row r="8481" spans="2:2" x14ac:dyDescent="0.25">
      <c r="B8481">
        <v>1</v>
      </c>
    </row>
    <row r="8482" spans="2:2" x14ac:dyDescent="0.25">
      <c r="B8482">
        <v>2</v>
      </c>
    </row>
    <row r="8483" spans="2:2" x14ac:dyDescent="0.25">
      <c r="B8483">
        <v>4</v>
      </c>
    </row>
    <row r="8484" spans="2:2" x14ac:dyDescent="0.25">
      <c r="B8484">
        <v>1</v>
      </c>
    </row>
    <row r="8485" spans="2:2" x14ac:dyDescent="0.25">
      <c r="B8485">
        <v>9</v>
      </c>
    </row>
    <row r="8486" spans="2:2" x14ac:dyDescent="0.25">
      <c r="B8486">
        <v>15</v>
      </c>
    </row>
    <row r="8487" spans="2:2" x14ac:dyDescent="0.25">
      <c r="B8487">
        <v>3</v>
      </c>
    </row>
    <row r="8488" spans="2:2" x14ac:dyDescent="0.25">
      <c r="B8488">
        <v>3</v>
      </c>
    </row>
    <row r="8489" spans="2:2" x14ac:dyDescent="0.25">
      <c r="B8489">
        <v>10</v>
      </c>
    </row>
    <row r="8490" spans="2:2" x14ac:dyDescent="0.25">
      <c r="B8490">
        <v>11</v>
      </c>
    </row>
    <row r="8491" spans="2:2" x14ac:dyDescent="0.25">
      <c r="B8491">
        <v>31</v>
      </c>
    </row>
    <row r="8492" spans="2:2" x14ac:dyDescent="0.25">
      <c r="B8492">
        <v>5</v>
      </c>
    </row>
    <row r="8493" spans="2:2" x14ac:dyDescent="0.25">
      <c r="B8493">
        <v>4</v>
      </c>
    </row>
    <row r="8494" spans="2:2" x14ac:dyDescent="0.25">
      <c r="B8494">
        <v>3</v>
      </c>
    </row>
    <row r="8495" spans="2:2" x14ac:dyDescent="0.25">
      <c r="B8495">
        <v>5</v>
      </c>
    </row>
    <row r="8496" spans="2:2" x14ac:dyDescent="0.25">
      <c r="B8496">
        <v>14</v>
      </c>
    </row>
    <row r="8497" spans="2:2" x14ac:dyDescent="0.25">
      <c r="B8497">
        <v>35</v>
      </c>
    </row>
    <row r="8498" spans="2:2" x14ac:dyDescent="0.25">
      <c r="B8498">
        <v>8</v>
      </c>
    </row>
    <row r="8499" spans="2:2" x14ac:dyDescent="0.25">
      <c r="B8499">
        <v>3</v>
      </c>
    </row>
    <row r="8500" spans="2:2" x14ac:dyDescent="0.25">
      <c r="B8500">
        <v>4</v>
      </c>
    </row>
    <row r="8501" spans="2:2" x14ac:dyDescent="0.25">
      <c r="B8501">
        <v>8</v>
      </c>
    </row>
    <row r="8502" spans="2:2" x14ac:dyDescent="0.25">
      <c r="B8502">
        <v>1</v>
      </c>
    </row>
    <row r="8503" spans="2:2" x14ac:dyDescent="0.25">
      <c r="B8503">
        <v>2</v>
      </c>
    </row>
    <row r="8504" spans="2:2" x14ac:dyDescent="0.25">
      <c r="B8504">
        <v>49</v>
      </c>
    </row>
    <row r="8505" spans="2:2" x14ac:dyDescent="0.25">
      <c r="B8505">
        <v>1</v>
      </c>
    </row>
    <row r="8506" spans="2:2" x14ac:dyDescent="0.25">
      <c r="B8506">
        <v>20</v>
      </c>
    </row>
    <row r="8507" spans="2:2" x14ac:dyDescent="0.25">
      <c r="B8507">
        <v>31</v>
      </c>
    </row>
    <row r="8508" spans="2:2" x14ac:dyDescent="0.25">
      <c r="B8508">
        <v>31</v>
      </c>
    </row>
    <row r="8509" spans="2:2" x14ac:dyDescent="0.25">
      <c r="B8509">
        <v>4</v>
      </c>
    </row>
    <row r="8510" spans="2:2" x14ac:dyDescent="0.25">
      <c r="B8510">
        <v>1</v>
      </c>
    </row>
    <row r="8511" spans="2:2" x14ac:dyDescent="0.25">
      <c r="B8511">
        <v>32</v>
      </c>
    </row>
    <row r="8512" spans="2:2" x14ac:dyDescent="0.25">
      <c r="B8512">
        <v>14</v>
      </c>
    </row>
    <row r="8513" spans="2:2" x14ac:dyDescent="0.25">
      <c r="B8513">
        <v>2</v>
      </c>
    </row>
    <row r="8514" spans="2:2" x14ac:dyDescent="0.25">
      <c r="B8514">
        <v>55</v>
      </c>
    </row>
    <row r="8515" spans="2:2" x14ac:dyDescent="0.25">
      <c r="B8515">
        <v>10</v>
      </c>
    </row>
    <row r="8516" spans="2:2" x14ac:dyDescent="0.25">
      <c r="B8516">
        <v>1</v>
      </c>
    </row>
    <row r="8517" spans="2:2" x14ac:dyDescent="0.25">
      <c r="B8517">
        <v>12</v>
      </c>
    </row>
    <row r="8518" spans="2:2" x14ac:dyDescent="0.25">
      <c r="B8518">
        <v>13</v>
      </c>
    </row>
    <row r="8519" spans="2:2" x14ac:dyDescent="0.25">
      <c r="B8519">
        <v>7</v>
      </c>
    </row>
    <row r="8520" spans="2:2" x14ac:dyDescent="0.25">
      <c r="B8520">
        <v>39</v>
      </c>
    </row>
    <row r="8521" spans="2:2" x14ac:dyDescent="0.25">
      <c r="B8521">
        <v>23</v>
      </c>
    </row>
    <row r="8522" spans="2:2" x14ac:dyDescent="0.25">
      <c r="B8522">
        <v>3</v>
      </c>
    </row>
    <row r="8523" spans="2:2" x14ac:dyDescent="0.25">
      <c r="B8523">
        <v>14</v>
      </c>
    </row>
    <row r="8524" spans="2:2" x14ac:dyDescent="0.25">
      <c r="B8524">
        <v>2</v>
      </c>
    </row>
    <row r="8525" spans="2:2" x14ac:dyDescent="0.25">
      <c r="B8525">
        <v>15</v>
      </c>
    </row>
    <row r="8526" spans="2:2" x14ac:dyDescent="0.25">
      <c r="B8526">
        <v>4</v>
      </c>
    </row>
    <row r="8527" spans="2:2" x14ac:dyDescent="0.25">
      <c r="B8527">
        <v>7</v>
      </c>
    </row>
    <row r="8528" spans="2:2" x14ac:dyDescent="0.25">
      <c r="B8528">
        <v>3</v>
      </c>
    </row>
    <row r="8529" spans="2:2" x14ac:dyDescent="0.25">
      <c r="B8529">
        <v>4</v>
      </c>
    </row>
    <row r="8530" spans="2:2" x14ac:dyDescent="0.25">
      <c r="B8530">
        <v>32</v>
      </c>
    </row>
    <row r="8531" spans="2:2" x14ac:dyDescent="0.25">
      <c r="B8531">
        <v>10</v>
      </c>
    </row>
    <row r="8532" spans="2:2" x14ac:dyDescent="0.25">
      <c r="B8532">
        <v>15</v>
      </c>
    </row>
    <row r="8533" spans="2:2" x14ac:dyDescent="0.25">
      <c r="B8533">
        <v>5</v>
      </c>
    </row>
    <row r="8534" spans="2:2" x14ac:dyDescent="0.25">
      <c r="B8534">
        <v>32</v>
      </c>
    </row>
    <row r="8535" spans="2:2" x14ac:dyDescent="0.25">
      <c r="B8535">
        <v>3</v>
      </c>
    </row>
    <row r="8536" spans="2:2" x14ac:dyDescent="0.25">
      <c r="B8536">
        <v>5</v>
      </c>
    </row>
    <row r="8537" spans="2:2" x14ac:dyDescent="0.25">
      <c r="B8537">
        <v>19</v>
      </c>
    </row>
    <row r="8538" spans="2:2" x14ac:dyDescent="0.25">
      <c r="B8538">
        <v>2</v>
      </c>
    </row>
    <row r="8539" spans="2:2" x14ac:dyDescent="0.25">
      <c r="B8539">
        <v>10</v>
      </c>
    </row>
    <row r="8540" spans="2:2" x14ac:dyDescent="0.25">
      <c r="B8540">
        <v>23</v>
      </c>
    </row>
    <row r="8541" spans="2:2" x14ac:dyDescent="0.25">
      <c r="B8541">
        <v>5</v>
      </c>
    </row>
    <row r="8542" spans="2:2" x14ac:dyDescent="0.25">
      <c r="B8542">
        <v>12</v>
      </c>
    </row>
    <row r="8543" spans="2:2" x14ac:dyDescent="0.25">
      <c r="B8543">
        <v>14</v>
      </c>
    </row>
    <row r="8544" spans="2:2" x14ac:dyDescent="0.25">
      <c r="B8544">
        <v>1</v>
      </c>
    </row>
    <row r="8545" spans="2:2" x14ac:dyDescent="0.25">
      <c r="B8545">
        <v>2</v>
      </c>
    </row>
    <row r="8546" spans="2:2" x14ac:dyDescent="0.25">
      <c r="B8546">
        <v>14</v>
      </c>
    </row>
    <row r="8547" spans="2:2" x14ac:dyDescent="0.25">
      <c r="B8547">
        <v>18</v>
      </c>
    </row>
    <row r="8548" spans="2:2" x14ac:dyDescent="0.25">
      <c r="B8548">
        <v>4</v>
      </c>
    </row>
    <row r="8549" spans="2:2" x14ac:dyDescent="0.25">
      <c r="B8549">
        <v>2</v>
      </c>
    </row>
    <row r="8550" spans="2:2" x14ac:dyDescent="0.25">
      <c r="B8550">
        <v>19</v>
      </c>
    </row>
    <row r="8551" spans="2:2" x14ac:dyDescent="0.25">
      <c r="B8551">
        <v>1</v>
      </c>
    </row>
    <row r="8552" spans="2:2" x14ac:dyDescent="0.25">
      <c r="B8552">
        <v>1</v>
      </c>
    </row>
    <row r="8553" spans="2:2" x14ac:dyDescent="0.25">
      <c r="B8553">
        <v>1</v>
      </c>
    </row>
    <row r="8554" spans="2:2" x14ac:dyDescent="0.25">
      <c r="B8554">
        <v>3</v>
      </c>
    </row>
    <row r="8555" spans="2:2" x14ac:dyDescent="0.25">
      <c r="B8555">
        <v>5</v>
      </c>
    </row>
    <row r="8556" spans="2:2" x14ac:dyDescent="0.25">
      <c r="B8556">
        <v>1</v>
      </c>
    </row>
    <row r="8557" spans="2:2" x14ac:dyDescent="0.25">
      <c r="B8557">
        <v>15</v>
      </c>
    </row>
    <row r="8558" spans="2:2" x14ac:dyDescent="0.25">
      <c r="B8558">
        <v>8</v>
      </c>
    </row>
    <row r="8559" spans="2:2" x14ac:dyDescent="0.25">
      <c r="B8559">
        <v>20</v>
      </c>
    </row>
    <row r="8560" spans="2:2" x14ac:dyDescent="0.25">
      <c r="B8560">
        <v>14</v>
      </c>
    </row>
    <row r="8561" spans="2:2" x14ac:dyDescent="0.25">
      <c r="B8561">
        <v>7</v>
      </c>
    </row>
    <row r="8562" spans="2:2" x14ac:dyDescent="0.25">
      <c r="B8562">
        <v>2</v>
      </c>
    </row>
    <row r="8563" spans="2:2" x14ac:dyDescent="0.25">
      <c r="B8563">
        <v>13</v>
      </c>
    </row>
    <row r="8564" spans="2:2" x14ac:dyDescent="0.25">
      <c r="B8564">
        <v>3</v>
      </c>
    </row>
    <row r="8565" spans="2:2" x14ac:dyDescent="0.25">
      <c r="B8565">
        <v>10</v>
      </c>
    </row>
    <row r="8566" spans="2:2" x14ac:dyDescent="0.25">
      <c r="B8566">
        <v>1</v>
      </c>
    </row>
    <row r="8567" spans="2:2" x14ac:dyDescent="0.25">
      <c r="B8567">
        <v>3</v>
      </c>
    </row>
    <row r="8568" spans="2:2" x14ac:dyDescent="0.25">
      <c r="B8568">
        <v>14</v>
      </c>
    </row>
    <row r="8569" spans="2:2" x14ac:dyDescent="0.25">
      <c r="B8569">
        <v>37</v>
      </c>
    </row>
    <row r="8570" spans="2:2" x14ac:dyDescent="0.25">
      <c r="B8570">
        <v>1</v>
      </c>
    </row>
    <row r="8571" spans="2:2" x14ac:dyDescent="0.25">
      <c r="B8571">
        <v>4</v>
      </c>
    </row>
    <row r="8572" spans="2:2" x14ac:dyDescent="0.25">
      <c r="B8572">
        <v>39</v>
      </c>
    </row>
    <row r="8573" spans="2:2" x14ac:dyDescent="0.25">
      <c r="B8573">
        <v>22</v>
      </c>
    </row>
    <row r="8574" spans="2:2" x14ac:dyDescent="0.25">
      <c r="B8574">
        <v>1</v>
      </c>
    </row>
    <row r="8575" spans="2:2" x14ac:dyDescent="0.25">
      <c r="B8575">
        <v>3</v>
      </c>
    </row>
    <row r="8576" spans="2:2" x14ac:dyDescent="0.25">
      <c r="B8576">
        <v>1</v>
      </c>
    </row>
    <row r="8577" spans="2:2" x14ac:dyDescent="0.25">
      <c r="B8577">
        <v>15</v>
      </c>
    </row>
    <row r="8578" spans="2:2" x14ac:dyDescent="0.25">
      <c r="B8578">
        <v>3</v>
      </c>
    </row>
    <row r="8579" spans="2:2" x14ac:dyDescent="0.25">
      <c r="B8579">
        <v>8</v>
      </c>
    </row>
    <row r="8580" spans="2:2" x14ac:dyDescent="0.25">
      <c r="B8580">
        <v>6</v>
      </c>
    </row>
    <row r="8581" spans="2:2" x14ac:dyDescent="0.25">
      <c r="B8581">
        <v>3</v>
      </c>
    </row>
    <row r="8582" spans="2:2" x14ac:dyDescent="0.25">
      <c r="B8582">
        <v>12</v>
      </c>
    </row>
    <row r="8583" spans="2:2" x14ac:dyDescent="0.25">
      <c r="B8583">
        <v>17</v>
      </c>
    </row>
    <row r="8584" spans="2:2" x14ac:dyDescent="0.25">
      <c r="B8584">
        <v>1</v>
      </c>
    </row>
    <row r="8585" spans="2:2" x14ac:dyDescent="0.25">
      <c r="B8585">
        <v>37</v>
      </c>
    </row>
    <row r="8586" spans="2:2" x14ac:dyDescent="0.25">
      <c r="B8586">
        <v>9</v>
      </c>
    </row>
    <row r="8587" spans="2:2" x14ac:dyDescent="0.25">
      <c r="B8587">
        <v>20</v>
      </c>
    </row>
    <row r="8588" spans="2:2" x14ac:dyDescent="0.25">
      <c r="B8588">
        <v>8</v>
      </c>
    </row>
    <row r="8589" spans="2:2" x14ac:dyDescent="0.25">
      <c r="B8589">
        <v>5</v>
      </c>
    </row>
    <row r="8590" spans="2:2" x14ac:dyDescent="0.25">
      <c r="B8590">
        <v>13</v>
      </c>
    </row>
    <row r="8591" spans="2:2" x14ac:dyDescent="0.25">
      <c r="B8591">
        <v>4</v>
      </c>
    </row>
    <row r="8592" spans="2:2" x14ac:dyDescent="0.25">
      <c r="B8592">
        <v>2</v>
      </c>
    </row>
    <row r="8593" spans="2:2" x14ac:dyDescent="0.25">
      <c r="B8593">
        <v>3</v>
      </c>
    </row>
    <row r="8594" spans="2:2" x14ac:dyDescent="0.25">
      <c r="B8594">
        <v>7</v>
      </c>
    </row>
    <row r="8595" spans="2:2" x14ac:dyDescent="0.25">
      <c r="B8595">
        <v>3</v>
      </c>
    </row>
    <row r="8596" spans="2:2" x14ac:dyDescent="0.25">
      <c r="B8596">
        <v>1</v>
      </c>
    </row>
    <row r="8597" spans="2:2" x14ac:dyDescent="0.25">
      <c r="B8597">
        <v>6</v>
      </c>
    </row>
    <row r="8598" spans="2:2" x14ac:dyDescent="0.25">
      <c r="B8598">
        <v>9</v>
      </c>
    </row>
    <row r="8599" spans="2:2" x14ac:dyDescent="0.25">
      <c r="B8599">
        <v>5</v>
      </c>
    </row>
    <row r="8600" spans="2:2" x14ac:dyDescent="0.25">
      <c r="B8600">
        <v>3</v>
      </c>
    </row>
    <row r="8601" spans="2:2" x14ac:dyDescent="0.25">
      <c r="B8601">
        <v>7</v>
      </c>
    </row>
    <row r="8602" spans="2:2" x14ac:dyDescent="0.25">
      <c r="B8602">
        <v>1</v>
      </c>
    </row>
    <row r="8603" spans="2:2" x14ac:dyDescent="0.25">
      <c r="B8603">
        <v>32</v>
      </c>
    </row>
    <row r="8604" spans="2:2" x14ac:dyDescent="0.25">
      <c r="B8604">
        <v>1</v>
      </c>
    </row>
    <row r="8605" spans="2:2" x14ac:dyDescent="0.25">
      <c r="B8605">
        <v>3</v>
      </c>
    </row>
    <row r="8606" spans="2:2" x14ac:dyDescent="0.25">
      <c r="B8606">
        <v>7</v>
      </c>
    </row>
    <row r="8607" spans="2:2" x14ac:dyDescent="0.25">
      <c r="B8607">
        <v>3</v>
      </c>
    </row>
    <row r="8608" spans="2:2" x14ac:dyDescent="0.25">
      <c r="B8608">
        <v>8</v>
      </c>
    </row>
    <row r="8609" spans="2:2" x14ac:dyDescent="0.25">
      <c r="B8609">
        <v>1</v>
      </c>
    </row>
    <row r="8610" spans="2:2" x14ac:dyDescent="0.25">
      <c r="B8610">
        <v>10</v>
      </c>
    </row>
    <row r="8611" spans="2:2" x14ac:dyDescent="0.25">
      <c r="B8611">
        <v>10</v>
      </c>
    </row>
    <row r="8612" spans="2:2" x14ac:dyDescent="0.25">
      <c r="B8612">
        <v>5</v>
      </c>
    </row>
    <row r="8613" spans="2:2" x14ac:dyDescent="0.25">
      <c r="B8613">
        <v>4</v>
      </c>
    </row>
    <row r="8614" spans="2:2" x14ac:dyDescent="0.25">
      <c r="B8614">
        <v>18</v>
      </c>
    </row>
    <row r="8615" spans="2:2" x14ac:dyDescent="0.25">
      <c r="B8615">
        <v>34</v>
      </c>
    </row>
    <row r="8616" spans="2:2" x14ac:dyDescent="0.25">
      <c r="B8616">
        <v>18</v>
      </c>
    </row>
    <row r="8617" spans="2:2" x14ac:dyDescent="0.25">
      <c r="B8617">
        <v>2</v>
      </c>
    </row>
    <row r="8618" spans="2:2" x14ac:dyDescent="0.25">
      <c r="B8618">
        <v>6</v>
      </c>
    </row>
    <row r="8619" spans="2:2" x14ac:dyDescent="0.25">
      <c r="B8619">
        <v>20</v>
      </c>
    </row>
    <row r="8620" spans="2:2" x14ac:dyDescent="0.25">
      <c r="B8620">
        <v>2</v>
      </c>
    </row>
    <row r="8621" spans="2:2" x14ac:dyDescent="0.25">
      <c r="B8621">
        <v>6</v>
      </c>
    </row>
    <row r="8622" spans="2:2" x14ac:dyDescent="0.25">
      <c r="B8622">
        <v>1</v>
      </c>
    </row>
    <row r="8623" spans="2:2" x14ac:dyDescent="0.25">
      <c r="B8623">
        <v>4</v>
      </c>
    </row>
    <row r="8624" spans="2:2" x14ac:dyDescent="0.25">
      <c r="B8624">
        <v>16</v>
      </c>
    </row>
    <row r="8625" spans="2:2" x14ac:dyDescent="0.25">
      <c r="B8625">
        <v>12</v>
      </c>
    </row>
    <row r="8626" spans="2:2" x14ac:dyDescent="0.25">
      <c r="B8626">
        <v>2</v>
      </c>
    </row>
    <row r="8627" spans="2:2" x14ac:dyDescent="0.25">
      <c r="B8627">
        <v>4</v>
      </c>
    </row>
    <row r="8628" spans="2:2" x14ac:dyDescent="0.25">
      <c r="B8628">
        <v>25</v>
      </c>
    </row>
    <row r="8629" spans="2:2" x14ac:dyDescent="0.25">
      <c r="B8629">
        <v>1</v>
      </c>
    </row>
    <row r="8630" spans="2:2" x14ac:dyDescent="0.25">
      <c r="B8630">
        <v>14</v>
      </c>
    </row>
    <row r="8631" spans="2:2" x14ac:dyDescent="0.25">
      <c r="B8631">
        <v>2</v>
      </c>
    </row>
    <row r="8632" spans="2:2" x14ac:dyDescent="0.25">
      <c r="B8632">
        <v>7</v>
      </c>
    </row>
    <row r="8633" spans="2:2" x14ac:dyDescent="0.25">
      <c r="B8633">
        <v>6</v>
      </c>
    </row>
    <row r="8634" spans="2:2" x14ac:dyDescent="0.25">
      <c r="B8634">
        <v>10</v>
      </c>
    </row>
    <row r="8635" spans="2:2" x14ac:dyDescent="0.25">
      <c r="B8635">
        <v>1</v>
      </c>
    </row>
    <row r="8636" spans="2:2" x14ac:dyDescent="0.25">
      <c r="B8636">
        <v>1</v>
      </c>
    </row>
    <row r="8637" spans="2:2" x14ac:dyDescent="0.25">
      <c r="B8637">
        <v>3</v>
      </c>
    </row>
    <row r="8638" spans="2:2" x14ac:dyDescent="0.25">
      <c r="B8638">
        <v>6</v>
      </c>
    </row>
    <row r="8639" spans="2:2" x14ac:dyDescent="0.25">
      <c r="B8639">
        <v>5</v>
      </c>
    </row>
    <row r="8640" spans="2:2" x14ac:dyDescent="0.25">
      <c r="B8640">
        <v>1</v>
      </c>
    </row>
    <row r="8641" spans="2:2" x14ac:dyDescent="0.25">
      <c r="B8641">
        <v>7</v>
      </c>
    </row>
    <row r="8642" spans="2:2" x14ac:dyDescent="0.25">
      <c r="B8642">
        <v>5</v>
      </c>
    </row>
    <row r="8643" spans="2:2" x14ac:dyDescent="0.25">
      <c r="B8643">
        <v>2</v>
      </c>
    </row>
    <row r="8644" spans="2:2" x14ac:dyDescent="0.25">
      <c r="B8644">
        <v>26</v>
      </c>
    </row>
    <row r="8645" spans="2:2" x14ac:dyDescent="0.25">
      <c r="B8645">
        <v>37</v>
      </c>
    </row>
    <row r="8646" spans="2:2" x14ac:dyDescent="0.25">
      <c r="B8646">
        <v>12</v>
      </c>
    </row>
    <row r="8647" spans="2:2" x14ac:dyDescent="0.25">
      <c r="B8647">
        <v>15</v>
      </c>
    </row>
    <row r="8648" spans="2:2" x14ac:dyDescent="0.25">
      <c r="B8648">
        <v>13</v>
      </c>
    </row>
    <row r="8649" spans="2:2" x14ac:dyDescent="0.25">
      <c r="B8649">
        <v>17</v>
      </c>
    </row>
    <row r="8650" spans="2:2" x14ac:dyDescent="0.25">
      <c r="B8650">
        <v>3</v>
      </c>
    </row>
    <row r="8651" spans="2:2" x14ac:dyDescent="0.25">
      <c r="B8651">
        <v>15</v>
      </c>
    </row>
    <row r="8652" spans="2:2" x14ac:dyDescent="0.25">
      <c r="B8652">
        <v>35</v>
      </c>
    </row>
    <row r="8653" spans="2:2" x14ac:dyDescent="0.25">
      <c r="B8653">
        <v>4</v>
      </c>
    </row>
    <row r="8654" spans="2:2" x14ac:dyDescent="0.25">
      <c r="B8654">
        <v>5</v>
      </c>
    </row>
    <row r="8655" spans="2:2" x14ac:dyDescent="0.25">
      <c r="B8655">
        <v>3</v>
      </c>
    </row>
    <row r="8656" spans="2:2" x14ac:dyDescent="0.25">
      <c r="B8656">
        <v>11</v>
      </c>
    </row>
    <row r="8657" spans="2:2" x14ac:dyDescent="0.25">
      <c r="B8657">
        <v>18</v>
      </c>
    </row>
    <row r="8658" spans="2:2" x14ac:dyDescent="0.25">
      <c r="B8658">
        <v>34</v>
      </c>
    </row>
    <row r="8659" spans="2:2" x14ac:dyDescent="0.25">
      <c r="B8659">
        <v>26</v>
      </c>
    </row>
    <row r="8660" spans="2:2" x14ac:dyDescent="0.25">
      <c r="B8660">
        <v>19</v>
      </c>
    </row>
    <row r="8661" spans="2:2" x14ac:dyDescent="0.25">
      <c r="B8661">
        <v>14</v>
      </c>
    </row>
    <row r="8662" spans="2:2" x14ac:dyDescent="0.25">
      <c r="B8662">
        <v>20</v>
      </c>
    </row>
    <row r="8663" spans="2:2" x14ac:dyDescent="0.25">
      <c r="B8663">
        <v>1</v>
      </c>
    </row>
    <row r="8664" spans="2:2" x14ac:dyDescent="0.25">
      <c r="B8664">
        <v>15</v>
      </c>
    </row>
    <row r="8665" spans="2:2" x14ac:dyDescent="0.25">
      <c r="B8665">
        <v>2</v>
      </c>
    </row>
    <row r="8666" spans="2:2" x14ac:dyDescent="0.25">
      <c r="B8666">
        <v>13</v>
      </c>
    </row>
    <row r="8667" spans="2:2" x14ac:dyDescent="0.25">
      <c r="B8667">
        <v>3</v>
      </c>
    </row>
    <row r="8668" spans="2:2" x14ac:dyDescent="0.25">
      <c r="B8668">
        <v>7</v>
      </c>
    </row>
    <row r="8669" spans="2:2" x14ac:dyDescent="0.25">
      <c r="B8669">
        <v>4</v>
      </c>
    </row>
    <row r="8670" spans="2:2" x14ac:dyDescent="0.25">
      <c r="B8670">
        <v>2</v>
      </c>
    </row>
    <row r="8671" spans="2:2" x14ac:dyDescent="0.25">
      <c r="B8671">
        <v>5</v>
      </c>
    </row>
    <row r="8672" spans="2:2" x14ac:dyDescent="0.25">
      <c r="B8672">
        <v>62</v>
      </c>
    </row>
    <row r="8673" spans="2:2" x14ac:dyDescent="0.25">
      <c r="B8673">
        <v>3</v>
      </c>
    </row>
    <row r="8674" spans="2:2" x14ac:dyDescent="0.25">
      <c r="B8674">
        <v>12</v>
      </c>
    </row>
    <row r="8675" spans="2:2" x14ac:dyDescent="0.25">
      <c r="B8675">
        <v>25</v>
      </c>
    </row>
    <row r="8676" spans="2:2" x14ac:dyDescent="0.25">
      <c r="B8676">
        <v>7</v>
      </c>
    </row>
    <row r="8677" spans="2:2" x14ac:dyDescent="0.25">
      <c r="B8677">
        <v>9</v>
      </c>
    </row>
    <row r="8678" spans="2:2" x14ac:dyDescent="0.25">
      <c r="B8678">
        <v>13</v>
      </c>
    </row>
    <row r="8679" spans="2:2" x14ac:dyDescent="0.25">
      <c r="B8679">
        <v>15</v>
      </c>
    </row>
    <row r="8680" spans="2:2" x14ac:dyDescent="0.25">
      <c r="B8680">
        <v>1</v>
      </c>
    </row>
    <row r="8681" spans="2:2" x14ac:dyDescent="0.25">
      <c r="B8681">
        <v>10</v>
      </c>
    </row>
    <row r="8682" spans="2:2" x14ac:dyDescent="0.25">
      <c r="B8682">
        <v>12</v>
      </c>
    </row>
    <row r="8683" spans="2:2" x14ac:dyDescent="0.25">
      <c r="B8683">
        <v>1</v>
      </c>
    </row>
    <row r="8684" spans="2:2" x14ac:dyDescent="0.25">
      <c r="B8684">
        <v>7</v>
      </c>
    </row>
    <row r="8685" spans="2:2" x14ac:dyDescent="0.25">
      <c r="B8685">
        <v>10</v>
      </c>
    </row>
    <row r="8686" spans="2:2" x14ac:dyDescent="0.25">
      <c r="B8686">
        <v>2</v>
      </c>
    </row>
    <row r="8687" spans="2:2" x14ac:dyDescent="0.25">
      <c r="B8687">
        <v>5</v>
      </c>
    </row>
    <row r="8688" spans="2:2" x14ac:dyDescent="0.25">
      <c r="B8688">
        <v>7</v>
      </c>
    </row>
    <row r="8689" spans="2:2" x14ac:dyDescent="0.25">
      <c r="B8689">
        <v>2</v>
      </c>
    </row>
    <row r="8690" spans="2:2" x14ac:dyDescent="0.25">
      <c r="B8690">
        <v>5</v>
      </c>
    </row>
    <row r="8691" spans="2:2" x14ac:dyDescent="0.25">
      <c r="B8691">
        <v>10</v>
      </c>
    </row>
    <row r="8692" spans="2:2" x14ac:dyDescent="0.25">
      <c r="B8692">
        <v>55</v>
      </c>
    </row>
    <row r="8693" spans="2:2" x14ac:dyDescent="0.25">
      <c r="B8693">
        <v>20</v>
      </c>
    </row>
    <row r="8694" spans="2:2" x14ac:dyDescent="0.25">
      <c r="B8694">
        <v>2</v>
      </c>
    </row>
    <row r="8695" spans="2:2" x14ac:dyDescent="0.25">
      <c r="B8695">
        <v>13</v>
      </c>
    </row>
    <row r="8696" spans="2:2" x14ac:dyDescent="0.25">
      <c r="B8696">
        <v>10</v>
      </c>
    </row>
    <row r="8697" spans="2:2" x14ac:dyDescent="0.25">
      <c r="B8697">
        <v>7</v>
      </c>
    </row>
    <row r="8698" spans="2:2" x14ac:dyDescent="0.25">
      <c r="B8698">
        <v>5</v>
      </c>
    </row>
    <row r="8699" spans="2:2" x14ac:dyDescent="0.25">
      <c r="B8699">
        <v>39</v>
      </c>
    </row>
    <row r="8700" spans="2:2" x14ac:dyDescent="0.25">
      <c r="B8700">
        <v>20</v>
      </c>
    </row>
    <row r="8701" spans="2:2" x14ac:dyDescent="0.25">
      <c r="B8701">
        <v>1</v>
      </c>
    </row>
    <row r="8702" spans="2:2" x14ac:dyDescent="0.25">
      <c r="B8702">
        <v>22</v>
      </c>
    </row>
    <row r="8703" spans="2:2" x14ac:dyDescent="0.25">
      <c r="B8703">
        <v>2</v>
      </c>
    </row>
    <row r="8704" spans="2:2" x14ac:dyDescent="0.25">
      <c r="B8704">
        <v>1</v>
      </c>
    </row>
    <row r="8705" spans="2:2" x14ac:dyDescent="0.25">
      <c r="B8705">
        <v>2</v>
      </c>
    </row>
    <row r="8706" spans="2:2" x14ac:dyDescent="0.25">
      <c r="B8706">
        <v>2</v>
      </c>
    </row>
    <row r="8707" spans="2:2" x14ac:dyDescent="0.25">
      <c r="B8707">
        <v>37</v>
      </c>
    </row>
    <row r="8708" spans="2:2" x14ac:dyDescent="0.25">
      <c r="B8708">
        <v>1</v>
      </c>
    </row>
    <row r="8709" spans="2:2" x14ac:dyDescent="0.25">
      <c r="B8709">
        <v>8</v>
      </c>
    </row>
    <row r="8710" spans="2:2" x14ac:dyDescent="0.25">
      <c r="B8710">
        <v>3</v>
      </c>
    </row>
    <row r="8711" spans="2:2" x14ac:dyDescent="0.25">
      <c r="B8711">
        <v>13</v>
      </c>
    </row>
    <row r="8712" spans="2:2" x14ac:dyDescent="0.25">
      <c r="B8712">
        <v>3</v>
      </c>
    </row>
    <row r="8713" spans="2:2" x14ac:dyDescent="0.25">
      <c r="B8713">
        <v>12</v>
      </c>
    </row>
    <row r="8714" spans="2:2" x14ac:dyDescent="0.25">
      <c r="B8714">
        <v>5</v>
      </c>
    </row>
    <row r="8715" spans="2:2" x14ac:dyDescent="0.25">
      <c r="B8715">
        <v>4</v>
      </c>
    </row>
    <row r="8716" spans="2:2" x14ac:dyDescent="0.25">
      <c r="B8716">
        <v>13</v>
      </c>
    </row>
    <row r="8717" spans="2:2" x14ac:dyDescent="0.25">
      <c r="B8717">
        <v>1</v>
      </c>
    </row>
    <row r="8718" spans="2:2" x14ac:dyDescent="0.25">
      <c r="B8718">
        <v>3</v>
      </c>
    </row>
    <row r="8719" spans="2:2" x14ac:dyDescent="0.25">
      <c r="B8719">
        <v>13</v>
      </c>
    </row>
    <row r="8720" spans="2:2" x14ac:dyDescent="0.25">
      <c r="B8720">
        <v>1</v>
      </c>
    </row>
    <row r="8721" spans="2:2" x14ac:dyDescent="0.25">
      <c r="B8721">
        <v>6</v>
      </c>
    </row>
    <row r="8722" spans="2:2" x14ac:dyDescent="0.25">
      <c r="B8722">
        <v>35</v>
      </c>
    </row>
    <row r="8723" spans="2:2" x14ac:dyDescent="0.25">
      <c r="B8723">
        <v>2</v>
      </c>
    </row>
    <row r="8724" spans="2:2" x14ac:dyDescent="0.25">
      <c r="B8724">
        <v>3</v>
      </c>
    </row>
    <row r="8725" spans="2:2" x14ac:dyDescent="0.25">
      <c r="B8725">
        <v>1</v>
      </c>
    </row>
    <row r="8726" spans="2:2" x14ac:dyDescent="0.25">
      <c r="B8726">
        <v>6</v>
      </c>
    </row>
    <row r="8727" spans="2:2" x14ac:dyDescent="0.25">
      <c r="B8727">
        <v>3</v>
      </c>
    </row>
    <row r="8728" spans="2:2" x14ac:dyDescent="0.25">
      <c r="B8728">
        <v>26</v>
      </c>
    </row>
    <row r="8729" spans="2:2" x14ac:dyDescent="0.25">
      <c r="B8729">
        <v>5</v>
      </c>
    </row>
    <row r="8730" spans="2:2" x14ac:dyDescent="0.25">
      <c r="B8730">
        <v>7</v>
      </c>
    </row>
    <row r="8731" spans="2:2" x14ac:dyDescent="0.25">
      <c r="B8731">
        <v>10</v>
      </c>
    </row>
    <row r="8732" spans="2:2" x14ac:dyDescent="0.25">
      <c r="B8732">
        <v>10</v>
      </c>
    </row>
    <row r="8733" spans="2:2" x14ac:dyDescent="0.25">
      <c r="B8733">
        <v>3</v>
      </c>
    </row>
    <row r="8734" spans="2:2" x14ac:dyDescent="0.25">
      <c r="B8734">
        <v>1</v>
      </c>
    </row>
    <row r="8735" spans="2:2" x14ac:dyDescent="0.25">
      <c r="B8735">
        <v>8</v>
      </c>
    </row>
    <row r="8736" spans="2:2" x14ac:dyDescent="0.25">
      <c r="B8736">
        <v>5</v>
      </c>
    </row>
    <row r="8737" spans="2:2" x14ac:dyDescent="0.25">
      <c r="B8737">
        <v>1</v>
      </c>
    </row>
    <row r="8738" spans="2:2" x14ac:dyDescent="0.25">
      <c r="B8738">
        <v>7</v>
      </c>
    </row>
    <row r="8739" spans="2:2" x14ac:dyDescent="0.25">
      <c r="B8739">
        <v>35</v>
      </c>
    </row>
    <row r="8740" spans="2:2" x14ac:dyDescent="0.25">
      <c r="B8740">
        <v>7</v>
      </c>
    </row>
    <row r="8741" spans="2:2" x14ac:dyDescent="0.25">
      <c r="B8741">
        <v>2</v>
      </c>
    </row>
    <row r="8742" spans="2:2" x14ac:dyDescent="0.25">
      <c r="B8742">
        <v>35</v>
      </c>
    </row>
    <row r="8743" spans="2:2" x14ac:dyDescent="0.25">
      <c r="B8743">
        <v>3</v>
      </c>
    </row>
    <row r="8744" spans="2:2" x14ac:dyDescent="0.25">
      <c r="B8744">
        <v>5</v>
      </c>
    </row>
    <row r="8745" spans="2:2" x14ac:dyDescent="0.25">
      <c r="B8745">
        <v>1</v>
      </c>
    </row>
    <row r="8746" spans="2:2" x14ac:dyDescent="0.25">
      <c r="B8746">
        <v>15</v>
      </c>
    </row>
    <row r="8747" spans="2:2" x14ac:dyDescent="0.25">
      <c r="B8747">
        <v>3</v>
      </c>
    </row>
    <row r="8748" spans="2:2" x14ac:dyDescent="0.25">
      <c r="B8748">
        <v>12</v>
      </c>
    </row>
    <row r="8749" spans="2:2" x14ac:dyDescent="0.25">
      <c r="B8749">
        <v>3</v>
      </c>
    </row>
    <row r="8750" spans="2:2" x14ac:dyDescent="0.25">
      <c r="B8750">
        <v>55</v>
      </c>
    </row>
    <row r="8751" spans="2:2" x14ac:dyDescent="0.25">
      <c r="B8751">
        <v>2</v>
      </c>
    </row>
    <row r="8752" spans="2:2" x14ac:dyDescent="0.25">
      <c r="B8752">
        <v>3</v>
      </c>
    </row>
    <row r="8753" spans="2:2" x14ac:dyDescent="0.25">
      <c r="B8753">
        <v>1</v>
      </c>
    </row>
    <row r="8754" spans="2:2" x14ac:dyDescent="0.25">
      <c r="B8754">
        <v>4</v>
      </c>
    </row>
    <row r="8755" spans="2:2" x14ac:dyDescent="0.25">
      <c r="B8755">
        <v>12</v>
      </c>
    </row>
    <row r="8756" spans="2:2" x14ac:dyDescent="0.25">
      <c r="B8756">
        <v>2</v>
      </c>
    </row>
    <row r="8757" spans="2:2" x14ac:dyDescent="0.25">
      <c r="B8757">
        <v>1</v>
      </c>
    </row>
    <row r="8758" spans="2:2" x14ac:dyDescent="0.25">
      <c r="B8758">
        <v>23</v>
      </c>
    </row>
    <row r="8759" spans="2:2" x14ac:dyDescent="0.25">
      <c r="B8759">
        <v>4</v>
      </c>
    </row>
    <row r="8760" spans="2:2" x14ac:dyDescent="0.25">
      <c r="B8760">
        <v>6</v>
      </c>
    </row>
    <row r="8761" spans="2:2" x14ac:dyDescent="0.25">
      <c r="B8761">
        <v>28</v>
      </c>
    </row>
    <row r="8762" spans="2:2" x14ac:dyDescent="0.25">
      <c r="B8762">
        <v>2</v>
      </c>
    </row>
    <row r="8763" spans="2:2" x14ac:dyDescent="0.25">
      <c r="B8763">
        <v>2</v>
      </c>
    </row>
    <row r="8764" spans="2:2" x14ac:dyDescent="0.25">
      <c r="B8764">
        <v>5</v>
      </c>
    </row>
    <row r="8765" spans="2:2" x14ac:dyDescent="0.25">
      <c r="B8765">
        <v>5</v>
      </c>
    </row>
    <row r="8766" spans="2:2" x14ac:dyDescent="0.25">
      <c r="B8766">
        <v>3</v>
      </c>
    </row>
    <row r="8767" spans="2:2" x14ac:dyDescent="0.25">
      <c r="B8767">
        <v>62</v>
      </c>
    </row>
    <row r="8768" spans="2:2" x14ac:dyDescent="0.25">
      <c r="B8768">
        <v>3</v>
      </c>
    </row>
    <row r="8769" spans="2:2" x14ac:dyDescent="0.25">
      <c r="B8769">
        <v>12</v>
      </c>
    </row>
    <row r="8770" spans="2:2" x14ac:dyDescent="0.25">
      <c r="B8770">
        <v>5</v>
      </c>
    </row>
    <row r="8771" spans="2:2" x14ac:dyDescent="0.25">
      <c r="B8771">
        <v>7</v>
      </c>
    </row>
    <row r="8772" spans="2:2" x14ac:dyDescent="0.25">
      <c r="B8772">
        <v>15</v>
      </c>
    </row>
    <row r="8773" spans="2:2" x14ac:dyDescent="0.25">
      <c r="B8773">
        <v>9</v>
      </c>
    </row>
    <row r="8774" spans="2:2" x14ac:dyDescent="0.25">
      <c r="B8774">
        <v>1</v>
      </c>
    </row>
    <row r="8775" spans="2:2" x14ac:dyDescent="0.25">
      <c r="B8775">
        <v>32</v>
      </c>
    </row>
    <row r="8776" spans="2:2" x14ac:dyDescent="0.25">
      <c r="B8776">
        <v>4</v>
      </c>
    </row>
    <row r="8777" spans="2:2" x14ac:dyDescent="0.25">
      <c r="B8777">
        <v>8</v>
      </c>
    </row>
    <row r="8778" spans="2:2" x14ac:dyDescent="0.25">
      <c r="B8778">
        <v>15</v>
      </c>
    </row>
    <row r="8779" spans="2:2" x14ac:dyDescent="0.25">
      <c r="B8779">
        <v>32</v>
      </c>
    </row>
    <row r="8780" spans="2:2" x14ac:dyDescent="0.25">
      <c r="B8780">
        <v>2</v>
      </c>
    </row>
    <row r="8781" spans="2:2" x14ac:dyDescent="0.25">
      <c r="B8781">
        <v>3</v>
      </c>
    </row>
    <row r="8782" spans="2:2" x14ac:dyDescent="0.25">
      <c r="B8782">
        <v>2</v>
      </c>
    </row>
    <row r="8783" spans="2:2" x14ac:dyDescent="0.25">
      <c r="B8783">
        <v>2</v>
      </c>
    </row>
    <row r="8784" spans="2:2" x14ac:dyDescent="0.25">
      <c r="B8784">
        <v>31</v>
      </c>
    </row>
    <row r="8785" spans="2:2" x14ac:dyDescent="0.25">
      <c r="B8785">
        <v>7</v>
      </c>
    </row>
    <row r="8786" spans="2:2" x14ac:dyDescent="0.25">
      <c r="B8786">
        <v>2</v>
      </c>
    </row>
    <row r="8787" spans="2:2" x14ac:dyDescent="0.25">
      <c r="B8787">
        <v>49</v>
      </c>
    </row>
    <row r="8788" spans="2:2" x14ac:dyDescent="0.25">
      <c r="B8788">
        <v>1</v>
      </c>
    </row>
    <row r="8789" spans="2:2" x14ac:dyDescent="0.25">
      <c r="B8789">
        <v>4</v>
      </c>
    </row>
    <row r="8790" spans="2:2" x14ac:dyDescent="0.25">
      <c r="B8790">
        <v>17</v>
      </c>
    </row>
    <row r="8791" spans="2:2" x14ac:dyDescent="0.25">
      <c r="B8791">
        <v>8</v>
      </c>
    </row>
    <row r="8792" spans="2:2" x14ac:dyDescent="0.25">
      <c r="B8792">
        <v>17</v>
      </c>
    </row>
    <row r="8793" spans="2:2" x14ac:dyDescent="0.25">
      <c r="B8793">
        <v>22</v>
      </c>
    </row>
    <row r="8794" spans="2:2" x14ac:dyDescent="0.25">
      <c r="B8794">
        <v>1</v>
      </c>
    </row>
    <row r="8795" spans="2:2" x14ac:dyDescent="0.25">
      <c r="B8795">
        <v>23</v>
      </c>
    </row>
    <row r="8796" spans="2:2" x14ac:dyDescent="0.25">
      <c r="B8796">
        <v>2</v>
      </c>
    </row>
    <row r="8797" spans="2:2" x14ac:dyDescent="0.25">
      <c r="B8797">
        <v>13</v>
      </c>
    </row>
    <row r="8798" spans="2:2" x14ac:dyDescent="0.25">
      <c r="B8798">
        <v>8</v>
      </c>
    </row>
    <row r="8799" spans="2:2" x14ac:dyDescent="0.25">
      <c r="B8799">
        <v>3</v>
      </c>
    </row>
    <row r="8800" spans="2:2" x14ac:dyDescent="0.25">
      <c r="B8800">
        <v>7</v>
      </c>
    </row>
    <row r="8801" spans="2:2" x14ac:dyDescent="0.25">
      <c r="B8801">
        <v>2</v>
      </c>
    </row>
    <row r="8802" spans="2:2" x14ac:dyDescent="0.25">
      <c r="B8802">
        <v>5</v>
      </c>
    </row>
    <row r="8803" spans="2:2" x14ac:dyDescent="0.25">
      <c r="B8803">
        <v>7</v>
      </c>
    </row>
    <row r="8804" spans="2:2" x14ac:dyDescent="0.25">
      <c r="B8804">
        <v>3</v>
      </c>
    </row>
    <row r="8805" spans="2:2" x14ac:dyDescent="0.25">
      <c r="B8805">
        <v>8</v>
      </c>
    </row>
    <row r="8806" spans="2:2" x14ac:dyDescent="0.25">
      <c r="B8806">
        <v>20</v>
      </c>
    </row>
    <row r="8807" spans="2:2" x14ac:dyDescent="0.25">
      <c r="B8807">
        <v>13</v>
      </c>
    </row>
    <row r="8808" spans="2:2" x14ac:dyDescent="0.25">
      <c r="B8808">
        <v>15</v>
      </c>
    </row>
    <row r="8809" spans="2:2" x14ac:dyDescent="0.25">
      <c r="B8809">
        <v>14</v>
      </c>
    </row>
    <row r="8810" spans="2:2" x14ac:dyDescent="0.25">
      <c r="B8810">
        <v>26</v>
      </c>
    </row>
    <row r="8811" spans="2:2" x14ac:dyDescent="0.25">
      <c r="B8811">
        <v>12</v>
      </c>
    </row>
    <row r="8812" spans="2:2" x14ac:dyDescent="0.25">
      <c r="B8812">
        <v>1</v>
      </c>
    </row>
    <row r="8813" spans="2:2" x14ac:dyDescent="0.25">
      <c r="B8813">
        <v>1</v>
      </c>
    </row>
    <row r="8814" spans="2:2" x14ac:dyDescent="0.25">
      <c r="B8814">
        <v>17</v>
      </c>
    </row>
    <row r="8815" spans="2:2" x14ac:dyDescent="0.25">
      <c r="B8815">
        <v>4</v>
      </c>
    </row>
    <row r="8816" spans="2:2" x14ac:dyDescent="0.25">
      <c r="B8816">
        <v>1</v>
      </c>
    </row>
    <row r="8817" spans="2:2" x14ac:dyDescent="0.25">
      <c r="B8817">
        <v>8</v>
      </c>
    </row>
    <row r="8818" spans="2:2" x14ac:dyDescent="0.25">
      <c r="B8818">
        <v>22</v>
      </c>
    </row>
    <row r="8819" spans="2:2" x14ac:dyDescent="0.25">
      <c r="B8819">
        <v>5</v>
      </c>
    </row>
    <row r="8820" spans="2:2" x14ac:dyDescent="0.25">
      <c r="B8820">
        <v>12</v>
      </c>
    </row>
    <row r="8821" spans="2:2" x14ac:dyDescent="0.25">
      <c r="B8821">
        <v>7</v>
      </c>
    </row>
    <row r="8822" spans="2:2" x14ac:dyDescent="0.25">
      <c r="B8822">
        <v>6</v>
      </c>
    </row>
    <row r="8823" spans="2:2" x14ac:dyDescent="0.25">
      <c r="B8823">
        <v>5</v>
      </c>
    </row>
    <row r="8824" spans="2:2" x14ac:dyDescent="0.25">
      <c r="B8824">
        <v>14</v>
      </c>
    </row>
    <row r="8825" spans="2:2" x14ac:dyDescent="0.25">
      <c r="B8825">
        <v>2</v>
      </c>
    </row>
    <row r="8826" spans="2:2" x14ac:dyDescent="0.25">
      <c r="B8826">
        <v>15</v>
      </c>
    </row>
    <row r="8827" spans="2:2" x14ac:dyDescent="0.25">
      <c r="B8827">
        <v>2</v>
      </c>
    </row>
    <row r="8828" spans="2:2" x14ac:dyDescent="0.25">
      <c r="B8828">
        <v>1</v>
      </c>
    </row>
    <row r="8829" spans="2:2" x14ac:dyDescent="0.25">
      <c r="B8829">
        <v>7</v>
      </c>
    </row>
    <row r="8830" spans="2:2" x14ac:dyDescent="0.25">
      <c r="B8830">
        <v>4</v>
      </c>
    </row>
    <row r="8831" spans="2:2" x14ac:dyDescent="0.25">
      <c r="B8831">
        <v>1</v>
      </c>
    </row>
    <row r="8832" spans="2:2" x14ac:dyDescent="0.25">
      <c r="B8832">
        <v>5</v>
      </c>
    </row>
    <row r="8833" spans="2:2" x14ac:dyDescent="0.25">
      <c r="B8833">
        <v>2</v>
      </c>
    </row>
    <row r="8834" spans="2:2" x14ac:dyDescent="0.25">
      <c r="B8834">
        <v>10</v>
      </c>
    </row>
    <row r="8835" spans="2:2" x14ac:dyDescent="0.25">
      <c r="B8835">
        <v>9</v>
      </c>
    </row>
    <row r="8836" spans="2:2" x14ac:dyDescent="0.25">
      <c r="B8836">
        <v>12</v>
      </c>
    </row>
    <row r="8837" spans="2:2" x14ac:dyDescent="0.25">
      <c r="B8837">
        <v>21</v>
      </c>
    </row>
    <row r="8838" spans="2:2" x14ac:dyDescent="0.25">
      <c r="B8838">
        <v>2</v>
      </c>
    </row>
    <row r="8839" spans="2:2" x14ac:dyDescent="0.25">
      <c r="B8839">
        <v>2</v>
      </c>
    </row>
    <row r="8840" spans="2:2" x14ac:dyDescent="0.25">
      <c r="B8840">
        <v>1</v>
      </c>
    </row>
    <row r="8841" spans="2:2" x14ac:dyDescent="0.25">
      <c r="B8841">
        <v>35</v>
      </c>
    </row>
    <row r="8842" spans="2:2" x14ac:dyDescent="0.25">
      <c r="B8842">
        <v>1</v>
      </c>
    </row>
    <row r="8843" spans="2:2" x14ac:dyDescent="0.25">
      <c r="B8843">
        <v>8</v>
      </c>
    </row>
    <row r="8844" spans="2:2" x14ac:dyDescent="0.25">
      <c r="B8844">
        <v>32</v>
      </c>
    </row>
    <row r="8845" spans="2:2" x14ac:dyDescent="0.25">
      <c r="B8845">
        <v>7</v>
      </c>
    </row>
    <row r="8846" spans="2:2" x14ac:dyDescent="0.25">
      <c r="B8846">
        <v>9</v>
      </c>
    </row>
    <row r="8847" spans="2:2" x14ac:dyDescent="0.25">
      <c r="B8847">
        <v>15</v>
      </c>
    </row>
    <row r="8848" spans="2:2" x14ac:dyDescent="0.25">
      <c r="B8848">
        <v>1</v>
      </c>
    </row>
    <row r="8849" spans="2:2" x14ac:dyDescent="0.25">
      <c r="B8849">
        <v>2</v>
      </c>
    </row>
    <row r="8850" spans="2:2" x14ac:dyDescent="0.25">
      <c r="B8850">
        <v>10</v>
      </c>
    </row>
    <row r="8851" spans="2:2" x14ac:dyDescent="0.25">
      <c r="B8851">
        <v>12</v>
      </c>
    </row>
    <row r="8852" spans="2:2" x14ac:dyDescent="0.25">
      <c r="B8852">
        <v>8</v>
      </c>
    </row>
    <row r="8853" spans="2:2" x14ac:dyDescent="0.25">
      <c r="B8853">
        <v>1</v>
      </c>
    </row>
    <row r="8854" spans="2:2" x14ac:dyDescent="0.25">
      <c r="B8854">
        <v>7</v>
      </c>
    </row>
    <row r="8855" spans="2:2" x14ac:dyDescent="0.25">
      <c r="B8855">
        <v>3</v>
      </c>
    </row>
    <row r="8856" spans="2:2" x14ac:dyDescent="0.25">
      <c r="B8856">
        <v>4</v>
      </c>
    </row>
    <row r="8857" spans="2:2" x14ac:dyDescent="0.25">
      <c r="B8857">
        <v>15</v>
      </c>
    </row>
    <row r="8858" spans="2:2" x14ac:dyDescent="0.25">
      <c r="B8858">
        <v>15</v>
      </c>
    </row>
    <row r="8859" spans="2:2" x14ac:dyDescent="0.25">
      <c r="B8859">
        <v>1</v>
      </c>
    </row>
    <row r="8860" spans="2:2" x14ac:dyDescent="0.25">
      <c r="B8860">
        <v>3</v>
      </c>
    </row>
    <row r="8861" spans="2:2" x14ac:dyDescent="0.25">
      <c r="B8861">
        <v>1</v>
      </c>
    </row>
    <row r="8862" spans="2:2" x14ac:dyDescent="0.25">
      <c r="B8862">
        <v>14</v>
      </c>
    </row>
    <row r="8863" spans="2:2" x14ac:dyDescent="0.25">
      <c r="B8863">
        <v>13</v>
      </c>
    </row>
    <row r="8864" spans="2:2" x14ac:dyDescent="0.25">
      <c r="B8864">
        <v>7</v>
      </c>
    </row>
    <row r="8865" spans="2:2" x14ac:dyDescent="0.25">
      <c r="B8865">
        <v>8</v>
      </c>
    </row>
    <row r="8866" spans="2:2" x14ac:dyDescent="0.25">
      <c r="B8866">
        <v>8</v>
      </c>
    </row>
    <row r="8867" spans="2:2" x14ac:dyDescent="0.25">
      <c r="B8867">
        <v>4</v>
      </c>
    </row>
    <row r="8868" spans="2:2" x14ac:dyDescent="0.25">
      <c r="B8868">
        <v>1</v>
      </c>
    </row>
    <row r="8869" spans="2:2" x14ac:dyDescent="0.25">
      <c r="B8869">
        <v>6</v>
      </c>
    </row>
    <row r="8870" spans="2:2" x14ac:dyDescent="0.25">
      <c r="B8870">
        <v>2</v>
      </c>
    </row>
    <row r="8871" spans="2:2" x14ac:dyDescent="0.25">
      <c r="B8871">
        <v>5</v>
      </c>
    </row>
    <row r="8872" spans="2:2" x14ac:dyDescent="0.25">
      <c r="B8872">
        <v>7</v>
      </c>
    </row>
    <row r="8873" spans="2:2" x14ac:dyDescent="0.25">
      <c r="B8873">
        <v>14</v>
      </c>
    </row>
    <row r="8874" spans="2:2" x14ac:dyDescent="0.25">
      <c r="B8874">
        <v>15</v>
      </c>
    </row>
    <row r="8875" spans="2:2" x14ac:dyDescent="0.25">
      <c r="B8875">
        <v>25</v>
      </c>
    </row>
    <row r="8876" spans="2:2" x14ac:dyDescent="0.25">
      <c r="B8876">
        <v>10</v>
      </c>
    </row>
    <row r="8877" spans="2:2" x14ac:dyDescent="0.25">
      <c r="B8877">
        <v>22</v>
      </c>
    </row>
    <row r="8878" spans="2:2" x14ac:dyDescent="0.25">
      <c r="B8878">
        <v>1</v>
      </c>
    </row>
    <row r="8879" spans="2:2" x14ac:dyDescent="0.25">
      <c r="B8879">
        <v>37</v>
      </c>
    </row>
    <row r="8880" spans="2:2" x14ac:dyDescent="0.25">
      <c r="B8880">
        <v>1</v>
      </c>
    </row>
    <row r="8881" spans="2:2" x14ac:dyDescent="0.25">
      <c r="B8881">
        <v>21</v>
      </c>
    </row>
    <row r="8882" spans="2:2" x14ac:dyDescent="0.25">
      <c r="B8882">
        <v>7</v>
      </c>
    </row>
    <row r="8883" spans="2:2" x14ac:dyDescent="0.25">
      <c r="B8883">
        <v>2</v>
      </c>
    </row>
    <row r="8884" spans="2:2" x14ac:dyDescent="0.25">
      <c r="B8884">
        <v>37</v>
      </c>
    </row>
    <row r="8885" spans="2:2" x14ac:dyDescent="0.25">
      <c r="B8885">
        <v>3</v>
      </c>
    </row>
    <row r="8886" spans="2:2" x14ac:dyDescent="0.25">
      <c r="B8886">
        <v>5</v>
      </c>
    </row>
    <row r="8887" spans="2:2" x14ac:dyDescent="0.25">
      <c r="B8887">
        <v>13</v>
      </c>
    </row>
    <row r="8888" spans="2:2" x14ac:dyDescent="0.25">
      <c r="B8888">
        <v>2</v>
      </c>
    </row>
    <row r="8889" spans="2:2" x14ac:dyDescent="0.25">
      <c r="B8889">
        <v>9</v>
      </c>
    </row>
    <row r="8890" spans="2:2" x14ac:dyDescent="0.25">
      <c r="B8890">
        <v>18</v>
      </c>
    </row>
    <row r="8891" spans="2:2" x14ac:dyDescent="0.25">
      <c r="B8891">
        <v>8</v>
      </c>
    </row>
    <row r="8892" spans="2:2" x14ac:dyDescent="0.25">
      <c r="B8892">
        <v>6</v>
      </c>
    </row>
    <row r="8893" spans="2:2" x14ac:dyDescent="0.25">
      <c r="B8893">
        <v>4</v>
      </c>
    </row>
    <row r="8894" spans="2:2" x14ac:dyDescent="0.25">
      <c r="B8894">
        <v>6</v>
      </c>
    </row>
    <row r="8895" spans="2:2" x14ac:dyDescent="0.25">
      <c r="B8895">
        <v>2</v>
      </c>
    </row>
    <row r="8896" spans="2:2" x14ac:dyDescent="0.25">
      <c r="B8896">
        <v>8</v>
      </c>
    </row>
    <row r="8897" spans="2:2" x14ac:dyDescent="0.25">
      <c r="B8897">
        <v>8</v>
      </c>
    </row>
    <row r="8898" spans="2:2" x14ac:dyDescent="0.25">
      <c r="B8898">
        <v>5</v>
      </c>
    </row>
    <row r="8899" spans="2:2" x14ac:dyDescent="0.25">
      <c r="B8899">
        <v>5</v>
      </c>
    </row>
    <row r="8900" spans="2:2" x14ac:dyDescent="0.25">
      <c r="B8900">
        <v>3</v>
      </c>
    </row>
    <row r="8901" spans="2:2" x14ac:dyDescent="0.25">
      <c r="B8901">
        <v>4</v>
      </c>
    </row>
    <row r="8902" spans="2:2" x14ac:dyDescent="0.25">
      <c r="B8902">
        <v>35</v>
      </c>
    </row>
    <row r="8903" spans="2:2" x14ac:dyDescent="0.25">
      <c r="B8903">
        <v>15</v>
      </c>
    </row>
    <row r="8904" spans="2:2" x14ac:dyDescent="0.25">
      <c r="B8904">
        <v>5</v>
      </c>
    </row>
    <row r="8905" spans="2:2" x14ac:dyDescent="0.25">
      <c r="B8905">
        <v>2</v>
      </c>
    </row>
    <row r="8906" spans="2:2" x14ac:dyDescent="0.25">
      <c r="B8906">
        <v>12</v>
      </c>
    </row>
    <row r="8907" spans="2:2" x14ac:dyDescent="0.25">
      <c r="B8907">
        <v>39</v>
      </c>
    </row>
    <row r="8908" spans="2:2" x14ac:dyDescent="0.25">
      <c r="B8908">
        <v>19</v>
      </c>
    </row>
    <row r="8909" spans="2:2" x14ac:dyDescent="0.25">
      <c r="B8909">
        <v>3</v>
      </c>
    </row>
    <row r="8910" spans="2:2" x14ac:dyDescent="0.25">
      <c r="B8910">
        <v>6</v>
      </c>
    </row>
    <row r="8911" spans="2:2" x14ac:dyDescent="0.25">
      <c r="B8911">
        <v>3</v>
      </c>
    </row>
    <row r="8912" spans="2:2" x14ac:dyDescent="0.25">
      <c r="B8912">
        <v>23</v>
      </c>
    </row>
    <row r="8913" spans="2:2" x14ac:dyDescent="0.25">
      <c r="B8913">
        <v>10</v>
      </c>
    </row>
    <row r="8914" spans="2:2" x14ac:dyDescent="0.25">
      <c r="B8914">
        <v>6</v>
      </c>
    </row>
    <row r="8915" spans="2:2" x14ac:dyDescent="0.25">
      <c r="B8915">
        <v>12</v>
      </c>
    </row>
    <row r="8916" spans="2:2" x14ac:dyDescent="0.25">
      <c r="B8916">
        <v>2</v>
      </c>
    </row>
    <row r="8917" spans="2:2" x14ac:dyDescent="0.25">
      <c r="B8917">
        <v>5</v>
      </c>
    </row>
    <row r="8918" spans="2:2" x14ac:dyDescent="0.25">
      <c r="B8918">
        <v>22</v>
      </c>
    </row>
    <row r="8919" spans="2:2" x14ac:dyDescent="0.25">
      <c r="B8919">
        <v>32</v>
      </c>
    </row>
    <row r="8920" spans="2:2" x14ac:dyDescent="0.25">
      <c r="B8920">
        <v>29</v>
      </c>
    </row>
    <row r="8921" spans="2:2" x14ac:dyDescent="0.25">
      <c r="B8921">
        <v>32</v>
      </c>
    </row>
    <row r="8922" spans="2:2" x14ac:dyDescent="0.25">
      <c r="B8922">
        <v>7</v>
      </c>
    </row>
    <row r="8923" spans="2:2" x14ac:dyDescent="0.25">
      <c r="B8923">
        <v>4</v>
      </c>
    </row>
    <row r="8924" spans="2:2" x14ac:dyDescent="0.25">
      <c r="B8924">
        <v>1</v>
      </c>
    </row>
    <row r="8925" spans="2:2" x14ac:dyDescent="0.25">
      <c r="B8925">
        <v>11</v>
      </c>
    </row>
    <row r="8926" spans="2:2" x14ac:dyDescent="0.25">
      <c r="B8926">
        <v>4</v>
      </c>
    </row>
    <row r="8927" spans="2:2" x14ac:dyDescent="0.25">
      <c r="B8927">
        <v>6</v>
      </c>
    </row>
    <row r="8928" spans="2:2" x14ac:dyDescent="0.25">
      <c r="B8928">
        <v>11</v>
      </c>
    </row>
    <row r="8929" spans="2:2" x14ac:dyDescent="0.25">
      <c r="B8929">
        <v>1</v>
      </c>
    </row>
    <row r="8930" spans="2:2" x14ac:dyDescent="0.25">
      <c r="B8930">
        <v>4</v>
      </c>
    </row>
    <row r="8931" spans="2:2" x14ac:dyDescent="0.25">
      <c r="B8931">
        <v>12</v>
      </c>
    </row>
    <row r="8932" spans="2:2" x14ac:dyDescent="0.25">
      <c r="B8932">
        <v>32</v>
      </c>
    </row>
    <row r="8933" spans="2:2" x14ac:dyDescent="0.25">
      <c r="B8933">
        <v>12</v>
      </c>
    </row>
    <row r="8934" spans="2:2" x14ac:dyDescent="0.25">
      <c r="B8934">
        <v>9</v>
      </c>
    </row>
    <row r="8935" spans="2:2" x14ac:dyDescent="0.25">
      <c r="B8935">
        <v>3</v>
      </c>
    </row>
    <row r="8936" spans="2:2" x14ac:dyDescent="0.25">
      <c r="B8936">
        <v>2</v>
      </c>
    </row>
    <row r="8937" spans="2:2" x14ac:dyDescent="0.25">
      <c r="B8937">
        <v>20</v>
      </c>
    </row>
    <row r="8938" spans="2:2" x14ac:dyDescent="0.25">
      <c r="B8938">
        <v>19</v>
      </c>
    </row>
    <row r="8939" spans="2:2" x14ac:dyDescent="0.25">
      <c r="B8939">
        <v>32</v>
      </c>
    </row>
    <row r="8940" spans="2:2" x14ac:dyDescent="0.25">
      <c r="B8940">
        <v>10</v>
      </c>
    </row>
    <row r="8941" spans="2:2" x14ac:dyDescent="0.25">
      <c r="B8941">
        <v>3</v>
      </c>
    </row>
    <row r="8942" spans="2:2" x14ac:dyDescent="0.25">
      <c r="B8942">
        <v>2</v>
      </c>
    </row>
    <row r="8943" spans="2:2" x14ac:dyDescent="0.25">
      <c r="B8943">
        <v>4</v>
      </c>
    </row>
    <row r="8944" spans="2:2" x14ac:dyDescent="0.25">
      <c r="B8944">
        <v>1</v>
      </c>
    </row>
    <row r="8945" spans="2:2" x14ac:dyDescent="0.25">
      <c r="B8945">
        <v>4</v>
      </c>
    </row>
    <row r="8946" spans="2:2" x14ac:dyDescent="0.25">
      <c r="B8946">
        <v>14</v>
      </c>
    </row>
    <row r="8947" spans="2:2" x14ac:dyDescent="0.25">
      <c r="B8947">
        <v>9</v>
      </c>
    </row>
    <row r="8948" spans="2:2" x14ac:dyDescent="0.25">
      <c r="B8948">
        <v>3</v>
      </c>
    </row>
    <row r="8949" spans="2:2" x14ac:dyDescent="0.25">
      <c r="B8949">
        <v>12</v>
      </c>
    </row>
    <row r="8950" spans="2:2" x14ac:dyDescent="0.25">
      <c r="B8950">
        <v>23</v>
      </c>
    </row>
    <row r="8951" spans="2:2" x14ac:dyDescent="0.25">
      <c r="B8951">
        <v>9</v>
      </c>
    </row>
    <row r="8952" spans="2:2" x14ac:dyDescent="0.25">
      <c r="B8952">
        <v>5</v>
      </c>
    </row>
    <row r="8953" spans="2:2" x14ac:dyDescent="0.25">
      <c r="B8953">
        <v>6</v>
      </c>
    </row>
    <row r="8954" spans="2:2" x14ac:dyDescent="0.25">
      <c r="B8954">
        <v>9</v>
      </c>
    </row>
    <row r="8955" spans="2:2" x14ac:dyDescent="0.25">
      <c r="B8955">
        <v>8</v>
      </c>
    </row>
    <row r="8956" spans="2:2" x14ac:dyDescent="0.25">
      <c r="B8956">
        <v>2</v>
      </c>
    </row>
    <row r="8957" spans="2:2" x14ac:dyDescent="0.25">
      <c r="B8957">
        <v>7</v>
      </c>
    </row>
    <row r="8958" spans="2:2" x14ac:dyDescent="0.25">
      <c r="B8958">
        <v>35</v>
      </c>
    </row>
    <row r="8959" spans="2:2" x14ac:dyDescent="0.25">
      <c r="B8959">
        <v>15</v>
      </c>
    </row>
    <row r="8960" spans="2:2" x14ac:dyDescent="0.25">
      <c r="B8960">
        <v>23</v>
      </c>
    </row>
    <row r="8961" spans="2:2" x14ac:dyDescent="0.25">
      <c r="B8961">
        <v>2</v>
      </c>
    </row>
    <row r="8962" spans="2:2" x14ac:dyDescent="0.25">
      <c r="B8962">
        <v>10</v>
      </c>
    </row>
    <row r="8963" spans="2:2" x14ac:dyDescent="0.25">
      <c r="B8963">
        <v>15</v>
      </c>
    </row>
    <row r="8964" spans="2:2" x14ac:dyDescent="0.25">
      <c r="B8964">
        <v>2</v>
      </c>
    </row>
    <row r="8965" spans="2:2" x14ac:dyDescent="0.25">
      <c r="B8965">
        <v>7</v>
      </c>
    </row>
    <row r="8966" spans="2:2" x14ac:dyDescent="0.25">
      <c r="B8966">
        <v>5</v>
      </c>
    </row>
    <row r="8967" spans="2:2" x14ac:dyDescent="0.25">
      <c r="B8967">
        <v>2</v>
      </c>
    </row>
    <row r="8968" spans="2:2" x14ac:dyDescent="0.25">
      <c r="B8968">
        <v>12</v>
      </c>
    </row>
    <row r="8969" spans="2:2" x14ac:dyDescent="0.25">
      <c r="B8969">
        <v>7</v>
      </c>
    </row>
    <row r="8970" spans="2:2" x14ac:dyDescent="0.25">
      <c r="B8970">
        <v>4</v>
      </c>
    </row>
    <row r="8971" spans="2:2" x14ac:dyDescent="0.25">
      <c r="B8971">
        <v>18</v>
      </c>
    </row>
    <row r="8972" spans="2:2" x14ac:dyDescent="0.25">
      <c r="B8972">
        <v>6</v>
      </c>
    </row>
    <row r="8973" spans="2:2" x14ac:dyDescent="0.25">
      <c r="B8973">
        <v>2</v>
      </c>
    </row>
    <row r="8974" spans="2:2" x14ac:dyDescent="0.25">
      <c r="B8974">
        <v>4</v>
      </c>
    </row>
    <row r="8975" spans="2:2" x14ac:dyDescent="0.25">
      <c r="B8975">
        <v>25</v>
      </c>
    </row>
    <row r="8976" spans="2:2" x14ac:dyDescent="0.25">
      <c r="B8976">
        <v>2</v>
      </c>
    </row>
    <row r="8977" spans="2:2" x14ac:dyDescent="0.25">
      <c r="B8977">
        <v>32</v>
      </c>
    </row>
    <row r="8978" spans="2:2" x14ac:dyDescent="0.25">
      <c r="B8978">
        <v>4</v>
      </c>
    </row>
    <row r="8979" spans="2:2" x14ac:dyDescent="0.25">
      <c r="B8979">
        <v>1</v>
      </c>
    </row>
    <row r="8980" spans="2:2" x14ac:dyDescent="0.25">
      <c r="B8980">
        <v>7</v>
      </c>
    </row>
    <row r="8981" spans="2:2" x14ac:dyDescent="0.25">
      <c r="B8981">
        <v>10</v>
      </c>
    </row>
    <row r="8982" spans="2:2" x14ac:dyDescent="0.25">
      <c r="B8982">
        <v>3</v>
      </c>
    </row>
    <row r="8983" spans="2:2" x14ac:dyDescent="0.25">
      <c r="B8983">
        <v>1</v>
      </c>
    </row>
    <row r="8984" spans="2:2" x14ac:dyDescent="0.25">
      <c r="B8984">
        <v>6</v>
      </c>
    </row>
    <row r="8985" spans="2:2" x14ac:dyDescent="0.25">
      <c r="B8985">
        <v>10</v>
      </c>
    </row>
    <row r="8986" spans="2:2" x14ac:dyDescent="0.25">
      <c r="B8986">
        <v>1</v>
      </c>
    </row>
    <row r="8987" spans="2:2" x14ac:dyDescent="0.25">
      <c r="B8987">
        <v>37</v>
      </c>
    </row>
    <row r="8988" spans="2:2" x14ac:dyDescent="0.25">
      <c r="B8988">
        <v>18</v>
      </c>
    </row>
    <row r="8989" spans="2:2" x14ac:dyDescent="0.25">
      <c r="B8989">
        <v>1</v>
      </c>
    </row>
    <row r="8990" spans="2:2" x14ac:dyDescent="0.25">
      <c r="B8990">
        <v>8</v>
      </c>
    </row>
    <row r="8991" spans="2:2" x14ac:dyDescent="0.25">
      <c r="B8991">
        <v>62</v>
      </c>
    </row>
    <row r="8992" spans="2:2" x14ac:dyDescent="0.25">
      <c r="B8992">
        <v>17</v>
      </c>
    </row>
    <row r="8993" spans="2:2" x14ac:dyDescent="0.25">
      <c r="B8993">
        <v>62</v>
      </c>
    </row>
    <row r="8994" spans="2:2" x14ac:dyDescent="0.25">
      <c r="B8994">
        <v>32</v>
      </c>
    </row>
    <row r="8995" spans="2:2" x14ac:dyDescent="0.25">
      <c r="B8995">
        <v>7</v>
      </c>
    </row>
    <row r="8996" spans="2:2" x14ac:dyDescent="0.25">
      <c r="B8996">
        <v>14</v>
      </c>
    </row>
    <row r="8997" spans="2:2" x14ac:dyDescent="0.25">
      <c r="B8997">
        <v>1</v>
      </c>
    </row>
    <row r="8998" spans="2:2" x14ac:dyDescent="0.25">
      <c r="B8998">
        <v>1</v>
      </c>
    </row>
    <row r="8999" spans="2:2" x14ac:dyDescent="0.25">
      <c r="B8999">
        <v>20</v>
      </c>
    </row>
    <row r="9000" spans="2:2" x14ac:dyDescent="0.25">
      <c r="B9000">
        <v>29</v>
      </c>
    </row>
    <row r="9001" spans="2:2" x14ac:dyDescent="0.25">
      <c r="B9001">
        <v>7</v>
      </c>
    </row>
    <row r="9002" spans="2:2" x14ac:dyDescent="0.25">
      <c r="B9002">
        <v>12</v>
      </c>
    </row>
    <row r="9003" spans="2:2" x14ac:dyDescent="0.25">
      <c r="B9003">
        <v>1</v>
      </c>
    </row>
    <row r="9004" spans="2:2" x14ac:dyDescent="0.25">
      <c r="B9004">
        <v>10</v>
      </c>
    </row>
    <row r="9005" spans="2:2" x14ac:dyDescent="0.25">
      <c r="B9005">
        <v>12</v>
      </c>
    </row>
    <row r="9006" spans="2:2" x14ac:dyDescent="0.25">
      <c r="B9006">
        <v>2</v>
      </c>
    </row>
    <row r="9007" spans="2:2" x14ac:dyDescent="0.25">
      <c r="B9007">
        <v>4</v>
      </c>
    </row>
    <row r="9008" spans="2:2" x14ac:dyDescent="0.25">
      <c r="B9008">
        <v>8</v>
      </c>
    </row>
    <row r="9009" spans="2:2" x14ac:dyDescent="0.25">
      <c r="B9009">
        <v>55</v>
      </c>
    </row>
    <row r="9010" spans="2:2" x14ac:dyDescent="0.25">
      <c r="B9010">
        <v>2</v>
      </c>
    </row>
    <row r="9011" spans="2:2" x14ac:dyDescent="0.25">
      <c r="B9011">
        <v>2</v>
      </c>
    </row>
    <row r="9012" spans="2:2" x14ac:dyDescent="0.25">
      <c r="B9012">
        <v>3</v>
      </c>
    </row>
    <row r="9013" spans="2:2" x14ac:dyDescent="0.25">
      <c r="B9013">
        <v>3</v>
      </c>
    </row>
    <row r="9014" spans="2:2" x14ac:dyDescent="0.25">
      <c r="B9014">
        <v>1</v>
      </c>
    </row>
    <row r="9015" spans="2:2" x14ac:dyDescent="0.25">
      <c r="B9015">
        <v>19</v>
      </c>
    </row>
    <row r="9016" spans="2:2" x14ac:dyDescent="0.25">
      <c r="B9016">
        <v>15</v>
      </c>
    </row>
    <row r="9017" spans="2:2" x14ac:dyDescent="0.25">
      <c r="B9017">
        <v>20</v>
      </c>
    </row>
    <row r="9018" spans="2:2" x14ac:dyDescent="0.25">
      <c r="B9018">
        <v>9</v>
      </c>
    </row>
    <row r="9019" spans="2:2" x14ac:dyDescent="0.25">
      <c r="B9019">
        <v>1</v>
      </c>
    </row>
    <row r="9020" spans="2:2" x14ac:dyDescent="0.25">
      <c r="B9020">
        <v>13</v>
      </c>
    </row>
    <row r="9021" spans="2:2" x14ac:dyDescent="0.25">
      <c r="B9021">
        <v>10</v>
      </c>
    </row>
    <row r="9022" spans="2:2" x14ac:dyDescent="0.25">
      <c r="B9022">
        <v>12</v>
      </c>
    </row>
    <row r="9023" spans="2:2" x14ac:dyDescent="0.25">
      <c r="B9023">
        <v>3</v>
      </c>
    </row>
    <row r="9024" spans="2:2" x14ac:dyDescent="0.25">
      <c r="B9024">
        <v>8</v>
      </c>
    </row>
    <row r="9025" spans="2:2" x14ac:dyDescent="0.25">
      <c r="B9025">
        <v>1</v>
      </c>
    </row>
    <row r="9026" spans="2:2" x14ac:dyDescent="0.25">
      <c r="B9026">
        <v>49</v>
      </c>
    </row>
    <row r="9027" spans="2:2" x14ac:dyDescent="0.25">
      <c r="B9027">
        <v>19</v>
      </c>
    </row>
    <row r="9028" spans="2:2" x14ac:dyDescent="0.25">
      <c r="B9028">
        <v>5</v>
      </c>
    </row>
    <row r="9029" spans="2:2" x14ac:dyDescent="0.25">
      <c r="B9029">
        <v>49</v>
      </c>
    </row>
    <row r="9030" spans="2:2" x14ac:dyDescent="0.25">
      <c r="B9030">
        <v>4</v>
      </c>
    </row>
    <row r="9031" spans="2:2" x14ac:dyDescent="0.25">
      <c r="B9031">
        <v>2</v>
      </c>
    </row>
    <row r="9032" spans="2:2" x14ac:dyDescent="0.25">
      <c r="B9032">
        <v>6</v>
      </c>
    </row>
    <row r="9033" spans="2:2" x14ac:dyDescent="0.25">
      <c r="B9033">
        <v>12</v>
      </c>
    </row>
    <row r="9034" spans="2:2" x14ac:dyDescent="0.25">
      <c r="B9034">
        <v>13</v>
      </c>
    </row>
    <row r="9035" spans="2:2" x14ac:dyDescent="0.25">
      <c r="B9035">
        <v>13</v>
      </c>
    </row>
    <row r="9036" spans="2:2" x14ac:dyDescent="0.25">
      <c r="B9036">
        <v>55</v>
      </c>
    </row>
    <row r="9037" spans="2:2" x14ac:dyDescent="0.25">
      <c r="B9037">
        <v>18</v>
      </c>
    </row>
    <row r="9038" spans="2:2" x14ac:dyDescent="0.25">
      <c r="B9038">
        <v>15</v>
      </c>
    </row>
    <row r="9039" spans="2:2" x14ac:dyDescent="0.25">
      <c r="B9039">
        <v>49</v>
      </c>
    </row>
    <row r="9040" spans="2:2" x14ac:dyDescent="0.25">
      <c r="B9040">
        <v>6</v>
      </c>
    </row>
    <row r="9041" spans="2:2" x14ac:dyDescent="0.25">
      <c r="B9041">
        <v>9</v>
      </c>
    </row>
    <row r="9042" spans="2:2" x14ac:dyDescent="0.25">
      <c r="B9042">
        <v>13</v>
      </c>
    </row>
    <row r="9043" spans="2:2" x14ac:dyDescent="0.25">
      <c r="B9043">
        <v>10</v>
      </c>
    </row>
    <row r="9044" spans="2:2" x14ac:dyDescent="0.25">
      <c r="B9044">
        <v>5</v>
      </c>
    </row>
    <row r="9045" spans="2:2" x14ac:dyDescent="0.25">
      <c r="B9045">
        <v>1</v>
      </c>
    </row>
    <row r="9046" spans="2:2" x14ac:dyDescent="0.25">
      <c r="B9046">
        <v>6</v>
      </c>
    </row>
    <row r="9047" spans="2:2" x14ac:dyDescent="0.25">
      <c r="B9047">
        <v>3</v>
      </c>
    </row>
    <row r="9048" spans="2:2" x14ac:dyDescent="0.25">
      <c r="B9048">
        <v>20</v>
      </c>
    </row>
    <row r="9049" spans="2:2" x14ac:dyDescent="0.25">
      <c r="B9049">
        <v>16</v>
      </c>
    </row>
    <row r="9050" spans="2:2" x14ac:dyDescent="0.25">
      <c r="B9050">
        <v>9</v>
      </c>
    </row>
    <row r="9051" spans="2:2" x14ac:dyDescent="0.25">
      <c r="B9051">
        <v>4</v>
      </c>
    </row>
    <row r="9052" spans="2:2" x14ac:dyDescent="0.25">
      <c r="B9052">
        <v>49</v>
      </c>
    </row>
    <row r="9053" spans="2:2" x14ac:dyDescent="0.25">
      <c r="B9053">
        <v>15</v>
      </c>
    </row>
    <row r="9054" spans="2:2" x14ac:dyDescent="0.25">
      <c r="B9054">
        <v>1</v>
      </c>
    </row>
    <row r="9055" spans="2:2" x14ac:dyDescent="0.25">
      <c r="B9055">
        <v>11</v>
      </c>
    </row>
    <row r="9056" spans="2:2" x14ac:dyDescent="0.25">
      <c r="B9056">
        <v>8</v>
      </c>
    </row>
    <row r="9057" spans="2:2" x14ac:dyDescent="0.25">
      <c r="B9057">
        <v>25</v>
      </c>
    </row>
    <row r="9058" spans="2:2" x14ac:dyDescent="0.25">
      <c r="B9058">
        <v>2</v>
      </c>
    </row>
    <row r="9059" spans="2:2" x14ac:dyDescent="0.25">
      <c r="B9059">
        <v>3</v>
      </c>
    </row>
    <row r="9060" spans="2:2" x14ac:dyDescent="0.25">
      <c r="B9060">
        <v>11</v>
      </c>
    </row>
    <row r="9061" spans="2:2" x14ac:dyDescent="0.25">
      <c r="B9061">
        <v>25</v>
      </c>
    </row>
    <row r="9062" spans="2:2" x14ac:dyDescent="0.25">
      <c r="B9062">
        <v>2</v>
      </c>
    </row>
    <row r="9063" spans="2:2" x14ac:dyDescent="0.25">
      <c r="B9063">
        <v>15</v>
      </c>
    </row>
    <row r="9064" spans="2:2" x14ac:dyDescent="0.25">
      <c r="B9064">
        <v>15</v>
      </c>
    </row>
    <row r="9065" spans="2:2" x14ac:dyDescent="0.25">
      <c r="B9065">
        <v>10</v>
      </c>
    </row>
    <row r="9066" spans="2:2" x14ac:dyDescent="0.25">
      <c r="B9066">
        <v>3</v>
      </c>
    </row>
    <row r="9067" spans="2:2" x14ac:dyDescent="0.25">
      <c r="B9067">
        <v>10</v>
      </c>
    </row>
    <row r="9068" spans="2:2" x14ac:dyDescent="0.25">
      <c r="B9068">
        <v>7</v>
      </c>
    </row>
    <row r="9069" spans="2:2" x14ac:dyDescent="0.25">
      <c r="B9069">
        <v>15</v>
      </c>
    </row>
    <row r="9070" spans="2:2" x14ac:dyDescent="0.25">
      <c r="B9070">
        <v>2</v>
      </c>
    </row>
    <row r="9071" spans="2:2" x14ac:dyDescent="0.25">
      <c r="B9071">
        <v>11</v>
      </c>
    </row>
    <row r="9072" spans="2:2" x14ac:dyDescent="0.25">
      <c r="B9072">
        <v>18</v>
      </c>
    </row>
    <row r="9073" spans="2:2" x14ac:dyDescent="0.25">
      <c r="B9073">
        <v>8</v>
      </c>
    </row>
    <row r="9074" spans="2:2" x14ac:dyDescent="0.25">
      <c r="B9074">
        <v>4</v>
      </c>
    </row>
    <row r="9075" spans="2:2" x14ac:dyDescent="0.25">
      <c r="B9075">
        <v>14</v>
      </c>
    </row>
    <row r="9076" spans="2:2" x14ac:dyDescent="0.25">
      <c r="B9076">
        <v>4</v>
      </c>
    </row>
    <row r="9077" spans="2:2" x14ac:dyDescent="0.25">
      <c r="B9077">
        <v>12</v>
      </c>
    </row>
    <row r="9078" spans="2:2" x14ac:dyDescent="0.25">
      <c r="B9078">
        <v>16</v>
      </c>
    </row>
    <row r="9079" spans="2:2" x14ac:dyDescent="0.25">
      <c r="B9079">
        <v>1</v>
      </c>
    </row>
    <row r="9080" spans="2:2" x14ac:dyDescent="0.25">
      <c r="B9080">
        <v>1</v>
      </c>
    </row>
    <row r="9081" spans="2:2" x14ac:dyDescent="0.25">
      <c r="B9081">
        <v>1</v>
      </c>
    </row>
    <row r="9082" spans="2:2" x14ac:dyDescent="0.25">
      <c r="B9082">
        <v>9</v>
      </c>
    </row>
    <row r="9083" spans="2:2" x14ac:dyDescent="0.25">
      <c r="B9083">
        <v>3</v>
      </c>
    </row>
    <row r="9084" spans="2:2" x14ac:dyDescent="0.25">
      <c r="B9084">
        <v>55</v>
      </c>
    </row>
    <row r="9085" spans="2:2" x14ac:dyDescent="0.25">
      <c r="B9085">
        <v>4</v>
      </c>
    </row>
    <row r="9086" spans="2:2" x14ac:dyDescent="0.25">
      <c r="B9086">
        <v>8</v>
      </c>
    </row>
    <row r="9087" spans="2:2" x14ac:dyDescent="0.25">
      <c r="B9087">
        <v>9</v>
      </c>
    </row>
    <row r="9088" spans="2:2" x14ac:dyDescent="0.25">
      <c r="B9088">
        <v>13</v>
      </c>
    </row>
    <row r="9089" spans="2:2" x14ac:dyDescent="0.25">
      <c r="B9089">
        <v>19</v>
      </c>
    </row>
    <row r="9090" spans="2:2" x14ac:dyDescent="0.25">
      <c r="B9090">
        <v>32</v>
      </c>
    </row>
    <row r="9091" spans="2:2" x14ac:dyDescent="0.25">
      <c r="B9091">
        <v>1</v>
      </c>
    </row>
    <row r="9092" spans="2:2" x14ac:dyDescent="0.25">
      <c r="B9092">
        <v>8</v>
      </c>
    </row>
    <row r="9093" spans="2:2" x14ac:dyDescent="0.25">
      <c r="B9093">
        <v>23</v>
      </c>
    </row>
    <row r="9094" spans="2:2" x14ac:dyDescent="0.25">
      <c r="B9094">
        <v>10</v>
      </c>
    </row>
    <row r="9095" spans="2:2" x14ac:dyDescent="0.25">
      <c r="B9095">
        <v>14</v>
      </c>
    </row>
    <row r="9096" spans="2:2" x14ac:dyDescent="0.25">
      <c r="B9096">
        <v>28</v>
      </c>
    </row>
    <row r="9097" spans="2:2" x14ac:dyDescent="0.25">
      <c r="B9097">
        <v>32</v>
      </c>
    </row>
    <row r="9098" spans="2:2" x14ac:dyDescent="0.25">
      <c r="B9098">
        <v>3</v>
      </c>
    </row>
    <row r="9099" spans="2:2" x14ac:dyDescent="0.25">
      <c r="B9099">
        <v>9</v>
      </c>
    </row>
    <row r="9100" spans="2:2" x14ac:dyDescent="0.25">
      <c r="B9100">
        <v>23</v>
      </c>
    </row>
    <row r="9101" spans="2:2" x14ac:dyDescent="0.25">
      <c r="B9101">
        <v>2</v>
      </c>
    </row>
    <row r="9102" spans="2:2" x14ac:dyDescent="0.25">
      <c r="B9102">
        <v>3</v>
      </c>
    </row>
    <row r="9103" spans="2:2" x14ac:dyDescent="0.25">
      <c r="B9103">
        <v>10</v>
      </c>
    </row>
    <row r="9104" spans="2:2" x14ac:dyDescent="0.25">
      <c r="B9104">
        <v>2</v>
      </c>
    </row>
    <row r="9105" spans="2:2" x14ac:dyDescent="0.25">
      <c r="B9105">
        <v>1</v>
      </c>
    </row>
    <row r="9106" spans="2:2" x14ac:dyDescent="0.25">
      <c r="B9106">
        <v>1</v>
      </c>
    </row>
    <row r="9107" spans="2:2" x14ac:dyDescent="0.25">
      <c r="B9107">
        <v>10</v>
      </c>
    </row>
    <row r="9108" spans="2:2" x14ac:dyDescent="0.25">
      <c r="B9108">
        <v>10</v>
      </c>
    </row>
    <row r="9109" spans="2:2" x14ac:dyDescent="0.25">
      <c r="B9109">
        <v>22</v>
      </c>
    </row>
    <row r="9110" spans="2:2" x14ac:dyDescent="0.25">
      <c r="B9110">
        <v>31</v>
      </c>
    </row>
    <row r="9111" spans="2:2" x14ac:dyDescent="0.25">
      <c r="B9111">
        <v>17</v>
      </c>
    </row>
    <row r="9112" spans="2:2" x14ac:dyDescent="0.25">
      <c r="B9112">
        <v>23</v>
      </c>
    </row>
    <row r="9113" spans="2:2" x14ac:dyDescent="0.25">
      <c r="B9113">
        <v>32</v>
      </c>
    </row>
    <row r="9114" spans="2:2" x14ac:dyDescent="0.25">
      <c r="B9114">
        <v>1</v>
      </c>
    </row>
    <row r="9115" spans="2:2" x14ac:dyDescent="0.25">
      <c r="B9115">
        <v>7</v>
      </c>
    </row>
    <row r="9116" spans="2:2" x14ac:dyDescent="0.25">
      <c r="B9116">
        <v>8</v>
      </c>
    </row>
    <row r="9117" spans="2:2" x14ac:dyDescent="0.25">
      <c r="B9117">
        <v>22</v>
      </c>
    </row>
    <row r="9118" spans="2:2" x14ac:dyDescent="0.25">
      <c r="B9118">
        <v>7</v>
      </c>
    </row>
    <row r="9119" spans="2:2" x14ac:dyDescent="0.25">
      <c r="B9119">
        <v>39</v>
      </c>
    </row>
    <row r="9120" spans="2:2" x14ac:dyDescent="0.25">
      <c r="B9120">
        <v>15</v>
      </c>
    </row>
    <row r="9121" spans="2:2" x14ac:dyDescent="0.25">
      <c r="B9121">
        <v>6</v>
      </c>
    </row>
    <row r="9122" spans="2:2" x14ac:dyDescent="0.25">
      <c r="B9122">
        <v>12</v>
      </c>
    </row>
    <row r="9123" spans="2:2" x14ac:dyDescent="0.25">
      <c r="B9123">
        <v>8</v>
      </c>
    </row>
    <row r="9124" spans="2:2" x14ac:dyDescent="0.25">
      <c r="B9124">
        <v>17</v>
      </c>
    </row>
    <row r="9125" spans="2:2" x14ac:dyDescent="0.25">
      <c r="B9125">
        <v>8</v>
      </c>
    </row>
    <row r="9126" spans="2:2" x14ac:dyDescent="0.25">
      <c r="B9126">
        <v>2</v>
      </c>
    </row>
    <row r="9127" spans="2:2" x14ac:dyDescent="0.25">
      <c r="B9127">
        <v>35</v>
      </c>
    </row>
    <row r="9128" spans="2:2" x14ac:dyDescent="0.25">
      <c r="B9128">
        <v>1</v>
      </c>
    </row>
    <row r="9129" spans="2:2" x14ac:dyDescent="0.25">
      <c r="B9129">
        <v>10</v>
      </c>
    </row>
    <row r="9130" spans="2:2" x14ac:dyDescent="0.25">
      <c r="B9130">
        <v>6</v>
      </c>
    </row>
    <row r="9131" spans="2:2" x14ac:dyDescent="0.25">
      <c r="B9131">
        <v>7</v>
      </c>
    </row>
    <row r="9132" spans="2:2" x14ac:dyDescent="0.25">
      <c r="B9132">
        <v>1</v>
      </c>
    </row>
    <row r="9133" spans="2:2" x14ac:dyDescent="0.25">
      <c r="B9133">
        <v>37</v>
      </c>
    </row>
    <row r="9134" spans="2:2" x14ac:dyDescent="0.25">
      <c r="B9134">
        <v>7</v>
      </c>
    </row>
    <row r="9135" spans="2:2" x14ac:dyDescent="0.25">
      <c r="B9135">
        <v>3</v>
      </c>
    </row>
    <row r="9136" spans="2:2" x14ac:dyDescent="0.25">
      <c r="B9136">
        <v>16</v>
      </c>
    </row>
    <row r="9137" spans="2:2" x14ac:dyDescent="0.25">
      <c r="B9137">
        <v>3</v>
      </c>
    </row>
    <row r="9138" spans="2:2" x14ac:dyDescent="0.25">
      <c r="B9138">
        <v>1</v>
      </c>
    </row>
    <row r="9139" spans="2:2" x14ac:dyDescent="0.25">
      <c r="B9139">
        <v>1</v>
      </c>
    </row>
    <row r="9140" spans="2:2" x14ac:dyDescent="0.25">
      <c r="B9140">
        <v>3</v>
      </c>
    </row>
    <row r="9141" spans="2:2" x14ac:dyDescent="0.25">
      <c r="B9141">
        <v>7</v>
      </c>
    </row>
    <row r="9142" spans="2:2" x14ac:dyDescent="0.25">
      <c r="B9142">
        <v>1</v>
      </c>
    </row>
    <row r="9143" spans="2:2" x14ac:dyDescent="0.25">
      <c r="B9143">
        <v>12</v>
      </c>
    </row>
    <row r="9144" spans="2:2" x14ac:dyDescent="0.25">
      <c r="B9144">
        <v>12</v>
      </c>
    </row>
    <row r="9145" spans="2:2" x14ac:dyDescent="0.25">
      <c r="B9145">
        <v>2</v>
      </c>
    </row>
    <row r="9146" spans="2:2" x14ac:dyDescent="0.25">
      <c r="B9146">
        <v>15</v>
      </c>
    </row>
    <row r="9147" spans="2:2" x14ac:dyDescent="0.25">
      <c r="B9147">
        <v>2</v>
      </c>
    </row>
    <row r="9148" spans="2:2" x14ac:dyDescent="0.25">
      <c r="B9148">
        <v>4</v>
      </c>
    </row>
    <row r="9149" spans="2:2" x14ac:dyDescent="0.25">
      <c r="B9149">
        <v>13</v>
      </c>
    </row>
    <row r="9150" spans="2:2" x14ac:dyDescent="0.25">
      <c r="B9150">
        <v>2</v>
      </c>
    </row>
    <row r="9151" spans="2:2" x14ac:dyDescent="0.25">
      <c r="B9151">
        <v>15</v>
      </c>
    </row>
    <row r="9152" spans="2:2" x14ac:dyDescent="0.25">
      <c r="B9152">
        <v>18</v>
      </c>
    </row>
    <row r="9153" spans="2:2" x14ac:dyDescent="0.25">
      <c r="B9153">
        <v>4</v>
      </c>
    </row>
    <row r="9154" spans="2:2" x14ac:dyDescent="0.25">
      <c r="B9154">
        <v>3</v>
      </c>
    </row>
    <row r="9155" spans="2:2" x14ac:dyDescent="0.25">
      <c r="B9155">
        <v>4</v>
      </c>
    </row>
    <row r="9156" spans="2:2" x14ac:dyDescent="0.25">
      <c r="B9156">
        <v>15</v>
      </c>
    </row>
    <row r="9157" spans="2:2" x14ac:dyDescent="0.25">
      <c r="B9157">
        <v>3</v>
      </c>
    </row>
    <row r="9158" spans="2:2" x14ac:dyDescent="0.25">
      <c r="B9158">
        <v>11</v>
      </c>
    </row>
    <row r="9159" spans="2:2" x14ac:dyDescent="0.25">
      <c r="B9159">
        <v>6</v>
      </c>
    </row>
    <row r="9160" spans="2:2" x14ac:dyDescent="0.25">
      <c r="B9160">
        <v>4</v>
      </c>
    </row>
    <row r="9161" spans="2:2" x14ac:dyDescent="0.25">
      <c r="B9161">
        <v>1</v>
      </c>
    </row>
    <row r="9162" spans="2:2" x14ac:dyDescent="0.25">
      <c r="B9162">
        <v>4</v>
      </c>
    </row>
    <row r="9163" spans="2:2" x14ac:dyDescent="0.25">
      <c r="B9163">
        <v>14</v>
      </c>
    </row>
    <row r="9164" spans="2:2" x14ac:dyDescent="0.25">
      <c r="B9164">
        <v>2</v>
      </c>
    </row>
    <row r="9165" spans="2:2" x14ac:dyDescent="0.25">
      <c r="B9165">
        <v>2</v>
      </c>
    </row>
    <row r="9166" spans="2:2" x14ac:dyDescent="0.25">
      <c r="B9166">
        <v>1</v>
      </c>
    </row>
    <row r="9167" spans="2:2" x14ac:dyDescent="0.25">
      <c r="B9167">
        <v>4</v>
      </c>
    </row>
    <row r="9168" spans="2:2" x14ac:dyDescent="0.25">
      <c r="B9168">
        <v>18</v>
      </c>
    </row>
    <row r="9169" spans="2:2" x14ac:dyDescent="0.25">
      <c r="B9169">
        <v>3</v>
      </c>
    </row>
    <row r="9170" spans="2:2" x14ac:dyDescent="0.25">
      <c r="B9170">
        <v>8</v>
      </c>
    </row>
    <row r="9171" spans="2:2" x14ac:dyDescent="0.25">
      <c r="B9171">
        <v>2</v>
      </c>
    </row>
    <row r="9172" spans="2:2" x14ac:dyDescent="0.25">
      <c r="B9172">
        <v>6</v>
      </c>
    </row>
    <row r="9173" spans="2:2" x14ac:dyDescent="0.25">
      <c r="B9173">
        <v>3</v>
      </c>
    </row>
    <row r="9174" spans="2:2" x14ac:dyDescent="0.25">
      <c r="B9174">
        <v>5</v>
      </c>
    </row>
    <row r="9175" spans="2:2" x14ac:dyDescent="0.25">
      <c r="B9175">
        <v>22</v>
      </c>
    </row>
    <row r="9176" spans="2:2" x14ac:dyDescent="0.25">
      <c r="B9176">
        <v>37</v>
      </c>
    </row>
    <row r="9177" spans="2:2" x14ac:dyDescent="0.25">
      <c r="B9177">
        <v>7</v>
      </c>
    </row>
    <row r="9178" spans="2:2" x14ac:dyDescent="0.25">
      <c r="B9178">
        <v>18</v>
      </c>
    </row>
    <row r="9179" spans="2:2" x14ac:dyDescent="0.25">
      <c r="B9179">
        <v>15</v>
      </c>
    </row>
    <row r="9180" spans="2:2" x14ac:dyDescent="0.25">
      <c r="B9180">
        <v>2</v>
      </c>
    </row>
    <row r="9181" spans="2:2" x14ac:dyDescent="0.25">
      <c r="B9181">
        <v>10</v>
      </c>
    </row>
    <row r="9182" spans="2:2" x14ac:dyDescent="0.25">
      <c r="B9182">
        <v>6</v>
      </c>
    </row>
    <row r="9183" spans="2:2" x14ac:dyDescent="0.25">
      <c r="B9183">
        <v>4</v>
      </c>
    </row>
    <row r="9184" spans="2:2" x14ac:dyDescent="0.25">
      <c r="B9184">
        <v>8</v>
      </c>
    </row>
    <row r="9185" spans="2:2" x14ac:dyDescent="0.25">
      <c r="B9185">
        <v>13</v>
      </c>
    </row>
    <row r="9186" spans="2:2" x14ac:dyDescent="0.25">
      <c r="B9186">
        <v>15</v>
      </c>
    </row>
    <row r="9187" spans="2:2" x14ac:dyDescent="0.25">
      <c r="B9187">
        <v>4</v>
      </c>
    </row>
    <row r="9188" spans="2:2" x14ac:dyDescent="0.25">
      <c r="B9188">
        <v>22</v>
      </c>
    </row>
    <row r="9189" spans="2:2" x14ac:dyDescent="0.25">
      <c r="B9189">
        <v>6</v>
      </c>
    </row>
    <row r="9190" spans="2:2" x14ac:dyDescent="0.25">
      <c r="B9190">
        <v>22</v>
      </c>
    </row>
    <row r="9191" spans="2:2" x14ac:dyDescent="0.25">
      <c r="B9191">
        <v>1</v>
      </c>
    </row>
    <row r="9192" spans="2:2" x14ac:dyDescent="0.25">
      <c r="B9192">
        <v>1</v>
      </c>
    </row>
    <row r="9193" spans="2:2" x14ac:dyDescent="0.25">
      <c r="B9193">
        <v>13</v>
      </c>
    </row>
    <row r="9194" spans="2:2" x14ac:dyDescent="0.25">
      <c r="B9194">
        <v>34</v>
      </c>
    </row>
    <row r="9195" spans="2:2" x14ac:dyDescent="0.25">
      <c r="B9195">
        <v>22</v>
      </c>
    </row>
    <row r="9196" spans="2:2" x14ac:dyDescent="0.25">
      <c r="B9196">
        <v>2</v>
      </c>
    </row>
    <row r="9197" spans="2:2" x14ac:dyDescent="0.25">
      <c r="B9197">
        <v>1</v>
      </c>
    </row>
    <row r="9198" spans="2:2" x14ac:dyDescent="0.25">
      <c r="B9198">
        <v>8</v>
      </c>
    </row>
    <row r="9199" spans="2:2" x14ac:dyDescent="0.25">
      <c r="B9199">
        <v>6</v>
      </c>
    </row>
    <row r="9200" spans="2:2" x14ac:dyDescent="0.25">
      <c r="B9200">
        <v>6</v>
      </c>
    </row>
    <row r="9201" spans="2:2" x14ac:dyDescent="0.25">
      <c r="B9201">
        <v>8</v>
      </c>
    </row>
    <row r="9202" spans="2:2" x14ac:dyDescent="0.25">
      <c r="B9202">
        <v>2</v>
      </c>
    </row>
    <row r="9203" spans="2:2" x14ac:dyDescent="0.25">
      <c r="B9203">
        <v>49</v>
      </c>
    </row>
    <row r="9204" spans="2:2" x14ac:dyDescent="0.25">
      <c r="B9204">
        <v>11</v>
      </c>
    </row>
    <row r="9205" spans="2:2" x14ac:dyDescent="0.25">
      <c r="B9205">
        <v>39</v>
      </c>
    </row>
    <row r="9206" spans="2:2" x14ac:dyDescent="0.25">
      <c r="B9206">
        <v>3</v>
      </c>
    </row>
    <row r="9207" spans="2:2" x14ac:dyDescent="0.25">
      <c r="B9207">
        <v>16</v>
      </c>
    </row>
    <row r="9208" spans="2:2" x14ac:dyDescent="0.25">
      <c r="B9208">
        <v>1</v>
      </c>
    </row>
    <row r="9209" spans="2:2" x14ac:dyDescent="0.25">
      <c r="B9209">
        <v>5</v>
      </c>
    </row>
    <row r="9210" spans="2:2" x14ac:dyDescent="0.25">
      <c r="B9210">
        <v>8</v>
      </c>
    </row>
    <row r="9211" spans="2:2" x14ac:dyDescent="0.25">
      <c r="B9211">
        <v>1</v>
      </c>
    </row>
    <row r="9212" spans="2:2" x14ac:dyDescent="0.25">
      <c r="B9212">
        <v>3</v>
      </c>
    </row>
    <row r="9213" spans="2:2" x14ac:dyDescent="0.25">
      <c r="B9213">
        <v>10</v>
      </c>
    </row>
    <row r="9214" spans="2:2" x14ac:dyDescent="0.25">
      <c r="B9214">
        <v>6</v>
      </c>
    </row>
    <row r="9215" spans="2:2" x14ac:dyDescent="0.25">
      <c r="B9215">
        <v>7</v>
      </c>
    </row>
    <row r="9216" spans="2:2" x14ac:dyDescent="0.25">
      <c r="B9216">
        <v>2</v>
      </c>
    </row>
    <row r="9217" spans="2:2" x14ac:dyDescent="0.25">
      <c r="B9217">
        <v>23</v>
      </c>
    </row>
    <row r="9218" spans="2:2" x14ac:dyDescent="0.25">
      <c r="B9218">
        <v>12</v>
      </c>
    </row>
    <row r="9219" spans="2:2" x14ac:dyDescent="0.25">
      <c r="B9219">
        <v>12</v>
      </c>
    </row>
    <row r="9220" spans="2:2" x14ac:dyDescent="0.25">
      <c r="B9220">
        <v>2</v>
      </c>
    </row>
    <row r="9221" spans="2:2" x14ac:dyDescent="0.25">
      <c r="B9221">
        <v>12</v>
      </c>
    </row>
    <row r="9222" spans="2:2" x14ac:dyDescent="0.25">
      <c r="B9222">
        <v>10</v>
      </c>
    </row>
    <row r="9223" spans="2:2" x14ac:dyDescent="0.25">
      <c r="B9223">
        <v>8</v>
      </c>
    </row>
    <row r="9224" spans="2:2" x14ac:dyDescent="0.25">
      <c r="B9224">
        <v>32</v>
      </c>
    </row>
    <row r="9225" spans="2:2" x14ac:dyDescent="0.25">
      <c r="B9225">
        <v>5</v>
      </c>
    </row>
    <row r="9226" spans="2:2" x14ac:dyDescent="0.25">
      <c r="B9226">
        <v>2</v>
      </c>
    </row>
    <row r="9227" spans="2:2" x14ac:dyDescent="0.25">
      <c r="B9227">
        <v>11</v>
      </c>
    </row>
    <row r="9228" spans="2:2" x14ac:dyDescent="0.25">
      <c r="B9228">
        <v>2</v>
      </c>
    </row>
    <row r="9229" spans="2:2" x14ac:dyDescent="0.25">
      <c r="B9229">
        <v>35</v>
      </c>
    </row>
    <row r="9230" spans="2:2" x14ac:dyDescent="0.25">
      <c r="B9230">
        <v>37</v>
      </c>
    </row>
    <row r="9231" spans="2:2" x14ac:dyDescent="0.25">
      <c r="B9231">
        <v>2</v>
      </c>
    </row>
    <row r="9232" spans="2:2" x14ac:dyDescent="0.25">
      <c r="B9232">
        <v>3</v>
      </c>
    </row>
    <row r="9233" spans="2:2" x14ac:dyDescent="0.25">
      <c r="B9233">
        <v>5</v>
      </c>
    </row>
    <row r="9234" spans="2:2" x14ac:dyDescent="0.25">
      <c r="B9234">
        <v>20</v>
      </c>
    </row>
    <row r="9235" spans="2:2" x14ac:dyDescent="0.25">
      <c r="B9235">
        <v>8</v>
      </c>
    </row>
    <row r="9236" spans="2:2" x14ac:dyDescent="0.25">
      <c r="B9236">
        <v>11</v>
      </c>
    </row>
    <row r="9237" spans="2:2" x14ac:dyDescent="0.25">
      <c r="B9237">
        <v>4</v>
      </c>
    </row>
    <row r="9238" spans="2:2" x14ac:dyDescent="0.25">
      <c r="B9238">
        <v>10</v>
      </c>
    </row>
    <row r="9239" spans="2:2" x14ac:dyDescent="0.25">
      <c r="B9239">
        <v>4</v>
      </c>
    </row>
    <row r="9240" spans="2:2" x14ac:dyDescent="0.25">
      <c r="B9240">
        <v>13</v>
      </c>
    </row>
    <row r="9241" spans="2:2" x14ac:dyDescent="0.25">
      <c r="B9241">
        <v>2</v>
      </c>
    </row>
    <row r="9242" spans="2:2" x14ac:dyDescent="0.25">
      <c r="B9242">
        <v>5</v>
      </c>
    </row>
    <row r="9243" spans="2:2" x14ac:dyDescent="0.25">
      <c r="B9243">
        <v>8</v>
      </c>
    </row>
    <row r="9244" spans="2:2" x14ac:dyDescent="0.25">
      <c r="B9244">
        <v>13</v>
      </c>
    </row>
    <row r="9245" spans="2:2" x14ac:dyDescent="0.25">
      <c r="B9245">
        <v>8</v>
      </c>
    </row>
    <row r="9246" spans="2:2" x14ac:dyDescent="0.25">
      <c r="B9246">
        <v>10</v>
      </c>
    </row>
    <row r="9247" spans="2:2" x14ac:dyDescent="0.25">
      <c r="B9247">
        <v>7</v>
      </c>
    </row>
    <row r="9248" spans="2:2" x14ac:dyDescent="0.25">
      <c r="B9248">
        <v>5</v>
      </c>
    </row>
    <row r="9249" spans="2:2" x14ac:dyDescent="0.25">
      <c r="B9249">
        <v>28</v>
      </c>
    </row>
    <row r="9250" spans="2:2" x14ac:dyDescent="0.25">
      <c r="B9250">
        <v>12</v>
      </c>
    </row>
    <row r="9251" spans="2:2" x14ac:dyDescent="0.25">
      <c r="B9251">
        <v>3</v>
      </c>
    </row>
    <row r="9252" spans="2:2" x14ac:dyDescent="0.25">
      <c r="B9252">
        <v>2</v>
      </c>
    </row>
    <row r="9253" spans="2:2" x14ac:dyDescent="0.25">
      <c r="B9253">
        <v>39</v>
      </c>
    </row>
    <row r="9254" spans="2:2" x14ac:dyDescent="0.25">
      <c r="B9254">
        <v>2</v>
      </c>
    </row>
    <row r="9255" spans="2:2" x14ac:dyDescent="0.25">
      <c r="B9255">
        <v>1</v>
      </c>
    </row>
    <row r="9256" spans="2:2" x14ac:dyDescent="0.25">
      <c r="B9256">
        <v>2</v>
      </c>
    </row>
    <row r="9257" spans="2:2" x14ac:dyDescent="0.25">
      <c r="B9257">
        <v>1</v>
      </c>
    </row>
    <row r="9258" spans="2:2" x14ac:dyDescent="0.25">
      <c r="B9258">
        <v>1</v>
      </c>
    </row>
    <row r="9259" spans="2:2" x14ac:dyDescent="0.25">
      <c r="B9259">
        <v>8</v>
      </c>
    </row>
    <row r="9260" spans="2:2" x14ac:dyDescent="0.25">
      <c r="B9260">
        <v>4</v>
      </c>
    </row>
    <row r="9261" spans="2:2" x14ac:dyDescent="0.25">
      <c r="B9261">
        <v>4</v>
      </c>
    </row>
    <row r="9262" spans="2:2" x14ac:dyDescent="0.25">
      <c r="B9262">
        <v>22</v>
      </c>
    </row>
    <row r="9263" spans="2:2" x14ac:dyDescent="0.25">
      <c r="B9263">
        <v>4</v>
      </c>
    </row>
    <row r="9264" spans="2:2" x14ac:dyDescent="0.25">
      <c r="B9264">
        <v>2</v>
      </c>
    </row>
    <row r="9265" spans="2:2" x14ac:dyDescent="0.25">
      <c r="B9265">
        <v>7</v>
      </c>
    </row>
    <row r="9266" spans="2:2" x14ac:dyDescent="0.25">
      <c r="B9266">
        <v>12</v>
      </c>
    </row>
    <row r="9267" spans="2:2" x14ac:dyDescent="0.25">
      <c r="B9267">
        <v>5</v>
      </c>
    </row>
    <row r="9268" spans="2:2" x14ac:dyDescent="0.25">
      <c r="B9268">
        <v>18</v>
      </c>
    </row>
    <row r="9269" spans="2:2" x14ac:dyDescent="0.25">
      <c r="B9269">
        <v>39</v>
      </c>
    </row>
    <row r="9270" spans="2:2" x14ac:dyDescent="0.25">
      <c r="B9270">
        <v>3</v>
      </c>
    </row>
    <row r="9271" spans="2:2" x14ac:dyDescent="0.25">
      <c r="B9271">
        <v>1</v>
      </c>
    </row>
    <row r="9272" spans="2:2" x14ac:dyDescent="0.25">
      <c r="B9272">
        <v>37</v>
      </c>
    </row>
    <row r="9273" spans="2:2" x14ac:dyDescent="0.25">
      <c r="B9273">
        <v>6</v>
      </c>
    </row>
    <row r="9274" spans="2:2" x14ac:dyDescent="0.25">
      <c r="B9274">
        <v>17</v>
      </c>
    </row>
    <row r="9275" spans="2:2" x14ac:dyDescent="0.25">
      <c r="B9275">
        <v>3</v>
      </c>
    </row>
    <row r="9276" spans="2:2" x14ac:dyDescent="0.25">
      <c r="B9276">
        <v>7</v>
      </c>
    </row>
    <row r="9277" spans="2:2" x14ac:dyDescent="0.25">
      <c r="B9277">
        <v>12</v>
      </c>
    </row>
    <row r="9278" spans="2:2" x14ac:dyDescent="0.25">
      <c r="B9278">
        <v>4</v>
      </c>
    </row>
    <row r="9279" spans="2:2" x14ac:dyDescent="0.25">
      <c r="B9279">
        <v>2</v>
      </c>
    </row>
    <row r="9280" spans="2:2" x14ac:dyDescent="0.25">
      <c r="B9280">
        <v>12</v>
      </c>
    </row>
    <row r="9281" spans="2:2" x14ac:dyDescent="0.25">
      <c r="B9281">
        <v>8</v>
      </c>
    </row>
    <row r="9282" spans="2:2" x14ac:dyDescent="0.25">
      <c r="B9282">
        <v>10</v>
      </c>
    </row>
    <row r="9283" spans="2:2" x14ac:dyDescent="0.25">
      <c r="B9283">
        <v>3</v>
      </c>
    </row>
    <row r="9284" spans="2:2" x14ac:dyDescent="0.25">
      <c r="B9284">
        <v>29</v>
      </c>
    </row>
    <row r="9285" spans="2:2" x14ac:dyDescent="0.25">
      <c r="B9285">
        <v>7</v>
      </c>
    </row>
    <row r="9286" spans="2:2" x14ac:dyDescent="0.25">
      <c r="B9286">
        <v>7</v>
      </c>
    </row>
    <row r="9287" spans="2:2" x14ac:dyDescent="0.25">
      <c r="B9287">
        <v>7</v>
      </c>
    </row>
    <row r="9288" spans="2:2" x14ac:dyDescent="0.25">
      <c r="B9288">
        <v>8</v>
      </c>
    </row>
    <row r="9289" spans="2:2" x14ac:dyDescent="0.25">
      <c r="B9289">
        <v>13</v>
      </c>
    </row>
    <row r="9290" spans="2:2" x14ac:dyDescent="0.25">
      <c r="B9290">
        <v>13</v>
      </c>
    </row>
    <row r="9291" spans="2:2" x14ac:dyDescent="0.25">
      <c r="B9291">
        <v>17</v>
      </c>
    </row>
    <row r="9292" spans="2:2" x14ac:dyDescent="0.25">
      <c r="B9292">
        <v>14</v>
      </c>
    </row>
    <row r="9293" spans="2:2" x14ac:dyDescent="0.25">
      <c r="B9293">
        <v>2</v>
      </c>
    </row>
    <row r="9294" spans="2:2" x14ac:dyDescent="0.25">
      <c r="B9294">
        <v>2</v>
      </c>
    </row>
    <row r="9295" spans="2:2" x14ac:dyDescent="0.25">
      <c r="B9295">
        <v>25</v>
      </c>
    </row>
    <row r="9296" spans="2:2" x14ac:dyDescent="0.25">
      <c r="B9296">
        <v>21</v>
      </c>
    </row>
    <row r="9297" spans="2:2" x14ac:dyDescent="0.25">
      <c r="B9297">
        <v>1</v>
      </c>
    </row>
    <row r="9298" spans="2:2" x14ac:dyDescent="0.25">
      <c r="B9298">
        <v>1</v>
      </c>
    </row>
    <row r="9299" spans="2:2" x14ac:dyDescent="0.25">
      <c r="B9299">
        <v>3</v>
      </c>
    </row>
    <row r="9300" spans="2:2" x14ac:dyDescent="0.25">
      <c r="B9300">
        <v>8</v>
      </c>
    </row>
    <row r="9301" spans="2:2" x14ac:dyDescent="0.25">
      <c r="B9301">
        <v>22</v>
      </c>
    </row>
    <row r="9302" spans="2:2" x14ac:dyDescent="0.25">
      <c r="B9302">
        <v>3</v>
      </c>
    </row>
    <row r="9303" spans="2:2" x14ac:dyDescent="0.25">
      <c r="B9303">
        <v>3</v>
      </c>
    </row>
    <row r="9304" spans="2:2" x14ac:dyDescent="0.25">
      <c r="B9304">
        <v>19</v>
      </c>
    </row>
    <row r="9305" spans="2:2" x14ac:dyDescent="0.25">
      <c r="B9305">
        <v>1</v>
      </c>
    </row>
    <row r="9306" spans="2:2" x14ac:dyDescent="0.25">
      <c r="B9306">
        <v>2</v>
      </c>
    </row>
    <row r="9307" spans="2:2" x14ac:dyDescent="0.25">
      <c r="B9307">
        <v>2</v>
      </c>
    </row>
    <row r="9308" spans="2:2" x14ac:dyDescent="0.25">
      <c r="B9308">
        <v>34</v>
      </c>
    </row>
    <row r="9309" spans="2:2" x14ac:dyDescent="0.25">
      <c r="B9309">
        <v>20</v>
      </c>
    </row>
    <row r="9310" spans="2:2" x14ac:dyDescent="0.25">
      <c r="B9310">
        <v>1</v>
      </c>
    </row>
    <row r="9311" spans="2:2" x14ac:dyDescent="0.25">
      <c r="B9311">
        <v>4</v>
      </c>
    </row>
    <row r="9312" spans="2:2" x14ac:dyDescent="0.25">
      <c r="B9312">
        <v>4</v>
      </c>
    </row>
    <row r="9313" spans="2:2" x14ac:dyDescent="0.25">
      <c r="B9313">
        <v>1</v>
      </c>
    </row>
    <row r="9314" spans="2:2" x14ac:dyDescent="0.25">
      <c r="B9314">
        <v>2</v>
      </c>
    </row>
    <row r="9315" spans="2:2" x14ac:dyDescent="0.25">
      <c r="B9315">
        <v>3</v>
      </c>
    </row>
    <row r="9316" spans="2:2" x14ac:dyDescent="0.25">
      <c r="B9316">
        <v>5</v>
      </c>
    </row>
    <row r="9317" spans="2:2" x14ac:dyDescent="0.25">
      <c r="B9317">
        <v>3</v>
      </c>
    </row>
    <row r="9318" spans="2:2" x14ac:dyDescent="0.25">
      <c r="B9318">
        <v>5</v>
      </c>
    </row>
    <row r="9319" spans="2:2" x14ac:dyDescent="0.25">
      <c r="B9319">
        <v>2</v>
      </c>
    </row>
    <row r="9320" spans="2:2" x14ac:dyDescent="0.25">
      <c r="B9320">
        <v>4</v>
      </c>
    </row>
    <row r="9321" spans="2:2" x14ac:dyDescent="0.25">
      <c r="B9321">
        <v>15</v>
      </c>
    </row>
    <row r="9322" spans="2:2" x14ac:dyDescent="0.25">
      <c r="B9322">
        <v>9</v>
      </c>
    </row>
    <row r="9323" spans="2:2" x14ac:dyDescent="0.25">
      <c r="B9323">
        <v>2</v>
      </c>
    </row>
    <row r="9324" spans="2:2" x14ac:dyDescent="0.25">
      <c r="B9324">
        <v>37</v>
      </c>
    </row>
    <row r="9325" spans="2:2" x14ac:dyDescent="0.25">
      <c r="B9325">
        <v>2</v>
      </c>
    </row>
    <row r="9326" spans="2:2" x14ac:dyDescent="0.25">
      <c r="B9326">
        <v>55</v>
      </c>
    </row>
    <row r="9327" spans="2:2" x14ac:dyDescent="0.25">
      <c r="B9327">
        <v>14</v>
      </c>
    </row>
    <row r="9328" spans="2:2" x14ac:dyDescent="0.25">
      <c r="B9328">
        <v>15</v>
      </c>
    </row>
    <row r="9329" spans="2:2" x14ac:dyDescent="0.25">
      <c r="B9329">
        <v>6</v>
      </c>
    </row>
    <row r="9330" spans="2:2" x14ac:dyDescent="0.25">
      <c r="B9330">
        <v>5</v>
      </c>
    </row>
    <row r="9331" spans="2:2" x14ac:dyDescent="0.25">
      <c r="B9331">
        <v>2</v>
      </c>
    </row>
    <row r="9332" spans="2:2" x14ac:dyDescent="0.25">
      <c r="B9332">
        <v>2</v>
      </c>
    </row>
    <row r="9333" spans="2:2" x14ac:dyDescent="0.25">
      <c r="B9333">
        <v>17</v>
      </c>
    </row>
    <row r="9334" spans="2:2" x14ac:dyDescent="0.25">
      <c r="B9334">
        <v>15</v>
      </c>
    </row>
    <row r="9335" spans="2:2" x14ac:dyDescent="0.25">
      <c r="B9335">
        <v>11</v>
      </c>
    </row>
    <row r="9336" spans="2:2" x14ac:dyDescent="0.25">
      <c r="B9336">
        <v>1</v>
      </c>
    </row>
    <row r="9337" spans="2:2" x14ac:dyDescent="0.25">
      <c r="B9337">
        <v>7</v>
      </c>
    </row>
    <row r="9338" spans="2:2" x14ac:dyDescent="0.25">
      <c r="B9338">
        <v>16</v>
      </c>
    </row>
    <row r="9339" spans="2:2" x14ac:dyDescent="0.25">
      <c r="B9339">
        <v>23</v>
      </c>
    </row>
    <row r="9340" spans="2:2" x14ac:dyDescent="0.25">
      <c r="B9340">
        <v>1</v>
      </c>
    </row>
    <row r="9341" spans="2:2" x14ac:dyDescent="0.25">
      <c r="B9341">
        <v>22</v>
      </c>
    </row>
    <row r="9342" spans="2:2" x14ac:dyDescent="0.25">
      <c r="B9342">
        <v>6</v>
      </c>
    </row>
    <row r="9343" spans="2:2" x14ac:dyDescent="0.25">
      <c r="B9343">
        <v>9</v>
      </c>
    </row>
    <row r="9344" spans="2:2" x14ac:dyDescent="0.25">
      <c r="B9344">
        <v>9</v>
      </c>
    </row>
    <row r="9345" spans="2:2" x14ac:dyDescent="0.25">
      <c r="B9345">
        <v>5</v>
      </c>
    </row>
    <row r="9346" spans="2:2" x14ac:dyDescent="0.25">
      <c r="B9346">
        <v>1</v>
      </c>
    </row>
    <row r="9347" spans="2:2" x14ac:dyDescent="0.25">
      <c r="B9347">
        <v>4</v>
      </c>
    </row>
    <row r="9348" spans="2:2" x14ac:dyDescent="0.25">
      <c r="B9348">
        <v>3</v>
      </c>
    </row>
    <row r="9349" spans="2:2" x14ac:dyDescent="0.25">
      <c r="B9349">
        <v>20</v>
      </c>
    </row>
    <row r="9350" spans="2:2" x14ac:dyDescent="0.25">
      <c r="B9350">
        <v>15</v>
      </c>
    </row>
    <row r="9351" spans="2:2" x14ac:dyDescent="0.25">
      <c r="B9351">
        <v>7</v>
      </c>
    </row>
    <row r="9352" spans="2:2" x14ac:dyDescent="0.25">
      <c r="B9352">
        <v>3</v>
      </c>
    </row>
    <row r="9353" spans="2:2" x14ac:dyDescent="0.25">
      <c r="B9353">
        <v>1</v>
      </c>
    </row>
    <row r="9354" spans="2:2" x14ac:dyDescent="0.25">
      <c r="B9354">
        <v>5</v>
      </c>
    </row>
    <row r="9355" spans="2:2" x14ac:dyDescent="0.25">
      <c r="B9355">
        <v>12</v>
      </c>
    </row>
    <row r="9356" spans="2:2" x14ac:dyDescent="0.25">
      <c r="B9356">
        <v>4</v>
      </c>
    </row>
    <row r="9357" spans="2:2" x14ac:dyDescent="0.25">
      <c r="B9357">
        <v>1</v>
      </c>
    </row>
    <row r="9358" spans="2:2" x14ac:dyDescent="0.25">
      <c r="B9358">
        <v>2</v>
      </c>
    </row>
    <row r="9359" spans="2:2" x14ac:dyDescent="0.25">
      <c r="B9359">
        <v>3</v>
      </c>
    </row>
    <row r="9360" spans="2:2" x14ac:dyDescent="0.25">
      <c r="B9360">
        <v>1</v>
      </c>
    </row>
    <row r="9361" spans="2:2" x14ac:dyDescent="0.25">
      <c r="B9361">
        <v>3</v>
      </c>
    </row>
    <row r="9362" spans="2:2" x14ac:dyDescent="0.25">
      <c r="B9362">
        <v>23</v>
      </c>
    </row>
    <row r="9363" spans="2:2" x14ac:dyDescent="0.25">
      <c r="B9363">
        <v>4</v>
      </c>
    </row>
    <row r="9364" spans="2:2" x14ac:dyDescent="0.25">
      <c r="B9364">
        <v>10</v>
      </c>
    </row>
    <row r="9365" spans="2:2" x14ac:dyDescent="0.25">
      <c r="B9365">
        <v>55</v>
      </c>
    </row>
    <row r="9366" spans="2:2" x14ac:dyDescent="0.25">
      <c r="B9366">
        <v>1</v>
      </c>
    </row>
    <row r="9367" spans="2:2" x14ac:dyDescent="0.25">
      <c r="B9367">
        <v>2</v>
      </c>
    </row>
    <row r="9368" spans="2:2" x14ac:dyDescent="0.25">
      <c r="B9368">
        <v>5</v>
      </c>
    </row>
    <row r="9369" spans="2:2" x14ac:dyDescent="0.25">
      <c r="B9369">
        <v>22</v>
      </c>
    </row>
    <row r="9370" spans="2:2" x14ac:dyDescent="0.25">
      <c r="B9370">
        <v>10</v>
      </c>
    </row>
    <row r="9371" spans="2:2" x14ac:dyDescent="0.25">
      <c r="B9371">
        <v>6</v>
      </c>
    </row>
    <row r="9372" spans="2:2" x14ac:dyDescent="0.25">
      <c r="B9372">
        <v>1</v>
      </c>
    </row>
    <row r="9373" spans="2:2" x14ac:dyDescent="0.25">
      <c r="B9373">
        <v>34</v>
      </c>
    </row>
    <row r="9374" spans="2:2" x14ac:dyDescent="0.25">
      <c r="B9374">
        <v>2</v>
      </c>
    </row>
    <row r="9375" spans="2:2" x14ac:dyDescent="0.25">
      <c r="B9375">
        <v>14</v>
      </c>
    </row>
    <row r="9376" spans="2:2" x14ac:dyDescent="0.25">
      <c r="B9376">
        <v>1</v>
      </c>
    </row>
    <row r="9377" spans="2:2" x14ac:dyDescent="0.25">
      <c r="B9377">
        <v>3</v>
      </c>
    </row>
    <row r="9378" spans="2:2" x14ac:dyDescent="0.25">
      <c r="B9378">
        <v>14</v>
      </c>
    </row>
    <row r="9379" spans="2:2" x14ac:dyDescent="0.25">
      <c r="B9379">
        <v>15</v>
      </c>
    </row>
    <row r="9380" spans="2:2" x14ac:dyDescent="0.25">
      <c r="B9380">
        <v>3</v>
      </c>
    </row>
    <row r="9381" spans="2:2" x14ac:dyDescent="0.25">
      <c r="B9381">
        <v>5</v>
      </c>
    </row>
    <row r="9382" spans="2:2" x14ac:dyDescent="0.25">
      <c r="B9382">
        <v>31</v>
      </c>
    </row>
    <row r="9383" spans="2:2" x14ac:dyDescent="0.25">
      <c r="B9383">
        <v>7</v>
      </c>
    </row>
    <row r="9384" spans="2:2" x14ac:dyDescent="0.25">
      <c r="B9384">
        <v>3</v>
      </c>
    </row>
    <row r="9385" spans="2:2" x14ac:dyDescent="0.25">
      <c r="B9385">
        <v>5</v>
      </c>
    </row>
    <row r="9386" spans="2:2" x14ac:dyDescent="0.25">
      <c r="B9386">
        <v>3</v>
      </c>
    </row>
    <row r="9387" spans="2:2" x14ac:dyDescent="0.25">
      <c r="B9387">
        <v>3</v>
      </c>
    </row>
    <row r="9388" spans="2:2" x14ac:dyDescent="0.25">
      <c r="B9388">
        <v>5</v>
      </c>
    </row>
    <row r="9389" spans="2:2" x14ac:dyDescent="0.25">
      <c r="B9389">
        <v>10</v>
      </c>
    </row>
    <row r="9390" spans="2:2" x14ac:dyDescent="0.25">
      <c r="B9390">
        <v>2</v>
      </c>
    </row>
    <row r="9391" spans="2:2" x14ac:dyDescent="0.25">
      <c r="B9391">
        <v>6</v>
      </c>
    </row>
    <row r="9392" spans="2:2" x14ac:dyDescent="0.25">
      <c r="B9392">
        <v>3</v>
      </c>
    </row>
    <row r="9393" spans="2:2" x14ac:dyDescent="0.25">
      <c r="B9393">
        <v>4</v>
      </c>
    </row>
    <row r="9394" spans="2:2" x14ac:dyDescent="0.25">
      <c r="B9394">
        <v>29</v>
      </c>
    </row>
    <row r="9395" spans="2:2" x14ac:dyDescent="0.25">
      <c r="B9395">
        <v>20</v>
      </c>
    </row>
    <row r="9396" spans="2:2" x14ac:dyDescent="0.25">
      <c r="B9396">
        <v>2</v>
      </c>
    </row>
    <row r="9397" spans="2:2" x14ac:dyDescent="0.25">
      <c r="B9397">
        <v>7</v>
      </c>
    </row>
    <row r="9398" spans="2:2" x14ac:dyDescent="0.25">
      <c r="B9398">
        <v>6</v>
      </c>
    </row>
    <row r="9399" spans="2:2" x14ac:dyDescent="0.25">
      <c r="B9399">
        <v>8</v>
      </c>
    </row>
    <row r="9400" spans="2:2" x14ac:dyDescent="0.25">
      <c r="B9400">
        <v>15</v>
      </c>
    </row>
    <row r="9401" spans="2:2" x14ac:dyDescent="0.25">
      <c r="B9401">
        <v>7</v>
      </c>
    </row>
    <row r="9402" spans="2:2" x14ac:dyDescent="0.25">
      <c r="B9402">
        <v>3</v>
      </c>
    </row>
    <row r="9403" spans="2:2" x14ac:dyDescent="0.25">
      <c r="B9403">
        <v>22</v>
      </c>
    </row>
    <row r="9404" spans="2:2" x14ac:dyDescent="0.25">
      <c r="B9404">
        <v>4</v>
      </c>
    </row>
    <row r="9405" spans="2:2" x14ac:dyDescent="0.25">
      <c r="B9405">
        <v>15</v>
      </c>
    </row>
    <row r="9406" spans="2:2" x14ac:dyDescent="0.25">
      <c r="B9406">
        <v>6</v>
      </c>
    </row>
    <row r="9407" spans="2:2" x14ac:dyDescent="0.25">
      <c r="B9407">
        <v>5</v>
      </c>
    </row>
    <row r="9408" spans="2:2" x14ac:dyDescent="0.25">
      <c r="B9408">
        <v>49</v>
      </c>
    </row>
    <row r="9409" spans="2:2" x14ac:dyDescent="0.25">
      <c r="B9409">
        <v>35</v>
      </c>
    </row>
    <row r="9410" spans="2:2" x14ac:dyDescent="0.25">
      <c r="B9410">
        <v>4</v>
      </c>
    </row>
    <row r="9411" spans="2:2" x14ac:dyDescent="0.25">
      <c r="B9411">
        <v>20</v>
      </c>
    </row>
    <row r="9412" spans="2:2" x14ac:dyDescent="0.25">
      <c r="B9412">
        <v>37</v>
      </c>
    </row>
    <row r="9413" spans="2:2" x14ac:dyDescent="0.25">
      <c r="B9413">
        <v>12</v>
      </c>
    </row>
    <row r="9414" spans="2:2" x14ac:dyDescent="0.25">
      <c r="B9414">
        <v>4</v>
      </c>
    </row>
    <row r="9415" spans="2:2" x14ac:dyDescent="0.25">
      <c r="B9415">
        <v>4</v>
      </c>
    </row>
    <row r="9416" spans="2:2" x14ac:dyDescent="0.25">
      <c r="B9416">
        <v>55</v>
      </c>
    </row>
    <row r="9417" spans="2:2" x14ac:dyDescent="0.25">
      <c r="B9417">
        <v>7</v>
      </c>
    </row>
    <row r="9418" spans="2:2" x14ac:dyDescent="0.25">
      <c r="B9418">
        <v>17</v>
      </c>
    </row>
    <row r="9419" spans="2:2" x14ac:dyDescent="0.25">
      <c r="B9419">
        <v>3</v>
      </c>
    </row>
    <row r="9420" spans="2:2" x14ac:dyDescent="0.25">
      <c r="B9420">
        <v>2</v>
      </c>
    </row>
    <row r="9421" spans="2:2" x14ac:dyDescent="0.25">
      <c r="B9421">
        <v>6</v>
      </c>
    </row>
    <row r="9422" spans="2:2" x14ac:dyDescent="0.25">
      <c r="B9422">
        <v>20</v>
      </c>
    </row>
    <row r="9423" spans="2:2" x14ac:dyDescent="0.25">
      <c r="B9423">
        <v>5</v>
      </c>
    </row>
    <row r="9424" spans="2:2" x14ac:dyDescent="0.25">
      <c r="B9424">
        <v>10</v>
      </c>
    </row>
    <row r="9425" spans="2:2" x14ac:dyDescent="0.25">
      <c r="B9425">
        <v>17</v>
      </c>
    </row>
    <row r="9426" spans="2:2" x14ac:dyDescent="0.25">
      <c r="B9426">
        <v>1</v>
      </c>
    </row>
    <row r="9427" spans="2:2" x14ac:dyDescent="0.25">
      <c r="B9427">
        <v>13</v>
      </c>
    </row>
    <row r="9428" spans="2:2" x14ac:dyDescent="0.25">
      <c r="B9428">
        <v>2</v>
      </c>
    </row>
    <row r="9429" spans="2:2" x14ac:dyDescent="0.25">
      <c r="B9429">
        <v>20</v>
      </c>
    </row>
    <row r="9430" spans="2:2" x14ac:dyDescent="0.25">
      <c r="B9430">
        <v>3</v>
      </c>
    </row>
    <row r="9431" spans="2:2" x14ac:dyDescent="0.25">
      <c r="B9431">
        <v>2</v>
      </c>
    </row>
    <row r="9432" spans="2:2" x14ac:dyDescent="0.25">
      <c r="B9432">
        <v>2</v>
      </c>
    </row>
    <row r="9433" spans="2:2" x14ac:dyDescent="0.25">
      <c r="B9433">
        <v>6</v>
      </c>
    </row>
    <row r="9434" spans="2:2" x14ac:dyDescent="0.25">
      <c r="B9434">
        <v>23</v>
      </c>
    </row>
    <row r="9435" spans="2:2" x14ac:dyDescent="0.25">
      <c r="B9435">
        <v>1</v>
      </c>
    </row>
    <row r="9436" spans="2:2" x14ac:dyDescent="0.25">
      <c r="B9436">
        <v>16</v>
      </c>
    </row>
    <row r="9437" spans="2:2" x14ac:dyDescent="0.25">
      <c r="B9437">
        <v>3</v>
      </c>
    </row>
    <row r="9438" spans="2:2" x14ac:dyDescent="0.25">
      <c r="B9438">
        <v>34</v>
      </c>
    </row>
    <row r="9439" spans="2:2" x14ac:dyDescent="0.25">
      <c r="B9439">
        <v>5</v>
      </c>
    </row>
    <row r="9440" spans="2:2" x14ac:dyDescent="0.25">
      <c r="B9440">
        <v>10</v>
      </c>
    </row>
    <row r="9441" spans="2:2" x14ac:dyDescent="0.25">
      <c r="B9441">
        <v>18</v>
      </c>
    </row>
    <row r="9442" spans="2:2" x14ac:dyDescent="0.25">
      <c r="B9442">
        <v>8</v>
      </c>
    </row>
    <row r="9443" spans="2:2" x14ac:dyDescent="0.25">
      <c r="B9443">
        <v>25</v>
      </c>
    </row>
    <row r="9444" spans="2:2" x14ac:dyDescent="0.25">
      <c r="B9444">
        <v>1</v>
      </c>
    </row>
    <row r="9445" spans="2:2" x14ac:dyDescent="0.25">
      <c r="B9445">
        <v>35</v>
      </c>
    </row>
    <row r="9446" spans="2:2" x14ac:dyDescent="0.25">
      <c r="B9446">
        <v>1</v>
      </c>
    </row>
    <row r="9447" spans="2:2" x14ac:dyDescent="0.25">
      <c r="B9447">
        <v>4</v>
      </c>
    </row>
    <row r="9448" spans="2:2" x14ac:dyDescent="0.25">
      <c r="B9448">
        <v>4</v>
      </c>
    </row>
    <row r="9449" spans="2:2" x14ac:dyDescent="0.25">
      <c r="B9449">
        <v>5</v>
      </c>
    </row>
    <row r="9450" spans="2:2" x14ac:dyDescent="0.25">
      <c r="B9450">
        <v>1</v>
      </c>
    </row>
    <row r="9451" spans="2:2" x14ac:dyDescent="0.25">
      <c r="B9451">
        <v>3</v>
      </c>
    </row>
    <row r="9452" spans="2:2" x14ac:dyDescent="0.25">
      <c r="B9452">
        <v>25</v>
      </c>
    </row>
    <row r="9453" spans="2:2" x14ac:dyDescent="0.25">
      <c r="B9453">
        <v>2</v>
      </c>
    </row>
    <row r="9454" spans="2:2" x14ac:dyDescent="0.25">
      <c r="B9454">
        <v>4</v>
      </c>
    </row>
    <row r="9455" spans="2:2" x14ac:dyDescent="0.25">
      <c r="B9455">
        <v>1</v>
      </c>
    </row>
    <row r="9456" spans="2:2" x14ac:dyDescent="0.25">
      <c r="B9456">
        <v>5</v>
      </c>
    </row>
    <row r="9457" spans="2:2" x14ac:dyDescent="0.25">
      <c r="B9457">
        <v>25</v>
      </c>
    </row>
    <row r="9458" spans="2:2" x14ac:dyDescent="0.25">
      <c r="B9458">
        <v>2</v>
      </c>
    </row>
    <row r="9459" spans="2:2" x14ac:dyDescent="0.25">
      <c r="B9459">
        <v>7</v>
      </c>
    </row>
    <row r="9460" spans="2:2" x14ac:dyDescent="0.25">
      <c r="B9460">
        <v>7</v>
      </c>
    </row>
    <row r="9461" spans="2:2" x14ac:dyDescent="0.25">
      <c r="B9461">
        <v>1</v>
      </c>
    </row>
    <row r="9462" spans="2:2" x14ac:dyDescent="0.25">
      <c r="B9462">
        <v>3</v>
      </c>
    </row>
    <row r="9463" spans="2:2" x14ac:dyDescent="0.25">
      <c r="B9463">
        <v>2</v>
      </c>
    </row>
    <row r="9464" spans="2:2" x14ac:dyDescent="0.25">
      <c r="B9464">
        <v>1</v>
      </c>
    </row>
    <row r="9465" spans="2:2" x14ac:dyDescent="0.25">
      <c r="B9465">
        <v>25</v>
      </c>
    </row>
    <row r="9466" spans="2:2" x14ac:dyDescent="0.25">
      <c r="B9466">
        <v>1</v>
      </c>
    </row>
    <row r="9467" spans="2:2" x14ac:dyDescent="0.25">
      <c r="B9467">
        <v>8</v>
      </c>
    </row>
    <row r="9468" spans="2:2" x14ac:dyDescent="0.25">
      <c r="B9468">
        <v>11</v>
      </c>
    </row>
    <row r="9469" spans="2:2" x14ac:dyDescent="0.25">
      <c r="B9469">
        <v>18</v>
      </c>
    </row>
    <row r="9470" spans="2:2" x14ac:dyDescent="0.25">
      <c r="B9470">
        <v>11</v>
      </c>
    </row>
    <row r="9471" spans="2:2" x14ac:dyDescent="0.25">
      <c r="B9471">
        <v>1</v>
      </c>
    </row>
    <row r="9472" spans="2:2" x14ac:dyDescent="0.25">
      <c r="B9472">
        <v>2</v>
      </c>
    </row>
    <row r="9473" spans="2:2" x14ac:dyDescent="0.25">
      <c r="B9473">
        <v>1</v>
      </c>
    </row>
    <row r="9474" spans="2:2" x14ac:dyDescent="0.25">
      <c r="B9474">
        <v>2</v>
      </c>
    </row>
    <row r="9475" spans="2:2" x14ac:dyDescent="0.25">
      <c r="B9475">
        <v>16</v>
      </c>
    </row>
    <row r="9476" spans="2:2" x14ac:dyDescent="0.25">
      <c r="B9476">
        <v>2</v>
      </c>
    </row>
    <row r="9477" spans="2:2" x14ac:dyDescent="0.25">
      <c r="B9477">
        <v>1</v>
      </c>
    </row>
    <row r="9478" spans="2:2" x14ac:dyDescent="0.25">
      <c r="B9478">
        <v>17</v>
      </c>
    </row>
    <row r="9479" spans="2:2" x14ac:dyDescent="0.25">
      <c r="B9479">
        <v>17</v>
      </c>
    </row>
    <row r="9480" spans="2:2" x14ac:dyDescent="0.25">
      <c r="B9480">
        <v>4</v>
      </c>
    </row>
    <row r="9481" spans="2:2" x14ac:dyDescent="0.25">
      <c r="B9481">
        <v>1</v>
      </c>
    </row>
    <row r="9482" spans="2:2" x14ac:dyDescent="0.25">
      <c r="B9482">
        <v>55</v>
      </c>
    </row>
    <row r="9483" spans="2:2" x14ac:dyDescent="0.25">
      <c r="B9483">
        <v>19</v>
      </c>
    </row>
    <row r="9484" spans="2:2" x14ac:dyDescent="0.25">
      <c r="B9484">
        <v>18</v>
      </c>
    </row>
    <row r="9485" spans="2:2" x14ac:dyDescent="0.25">
      <c r="B9485">
        <v>4</v>
      </c>
    </row>
    <row r="9486" spans="2:2" x14ac:dyDescent="0.25">
      <c r="B9486">
        <v>3</v>
      </c>
    </row>
    <row r="9487" spans="2:2" x14ac:dyDescent="0.25">
      <c r="B9487">
        <v>32</v>
      </c>
    </row>
    <row r="9488" spans="2:2" x14ac:dyDescent="0.25">
      <c r="B9488">
        <v>2</v>
      </c>
    </row>
    <row r="9489" spans="2:2" x14ac:dyDescent="0.25">
      <c r="B9489">
        <v>15</v>
      </c>
    </row>
    <row r="9490" spans="2:2" x14ac:dyDescent="0.25">
      <c r="B9490">
        <v>15</v>
      </c>
    </row>
    <row r="9491" spans="2:2" x14ac:dyDescent="0.25">
      <c r="B9491">
        <v>16</v>
      </c>
    </row>
    <row r="9492" spans="2:2" x14ac:dyDescent="0.25">
      <c r="B9492">
        <v>35</v>
      </c>
    </row>
    <row r="9493" spans="2:2" x14ac:dyDescent="0.25">
      <c r="B9493">
        <v>20</v>
      </c>
    </row>
    <row r="9494" spans="2:2" x14ac:dyDescent="0.25">
      <c r="B9494">
        <v>4</v>
      </c>
    </row>
    <row r="9495" spans="2:2" x14ac:dyDescent="0.25">
      <c r="B9495">
        <v>9</v>
      </c>
    </row>
    <row r="9496" spans="2:2" x14ac:dyDescent="0.25">
      <c r="B9496">
        <v>3</v>
      </c>
    </row>
    <row r="9497" spans="2:2" x14ac:dyDescent="0.25">
      <c r="B9497">
        <v>22</v>
      </c>
    </row>
    <row r="9498" spans="2:2" x14ac:dyDescent="0.25">
      <c r="B9498">
        <v>37</v>
      </c>
    </row>
    <row r="9499" spans="2:2" x14ac:dyDescent="0.25">
      <c r="B9499">
        <v>5</v>
      </c>
    </row>
    <row r="9500" spans="2:2" x14ac:dyDescent="0.25">
      <c r="B9500">
        <v>7</v>
      </c>
    </row>
    <row r="9501" spans="2:2" x14ac:dyDescent="0.25">
      <c r="B9501">
        <v>8</v>
      </c>
    </row>
    <row r="9502" spans="2:2" x14ac:dyDescent="0.25">
      <c r="B9502">
        <v>6</v>
      </c>
    </row>
    <row r="9503" spans="2:2" x14ac:dyDescent="0.25">
      <c r="B9503">
        <v>22</v>
      </c>
    </row>
    <row r="9504" spans="2:2" x14ac:dyDescent="0.25">
      <c r="B9504">
        <v>37</v>
      </c>
    </row>
    <row r="9505" spans="2:2" x14ac:dyDescent="0.25">
      <c r="B9505">
        <v>3</v>
      </c>
    </row>
    <row r="9506" spans="2:2" x14ac:dyDescent="0.25">
      <c r="B9506">
        <v>32</v>
      </c>
    </row>
    <row r="9507" spans="2:2" x14ac:dyDescent="0.25">
      <c r="B9507">
        <v>8</v>
      </c>
    </row>
    <row r="9508" spans="2:2" x14ac:dyDescent="0.25">
      <c r="B9508">
        <v>2</v>
      </c>
    </row>
    <row r="9509" spans="2:2" x14ac:dyDescent="0.25">
      <c r="B9509">
        <v>7</v>
      </c>
    </row>
    <row r="9510" spans="2:2" x14ac:dyDescent="0.25">
      <c r="B9510">
        <v>2</v>
      </c>
    </row>
    <row r="9511" spans="2:2" x14ac:dyDescent="0.25">
      <c r="B9511">
        <v>3</v>
      </c>
    </row>
    <row r="9512" spans="2:2" x14ac:dyDescent="0.25">
      <c r="B9512">
        <v>18</v>
      </c>
    </row>
    <row r="9513" spans="2:2" x14ac:dyDescent="0.25">
      <c r="B9513">
        <v>5</v>
      </c>
    </row>
    <row r="9514" spans="2:2" x14ac:dyDescent="0.25">
      <c r="B9514">
        <v>1</v>
      </c>
    </row>
    <row r="9515" spans="2:2" x14ac:dyDescent="0.25">
      <c r="B9515">
        <v>9</v>
      </c>
    </row>
    <row r="9516" spans="2:2" x14ac:dyDescent="0.25">
      <c r="B9516">
        <v>5</v>
      </c>
    </row>
    <row r="9517" spans="2:2" x14ac:dyDescent="0.25">
      <c r="B9517">
        <v>14</v>
      </c>
    </row>
    <row r="9518" spans="2:2" x14ac:dyDescent="0.25">
      <c r="B9518">
        <v>3</v>
      </c>
    </row>
    <row r="9519" spans="2:2" x14ac:dyDescent="0.25">
      <c r="B9519">
        <v>10</v>
      </c>
    </row>
    <row r="9520" spans="2:2" x14ac:dyDescent="0.25">
      <c r="B9520">
        <v>3</v>
      </c>
    </row>
    <row r="9521" spans="2:2" x14ac:dyDescent="0.25">
      <c r="B9521">
        <v>3</v>
      </c>
    </row>
    <row r="9522" spans="2:2" x14ac:dyDescent="0.25">
      <c r="B9522">
        <v>5</v>
      </c>
    </row>
    <row r="9523" spans="2:2" x14ac:dyDescent="0.25">
      <c r="B9523">
        <v>35</v>
      </c>
    </row>
    <row r="9524" spans="2:2" x14ac:dyDescent="0.25">
      <c r="B9524">
        <v>1</v>
      </c>
    </row>
    <row r="9525" spans="2:2" x14ac:dyDescent="0.25">
      <c r="B9525">
        <v>8</v>
      </c>
    </row>
    <row r="9526" spans="2:2" x14ac:dyDescent="0.25">
      <c r="B9526">
        <v>4</v>
      </c>
    </row>
    <row r="9527" spans="2:2" x14ac:dyDescent="0.25">
      <c r="B9527">
        <v>2</v>
      </c>
    </row>
    <row r="9528" spans="2:2" x14ac:dyDescent="0.25">
      <c r="B9528">
        <v>3</v>
      </c>
    </row>
    <row r="9529" spans="2:2" x14ac:dyDescent="0.25">
      <c r="B9529">
        <v>18</v>
      </c>
    </row>
    <row r="9530" spans="2:2" x14ac:dyDescent="0.25">
      <c r="B9530">
        <v>32</v>
      </c>
    </row>
    <row r="9531" spans="2:2" x14ac:dyDescent="0.25">
      <c r="B9531">
        <v>20</v>
      </c>
    </row>
    <row r="9532" spans="2:2" x14ac:dyDescent="0.25">
      <c r="B9532">
        <v>6</v>
      </c>
    </row>
    <row r="9533" spans="2:2" x14ac:dyDescent="0.25">
      <c r="B9533">
        <v>5</v>
      </c>
    </row>
    <row r="9534" spans="2:2" x14ac:dyDescent="0.25">
      <c r="B9534">
        <v>5</v>
      </c>
    </row>
    <row r="9535" spans="2:2" x14ac:dyDescent="0.25">
      <c r="B9535">
        <v>2</v>
      </c>
    </row>
    <row r="9536" spans="2:2" x14ac:dyDescent="0.25">
      <c r="B9536">
        <v>11</v>
      </c>
    </row>
    <row r="9537" spans="2:2" x14ac:dyDescent="0.25">
      <c r="B9537">
        <v>13</v>
      </c>
    </row>
    <row r="9538" spans="2:2" x14ac:dyDescent="0.25">
      <c r="B9538">
        <v>19</v>
      </c>
    </row>
    <row r="9539" spans="2:2" x14ac:dyDescent="0.25">
      <c r="B9539">
        <v>4</v>
      </c>
    </row>
    <row r="9540" spans="2:2" x14ac:dyDescent="0.25">
      <c r="B9540">
        <v>2</v>
      </c>
    </row>
    <row r="9541" spans="2:2" x14ac:dyDescent="0.25">
      <c r="B9541">
        <v>15</v>
      </c>
    </row>
    <row r="9542" spans="2:2" x14ac:dyDescent="0.25">
      <c r="B9542">
        <v>21</v>
      </c>
    </row>
    <row r="9543" spans="2:2" x14ac:dyDescent="0.25">
      <c r="B9543">
        <v>7</v>
      </c>
    </row>
    <row r="9544" spans="2:2" x14ac:dyDescent="0.25">
      <c r="B9544">
        <v>14</v>
      </c>
    </row>
    <row r="9545" spans="2:2" x14ac:dyDescent="0.25">
      <c r="B9545">
        <v>5</v>
      </c>
    </row>
    <row r="9546" spans="2:2" x14ac:dyDescent="0.25">
      <c r="B9546">
        <v>6</v>
      </c>
    </row>
    <row r="9547" spans="2:2" x14ac:dyDescent="0.25">
      <c r="B9547">
        <v>49</v>
      </c>
    </row>
    <row r="9548" spans="2:2" x14ac:dyDescent="0.25">
      <c r="B9548">
        <v>1</v>
      </c>
    </row>
    <row r="9549" spans="2:2" x14ac:dyDescent="0.25">
      <c r="B9549">
        <v>2</v>
      </c>
    </row>
    <row r="9550" spans="2:2" x14ac:dyDescent="0.25">
      <c r="B9550">
        <v>4</v>
      </c>
    </row>
    <row r="9551" spans="2:2" x14ac:dyDescent="0.25">
      <c r="B9551">
        <v>10</v>
      </c>
    </row>
    <row r="9552" spans="2:2" x14ac:dyDescent="0.25">
      <c r="B9552">
        <v>1</v>
      </c>
    </row>
    <row r="9553" spans="2:2" x14ac:dyDescent="0.25">
      <c r="B9553">
        <v>13</v>
      </c>
    </row>
    <row r="9554" spans="2:2" x14ac:dyDescent="0.25">
      <c r="B9554">
        <v>3</v>
      </c>
    </row>
    <row r="9555" spans="2:2" x14ac:dyDescent="0.25">
      <c r="B9555">
        <v>22</v>
      </c>
    </row>
    <row r="9556" spans="2:2" x14ac:dyDescent="0.25">
      <c r="B9556">
        <v>1</v>
      </c>
    </row>
    <row r="9557" spans="2:2" x14ac:dyDescent="0.25">
      <c r="B9557">
        <v>2</v>
      </c>
    </row>
    <row r="9558" spans="2:2" x14ac:dyDescent="0.25">
      <c r="B9558">
        <v>1</v>
      </c>
    </row>
    <row r="9559" spans="2:2" x14ac:dyDescent="0.25">
      <c r="B9559">
        <v>13</v>
      </c>
    </row>
    <row r="9560" spans="2:2" x14ac:dyDescent="0.25">
      <c r="B9560">
        <v>4</v>
      </c>
    </row>
    <row r="9561" spans="2:2" x14ac:dyDescent="0.25">
      <c r="B9561">
        <v>4</v>
      </c>
    </row>
    <row r="9562" spans="2:2" x14ac:dyDescent="0.25">
      <c r="B9562">
        <v>1</v>
      </c>
    </row>
    <row r="9563" spans="2:2" x14ac:dyDescent="0.25">
      <c r="B9563">
        <v>1</v>
      </c>
    </row>
    <row r="9564" spans="2:2" x14ac:dyDescent="0.25">
      <c r="B9564">
        <v>12</v>
      </c>
    </row>
    <row r="9565" spans="2:2" x14ac:dyDescent="0.25">
      <c r="B9565">
        <v>2</v>
      </c>
    </row>
    <row r="9566" spans="2:2" x14ac:dyDescent="0.25">
      <c r="B9566">
        <v>5</v>
      </c>
    </row>
    <row r="9567" spans="2:2" x14ac:dyDescent="0.25">
      <c r="B9567">
        <v>3</v>
      </c>
    </row>
    <row r="9568" spans="2:2" x14ac:dyDescent="0.25">
      <c r="B9568">
        <v>8</v>
      </c>
    </row>
    <row r="9569" spans="2:2" x14ac:dyDescent="0.25">
      <c r="B9569">
        <v>1</v>
      </c>
    </row>
    <row r="9570" spans="2:2" x14ac:dyDescent="0.25">
      <c r="B9570">
        <v>1</v>
      </c>
    </row>
    <row r="9571" spans="2:2" x14ac:dyDescent="0.25">
      <c r="B9571">
        <v>15</v>
      </c>
    </row>
    <row r="9572" spans="2:2" x14ac:dyDescent="0.25">
      <c r="B9572">
        <v>20</v>
      </c>
    </row>
    <row r="9573" spans="2:2" x14ac:dyDescent="0.25">
      <c r="B9573">
        <v>2</v>
      </c>
    </row>
    <row r="9574" spans="2:2" x14ac:dyDescent="0.25">
      <c r="B9574">
        <v>19</v>
      </c>
    </row>
    <row r="9575" spans="2:2" x14ac:dyDescent="0.25">
      <c r="B9575">
        <v>55</v>
      </c>
    </row>
    <row r="9576" spans="2:2" x14ac:dyDescent="0.25">
      <c r="B9576">
        <v>1</v>
      </c>
    </row>
    <row r="9577" spans="2:2" x14ac:dyDescent="0.25">
      <c r="B9577">
        <v>2</v>
      </c>
    </row>
    <row r="9578" spans="2:2" x14ac:dyDescent="0.25">
      <c r="B9578">
        <v>6</v>
      </c>
    </row>
    <row r="9579" spans="2:2" x14ac:dyDescent="0.25">
      <c r="B9579">
        <v>4</v>
      </c>
    </row>
    <row r="9580" spans="2:2" x14ac:dyDescent="0.25">
      <c r="B9580">
        <v>2</v>
      </c>
    </row>
    <row r="9581" spans="2:2" x14ac:dyDescent="0.25">
      <c r="B9581">
        <v>11</v>
      </c>
    </row>
    <row r="9582" spans="2:2" x14ac:dyDescent="0.25">
      <c r="B9582">
        <v>1</v>
      </c>
    </row>
    <row r="9583" spans="2:2" x14ac:dyDescent="0.25">
      <c r="B9583">
        <v>5</v>
      </c>
    </row>
    <row r="9584" spans="2:2" x14ac:dyDescent="0.25">
      <c r="B9584">
        <v>2</v>
      </c>
    </row>
    <row r="9585" spans="2:2" x14ac:dyDescent="0.25">
      <c r="B9585">
        <v>3</v>
      </c>
    </row>
    <row r="9586" spans="2:2" x14ac:dyDescent="0.25">
      <c r="B9586">
        <v>19</v>
      </c>
    </row>
    <row r="9587" spans="2:2" x14ac:dyDescent="0.25">
      <c r="B9587">
        <v>1</v>
      </c>
    </row>
    <row r="9588" spans="2:2" x14ac:dyDescent="0.25">
      <c r="B9588">
        <v>9</v>
      </c>
    </row>
    <row r="9589" spans="2:2" x14ac:dyDescent="0.25">
      <c r="B9589">
        <v>11</v>
      </c>
    </row>
    <row r="9590" spans="2:2" x14ac:dyDescent="0.25">
      <c r="B9590">
        <v>3</v>
      </c>
    </row>
    <row r="9591" spans="2:2" x14ac:dyDescent="0.25">
      <c r="B9591">
        <v>6</v>
      </c>
    </row>
    <row r="9592" spans="2:2" x14ac:dyDescent="0.25">
      <c r="B9592">
        <v>8</v>
      </c>
    </row>
    <row r="9593" spans="2:2" x14ac:dyDescent="0.25">
      <c r="B9593">
        <v>5</v>
      </c>
    </row>
    <row r="9594" spans="2:2" x14ac:dyDescent="0.25">
      <c r="B9594">
        <v>31</v>
      </c>
    </row>
    <row r="9595" spans="2:2" x14ac:dyDescent="0.25">
      <c r="B9595">
        <v>7</v>
      </c>
    </row>
    <row r="9596" spans="2:2" x14ac:dyDescent="0.25">
      <c r="B9596">
        <v>32</v>
      </c>
    </row>
    <row r="9597" spans="2:2" x14ac:dyDescent="0.25">
      <c r="B9597">
        <v>7</v>
      </c>
    </row>
    <row r="9598" spans="2:2" x14ac:dyDescent="0.25">
      <c r="B9598">
        <v>2</v>
      </c>
    </row>
    <row r="9599" spans="2:2" x14ac:dyDescent="0.25">
      <c r="B9599">
        <v>3</v>
      </c>
    </row>
    <row r="9600" spans="2:2" x14ac:dyDescent="0.25">
      <c r="B9600">
        <v>1</v>
      </c>
    </row>
    <row r="9601" spans="2:2" x14ac:dyDescent="0.25">
      <c r="B9601">
        <v>7</v>
      </c>
    </row>
    <row r="9602" spans="2:2" x14ac:dyDescent="0.25">
      <c r="B9602">
        <v>49</v>
      </c>
    </row>
    <row r="9603" spans="2:2" x14ac:dyDescent="0.25">
      <c r="B9603">
        <v>1</v>
      </c>
    </row>
    <row r="9604" spans="2:2" x14ac:dyDescent="0.25">
      <c r="B9604">
        <v>6</v>
      </c>
    </row>
    <row r="9605" spans="2:2" x14ac:dyDescent="0.25">
      <c r="B9605">
        <v>55</v>
      </c>
    </row>
    <row r="9606" spans="2:2" x14ac:dyDescent="0.25">
      <c r="B9606">
        <v>12</v>
      </c>
    </row>
    <row r="9607" spans="2:2" x14ac:dyDescent="0.25">
      <c r="B9607">
        <v>8</v>
      </c>
    </row>
    <row r="9608" spans="2:2" x14ac:dyDescent="0.25">
      <c r="B9608">
        <v>14</v>
      </c>
    </row>
    <row r="9609" spans="2:2" x14ac:dyDescent="0.25">
      <c r="B9609">
        <v>20</v>
      </c>
    </row>
    <row r="9610" spans="2:2" x14ac:dyDescent="0.25">
      <c r="B9610">
        <v>8</v>
      </c>
    </row>
    <row r="9611" spans="2:2" x14ac:dyDescent="0.25">
      <c r="B9611">
        <v>31</v>
      </c>
    </row>
    <row r="9612" spans="2:2" x14ac:dyDescent="0.25">
      <c r="B9612">
        <v>2</v>
      </c>
    </row>
    <row r="9613" spans="2:2" x14ac:dyDescent="0.25">
      <c r="B9613">
        <v>3</v>
      </c>
    </row>
    <row r="9614" spans="2:2" x14ac:dyDescent="0.25">
      <c r="B9614">
        <v>2</v>
      </c>
    </row>
    <row r="9615" spans="2:2" x14ac:dyDescent="0.25">
      <c r="B9615">
        <v>13</v>
      </c>
    </row>
    <row r="9616" spans="2:2" x14ac:dyDescent="0.25">
      <c r="B9616">
        <v>1</v>
      </c>
    </row>
    <row r="9617" spans="2:2" x14ac:dyDescent="0.25">
      <c r="B9617">
        <v>15</v>
      </c>
    </row>
    <row r="9618" spans="2:2" x14ac:dyDescent="0.25">
      <c r="B9618">
        <v>31</v>
      </c>
    </row>
    <row r="9619" spans="2:2" x14ac:dyDescent="0.25">
      <c r="B9619">
        <v>1</v>
      </c>
    </row>
    <row r="9620" spans="2:2" x14ac:dyDescent="0.25">
      <c r="B9620">
        <v>14</v>
      </c>
    </row>
    <row r="9621" spans="2:2" x14ac:dyDescent="0.25">
      <c r="B9621">
        <v>5</v>
      </c>
    </row>
    <row r="9622" spans="2:2" x14ac:dyDescent="0.25">
      <c r="B9622">
        <v>3</v>
      </c>
    </row>
    <row r="9623" spans="2:2" x14ac:dyDescent="0.25">
      <c r="B9623">
        <v>1</v>
      </c>
    </row>
    <row r="9624" spans="2:2" x14ac:dyDescent="0.25">
      <c r="B9624">
        <v>2</v>
      </c>
    </row>
    <row r="9625" spans="2:2" x14ac:dyDescent="0.25">
      <c r="B9625">
        <v>2</v>
      </c>
    </row>
    <row r="9626" spans="2:2" x14ac:dyDescent="0.25">
      <c r="B9626">
        <v>3</v>
      </c>
    </row>
    <row r="9627" spans="2:2" x14ac:dyDescent="0.25">
      <c r="B9627">
        <v>2</v>
      </c>
    </row>
    <row r="9628" spans="2:2" x14ac:dyDescent="0.25">
      <c r="B9628">
        <v>5</v>
      </c>
    </row>
    <row r="9629" spans="2:2" x14ac:dyDescent="0.25">
      <c r="B9629">
        <v>35</v>
      </c>
    </row>
    <row r="9630" spans="2:2" x14ac:dyDescent="0.25">
      <c r="B9630">
        <v>19</v>
      </c>
    </row>
    <row r="9631" spans="2:2" x14ac:dyDescent="0.25">
      <c r="B9631">
        <v>22</v>
      </c>
    </row>
    <row r="9632" spans="2:2" x14ac:dyDescent="0.25">
      <c r="B9632">
        <v>12</v>
      </c>
    </row>
    <row r="9633" spans="2:2" x14ac:dyDescent="0.25">
      <c r="B9633">
        <v>18</v>
      </c>
    </row>
    <row r="9634" spans="2:2" x14ac:dyDescent="0.25">
      <c r="B9634">
        <v>2</v>
      </c>
    </row>
    <row r="9635" spans="2:2" x14ac:dyDescent="0.25">
      <c r="B9635">
        <v>6</v>
      </c>
    </row>
    <row r="9636" spans="2:2" x14ac:dyDescent="0.25">
      <c r="B9636">
        <v>25</v>
      </c>
    </row>
    <row r="9637" spans="2:2" x14ac:dyDescent="0.25">
      <c r="B9637">
        <v>1</v>
      </c>
    </row>
    <row r="9638" spans="2:2" x14ac:dyDescent="0.25">
      <c r="B9638">
        <v>7</v>
      </c>
    </row>
    <row r="9639" spans="2:2" x14ac:dyDescent="0.25">
      <c r="B9639">
        <v>7</v>
      </c>
    </row>
    <row r="9640" spans="2:2" x14ac:dyDescent="0.25">
      <c r="B9640">
        <v>2</v>
      </c>
    </row>
    <row r="9641" spans="2:2" x14ac:dyDescent="0.25">
      <c r="B9641">
        <v>9</v>
      </c>
    </row>
    <row r="9642" spans="2:2" x14ac:dyDescent="0.25">
      <c r="B9642">
        <v>2</v>
      </c>
    </row>
    <row r="9643" spans="2:2" x14ac:dyDescent="0.25">
      <c r="B9643">
        <v>14</v>
      </c>
    </row>
    <row r="9644" spans="2:2" x14ac:dyDescent="0.25">
      <c r="B9644">
        <v>28</v>
      </c>
    </row>
    <row r="9645" spans="2:2" x14ac:dyDescent="0.25">
      <c r="B9645">
        <v>15</v>
      </c>
    </row>
    <row r="9646" spans="2:2" x14ac:dyDescent="0.25">
      <c r="B9646">
        <v>8</v>
      </c>
    </row>
    <row r="9647" spans="2:2" x14ac:dyDescent="0.25">
      <c r="B9647">
        <v>23</v>
      </c>
    </row>
    <row r="9648" spans="2:2" x14ac:dyDescent="0.25">
      <c r="B9648">
        <v>8</v>
      </c>
    </row>
    <row r="9649" spans="2:2" x14ac:dyDescent="0.25">
      <c r="B9649">
        <v>22</v>
      </c>
    </row>
    <row r="9650" spans="2:2" x14ac:dyDescent="0.25">
      <c r="B9650">
        <v>10</v>
      </c>
    </row>
    <row r="9651" spans="2:2" x14ac:dyDescent="0.25">
      <c r="B9651">
        <v>39</v>
      </c>
    </row>
    <row r="9652" spans="2:2" x14ac:dyDescent="0.25">
      <c r="B9652">
        <v>2</v>
      </c>
    </row>
    <row r="9653" spans="2:2" x14ac:dyDescent="0.25">
      <c r="B9653">
        <v>1</v>
      </c>
    </row>
    <row r="9654" spans="2:2" x14ac:dyDescent="0.25">
      <c r="B9654">
        <v>1</v>
      </c>
    </row>
    <row r="9655" spans="2:2" x14ac:dyDescent="0.25">
      <c r="B9655">
        <v>15</v>
      </c>
    </row>
    <row r="9656" spans="2:2" x14ac:dyDescent="0.25">
      <c r="B9656">
        <v>6</v>
      </c>
    </row>
    <row r="9657" spans="2:2" x14ac:dyDescent="0.25">
      <c r="B9657">
        <v>2</v>
      </c>
    </row>
    <row r="9658" spans="2:2" x14ac:dyDescent="0.25">
      <c r="B9658">
        <v>3</v>
      </c>
    </row>
    <row r="9659" spans="2:2" x14ac:dyDescent="0.25">
      <c r="B9659">
        <v>5</v>
      </c>
    </row>
    <row r="9660" spans="2:2" x14ac:dyDescent="0.25">
      <c r="B9660">
        <v>9</v>
      </c>
    </row>
    <row r="9661" spans="2:2" x14ac:dyDescent="0.25">
      <c r="B9661">
        <v>18</v>
      </c>
    </row>
    <row r="9662" spans="2:2" x14ac:dyDescent="0.25">
      <c r="B9662">
        <v>2</v>
      </c>
    </row>
    <row r="9663" spans="2:2" x14ac:dyDescent="0.25">
      <c r="B9663">
        <v>16</v>
      </c>
    </row>
    <row r="9664" spans="2:2" x14ac:dyDescent="0.25">
      <c r="B9664">
        <v>39</v>
      </c>
    </row>
    <row r="9665" spans="2:2" x14ac:dyDescent="0.25">
      <c r="B9665">
        <v>1</v>
      </c>
    </row>
    <row r="9666" spans="2:2" x14ac:dyDescent="0.25">
      <c r="B9666">
        <v>23</v>
      </c>
    </row>
    <row r="9667" spans="2:2" x14ac:dyDescent="0.25">
      <c r="B9667">
        <v>8</v>
      </c>
    </row>
    <row r="9668" spans="2:2" x14ac:dyDescent="0.25">
      <c r="B9668">
        <v>3</v>
      </c>
    </row>
    <row r="9669" spans="2:2" x14ac:dyDescent="0.25">
      <c r="B9669">
        <v>8</v>
      </c>
    </row>
    <row r="9670" spans="2:2" x14ac:dyDescent="0.25">
      <c r="B9670">
        <v>5</v>
      </c>
    </row>
    <row r="9671" spans="2:2" x14ac:dyDescent="0.25">
      <c r="B9671">
        <v>19</v>
      </c>
    </row>
    <row r="9672" spans="2:2" x14ac:dyDescent="0.25">
      <c r="B9672">
        <v>21</v>
      </c>
    </row>
    <row r="9673" spans="2:2" x14ac:dyDescent="0.25">
      <c r="B9673">
        <v>6</v>
      </c>
    </row>
    <row r="9674" spans="2:2" x14ac:dyDescent="0.25">
      <c r="B9674">
        <v>6</v>
      </c>
    </row>
    <row r="9675" spans="2:2" x14ac:dyDescent="0.25">
      <c r="B9675">
        <v>4</v>
      </c>
    </row>
    <row r="9676" spans="2:2" x14ac:dyDescent="0.25">
      <c r="B9676">
        <v>21</v>
      </c>
    </row>
    <row r="9677" spans="2:2" x14ac:dyDescent="0.25">
      <c r="B9677">
        <v>23</v>
      </c>
    </row>
    <row r="9678" spans="2:2" x14ac:dyDescent="0.25">
      <c r="B9678">
        <v>8</v>
      </c>
    </row>
    <row r="9679" spans="2:2" x14ac:dyDescent="0.25">
      <c r="B9679">
        <v>2</v>
      </c>
    </row>
    <row r="9680" spans="2:2" x14ac:dyDescent="0.25">
      <c r="B9680">
        <v>23</v>
      </c>
    </row>
    <row r="9681" spans="2:2" x14ac:dyDescent="0.25">
      <c r="B9681">
        <v>4</v>
      </c>
    </row>
    <row r="9682" spans="2:2" x14ac:dyDescent="0.25">
      <c r="B9682">
        <v>1</v>
      </c>
    </row>
    <row r="9683" spans="2:2" x14ac:dyDescent="0.25">
      <c r="B9683">
        <v>7</v>
      </c>
    </row>
    <row r="9684" spans="2:2" x14ac:dyDescent="0.25">
      <c r="B9684">
        <v>8</v>
      </c>
    </row>
    <row r="9685" spans="2:2" x14ac:dyDescent="0.25">
      <c r="B9685">
        <v>3</v>
      </c>
    </row>
    <row r="9686" spans="2:2" x14ac:dyDescent="0.25">
      <c r="B9686">
        <v>14</v>
      </c>
    </row>
    <row r="9687" spans="2:2" x14ac:dyDescent="0.25">
      <c r="B9687">
        <v>22</v>
      </c>
    </row>
    <row r="9688" spans="2:2" x14ac:dyDescent="0.25">
      <c r="B9688">
        <v>35</v>
      </c>
    </row>
    <row r="9689" spans="2:2" x14ac:dyDescent="0.25">
      <c r="B9689">
        <v>5</v>
      </c>
    </row>
    <row r="9690" spans="2:2" x14ac:dyDescent="0.25">
      <c r="B9690">
        <v>20</v>
      </c>
    </row>
    <row r="9691" spans="2:2" x14ac:dyDescent="0.25">
      <c r="B9691">
        <v>8</v>
      </c>
    </row>
    <row r="9692" spans="2:2" x14ac:dyDescent="0.25">
      <c r="B9692">
        <v>19</v>
      </c>
    </row>
    <row r="9693" spans="2:2" x14ac:dyDescent="0.25">
      <c r="B9693">
        <v>1</v>
      </c>
    </row>
    <row r="9694" spans="2:2" x14ac:dyDescent="0.25">
      <c r="B9694">
        <v>2</v>
      </c>
    </row>
    <row r="9695" spans="2:2" x14ac:dyDescent="0.25">
      <c r="B9695">
        <v>7</v>
      </c>
    </row>
    <row r="9696" spans="2:2" x14ac:dyDescent="0.25">
      <c r="B9696">
        <v>39</v>
      </c>
    </row>
    <row r="9697" spans="2:2" x14ac:dyDescent="0.25">
      <c r="B9697">
        <v>3</v>
      </c>
    </row>
    <row r="9698" spans="2:2" x14ac:dyDescent="0.25">
      <c r="B9698">
        <v>7</v>
      </c>
    </row>
    <row r="9699" spans="2:2" x14ac:dyDescent="0.25">
      <c r="B9699">
        <v>25</v>
      </c>
    </row>
    <row r="9700" spans="2:2" x14ac:dyDescent="0.25">
      <c r="B9700">
        <v>19</v>
      </c>
    </row>
    <row r="9701" spans="2:2" x14ac:dyDescent="0.25">
      <c r="B9701">
        <v>10</v>
      </c>
    </row>
    <row r="9702" spans="2:2" x14ac:dyDescent="0.25">
      <c r="B9702">
        <v>14</v>
      </c>
    </row>
    <row r="9703" spans="2:2" x14ac:dyDescent="0.25">
      <c r="B9703">
        <v>2</v>
      </c>
    </row>
    <row r="9704" spans="2:2" x14ac:dyDescent="0.25">
      <c r="B9704">
        <v>20</v>
      </c>
    </row>
    <row r="9705" spans="2:2" x14ac:dyDescent="0.25">
      <c r="B9705">
        <v>2</v>
      </c>
    </row>
    <row r="9706" spans="2:2" x14ac:dyDescent="0.25">
      <c r="B9706">
        <v>9</v>
      </c>
    </row>
    <row r="9707" spans="2:2" x14ac:dyDescent="0.25">
      <c r="B9707">
        <v>4</v>
      </c>
    </row>
    <row r="9708" spans="2:2" x14ac:dyDescent="0.25">
      <c r="B9708">
        <v>13</v>
      </c>
    </row>
    <row r="9709" spans="2:2" x14ac:dyDescent="0.25">
      <c r="B9709">
        <v>2</v>
      </c>
    </row>
    <row r="9710" spans="2:2" x14ac:dyDescent="0.25">
      <c r="B9710">
        <v>3</v>
      </c>
    </row>
    <row r="9711" spans="2:2" x14ac:dyDescent="0.25">
      <c r="B9711">
        <v>4</v>
      </c>
    </row>
    <row r="9712" spans="2:2" x14ac:dyDescent="0.25">
      <c r="B9712">
        <v>6</v>
      </c>
    </row>
    <row r="9713" spans="2:2" x14ac:dyDescent="0.25">
      <c r="B9713">
        <v>12</v>
      </c>
    </row>
    <row r="9714" spans="2:2" x14ac:dyDescent="0.25">
      <c r="B9714">
        <v>5</v>
      </c>
    </row>
    <row r="9715" spans="2:2" x14ac:dyDescent="0.25">
      <c r="B9715">
        <v>2</v>
      </c>
    </row>
    <row r="9716" spans="2:2" x14ac:dyDescent="0.25">
      <c r="B9716">
        <v>6</v>
      </c>
    </row>
    <row r="9717" spans="2:2" x14ac:dyDescent="0.25">
      <c r="B9717">
        <v>2</v>
      </c>
    </row>
    <row r="9718" spans="2:2" x14ac:dyDescent="0.25">
      <c r="B9718">
        <v>3</v>
      </c>
    </row>
    <row r="9719" spans="2:2" x14ac:dyDescent="0.25">
      <c r="B9719">
        <v>3</v>
      </c>
    </row>
    <row r="9720" spans="2:2" x14ac:dyDescent="0.25">
      <c r="B9720">
        <v>10</v>
      </c>
    </row>
    <row r="9721" spans="2:2" x14ac:dyDescent="0.25">
      <c r="B9721">
        <v>5</v>
      </c>
    </row>
    <row r="9722" spans="2:2" x14ac:dyDescent="0.25">
      <c r="B9722">
        <v>35</v>
      </c>
    </row>
    <row r="9723" spans="2:2" x14ac:dyDescent="0.25">
      <c r="B9723">
        <v>5</v>
      </c>
    </row>
    <row r="9724" spans="2:2" x14ac:dyDescent="0.25">
      <c r="B9724">
        <v>5</v>
      </c>
    </row>
    <row r="9725" spans="2:2" x14ac:dyDescent="0.25">
      <c r="B9725">
        <v>39</v>
      </c>
    </row>
    <row r="9726" spans="2:2" x14ac:dyDescent="0.25">
      <c r="B9726">
        <v>15</v>
      </c>
    </row>
    <row r="9727" spans="2:2" x14ac:dyDescent="0.25">
      <c r="B9727">
        <v>2</v>
      </c>
    </row>
    <row r="9728" spans="2:2" x14ac:dyDescent="0.25">
      <c r="B9728">
        <v>8</v>
      </c>
    </row>
    <row r="9729" spans="2:2" x14ac:dyDescent="0.25">
      <c r="B9729">
        <v>7</v>
      </c>
    </row>
    <row r="9730" spans="2:2" x14ac:dyDescent="0.25">
      <c r="B9730">
        <v>5</v>
      </c>
    </row>
    <row r="9731" spans="2:2" x14ac:dyDescent="0.25">
      <c r="B9731">
        <v>1</v>
      </c>
    </row>
    <row r="9732" spans="2:2" x14ac:dyDescent="0.25">
      <c r="B9732">
        <v>2</v>
      </c>
    </row>
    <row r="9733" spans="2:2" x14ac:dyDescent="0.25">
      <c r="B9733">
        <v>6</v>
      </c>
    </row>
    <row r="9734" spans="2:2" x14ac:dyDescent="0.25">
      <c r="B9734">
        <v>8</v>
      </c>
    </row>
    <row r="9735" spans="2:2" x14ac:dyDescent="0.25">
      <c r="B9735">
        <v>1</v>
      </c>
    </row>
    <row r="9736" spans="2:2" x14ac:dyDescent="0.25">
      <c r="B9736">
        <v>10</v>
      </c>
    </row>
    <row r="9737" spans="2:2" x14ac:dyDescent="0.25">
      <c r="B9737">
        <v>2</v>
      </c>
    </row>
    <row r="9738" spans="2:2" x14ac:dyDescent="0.25">
      <c r="B9738">
        <v>34</v>
      </c>
    </row>
    <row r="9739" spans="2:2" x14ac:dyDescent="0.25">
      <c r="B9739">
        <v>2</v>
      </c>
    </row>
    <row r="9740" spans="2:2" x14ac:dyDescent="0.25">
      <c r="B9740">
        <v>15</v>
      </c>
    </row>
    <row r="9741" spans="2:2" x14ac:dyDescent="0.25">
      <c r="B9741">
        <v>1</v>
      </c>
    </row>
    <row r="9742" spans="2:2" x14ac:dyDescent="0.25">
      <c r="B9742">
        <v>13</v>
      </c>
    </row>
    <row r="9743" spans="2:2" x14ac:dyDescent="0.25">
      <c r="B9743">
        <v>32</v>
      </c>
    </row>
    <row r="9744" spans="2:2" x14ac:dyDescent="0.25">
      <c r="B9744">
        <v>1</v>
      </c>
    </row>
    <row r="9745" spans="2:2" x14ac:dyDescent="0.25">
      <c r="B9745">
        <v>2</v>
      </c>
    </row>
    <row r="9746" spans="2:2" x14ac:dyDescent="0.25">
      <c r="B9746">
        <v>1</v>
      </c>
    </row>
    <row r="9747" spans="2:2" x14ac:dyDescent="0.25">
      <c r="B9747">
        <v>17</v>
      </c>
    </row>
    <row r="9748" spans="2:2" x14ac:dyDescent="0.25">
      <c r="B9748">
        <v>7</v>
      </c>
    </row>
    <row r="9749" spans="2:2" x14ac:dyDescent="0.25">
      <c r="B9749">
        <v>6</v>
      </c>
    </row>
    <row r="9750" spans="2:2" x14ac:dyDescent="0.25">
      <c r="B9750">
        <v>14</v>
      </c>
    </row>
    <row r="9751" spans="2:2" x14ac:dyDescent="0.25">
      <c r="B9751">
        <v>10</v>
      </c>
    </row>
    <row r="9752" spans="2:2" x14ac:dyDescent="0.25">
      <c r="B9752">
        <v>9</v>
      </c>
    </row>
    <row r="9753" spans="2:2" x14ac:dyDescent="0.25">
      <c r="B9753">
        <v>8</v>
      </c>
    </row>
    <row r="9754" spans="2:2" x14ac:dyDescent="0.25">
      <c r="B9754">
        <v>37</v>
      </c>
    </row>
    <row r="9755" spans="2:2" x14ac:dyDescent="0.25">
      <c r="B9755">
        <v>3</v>
      </c>
    </row>
    <row r="9756" spans="2:2" x14ac:dyDescent="0.25">
      <c r="B9756">
        <v>4</v>
      </c>
    </row>
    <row r="9757" spans="2:2" x14ac:dyDescent="0.25">
      <c r="B9757">
        <v>19</v>
      </c>
    </row>
    <row r="9758" spans="2:2" x14ac:dyDescent="0.25">
      <c r="B9758">
        <v>37</v>
      </c>
    </row>
    <row r="9759" spans="2:2" x14ac:dyDescent="0.25">
      <c r="B9759">
        <v>2</v>
      </c>
    </row>
    <row r="9760" spans="2:2" x14ac:dyDescent="0.25">
      <c r="B9760">
        <v>28</v>
      </c>
    </row>
    <row r="9761" spans="2:2" x14ac:dyDescent="0.25">
      <c r="B9761">
        <v>2</v>
      </c>
    </row>
    <row r="9762" spans="2:2" x14ac:dyDescent="0.25">
      <c r="B9762">
        <v>13</v>
      </c>
    </row>
    <row r="9763" spans="2:2" x14ac:dyDescent="0.25">
      <c r="B9763">
        <v>6</v>
      </c>
    </row>
    <row r="9764" spans="2:2" x14ac:dyDescent="0.25">
      <c r="B9764">
        <v>5</v>
      </c>
    </row>
    <row r="9765" spans="2:2" x14ac:dyDescent="0.25">
      <c r="B9765">
        <v>4</v>
      </c>
    </row>
    <row r="9766" spans="2:2" x14ac:dyDescent="0.25">
      <c r="B9766">
        <v>5</v>
      </c>
    </row>
    <row r="9767" spans="2:2" x14ac:dyDescent="0.25">
      <c r="B9767">
        <v>15</v>
      </c>
    </row>
    <row r="9768" spans="2:2" x14ac:dyDescent="0.25">
      <c r="B9768">
        <v>2</v>
      </c>
    </row>
    <row r="9769" spans="2:2" x14ac:dyDescent="0.25">
      <c r="B9769">
        <v>9</v>
      </c>
    </row>
    <row r="9770" spans="2:2" x14ac:dyDescent="0.25">
      <c r="B9770">
        <v>20</v>
      </c>
    </row>
    <row r="9771" spans="2:2" x14ac:dyDescent="0.25">
      <c r="B9771">
        <v>19</v>
      </c>
    </row>
    <row r="9772" spans="2:2" x14ac:dyDescent="0.25">
      <c r="B9772">
        <v>4</v>
      </c>
    </row>
    <row r="9773" spans="2:2" x14ac:dyDescent="0.25">
      <c r="B9773">
        <v>3</v>
      </c>
    </row>
    <row r="9774" spans="2:2" x14ac:dyDescent="0.25">
      <c r="B9774">
        <v>2</v>
      </c>
    </row>
    <row r="9775" spans="2:2" x14ac:dyDescent="0.25">
      <c r="B9775">
        <v>11</v>
      </c>
    </row>
    <row r="9776" spans="2:2" x14ac:dyDescent="0.25">
      <c r="B9776">
        <v>49</v>
      </c>
    </row>
    <row r="9777" spans="2:2" x14ac:dyDescent="0.25">
      <c r="B9777">
        <v>2</v>
      </c>
    </row>
    <row r="9778" spans="2:2" x14ac:dyDescent="0.25">
      <c r="B9778">
        <v>12</v>
      </c>
    </row>
    <row r="9779" spans="2:2" x14ac:dyDescent="0.25">
      <c r="B9779">
        <v>2</v>
      </c>
    </row>
    <row r="9780" spans="2:2" x14ac:dyDescent="0.25">
      <c r="B9780">
        <v>15</v>
      </c>
    </row>
    <row r="9781" spans="2:2" x14ac:dyDescent="0.25">
      <c r="B9781">
        <v>3</v>
      </c>
    </row>
    <row r="9782" spans="2:2" x14ac:dyDescent="0.25">
      <c r="B9782">
        <v>7</v>
      </c>
    </row>
    <row r="9783" spans="2:2" x14ac:dyDescent="0.25">
      <c r="B9783">
        <v>19</v>
      </c>
    </row>
    <row r="9784" spans="2:2" x14ac:dyDescent="0.25">
      <c r="B9784">
        <v>1</v>
      </c>
    </row>
    <row r="9785" spans="2:2" x14ac:dyDescent="0.25">
      <c r="B9785">
        <v>1</v>
      </c>
    </row>
    <row r="9786" spans="2:2" x14ac:dyDescent="0.25">
      <c r="B9786">
        <v>1</v>
      </c>
    </row>
    <row r="9787" spans="2:2" x14ac:dyDescent="0.25">
      <c r="B9787">
        <v>7</v>
      </c>
    </row>
    <row r="9788" spans="2:2" x14ac:dyDescent="0.25">
      <c r="B9788">
        <v>6</v>
      </c>
    </row>
    <row r="9789" spans="2:2" x14ac:dyDescent="0.25">
      <c r="B9789">
        <v>3</v>
      </c>
    </row>
    <row r="9790" spans="2:2" x14ac:dyDescent="0.25">
      <c r="B9790">
        <v>7</v>
      </c>
    </row>
    <row r="9791" spans="2:2" x14ac:dyDescent="0.25">
      <c r="B9791">
        <v>12</v>
      </c>
    </row>
    <row r="9792" spans="2:2" x14ac:dyDescent="0.25">
      <c r="B9792">
        <v>10</v>
      </c>
    </row>
    <row r="9793" spans="2:2" x14ac:dyDescent="0.25">
      <c r="B9793">
        <v>4</v>
      </c>
    </row>
    <row r="9794" spans="2:2" x14ac:dyDescent="0.25">
      <c r="B9794">
        <v>5</v>
      </c>
    </row>
    <row r="9795" spans="2:2" x14ac:dyDescent="0.25">
      <c r="B9795">
        <v>29</v>
      </c>
    </row>
    <row r="9796" spans="2:2" x14ac:dyDescent="0.25">
      <c r="B9796">
        <v>3</v>
      </c>
    </row>
    <row r="9797" spans="2:2" x14ac:dyDescent="0.25">
      <c r="B9797">
        <v>10</v>
      </c>
    </row>
    <row r="9798" spans="2:2" x14ac:dyDescent="0.25">
      <c r="B9798">
        <v>2</v>
      </c>
    </row>
    <row r="9799" spans="2:2" x14ac:dyDescent="0.25">
      <c r="B9799">
        <v>4</v>
      </c>
    </row>
    <row r="9800" spans="2:2" x14ac:dyDescent="0.25">
      <c r="B9800">
        <v>23</v>
      </c>
    </row>
    <row r="9801" spans="2:2" x14ac:dyDescent="0.25">
      <c r="B9801">
        <v>1</v>
      </c>
    </row>
    <row r="9802" spans="2:2" x14ac:dyDescent="0.25">
      <c r="B9802">
        <v>1</v>
      </c>
    </row>
    <row r="9803" spans="2:2" x14ac:dyDescent="0.25">
      <c r="B9803">
        <v>12</v>
      </c>
    </row>
    <row r="9804" spans="2:2" x14ac:dyDescent="0.25">
      <c r="B9804">
        <v>2</v>
      </c>
    </row>
    <row r="9805" spans="2:2" x14ac:dyDescent="0.25">
      <c r="B9805">
        <v>15</v>
      </c>
    </row>
    <row r="9806" spans="2:2" x14ac:dyDescent="0.25">
      <c r="B9806">
        <v>37</v>
      </c>
    </row>
    <row r="9807" spans="2:2" x14ac:dyDescent="0.25">
      <c r="B9807">
        <v>20</v>
      </c>
    </row>
    <row r="9808" spans="2:2" x14ac:dyDescent="0.25">
      <c r="B9808">
        <v>17</v>
      </c>
    </row>
    <row r="9809" spans="2:2" x14ac:dyDescent="0.25">
      <c r="B9809">
        <v>3</v>
      </c>
    </row>
    <row r="9810" spans="2:2" x14ac:dyDescent="0.25">
      <c r="B9810">
        <v>3</v>
      </c>
    </row>
    <row r="9811" spans="2:2" x14ac:dyDescent="0.25">
      <c r="B9811">
        <v>2</v>
      </c>
    </row>
    <row r="9812" spans="2:2" x14ac:dyDescent="0.25">
      <c r="B9812">
        <v>3</v>
      </c>
    </row>
    <row r="9813" spans="2:2" x14ac:dyDescent="0.25">
      <c r="B9813">
        <v>1</v>
      </c>
    </row>
    <row r="9814" spans="2:2" x14ac:dyDescent="0.25">
      <c r="B9814">
        <v>15</v>
      </c>
    </row>
    <row r="9815" spans="2:2" x14ac:dyDescent="0.25">
      <c r="B9815">
        <v>5</v>
      </c>
    </row>
    <row r="9816" spans="2:2" x14ac:dyDescent="0.25">
      <c r="B9816">
        <v>49</v>
      </c>
    </row>
    <row r="9817" spans="2:2" x14ac:dyDescent="0.25">
      <c r="B9817">
        <v>1</v>
      </c>
    </row>
    <row r="9818" spans="2:2" x14ac:dyDescent="0.25">
      <c r="B9818">
        <v>2</v>
      </c>
    </row>
    <row r="9819" spans="2:2" x14ac:dyDescent="0.25">
      <c r="B9819">
        <v>23</v>
      </c>
    </row>
    <row r="9820" spans="2:2" x14ac:dyDescent="0.25">
      <c r="B9820">
        <v>3</v>
      </c>
    </row>
    <row r="9821" spans="2:2" x14ac:dyDescent="0.25">
      <c r="B9821">
        <v>62</v>
      </c>
    </row>
    <row r="9822" spans="2:2" x14ac:dyDescent="0.25">
      <c r="B9822">
        <v>25</v>
      </c>
    </row>
    <row r="9823" spans="2:2" x14ac:dyDescent="0.25">
      <c r="B9823">
        <v>2</v>
      </c>
    </row>
    <row r="9824" spans="2:2" x14ac:dyDescent="0.25">
      <c r="B9824">
        <v>14</v>
      </c>
    </row>
    <row r="9825" spans="2:2" x14ac:dyDescent="0.25">
      <c r="B9825">
        <v>15</v>
      </c>
    </row>
    <row r="9826" spans="2:2" x14ac:dyDescent="0.25">
      <c r="B9826">
        <v>15</v>
      </c>
    </row>
    <row r="9827" spans="2:2" x14ac:dyDescent="0.25">
      <c r="B9827">
        <v>15</v>
      </c>
    </row>
    <row r="9828" spans="2:2" x14ac:dyDescent="0.25">
      <c r="B9828">
        <v>11</v>
      </c>
    </row>
    <row r="9829" spans="2:2" x14ac:dyDescent="0.25">
      <c r="B9829">
        <v>13</v>
      </c>
    </row>
    <row r="9830" spans="2:2" x14ac:dyDescent="0.25">
      <c r="B9830">
        <v>7</v>
      </c>
    </row>
    <row r="9831" spans="2:2" x14ac:dyDescent="0.25">
      <c r="B9831">
        <v>22</v>
      </c>
    </row>
    <row r="9832" spans="2:2" x14ac:dyDescent="0.25">
      <c r="B9832">
        <v>2</v>
      </c>
    </row>
    <row r="9833" spans="2:2" x14ac:dyDescent="0.25">
      <c r="B9833">
        <v>11</v>
      </c>
    </row>
    <row r="9834" spans="2:2" x14ac:dyDescent="0.25">
      <c r="B9834">
        <v>22</v>
      </c>
    </row>
    <row r="9835" spans="2:2" x14ac:dyDescent="0.25">
      <c r="B9835">
        <v>23</v>
      </c>
    </row>
    <row r="9836" spans="2:2" x14ac:dyDescent="0.25">
      <c r="B9836">
        <v>2</v>
      </c>
    </row>
    <row r="9837" spans="2:2" x14ac:dyDescent="0.25">
      <c r="B9837">
        <v>21</v>
      </c>
    </row>
    <row r="9838" spans="2:2" x14ac:dyDescent="0.25">
      <c r="B9838">
        <v>3</v>
      </c>
    </row>
    <row r="9839" spans="2:2" x14ac:dyDescent="0.25">
      <c r="B9839">
        <v>14</v>
      </c>
    </row>
    <row r="9840" spans="2:2" x14ac:dyDescent="0.25">
      <c r="B9840">
        <v>62</v>
      </c>
    </row>
    <row r="9841" spans="2:2" x14ac:dyDescent="0.25">
      <c r="B9841">
        <v>31</v>
      </c>
    </row>
    <row r="9842" spans="2:2" x14ac:dyDescent="0.25">
      <c r="B9842">
        <v>5</v>
      </c>
    </row>
    <row r="9843" spans="2:2" x14ac:dyDescent="0.25">
      <c r="B9843">
        <v>15</v>
      </c>
    </row>
    <row r="9844" spans="2:2" x14ac:dyDescent="0.25">
      <c r="B9844">
        <v>2</v>
      </c>
    </row>
    <row r="9845" spans="2:2" x14ac:dyDescent="0.25">
      <c r="B9845">
        <v>1</v>
      </c>
    </row>
    <row r="9846" spans="2:2" x14ac:dyDescent="0.25">
      <c r="B9846">
        <v>6</v>
      </c>
    </row>
    <row r="9847" spans="2:2" x14ac:dyDescent="0.25">
      <c r="B9847">
        <v>2</v>
      </c>
    </row>
    <row r="9848" spans="2:2" x14ac:dyDescent="0.25">
      <c r="B9848">
        <v>1</v>
      </c>
    </row>
    <row r="9849" spans="2:2" x14ac:dyDescent="0.25">
      <c r="B9849">
        <v>20</v>
      </c>
    </row>
    <row r="9850" spans="2:2" x14ac:dyDescent="0.25">
      <c r="B9850">
        <v>5</v>
      </c>
    </row>
    <row r="9851" spans="2:2" x14ac:dyDescent="0.25">
      <c r="B9851">
        <v>5</v>
      </c>
    </row>
    <row r="9852" spans="2:2" x14ac:dyDescent="0.25">
      <c r="B9852">
        <v>2</v>
      </c>
    </row>
    <row r="9853" spans="2:2" x14ac:dyDescent="0.25">
      <c r="B9853">
        <v>23</v>
      </c>
    </row>
    <row r="9854" spans="2:2" x14ac:dyDescent="0.25">
      <c r="B9854">
        <v>5</v>
      </c>
    </row>
    <row r="9855" spans="2:2" x14ac:dyDescent="0.25">
      <c r="B9855">
        <v>7</v>
      </c>
    </row>
    <row r="9856" spans="2:2" x14ac:dyDescent="0.25">
      <c r="B9856">
        <v>1</v>
      </c>
    </row>
    <row r="9857" spans="2:2" x14ac:dyDescent="0.25">
      <c r="B9857">
        <v>16</v>
      </c>
    </row>
    <row r="9858" spans="2:2" x14ac:dyDescent="0.25">
      <c r="B9858">
        <v>62</v>
      </c>
    </row>
    <row r="9859" spans="2:2" x14ac:dyDescent="0.25">
      <c r="B9859">
        <v>4</v>
      </c>
    </row>
    <row r="9860" spans="2:2" x14ac:dyDescent="0.25">
      <c r="B9860">
        <v>11</v>
      </c>
    </row>
    <row r="9861" spans="2:2" x14ac:dyDescent="0.25">
      <c r="B9861">
        <v>5</v>
      </c>
    </row>
    <row r="9862" spans="2:2" x14ac:dyDescent="0.25">
      <c r="B9862">
        <v>2</v>
      </c>
    </row>
    <row r="9863" spans="2:2" x14ac:dyDescent="0.25">
      <c r="B9863">
        <v>5</v>
      </c>
    </row>
    <row r="9864" spans="2:2" x14ac:dyDescent="0.25">
      <c r="B9864">
        <v>6</v>
      </c>
    </row>
    <row r="9865" spans="2:2" x14ac:dyDescent="0.25">
      <c r="B9865">
        <v>25</v>
      </c>
    </row>
    <row r="9866" spans="2:2" x14ac:dyDescent="0.25">
      <c r="B9866">
        <v>15</v>
      </c>
    </row>
    <row r="9867" spans="2:2" x14ac:dyDescent="0.25">
      <c r="B9867">
        <v>32</v>
      </c>
    </row>
    <row r="9868" spans="2:2" x14ac:dyDescent="0.25">
      <c r="B9868">
        <v>35</v>
      </c>
    </row>
    <row r="9869" spans="2:2" x14ac:dyDescent="0.25">
      <c r="B9869">
        <v>6</v>
      </c>
    </row>
    <row r="9870" spans="2:2" x14ac:dyDescent="0.25">
      <c r="B9870">
        <v>15</v>
      </c>
    </row>
    <row r="9871" spans="2:2" x14ac:dyDescent="0.25">
      <c r="B9871">
        <v>62</v>
      </c>
    </row>
    <row r="9872" spans="2:2" x14ac:dyDescent="0.25">
      <c r="B9872">
        <v>1</v>
      </c>
    </row>
    <row r="9873" spans="2:2" x14ac:dyDescent="0.25">
      <c r="B9873">
        <v>10</v>
      </c>
    </row>
    <row r="9874" spans="2:2" x14ac:dyDescent="0.25">
      <c r="B9874">
        <v>12</v>
      </c>
    </row>
    <row r="9875" spans="2:2" x14ac:dyDescent="0.25">
      <c r="B9875">
        <v>3</v>
      </c>
    </row>
    <row r="9876" spans="2:2" x14ac:dyDescent="0.25">
      <c r="B9876">
        <v>14</v>
      </c>
    </row>
    <row r="9877" spans="2:2" x14ac:dyDescent="0.25">
      <c r="B9877">
        <v>5</v>
      </c>
    </row>
    <row r="9878" spans="2:2" x14ac:dyDescent="0.25">
      <c r="B9878">
        <v>2</v>
      </c>
    </row>
    <row r="9879" spans="2:2" x14ac:dyDescent="0.25">
      <c r="B9879">
        <v>4</v>
      </c>
    </row>
    <row r="9880" spans="2:2" x14ac:dyDescent="0.25">
      <c r="B9880">
        <v>7</v>
      </c>
    </row>
    <row r="9881" spans="2:2" x14ac:dyDescent="0.25">
      <c r="B9881">
        <v>2</v>
      </c>
    </row>
    <row r="9882" spans="2:2" x14ac:dyDescent="0.25">
      <c r="B9882">
        <v>32</v>
      </c>
    </row>
    <row r="9883" spans="2:2" x14ac:dyDescent="0.25">
      <c r="B9883">
        <v>2</v>
      </c>
    </row>
    <row r="9884" spans="2:2" x14ac:dyDescent="0.25">
      <c r="B9884">
        <v>18</v>
      </c>
    </row>
    <row r="9885" spans="2:2" x14ac:dyDescent="0.25">
      <c r="B9885">
        <v>1</v>
      </c>
    </row>
    <row r="9886" spans="2:2" x14ac:dyDescent="0.25">
      <c r="B9886">
        <v>20</v>
      </c>
    </row>
    <row r="9887" spans="2:2" x14ac:dyDescent="0.25">
      <c r="B9887">
        <v>2</v>
      </c>
    </row>
    <row r="9888" spans="2:2" x14ac:dyDescent="0.25">
      <c r="B9888">
        <v>15</v>
      </c>
    </row>
    <row r="9889" spans="2:2" x14ac:dyDescent="0.25">
      <c r="B9889">
        <v>15</v>
      </c>
    </row>
    <row r="9890" spans="2:2" x14ac:dyDescent="0.25">
      <c r="B9890">
        <v>15</v>
      </c>
    </row>
    <row r="9891" spans="2:2" x14ac:dyDescent="0.25">
      <c r="B9891">
        <v>1</v>
      </c>
    </row>
    <row r="9892" spans="2:2" x14ac:dyDescent="0.25">
      <c r="B9892">
        <v>2</v>
      </c>
    </row>
    <row r="9893" spans="2:2" x14ac:dyDescent="0.25">
      <c r="B9893">
        <v>19</v>
      </c>
    </row>
    <row r="9894" spans="2:2" x14ac:dyDescent="0.25">
      <c r="B9894">
        <v>4</v>
      </c>
    </row>
    <row r="9895" spans="2:2" x14ac:dyDescent="0.25">
      <c r="B9895">
        <v>18</v>
      </c>
    </row>
    <row r="9896" spans="2:2" x14ac:dyDescent="0.25">
      <c r="B9896">
        <v>32</v>
      </c>
    </row>
    <row r="9897" spans="2:2" x14ac:dyDescent="0.25">
      <c r="B9897">
        <v>37</v>
      </c>
    </row>
    <row r="9898" spans="2:2" x14ac:dyDescent="0.25">
      <c r="B9898">
        <v>13</v>
      </c>
    </row>
    <row r="9899" spans="2:2" x14ac:dyDescent="0.25">
      <c r="B9899">
        <v>17</v>
      </c>
    </row>
    <row r="9900" spans="2:2" x14ac:dyDescent="0.25">
      <c r="B9900">
        <v>62</v>
      </c>
    </row>
    <row r="9901" spans="2:2" x14ac:dyDescent="0.25">
      <c r="B9901">
        <v>7</v>
      </c>
    </row>
    <row r="9902" spans="2:2" x14ac:dyDescent="0.25">
      <c r="B9902">
        <v>7</v>
      </c>
    </row>
    <row r="9903" spans="2:2" x14ac:dyDescent="0.25">
      <c r="B9903">
        <v>1</v>
      </c>
    </row>
    <row r="9904" spans="2:2" x14ac:dyDescent="0.25">
      <c r="B9904">
        <v>7</v>
      </c>
    </row>
    <row r="9905" spans="2:2" x14ac:dyDescent="0.25">
      <c r="B9905">
        <v>1</v>
      </c>
    </row>
    <row r="9906" spans="2:2" x14ac:dyDescent="0.25">
      <c r="B9906">
        <v>3</v>
      </c>
    </row>
    <row r="9907" spans="2:2" x14ac:dyDescent="0.25">
      <c r="B9907">
        <v>22</v>
      </c>
    </row>
    <row r="9908" spans="2:2" x14ac:dyDescent="0.25">
      <c r="B9908">
        <v>10</v>
      </c>
    </row>
    <row r="9909" spans="2:2" x14ac:dyDescent="0.25">
      <c r="B9909">
        <v>1</v>
      </c>
    </row>
    <row r="9910" spans="2:2" x14ac:dyDescent="0.25">
      <c r="B9910">
        <v>2</v>
      </c>
    </row>
    <row r="9911" spans="2:2" x14ac:dyDescent="0.25">
      <c r="B9911">
        <v>5</v>
      </c>
    </row>
    <row r="9912" spans="2:2" x14ac:dyDescent="0.25">
      <c r="B9912">
        <v>5</v>
      </c>
    </row>
    <row r="9913" spans="2:2" x14ac:dyDescent="0.25">
      <c r="B9913">
        <v>25</v>
      </c>
    </row>
    <row r="9914" spans="2:2" x14ac:dyDescent="0.25">
      <c r="B9914">
        <v>14</v>
      </c>
    </row>
    <row r="9915" spans="2:2" x14ac:dyDescent="0.25">
      <c r="B9915">
        <v>4</v>
      </c>
    </row>
    <row r="9916" spans="2:2" x14ac:dyDescent="0.25">
      <c r="B9916">
        <v>5</v>
      </c>
    </row>
    <row r="9917" spans="2:2" x14ac:dyDescent="0.25">
      <c r="B9917">
        <v>2</v>
      </c>
    </row>
    <row r="9918" spans="2:2" x14ac:dyDescent="0.25">
      <c r="B9918">
        <v>1</v>
      </c>
    </row>
    <row r="9919" spans="2:2" x14ac:dyDescent="0.25">
      <c r="B9919">
        <v>3</v>
      </c>
    </row>
    <row r="9920" spans="2:2" x14ac:dyDescent="0.25">
      <c r="B9920">
        <v>17</v>
      </c>
    </row>
    <row r="9921" spans="2:2" x14ac:dyDescent="0.25">
      <c r="B9921">
        <v>1</v>
      </c>
    </row>
    <row r="9922" spans="2:2" x14ac:dyDescent="0.25">
      <c r="B9922">
        <v>20</v>
      </c>
    </row>
    <row r="9923" spans="2:2" x14ac:dyDescent="0.25">
      <c r="B9923">
        <v>5</v>
      </c>
    </row>
    <row r="9924" spans="2:2" x14ac:dyDescent="0.25">
      <c r="B9924">
        <v>5</v>
      </c>
    </row>
    <row r="9925" spans="2:2" x14ac:dyDescent="0.25">
      <c r="B9925">
        <v>8</v>
      </c>
    </row>
    <row r="9926" spans="2:2" x14ac:dyDescent="0.25">
      <c r="B9926">
        <v>5</v>
      </c>
    </row>
    <row r="9927" spans="2:2" x14ac:dyDescent="0.25">
      <c r="B9927">
        <v>4</v>
      </c>
    </row>
    <row r="9928" spans="2:2" x14ac:dyDescent="0.25">
      <c r="B9928">
        <v>9</v>
      </c>
    </row>
    <row r="9929" spans="2:2" x14ac:dyDescent="0.25">
      <c r="B9929">
        <v>39</v>
      </c>
    </row>
    <row r="9930" spans="2:2" x14ac:dyDescent="0.25">
      <c r="B9930">
        <v>7</v>
      </c>
    </row>
    <row r="9931" spans="2:2" x14ac:dyDescent="0.25">
      <c r="B9931">
        <v>6</v>
      </c>
    </row>
    <row r="9932" spans="2:2" x14ac:dyDescent="0.25">
      <c r="B9932">
        <v>1</v>
      </c>
    </row>
    <row r="9933" spans="2:2" x14ac:dyDescent="0.25">
      <c r="B9933">
        <v>22</v>
      </c>
    </row>
    <row r="9934" spans="2:2" x14ac:dyDescent="0.25">
      <c r="B9934">
        <v>4</v>
      </c>
    </row>
    <row r="9935" spans="2:2" x14ac:dyDescent="0.25">
      <c r="B9935">
        <v>29</v>
      </c>
    </row>
    <row r="9936" spans="2:2" x14ac:dyDescent="0.25">
      <c r="B9936">
        <v>1</v>
      </c>
    </row>
    <row r="9937" spans="2:2" x14ac:dyDescent="0.25">
      <c r="B9937">
        <v>22</v>
      </c>
    </row>
    <row r="9938" spans="2:2" x14ac:dyDescent="0.25">
      <c r="B9938">
        <v>2</v>
      </c>
    </row>
    <row r="9939" spans="2:2" x14ac:dyDescent="0.25">
      <c r="B9939">
        <v>6</v>
      </c>
    </row>
    <row r="9940" spans="2:2" x14ac:dyDescent="0.25">
      <c r="B9940">
        <v>1</v>
      </c>
    </row>
    <row r="9941" spans="2:2" x14ac:dyDescent="0.25">
      <c r="B9941">
        <v>3</v>
      </c>
    </row>
    <row r="9942" spans="2:2" x14ac:dyDescent="0.25">
      <c r="B9942">
        <v>2</v>
      </c>
    </row>
    <row r="9943" spans="2:2" x14ac:dyDescent="0.25">
      <c r="B9943">
        <v>4</v>
      </c>
    </row>
    <row r="9944" spans="2:2" x14ac:dyDescent="0.25">
      <c r="B9944">
        <v>6</v>
      </c>
    </row>
    <row r="9945" spans="2:2" x14ac:dyDescent="0.25">
      <c r="B9945">
        <v>9</v>
      </c>
    </row>
    <row r="9946" spans="2:2" x14ac:dyDescent="0.25">
      <c r="B9946">
        <v>1</v>
      </c>
    </row>
    <row r="9947" spans="2:2" x14ac:dyDescent="0.25">
      <c r="B9947">
        <v>3</v>
      </c>
    </row>
    <row r="9948" spans="2:2" x14ac:dyDescent="0.25">
      <c r="B9948">
        <v>7</v>
      </c>
    </row>
    <row r="9949" spans="2:2" x14ac:dyDescent="0.25">
      <c r="B9949">
        <v>23</v>
      </c>
    </row>
    <row r="9950" spans="2:2" x14ac:dyDescent="0.25">
      <c r="B9950">
        <v>25</v>
      </c>
    </row>
    <row r="9951" spans="2:2" x14ac:dyDescent="0.25">
      <c r="B9951">
        <v>25</v>
      </c>
    </row>
    <row r="9952" spans="2:2" x14ac:dyDescent="0.25">
      <c r="B9952">
        <v>18</v>
      </c>
    </row>
    <row r="9953" spans="2:2" x14ac:dyDescent="0.25">
      <c r="B9953">
        <v>2</v>
      </c>
    </row>
    <row r="9954" spans="2:2" x14ac:dyDescent="0.25">
      <c r="B9954">
        <v>4</v>
      </c>
    </row>
    <row r="9955" spans="2:2" x14ac:dyDescent="0.25">
      <c r="B9955">
        <v>1</v>
      </c>
    </row>
    <row r="9956" spans="2:2" x14ac:dyDescent="0.25">
      <c r="B9956">
        <v>7</v>
      </c>
    </row>
    <row r="9957" spans="2:2" x14ac:dyDescent="0.25">
      <c r="B9957">
        <v>6</v>
      </c>
    </row>
    <row r="9958" spans="2:2" x14ac:dyDescent="0.25">
      <c r="B9958">
        <v>2</v>
      </c>
    </row>
    <row r="9959" spans="2:2" x14ac:dyDescent="0.25">
      <c r="B9959">
        <v>13</v>
      </c>
    </row>
    <row r="9960" spans="2:2" x14ac:dyDescent="0.25">
      <c r="B9960">
        <v>1</v>
      </c>
    </row>
    <row r="9961" spans="2:2" x14ac:dyDescent="0.25">
      <c r="B9961">
        <v>2</v>
      </c>
    </row>
    <row r="9962" spans="2:2" x14ac:dyDescent="0.25">
      <c r="B9962">
        <v>19</v>
      </c>
    </row>
    <row r="9963" spans="2:2" x14ac:dyDescent="0.25">
      <c r="B9963">
        <v>1</v>
      </c>
    </row>
    <row r="9964" spans="2:2" x14ac:dyDescent="0.25">
      <c r="B9964">
        <v>9</v>
      </c>
    </row>
    <row r="9965" spans="2:2" x14ac:dyDescent="0.25">
      <c r="B9965">
        <v>62</v>
      </c>
    </row>
    <row r="9966" spans="2:2" x14ac:dyDescent="0.25">
      <c r="B9966">
        <v>2</v>
      </c>
    </row>
    <row r="9967" spans="2:2" x14ac:dyDescent="0.25">
      <c r="B9967">
        <v>17</v>
      </c>
    </row>
    <row r="9968" spans="2:2" x14ac:dyDescent="0.25">
      <c r="B9968">
        <v>5</v>
      </c>
    </row>
    <row r="9969" spans="2:2" x14ac:dyDescent="0.25">
      <c r="B9969">
        <v>25</v>
      </c>
    </row>
    <row r="9970" spans="2:2" x14ac:dyDescent="0.25">
      <c r="B9970">
        <v>5</v>
      </c>
    </row>
    <row r="9971" spans="2:2" x14ac:dyDescent="0.25">
      <c r="B9971">
        <v>1</v>
      </c>
    </row>
    <row r="9972" spans="2:2" x14ac:dyDescent="0.25">
      <c r="B9972">
        <v>1</v>
      </c>
    </row>
    <row r="9973" spans="2:2" x14ac:dyDescent="0.25">
      <c r="B9973">
        <v>17</v>
      </c>
    </row>
    <row r="9974" spans="2:2" x14ac:dyDescent="0.25">
      <c r="B9974">
        <v>1</v>
      </c>
    </row>
    <row r="9975" spans="2:2" x14ac:dyDescent="0.25">
      <c r="B9975">
        <v>15</v>
      </c>
    </row>
    <row r="9976" spans="2:2" x14ac:dyDescent="0.25">
      <c r="B9976">
        <v>2</v>
      </c>
    </row>
    <row r="9977" spans="2:2" x14ac:dyDescent="0.25">
      <c r="B9977">
        <v>7</v>
      </c>
    </row>
    <row r="9978" spans="2:2" x14ac:dyDescent="0.25">
      <c r="B9978">
        <v>4</v>
      </c>
    </row>
    <row r="9979" spans="2:2" x14ac:dyDescent="0.25">
      <c r="B9979">
        <v>4</v>
      </c>
    </row>
    <row r="9980" spans="2:2" x14ac:dyDescent="0.25">
      <c r="B9980">
        <v>3</v>
      </c>
    </row>
    <row r="9981" spans="2:2" x14ac:dyDescent="0.25">
      <c r="B9981">
        <v>10</v>
      </c>
    </row>
    <row r="9982" spans="2:2" x14ac:dyDescent="0.25">
      <c r="B9982">
        <v>4</v>
      </c>
    </row>
    <row r="9983" spans="2:2" x14ac:dyDescent="0.25">
      <c r="B9983">
        <v>5</v>
      </c>
    </row>
    <row r="9984" spans="2:2" x14ac:dyDescent="0.25">
      <c r="B9984">
        <v>1</v>
      </c>
    </row>
    <row r="9985" spans="2:2" x14ac:dyDescent="0.25">
      <c r="B9985">
        <v>2</v>
      </c>
    </row>
    <row r="9986" spans="2:2" x14ac:dyDescent="0.25">
      <c r="B9986">
        <v>1</v>
      </c>
    </row>
    <row r="9987" spans="2:2" x14ac:dyDescent="0.25">
      <c r="B9987">
        <v>37</v>
      </c>
    </row>
    <row r="9988" spans="2:2" x14ac:dyDescent="0.25">
      <c r="B9988">
        <v>62</v>
      </c>
    </row>
    <row r="9989" spans="2:2" x14ac:dyDescent="0.25">
      <c r="B9989">
        <v>11</v>
      </c>
    </row>
    <row r="9990" spans="2:2" x14ac:dyDescent="0.25">
      <c r="B9990">
        <v>12</v>
      </c>
    </row>
    <row r="9991" spans="2:2" x14ac:dyDescent="0.25">
      <c r="B9991">
        <v>32</v>
      </c>
    </row>
    <row r="9992" spans="2:2" x14ac:dyDescent="0.25">
      <c r="B9992">
        <v>2</v>
      </c>
    </row>
    <row r="9993" spans="2:2" x14ac:dyDescent="0.25">
      <c r="B9993">
        <v>3</v>
      </c>
    </row>
    <row r="9994" spans="2:2" x14ac:dyDescent="0.25">
      <c r="B9994">
        <v>1</v>
      </c>
    </row>
    <row r="9995" spans="2:2" x14ac:dyDescent="0.25">
      <c r="B9995">
        <v>18</v>
      </c>
    </row>
    <row r="9996" spans="2:2" x14ac:dyDescent="0.25">
      <c r="B9996">
        <v>2</v>
      </c>
    </row>
    <row r="9997" spans="2:2" x14ac:dyDescent="0.25">
      <c r="B9997">
        <v>8</v>
      </c>
    </row>
    <row r="9998" spans="2:2" x14ac:dyDescent="0.25">
      <c r="B9998">
        <v>2</v>
      </c>
    </row>
    <row r="9999" spans="2:2" x14ac:dyDescent="0.25">
      <c r="B9999">
        <v>14</v>
      </c>
    </row>
    <row r="10000" spans="2:2" x14ac:dyDescent="0.25">
      <c r="B10000">
        <v>55</v>
      </c>
    </row>
    <row r="10001" spans="2:2" x14ac:dyDescent="0.25">
      <c r="B10001">
        <v>35</v>
      </c>
    </row>
    <row r="10002" spans="2:2" x14ac:dyDescent="0.25">
      <c r="B10002">
        <v>8</v>
      </c>
    </row>
    <row r="10003" spans="2:2" x14ac:dyDescent="0.25">
      <c r="B10003">
        <v>10</v>
      </c>
    </row>
    <row r="10004" spans="2:2" x14ac:dyDescent="0.25">
      <c r="B10004">
        <v>5</v>
      </c>
    </row>
    <row r="10005" spans="2:2" x14ac:dyDescent="0.25">
      <c r="B10005">
        <v>13</v>
      </c>
    </row>
    <row r="10006" spans="2:2" x14ac:dyDescent="0.25">
      <c r="B10006">
        <v>29</v>
      </c>
    </row>
    <row r="10007" spans="2:2" x14ac:dyDescent="0.25">
      <c r="B10007">
        <v>4</v>
      </c>
    </row>
    <row r="10008" spans="2:2" x14ac:dyDescent="0.25">
      <c r="B10008">
        <v>3</v>
      </c>
    </row>
    <row r="10009" spans="2:2" x14ac:dyDescent="0.25">
      <c r="B10009">
        <v>3</v>
      </c>
    </row>
    <row r="10010" spans="2:2" x14ac:dyDescent="0.25">
      <c r="B10010">
        <v>19</v>
      </c>
    </row>
    <row r="10011" spans="2:2" x14ac:dyDescent="0.25">
      <c r="B10011">
        <v>12</v>
      </c>
    </row>
    <row r="10012" spans="2:2" x14ac:dyDescent="0.25">
      <c r="B10012">
        <v>6</v>
      </c>
    </row>
    <row r="10013" spans="2:2" x14ac:dyDescent="0.25">
      <c r="B10013">
        <v>5</v>
      </c>
    </row>
    <row r="10014" spans="2:2" x14ac:dyDescent="0.25">
      <c r="B10014">
        <v>14</v>
      </c>
    </row>
    <row r="10015" spans="2:2" x14ac:dyDescent="0.25">
      <c r="B10015">
        <v>4</v>
      </c>
    </row>
    <row r="10016" spans="2:2" x14ac:dyDescent="0.25">
      <c r="B10016">
        <v>1</v>
      </c>
    </row>
    <row r="10017" spans="2:2" x14ac:dyDescent="0.25">
      <c r="B10017">
        <v>10</v>
      </c>
    </row>
    <row r="10018" spans="2:2" x14ac:dyDescent="0.25">
      <c r="B10018">
        <v>23</v>
      </c>
    </row>
    <row r="10019" spans="2:2" x14ac:dyDescent="0.25">
      <c r="B10019">
        <v>5</v>
      </c>
    </row>
    <row r="10020" spans="2:2" x14ac:dyDescent="0.25">
      <c r="B10020">
        <v>4</v>
      </c>
    </row>
    <row r="10021" spans="2:2" x14ac:dyDescent="0.25">
      <c r="B10021">
        <v>31</v>
      </c>
    </row>
    <row r="10022" spans="2:2" x14ac:dyDescent="0.25">
      <c r="B10022">
        <v>2</v>
      </c>
    </row>
    <row r="10023" spans="2:2" x14ac:dyDescent="0.25">
      <c r="B10023">
        <v>4</v>
      </c>
    </row>
    <row r="10024" spans="2:2" x14ac:dyDescent="0.25">
      <c r="B10024">
        <v>9</v>
      </c>
    </row>
    <row r="10025" spans="2:2" x14ac:dyDescent="0.25">
      <c r="B10025">
        <v>2</v>
      </c>
    </row>
    <row r="10026" spans="2:2" x14ac:dyDescent="0.25">
      <c r="B10026">
        <v>4</v>
      </c>
    </row>
    <row r="10027" spans="2:2" x14ac:dyDescent="0.25">
      <c r="B10027">
        <v>5</v>
      </c>
    </row>
    <row r="10028" spans="2:2" x14ac:dyDescent="0.25">
      <c r="B10028">
        <v>4</v>
      </c>
    </row>
    <row r="10029" spans="2:2" x14ac:dyDescent="0.25">
      <c r="B10029">
        <v>12</v>
      </c>
    </row>
    <row r="10030" spans="2:2" x14ac:dyDescent="0.25">
      <c r="B10030">
        <v>32</v>
      </c>
    </row>
    <row r="10031" spans="2:2" x14ac:dyDescent="0.25">
      <c r="B10031">
        <v>11</v>
      </c>
    </row>
    <row r="10032" spans="2:2" x14ac:dyDescent="0.25">
      <c r="B10032">
        <v>6</v>
      </c>
    </row>
    <row r="10033" spans="2:2" x14ac:dyDescent="0.25">
      <c r="B10033">
        <v>62</v>
      </c>
    </row>
    <row r="10034" spans="2:2" x14ac:dyDescent="0.25">
      <c r="B10034">
        <v>5</v>
      </c>
    </row>
    <row r="10035" spans="2:2" x14ac:dyDescent="0.25">
      <c r="B10035">
        <v>11</v>
      </c>
    </row>
    <row r="10036" spans="2:2" x14ac:dyDescent="0.25">
      <c r="B10036">
        <v>1</v>
      </c>
    </row>
    <row r="10037" spans="2:2" x14ac:dyDescent="0.25">
      <c r="B10037">
        <v>4</v>
      </c>
    </row>
    <row r="10038" spans="2:2" x14ac:dyDescent="0.25">
      <c r="B10038">
        <v>34</v>
      </c>
    </row>
    <row r="10039" spans="2:2" x14ac:dyDescent="0.25">
      <c r="B10039">
        <v>2</v>
      </c>
    </row>
    <row r="10040" spans="2:2" x14ac:dyDescent="0.25">
      <c r="B10040">
        <v>2</v>
      </c>
    </row>
    <row r="10041" spans="2:2" x14ac:dyDescent="0.25">
      <c r="B10041">
        <v>13</v>
      </c>
    </row>
    <row r="10042" spans="2:2" x14ac:dyDescent="0.25">
      <c r="B10042">
        <v>6</v>
      </c>
    </row>
    <row r="10043" spans="2:2" x14ac:dyDescent="0.25">
      <c r="B10043">
        <v>11</v>
      </c>
    </row>
    <row r="10044" spans="2:2" x14ac:dyDescent="0.25">
      <c r="B10044">
        <v>3</v>
      </c>
    </row>
    <row r="10045" spans="2:2" x14ac:dyDescent="0.25">
      <c r="B10045">
        <v>12</v>
      </c>
    </row>
    <row r="10046" spans="2:2" x14ac:dyDescent="0.25">
      <c r="B10046">
        <v>5</v>
      </c>
    </row>
    <row r="10047" spans="2:2" x14ac:dyDescent="0.25">
      <c r="B10047">
        <v>3</v>
      </c>
    </row>
    <row r="10048" spans="2:2" x14ac:dyDescent="0.25">
      <c r="B10048">
        <v>2</v>
      </c>
    </row>
    <row r="10049" spans="2:2" x14ac:dyDescent="0.25">
      <c r="B10049">
        <v>19</v>
      </c>
    </row>
    <row r="10050" spans="2:2" x14ac:dyDescent="0.25">
      <c r="B10050">
        <v>5</v>
      </c>
    </row>
    <row r="10051" spans="2:2" x14ac:dyDescent="0.25">
      <c r="B10051">
        <v>7</v>
      </c>
    </row>
    <row r="10052" spans="2:2" x14ac:dyDescent="0.25">
      <c r="B10052">
        <v>2</v>
      </c>
    </row>
    <row r="10053" spans="2:2" x14ac:dyDescent="0.25">
      <c r="B10053">
        <v>3</v>
      </c>
    </row>
    <row r="10054" spans="2:2" x14ac:dyDescent="0.25">
      <c r="B10054">
        <v>13</v>
      </c>
    </row>
    <row r="10055" spans="2:2" x14ac:dyDescent="0.25">
      <c r="B10055">
        <v>5</v>
      </c>
    </row>
    <row r="10056" spans="2:2" x14ac:dyDescent="0.25">
      <c r="B10056">
        <v>2</v>
      </c>
    </row>
    <row r="10057" spans="2:2" x14ac:dyDescent="0.25">
      <c r="B10057">
        <v>18</v>
      </c>
    </row>
    <row r="10058" spans="2:2" x14ac:dyDescent="0.25">
      <c r="B10058">
        <v>2</v>
      </c>
    </row>
    <row r="10059" spans="2:2" x14ac:dyDescent="0.25">
      <c r="B10059">
        <v>20</v>
      </c>
    </row>
    <row r="10060" spans="2:2" x14ac:dyDescent="0.25">
      <c r="B10060">
        <v>5</v>
      </c>
    </row>
    <row r="10061" spans="2:2" x14ac:dyDescent="0.25">
      <c r="B10061">
        <v>6</v>
      </c>
    </row>
    <row r="10062" spans="2:2" x14ac:dyDescent="0.25">
      <c r="B10062">
        <v>11</v>
      </c>
    </row>
    <row r="10063" spans="2:2" x14ac:dyDescent="0.25">
      <c r="B10063">
        <v>7</v>
      </c>
    </row>
    <row r="10064" spans="2:2" x14ac:dyDescent="0.25">
      <c r="B10064">
        <v>3</v>
      </c>
    </row>
    <row r="10065" spans="2:2" x14ac:dyDescent="0.25">
      <c r="B10065">
        <v>9</v>
      </c>
    </row>
    <row r="10066" spans="2:2" x14ac:dyDescent="0.25">
      <c r="B10066">
        <v>14</v>
      </c>
    </row>
    <row r="10067" spans="2:2" x14ac:dyDescent="0.25">
      <c r="B10067">
        <v>2</v>
      </c>
    </row>
    <row r="10068" spans="2:2" x14ac:dyDescent="0.25">
      <c r="B10068">
        <v>15</v>
      </c>
    </row>
    <row r="10069" spans="2:2" x14ac:dyDescent="0.25">
      <c r="B10069">
        <v>12</v>
      </c>
    </row>
    <row r="10070" spans="2:2" x14ac:dyDescent="0.25">
      <c r="B10070">
        <v>14</v>
      </c>
    </row>
    <row r="10071" spans="2:2" x14ac:dyDescent="0.25">
      <c r="B10071">
        <v>37</v>
      </c>
    </row>
    <row r="10072" spans="2:2" x14ac:dyDescent="0.25">
      <c r="B10072">
        <v>12</v>
      </c>
    </row>
    <row r="10073" spans="2:2" x14ac:dyDescent="0.25">
      <c r="B10073">
        <v>55</v>
      </c>
    </row>
    <row r="10074" spans="2:2" x14ac:dyDescent="0.25">
      <c r="B10074">
        <v>9</v>
      </c>
    </row>
    <row r="10075" spans="2:2" x14ac:dyDescent="0.25">
      <c r="B10075">
        <v>13</v>
      </c>
    </row>
    <row r="10076" spans="2:2" x14ac:dyDescent="0.25">
      <c r="B10076">
        <v>3</v>
      </c>
    </row>
    <row r="10077" spans="2:2" x14ac:dyDescent="0.25">
      <c r="B10077">
        <v>32</v>
      </c>
    </row>
    <row r="10078" spans="2:2" x14ac:dyDescent="0.25">
      <c r="B10078">
        <v>2</v>
      </c>
    </row>
    <row r="10079" spans="2:2" x14ac:dyDescent="0.25">
      <c r="B10079">
        <v>7</v>
      </c>
    </row>
    <row r="10080" spans="2:2" x14ac:dyDescent="0.25">
      <c r="B10080">
        <v>8</v>
      </c>
    </row>
    <row r="10081" spans="2:2" x14ac:dyDescent="0.25">
      <c r="B10081">
        <v>4</v>
      </c>
    </row>
    <row r="10082" spans="2:2" x14ac:dyDescent="0.25">
      <c r="B10082">
        <v>20</v>
      </c>
    </row>
    <row r="10083" spans="2:2" x14ac:dyDescent="0.25">
      <c r="B10083">
        <v>20</v>
      </c>
    </row>
    <row r="10084" spans="2:2" x14ac:dyDescent="0.25">
      <c r="B10084">
        <v>2</v>
      </c>
    </row>
    <row r="10085" spans="2:2" x14ac:dyDescent="0.25">
      <c r="B10085">
        <v>4</v>
      </c>
    </row>
    <row r="10086" spans="2:2" x14ac:dyDescent="0.25">
      <c r="B10086">
        <v>2</v>
      </c>
    </row>
    <row r="10087" spans="2:2" x14ac:dyDescent="0.25">
      <c r="B10087">
        <v>2</v>
      </c>
    </row>
    <row r="10088" spans="2:2" x14ac:dyDescent="0.25">
      <c r="B10088">
        <v>55</v>
      </c>
    </row>
    <row r="10089" spans="2:2" x14ac:dyDescent="0.25">
      <c r="B10089">
        <v>1</v>
      </c>
    </row>
    <row r="10090" spans="2:2" x14ac:dyDescent="0.25">
      <c r="B10090">
        <v>2</v>
      </c>
    </row>
    <row r="10091" spans="2:2" x14ac:dyDescent="0.25">
      <c r="B10091">
        <v>37</v>
      </c>
    </row>
    <row r="10092" spans="2:2" x14ac:dyDescent="0.25">
      <c r="B10092">
        <v>15</v>
      </c>
    </row>
    <row r="10093" spans="2:2" x14ac:dyDescent="0.25">
      <c r="B10093">
        <v>6</v>
      </c>
    </row>
    <row r="10094" spans="2:2" x14ac:dyDescent="0.25">
      <c r="B10094">
        <v>55</v>
      </c>
    </row>
    <row r="10095" spans="2:2" x14ac:dyDescent="0.25">
      <c r="B10095">
        <v>2</v>
      </c>
    </row>
    <row r="10096" spans="2:2" x14ac:dyDescent="0.25">
      <c r="B10096">
        <v>9</v>
      </c>
    </row>
    <row r="10097" spans="2:2" x14ac:dyDescent="0.25">
      <c r="B10097">
        <v>12</v>
      </c>
    </row>
    <row r="10098" spans="2:2" x14ac:dyDescent="0.25">
      <c r="B10098">
        <v>5</v>
      </c>
    </row>
    <row r="10099" spans="2:2" x14ac:dyDescent="0.25">
      <c r="B10099">
        <v>4</v>
      </c>
    </row>
    <row r="10100" spans="2:2" x14ac:dyDescent="0.25">
      <c r="B10100">
        <v>8</v>
      </c>
    </row>
    <row r="10101" spans="2:2" x14ac:dyDescent="0.25">
      <c r="B10101">
        <v>5</v>
      </c>
    </row>
    <row r="10102" spans="2:2" x14ac:dyDescent="0.25">
      <c r="B10102">
        <v>19</v>
      </c>
    </row>
    <row r="10103" spans="2:2" x14ac:dyDescent="0.25">
      <c r="B10103">
        <v>23</v>
      </c>
    </row>
    <row r="10104" spans="2:2" x14ac:dyDescent="0.25">
      <c r="B10104">
        <v>3</v>
      </c>
    </row>
    <row r="10105" spans="2:2" x14ac:dyDescent="0.25">
      <c r="B10105">
        <v>15</v>
      </c>
    </row>
    <row r="10106" spans="2:2" x14ac:dyDescent="0.25">
      <c r="B10106">
        <v>2</v>
      </c>
    </row>
    <row r="10107" spans="2:2" x14ac:dyDescent="0.25">
      <c r="B10107">
        <v>21</v>
      </c>
    </row>
    <row r="10108" spans="2:2" x14ac:dyDescent="0.25">
      <c r="B10108">
        <v>3</v>
      </c>
    </row>
    <row r="10109" spans="2:2" x14ac:dyDescent="0.25">
      <c r="B10109">
        <v>2</v>
      </c>
    </row>
    <row r="10110" spans="2:2" x14ac:dyDescent="0.25">
      <c r="B10110">
        <v>11</v>
      </c>
    </row>
    <row r="10111" spans="2:2" x14ac:dyDescent="0.25">
      <c r="B10111">
        <v>1</v>
      </c>
    </row>
    <row r="10112" spans="2:2" x14ac:dyDescent="0.25">
      <c r="B10112">
        <v>6</v>
      </c>
    </row>
    <row r="10113" spans="2:2" x14ac:dyDescent="0.25">
      <c r="B10113">
        <v>10</v>
      </c>
    </row>
    <row r="10114" spans="2:2" x14ac:dyDescent="0.25">
      <c r="B10114">
        <v>11</v>
      </c>
    </row>
    <row r="10115" spans="2:2" x14ac:dyDescent="0.25">
      <c r="B10115">
        <v>37</v>
      </c>
    </row>
    <row r="10116" spans="2:2" x14ac:dyDescent="0.25">
      <c r="B10116">
        <v>2</v>
      </c>
    </row>
    <row r="10117" spans="2:2" x14ac:dyDescent="0.25">
      <c r="B10117">
        <v>1</v>
      </c>
    </row>
    <row r="10118" spans="2:2" x14ac:dyDescent="0.25">
      <c r="B10118">
        <v>14</v>
      </c>
    </row>
    <row r="10119" spans="2:2" x14ac:dyDescent="0.25">
      <c r="B10119">
        <v>15</v>
      </c>
    </row>
    <row r="10120" spans="2:2" x14ac:dyDescent="0.25">
      <c r="B10120">
        <v>8</v>
      </c>
    </row>
    <row r="10121" spans="2:2" x14ac:dyDescent="0.25">
      <c r="B10121">
        <v>2</v>
      </c>
    </row>
    <row r="10122" spans="2:2" x14ac:dyDescent="0.25">
      <c r="B10122">
        <v>7</v>
      </c>
    </row>
    <row r="10123" spans="2:2" x14ac:dyDescent="0.25">
      <c r="B10123">
        <v>23</v>
      </c>
    </row>
    <row r="10124" spans="2:2" x14ac:dyDescent="0.25">
      <c r="B10124">
        <v>25</v>
      </c>
    </row>
    <row r="10125" spans="2:2" x14ac:dyDescent="0.25">
      <c r="B10125">
        <v>62</v>
      </c>
    </row>
    <row r="10126" spans="2:2" x14ac:dyDescent="0.25">
      <c r="B10126">
        <v>4</v>
      </c>
    </row>
    <row r="10127" spans="2:2" x14ac:dyDescent="0.25">
      <c r="B10127">
        <v>6</v>
      </c>
    </row>
    <row r="10128" spans="2:2" x14ac:dyDescent="0.25">
      <c r="B10128">
        <v>10</v>
      </c>
    </row>
    <row r="10129" spans="2:2" x14ac:dyDescent="0.25">
      <c r="B10129">
        <v>2</v>
      </c>
    </row>
    <row r="10130" spans="2:2" x14ac:dyDescent="0.25">
      <c r="B10130">
        <v>19</v>
      </c>
    </row>
    <row r="10131" spans="2:2" x14ac:dyDescent="0.25">
      <c r="B10131">
        <v>17</v>
      </c>
    </row>
    <row r="10132" spans="2:2" x14ac:dyDescent="0.25">
      <c r="B10132">
        <v>7</v>
      </c>
    </row>
    <row r="10133" spans="2:2" x14ac:dyDescent="0.25">
      <c r="B10133">
        <v>5</v>
      </c>
    </row>
    <row r="10134" spans="2:2" x14ac:dyDescent="0.25">
      <c r="B10134">
        <v>1</v>
      </c>
    </row>
    <row r="10135" spans="2:2" x14ac:dyDescent="0.25">
      <c r="B10135">
        <v>8</v>
      </c>
    </row>
    <row r="10136" spans="2:2" x14ac:dyDescent="0.25">
      <c r="B10136">
        <v>5</v>
      </c>
    </row>
    <row r="10137" spans="2:2" x14ac:dyDescent="0.25">
      <c r="B10137">
        <v>3</v>
      </c>
    </row>
    <row r="10138" spans="2:2" x14ac:dyDescent="0.25">
      <c r="B10138">
        <v>4</v>
      </c>
    </row>
    <row r="10139" spans="2:2" x14ac:dyDescent="0.25">
      <c r="B10139">
        <v>1</v>
      </c>
    </row>
    <row r="10140" spans="2:2" x14ac:dyDescent="0.25">
      <c r="B10140">
        <v>1</v>
      </c>
    </row>
    <row r="10141" spans="2:2" x14ac:dyDescent="0.25">
      <c r="B10141">
        <v>5</v>
      </c>
    </row>
    <row r="10142" spans="2:2" x14ac:dyDescent="0.25">
      <c r="B10142">
        <v>16</v>
      </c>
    </row>
    <row r="10143" spans="2:2" x14ac:dyDescent="0.25">
      <c r="B10143">
        <v>32</v>
      </c>
    </row>
    <row r="10144" spans="2:2" x14ac:dyDescent="0.25">
      <c r="B10144">
        <v>13</v>
      </c>
    </row>
    <row r="10145" spans="2:2" x14ac:dyDescent="0.25">
      <c r="B10145">
        <v>8</v>
      </c>
    </row>
    <row r="10146" spans="2:2" x14ac:dyDescent="0.25">
      <c r="B10146">
        <v>2</v>
      </c>
    </row>
    <row r="10147" spans="2:2" x14ac:dyDescent="0.25">
      <c r="B10147">
        <v>3</v>
      </c>
    </row>
    <row r="10148" spans="2:2" x14ac:dyDescent="0.25">
      <c r="B10148">
        <v>37</v>
      </c>
    </row>
    <row r="10149" spans="2:2" x14ac:dyDescent="0.25">
      <c r="B10149">
        <v>3</v>
      </c>
    </row>
    <row r="10150" spans="2:2" x14ac:dyDescent="0.25">
      <c r="B10150">
        <v>5</v>
      </c>
    </row>
    <row r="10151" spans="2:2" x14ac:dyDescent="0.25">
      <c r="B10151">
        <v>2</v>
      </c>
    </row>
    <row r="10152" spans="2:2" x14ac:dyDescent="0.25">
      <c r="B10152">
        <v>18</v>
      </c>
    </row>
    <row r="10153" spans="2:2" x14ac:dyDescent="0.25">
      <c r="B10153">
        <v>5</v>
      </c>
    </row>
    <row r="10154" spans="2:2" x14ac:dyDescent="0.25">
      <c r="B10154">
        <v>13</v>
      </c>
    </row>
    <row r="10155" spans="2:2" x14ac:dyDescent="0.25">
      <c r="B10155">
        <v>11</v>
      </c>
    </row>
    <row r="10156" spans="2:2" x14ac:dyDescent="0.25">
      <c r="B10156">
        <v>18</v>
      </c>
    </row>
    <row r="10157" spans="2:2" x14ac:dyDescent="0.25">
      <c r="B10157">
        <v>1</v>
      </c>
    </row>
    <row r="10158" spans="2:2" x14ac:dyDescent="0.25">
      <c r="B10158">
        <v>62</v>
      </c>
    </row>
    <row r="10159" spans="2:2" x14ac:dyDescent="0.25">
      <c r="B10159">
        <v>6</v>
      </c>
    </row>
    <row r="10160" spans="2:2" x14ac:dyDescent="0.25">
      <c r="B10160">
        <v>25</v>
      </c>
    </row>
    <row r="10161" spans="2:2" x14ac:dyDescent="0.25">
      <c r="B10161">
        <v>8</v>
      </c>
    </row>
    <row r="10162" spans="2:2" x14ac:dyDescent="0.25">
      <c r="B10162">
        <v>9</v>
      </c>
    </row>
    <row r="10163" spans="2:2" x14ac:dyDescent="0.25">
      <c r="B10163">
        <v>2</v>
      </c>
    </row>
    <row r="10164" spans="2:2" x14ac:dyDescent="0.25">
      <c r="B10164">
        <v>2</v>
      </c>
    </row>
    <row r="10165" spans="2:2" x14ac:dyDescent="0.25">
      <c r="B10165">
        <v>5</v>
      </c>
    </row>
    <row r="10166" spans="2:2" x14ac:dyDescent="0.25">
      <c r="B10166">
        <v>19</v>
      </c>
    </row>
    <row r="10167" spans="2:2" x14ac:dyDescent="0.25">
      <c r="B10167">
        <v>11</v>
      </c>
    </row>
    <row r="10168" spans="2:2" x14ac:dyDescent="0.25">
      <c r="B10168">
        <v>19</v>
      </c>
    </row>
    <row r="10169" spans="2:2" x14ac:dyDescent="0.25">
      <c r="B10169">
        <v>8</v>
      </c>
    </row>
    <row r="10170" spans="2:2" x14ac:dyDescent="0.25">
      <c r="B10170">
        <v>20</v>
      </c>
    </row>
    <row r="10171" spans="2:2" x14ac:dyDescent="0.25">
      <c r="B10171">
        <v>3</v>
      </c>
    </row>
    <row r="10172" spans="2:2" x14ac:dyDescent="0.25">
      <c r="B10172">
        <v>12</v>
      </c>
    </row>
    <row r="10173" spans="2:2" x14ac:dyDescent="0.25">
      <c r="B10173">
        <v>3</v>
      </c>
    </row>
    <row r="10174" spans="2:2" x14ac:dyDescent="0.25">
      <c r="B10174">
        <v>1</v>
      </c>
    </row>
    <row r="10175" spans="2:2" x14ac:dyDescent="0.25">
      <c r="B10175">
        <v>35</v>
      </c>
    </row>
    <row r="10176" spans="2:2" x14ac:dyDescent="0.25">
      <c r="B10176">
        <v>22</v>
      </c>
    </row>
    <row r="10177" spans="2:2" x14ac:dyDescent="0.25">
      <c r="B10177">
        <v>7</v>
      </c>
    </row>
    <row r="10178" spans="2:2" x14ac:dyDescent="0.25">
      <c r="B10178">
        <v>1</v>
      </c>
    </row>
    <row r="10179" spans="2:2" x14ac:dyDescent="0.25">
      <c r="B10179">
        <v>1</v>
      </c>
    </row>
    <row r="10180" spans="2:2" x14ac:dyDescent="0.25">
      <c r="B10180">
        <v>2</v>
      </c>
    </row>
    <row r="10181" spans="2:2" x14ac:dyDescent="0.25">
      <c r="B10181">
        <v>4</v>
      </c>
    </row>
    <row r="10182" spans="2:2" x14ac:dyDescent="0.25">
      <c r="B10182">
        <v>10</v>
      </c>
    </row>
    <row r="10183" spans="2:2" x14ac:dyDescent="0.25">
      <c r="B10183">
        <v>2</v>
      </c>
    </row>
    <row r="10184" spans="2:2" x14ac:dyDescent="0.25">
      <c r="B10184">
        <v>3</v>
      </c>
    </row>
    <row r="10185" spans="2:2" x14ac:dyDescent="0.25">
      <c r="B10185">
        <v>17</v>
      </c>
    </row>
    <row r="10186" spans="2:2" x14ac:dyDescent="0.25">
      <c r="B10186">
        <v>6</v>
      </c>
    </row>
    <row r="10187" spans="2:2" x14ac:dyDescent="0.25">
      <c r="B10187">
        <v>13</v>
      </c>
    </row>
    <row r="10188" spans="2:2" x14ac:dyDescent="0.25">
      <c r="B10188">
        <v>21</v>
      </c>
    </row>
    <row r="10189" spans="2:2" x14ac:dyDescent="0.25">
      <c r="B10189">
        <v>5</v>
      </c>
    </row>
    <row r="10190" spans="2:2" x14ac:dyDescent="0.25">
      <c r="B10190">
        <v>15</v>
      </c>
    </row>
    <row r="10191" spans="2:2" x14ac:dyDescent="0.25">
      <c r="B10191">
        <v>6</v>
      </c>
    </row>
    <row r="10192" spans="2:2" x14ac:dyDescent="0.25">
      <c r="B10192">
        <v>5</v>
      </c>
    </row>
    <row r="10193" spans="2:2" x14ac:dyDescent="0.25">
      <c r="B10193">
        <v>7</v>
      </c>
    </row>
    <row r="10194" spans="2:2" x14ac:dyDescent="0.25">
      <c r="B10194">
        <v>4</v>
      </c>
    </row>
    <row r="10195" spans="2:2" x14ac:dyDescent="0.25">
      <c r="B10195">
        <v>1</v>
      </c>
    </row>
    <row r="10196" spans="2:2" x14ac:dyDescent="0.25">
      <c r="B10196">
        <v>6</v>
      </c>
    </row>
    <row r="10197" spans="2:2" x14ac:dyDescent="0.25">
      <c r="B10197">
        <v>6</v>
      </c>
    </row>
    <row r="10198" spans="2:2" x14ac:dyDescent="0.25">
      <c r="B10198">
        <v>1</v>
      </c>
    </row>
    <row r="10199" spans="2:2" x14ac:dyDescent="0.25">
      <c r="B10199">
        <v>22</v>
      </c>
    </row>
    <row r="10200" spans="2:2" x14ac:dyDescent="0.25">
      <c r="B10200">
        <v>8</v>
      </c>
    </row>
    <row r="10201" spans="2:2" x14ac:dyDescent="0.25">
      <c r="B10201">
        <v>1</v>
      </c>
    </row>
    <row r="10202" spans="2:2" x14ac:dyDescent="0.25">
      <c r="B10202">
        <v>2</v>
      </c>
    </row>
    <row r="10203" spans="2:2" x14ac:dyDescent="0.25">
      <c r="B10203">
        <v>55</v>
      </c>
    </row>
    <row r="10204" spans="2:2" x14ac:dyDescent="0.25">
      <c r="B10204">
        <v>5</v>
      </c>
    </row>
    <row r="10205" spans="2:2" x14ac:dyDescent="0.25">
      <c r="B10205">
        <v>14</v>
      </c>
    </row>
    <row r="10206" spans="2:2" x14ac:dyDescent="0.25">
      <c r="B10206">
        <v>1</v>
      </c>
    </row>
    <row r="10207" spans="2:2" x14ac:dyDescent="0.25">
      <c r="B10207">
        <v>49</v>
      </c>
    </row>
    <row r="10208" spans="2:2" x14ac:dyDescent="0.25">
      <c r="B10208">
        <v>3</v>
      </c>
    </row>
    <row r="10209" spans="2:2" x14ac:dyDescent="0.25">
      <c r="B10209">
        <v>1</v>
      </c>
    </row>
    <row r="10210" spans="2:2" x14ac:dyDescent="0.25">
      <c r="B10210">
        <v>32</v>
      </c>
    </row>
    <row r="10211" spans="2:2" x14ac:dyDescent="0.25">
      <c r="B10211">
        <v>20</v>
      </c>
    </row>
    <row r="10212" spans="2:2" x14ac:dyDescent="0.25">
      <c r="B10212">
        <v>20</v>
      </c>
    </row>
    <row r="10213" spans="2:2" x14ac:dyDescent="0.25">
      <c r="B10213">
        <v>1</v>
      </c>
    </row>
    <row r="10214" spans="2:2" x14ac:dyDescent="0.25">
      <c r="B10214">
        <v>3</v>
      </c>
    </row>
    <row r="10215" spans="2:2" x14ac:dyDescent="0.25">
      <c r="B10215">
        <v>12</v>
      </c>
    </row>
    <row r="10216" spans="2:2" x14ac:dyDescent="0.25">
      <c r="B10216">
        <v>3</v>
      </c>
    </row>
    <row r="10217" spans="2:2" x14ac:dyDescent="0.25">
      <c r="B10217">
        <v>19</v>
      </c>
    </row>
    <row r="10218" spans="2:2" x14ac:dyDescent="0.25">
      <c r="B10218">
        <v>5</v>
      </c>
    </row>
    <row r="10219" spans="2:2" x14ac:dyDescent="0.25">
      <c r="B10219">
        <v>2</v>
      </c>
    </row>
    <row r="10220" spans="2:2" x14ac:dyDescent="0.25">
      <c r="B10220">
        <v>15</v>
      </c>
    </row>
    <row r="10221" spans="2:2" x14ac:dyDescent="0.25">
      <c r="B10221">
        <v>5</v>
      </c>
    </row>
    <row r="10222" spans="2:2" x14ac:dyDescent="0.25">
      <c r="B10222">
        <v>3</v>
      </c>
    </row>
    <row r="10223" spans="2:2" x14ac:dyDescent="0.25">
      <c r="B10223">
        <v>15</v>
      </c>
    </row>
    <row r="10224" spans="2:2" x14ac:dyDescent="0.25">
      <c r="B10224">
        <v>37</v>
      </c>
    </row>
    <row r="10225" spans="2:2" x14ac:dyDescent="0.25">
      <c r="B10225">
        <v>6</v>
      </c>
    </row>
    <row r="10226" spans="2:2" x14ac:dyDescent="0.25">
      <c r="B10226">
        <v>32</v>
      </c>
    </row>
    <row r="10227" spans="2:2" x14ac:dyDescent="0.25">
      <c r="B10227">
        <v>1</v>
      </c>
    </row>
    <row r="10228" spans="2:2" x14ac:dyDescent="0.25">
      <c r="B10228">
        <v>25</v>
      </c>
    </row>
    <row r="10229" spans="2:2" x14ac:dyDescent="0.25">
      <c r="B10229">
        <v>12</v>
      </c>
    </row>
    <row r="10230" spans="2:2" x14ac:dyDescent="0.25">
      <c r="B10230">
        <v>3</v>
      </c>
    </row>
    <row r="10231" spans="2:2" x14ac:dyDescent="0.25">
      <c r="B10231">
        <v>18</v>
      </c>
    </row>
    <row r="10232" spans="2:2" x14ac:dyDescent="0.25">
      <c r="B10232">
        <v>12</v>
      </c>
    </row>
    <row r="10233" spans="2:2" x14ac:dyDescent="0.25">
      <c r="B10233">
        <v>10</v>
      </c>
    </row>
    <row r="10234" spans="2:2" x14ac:dyDescent="0.25">
      <c r="B10234">
        <v>4</v>
      </c>
    </row>
    <row r="10235" spans="2:2" x14ac:dyDescent="0.25">
      <c r="B10235">
        <v>1</v>
      </c>
    </row>
    <row r="10236" spans="2:2" x14ac:dyDescent="0.25">
      <c r="B10236">
        <v>3</v>
      </c>
    </row>
    <row r="10237" spans="2:2" x14ac:dyDescent="0.25">
      <c r="B10237">
        <v>32</v>
      </c>
    </row>
    <row r="10238" spans="2:2" x14ac:dyDescent="0.25">
      <c r="B10238">
        <v>12</v>
      </c>
    </row>
    <row r="10239" spans="2:2" x14ac:dyDescent="0.25">
      <c r="B10239">
        <v>11</v>
      </c>
    </row>
    <row r="10240" spans="2:2" x14ac:dyDescent="0.25">
      <c r="B10240">
        <v>11</v>
      </c>
    </row>
    <row r="10241" spans="2:2" x14ac:dyDescent="0.25">
      <c r="B10241">
        <v>7</v>
      </c>
    </row>
    <row r="10242" spans="2:2" x14ac:dyDescent="0.25">
      <c r="B10242">
        <v>2</v>
      </c>
    </row>
    <row r="10243" spans="2:2" x14ac:dyDescent="0.25">
      <c r="B10243">
        <v>23</v>
      </c>
    </row>
    <row r="10244" spans="2:2" x14ac:dyDescent="0.25">
      <c r="B10244">
        <v>17</v>
      </c>
    </row>
    <row r="10245" spans="2:2" x14ac:dyDescent="0.25">
      <c r="B10245">
        <v>11</v>
      </c>
    </row>
    <row r="10246" spans="2:2" x14ac:dyDescent="0.25">
      <c r="B10246">
        <v>29</v>
      </c>
    </row>
    <row r="10247" spans="2:2" x14ac:dyDescent="0.25">
      <c r="B10247">
        <v>28</v>
      </c>
    </row>
    <row r="10248" spans="2:2" x14ac:dyDescent="0.25">
      <c r="B10248">
        <v>12</v>
      </c>
    </row>
    <row r="10249" spans="2:2" x14ac:dyDescent="0.25">
      <c r="B10249">
        <v>12</v>
      </c>
    </row>
    <row r="10250" spans="2:2" x14ac:dyDescent="0.25">
      <c r="B10250">
        <v>5</v>
      </c>
    </row>
    <row r="10251" spans="2:2" x14ac:dyDescent="0.25">
      <c r="B10251">
        <v>1</v>
      </c>
    </row>
    <row r="10252" spans="2:2" x14ac:dyDescent="0.25">
      <c r="B10252">
        <v>8</v>
      </c>
    </row>
    <row r="10253" spans="2:2" x14ac:dyDescent="0.25">
      <c r="B10253">
        <v>3</v>
      </c>
    </row>
    <row r="10254" spans="2:2" x14ac:dyDescent="0.25">
      <c r="B10254">
        <v>23</v>
      </c>
    </row>
    <row r="10255" spans="2:2" x14ac:dyDescent="0.25">
      <c r="B10255">
        <v>10</v>
      </c>
    </row>
    <row r="10256" spans="2:2" x14ac:dyDescent="0.25">
      <c r="B10256">
        <v>13</v>
      </c>
    </row>
    <row r="10257" spans="2:2" x14ac:dyDescent="0.25">
      <c r="B10257">
        <v>10</v>
      </c>
    </row>
    <row r="10258" spans="2:2" x14ac:dyDescent="0.25">
      <c r="B10258">
        <v>62</v>
      </c>
    </row>
    <row r="10259" spans="2:2" x14ac:dyDescent="0.25">
      <c r="B10259">
        <v>11</v>
      </c>
    </row>
    <row r="10260" spans="2:2" x14ac:dyDescent="0.25">
      <c r="B10260">
        <v>4</v>
      </c>
    </row>
    <row r="10261" spans="2:2" x14ac:dyDescent="0.25">
      <c r="B10261">
        <v>35</v>
      </c>
    </row>
    <row r="10262" spans="2:2" x14ac:dyDescent="0.25">
      <c r="B10262">
        <v>16</v>
      </c>
    </row>
    <row r="10263" spans="2:2" x14ac:dyDescent="0.25">
      <c r="B10263">
        <v>2</v>
      </c>
    </row>
    <row r="10264" spans="2:2" x14ac:dyDescent="0.25">
      <c r="B10264">
        <v>13</v>
      </c>
    </row>
    <row r="10265" spans="2:2" x14ac:dyDescent="0.25">
      <c r="B10265">
        <v>18</v>
      </c>
    </row>
    <row r="10266" spans="2:2" x14ac:dyDescent="0.25">
      <c r="B10266">
        <v>1</v>
      </c>
    </row>
    <row r="10267" spans="2:2" x14ac:dyDescent="0.25">
      <c r="B10267">
        <v>15</v>
      </c>
    </row>
    <row r="10268" spans="2:2" x14ac:dyDescent="0.25">
      <c r="B10268">
        <v>1</v>
      </c>
    </row>
    <row r="10269" spans="2:2" x14ac:dyDescent="0.25">
      <c r="B10269">
        <v>8</v>
      </c>
    </row>
    <row r="10270" spans="2:2" x14ac:dyDescent="0.25">
      <c r="B10270">
        <v>22</v>
      </c>
    </row>
    <row r="10271" spans="2:2" x14ac:dyDescent="0.25">
      <c r="B10271">
        <v>10</v>
      </c>
    </row>
    <row r="10272" spans="2:2" x14ac:dyDescent="0.25">
      <c r="B10272">
        <v>26</v>
      </c>
    </row>
    <row r="10273" spans="2:2" x14ac:dyDescent="0.25">
      <c r="B10273">
        <v>2</v>
      </c>
    </row>
    <row r="10274" spans="2:2" x14ac:dyDescent="0.25">
      <c r="B10274">
        <v>3</v>
      </c>
    </row>
    <row r="10275" spans="2:2" x14ac:dyDescent="0.25">
      <c r="B10275">
        <v>5</v>
      </c>
    </row>
    <row r="10276" spans="2:2" x14ac:dyDescent="0.25">
      <c r="B10276">
        <v>10</v>
      </c>
    </row>
    <row r="10277" spans="2:2" x14ac:dyDescent="0.25">
      <c r="B10277">
        <v>2</v>
      </c>
    </row>
    <row r="10278" spans="2:2" x14ac:dyDescent="0.25">
      <c r="B10278">
        <v>2</v>
      </c>
    </row>
    <row r="10279" spans="2:2" x14ac:dyDescent="0.25">
      <c r="B10279">
        <v>35</v>
      </c>
    </row>
    <row r="10280" spans="2:2" x14ac:dyDescent="0.25">
      <c r="B10280">
        <v>25</v>
      </c>
    </row>
    <row r="10281" spans="2:2" x14ac:dyDescent="0.25">
      <c r="B10281">
        <v>20</v>
      </c>
    </row>
    <row r="10282" spans="2:2" x14ac:dyDescent="0.25">
      <c r="B10282">
        <v>18</v>
      </c>
    </row>
    <row r="10283" spans="2:2" x14ac:dyDescent="0.25">
      <c r="B10283">
        <v>13</v>
      </c>
    </row>
    <row r="10284" spans="2:2" x14ac:dyDescent="0.25">
      <c r="B10284">
        <v>5</v>
      </c>
    </row>
    <row r="10285" spans="2:2" x14ac:dyDescent="0.25">
      <c r="B10285">
        <v>10</v>
      </c>
    </row>
    <row r="10286" spans="2:2" x14ac:dyDescent="0.25">
      <c r="B10286">
        <v>23</v>
      </c>
    </row>
    <row r="10287" spans="2:2" x14ac:dyDescent="0.25">
      <c r="B10287">
        <v>5</v>
      </c>
    </row>
    <row r="10288" spans="2:2" x14ac:dyDescent="0.25">
      <c r="B10288">
        <v>4</v>
      </c>
    </row>
    <row r="10289" spans="2:2" x14ac:dyDescent="0.25">
      <c r="B10289">
        <v>12</v>
      </c>
    </row>
    <row r="10290" spans="2:2" x14ac:dyDescent="0.25">
      <c r="B10290">
        <v>5</v>
      </c>
    </row>
    <row r="10291" spans="2:2" x14ac:dyDescent="0.25">
      <c r="B10291">
        <v>35</v>
      </c>
    </row>
    <row r="10292" spans="2:2" x14ac:dyDescent="0.25">
      <c r="B10292">
        <v>5</v>
      </c>
    </row>
    <row r="10293" spans="2:2" x14ac:dyDescent="0.25">
      <c r="B10293">
        <v>2</v>
      </c>
    </row>
    <row r="10294" spans="2:2" x14ac:dyDescent="0.25">
      <c r="B10294">
        <v>16</v>
      </c>
    </row>
    <row r="10295" spans="2:2" x14ac:dyDescent="0.25">
      <c r="B10295">
        <v>23</v>
      </c>
    </row>
    <row r="10296" spans="2:2" x14ac:dyDescent="0.25">
      <c r="B10296">
        <v>8</v>
      </c>
    </row>
    <row r="10297" spans="2:2" x14ac:dyDescent="0.25">
      <c r="B10297">
        <v>49</v>
      </c>
    </row>
    <row r="10298" spans="2:2" x14ac:dyDescent="0.25">
      <c r="B10298">
        <v>12</v>
      </c>
    </row>
    <row r="10299" spans="2:2" x14ac:dyDescent="0.25">
      <c r="B10299">
        <v>8</v>
      </c>
    </row>
    <row r="10300" spans="2:2" x14ac:dyDescent="0.25">
      <c r="B10300">
        <v>2</v>
      </c>
    </row>
    <row r="10301" spans="2:2" x14ac:dyDescent="0.25">
      <c r="B10301">
        <v>10</v>
      </c>
    </row>
    <row r="10302" spans="2:2" x14ac:dyDescent="0.25">
      <c r="B10302">
        <v>6</v>
      </c>
    </row>
    <row r="10303" spans="2:2" x14ac:dyDescent="0.25">
      <c r="B10303">
        <v>21</v>
      </c>
    </row>
    <row r="10304" spans="2:2" x14ac:dyDescent="0.25">
      <c r="B10304">
        <v>19</v>
      </c>
    </row>
    <row r="10305" spans="2:2" x14ac:dyDescent="0.25">
      <c r="B10305">
        <v>9</v>
      </c>
    </row>
    <row r="10306" spans="2:2" x14ac:dyDescent="0.25">
      <c r="B10306">
        <v>17</v>
      </c>
    </row>
    <row r="10307" spans="2:2" x14ac:dyDescent="0.25">
      <c r="B10307">
        <v>2</v>
      </c>
    </row>
    <row r="10308" spans="2:2" x14ac:dyDescent="0.25">
      <c r="B10308">
        <v>7</v>
      </c>
    </row>
    <row r="10309" spans="2:2" x14ac:dyDescent="0.25">
      <c r="B10309">
        <v>4</v>
      </c>
    </row>
    <row r="10310" spans="2:2" x14ac:dyDescent="0.25">
      <c r="B10310">
        <v>2</v>
      </c>
    </row>
    <row r="10311" spans="2:2" x14ac:dyDescent="0.25">
      <c r="B10311">
        <v>17</v>
      </c>
    </row>
    <row r="10312" spans="2:2" x14ac:dyDescent="0.25">
      <c r="B10312">
        <v>12</v>
      </c>
    </row>
    <row r="10313" spans="2:2" x14ac:dyDescent="0.25">
      <c r="B10313">
        <v>4</v>
      </c>
    </row>
    <row r="10314" spans="2:2" x14ac:dyDescent="0.25">
      <c r="B10314">
        <v>5</v>
      </c>
    </row>
    <row r="10315" spans="2:2" x14ac:dyDescent="0.25">
      <c r="B10315">
        <v>26</v>
      </c>
    </row>
    <row r="10316" spans="2:2" x14ac:dyDescent="0.25">
      <c r="B10316">
        <v>15</v>
      </c>
    </row>
    <row r="10317" spans="2:2" x14ac:dyDescent="0.25">
      <c r="B10317">
        <v>1</v>
      </c>
    </row>
    <row r="10318" spans="2:2" x14ac:dyDescent="0.25">
      <c r="B10318">
        <v>1</v>
      </c>
    </row>
    <row r="10319" spans="2:2" x14ac:dyDescent="0.25">
      <c r="B10319">
        <v>13</v>
      </c>
    </row>
    <row r="10320" spans="2:2" x14ac:dyDescent="0.25">
      <c r="B10320">
        <v>3</v>
      </c>
    </row>
    <row r="10321" spans="2:2" x14ac:dyDescent="0.25">
      <c r="B10321">
        <v>14</v>
      </c>
    </row>
    <row r="10322" spans="2:2" x14ac:dyDescent="0.25">
      <c r="B10322">
        <v>3</v>
      </c>
    </row>
    <row r="10323" spans="2:2" x14ac:dyDescent="0.25">
      <c r="B10323">
        <v>1</v>
      </c>
    </row>
    <row r="10324" spans="2:2" x14ac:dyDescent="0.25">
      <c r="B10324">
        <v>3</v>
      </c>
    </row>
    <row r="10325" spans="2:2" x14ac:dyDescent="0.25">
      <c r="B10325">
        <v>1</v>
      </c>
    </row>
    <row r="10326" spans="2:2" x14ac:dyDescent="0.25">
      <c r="B10326">
        <v>7</v>
      </c>
    </row>
    <row r="10327" spans="2:2" x14ac:dyDescent="0.25">
      <c r="B10327">
        <v>10</v>
      </c>
    </row>
    <row r="10328" spans="2:2" x14ac:dyDescent="0.25">
      <c r="B10328">
        <v>10</v>
      </c>
    </row>
    <row r="10329" spans="2:2" x14ac:dyDescent="0.25">
      <c r="B10329">
        <v>25</v>
      </c>
    </row>
    <row r="10330" spans="2:2" x14ac:dyDescent="0.25">
      <c r="B10330">
        <v>1</v>
      </c>
    </row>
    <row r="10331" spans="2:2" x14ac:dyDescent="0.25">
      <c r="B10331">
        <v>49</v>
      </c>
    </row>
    <row r="10332" spans="2:2" x14ac:dyDescent="0.25">
      <c r="B10332">
        <v>4</v>
      </c>
    </row>
    <row r="10333" spans="2:2" x14ac:dyDescent="0.25">
      <c r="B10333">
        <v>15</v>
      </c>
    </row>
    <row r="10334" spans="2:2" x14ac:dyDescent="0.25">
      <c r="B10334">
        <v>1</v>
      </c>
    </row>
    <row r="10335" spans="2:2" x14ac:dyDescent="0.25">
      <c r="B10335">
        <v>3</v>
      </c>
    </row>
    <row r="10336" spans="2:2" x14ac:dyDescent="0.25">
      <c r="B10336">
        <v>10</v>
      </c>
    </row>
    <row r="10337" spans="2:2" x14ac:dyDescent="0.25">
      <c r="B10337">
        <v>7</v>
      </c>
    </row>
    <row r="10338" spans="2:2" x14ac:dyDescent="0.25">
      <c r="B10338">
        <v>2</v>
      </c>
    </row>
    <row r="10339" spans="2:2" x14ac:dyDescent="0.25">
      <c r="B10339">
        <v>4</v>
      </c>
    </row>
    <row r="10340" spans="2:2" x14ac:dyDescent="0.25">
      <c r="B10340">
        <v>6</v>
      </c>
    </row>
    <row r="10341" spans="2:2" x14ac:dyDescent="0.25">
      <c r="B10341">
        <v>2</v>
      </c>
    </row>
    <row r="10342" spans="2:2" x14ac:dyDescent="0.25">
      <c r="B10342">
        <v>6</v>
      </c>
    </row>
    <row r="10343" spans="2:2" x14ac:dyDescent="0.25">
      <c r="B10343">
        <v>2</v>
      </c>
    </row>
    <row r="10344" spans="2:2" x14ac:dyDescent="0.25">
      <c r="B10344">
        <v>23</v>
      </c>
    </row>
    <row r="10345" spans="2:2" x14ac:dyDescent="0.25">
      <c r="B10345">
        <v>6</v>
      </c>
    </row>
    <row r="10346" spans="2:2" x14ac:dyDescent="0.25">
      <c r="B10346">
        <v>4</v>
      </c>
    </row>
    <row r="10347" spans="2:2" x14ac:dyDescent="0.25">
      <c r="B10347">
        <v>5</v>
      </c>
    </row>
    <row r="10348" spans="2:2" x14ac:dyDescent="0.25">
      <c r="B10348">
        <v>3</v>
      </c>
    </row>
    <row r="10349" spans="2:2" x14ac:dyDescent="0.25">
      <c r="B10349">
        <v>15</v>
      </c>
    </row>
    <row r="10350" spans="2:2" x14ac:dyDescent="0.25">
      <c r="B10350">
        <v>1</v>
      </c>
    </row>
    <row r="10351" spans="2:2" x14ac:dyDescent="0.25">
      <c r="B10351">
        <v>1</v>
      </c>
    </row>
    <row r="10352" spans="2:2" x14ac:dyDescent="0.25">
      <c r="B10352">
        <v>3</v>
      </c>
    </row>
    <row r="10353" spans="2:2" x14ac:dyDescent="0.25">
      <c r="B10353">
        <v>10</v>
      </c>
    </row>
    <row r="10354" spans="2:2" x14ac:dyDescent="0.25">
      <c r="B10354">
        <v>18</v>
      </c>
    </row>
    <row r="10355" spans="2:2" x14ac:dyDescent="0.25">
      <c r="B10355">
        <v>1</v>
      </c>
    </row>
    <row r="10356" spans="2:2" x14ac:dyDescent="0.25">
      <c r="B10356">
        <v>19</v>
      </c>
    </row>
    <row r="10357" spans="2:2" x14ac:dyDescent="0.25">
      <c r="B10357">
        <v>15</v>
      </c>
    </row>
    <row r="10358" spans="2:2" x14ac:dyDescent="0.25">
      <c r="B10358">
        <v>13</v>
      </c>
    </row>
    <row r="10359" spans="2:2" x14ac:dyDescent="0.25">
      <c r="B10359">
        <v>18</v>
      </c>
    </row>
    <row r="10360" spans="2:2" x14ac:dyDescent="0.25">
      <c r="B10360">
        <v>4</v>
      </c>
    </row>
    <row r="10361" spans="2:2" x14ac:dyDescent="0.25">
      <c r="B10361">
        <v>37</v>
      </c>
    </row>
    <row r="10362" spans="2:2" x14ac:dyDescent="0.25">
      <c r="B10362">
        <v>4</v>
      </c>
    </row>
    <row r="10363" spans="2:2" x14ac:dyDescent="0.25">
      <c r="B10363">
        <v>23</v>
      </c>
    </row>
    <row r="10364" spans="2:2" x14ac:dyDescent="0.25">
      <c r="B10364">
        <v>7</v>
      </c>
    </row>
    <row r="10365" spans="2:2" x14ac:dyDescent="0.25">
      <c r="B10365">
        <v>5</v>
      </c>
    </row>
    <row r="10366" spans="2:2" x14ac:dyDescent="0.25">
      <c r="B10366">
        <v>13</v>
      </c>
    </row>
    <row r="10367" spans="2:2" x14ac:dyDescent="0.25">
      <c r="B10367">
        <v>37</v>
      </c>
    </row>
    <row r="10368" spans="2:2" x14ac:dyDescent="0.25">
      <c r="B10368">
        <v>4</v>
      </c>
    </row>
    <row r="10369" spans="2:2" x14ac:dyDescent="0.25">
      <c r="B10369">
        <v>7</v>
      </c>
    </row>
    <row r="10370" spans="2:2" x14ac:dyDescent="0.25">
      <c r="B10370">
        <v>10</v>
      </c>
    </row>
    <row r="10371" spans="2:2" x14ac:dyDescent="0.25">
      <c r="B10371">
        <v>1</v>
      </c>
    </row>
    <row r="10372" spans="2:2" x14ac:dyDescent="0.25">
      <c r="B10372">
        <v>5</v>
      </c>
    </row>
    <row r="10373" spans="2:2" x14ac:dyDescent="0.25">
      <c r="B10373">
        <v>6</v>
      </c>
    </row>
    <row r="10374" spans="2:2" x14ac:dyDescent="0.25">
      <c r="B10374">
        <v>5</v>
      </c>
    </row>
    <row r="10375" spans="2:2" x14ac:dyDescent="0.25">
      <c r="B10375">
        <v>35</v>
      </c>
    </row>
    <row r="10376" spans="2:2" x14ac:dyDescent="0.25">
      <c r="B10376">
        <v>2</v>
      </c>
    </row>
    <row r="10377" spans="2:2" x14ac:dyDescent="0.25">
      <c r="B10377">
        <v>39</v>
      </c>
    </row>
    <row r="10378" spans="2:2" x14ac:dyDescent="0.25">
      <c r="B10378">
        <v>12</v>
      </c>
    </row>
    <row r="10379" spans="2:2" x14ac:dyDescent="0.25">
      <c r="B10379">
        <v>4</v>
      </c>
    </row>
    <row r="10380" spans="2:2" x14ac:dyDescent="0.25">
      <c r="B10380">
        <v>2</v>
      </c>
    </row>
    <row r="10381" spans="2:2" x14ac:dyDescent="0.25">
      <c r="B10381">
        <v>14</v>
      </c>
    </row>
    <row r="10382" spans="2:2" x14ac:dyDescent="0.25">
      <c r="B10382">
        <v>9</v>
      </c>
    </row>
    <row r="10383" spans="2:2" x14ac:dyDescent="0.25">
      <c r="B10383">
        <v>4</v>
      </c>
    </row>
    <row r="10384" spans="2:2" x14ac:dyDescent="0.25">
      <c r="B10384">
        <v>13</v>
      </c>
    </row>
    <row r="10385" spans="2:2" x14ac:dyDescent="0.25">
      <c r="B10385">
        <v>12</v>
      </c>
    </row>
    <row r="10386" spans="2:2" x14ac:dyDescent="0.25">
      <c r="B10386">
        <v>5</v>
      </c>
    </row>
    <row r="10387" spans="2:2" x14ac:dyDescent="0.25">
      <c r="B10387">
        <v>2</v>
      </c>
    </row>
    <row r="10388" spans="2:2" x14ac:dyDescent="0.25">
      <c r="B10388">
        <v>1</v>
      </c>
    </row>
    <row r="10389" spans="2:2" x14ac:dyDescent="0.25">
      <c r="B10389">
        <v>1</v>
      </c>
    </row>
    <row r="10390" spans="2:2" x14ac:dyDescent="0.25">
      <c r="B10390">
        <v>62</v>
      </c>
    </row>
    <row r="10391" spans="2:2" x14ac:dyDescent="0.25">
      <c r="B10391">
        <v>2</v>
      </c>
    </row>
    <row r="10392" spans="2:2" x14ac:dyDescent="0.25">
      <c r="B10392">
        <v>8</v>
      </c>
    </row>
    <row r="10393" spans="2:2" x14ac:dyDescent="0.25">
      <c r="B10393">
        <v>10</v>
      </c>
    </row>
    <row r="10394" spans="2:2" x14ac:dyDescent="0.25">
      <c r="B10394">
        <v>4</v>
      </c>
    </row>
    <row r="10395" spans="2:2" x14ac:dyDescent="0.25">
      <c r="B10395">
        <v>2</v>
      </c>
    </row>
    <row r="10396" spans="2:2" x14ac:dyDescent="0.25">
      <c r="B10396">
        <v>31</v>
      </c>
    </row>
    <row r="10397" spans="2:2" x14ac:dyDescent="0.25">
      <c r="B10397">
        <v>32</v>
      </c>
    </row>
    <row r="10398" spans="2:2" x14ac:dyDescent="0.25">
      <c r="B10398">
        <v>1</v>
      </c>
    </row>
    <row r="10399" spans="2:2" x14ac:dyDescent="0.25">
      <c r="B10399">
        <v>4</v>
      </c>
    </row>
    <row r="10400" spans="2:2" x14ac:dyDescent="0.25">
      <c r="B10400">
        <v>5</v>
      </c>
    </row>
    <row r="10401" spans="2:2" x14ac:dyDescent="0.25">
      <c r="B10401">
        <v>1</v>
      </c>
    </row>
    <row r="10402" spans="2:2" x14ac:dyDescent="0.25">
      <c r="B10402">
        <v>2</v>
      </c>
    </row>
    <row r="10403" spans="2:2" x14ac:dyDescent="0.25">
      <c r="B10403">
        <v>32</v>
      </c>
    </row>
    <row r="10404" spans="2:2" x14ac:dyDescent="0.25">
      <c r="B10404">
        <v>6</v>
      </c>
    </row>
    <row r="10405" spans="2:2" x14ac:dyDescent="0.25">
      <c r="B10405">
        <v>17</v>
      </c>
    </row>
    <row r="10406" spans="2:2" x14ac:dyDescent="0.25">
      <c r="B10406">
        <v>55</v>
      </c>
    </row>
    <row r="10407" spans="2:2" x14ac:dyDescent="0.25">
      <c r="B10407">
        <v>3</v>
      </c>
    </row>
    <row r="10408" spans="2:2" x14ac:dyDescent="0.25">
      <c r="B10408">
        <v>15</v>
      </c>
    </row>
    <row r="10409" spans="2:2" x14ac:dyDescent="0.25">
      <c r="B10409">
        <v>20</v>
      </c>
    </row>
    <row r="10410" spans="2:2" x14ac:dyDescent="0.25">
      <c r="B10410">
        <v>37</v>
      </c>
    </row>
    <row r="10411" spans="2:2" x14ac:dyDescent="0.25">
      <c r="B10411">
        <v>8</v>
      </c>
    </row>
    <row r="10412" spans="2:2" x14ac:dyDescent="0.25">
      <c r="B10412">
        <v>3</v>
      </c>
    </row>
    <row r="10413" spans="2:2" x14ac:dyDescent="0.25">
      <c r="B10413">
        <v>3</v>
      </c>
    </row>
    <row r="10414" spans="2:2" x14ac:dyDescent="0.25">
      <c r="B10414">
        <v>7</v>
      </c>
    </row>
    <row r="10415" spans="2:2" x14ac:dyDescent="0.25">
      <c r="B10415">
        <v>1</v>
      </c>
    </row>
    <row r="10416" spans="2:2" x14ac:dyDescent="0.25">
      <c r="B10416">
        <v>26</v>
      </c>
    </row>
    <row r="10417" spans="2:2" x14ac:dyDescent="0.25">
      <c r="B10417">
        <v>23</v>
      </c>
    </row>
    <row r="10418" spans="2:2" x14ac:dyDescent="0.25">
      <c r="B10418">
        <v>5</v>
      </c>
    </row>
    <row r="10419" spans="2:2" x14ac:dyDescent="0.25">
      <c r="B10419">
        <v>8</v>
      </c>
    </row>
    <row r="10420" spans="2:2" x14ac:dyDescent="0.25">
      <c r="B10420">
        <v>1</v>
      </c>
    </row>
    <row r="10421" spans="2:2" x14ac:dyDescent="0.25">
      <c r="B10421">
        <v>8</v>
      </c>
    </row>
    <row r="10422" spans="2:2" x14ac:dyDescent="0.25">
      <c r="B10422">
        <v>9</v>
      </c>
    </row>
    <row r="10423" spans="2:2" x14ac:dyDescent="0.25">
      <c r="B10423">
        <v>3</v>
      </c>
    </row>
    <row r="10424" spans="2:2" x14ac:dyDescent="0.25">
      <c r="B10424">
        <v>6</v>
      </c>
    </row>
    <row r="10425" spans="2:2" x14ac:dyDescent="0.25">
      <c r="B10425">
        <v>4</v>
      </c>
    </row>
    <row r="10426" spans="2:2" x14ac:dyDescent="0.25">
      <c r="B10426">
        <v>12</v>
      </c>
    </row>
    <row r="10427" spans="2:2" x14ac:dyDescent="0.25">
      <c r="B10427">
        <v>13</v>
      </c>
    </row>
    <row r="10428" spans="2:2" x14ac:dyDescent="0.25">
      <c r="B10428">
        <v>35</v>
      </c>
    </row>
    <row r="10429" spans="2:2" x14ac:dyDescent="0.25">
      <c r="B10429">
        <v>4</v>
      </c>
    </row>
    <row r="10430" spans="2:2" x14ac:dyDescent="0.25">
      <c r="B10430">
        <v>3</v>
      </c>
    </row>
    <row r="10431" spans="2:2" x14ac:dyDescent="0.25">
      <c r="B10431">
        <v>25</v>
      </c>
    </row>
    <row r="10432" spans="2:2" x14ac:dyDescent="0.25">
      <c r="B10432">
        <v>6</v>
      </c>
    </row>
    <row r="10433" spans="2:2" x14ac:dyDescent="0.25">
      <c r="B10433">
        <v>23</v>
      </c>
    </row>
    <row r="10434" spans="2:2" x14ac:dyDescent="0.25">
      <c r="B10434">
        <v>29</v>
      </c>
    </row>
    <row r="10435" spans="2:2" x14ac:dyDescent="0.25">
      <c r="B10435">
        <v>15</v>
      </c>
    </row>
    <row r="10436" spans="2:2" x14ac:dyDescent="0.25">
      <c r="B10436">
        <v>3</v>
      </c>
    </row>
    <row r="10437" spans="2:2" x14ac:dyDescent="0.25">
      <c r="B10437">
        <v>1</v>
      </c>
    </row>
    <row r="10438" spans="2:2" x14ac:dyDescent="0.25">
      <c r="B10438">
        <v>25</v>
      </c>
    </row>
    <row r="10439" spans="2:2" x14ac:dyDescent="0.25">
      <c r="B10439">
        <v>62</v>
      </c>
    </row>
    <row r="10440" spans="2:2" x14ac:dyDescent="0.25">
      <c r="B10440">
        <v>11</v>
      </c>
    </row>
    <row r="10441" spans="2:2" x14ac:dyDescent="0.25">
      <c r="B10441">
        <v>14</v>
      </c>
    </row>
    <row r="10442" spans="2:2" x14ac:dyDescent="0.25">
      <c r="B10442">
        <v>5</v>
      </c>
    </row>
    <row r="10443" spans="2:2" x14ac:dyDescent="0.25">
      <c r="B10443">
        <v>9</v>
      </c>
    </row>
    <row r="10444" spans="2:2" x14ac:dyDescent="0.25">
      <c r="B10444">
        <v>22</v>
      </c>
    </row>
    <row r="10445" spans="2:2" x14ac:dyDescent="0.25">
      <c r="B10445">
        <v>23</v>
      </c>
    </row>
    <row r="10446" spans="2:2" x14ac:dyDescent="0.25">
      <c r="B10446">
        <v>1</v>
      </c>
    </row>
    <row r="10447" spans="2:2" x14ac:dyDescent="0.25">
      <c r="B10447">
        <v>7</v>
      </c>
    </row>
    <row r="10448" spans="2:2" x14ac:dyDescent="0.25">
      <c r="B10448">
        <v>6</v>
      </c>
    </row>
    <row r="10449" spans="2:2" x14ac:dyDescent="0.25">
      <c r="B10449">
        <v>2</v>
      </c>
    </row>
    <row r="10450" spans="2:2" x14ac:dyDescent="0.25">
      <c r="B10450">
        <v>11</v>
      </c>
    </row>
    <row r="10451" spans="2:2" x14ac:dyDescent="0.25">
      <c r="B10451">
        <v>5</v>
      </c>
    </row>
    <row r="10452" spans="2:2" x14ac:dyDescent="0.25">
      <c r="B10452">
        <v>2</v>
      </c>
    </row>
    <row r="10453" spans="2:2" x14ac:dyDescent="0.25">
      <c r="B10453">
        <v>10</v>
      </c>
    </row>
    <row r="10454" spans="2:2" x14ac:dyDescent="0.25">
      <c r="B10454">
        <v>2</v>
      </c>
    </row>
    <row r="10455" spans="2:2" x14ac:dyDescent="0.25">
      <c r="B10455">
        <v>1</v>
      </c>
    </row>
    <row r="10456" spans="2:2" x14ac:dyDescent="0.25">
      <c r="B10456">
        <v>1</v>
      </c>
    </row>
    <row r="10457" spans="2:2" x14ac:dyDescent="0.25">
      <c r="B10457">
        <v>5</v>
      </c>
    </row>
    <row r="10458" spans="2:2" x14ac:dyDescent="0.25">
      <c r="B10458">
        <v>15</v>
      </c>
    </row>
    <row r="10459" spans="2:2" x14ac:dyDescent="0.25">
      <c r="B10459">
        <v>49</v>
      </c>
    </row>
    <row r="10460" spans="2:2" x14ac:dyDescent="0.25">
      <c r="B10460">
        <v>7</v>
      </c>
    </row>
    <row r="10461" spans="2:2" x14ac:dyDescent="0.25">
      <c r="B10461">
        <v>28</v>
      </c>
    </row>
    <row r="10462" spans="2:2" x14ac:dyDescent="0.25">
      <c r="B10462">
        <v>20</v>
      </c>
    </row>
    <row r="10463" spans="2:2" x14ac:dyDescent="0.25">
      <c r="B10463">
        <v>62</v>
      </c>
    </row>
    <row r="10464" spans="2:2" x14ac:dyDescent="0.25">
      <c r="B10464">
        <v>35</v>
      </c>
    </row>
    <row r="10465" spans="2:2" x14ac:dyDescent="0.25">
      <c r="B10465">
        <v>18</v>
      </c>
    </row>
    <row r="10466" spans="2:2" x14ac:dyDescent="0.25">
      <c r="B10466">
        <v>32</v>
      </c>
    </row>
    <row r="10467" spans="2:2" x14ac:dyDescent="0.25">
      <c r="B10467">
        <v>10</v>
      </c>
    </row>
    <row r="10468" spans="2:2" x14ac:dyDescent="0.25">
      <c r="B10468">
        <v>3</v>
      </c>
    </row>
    <row r="10469" spans="2:2" x14ac:dyDescent="0.25">
      <c r="B10469">
        <v>15</v>
      </c>
    </row>
    <row r="10470" spans="2:2" x14ac:dyDescent="0.25">
      <c r="B10470">
        <v>11</v>
      </c>
    </row>
    <row r="10471" spans="2:2" x14ac:dyDescent="0.25">
      <c r="B10471">
        <v>4</v>
      </c>
    </row>
    <row r="10472" spans="2:2" x14ac:dyDescent="0.25">
      <c r="B10472">
        <v>4</v>
      </c>
    </row>
    <row r="10473" spans="2:2" x14ac:dyDescent="0.25">
      <c r="B10473">
        <v>21</v>
      </c>
    </row>
    <row r="10474" spans="2:2" x14ac:dyDescent="0.25">
      <c r="B10474">
        <v>7</v>
      </c>
    </row>
    <row r="10475" spans="2:2" x14ac:dyDescent="0.25">
      <c r="B10475">
        <v>3</v>
      </c>
    </row>
    <row r="10476" spans="2:2" x14ac:dyDescent="0.25">
      <c r="B10476">
        <v>5</v>
      </c>
    </row>
    <row r="10477" spans="2:2" x14ac:dyDescent="0.25">
      <c r="B10477">
        <v>1</v>
      </c>
    </row>
    <row r="10478" spans="2:2" x14ac:dyDescent="0.25">
      <c r="B10478">
        <v>9</v>
      </c>
    </row>
    <row r="10479" spans="2:2" x14ac:dyDescent="0.25">
      <c r="B10479">
        <v>16</v>
      </c>
    </row>
    <row r="10480" spans="2:2" x14ac:dyDescent="0.25">
      <c r="B10480">
        <v>12</v>
      </c>
    </row>
    <row r="10481" spans="2:2" x14ac:dyDescent="0.25">
      <c r="B10481">
        <v>3</v>
      </c>
    </row>
    <row r="10482" spans="2:2" x14ac:dyDescent="0.25">
      <c r="B10482">
        <v>5</v>
      </c>
    </row>
    <row r="10483" spans="2:2" x14ac:dyDescent="0.25">
      <c r="B10483">
        <v>1</v>
      </c>
    </row>
    <row r="10484" spans="2:2" x14ac:dyDescent="0.25">
      <c r="B10484">
        <v>7</v>
      </c>
    </row>
    <row r="10485" spans="2:2" x14ac:dyDescent="0.25">
      <c r="B10485">
        <v>2</v>
      </c>
    </row>
    <row r="10486" spans="2:2" x14ac:dyDescent="0.25">
      <c r="B10486">
        <v>18</v>
      </c>
    </row>
    <row r="10487" spans="2:2" x14ac:dyDescent="0.25">
      <c r="B10487">
        <v>4</v>
      </c>
    </row>
    <row r="10488" spans="2:2" x14ac:dyDescent="0.25">
      <c r="B10488">
        <v>5</v>
      </c>
    </row>
    <row r="10489" spans="2:2" x14ac:dyDescent="0.25">
      <c r="B10489">
        <v>22</v>
      </c>
    </row>
    <row r="10490" spans="2:2" x14ac:dyDescent="0.25">
      <c r="B10490">
        <v>10</v>
      </c>
    </row>
    <row r="10491" spans="2:2" x14ac:dyDescent="0.25">
      <c r="B10491">
        <v>23</v>
      </c>
    </row>
    <row r="10492" spans="2:2" x14ac:dyDescent="0.25">
      <c r="B10492">
        <v>3</v>
      </c>
    </row>
    <row r="10493" spans="2:2" x14ac:dyDescent="0.25">
      <c r="B10493">
        <v>5</v>
      </c>
    </row>
    <row r="10494" spans="2:2" x14ac:dyDescent="0.25">
      <c r="B10494">
        <v>3</v>
      </c>
    </row>
    <row r="10495" spans="2:2" x14ac:dyDescent="0.25">
      <c r="B10495">
        <v>32</v>
      </c>
    </row>
    <row r="10496" spans="2:2" x14ac:dyDescent="0.25">
      <c r="B10496">
        <v>2</v>
      </c>
    </row>
    <row r="10497" spans="2:2" x14ac:dyDescent="0.25">
      <c r="B10497">
        <v>2</v>
      </c>
    </row>
    <row r="10498" spans="2:2" x14ac:dyDescent="0.25">
      <c r="B10498">
        <v>1</v>
      </c>
    </row>
    <row r="10499" spans="2:2" x14ac:dyDescent="0.25">
      <c r="B10499">
        <v>2</v>
      </c>
    </row>
    <row r="10500" spans="2:2" x14ac:dyDescent="0.25">
      <c r="B10500">
        <v>49</v>
      </c>
    </row>
    <row r="10501" spans="2:2" x14ac:dyDescent="0.25">
      <c r="B10501">
        <v>3</v>
      </c>
    </row>
    <row r="10502" spans="2:2" x14ac:dyDescent="0.25">
      <c r="B10502">
        <v>20</v>
      </c>
    </row>
    <row r="10503" spans="2:2" x14ac:dyDescent="0.25">
      <c r="B10503">
        <v>7</v>
      </c>
    </row>
    <row r="10504" spans="2:2" x14ac:dyDescent="0.25">
      <c r="B10504">
        <v>10</v>
      </c>
    </row>
    <row r="10505" spans="2:2" x14ac:dyDescent="0.25">
      <c r="B10505">
        <v>8</v>
      </c>
    </row>
    <row r="10506" spans="2:2" x14ac:dyDescent="0.25">
      <c r="B10506">
        <v>5</v>
      </c>
    </row>
    <row r="10507" spans="2:2" x14ac:dyDescent="0.25">
      <c r="B10507">
        <v>1</v>
      </c>
    </row>
    <row r="10508" spans="2:2" x14ac:dyDescent="0.25">
      <c r="B10508">
        <v>17</v>
      </c>
    </row>
    <row r="10509" spans="2:2" x14ac:dyDescent="0.25">
      <c r="B10509">
        <v>11</v>
      </c>
    </row>
    <row r="10510" spans="2:2" x14ac:dyDescent="0.25">
      <c r="B10510">
        <v>5</v>
      </c>
    </row>
    <row r="10511" spans="2:2" x14ac:dyDescent="0.25">
      <c r="B10511">
        <v>2</v>
      </c>
    </row>
    <row r="10512" spans="2:2" x14ac:dyDescent="0.25">
      <c r="B10512">
        <v>5</v>
      </c>
    </row>
    <row r="10513" spans="2:2" x14ac:dyDescent="0.25">
      <c r="B10513">
        <v>4</v>
      </c>
    </row>
    <row r="10514" spans="2:2" x14ac:dyDescent="0.25">
      <c r="B10514">
        <v>3</v>
      </c>
    </row>
    <row r="10515" spans="2:2" x14ac:dyDescent="0.25">
      <c r="B10515">
        <v>13</v>
      </c>
    </row>
    <row r="10516" spans="2:2" x14ac:dyDescent="0.25">
      <c r="B10516">
        <v>3</v>
      </c>
    </row>
    <row r="10517" spans="2:2" x14ac:dyDescent="0.25">
      <c r="B10517">
        <v>1</v>
      </c>
    </row>
    <row r="10518" spans="2:2" x14ac:dyDescent="0.25">
      <c r="B10518">
        <v>15</v>
      </c>
    </row>
    <row r="10519" spans="2:2" x14ac:dyDescent="0.25">
      <c r="B10519">
        <v>62</v>
      </c>
    </row>
    <row r="10520" spans="2:2" x14ac:dyDescent="0.25">
      <c r="B10520">
        <v>5</v>
      </c>
    </row>
    <row r="10521" spans="2:2" x14ac:dyDescent="0.25">
      <c r="B10521">
        <v>15</v>
      </c>
    </row>
    <row r="10522" spans="2:2" x14ac:dyDescent="0.25">
      <c r="B10522">
        <v>4</v>
      </c>
    </row>
    <row r="10523" spans="2:2" x14ac:dyDescent="0.25">
      <c r="B10523">
        <v>1</v>
      </c>
    </row>
    <row r="10524" spans="2:2" x14ac:dyDescent="0.25">
      <c r="B10524">
        <v>32</v>
      </c>
    </row>
    <row r="10525" spans="2:2" x14ac:dyDescent="0.25">
      <c r="B10525">
        <v>9</v>
      </c>
    </row>
    <row r="10526" spans="2:2" x14ac:dyDescent="0.25">
      <c r="B10526">
        <v>35</v>
      </c>
    </row>
    <row r="10527" spans="2:2" x14ac:dyDescent="0.25">
      <c r="B10527">
        <v>9</v>
      </c>
    </row>
    <row r="10528" spans="2:2" x14ac:dyDescent="0.25">
      <c r="B10528">
        <v>10</v>
      </c>
    </row>
    <row r="10529" spans="2:2" x14ac:dyDescent="0.25">
      <c r="B10529">
        <v>7</v>
      </c>
    </row>
    <row r="10530" spans="2:2" x14ac:dyDescent="0.25">
      <c r="B10530">
        <v>2</v>
      </c>
    </row>
    <row r="10531" spans="2:2" x14ac:dyDescent="0.25">
      <c r="B10531">
        <v>1</v>
      </c>
    </row>
    <row r="10532" spans="2:2" x14ac:dyDescent="0.25">
      <c r="B10532">
        <v>55</v>
      </c>
    </row>
    <row r="10533" spans="2:2" x14ac:dyDescent="0.25">
      <c r="B10533">
        <v>34</v>
      </c>
    </row>
    <row r="10534" spans="2:2" x14ac:dyDescent="0.25">
      <c r="B10534">
        <v>5</v>
      </c>
    </row>
    <row r="10535" spans="2:2" x14ac:dyDescent="0.25">
      <c r="B10535">
        <v>18</v>
      </c>
    </row>
    <row r="10536" spans="2:2" x14ac:dyDescent="0.25">
      <c r="B10536">
        <v>19</v>
      </c>
    </row>
    <row r="10537" spans="2:2" x14ac:dyDescent="0.25">
      <c r="B10537">
        <v>49</v>
      </c>
    </row>
    <row r="10538" spans="2:2" x14ac:dyDescent="0.25">
      <c r="B10538">
        <v>6</v>
      </c>
    </row>
    <row r="10539" spans="2:2" x14ac:dyDescent="0.25">
      <c r="B10539">
        <v>18</v>
      </c>
    </row>
    <row r="10540" spans="2:2" x14ac:dyDescent="0.25">
      <c r="B10540">
        <v>49</v>
      </c>
    </row>
    <row r="10541" spans="2:2" x14ac:dyDescent="0.25">
      <c r="B10541">
        <v>2</v>
      </c>
    </row>
    <row r="10542" spans="2:2" x14ac:dyDescent="0.25">
      <c r="B10542">
        <v>1</v>
      </c>
    </row>
    <row r="10543" spans="2:2" x14ac:dyDescent="0.25">
      <c r="B10543">
        <v>3</v>
      </c>
    </row>
    <row r="10544" spans="2:2" x14ac:dyDescent="0.25">
      <c r="B10544">
        <v>5</v>
      </c>
    </row>
    <row r="10545" spans="2:2" x14ac:dyDescent="0.25">
      <c r="B10545">
        <v>5</v>
      </c>
    </row>
    <row r="10546" spans="2:2" x14ac:dyDescent="0.25">
      <c r="B10546">
        <v>7</v>
      </c>
    </row>
    <row r="10547" spans="2:2" x14ac:dyDescent="0.25">
      <c r="B10547">
        <v>4</v>
      </c>
    </row>
    <row r="10548" spans="2:2" x14ac:dyDescent="0.25">
      <c r="B10548">
        <v>10</v>
      </c>
    </row>
    <row r="10549" spans="2:2" x14ac:dyDescent="0.25">
      <c r="B10549">
        <v>16</v>
      </c>
    </row>
    <row r="10550" spans="2:2" x14ac:dyDescent="0.25">
      <c r="B10550">
        <v>2</v>
      </c>
    </row>
    <row r="10551" spans="2:2" x14ac:dyDescent="0.25">
      <c r="B10551">
        <v>15</v>
      </c>
    </row>
    <row r="10552" spans="2:2" x14ac:dyDescent="0.25">
      <c r="B10552">
        <v>18</v>
      </c>
    </row>
    <row r="10553" spans="2:2" x14ac:dyDescent="0.25">
      <c r="B10553">
        <v>2</v>
      </c>
    </row>
    <row r="10554" spans="2:2" x14ac:dyDescent="0.25">
      <c r="B10554">
        <v>1</v>
      </c>
    </row>
    <row r="10555" spans="2:2" x14ac:dyDescent="0.25">
      <c r="B10555">
        <v>4</v>
      </c>
    </row>
    <row r="10556" spans="2:2" x14ac:dyDescent="0.25">
      <c r="B10556">
        <v>23</v>
      </c>
    </row>
    <row r="10557" spans="2:2" x14ac:dyDescent="0.25">
      <c r="B10557">
        <v>1</v>
      </c>
    </row>
    <row r="10558" spans="2:2" x14ac:dyDescent="0.25">
      <c r="B10558">
        <v>20</v>
      </c>
    </row>
    <row r="10559" spans="2:2" x14ac:dyDescent="0.25">
      <c r="B10559">
        <v>23</v>
      </c>
    </row>
    <row r="10560" spans="2:2" x14ac:dyDescent="0.25">
      <c r="B10560">
        <v>9</v>
      </c>
    </row>
    <row r="10561" spans="2:2" x14ac:dyDescent="0.25">
      <c r="B10561">
        <v>1</v>
      </c>
    </row>
    <row r="10562" spans="2:2" x14ac:dyDescent="0.25">
      <c r="B10562">
        <v>5</v>
      </c>
    </row>
    <row r="10563" spans="2:2" x14ac:dyDescent="0.25">
      <c r="B10563">
        <v>22</v>
      </c>
    </row>
    <row r="10564" spans="2:2" x14ac:dyDescent="0.25">
      <c r="B10564">
        <v>12</v>
      </c>
    </row>
    <row r="10565" spans="2:2" x14ac:dyDescent="0.25">
      <c r="B10565">
        <v>1</v>
      </c>
    </row>
    <row r="10566" spans="2:2" x14ac:dyDescent="0.25">
      <c r="B10566">
        <v>15</v>
      </c>
    </row>
    <row r="10567" spans="2:2" x14ac:dyDescent="0.25">
      <c r="B10567">
        <v>7</v>
      </c>
    </row>
    <row r="10568" spans="2:2" x14ac:dyDescent="0.25">
      <c r="B10568">
        <v>9</v>
      </c>
    </row>
    <row r="10569" spans="2:2" x14ac:dyDescent="0.25">
      <c r="B10569">
        <v>20</v>
      </c>
    </row>
    <row r="10570" spans="2:2" x14ac:dyDescent="0.25">
      <c r="B10570">
        <v>5</v>
      </c>
    </row>
    <row r="10571" spans="2:2" x14ac:dyDescent="0.25">
      <c r="B10571">
        <v>2</v>
      </c>
    </row>
    <row r="10572" spans="2:2" x14ac:dyDescent="0.25">
      <c r="B10572">
        <v>28</v>
      </c>
    </row>
    <row r="10573" spans="2:2" x14ac:dyDescent="0.25">
      <c r="B10573">
        <v>3</v>
      </c>
    </row>
    <row r="10574" spans="2:2" x14ac:dyDescent="0.25">
      <c r="B10574">
        <v>23</v>
      </c>
    </row>
    <row r="10575" spans="2:2" x14ac:dyDescent="0.25">
      <c r="B10575">
        <v>20</v>
      </c>
    </row>
    <row r="10576" spans="2:2" x14ac:dyDescent="0.25">
      <c r="B10576">
        <v>5</v>
      </c>
    </row>
    <row r="10577" spans="2:2" x14ac:dyDescent="0.25">
      <c r="B10577">
        <v>21</v>
      </c>
    </row>
    <row r="10578" spans="2:2" x14ac:dyDescent="0.25">
      <c r="B10578">
        <v>2</v>
      </c>
    </row>
    <row r="10579" spans="2:2" x14ac:dyDescent="0.25">
      <c r="B10579">
        <v>3</v>
      </c>
    </row>
    <row r="10580" spans="2:2" x14ac:dyDescent="0.25">
      <c r="B10580">
        <v>5</v>
      </c>
    </row>
    <row r="10581" spans="2:2" x14ac:dyDescent="0.25">
      <c r="B10581">
        <v>7</v>
      </c>
    </row>
    <row r="10582" spans="2:2" x14ac:dyDescent="0.25">
      <c r="B10582">
        <v>1</v>
      </c>
    </row>
    <row r="10583" spans="2:2" x14ac:dyDescent="0.25">
      <c r="B10583">
        <v>9</v>
      </c>
    </row>
    <row r="10584" spans="2:2" x14ac:dyDescent="0.25">
      <c r="B10584">
        <v>18</v>
      </c>
    </row>
    <row r="10585" spans="2:2" x14ac:dyDescent="0.25">
      <c r="B10585">
        <v>4</v>
      </c>
    </row>
    <row r="10586" spans="2:2" x14ac:dyDescent="0.25">
      <c r="B10586">
        <v>14</v>
      </c>
    </row>
    <row r="10587" spans="2:2" x14ac:dyDescent="0.25">
      <c r="B10587">
        <v>1</v>
      </c>
    </row>
    <row r="10588" spans="2:2" x14ac:dyDescent="0.25">
      <c r="B10588">
        <v>10</v>
      </c>
    </row>
    <row r="10589" spans="2:2" x14ac:dyDescent="0.25">
      <c r="B10589">
        <v>1</v>
      </c>
    </row>
    <row r="10590" spans="2:2" x14ac:dyDescent="0.25">
      <c r="B10590">
        <v>1</v>
      </c>
    </row>
    <row r="10591" spans="2:2" x14ac:dyDescent="0.25">
      <c r="B10591">
        <v>1</v>
      </c>
    </row>
    <row r="10592" spans="2:2" x14ac:dyDescent="0.25">
      <c r="B10592">
        <v>7</v>
      </c>
    </row>
    <row r="10593" spans="2:2" x14ac:dyDescent="0.25">
      <c r="B10593">
        <v>21</v>
      </c>
    </row>
    <row r="10594" spans="2:2" x14ac:dyDescent="0.25">
      <c r="B10594">
        <v>3</v>
      </c>
    </row>
    <row r="10595" spans="2:2" x14ac:dyDescent="0.25">
      <c r="B10595">
        <v>5</v>
      </c>
    </row>
    <row r="10596" spans="2:2" x14ac:dyDescent="0.25">
      <c r="B10596">
        <v>5</v>
      </c>
    </row>
    <row r="10597" spans="2:2" x14ac:dyDescent="0.25">
      <c r="B10597">
        <v>15</v>
      </c>
    </row>
    <row r="10598" spans="2:2" x14ac:dyDescent="0.25">
      <c r="B10598">
        <v>1</v>
      </c>
    </row>
    <row r="10599" spans="2:2" x14ac:dyDescent="0.25">
      <c r="B10599">
        <v>3</v>
      </c>
    </row>
    <row r="10600" spans="2:2" x14ac:dyDescent="0.25">
      <c r="B10600">
        <v>5</v>
      </c>
    </row>
    <row r="10601" spans="2:2" x14ac:dyDescent="0.25">
      <c r="B10601">
        <v>1</v>
      </c>
    </row>
    <row r="10602" spans="2:2" x14ac:dyDescent="0.25">
      <c r="B10602">
        <v>10</v>
      </c>
    </row>
    <row r="10603" spans="2:2" x14ac:dyDescent="0.25">
      <c r="B10603">
        <v>22</v>
      </c>
    </row>
    <row r="10604" spans="2:2" x14ac:dyDescent="0.25">
      <c r="B10604">
        <v>2</v>
      </c>
    </row>
    <row r="10605" spans="2:2" x14ac:dyDescent="0.25">
      <c r="B10605">
        <v>8</v>
      </c>
    </row>
    <row r="10606" spans="2:2" x14ac:dyDescent="0.25">
      <c r="B10606">
        <v>8</v>
      </c>
    </row>
    <row r="10607" spans="2:2" x14ac:dyDescent="0.25">
      <c r="B10607">
        <v>32</v>
      </c>
    </row>
    <row r="10608" spans="2:2" x14ac:dyDescent="0.25">
      <c r="B10608">
        <v>7</v>
      </c>
    </row>
    <row r="10609" spans="2:2" x14ac:dyDescent="0.25">
      <c r="B10609">
        <v>18</v>
      </c>
    </row>
    <row r="10610" spans="2:2" x14ac:dyDescent="0.25">
      <c r="B10610">
        <v>4</v>
      </c>
    </row>
    <row r="10611" spans="2:2" x14ac:dyDescent="0.25">
      <c r="B10611">
        <v>15</v>
      </c>
    </row>
    <row r="10612" spans="2:2" x14ac:dyDescent="0.25">
      <c r="B10612">
        <v>10</v>
      </c>
    </row>
    <row r="10613" spans="2:2" x14ac:dyDescent="0.25">
      <c r="B10613">
        <v>3</v>
      </c>
    </row>
    <row r="10614" spans="2:2" x14ac:dyDescent="0.25">
      <c r="B10614">
        <v>25</v>
      </c>
    </row>
    <row r="10615" spans="2:2" x14ac:dyDescent="0.25">
      <c r="B10615">
        <v>4</v>
      </c>
    </row>
    <row r="10616" spans="2:2" x14ac:dyDescent="0.25">
      <c r="B10616">
        <v>29</v>
      </c>
    </row>
    <row r="10617" spans="2:2" x14ac:dyDescent="0.25">
      <c r="B10617">
        <v>5</v>
      </c>
    </row>
    <row r="10618" spans="2:2" x14ac:dyDescent="0.25">
      <c r="B10618">
        <v>2</v>
      </c>
    </row>
    <row r="10619" spans="2:2" x14ac:dyDescent="0.25">
      <c r="B10619">
        <v>15</v>
      </c>
    </row>
    <row r="10620" spans="2:2" x14ac:dyDescent="0.25">
      <c r="B10620">
        <v>1</v>
      </c>
    </row>
    <row r="10621" spans="2:2" x14ac:dyDescent="0.25">
      <c r="B10621">
        <v>22</v>
      </c>
    </row>
    <row r="10622" spans="2:2" x14ac:dyDescent="0.25">
      <c r="B10622">
        <v>2</v>
      </c>
    </row>
    <row r="10623" spans="2:2" x14ac:dyDescent="0.25">
      <c r="B10623">
        <v>17</v>
      </c>
    </row>
    <row r="10624" spans="2:2" x14ac:dyDescent="0.25">
      <c r="B10624">
        <v>14</v>
      </c>
    </row>
    <row r="10625" spans="2:2" x14ac:dyDescent="0.25">
      <c r="B10625">
        <v>5</v>
      </c>
    </row>
    <row r="10626" spans="2:2" x14ac:dyDescent="0.25">
      <c r="B10626">
        <v>9</v>
      </c>
    </row>
    <row r="10627" spans="2:2" x14ac:dyDescent="0.25">
      <c r="B10627">
        <v>12</v>
      </c>
    </row>
    <row r="10628" spans="2:2" x14ac:dyDescent="0.25">
      <c r="B10628">
        <v>2</v>
      </c>
    </row>
    <row r="10629" spans="2:2" x14ac:dyDescent="0.25">
      <c r="B10629">
        <v>6</v>
      </c>
    </row>
    <row r="10630" spans="2:2" x14ac:dyDescent="0.25">
      <c r="B10630">
        <v>5</v>
      </c>
    </row>
    <row r="10631" spans="2:2" x14ac:dyDescent="0.25">
      <c r="B10631">
        <v>6</v>
      </c>
    </row>
    <row r="10632" spans="2:2" x14ac:dyDescent="0.25">
      <c r="B10632">
        <v>32</v>
      </c>
    </row>
    <row r="10633" spans="2:2" x14ac:dyDescent="0.25">
      <c r="B10633">
        <v>2</v>
      </c>
    </row>
    <row r="10634" spans="2:2" x14ac:dyDescent="0.25">
      <c r="B10634">
        <v>10</v>
      </c>
    </row>
    <row r="10635" spans="2:2" x14ac:dyDescent="0.25">
      <c r="B10635">
        <v>1</v>
      </c>
    </row>
    <row r="10636" spans="2:2" x14ac:dyDescent="0.25">
      <c r="B10636">
        <v>1</v>
      </c>
    </row>
    <row r="10637" spans="2:2" x14ac:dyDescent="0.25">
      <c r="B10637">
        <v>2</v>
      </c>
    </row>
    <row r="10638" spans="2:2" x14ac:dyDescent="0.25">
      <c r="B10638">
        <v>4</v>
      </c>
    </row>
    <row r="10639" spans="2:2" x14ac:dyDescent="0.25">
      <c r="B10639">
        <v>1</v>
      </c>
    </row>
    <row r="10640" spans="2:2" x14ac:dyDescent="0.25">
      <c r="B10640">
        <v>6</v>
      </c>
    </row>
    <row r="10641" spans="2:2" x14ac:dyDescent="0.25">
      <c r="B10641">
        <v>2</v>
      </c>
    </row>
    <row r="10642" spans="2:2" x14ac:dyDescent="0.25">
      <c r="B10642">
        <v>26</v>
      </c>
    </row>
    <row r="10643" spans="2:2" x14ac:dyDescent="0.25">
      <c r="B10643">
        <v>12</v>
      </c>
    </row>
    <row r="10644" spans="2:2" x14ac:dyDescent="0.25">
      <c r="B10644">
        <v>2</v>
      </c>
    </row>
    <row r="10645" spans="2:2" x14ac:dyDescent="0.25">
      <c r="B10645">
        <v>3</v>
      </c>
    </row>
    <row r="10646" spans="2:2" x14ac:dyDescent="0.25">
      <c r="B10646">
        <v>4</v>
      </c>
    </row>
    <row r="10647" spans="2:2" x14ac:dyDescent="0.25">
      <c r="B10647">
        <v>5</v>
      </c>
    </row>
    <row r="10648" spans="2:2" x14ac:dyDescent="0.25">
      <c r="B10648">
        <v>1</v>
      </c>
    </row>
    <row r="10649" spans="2:2" x14ac:dyDescent="0.25">
      <c r="B10649">
        <v>7</v>
      </c>
    </row>
    <row r="10650" spans="2:2" x14ac:dyDescent="0.25">
      <c r="B10650">
        <v>1</v>
      </c>
    </row>
    <row r="10651" spans="2:2" x14ac:dyDescent="0.25">
      <c r="B10651">
        <v>2</v>
      </c>
    </row>
    <row r="10652" spans="2:2" x14ac:dyDescent="0.25">
      <c r="B10652">
        <v>6</v>
      </c>
    </row>
    <row r="10653" spans="2:2" x14ac:dyDescent="0.25">
      <c r="B10653">
        <v>2</v>
      </c>
    </row>
    <row r="10654" spans="2:2" x14ac:dyDescent="0.25">
      <c r="B10654">
        <v>18</v>
      </c>
    </row>
    <row r="10655" spans="2:2" x14ac:dyDescent="0.25">
      <c r="B10655">
        <v>6</v>
      </c>
    </row>
    <row r="10656" spans="2:2" x14ac:dyDescent="0.25">
      <c r="B10656">
        <v>26</v>
      </c>
    </row>
    <row r="10657" spans="2:2" x14ac:dyDescent="0.25">
      <c r="B10657">
        <v>15</v>
      </c>
    </row>
    <row r="10658" spans="2:2" x14ac:dyDescent="0.25">
      <c r="B10658">
        <v>15</v>
      </c>
    </row>
    <row r="10659" spans="2:2" x14ac:dyDescent="0.25">
      <c r="B10659">
        <v>2</v>
      </c>
    </row>
    <row r="10660" spans="2:2" x14ac:dyDescent="0.25">
      <c r="B10660">
        <v>10</v>
      </c>
    </row>
    <row r="10661" spans="2:2" x14ac:dyDescent="0.25">
      <c r="B10661">
        <v>8</v>
      </c>
    </row>
    <row r="10662" spans="2:2" x14ac:dyDescent="0.25">
      <c r="B10662">
        <v>6</v>
      </c>
    </row>
    <row r="10663" spans="2:2" x14ac:dyDescent="0.25">
      <c r="B10663">
        <v>6</v>
      </c>
    </row>
    <row r="10664" spans="2:2" x14ac:dyDescent="0.25">
      <c r="B10664">
        <v>1</v>
      </c>
    </row>
    <row r="10665" spans="2:2" x14ac:dyDescent="0.25">
      <c r="B10665">
        <v>1</v>
      </c>
    </row>
    <row r="10666" spans="2:2" x14ac:dyDescent="0.25">
      <c r="B10666">
        <v>1</v>
      </c>
    </row>
    <row r="10667" spans="2:2" x14ac:dyDescent="0.25">
      <c r="B10667">
        <v>1</v>
      </c>
    </row>
    <row r="10668" spans="2:2" x14ac:dyDescent="0.25">
      <c r="B10668">
        <v>7</v>
      </c>
    </row>
    <row r="10669" spans="2:2" x14ac:dyDescent="0.25">
      <c r="B10669">
        <v>13</v>
      </c>
    </row>
    <row r="10670" spans="2:2" x14ac:dyDescent="0.25">
      <c r="B10670">
        <v>4</v>
      </c>
    </row>
    <row r="10671" spans="2:2" x14ac:dyDescent="0.25">
      <c r="B10671">
        <v>31</v>
      </c>
    </row>
    <row r="10672" spans="2:2" x14ac:dyDescent="0.25">
      <c r="B10672">
        <v>37</v>
      </c>
    </row>
    <row r="10673" spans="2:2" x14ac:dyDescent="0.25">
      <c r="B10673">
        <v>10</v>
      </c>
    </row>
    <row r="10674" spans="2:2" x14ac:dyDescent="0.25">
      <c r="B10674">
        <v>23</v>
      </c>
    </row>
    <row r="10675" spans="2:2" x14ac:dyDescent="0.25">
      <c r="B10675">
        <v>1</v>
      </c>
    </row>
    <row r="10676" spans="2:2" x14ac:dyDescent="0.25">
      <c r="B10676">
        <v>23</v>
      </c>
    </row>
    <row r="10677" spans="2:2" x14ac:dyDescent="0.25">
      <c r="B10677">
        <v>14</v>
      </c>
    </row>
    <row r="10678" spans="2:2" x14ac:dyDescent="0.25">
      <c r="B10678">
        <v>5</v>
      </c>
    </row>
    <row r="10679" spans="2:2" x14ac:dyDescent="0.25">
      <c r="B10679">
        <v>19</v>
      </c>
    </row>
    <row r="10680" spans="2:2" x14ac:dyDescent="0.25">
      <c r="B10680">
        <v>8</v>
      </c>
    </row>
    <row r="10681" spans="2:2" x14ac:dyDescent="0.25">
      <c r="B10681">
        <v>3</v>
      </c>
    </row>
    <row r="10682" spans="2:2" x14ac:dyDescent="0.25">
      <c r="B10682">
        <v>8</v>
      </c>
    </row>
    <row r="10683" spans="2:2" x14ac:dyDescent="0.25">
      <c r="B10683">
        <v>2</v>
      </c>
    </row>
    <row r="10684" spans="2:2" x14ac:dyDescent="0.25">
      <c r="B10684">
        <v>18</v>
      </c>
    </row>
    <row r="10685" spans="2:2" x14ac:dyDescent="0.25">
      <c r="B10685">
        <v>2</v>
      </c>
    </row>
    <row r="10686" spans="2:2" x14ac:dyDescent="0.25">
      <c r="B10686">
        <v>3</v>
      </c>
    </row>
    <row r="10687" spans="2:2" x14ac:dyDescent="0.25">
      <c r="B10687">
        <v>3</v>
      </c>
    </row>
    <row r="10688" spans="2:2" x14ac:dyDescent="0.25">
      <c r="B10688">
        <v>13</v>
      </c>
    </row>
    <row r="10689" spans="2:2" x14ac:dyDescent="0.25">
      <c r="B10689">
        <v>2</v>
      </c>
    </row>
    <row r="10690" spans="2:2" x14ac:dyDescent="0.25">
      <c r="B10690">
        <v>2</v>
      </c>
    </row>
    <row r="10691" spans="2:2" x14ac:dyDescent="0.25">
      <c r="B10691">
        <v>15</v>
      </c>
    </row>
    <row r="10692" spans="2:2" x14ac:dyDescent="0.25">
      <c r="B10692">
        <v>1</v>
      </c>
    </row>
    <row r="10693" spans="2:2" x14ac:dyDescent="0.25">
      <c r="B10693">
        <v>6</v>
      </c>
    </row>
    <row r="10694" spans="2:2" x14ac:dyDescent="0.25">
      <c r="B10694">
        <v>3</v>
      </c>
    </row>
    <row r="10695" spans="2:2" x14ac:dyDescent="0.25">
      <c r="B10695">
        <v>32</v>
      </c>
    </row>
    <row r="10696" spans="2:2" x14ac:dyDescent="0.25">
      <c r="B10696">
        <v>6</v>
      </c>
    </row>
    <row r="10697" spans="2:2" x14ac:dyDescent="0.25">
      <c r="B10697">
        <v>18</v>
      </c>
    </row>
    <row r="10698" spans="2:2" x14ac:dyDescent="0.25">
      <c r="B10698">
        <v>4</v>
      </c>
    </row>
    <row r="10699" spans="2:2" x14ac:dyDescent="0.25">
      <c r="B10699">
        <v>4</v>
      </c>
    </row>
    <row r="10700" spans="2:2" x14ac:dyDescent="0.25">
      <c r="B10700">
        <v>11</v>
      </c>
    </row>
    <row r="10701" spans="2:2" x14ac:dyDescent="0.25">
      <c r="B10701">
        <v>7</v>
      </c>
    </row>
    <row r="10702" spans="2:2" x14ac:dyDescent="0.25">
      <c r="B10702">
        <v>5</v>
      </c>
    </row>
    <row r="10703" spans="2:2" x14ac:dyDescent="0.25">
      <c r="B10703">
        <v>2</v>
      </c>
    </row>
    <row r="10704" spans="2:2" x14ac:dyDescent="0.25">
      <c r="B10704">
        <v>4</v>
      </c>
    </row>
    <row r="10705" spans="2:2" x14ac:dyDescent="0.25">
      <c r="B10705">
        <v>4</v>
      </c>
    </row>
    <row r="10706" spans="2:2" x14ac:dyDescent="0.25">
      <c r="B10706">
        <v>15</v>
      </c>
    </row>
    <row r="10707" spans="2:2" x14ac:dyDescent="0.25">
      <c r="B10707">
        <v>3</v>
      </c>
    </row>
    <row r="10708" spans="2:2" x14ac:dyDescent="0.25">
      <c r="B10708">
        <v>9</v>
      </c>
    </row>
    <row r="10709" spans="2:2" x14ac:dyDescent="0.25">
      <c r="B10709">
        <v>37</v>
      </c>
    </row>
    <row r="10710" spans="2:2" x14ac:dyDescent="0.25">
      <c r="B10710">
        <v>1</v>
      </c>
    </row>
    <row r="10711" spans="2:2" x14ac:dyDescent="0.25">
      <c r="B10711">
        <v>8</v>
      </c>
    </row>
    <row r="10712" spans="2:2" x14ac:dyDescent="0.25">
      <c r="B10712">
        <v>18</v>
      </c>
    </row>
    <row r="10713" spans="2:2" x14ac:dyDescent="0.25">
      <c r="B10713">
        <v>10</v>
      </c>
    </row>
    <row r="10714" spans="2:2" x14ac:dyDescent="0.25">
      <c r="B10714">
        <v>4</v>
      </c>
    </row>
    <row r="10715" spans="2:2" x14ac:dyDescent="0.25">
      <c r="B10715">
        <v>12</v>
      </c>
    </row>
    <row r="10716" spans="2:2" x14ac:dyDescent="0.25">
      <c r="B10716">
        <v>31</v>
      </c>
    </row>
    <row r="10717" spans="2:2" x14ac:dyDescent="0.25">
      <c r="B10717">
        <v>7</v>
      </c>
    </row>
    <row r="10718" spans="2:2" x14ac:dyDescent="0.25">
      <c r="B10718">
        <v>4</v>
      </c>
    </row>
    <row r="10719" spans="2:2" x14ac:dyDescent="0.25">
      <c r="B10719">
        <v>1</v>
      </c>
    </row>
    <row r="10720" spans="2:2" x14ac:dyDescent="0.25">
      <c r="B10720">
        <v>17</v>
      </c>
    </row>
    <row r="10721" spans="2:2" x14ac:dyDescent="0.25">
      <c r="B10721">
        <v>35</v>
      </c>
    </row>
    <row r="10722" spans="2:2" x14ac:dyDescent="0.25">
      <c r="B10722">
        <v>3</v>
      </c>
    </row>
    <row r="10723" spans="2:2" x14ac:dyDescent="0.25">
      <c r="B10723">
        <v>7</v>
      </c>
    </row>
    <row r="10724" spans="2:2" x14ac:dyDescent="0.25">
      <c r="B10724">
        <v>17</v>
      </c>
    </row>
    <row r="10725" spans="2:2" x14ac:dyDescent="0.25">
      <c r="B10725">
        <v>9</v>
      </c>
    </row>
    <row r="10726" spans="2:2" x14ac:dyDescent="0.25">
      <c r="B10726">
        <v>10</v>
      </c>
    </row>
    <row r="10727" spans="2:2" x14ac:dyDescent="0.25">
      <c r="B10727">
        <v>6</v>
      </c>
    </row>
    <row r="10728" spans="2:2" x14ac:dyDescent="0.25">
      <c r="B10728">
        <v>8</v>
      </c>
    </row>
    <row r="10729" spans="2:2" x14ac:dyDescent="0.25">
      <c r="B10729">
        <v>7</v>
      </c>
    </row>
    <row r="10730" spans="2:2" x14ac:dyDescent="0.25">
      <c r="B10730">
        <v>2</v>
      </c>
    </row>
    <row r="10731" spans="2:2" x14ac:dyDescent="0.25">
      <c r="B10731">
        <v>2</v>
      </c>
    </row>
    <row r="10732" spans="2:2" x14ac:dyDescent="0.25">
      <c r="B10732">
        <v>2</v>
      </c>
    </row>
    <row r="10733" spans="2:2" x14ac:dyDescent="0.25">
      <c r="B10733">
        <v>8</v>
      </c>
    </row>
    <row r="10734" spans="2:2" x14ac:dyDescent="0.25">
      <c r="B10734">
        <v>18</v>
      </c>
    </row>
    <row r="10735" spans="2:2" x14ac:dyDescent="0.25">
      <c r="B10735">
        <v>11</v>
      </c>
    </row>
    <row r="10736" spans="2:2" x14ac:dyDescent="0.25">
      <c r="B10736">
        <v>2</v>
      </c>
    </row>
    <row r="10737" spans="2:2" x14ac:dyDescent="0.25">
      <c r="B10737">
        <v>12</v>
      </c>
    </row>
    <row r="10738" spans="2:2" x14ac:dyDescent="0.25">
      <c r="B10738">
        <v>13</v>
      </c>
    </row>
    <row r="10739" spans="2:2" x14ac:dyDescent="0.25">
      <c r="B10739">
        <v>2</v>
      </c>
    </row>
    <row r="10740" spans="2:2" x14ac:dyDescent="0.25">
      <c r="B10740">
        <v>1</v>
      </c>
    </row>
    <row r="10741" spans="2:2" x14ac:dyDescent="0.25">
      <c r="B10741">
        <v>22</v>
      </c>
    </row>
    <row r="10742" spans="2:2" x14ac:dyDescent="0.25">
      <c r="B10742">
        <v>2</v>
      </c>
    </row>
    <row r="10743" spans="2:2" x14ac:dyDescent="0.25">
      <c r="B10743">
        <v>35</v>
      </c>
    </row>
    <row r="10744" spans="2:2" x14ac:dyDescent="0.25">
      <c r="B10744">
        <v>5</v>
      </c>
    </row>
    <row r="10745" spans="2:2" x14ac:dyDescent="0.25">
      <c r="B10745">
        <v>3</v>
      </c>
    </row>
    <row r="10746" spans="2:2" x14ac:dyDescent="0.25">
      <c r="B10746">
        <v>5</v>
      </c>
    </row>
    <row r="10747" spans="2:2" x14ac:dyDescent="0.25">
      <c r="B10747">
        <v>7</v>
      </c>
    </row>
    <row r="10748" spans="2:2" x14ac:dyDescent="0.25">
      <c r="B10748">
        <v>1</v>
      </c>
    </row>
    <row r="10749" spans="2:2" x14ac:dyDescent="0.25">
      <c r="B10749">
        <v>11</v>
      </c>
    </row>
    <row r="10750" spans="2:2" x14ac:dyDescent="0.25">
      <c r="B10750">
        <v>2</v>
      </c>
    </row>
    <row r="10751" spans="2:2" x14ac:dyDescent="0.25">
      <c r="B10751">
        <v>25</v>
      </c>
    </row>
    <row r="10752" spans="2:2" x14ac:dyDescent="0.25">
      <c r="B10752">
        <v>15</v>
      </c>
    </row>
    <row r="10753" spans="2:2" x14ac:dyDescent="0.25">
      <c r="B10753">
        <v>2</v>
      </c>
    </row>
    <row r="10754" spans="2:2" x14ac:dyDescent="0.25">
      <c r="B10754">
        <v>1</v>
      </c>
    </row>
    <row r="10755" spans="2:2" x14ac:dyDescent="0.25">
      <c r="B10755">
        <v>49</v>
      </c>
    </row>
    <row r="10756" spans="2:2" x14ac:dyDescent="0.25">
      <c r="B10756">
        <v>20</v>
      </c>
    </row>
    <row r="10757" spans="2:2" x14ac:dyDescent="0.25">
      <c r="B10757">
        <v>14</v>
      </c>
    </row>
    <row r="10758" spans="2:2" x14ac:dyDescent="0.25">
      <c r="B10758">
        <v>3</v>
      </c>
    </row>
    <row r="10759" spans="2:2" x14ac:dyDescent="0.25">
      <c r="B10759">
        <v>13</v>
      </c>
    </row>
    <row r="10760" spans="2:2" x14ac:dyDescent="0.25">
      <c r="B10760">
        <v>2</v>
      </c>
    </row>
    <row r="10761" spans="2:2" x14ac:dyDescent="0.25">
      <c r="B10761">
        <v>18</v>
      </c>
    </row>
    <row r="10762" spans="2:2" x14ac:dyDescent="0.25">
      <c r="B10762">
        <v>2</v>
      </c>
    </row>
    <row r="10763" spans="2:2" x14ac:dyDescent="0.25">
      <c r="B10763">
        <v>14</v>
      </c>
    </row>
    <row r="10764" spans="2:2" x14ac:dyDescent="0.25">
      <c r="B10764">
        <v>1</v>
      </c>
    </row>
    <row r="10765" spans="2:2" x14ac:dyDescent="0.25">
      <c r="B10765">
        <v>2</v>
      </c>
    </row>
    <row r="10766" spans="2:2" x14ac:dyDescent="0.25">
      <c r="B10766">
        <v>3</v>
      </c>
    </row>
    <row r="10767" spans="2:2" x14ac:dyDescent="0.25">
      <c r="B10767">
        <v>11</v>
      </c>
    </row>
    <row r="10768" spans="2:2" x14ac:dyDescent="0.25">
      <c r="B10768">
        <v>2</v>
      </c>
    </row>
    <row r="10769" spans="2:2" x14ac:dyDescent="0.25">
      <c r="B10769">
        <v>3</v>
      </c>
    </row>
    <row r="10770" spans="2:2" x14ac:dyDescent="0.25">
      <c r="B10770">
        <v>2</v>
      </c>
    </row>
    <row r="10771" spans="2:2" x14ac:dyDescent="0.25">
      <c r="B10771">
        <v>7</v>
      </c>
    </row>
    <row r="10772" spans="2:2" x14ac:dyDescent="0.25">
      <c r="B10772">
        <v>8</v>
      </c>
    </row>
    <row r="10773" spans="2:2" x14ac:dyDescent="0.25">
      <c r="B10773">
        <v>2</v>
      </c>
    </row>
    <row r="10774" spans="2:2" x14ac:dyDescent="0.25">
      <c r="B10774">
        <v>11</v>
      </c>
    </row>
    <row r="10775" spans="2:2" x14ac:dyDescent="0.25">
      <c r="B10775">
        <v>6</v>
      </c>
    </row>
    <row r="10776" spans="2:2" x14ac:dyDescent="0.25">
      <c r="B10776">
        <v>10</v>
      </c>
    </row>
    <row r="10777" spans="2:2" x14ac:dyDescent="0.25">
      <c r="B10777">
        <v>7</v>
      </c>
    </row>
    <row r="10778" spans="2:2" x14ac:dyDescent="0.25">
      <c r="B10778">
        <v>5</v>
      </c>
    </row>
    <row r="10779" spans="2:2" x14ac:dyDescent="0.25">
      <c r="B10779">
        <v>4</v>
      </c>
    </row>
    <row r="10780" spans="2:2" x14ac:dyDescent="0.25">
      <c r="B10780">
        <v>1</v>
      </c>
    </row>
    <row r="10781" spans="2:2" x14ac:dyDescent="0.25">
      <c r="B10781">
        <v>49</v>
      </c>
    </row>
    <row r="10782" spans="2:2" x14ac:dyDescent="0.25">
      <c r="B10782">
        <v>32</v>
      </c>
    </row>
    <row r="10783" spans="2:2" x14ac:dyDescent="0.25">
      <c r="B10783">
        <v>10</v>
      </c>
    </row>
    <row r="10784" spans="2:2" x14ac:dyDescent="0.25">
      <c r="B10784">
        <v>2</v>
      </c>
    </row>
    <row r="10785" spans="2:2" x14ac:dyDescent="0.25">
      <c r="B10785">
        <v>7</v>
      </c>
    </row>
    <row r="10786" spans="2:2" x14ac:dyDescent="0.25">
      <c r="B10786">
        <v>11</v>
      </c>
    </row>
    <row r="10787" spans="2:2" x14ac:dyDescent="0.25">
      <c r="B10787">
        <v>12</v>
      </c>
    </row>
    <row r="10788" spans="2:2" x14ac:dyDescent="0.25">
      <c r="B10788">
        <v>4</v>
      </c>
    </row>
    <row r="10789" spans="2:2" x14ac:dyDescent="0.25">
      <c r="B10789">
        <v>12</v>
      </c>
    </row>
    <row r="10790" spans="2:2" x14ac:dyDescent="0.25">
      <c r="B10790">
        <v>3</v>
      </c>
    </row>
    <row r="10791" spans="2:2" x14ac:dyDescent="0.25">
      <c r="B10791">
        <v>6</v>
      </c>
    </row>
    <row r="10792" spans="2:2" x14ac:dyDescent="0.25">
      <c r="B10792">
        <v>6</v>
      </c>
    </row>
    <row r="10793" spans="2:2" x14ac:dyDescent="0.25">
      <c r="B10793">
        <v>13</v>
      </c>
    </row>
    <row r="10794" spans="2:2" x14ac:dyDescent="0.25">
      <c r="B10794">
        <v>4</v>
      </c>
    </row>
    <row r="10795" spans="2:2" x14ac:dyDescent="0.25">
      <c r="B10795">
        <v>19</v>
      </c>
    </row>
    <row r="10796" spans="2:2" x14ac:dyDescent="0.25">
      <c r="B10796">
        <v>3</v>
      </c>
    </row>
    <row r="10797" spans="2:2" x14ac:dyDescent="0.25">
      <c r="B10797">
        <v>2</v>
      </c>
    </row>
    <row r="10798" spans="2:2" x14ac:dyDescent="0.25">
      <c r="B10798">
        <v>7</v>
      </c>
    </row>
    <row r="10799" spans="2:2" x14ac:dyDescent="0.25">
      <c r="B10799">
        <v>10</v>
      </c>
    </row>
    <row r="10800" spans="2:2" x14ac:dyDescent="0.25">
      <c r="B10800">
        <v>5</v>
      </c>
    </row>
    <row r="10801" spans="2:2" x14ac:dyDescent="0.25">
      <c r="B10801">
        <v>3</v>
      </c>
    </row>
    <row r="10802" spans="2:2" x14ac:dyDescent="0.25">
      <c r="B10802">
        <v>5</v>
      </c>
    </row>
    <row r="10803" spans="2:2" x14ac:dyDescent="0.25">
      <c r="B10803">
        <v>1</v>
      </c>
    </row>
    <row r="10804" spans="2:2" x14ac:dyDescent="0.25">
      <c r="B10804">
        <v>1</v>
      </c>
    </row>
    <row r="10805" spans="2:2" x14ac:dyDescent="0.25">
      <c r="B10805">
        <v>2</v>
      </c>
    </row>
    <row r="10806" spans="2:2" x14ac:dyDescent="0.25">
      <c r="B10806">
        <v>5</v>
      </c>
    </row>
    <row r="10807" spans="2:2" x14ac:dyDescent="0.25">
      <c r="B10807">
        <v>2</v>
      </c>
    </row>
    <row r="10808" spans="2:2" x14ac:dyDescent="0.25">
      <c r="B10808">
        <v>2</v>
      </c>
    </row>
    <row r="10809" spans="2:2" x14ac:dyDescent="0.25">
      <c r="B10809">
        <v>5</v>
      </c>
    </row>
    <row r="10810" spans="2:2" x14ac:dyDescent="0.25">
      <c r="B10810">
        <v>4</v>
      </c>
    </row>
    <row r="10811" spans="2:2" x14ac:dyDescent="0.25">
      <c r="B10811">
        <v>1</v>
      </c>
    </row>
    <row r="10812" spans="2:2" x14ac:dyDescent="0.25">
      <c r="B10812">
        <v>7</v>
      </c>
    </row>
    <row r="10813" spans="2:2" x14ac:dyDescent="0.25">
      <c r="B10813">
        <v>15</v>
      </c>
    </row>
    <row r="10814" spans="2:2" x14ac:dyDescent="0.25">
      <c r="B10814">
        <v>8</v>
      </c>
    </row>
    <row r="10815" spans="2:2" x14ac:dyDescent="0.25">
      <c r="B10815">
        <v>20</v>
      </c>
    </row>
    <row r="10816" spans="2:2" x14ac:dyDescent="0.25">
      <c r="B10816">
        <v>11</v>
      </c>
    </row>
    <row r="10817" spans="2:2" x14ac:dyDescent="0.25">
      <c r="B10817">
        <v>15</v>
      </c>
    </row>
    <row r="10818" spans="2:2" x14ac:dyDescent="0.25">
      <c r="B10818">
        <v>2</v>
      </c>
    </row>
    <row r="10819" spans="2:2" x14ac:dyDescent="0.25">
      <c r="B10819">
        <v>17</v>
      </c>
    </row>
    <row r="10820" spans="2:2" x14ac:dyDescent="0.25">
      <c r="B10820">
        <v>1</v>
      </c>
    </row>
    <row r="10821" spans="2:2" x14ac:dyDescent="0.25">
      <c r="B10821">
        <v>10</v>
      </c>
    </row>
    <row r="10822" spans="2:2" x14ac:dyDescent="0.25">
      <c r="B10822">
        <v>20</v>
      </c>
    </row>
    <row r="10823" spans="2:2" x14ac:dyDescent="0.25">
      <c r="B10823">
        <v>2</v>
      </c>
    </row>
    <row r="10824" spans="2:2" x14ac:dyDescent="0.25">
      <c r="B10824">
        <v>7</v>
      </c>
    </row>
    <row r="10825" spans="2:2" x14ac:dyDescent="0.25">
      <c r="B10825">
        <v>4</v>
      </c>
    </row>
    <row r="10826" spans="2:2" x14ac:dyDescent="0.25">
      <c r="B10826">
        <v>1</v>
      </c>
    </row>
    <row r="10827" spans="2:2" x14ac:dyDescent="0.25">
      <c r="B10827">
        <v>35</v>
      </c>
    </row>
    <row r="10828" spans="2:2" x14ac:dyDescent="0.25">
      <c r="B10828">
        <v>32</v>
      </c>
    </row>
    <row r="10829" spans="2:2" x14ac:dyDescent="0.25">
      <c r="B10829">
        <v>5</v>
      </c>
    </row>
    <row r="10830" spans="2:2" x14ac:dyDescent="0.25">
      <c r="B10830">
        <v>20</v>
      </c>
    </row>
    <row r="10831" spans="2:2" x14ac:dyDescent="0.25">
      <c r="B10831">
        <v>4</v>
      </c>
    </row>
    <row r="10832" spans="2:2" x14ac:dyDescent="0.25">
      <c r="B10832">
        <v>6</v>
      </c>
    </row>
    <row r="10833" spans="2:2" x14ac:dyDescent="0.25">
      <c r="B10833">
        <v>2</v>
      </c>
    </row>
    <row r="10834" spans="2:2" x14ac:dyDescent="0.25">
      <c r="B10834">
        <v>5</v>
      </c>
    </row>
    <row r="10835" spans="2:2" x14ac:dyDescent="0.25">
      <c r="B10835">
        <v>1</v>
      </c>
    </row>
    <row r="10836" spans="2:2" x14ac:dyDescent="0.25">
      <c r="B10836">
        <v>2</v>
      </c>
    </row>
    <row r="10837" spans="2:2" x14ac:dyDescent="0.25">
      <c r="B10837">
        <v>1</v>
      </c>
    </row>
    <row r="10838" spans="2:2" x14ac:dyDescent="0.25">
      <c r="B10838">
        <v>12</v>
      </c>
    </row>
    <row r="10839" spans="2:2" x14ac:dyDescent="0.25">
      <c r="B10839">
        <v>4</v>
      </c>
    </row>
    <row r="10840" spans="2:2" x14ac:dyDescent="0.25">
      <c r="B10840">
        <v>17</v>
      </c>
    </row>
    <row r="10841" spans="2:2" x14ac:dyDescent="0.25">
      <c r="B10841">
        <v>5</v>
      </c>
    </row>
    <row r="10842" spans="2:2" x14ac:dyDescent="0.25">
      <c r="B10842">
        <v>1</v>
      </c>
    </row>
    <row r="10843" spans="2:2" x14ac:dyDescent="0.25">
      <c r="B10843">
        <v>6</v>
      </c>
    </row>
    <row r="10844" spans="2:2" x14ac:dyDescent="0.25">
      <c r="B10844">
        <v>2</v>
      </c>
    </row>
    <row r="10845" spans="2:2" x14ac:dyDescent="0.25">
      <c r="B10845">
        <v>25</v>
      </c>
    </row>
    <row r="10846" spans="2:2" x14ac:dyDescent="0.25">
      <c r="B10846">
        <v>4</v>
      </c>
    </row>
    <row r="10847" spans="2:2" x14ac:dyDescent="0.25">
      <c r="B10847">
        <v>10</v>
      </c>
    </row>
    <row r="10848" spans="2:2" x14ac:dyDescent="0.25">
      <c r="B10848">
        <v>28</v>
      </c>
    </row>
    <row r="10849" spans="2:2" x14ac:dyDescent="0.25">
      <c r="B10849">
        <v>6</v>
      </c>
    </row>
    <row r="10850" spans="2:2" x14ac:dyDescent="0.25">
      <c r="B10850">
        <v>2</v>
      </c>
    </row>
    <row r="10851" spans="2:2" x14ac:dyDescent="0.25">
      <c r="B10851">
        <v>9</v>
      </c>
    </row>
    <row r="10852" spans="2:2" x14ac:dyDescent="0.25">
      <c r="B10852">
        <v>1</v>
      </c>
    </row>
    <row r="10853" spans="2:2" x14ac:dyDescent="0.25">
      <c r="B10853">
        <v>20</v>
      </c>
    </row>
    <row r="10854" spans="2:2" x14ac:dyDescent="0.25">
      <c r="B10854">
        <v>14</v>
      </c>
    </row>
    <row r="10855" spans="2:2" x14ac:dyDescent="0.25">
      <c r="B10855">
        <v>1</v>
      </c>
    </row>
    <row r="10856" spans="2:2" x14ac:dyDescent="0.25">
      <c r="B10856">
        <v>14</v>
      </c>
    </row>
    <row r="10857" spans="2:2" x14ac:dyDescent="0.25">
      <c r="B10857">
        <v>21</v>
      </c>
    </row>
    <row r="10858" spans="2:2" x14ac:dyDescent="0.25">
      <c r="B10858">
        <v>6</v>
      </c>
    </row>
    <row r="10859" spans="2:2" x14ac:dyDescent="0.25">
      <c r="B10859">
        <v>3</v>
      </c>
    </row>
    <row r="10860" spans="2:2" x14ac:dyDescent="0.25">
      <c r="B10860">
        <v>6</v>
      </c>
    </row>
    <row r="10861" spans="2:2" x14ac:dyDescent="0.25">
      <c r="B10861">
        <v>8</v>
      </c>
    </row>
    <row r="10862" spans="2:2" x14ac:dyDescent="0.25">
      <c r="B10862">
        <v>1</v>
      </c>
    </row>
    <row r="10863" spans="2:2" x14ac:dyDescent="0.25">
      <c r="B10863">
        <v>8</v>
      </c>
    </row>
    <row r="10864" spans="2:2" x14ac:dyDescent="0.25">
      <c r="B10864">
        <v>4</v>
      </c>
    </row>
    <row r="10865" spans="2:2" x14ac:dyDescent="0.25">
      <c r="B10865">
        <v>4</v>
      </c>
    </row>
    <row r="10866" spans="2:2" x14ac:dyDescent="0.25">
      <c r="B10866">
        <v>10</v>
      </c>
    </row>
    <row r="10867" spans="2:2" x14ac:dyDescent="0.25">
      <c r="B10867">
        <v>3</v>
      </c>
    </row>
    <row r="10868" spans="2:2" x14ac:dyDescent="0.25">
      <c r="B10868">
        <v>32</v>
      </c>
    </row>
    <row r="10869" spans="2:2" x14ac:dyDescent="0.25">
      <c r="B10869">
        <v>39</v>
      </c>
    </row>
    <row r="10870" spans="2:2" x14ac:dyDescent="0.25">
      <c r="B10870">
        <v>3</v>
      </c>
    </row>
    <row r="10871" spans="2:2" x14ac:dyDescent="0.25">
      <c r="B10871">
        <v>6</v>
      </c>
    </row>
    <row r="10872" spans="2:2" x14ac:dyDescent="0.25">
      <c r="B10872">
        <v>62</v>
      </c>
    </row>
    <row r="10873" spans="2:2" x14ac:dyDescent="0.25">
      <c r="B10873">
        <v>20</v>
      </c>
    </row>
    <row r="10874" spans="2:2" x14ac:dyDescent="0.25">
      <c r="B10874">
        <v>12</v>
      </c>
    </row>
    <row r="10875" spans="2:2" x14ac:dyDescent="0.25">
      <c r="B10875">
        <v>14</v>
      </c>
    </row>
    <row r="10876" spans="2:2" x14ac:dyDescent="0.25">
      <c r="B10876">
        <v>15</v>
      </c>
    </row>
    <row r="10877" spans="2:2" x14ac:dyDescent="0.25">
      <c r="B10877">
        <v>3</v>
      </c>
    </row>
    <row r="10878" spans="2:2" x14ac:dyDescent="0.25">
      <c r="B10878">
        <v>2</v>
      </c>
    </row>
    <row r="10879" spans="2:2" x14ac:dyDescent="0.25">
      <c r="B10879">
        <v>5</v>
      </c>
    </row>
    <row r="10880" spans="2:2" x14ac:dyDescent="0.25">
      <c r="B10880">
        <v>34</v>
      </c>
    </row>
    <row r="10881" spans="2:2" x14ac:dyDescent="0.25">
      <c r="B10881">
        <v>3</v>
      </c>
    </row>
    <row r="10882" spans="2:2" x14ac:dyDescent="0.25">
      <c r="B10882">
        <v>1</v>
      </c>
    </row>
    <row r="10883" spans="2:2" x14ac:dyDescent="0.25">
      <c r="B10883">
        <v>20</v>
      </c>
    </row>
    <row r="10884" spans="2:2" x14ac:dyDescent="0.25">
      <c r="B10884">
        <v>39</v>
      </c>
    </row>
    <row r="10885" spans="2:2" x14ac:dyDescent="0.25">
      <c r="B10885">
        <v>6</v>
      </c>
    </row>
    <row r="10886" spans="2:2" x14ac:dyDescent="0.25">
      <c r="B10886">
        <v>3</v>
      </c>
    </row>
    <row r="10887" spans="2:2" x14ac:dyDescent="0.25">
      <c r="B10887">
        <v>11</v>
      </c>
    </row>
    <row r="10888" spans="2:2" x14ac:dyDescent="0.25">
      <c r="B10888">
        <v>17</v>
      </c>
    </row>
    <row r="10889" spans="2:2" x14ac:dyDescent="0.25">
      <c r="B10889">
        <v>5</v>
      </c>
    </row>
    <row r="10890" spans="2:2" x14ac:dyDescent="0.25">
      <c r="B10890">
        <v>15</v>
      </c>
    </row>
    <row r="10891" spans="2:2" x14ac:dyDescent="0.25">
      <c r="B10891">
        <v>1</v>
      </c>
    </row>
    <row r="10892" spans="2:2" x14ac:dyDescent="0.25">
      <c r="B10892">
        <v>1</v>
      </c>
    </row>
    <row r="10893" spans="2:2" x14ac:dyDescent="0.25">
      <c r="B10893">
        <v>4</v>
      </c>
    </row>
    <row r="10894" spans="2:2" x14ac:dyDescent="0.25">
      <c r="B10894">
        <v>8</v>
      </c>
    </row>
    <row r="10895" spans="2:2" x14ac:dyDescent="0.25">
      <c r="B10895">
        <v>1</v>
      </c>
    </row>
    <row r="10896" spans="2:2" x14ac:dyDescent="0.25">
      <c r="B10896">
        <v>2</v>
      </c>
    </row>
    <row r="10897" spans="2:2" x14ac:dyDescent="0.25">
      <c r="B10897">
        <v>5</v>
      </c>
    </row>
    <row r="10898" spans="2:2" x14ac:dyDescent="0.25">
      <c r="B10898">
        <v>18</v>
      </c>
    </row>
    <row r="10899" spans="2:2" x14ac:dyDescent="0.25">
      <c r="B10899">
        <v>7</v>
      </c>
    </row>
    <row r="10900" spans="2:2" x14ac:dyDescent="0.25">
      <c r="B10900">
        <v>3</v>
      </c>
    </row>
    <row r="10901" spans="2:2" x14ac:dyDescent="0.25">
      <c r="B10901">
        <v>7</v>
      </c>
    </row>
    <row r="10902" spans="2:2" x14ac:dyDescent="0.25">
      <c r="B10902">
        <v>5</v>
      </c>
    </row>
    <row r="10903" spans="2:2" x14ac:dyDescent="0.25">
      <c r="B10903">
        <v>62</v>
      </c>
    </row>
    <row r="10904" spans="2:2" x14ac:dyDescent="0.25">
      <c r="B10904">
        <v>2</v>
      </c>
    </row>
    <row r="10905" spans="2:2" x14ac:dyDescent="0.25">
      <c r="B10905">
        <v>2</v>
      </c>
    </row>
    <row r="10906" spans="2:2" x14ac:dyDescent="0.25">
      <c r="B10906">
        <v>4</v>
      </c>
    </row>
    <row r="10907" spans="2:2" x14ac:dyDescent="0.25">
      <c r="B10907">
        <v>6</v>
      </c>
    </row>
    <row r="10908" spans="2:2" x14ac:dyDescent="0.25">
      <c r="B10908">
        <v>1</v>
      </c>
    </row>
    <row r="10909" spans="2:2" x14ac:dyDescent="0.25">
      <c r="B10909">
        <v>2</v>
      </c>
    </row>
    <row r="10910" spans="2:2" x14ac:dyDescent="0.25">
      <c r="B10910">
        <v>7</v>
      </c>
    </row>
    <row r="10911" spans="2:2" x14ac:dyDescent="0.25">
      <c r="B10911">
        <v>12</v>
      </c>
    </row>
    <row r="10912" spans="2:2" x14ac:dyDescent="0.25">
      <c r="B10912">
        <v>5</v>
      </c>
    </row>
    <row r="10913" spans="2:2" x14ac:dyDescent="0.25">
      <c r="B10913">
        <v>7</v>
      </c>
    </row>
    <row r="10914" spans="2:2" x14ac:dyDescent="0.25">
      <c r="B10914">
        <v>12</v>
      </c>
    </row>
    <row r="10915" spans="2:2" x14ac:dyDescent="0.25">
      <c r="B10915">
        <v>10</v>
      </c>
    </row>
    <row r="10916" spans="2:2" x14ac:dyDescent="0.25">
      <c r="B10916">
        <v>10</v>
      </c>
    </row>
    <row r="10917" spans="2:2" x14ac:dyDescent="0.25">
      <c r="B10917">
        <v>32</v>
      </c>
    </row>
    <row r="10918" spans="2:2" x14ac:dyDescent="0.25">
      <c r="B10918">
        <v>10</v>
      </c>
    </row>
    <row r="10919" spans="2:2" x14ac:dyDescent="0.25">
      <c r="B10919">
        <v>2</v>
      </c>
    </row>
    <row r="10920" spans="2:2" x14ac:dyDescent="0.25">
      <c r="B10920">
        <v>10</v>
      </c>
    </row>
    <row r="10921" spans="2:2" x14ac:dyDescent="0.25">
      <c r="B10921">
        <v>18</v>
      </c>
    </row>
    <row r="10922" spans="2:2" x14ac:dyDescent="0.25">
      <c r="B10922">
        <v>8</v>
      </c>
    </row>
    <row r="10923" spans="2:2" x14ac:dyDescent="0.25">
      <c r="B10923">
        <v>2</v>
      </c>
    </row>
    <row r="10924" spans="2:2" x14ac:dyDescent="0.25">
      <c r="B10924">
        <v>2</v>
      </c>
    </row>
    <row r="10925" spans="2:2" x14ac:dyDescent="0.25">
      <c r="B10925">
        <v>23</v>
      </c>
    </row>
    <row r="10926" spans="2:2" x14ac:dyDescent="0.25">
      <c r="B10926">
        <v>5</v>
      </c>
    </row>
    <row r="10927" spans="2:2" x14ac:dyDescent="0.25">
      <c r="B10927">
        <v>14</v>
      </c>
    </row>
    <row r="10928" spans="2:2" x14ac:dyDescent="0.25">
      <c r="B10928">
        <v>22</v>
      </c>
    </row>
    <row r="10929" spans="2:2" x14ac:dyDescent="0.25">
      <c r="B10929">
        <v>2</v>
      </c>
    </row>
    <row r="10930" spans="2:2" x14ac:dyDescent="0.25">
      <c r="B10930">
        <v>3</v>
      </c>
    </row>
    <row r="10931" spans="2:2" x14ac:dyDescent="0.25">
      <c r="B10931">
        <v>10</v>
      </c>
    </row>
    <row r="10932" spans="2:2" x14ac:dyDescent="0.25">
      <c r="B10932">
        <v>49</v>
      </c>
    </row>
    <row r="10933" spans="2:2" x14ac:dyDescent="0.25">
      <c r="B10933">
        <v>7</v>
      </c>
    </row>
    <row r="10934" spans="2:2" x14ac:dyDescent="0.25">
      <c r="B10934">
        <v>55</v>
      </c>
    </row>
    <row r="10935" spans="2:2" x14ac:dyDescent="0.25">
      <c r="B10935">
        <v>6</v>
      </c>
    </row>
    <row r="10936" spans="2:2" x14ac:dyDescent="0.25">
      <c r="B10936">
        <v>6</v>
      </c>
    </row>
    <row r="10937" spans="2:2" x14ac:dyDescent="0.25">
      <c r="B10937">
        <v>3</v>
      </c>
    </row>
    <row r="10938" spans="2:2" x14ac:dyDescent="0.25">
      <c r="B10938">
        <v>4</v>
      </c>
    </row>
    <row r="10939" spans="2:2" x14ac:dyDescent="0.25">
      <c r="B10939">
        <v>3</v>
      </c>
    </row>
    <row r="10940" spans="2:2" x14ac:dyDescent="0.25">
      <c r="B10940">
        <v>37</v>
      </c>
    </row>
    <row r="10941" spans="2:2" x14ac:dyDescent="0.25">
      <c r="B10941">
        <v>8</v>
      </c>
    </row>
    <row r="10942" spans="2:2" x14ac:dyDescent="0.25">
      <c r="B10942">
        <v>1</v>
      </c>
    </row>
    <row r="10943" spans="2:2" x14ac:dyDescent="0.25">
      <c r="B10943">
        <v>4</v>
      </c>
    </row>
    <row r="10944" spans="2:2" x14ac:dyDescent="0.25">
      <c r="B10944">
        <v>11</v>
      </c>
    </row>
    <row r="10945" spans="2:2" x14ac:dyDescent="0.25">
      <c r="B10945">
        <v>17</v>
      </c>
    </row>
    <row r="10946" spans="2:2" x14ac:dyDescent="0.25">
      <c r="B10946">
        <v>7</v>
      </c>
    </row>
    <row r="10947" spans="2:2" x14ac:dyDescent="0.25">
      <c r="B10947">
        <v>22</v>
      </c>
    </row>
    <row r="10948" spans="2:2" x14ac:dyDescent="0.25">
      <c r="B10948">
        <v>32</v>
      </c>
    </row>
    <row r="10949" spans="2:2" x14ac:dyDescent="0.25">
      <c r="B10949">
        <v>1</v>
      </c>
    </row>
    <row r="10950" spans="2:2" x14ac:dyDescent="0.25">
      <c r="B10950">
        <v>10</v>
      </c>
    </row>
    <row r="10951" spans="2:2" x14ac:dyDescent="0.25">
      <c r="B10951">
        <v>13</v>
      </c>
    </row>
    <row r="10952" spans="2:2" x14ac:dyDescent="0.25">
      <c r="B10952">
        <v>16</v>
      </c>
    </row>
    <row r="10953" spans="2:2" x14ac:dyDescent="0.25">
      <c r="B10953">
        <v>1</v>
      </c>
    </row>
    <row r="10954" spans="2:2" x14ac:dyDescent="0.25">
      <c r="B10954">
        <v>14</v>
      </c>
    </row>
    <row r="10955" spans="2:2" x14ac:dyDescent="0.25">
      <c r="B10955">
        <v>7</v>
      </c>
    </row>
    <row r="10956" spans="2:2" x14ac:dyDescent="0.25">
      <c r="B10956">
        <v>5</v>
      </c>
    </row>
    <row r="10957" spans="2:2" x14ac:dyDescent="0.25">
      <c r="B10957">
        <v>5</v>
      </c>
    </row>
    <row r="10958" spans="2:2" x14ac:dyDescent="0.25">
      <c r="B10958">
        <v>5</v>
      </c>
    </row>
    <row r="10959" spans="2:2" x14ac:dyDescent="0.25">
      <c r="B10959">
        <v>11</v>
      </c>
    </row>
    <row r="10960" spans="2:2" x14ac:dyDescent="0.25">
      <c r="B10960">
        <v>25</v>
      </c>
    </row>
    <row r="10961" spans="2:2" x14ac:dyDescent="0.25">
      <c r="B10961">
        <v>7</v>
      </c>
    </row>
    <row r="10962" spans="2:2" x14ac:dyDescent="0.25">
      <c r="B10962">
        <v>3</v>
      </c>
    </row>
    <row r="10963" spans="2:2" x14ac:dyDescent="0.25">
      <c r="B10963">
        <v>12</v>
      </c>
    </row>
    <row r="10964" spans="2:2" x14ac:dyDescent="0.25">
      <c r="B10964">
        <v>1</v>
      </c>
    </row>
    <row r="10965" spans="2:2" x14ac:dyDescent="0.25">
      <c r="B10965">
        <v>13</v>
      </c>
    </row>
    <row r="10966" spans="2:2" x14ac:dyDescent="0.25">
      <c r="B10966">
        <v>39</v>
      </c>
    </row>
    <row r="10967" spans="2:2" x14ac:dyDescent="0.25">
      <c r="B10967">
        <v>2</v>
      </c>
    </row>
    <row r="10968" spans="2:2" x14ac:dyDescent="0.25">
      <c r="B10968">
        <v>15</v>
      </c>
    </row>
    <row r="10969" spans="2:2" x14ac:dyDescent="0.25">
      <c r="B10969">
        <v>4</v>
      </c>
    </row>
    <row r="10970" spans="2:2" x14ac:dyDescent="0.25">
      <c r="B10970">
        <v>2</v>
      </c>
    </row>
    <row r="10971" spans="2:2" x14ac:dyDescent="0.25">
      <c r="B10971">
        <v>15</v>
      </c>
    </row>
    <row r="10972" spans="2:2" x14ac:dyDescent="0.25">
      <c r="B10972">
        <v>2</v>
      </c>
    </row>
    <row r="10973" spans="2:2" x14ac:dyDescent="0.25">
      <c r="B10973">
        <v>15</v>
      </c>
    </row>
    <row r="10974" spans="2:2" x14ac:dyDescent="0.25">
      <c r="B10974">
        <v>15</v>
      </c>
    </row>
    <row r="10975" spans="2:2" x14ac:dyDescent="0.25">
      <c r="B10975">
        <v>19</v>
      </c>
    </row>
    <row r="10976" spans="2:2" x14ac:dyDescent="0.25">
      <c r="B10976">
        <v>3</v>
      </c>
    </row>
    <row r="10977" spans="2:2" x14ac:dyDescent="0.25">
      <c r="B10977">
        <v>10</v>
      </c>
    </row>
    <row r="10978" spans="2:2" x14ac:dyDescent="0.25">
      <c r="B10978">
        <v>5</v>
      </c>
    </row>
    <row r="10979" spans="2:2" x14ac:dyDescent="0.25">
      <c r="B10979">
        <v>3</v>
      </c>
    </row>
    <row r="10980" spans="2:2" x14ac:dyDescent="0.25">
      <c r="B10980">
        <v>2</v>
      </c>
    </row>
    <row r="10981" spans="2:2" x14ac:dyDescent="0.25">
      <c r="B10981">
        <v>4</v>
      </c>
    </row>
    <row r="10982" spans="2:2" x14ac:dyDescent="0.25">
      <c r="B10982">
        <v>15</v>
      </c>
    </row>
    <row r="10983" spans="2:2" x14ac:dyDescent="0.25">
      <c r="B10983">
        <v>13</v>
      </c>
    </row>
    <row r="10984" spans="2:2" x14ac:dyDescent="0.25">
      <c r="B10984">
        <v>1</v>
      </c>
    </row>
    <row r="10985" spans="2:2" x14ac:dyDescent="0.25">
      <c r="B10985">
        <v>23</v>
      </c>
    </row>
    <row r="10986" spans="2:2" x14ac:dyDescent="0.25">
      <c r="B10986">
        <v>2</v>
      </c>
    </row>
    <row r="10987" spans="2:2" x14ac:dyDescent="0.25">
      <c r="B10987">
        <v>6</v>
      </c>
    </row>
    <row r="10988" spans="2:2" x14ac:dyDescent="0.25">
      <c r="B10988">
        <v>4</v>
      </c>
    </row>
    <row r="10989" spans="2:2" x14ac:dyDescent="0.25">
      <c r="B10989">
        <v>1</v>
      </c>
    </row>
    <row r="10990" spans="2:2" x14ac:dyDescent="0.25">
      <c r="B10990">
        <v>2</v>
      </c>
    </row>
    <row r="10991" spans="2:2" x14ac:dyDescent="0.25">
      <c r="B10991">
        <v>9</v>
      </c>
    </row>
    <row r="10992" spans="2:2" x14ac:dyDescent="0.25">
      <c r="B10992">
        <v>23</v>
      </c>
    </row>
    <row r="10993" spans="2:2" x14ac:dyDescent="0.25">
      <c r="B10993">
        <v>32</v>
      </c>
    </row>
    <row r="10994" spans="2:2" x14ac:dyDescent="0.25">
      <c r="B10994">
        <v>4</v>
      </c>
    </row>
    <row r="10995" spans="2:2" x14ac:dyDescent="0.25">
      <c r="B10995">
        <v>12</v>
      </c>
    </row>
    <row r="10996" spans="2:2" x14ac:dyDescent="0.25">
      <c r="B10996">
        <v>10</v>
      </c>
    </row>
    <row r="10997" spans="2:2" x14ac:dyDescent="0.25">
      <c r="B10997">
        <v>2</v>
      </c>
    </row>
    <row r="10998" spans="2:2" x14ac:dyDescent="0.25">
      <c r="B10998">
        <v>4</v>
      </c>
    </row>
    <row r="10999" spans="2:2" x14ac:dyDescent="0.25">
      <c r="B10999">
        <v>7</v>
      </c>
    </row>
    <row r="11000" spans="2:2" x14ac:dyDescent="0.25">
      <c r="B11000">
        <v>3</v>
      </c>
    </row>
    <row r="11001" spans="2:2" x14ac:dyDescent="0.25">
      <c r="B11001">
        <v>23</v>
      </c>
    </row>
    <row r="11002" spans="2:2" x14ac:dyDescent="0.25">
      <c r="B11002">
        <v>13</v>
      </c>
    </row>
    <row r="11003" spans="2:2" x14ac:dyDescent="0.25">
      <c r="B11003">
        <v>55</v>
      </c>
    </row>
    <row r="11004" spans="2:2" x14ac:dyDescent="0.25">
      <c r="B11004">
        <v>12</v>
      </c>
    </row>
    <row r="11005" spans="2:2" x14ac:dyDescent="0.25">
      <c r="B11005">
        <v>12</v>
      </c>
    </row>
    <row r="11006" spans="2:2" x14ac:dyDescent="0.25">
      <c r="B11006">
        <v>1</v>
      </c>
    </row>
    <row r="11007" spans="2:2" x14ac:dyDescent="0.25">
      <c r="B11007">
        <v>34</v>
      </c>
    </row>
    <row r="11008" spans="2:2" x14ac:dyDescent="0.25">
      <c r="B11008">
        <v>21</v>
      </c>
    </row>
    <row r="11009" spans="2:2" x14ac:dyDescent="0.25">
      <c r="B11009">
        <v>1</v>
      </c>
    </row>
    <row r="11010" spans="2:2" x14ac:dyDescent="0.25">
      <c r="B11010">
        <v>14</v>
      </c>
    </row>
    <row r="11011" spans="2:2" x14ac:dyDescent="0.25">
      <c r="B11011">
        <v>8</v>
      </c>
    </row>
    <row r="11012" spans="2:2" x14ac:dyDescent="0.25">
      <c r="B11012">
        <v>14</v>
      </c>
    </row>
    <row r="11013" spans="2:2" x14ac:dyDescent="0.25">
      <c r="B11013">
        <v>1</v>
      </c>
    </row>
    <row r="11014" spans="2:2" x14ac:dyDescent="0.25">
      <c r="B11014">
        <v>1</v>
      </c>
    </row>
    <row r="11015" spans="2:2" x14ac:dyDescent="0.25">
      <c r="B11015">
        <v>8</v>
      </c>
    </row>
    <row r="11016" spans="2:2" x14ac:dyDescent="0.25">
      <c r="B11016">
        <v>20</v>
      </c>
    </row>
    <row r="11017" spans="2:2" x14ac:dyDescent="0.25">
      <c r="B11017">
        <v>15</v>
      </c>
    </row>
    <row r="11018" spans="2:2" x14ac:dyDescent="0.25">
      <c r="B11018">
        <v>22</v>
      </c>
    </row>
    <row r="11019" spans="2:2" x14ac:dyDescent="0.25">
      <c r="B11019">
        <v>23</v>
      </c>
    </row>
    <row r="11020" spans="2:2" x14ac:dyDescent="0.25">
      <c r="B11020">
        <v>3</v>
      </c>
    </row>
    <row r="11021" spans="2:2" x14ac:dyDescent="0.25">
      <c r="B11021">
        <v>55</v>
      </c>
    </row>
    <row r="11022" spans="2:2" x14ac:dyDescent="0.25">
      <c r="B11022">
        <v>37</v>
      </c>
    </row>
    <row r="11023" spans="2:2" x14ac:dyDescent="0.25">
      <c r="B11023">
        <v>3</v>
      </c>
    </row>
    <row r="11024" spans="2:2" x14ac:dyDescent="0.25">
      <c r="B11024">
        <v>6</v>
      </c>
    </row>
    <row r="11025" spans="2:2" x14ac:dyDescent="0.25">
      <c r="B11025">
        <v>2</v>
      </c>
    </row>
    <row r="11026" spans="2:2" x14ac:dyDescent="0.25">
      <c r="B11026">
        <v>2</v>
      </c>
    </row>
    <row r="11027" spans="2:2" x14ac:dyDescent="0.25">
      <c r="B11027">
        <v>8</v>
      </c>
    </row>
    <row r="11028" spans="2:2" x14ac:dyDescent="0.25">
      <c r="B11028">
        <v>3</v>
      </c>
    </row>
    <row r="11029" spans="2:2" x14ac:dyDescent="0.25">
      <c r="B11029">
        <v>2</v>
      </c>
    </row>
    <row r="11030" spans="2:2" x14ac:dyDescent="0.25">
      <c r="B11030">
        <v>19</v>
      </c>
    </row>
    <row r="11031" spans="2:2" x14ac:dyDescent="0.25">
      <c r="B11031">
        <v>3</v>
      </c>
    </row>
    <row r="11032" spans="2:2" x14ac:dyDescent="0.25">
      <c r="B11032">
        <v>6</v>
      </c>
    </row>
    <row r="11033" spans="2:2" x14ac:dyDescent="0.25">
      <c r="B11033">
        <v>13</v>
      </c>
    </row>
    <row r="11034" spans="2:2" x14ac:dyDescent="0.25">
      <c r="B11034">
        <v>6</v>
      </c>
    </row>
    <row r="11035" spans="2:2" x14ac:dyDescent="0.25">
      <c r="B11035">
        <v>5</v>
      </c>
    </row>
    <row r="11036" spans="2:2" x14ac:dyDescent="0.25">
      <c r="B11036">
        <v>7</v>
      </c>
    </row>
    <row r="11037" spans="2:2" x14ac:dyDescent="0.25">
      <c r="B11037">
        <v>2</v>
      </c>
    </row>
    <row r="11038" spans="2:2" x14ac:dyDescent="0.25">
      <c r="B11038">
        <v>12</v>
      </c>
    </row>
    <row r="11039" spans="2:2" x14ac:dyDescent="0.25">
      <c r="B11039">
        <v>2</v>
      </c>
    </row>
    <row r="11040" spans="2:2" x14ac:dyDescent="0.25">
      <c r="B11040">
        <v>2</v>
      </c>
    </row>
    <row r="11041" spans="2:2" x14ac:dyDescent="0.25">
      <c r="B11041">
        <v>15</v>
      </c>
    </row>
    <row r="11042" spans="2:2" x14ac:dyDescent="0.25">
      <c r="B11042">
        <v>1</v>
      </c>
    </row>
    <row r="11043" spans="2:2" x14ac:dyDescent="0.25">
      <c r="B11043">
        <v>49</v>
      </c>
    </row>
    <row r="11044" spans="2:2" x14ac:dyDescent="0.25">
      <c r="B11044">
        <v>1</v>
      </c>
    </row>
    <row r="11045" spans="2:2" x14ac:dyDescent="0.25">
      <c r="B11045">
        <v>12</v>
      </c>
    </row>
    <row r="11046" spans="2:2" x14ac:dyDescent="0.25">
      <c r="B11046">
        <v>2</v>
      </c>
    </row>
    <row r="11047" spans="2:2" x14ac:dyDescent="0.25">
      <c r="B11047">
        <v>8</v>
      </c>
    </row>
    <row r="11048" spans="2:2" x14ac:dyDescent="0.25">
      <c r="B11048">
        <v>5</v>
      </c>
    </row>
    <row r="11049" spans="2:2" x14ac:dyDescent="0.25">
      <c r="B11049">
        <v>8</v>
      </c>
    </row>
    <row r="11050" spans="2:2" x14ac:dyDescent="0.25">
      <c r="B11050">
        <v>2</v>
      </c>
    </row>
    <row r="11051" spans="2:2" x14ac:dyDescent="0.25">
      <c r="B11051">
        <v>8</v>
      </c>
    </row>
    <row r="11052" spans="2:2" x14ac:dyDescent="0.25">
      <c r="B11052">
        <v>6</v>
      </c>
    </row>
    <row r="11053" spans="2:2" x14ac:dyDescent="0.25">
      <c r="B11053">
        <v>1</v>
      </c>
    </row>
    <row r="11054" spans="2:2" x14ac:dyDescent="0.25">
      <c r="B11054">
        <v>6</v>
      </c>
    </row>
    <row r="11055" spans="2:2" x14ac:dyDescent="0.25">
      <c r="B11055">
        <v>3</v>
      </c>
    </row>
    <row r="11056" spans="2:2" x14ac:dyDescent="0.25">
      <c r="B11056">
        <v>8</v>
      </c>
    </row>
    <row r="11057" spans="2:2" x14ac:dyDescent="0.25">
      <c r="B11057">
        <v>1</v>
      </c>
    </row>
    <row r="11058" spans="2:2" x14ac:dyDescent="0.25">
      <c r="B11058">
        <v>23</v>
      </c>
    </row>
    <row r="11059" spans="2:2" x14ac:dyDescent="0.25">
      <c r="B11059">
        <v>12</v>
      </c>
    </row>
    <row r="11060" spans="2:2" x14ac:dyDescent="0.25">
      <c r="B11060">
        <v>32</v>
      </c>
    </row>
    <row r="11061" spans="2:2" x14ac:dyDescent="0.25">
      <c r="B11061">
        <v>4</v>
      </c>
    </row>
    <row r="11062" spans="2:2" x14ac:dyDescent="0.25">
      <c r="B11062">
        <v>15</v>
      </c>
    </row>
    <row r="11063" spans="2:2" x14ac:dyDescent="0.25">
      <c r="B11063">
        <v>5</v>
      </c>
    </row>
    <row r="11064" spans="2:2" x14ac:dyDescent="0.25">
      <c r="B11064">
        <v>1</v>
      </c>
    </row>
    <row r="11065" spans="2:2" x14ac:dyDescent="0.25">
      <c r="B11065">
        <v>2</v>
      </c>
    </row>
    <row r="11066" spans="2:2" x14ac:dyDescent="0.25">
      <c r="B11066">
        <v>13</v>
      </c>
    </row>
    <row r="11067" spans="2:2" x14ac:dyDescent="0.25">
      <c r="B11067">
        <v>1</v>
      </c>
    </row>
    <row r="11068" spans="2:2" x14ac:dyDescent="0.25">
      <c r="B11068">
        <v>4</v>
      </c>
    </row>
    <row r="11069" spans="2:2" x14ac:dyDescent="0.25">
      <c r="B11069">
        <v>28</v>
      </c>
    </row>
    <row r="11070" spans="2:2" x14ac:dyDescent="0.25">
      <c r="B11070">
        <v>32</v>
      </c>
    </row>
    <row r="11071" spans="2:2" x14ac:dyDescent="0.25">
      <c r="B11071">
        <v>8</v>
      </c>
    </row>
    <row r="11072" spans="2:2" x14ac:dyDescent="0.25">
      <c r="B11072">
        <v>4</v>
      </c>
    </row>
    <row r="11073" spans="2:2" x14ac:dyDescent="0.25">
      <c r="B11073">
        <v>6</v>
      </c>
    </row>
    <row r="11074" spans="2:2" x14ac:dyDescent="0.25">
      <c r="B11074">
        <v>12</v>
      </c>
    </row>
    <row r="11075" spans="2:2" x14ac:dyDescent="0.25">
      <c r="B11075">
        <v>1</v>
      </c>
    </row>
    <row r="11076" spans="2:2" x14ac:dyDescent="0.25">
      <c r="B11076">
        <v>1</v>
      </c>
    </row>
    <row r="11077" spans="2:2" x14ac:dyDescent="0.25">
      <c r="B11077">
        <v>20</v>
      </c>
    </row>
    <row r="11078" spans="2:2" x14ac:dyDescent="0.25">
      <c r="B11078">
        <v>2</v>
      </c>
    </row>
    <row r="11079" spans="2:2" x14ac:dyDescent="0.25">
      <c r="B11079">
        <v>14</v>
      </c>
    </row>
    <row r="11080" spans="2:2" x14ac:dyDescent="0.25">
      <c r="B11080">
        <v>1</v>
      </c>
    </row>
    <row r="11081" spans="2:2" x14ac:dyDescent="0.25">
      <c r="B11081">
        <v>10</v>
      </c>
    </row>
    <row r="11082" spans="2:2" x14ac:dyDescent="0.25">
      <c r="B11082">
        <v>3</v>
      </c>
    </row>
    <row r="11083" spans="2:2" x14ac:dyDescent="0.25">
      <c r="B11083">
        <v>16</v>
      </c>
    </row>
    <row r="11084" spans="2:2" x14ac:dyDescent="0.25">
      <c r="B11084">
        <v>3</v>
      </c>
    </row>
    <row r="11085" spans="2:2" x14ac:dyDescent="0.25">
      <c r="B11085">
        <v>29</v>
      </c>
    </row>
    <row r="11086" spans="2:2" x14ac:dyDescent="0.25">
      <c r="B11086">
        <v>55</v>
      </c>
    </row>
    <row r="11087" spans="2:2" x14ac:dyDescent="0.25">
      <c r="B11087">
        <v>23</v>
      </c>
    </row>
    <row r="11088" spans="2:2" x14ac:dyDescent="0.25">
      <c r="B11088">
        <v>4</v>
      </c>
    </row>
    <row r="11089" spans="2:2" x14ac:dyDescent="0.25">
      <c r="B11089">
        <v>19</v>
      </c>
    </row>
    <row r="11090" spans="2:2" x14ac:dyDescent="0.25">
      <c r="B11090">
        <v>17</v>
      </c>
    </row>
    <row r="11091" spans="2:2" x14ac:dyDescent="0.25">
      <c r="B11091">
        <v>5</v>
      </c>
    </row>
    <row r="11092" spans="2:2" x14ac:dyDescent="0.25">
      <c r="B11092">
        <v>5</v>
      </c>
    </row>
    <row r="11093" spans="2:2" x14ac:dyDescent="0.25">
      <c r="B11093">
        <v>2</v>
      </c>
    </row>
    <row r="11094" spans="2:2" x14ac:dyDescent="0.25">
      <c r="B11094">
        <v>15</v>
      </c>
    </row>
    <row r="11095" spans="2:2" x14ac:dyDescent="0.25">
      <c r="B11095">
        <v>13</v>
      </c>
    </row>
    <row r="11096" spans="2:2" x14ac:dyDescent="0.25">
      <c r="B11096">
        <v>1</v>
      </c>
    </row>
    <row r="11097" spans="2:2" x14ac:dyDescent="0.25">
      <c r="B11097">
        <v>1</v>
      </c>
    </row>
    <row r="11098" spans="2:2" x14ac:dyDescent="0.25">
      <c r="B11098">
        <v>4</v>
      </c>
    </row>
    <row r="11099" spans="2:2" x14ac:dyDescent="0.25">
      <c r="B11099">
        <v>1</v>
      </c>
    </row>
    <row r="11100" spans="2:2" x14ac:dyDescent="0.25">
      <c r="B11100">
        <v>12</v>
      </c>
    </row>
    <row r="11101" spans="2:2" x14ac:dyDescent="0.25">
      <c r="B11101">
        <v>15</v>
      </c>
    </row>
    <row r="11102" spans="2:2" x14ac:dyDescent="0.25">
      <c r="B11102">
        <v>4</v>
      </c>
    </row>
    <row r="11103" spans="2:2" x14ac:dyDescent="0.25">
      <c r="B11103">
        <v>5</v>
      </c>
    </row>
    <row r="11104" spans="2:2" x14ac:dyDescent="0.25">
      <c r="B11104">
        <v>6</v>
      </c>
    </row>
    <row r="11105" spans="2:2" x14ac:dyDescent="0.25">
      <c r="B11105">
        <v>29</v>
      </c>
    </row>
    <row r="11106" spans="2:2" x14ac:dyDescent="0.25">
      <c r="B11106">
        <v>15</v>
      </c>
    </row>
    <row r="11107" spans="2:2" x14ac:dyDescent="0.25">
      <c r="B11107">
        <v>35</v>
      </c>
    </row>
    <row r="11108" spans="2:2" x14ac:dyDescent="0.25">
      <c r="B11108">
        <v>3</v>
      </c>
    </row>
    <row r="11109" spans="2:2" x14ac:dyDescent="0.25">
      <c r="B11109">
        <v>23</v>
      </c>
    </row>
    <row r="11110" spans="2:2" x14ac:dyDescent="0.25">
      <c r="B11110">
        <v>9</v>
      </c>
    </row>
    <row r="11111" spans="2:2" x14ac:dyDescent="0.25">
      <c r="B11111">
        <v>1</v>
      </c>
    </row>
    <row r="11112" spans="2:2" x14ac:dyDescent="0.25">
      <c r="B11112">
        <v>62</v>
      </c>
    </row>
    <row r="11113" spans="2:2" x14ac:dyDescent="0.25">
      <c r="B11113">
        <v>18</v>
      </c>
    </row>
    <row r="11114" spans="2:2" x14ac:dyDescent="0.25">
      <c r="B11114">
        <v>6</v>
      </c>
    </row>
    <row r="11115" spans="2:2" x14ac:dyDescent="0.25">
      <c r="B11115">
        <v>3</v>
      </c>
    </row>
    <row r="11116" spans="2:2" x14ac:dyDescent="0.25">
      <c r="B11116">
        <v>11</v>
      </c>
    </row>
    <row r="11117" spans="2:2" x14ac:dyDescent="0.25">
      <c r="B11117">
        <v>32</v>
      </c>
    </row>
    <row r="11118" spans="2:2" x14ac:dyDescent="0.25">
      <c r="B11118">
        <v>1</v>
      </c>
    </row>
    <row r="11119" spans="2:2" x14ac:dyDescent="0.25">
      <c r="B11119">
        <v>3</v>
      </c>
    </row>
    <row r="11120" spans="2:2" x14ac:dyDescent="0.25">
      <c r="B11120">
        <v>55</v>
      </c>
    </row>
    <row r="11121" spans="2:2" x14ac:dyDescent="0.25">
      <c r="B11121">
        <v>15</v>
      </c>
    </row>
    <row r="11122" spans="2:2" x14ac:dyDescent="0.25">
      <c r="B11122">
        <v>17</v>
      </c>
    </row>
    <row r="11123" spans="2:2" x14ac:dyDescent="0.25">
      <c r="B11123">
        <v>19</v>
      </c>
    </row>
    <row r="11124" spans="2:2" x14ac:dyDescent="0.25">
      <c r="B11124">
        <v>7</v>
      </c>
    </row>
    <row r="11125" spans="2:2" x14ac:dyDescent="0.25">
      <c r="B11125">
        <v>4</v>
      </c>
    </row>
    <row r="11126" spans="2:2" x14ac:dyDescent="0.25">
      <c r="B11126">
        <v>4</v>
      </c>
    </row>
    <row r="11127" spans="2:2" x14ac:dyDescent="0.25">
      <c r="B11127">
        <v>2</v>
      </c>
    </row>
    <row r="11128" spans="2:2" x14ac:dyDescent="0.25">
      <c r="B11128">
        <v>13</v>
      </c>
    </row>
    <row r="11129" spans="2:2" x14ac:dyDescent="0.25">
      <c r="B11129">
        <v>34</v>
      </c>
    </row>
    <row r="11130" spans="2:2" x14ac:dyDescent="0.25">
      <c r="B11130">
        <v>5</v>
      </c>
    </row>
    <row r="11131" spans="2:2" x14ac:dyDescent="0.25">
      <c r="B11131">
        <v>18</v>
      </c>
    </row>
    <row r="11132" spans="2:2" x14ac:dyDescent="0.25">
      <c r="B11132">
        <v>1</v>
      </c>
    </row>
    <row r="11133" spans="2:2" x14ac:dyDescent="0.25">
      <c r="B11133">
        <v>2</v>
      </c>
    </row>
    <row r="11134" spans="2:2" x14ac:dyDescent="0.25">
      <c r="B11134">
        <v>5</v>
      </c>
    </row>
    <row r="11135" spans="2:2" x14ac:dyDescent="0.25">
      <c r="B11135">
        <v>8</v>
      </c>
    </row>
    <row r="11136" spans="2:2" x14ac:dyDescent="0.25">
      <c r="B11136">
        <v>7</v>
      </c>
    </row>
    <row r="11137" spans="2:2" x14ac:dyDescent="0.25">
      <c r="B11137">
        <v>15</v>
      </c>
    </row>
    <row r="11138" spans="2:2" x14ac:dyDescent="0.25">
      <c r="B11138">
        <v>1</v>
      </c>
    </row>
    <row r="11139" spans="2:2" x14ac:dyDescent="0.25">
      <c r="B11139">
        <v>3</v>
      </c>
    </row>
    <row r="11140" spans="2:2" x14ac:dyDescent="0.25">
      <c r="B11140">
        <v>6</v>
      </c>
    </row>
    <row r="11141" spans="2:2" x14ac:dyDescent="0.25">
      <c r="B11141">
        <v>4</v>
      </c>
    </row>
    <row r="11142" spans="2:2" x14ac:dyDescent="0.25">
      <c r="B11142">
        <v>32</v>
      </c>
    </row>
    <row r="11143" spans="2:2" x14ac:dyDescent="0.25">
      <c r="B11143">
        <v>2</v>
      </c>
    </row>
    <row r="11144" spans="2:2" x14ac:dyDescent="0.25">
      <c r="B11144">
        <v>15</v>
      </c>
    </row>
    <row r="11145" spans="2:2" x14ac:dyDescent="0.25">
      <c r="B11145">
        <v>7</v>
      </c>
    </row>
    <row r="11146" spans="2:2" x14ac:dyDescent="0.25">
      <c r="B11146">
        <v>7</v>
      </c>
    </row>
    <row r="11147" spans="2:2" x14ac:dyDescent="0.25">
      <c r="B11147">
        <v>3</v>
      </c>
    </row>
    <row r="11148" spans="2:2" x14ac:dyDescent="0.25">
      <c r="B11148">
        <v>20</v>
      </c>
    </row>
    <row r="11149" spans="2:2" x14ac:dyDescent="0.25">
      <c r="B11149">
        <v>19</v>
      </c>
    </row>
    <row r="11150" spans="2:2" x14ac:dyDescent="0.25">
      <c r="B11150">
        <v>32</v>
      </c>
    </row>
    <row r="11151" spans="2:2" x14ac:dyDescent="0.25">
      <c r="B11151">
        <v>2</v>
      </c>
    </row>
    <row r="11152" spans="2:2" x14ac:dyDescent="0.25">
      <c r="B11152">
        <v>55</v>
      </c>
    </row>
    <row r="11153" spans="2:2" x14ac:dyDescent="0.25">
      <c r="B11153">
        <v>62</v>
      </c>
    </row>
    <row r="11154" spans="2:2" x14ac:dyDescent="0.25">
      <c r="B11154">
        <v>15</v>
      </c>
    </row>
    <row r="11155" spans="2:2" x14ac:dyDescent="0.25">
      <c r="B11155">
        <v>10</v>
      </c>
    </row>
    <row r="11156" spans="2:2" x14ac:dyDescent="0.25">
      <c r="B11156">
        <v>22</v>
      </c>
    </row>
    <row r="11157" spans="2:2" x14ac:dyDescent="0.25">
      <c r="B11157">
        <v>1</v>
      </c>
    </row>
    <row r="11158" spans="2:2" x14ac:dyDescent="0.25">
      <c r="B11158">
        <v>1</v>
      </c>
    </row>
    <row r="11159" spans="2:2" x14ac:dyDescent="0.25">
      <c r="B11159">
        <v>5</v>
      </c>
    </row>
    <row r="11160" spans="2:2" x14ac:dyDescent="0.25">
      <c r="B11160">
        <v>32</v>
      </c>
    </row>
    <row r="11161" spans="2:2" x14ac:dyDescent="0.25">
      <c r="B11161">
        <v>37</v>
      </c>
    </row>
    <row r="11162" spans="2:2" x14ac:dyDescent="0.25">
      <c r="B11162">
        <v>5</v>
      </c>
    </row>
    <row r="11163" spans="2:2" x14ac:dyDescent="0.25">
      <c r="B11163">
        <v>14</v>
      </c>
    </row>
    <row r="11164" spans="2:2" x14ac:dyDescent="0.25">
      <c r="B11164">
        <v>4</v>
      </c>
    </row>
    <row r="11165" spans="2:2" x14ac:dyDescent="0.25">
      <c r="B11165">
        <v>22</v>
      </c>
    </row>
    <row r="11166" spans="2:2" x14ac:dyDescent="0.25">
      <c r="B11166">
        <v>19</v>
      </c>
    </row>
    <row r="11167" spans="2:2" x14ac:dyDescent="0.25">
      <c r="B11167">
        <v>3</v>
      </c>
    </row>
    <row r="11168" spans="2:2" x14ac:dyDescent="0.25">
      <c r="B11168">
        <v>9</v>
      </c>
    </row>
    <row r="11169" spans="2:2" x14ac:dyDescent="0.25">
      <c r="B11169">
        <v>11</v>
      </c>
    </row>
    <row r="11170" spans="2:2" x14ac:dyDescent="0.25">
      <c r="B11170">
        <v>35</v>
      </c>
    </row>
    <row r="11171" spans="2:2" x14ac:dyDescent="0.25">
      <c r="B11171">
        <v>13</v>
      </c>
    </row>
    <row r="11172" spans="2:2" x14ac:dyDescent="0.25">
      <c r="B11172">
        <v>3</v>
      </c>
    </row>
    <row r="11173" spans="2:2" x14ac:dyDescent="0.25">
      <c r="B11173">
        <v>7</v>
      </c>
    </row>
    <row r="11174" spans="2:2" x14ac:dyDescent="0.25">
      <c r="B11174">
        <v>11</v>
      </c>
    </row>
    <row r="11175" spans="2:2" x14ac:dyDescent="0.25">
      <c r="B11175">
        <v>23</v>
      </c>
    </row>
    <row r="11176" spans="2:2" x14ac:dyDescent="0.25">
      <c r="B11176">
        <v>11</v>
      </c>
    </row>
    <row r="11177" spans="2:2" x14ac:dyDescent="0.25">
      <c r="B11177">
        <v>4</v>
      </c>
    </row>
    <row r="11178" spans="2:2" x14ac:dyDescent="0.25">
      <c r="B11178">
        <v>3</v>
      </c>
    </row>
    <row r="11179" spans="2:2" x14ac:dyDescent="0.25">
      <c r="B11179">
        <v>6</v>
      </c>
    </row>
    <row r="11180" spans="2:2" x14ac:dyDescent="0.25">
      <c r="B11180">
        <v>12</v>
      </c>
    </row>
    <row r="11181" spans="2:2" x14ac:dyDescent="0.25">
      <c r="B11181">
        <v>15</v>
      </c>
    </row>
    <row r="11182" spans="2:2" x14ac:dyDescent="0.25">
      <c r="B11182">
        <v>15</v>
      </c>
    </row>
    <row r="11183" spans="2:2" x14ac:dyDescent="0.25">
      <c r="B11183">
        <v>1</v>
      </c>
    </row>
    <row r="11184" spans="2:2" x14ac:dyDescent="0.25">
      <c r="B11184">
        <v>2</v>
      </c>
    </row>
    <row r="11185" spans="2:2" x14ac:dyDescent="0.25">
      <c r="B11185">
        <v>37</v>
      </c>
    </row>
    <row r="11186" spans="2:2" x14ac:dyDescent="0.25">
      <c r="B11186">
        <v>16</v>
      </c>
    </row>
    <row r="11187" spans="2:2" x14ac:dyDescent="0.25">
      <c r="B11187">
        <v>6</v>
      </c>
    </row>
    <row r="11188" spans="2:2" x14ac:dyDescent="0.25">
      <c r="B11188">
        <v>32</v>
      </c>
    </row>
    <row r="11189" spans="2:2" x14ac:dyDescent="0.25">
      <c r="B11189">
        <v>12</v>
      </c>
    </row>
    <row r="11190" spans="2:2" x14ac:dyDescent="0.25">
      <c r="B11190">
        <v>3</v>
      </c>
    </row>
    <row r="11191" spans="2:2" x14ac:dyDescent="0.25">
      <c r="B11191">
        <v>1</v>
      </c>
    </row>
    <row r="11192" spans="2:2" x14ac:dyDescent="0.25">
      <c r="B11192">
        <v>15</v>
      </c>
    </row>
    <row r="11193" spans="2:2" x14ac:dyDescent="0.25">
      <c r="B11193">
        <v>22</v>
      </c>
    </row>
    <row r="11194" spans="2:2" x14ac:dyDescent="0.25">
      <c r="B11194">
        <v>17</v>
      </c>
    </row>
    <row r="11195" spans="2:2" x14ac:dyDescent="0.25">
      <c r="B11195">
        <v>25</v>
      </c>
    </row>
    <row r="11196" spans="2:2" x14ac:dyDescent="0.25">
      <c r="B11196">
        <v>2</v>
      </c>
    </row>
    <row r="11197" spans="2:2" x14ac:dyDescent="0.25">
      <c r="B11197">
        <v>19</v>
      </c>
    </row>
    <row r="11198" spans="2:2" x14ac:dyDescent="0.25">
      <c r="B11198">
        <v>2</v>
      </c>
    </row>
    <row r="11199" spans="2:2" x14ac:dyDescent="0.25">
      <c r="B11199">
        <v>3</v>
      </c>
    </row>
    <row r="11200" spans="2:2" x14ac:dyDescent="0.25">
      <c r="B11200">
        <v>5</v>
      </c>
    </row>
    <row r="11201" spans="2:2" x14ac:dyDescent="0.25">
      <c r="B11201">
        <v>1</v>
      </c>
    </row>
    <row r="11202" spans="2:2" x14ac:dyDescent="0.25">
      <c r="B11202">
        <v>7</v>
      </c>
    </row>
    <row r="11203" spans="2:2" x14ac:dyDescent="0.25">
      <c r="B11203">
        <v>5</v>
      </c>
    </row>
    <row r="11204" spans="2:2" x14ac:dyDescent="0.25">
      <c r="B11204">
        <v>7</v>
      </c>
    </row>
    <row r="11205" spans="2:2" x14ac:dyDescent="0.25">
      <c r="B11205">
        <v>4</v>
      </c>
    </row>
    <row r="11206" spans="2:2" x14ac:dyDescent="0.25">
      <c r="B11206">
        <v>20</v>
      </c>
    </row>
    <row r="11207" spans="2:2" x14ac:dyDescent="0.25">
      <c r="B11207">
        <v>4</v>
      </c>
    </row>
    <row r="11208" spans="2:2" x14ac:dyDescent="0.25">
      <c r="B11208">
        <v>5</v>
      </c>
    </row>
    <row r="11209" spans="2:2" x14ac:dyDescent="0.25">
      <c r="B11209">
        <v>12</v>
      </c>
    </row>
    <row r="11210" spans="2:2" x14ac:dyDescent="0.25">
      <c r="B11210">
        <v>1</v>
      </c>
    </row>
    <row r="11211" spans="2:2" x14ac:dyDescent="0.25">
      <c r="B11211">
        <v>3</v>
      </c>
    </row>
    <row r="11212" spans="2:2" x14ac:dyDescent="0.25">
      <c r="B11212">
        <v>35</v>
      </c>
    </row>
    <row r="11213" spans="2:2" x14ac:dyDescent="0.25">
      <c r="B11213">
        <v>5</v>
      </c>
    </row>
    <row r="11214" spans="2:2" x14ac:dyDescent="0.25">
      <c r="B11214">
        <v>18</v>
      </c>
    </row>
    <row r="11215" spans="2:2" x14ac:dyDescent="0.25">
      <c r="B11215">
        <v>8</v>
      </c>
    </row>
    <row r="11216" spans="2:2" x14ac:dyDescent="0.25">
      <c r="B11216">
        <v>1</v>
      </c>
    </row>
    <row r="11217" spans="2:2" x14ac:dyDescent="0.25">
      <c r="B11217">
        <v>3</v>
      </c>
    </row>
    <row r="11218" spans="2:2" x14ac:dyDescent="0.25">
      <c r="B11218">
        <v>2</v>
      </c>
    </row>
    <row r="11219" spans="2:2" x14ac:dyDescent="0.25">
      <c r="B11219">
        <v>39</v>
      </c>
    </row>
    <row r="11220" spans="2:2" x14ac:dyDescent="0.25">
      <c r="B11220">
        <v>1</v>
      </c>
    </row>
    <row r="11221" spans="2:2" x14ac:dyDescent="0.25">
      <c r="B11221">
        <v>1</v>
      </c>
    </row>
    <row r="11222" spans="2:2" x14ac:dyDescent="0.25">
      <c r="B11222">
        <v>7</v>
      </c>
    </row>
    <row r="11223" spans="2:2" x14ac:dyDescent="0.25">
      <c r="B11223">
        <v>55</v>
      </c>
    </row>
    <row r="11224" spans="2:2" x14ac:dyDescent="0.25">
      <c r="B11224">
        <v>8</v>
      </c>
    </row>
    <row r="11225" spans="2:2" x14ac:dyDescent="0.25">
      <c r="B11225">
        <v>1</v>
      </c>
    </row>
    <row r="11226" spans="2:2" x14ac:dyDescent="0.25">
      <c r="B11226">
        <v>4</v>
      </c>
    </row>
    <row r="11227" spans="2:2" x14ac:dyDescent="0.25">
      <c r="B11227">
        <v>8</v>
      </c>
    </row>
    <row r="11228" spans="2:2" x14ac:dyDescent="0.25">
      <c r="B11228">
        <v>5</v>
      </c>
    </row>
    <row r="11229" spans="2:2" x14ac:dyDescent="0.25">
      <c r="B11229">
        <v>10</v>
      </c>
    </row>
    <row r="11230" spans="2:2" x14ac:dyDescent="0.25">
      <c r="B11230">
        <v>14</v>
      </c>
    </row>
    <row r="11231" spans="2:2" x14ac:dyDescent="0.25">
      <c r="B11231">
        <v>20</v>
      </c>
    </row>
    <row r="11232" spans="2:2" x14ac:dyDescent="0.25">
      <c r="B11232">
        <v>8</v>
      </c>
    </row>
    <row r="11233" spans="2:2" x14ac:dyDescent="0.25">
      <c r="B11233">
        <v>8</v>
      </c>
    </row>
    <row r="11234" spans="2:2" x14ac:dyDescent="0.25">
      <c r="B11234">
        <v>5</v>
      </c>
    </row>
    <row r="11235" spans="2:2" x14ac:dyDescent="0.25">
      <c r="B11235">
        <v>14</v>
      </c>
    </row>
    <row r="11236" spans="2:2" x14ac:dyDescent="0.25">
      <c r="B11236">
        <v>14</v>
      </c>
    </row>
    <row r="11237" spans="2:2" x14ac:dyDescent="0.25">
      <c r="B11237">
        <v>15</v>
      </c>
    </row>
    <row r="11238" spans="2:2" x14ac:dyDescent="0.25">
      <c r="B11238">
        <v>11</v>
      </c>
    </row>
    <row r="11239" spans="2:2" x14ac:dyDescent="0.25">
      <c r="B11239">
        <v>10</v>
      </c>
    </row>
    <row r="11240" spans="2:2" x14ac:dyDescent="0.25">
      <c r="B11240">
        <v>1</v>
      </c>
    </row>
    <row r="11241" spans="2:2" x14ac:dyDescent="0.25">
      <c r="B11241">
        <v>2</v>
      </c>
    </row>
    <row r="11242" spans="2:2" x14ac:dyDescent="0.25">
      <c r="B11242">
        <v>2</v>
      </c>
    </row>
    <row r="11243" spans="2:2" x14ac:dyDescent="0.25">
      <c r="B11243">
        <v>3</v>
      </c>
    </row>
    <row r="11244" spans="2:2" x14ac:dyDescent="0.25">
      <c r="B11244">
        <v>35</v>
      </c>
    </row>
    <row r="11245" spans="2:2" x14ac:dyDescent="0.25">
      <c r="B11245">
        <v>3</v>
      </c>
    </row>
    <row r="11246" spans="2:2" x14ac:dyDescent="0.25">
      <c r="B11246">
        <v>1</v>
      </c>
    </row>
    <row r="11247" spans="2:2" x14ac:dyDescent="0.25">
      <c r="B11247">
        <v>62</v>
      </c>
    </row>
    <row r="11248" spans="2:2" x14ac:dyDescent="0.25">
      <c r="B11248">
        <v>1</v>
      </c>
    </row>
    <row r="11249" spans="2:2" x14ac:dyDescent="0.25">
      <c r="B11249">
        <v>1</v>
      </c>
    </row>
    <row r="11250" spans="2:2" x14ac:dyDescent="0.25">
      <c r="B11250">
        <v>8</v>
      </c>
    </row>
    <row r="11251" spans="2:2" x14ac:dyDescent="0.25">
      <c r="B11251">
        <v>5</v>
      </c>
    </row>
    <row r="11252" spans="2:2" x14ac:dyDescent="0.25">
      <c r="B11252">
        <v>15</v>
      </c>
    </row>
    <row r="11253" spans="2:2" x14ac:dyDescent="0.25">
      <c r="B11253">
        <v>3</v>
      </c>
    </row>
    <row r="11254" spans="2:2" x14ac:dyDescent="0.25">
      <c r="B11254">
        <v>2</v>
      </c>
    </row>
    <row r="11255" spans="2:2" x14ac:dyDescent="0.25">
      <c r="B11255">
        <v>2</v>
      </c>
    </row>
    <row r="11256" spans="2:2" x14ac:dyDescent="0.25">
      <c r="B11256">
        <v>1</v>
      </c>
    </row>
    <row r="11257" spans="2:2" x14ac:dyDescent="0.25">
      <c r="B11257">
        <v>18</v>
      </c>
    </row>
    <row r="11258" spans="2:2" x14ac:dyDescent="0.25">
      <c r="B11258">
        <v>3</v>
      </c>
    </row>
    <row r="11259" spans="2:2" x14ac:dyDescent="0.25">
      <c r="B11259">
        <v>13</v>
      </c>
    </row>
    <row r="11260" spans="2:2" x14ac:dyDescent="0.25">
      <c r="B11260">
        <v>17</v>
      </c>
    </row>
    <row r="11261" spans="2:2" x14ac:dyDescent="0.25">
      <c r="B11261">
        <v>6</v>
      </c>
    </row>
    <row r="11262" spans="2:2" x14ac:dyDescent="0.25">
      <c r="B11262">
        <v>8</v>
      </c>
    </row>
    <row r="11263" spans="2:2" x14ac:dyDescent="0.25">
      <c r="B11263">
        <v>2</v>
      </c>
    </row>
    <row r="11264" spans="2:2" x14ac:dyDescent="0.25">
      <c r="B11264">
        <v>32</v>
      </c>
    </row>
    <row r="11265" spans="2:2" x14ac:dyDescent="0.25">
      <c r="B11265">
        <v>13</v>
      </c>
    </row>
    <row r="11266" spans="2:2" x14ac:dyDescent="0.25">
      <c r="B11266">
        <v>2</v>
      </c>
    </row>
    <row r="11267" spans="2:2" x14ac:dyDescent="0.25">
      <c r="B11267">
        <v>12</v>
      </c>
    </row>
    <row r="11268" spans="2:2" x14ac:dyDescent="0.25">
      <c r="B11268">
        <v>1</v>
      </c>
    </row>
    <row r="11269" spans="2:2" x14ac:dyDescent="0.25">
      <c r="B11269">
        <v>34</v>
      </c>
    </row>
    <row r="11270" spans="2:2" x14ac:dyDescent="0.25">
      <c r="B11270">
        <v>14</v>
      </c>
    </row>
    <row r="11271" spans="2:2" x14ac:dyDescent="0.25">
      <c r="B11271">
        <v>1</v>
      </c>
    </row>
    <row r="11272" spans="2:2" x14ac:dyDescent="0.25">
      <c r="B11272">
        <v>15</v>
      </c>
    </row>
    <row r="11273" spans="2:2" x14ac:dyDescent="0.25">
      <c r="B11273">
        <v>1</v>
      </c>
    </row>
    <row r="11274" spans="2:2" x14ac:dyDescent="0.25">
      <c r="B11274">
        <v>5</v>
      </c>
    </row>
    <row r="11275" spans="2:2" x14ac:dyDescent="0.25">
      <c r="B11275">
        <v>12</v>
      </c>
    </row>
    <row r="11276" spans="2:2" x14ac:dyDescent="0.25">
      <c r="B11276">
        <v>13</v>
      </c>
    </row>
    <row r="11277" spans="2:2" x14ac:dyDescent="0.25">
      <c r="B11277">
        <v>37</v>
      </c>
    </row>
    <row r="11278" spans="2:2" x14ac:dyDescent="0.25">
      <c r="B11278">
        <v>2</v>
      </c>
    </row>
    <row r="11279" spans="2:2" x14ac:dyDescent="0.25">
      <c r="B11279">
        <v>3</v>
      </c>
    </row>
    <row r="11280" spans="2:2" x14ac:dyDescent="0.25">
      <c r="B11280">
        <v>13</v>
      </c>
    </row>
    <row r="11281" spans="2:2" x14ac:dyDescent="0.25">
      <c r="B11281">
        <v>20</v>
      </c>
    </row>
    <row r="11282" spans="2:2" x14ac:dyDescent="0.25">
      <c r="B11282">
        <v>5</v>
      </c>
    </row>
    <row r="11283" spans="2:2" x14ac:dyDescent="0.25">
      <c r="B11283">
        <v>20</v>
      </c>
    </row>
    <row r="11284" spans="2:2" x14ac:dyDescent="0.25">
      <c r="B11284">
        <v>11</v>
      </c>
    </row>
    <row r="11285" spans="2:2" x14ac:dyDescent="0.25">
      <c r="B11285">
        <v>1</v>
      </c>
    </row>
    <row r="11286" spans="2:2" x14ac:dyDescent="0.25">
      <c r="B11286">
        <v>4</v>
      </c>
    </row>
    <row r="11287" spans="2:2" x14ac:dyDescent="0.25">
      <c r="B11287">
        <v>6</v>
      </c>
    </row>
    <row r="11288" spans="2:2" x14ac:dyDescent="0.25">
      <c r="B11288">
        <v>11</v>
      </c>
    </row>
    <row r="11289" spans="2:2" x14ac:dyDescent="0.25">
      <c r="B11289">
        <v>14</v>
      </c>
    </row>
    <row r="11290" spans="2:2" x14ac:dyDescent="0.25">
      <c r="B11290">
        <v>2</v>
      </c>
    </row>
    <row r="11291" spans="2:2" x14ac:dyDescent="0.25">
      <c r="B11291">
        <v>3</v>
      </c>
    </row>
    <row r="11292" spans="2:2" x14ac:dyDescent="0.25">
      <c r="B11292">
        <v>4</v>
      </c>
    </row>
    <row r="11293" spans="2:2" x14ac:dyDescent="0.25">
      <c r="B11293">
        <v>12</v>
      </c>
    </row>
    <row r="11294" spans="2:2" x14ac:dyDescent="0.25">
      <c r="B11294">
        <v>15</v>
      </c>
    </row>
    <row r="11295" spans="2:2" x14ac:dyDescent="0.25">
      <c r="B11295">
        <v>10</v>
      </c>
    </row>
    <row r="11296" spans="2:2" x14ac:dyDescent="0.25">
      <c r="B11296">
        <v>3</v>
      </c>
    </row>
    <row r="11297" spans="2:2" x14ac:dyDescent="0.25">
      <c r="B11297">
        <v>4</v>
      </c>
    </row>
    <row r="11298" spans="2:2" x14ac:dyDescent="0.25">
      <c r="B11298">
        <v>8</v>
      </c>
    </row>
    <row r="11299" spans="2:2" x14ac:dyDescent="0.25">
      <c r="B11299">
        <v>22</v>
      </c>
    </row>
    <row r="11300" spans="2:2" x14ac:dyDescent="0.25">
      <c r="B11300">
        <v>15</v>
      </c>
    </row>
    <row r="11301" spans="2:2" x14ac:dyDescent="0.25">
      <c r="B11301">
        <v>3</v>
      </c>
    </row>
    <row r="11302" spans="2:2" x14ac:dyDescent="0.25">
      <c r="B11302">
        <v>2</v>
      </c>
    </row>
    <row r="11303" spans="2:2" x14ac:dyDescent="0.25">
      <c r="B11303">
        <v>1</v>
      </c>
    </row>
    <row r="11304" spans="2:2" x14ac:dyDescent="0.25">
      <c r="B11304">
        <v>16</v>
      </c>
    </row>
    <row r="11305" spans="2:2" x14ac:dyDescent="0.25">
      <c r="B11305">
        <v>32</v>
      </c>
    </row>
    <row r="11306" spans="2:2" x14ac:dyDescent="0.25">
      <c r="B11306">
        <v>1</v>
      </c>
    </row>
    <row r="11307" spans="2:2" x14ac:dyDescent="0.25">
      <c r="B11307">
        <v>4</v>
      </c>
    </row>
    <row r="11308" spans="2:2" x14ac:dyDescent="0.25">
      <c r="B11308">
        <v>13</v>
      </c>
    </row>
    <row r="11309" spans="2:2" x14ac:dyDescent="0.25">
      <c r="B11309">
        <v>15</v>
      </c>
    </row>
    <row r="11310" spans="2:2" x14ac:dyDescent="0.25">
      <c r="B11310">
        <v>5</v>
      </c>
    </row>
    <row r="11311" spans="2:2" x14ac:dyDescent="0.25">
      <c r="B11311">
        <v>13</v>
      </c>
    </row>
    <row r="11312" spans="2:2" x14ac:dyDescent="0.25">
      <c r="B11312">
        <v>1</v>
      </c>
    </row>
    <row r="11313" spans="2:2" x14ac:dyDescent="0.25">
      <c r="B11313">
        <v>15</v>
      </c>
    </row>
    <row r="11314" spans="2:2" x14ac:dyDescent="0.25">
      <c r="B11314">
        <v>6</v>
      </c>
    </row>
    <row r="11315" spans="2:2" x14ac:dyDescent="0.25">
      <c r="B11315">
        <v>2</v>
      </c>
    </row>
    <row r="11316" spans="2:2" x14ac:dyDescent="0.25">
      <c r="B11316">
        <v>1</v>
      </c>
    </row>
    <row r="11317" spans="2:2" x14ac:dyDescent="0.25">
      <c r="B11317">
        <v>22</v>
      </c>
    </row>
    <row r="11318" spans="2:2" x14ac:dyDescent="0.25">
      <c r="B11318">
        <v>2</v>
      </c>
    </row>
    <row r="11319" spans="2:2" x14ac:dyDescent="0.25">
      <c r="B11319">
        <v>3</v>
      </c>
    </row>
    <row r="11320" spans="2:2" x14ac:dyDescent="0.25">
      <c r="B11320">
        <v>6</v>
      </c>
    </row>
    <row r="11321" spans="2:2" x14ac:dyDescent="0.25">
      <c r="B11321">
        <v>18</v>
      </c>
    </row>
    <row r="11322" spans="2:2" x14ac:dyDescent="0.25">
      <c r="B11322">
        <v>3</v>
      </c>
    </row>
    <row r="11323" spans="2:2" x14ac:dyDescent="0.25">
      <c r="B11323">
        <v>39</v>
      </c>
    </row>
    <row r="11324" spans="2:2" x14ac:dyDescent="0.25">
      <c r="B11324">
        <v>17</v>
      </c>
    </row>
    <row r="11325" spans="2:2" x14ac:dyDescent="0.25">
      <c r="B11325">
        <v>20</v>
      </c>
    </row>
    <row r="11326" spans="2:2" x14ac:dyDescent="0.25">
      <c r="B11326">
        <v>14</v>
      </c>
    </row>
    <row r="11327" spans="2:2" x14ac:dyDescent="0.25">
      <c r="B11327">
        <v>4</v>
      </c>
    </row>
    <row r="11328" spans="2:2" x14ac:dyDescent="0.25">
      <c r="B11328">
        <v>32</v>
      </c>
    </row>
    <row r="11329" spans="2:2" x14ac:dyDescent="0.25">
      <c r="B11329">
        <v>19</v>
      </c>
    </row>
    <row r="11330" spans="2:2" x14ac:dyDescent="0.25">
      <c r="B11330">
        <v>1</v>
      </c>
    </row>
    <row r="11331" spans="2:2" x14ac:dyDescent="0.25">
      <c r="B11331">
        <v>35</v>
      </c>
    </row>
    <row r="11332" spans="2:2" x14ac:dyDescent="0.25">
      <c r="B11332">
        <v>6</v>
      </c>
    </row>
    <row r="11333" spans="2:2" x14ac:dyDescent="0.25">
      <c r="B11333">
        <v>7</v>
      </c>
    </row>
    <row r="11334" spans="2:2" x14ac:dyDescent="0.25">
      <c r="B11334">
        <v>1</v>
      </c>
    </row>
    <row r="11335" spans="2:2" x14ac:dyDescent="0.25">
      <c r="B11335">
        <v>5</v>
      </c>
    </row>
    <row r="11336" spans="2:2" x14ac:dyDescent="0.25">
      <c r="B11336">
        <v>1</v>
      </c>
    </row>
    <row r="11337" spans="2:2" x14ac:dyDescent="0.25">
      <c r="B11337">
        <v>12</v>
      </c>
    </row>
    <row r="11338" spans="2:2" x14ac:dyDescent="0.25">
      <c r="B11338">
        <v>5</v>
      </c>
    </row>
    <row r="11339" spans="2:2" x14ac:dyDescent="0.25">
      <c r="B11339">
        <v>13</v>
      </c>
    </row>
    <row r="11340" spans="2:2" x14ac:dyDescent="0.25">
      <c r="B11340">
        <v>2</v>
      </c>
    </row>
    <row r="11341" spans="2:2" x14ac:dyDescent="0.25">
      <c r="B11341">
        <v>13</v>
      </c>
    </row>
    <row r="11342" spans="2:2" x14ac:dyDescent="0.25">
      <c r="B11342">
        <v>5</v>
      </c>
    </row>
    <row r="11343" spans="2:2" x14ac:dyDescent="0.25">
      <c r="B11343">
        <v>12</v>
      </c>
    </row>
    <row r="11344" spans="2:2" x14ac:dyDescent="0.25">
      <c r="B11344">
        <v>1</v>
      </c>
    </row>
    <row r="11345" spans="2:2" x14ac:dyDescent="0.25">
      <c r="B11345">
        <v>7</v>
      </c>
    </row>
    <row r="11346" spans="2:2" x14ac:dyDescent="0.25">
      <c r="B11346">
        <v>4</v>
      </c>
    </row>
    <row r="11347" spans="2:2" x14ac:dyDescent="0.25">
      <c r="B11347">
        <v>4</v>
      </c>
    </row>
    <row r="11348" spans="2:2" x14ac:dyDescent="0.25">
      <c r="B11348">
        <v>39</v>
      </c>
    </row>
    <row r="11349" spans="2:2" x14ac:dyDescent="0.25">
      <c r="B11349">
        <v>1</v>
      </c>
    </row>
    <row r="11350" spans="2:2" x14ac:dyDescent="0.25">
      <c r="B11350">
        <v>1</v>
      </c>
    </row>
    <row r="11351" spans="2:2" x14ac:dyDescent="0.25">
      <c r="B11351">
        <v>14</v>
      </c>
    </row>
    <row r="11352" spans="2:2" x14ac:dyDescent="0.25">
      <c r="B11352">
        <v>2</v>
      </c>
    </row>
    <row r="11353" spans="2:2" x14ac:dyDescent="0.25">
      <c r="B11353">
        <v>2</v>
      </c>
    </row>
    <row r="11354" spans="2:2" x14ac:dyDescent="0.25">
      <c r="B11354">
        <v>13</v>
      </c>
    </row>
    <row r="11355" spans="2:2" x14ac:dyDescent="0.25">
      <c r="B11355">
        <v>3</v>
      </c>
    </row>
    <row r="11356" spans="2:2" x14ac:dyDescent="0.25">
      <c r="B11356">
        <v>9</v>
      </c>
    </row>
    <row r="11357" spans="2:2" x14ac:dyDescent="0.25">
      <c r="B11357">
        <v>13</v>
      </c>
    </row>
    <row r="11358" spans="2:2" x14ac:dyDescent="0.25">
      <c r="B11358">
        <v>3</v>
      </c>
    </row>
    <row r="11359" spans="2:2" x14ac:dyDescent="0.25">
      <c r="B11359">
        <v>17</v>
      </c>
    </row>
    <row r="11360" spans="2:2" x14ac:dyDescent="0.25">
      <c r="B11360">
        <v>4</v>
      </c>
    </row>
    <row r="11361" spans="2:2" x14ac:dyDescent="0.25">
      <c r="B11361">
        <v>9</v>
      </c>
    </row>
    <row r="11362" spans="2:2" x14ac:dyDescent="0.25">
      <c r="B11362">
        <v>4</v>
      </c>
    </row>
    <row r="11363" spans="2:2" x14ac:dyDescent="0.25">
      <c r="B11363">
        <v>3</v>
      </c>
    </row>
    <row r="11364" spans="2:2" x14ac:dyDescent="0.25">
      <c r="B11364">
        <v>17</v>
      </c>
    </row>
    <row r="11365" spans="2:2" x14ac:dyDescent="0.25">
      <c r="B11365">
        <v>3</v>
      </c>
    </row>
    <row r="11366" spans="2:2" x14ac:dyDescent="0.25">
      <c r="B11366">
        <v>8</v>
      </c>
    </row>
    <row r="11367" spans="2:2" x14ac:dyDescent="0.25">
      <c r="B11367">
        <v>5</v>
      </c>
    </row>
    <row r="11368" spans="2:2" x14ac:dyDescent="0.25">
      <c r="B11368">
        <v>3</v>
      </c>
    </row>
    <row r="11369" spans="2:2" x14ac:dyDescent="0.25">
      <c r="B11369">
        <v>3</v>
      </c>
    </row>
    <row r="11370" spans="2:2" x14ac:dyDescent="0.25">
      <c r="B11370">
        <v>17</v>
      </c>
    </row>
    <row r="11371" spans="2:2" x14ac:dyDescent="0.25">
      <c r="B11371">
        <v>1</v>
      </c>
    </row>
    <row r="11372" spans="2:2" x14ac:dyDescent="0.25">
      <c r="B11372">
        <v>7</v>
      </c>
    </row>
    <row r="11373" spans="2:2" x14ac:dyDescent="0.25">
      <c r="B11373">
        <v>17</v>
      </c>
    </row>
    <row r="11374" spans="2:2" x14ac:dyDescent="0.25">
      <c r="B11374">
        <v>6</v>
      </c>
    </row>
    <row r="11375" spans="2:2" x14ac:dyDescent="0.25">
      <c r="B11375">
        <v>32</v>
      </c>
    </row>
    <row r="11376" spans="2:2" x14ac:dyDescent="0.25">
      <c r="B11376">
        <v>25</v>
      </c>
    </row>
    <row r="11377" spans="2:2" x14ac:dyDescent="0.25">
      <c r="B11377">
        <v>3</v>
      </c>
    </row>
    <row r="11378" spans="2:2" x14ac:dyDescent="0.25">
      <c r="B11378">
        <v>3</v>
      </c>
    </row>
    <row r="11379" spans="2:2" x14ac:dyDescent="0.25">
      <c r="B11379">
        <v>15</v>
      </c>
    </row>
    <row r="11380" spans="2:2" x14ac:dyDescent="0.25">
      <c r="B11380">
        <v>12</v>
      </c>
    </row>
    <row r="11381" spans="2:2" x14ac:dyDescent="0.25">
      <c r="B11381">
        <v>13</v>
      </c>
    </row>
    <row r="11382" spans="2:2" x14ac:dyDescent="0.25">
      <c r="B11382">
        <v>1</v>
      </c>
    </row>
    <row r="11383" spans="2:2" x14ac:dyDescent="0.25">
      <c r="B11383">
        <v>1</v>
      </c>
    </row>
    <row r="11384" spans="2:2" x14ac:dyDescent="0.25">
      <c r="B11384">
        <v>7</v>
      </c>
    </row>
    <row r="11385" spans="2:2" x14ac:dyDescent="0.25">
      <c r="B11385">
        <v>11</v>
      </c>
    </row>
    <row r="11386" spans="2:2" x14ac:dyDescent="0.25">
      <c r="B11386">
        <v>11</v>
      </c>
    </row>
    <row r="11387" spans="2:2" x14ac:dyDescent="0.25">
      <c r="B11387">
        <v>13</v>
      </c>
    </row>
    <row r="11388" spans="2:2" x14ac:dyDescent="0.25">
      <c r="B11388">
        <v>4</v>
      </c>
    </row>
    <row r="11389" spans="2:2" x14ac:dyDescent="0.25">
      <c r="B11389">
        <v>12</v>
      </c>
    </row>
    <row r="11390" spans="2:2" x14ac:dyDescent="0.25">
      <c r="B11390">
        <v>1</v>
      </c>
    </row>
    <row r="11391" spans="2:2" x14ac:dyDescent="0.25">
      <c r="B11391">
        <v>2</v>
      </c>
    </row>
    <row r="11392" spans="2:2" x14ac:dyDescent="0.25">
      <c r="B11392">
        <v>5</v>
      </c>
    </row>
    <row r="11393" spans="2:2" x14ac:dyDescent="0.25">
      <c r="B11393">
        <v>3</v>
      </c>
    </row>
    <row r="11394" spans="2:2" x14ac:dyDescent="0.25">
      <c r="B11394">
        <v>3</v>
      </c>
    </row>
    <row r="11395" spans="2:2" x14ac:dyDescent="0.25">
      <c r="B11395">
        <v>3</v>
      </c>
    </row>
    <row r="11396" spans="2:2" x14ac:dyDescent="0.25">
      <c r="B11396">
        <v>6</v>
      </c>
    </row>
    <row r="11397" spans="2:2" x14ac:dyDescent="0.25">
      <c r="B11397">
        <v>15</v>
      </c>
    </row>
    <row r="11398" spans="2:2" x14ac:dyDescent="0.25">
      <c r="B11398">
        <v>5</v>
      </c>
    </row>
    <row r="11399" spans="2:2" x14ac:dyDescent="0.25">
      <c r="B11399">
        <v>39</v>
      </c>
    </row>
    <row r="11400" spans="2:2" x14ac:dyDescent="0.25">
      <c r="B11400">
        <v>2</v>
      </c>
    </row>
    <row r="11401" spans="2:2" x14ac:dyDescent="0.25">
      <c r="B11401">
        <v>6</v>
      </c>
    </row>
    <row r="11402" spans="2:2" x14ac:dyDescent="0.25">
      <c r="B11402">
        <v>7</v>
      </c>
    </row>
    <row r="11403" spans="2:2" x14ac:dyDescent="0.25">
      <c r="B11403">
        <v>15</v>
      </c>
    </row>
    <row r="11404" spans="2:2" x14ac:dyDescent="0.25">
      <c r="B11404">
        <v>7</v>
      </c>
    </row>
    <row r="11405" spans="2:2" x14ac:dyDescent="0.25">
      <c r="B11405">
        <v>9</v>
      </c>
    </row>
    <row r="11406" spans="2:2" x14ac:dyDescent="0.25">
      <c r="B11406">
        <v>17</v>
      </c>
    </row>
    <row r="11407" spans="2:2" x14ac:dyDescent="0.25">
      <c r="B11407">
        <v>21</v>
      </c>
    </row>
    <row r="11408" spans="2:2" x14ac:dyDescent="0.25">
      <c r="B11408">
        <v>2</v>
      </c>
    </row>
    <row r="11409" spans="2:2" x14ac:dyDescent="0.25">
      <c r="B11409">
        <v>2</v>
      </c>
    </row>
    <row r="11410" spans="2:2" x14ac:dyDescent="0.25">
      <c r="B11410">
        <v>3</v>
      </c>
    </row>
    <row r="11411" spans="2:2" x14ac:dyDescent="0.25">
      <c r="B11411">
        <v>7</v>
      </c>
    </row>
    <row r="11412" spans="2:2" x14ac:dyDescent="0.25">
      <c r="B11412">
        <v>18</v>
      </c>
    </row>
    <row r="11413" spans="2:2" x14ac:dyDescent="0.25">
      <c r="B11413">
        <v>7</v>
      </c>
    </row>
    <row r="11414" spans="2:2" x14ac:dyDescent="0.25">
      <c r="B11414">
        <v>18</v>
      </c>
    </row>
    <row r="11415" spans="2:2" x14ac:dyDescent="0.25">
      <c r="B11415">
        <v>7</v>
      </c>
    </row>
    <row r="11416" spans="2:2" x14ac:dyDescent="0.25">
      <c r="B11416">
        <v>17</v>
      </c>
    </row>
    <row r="11417" spans="2:2" x14ac:dyDescent="0.25">
      <c r="B11417">
        <v>62</v>
      </c>
    </row>
    <row r="11418" spans="2:2" x14ac:dyDescent="0.25">
      <c r="B11418">
        <v>15</v>
      </c>
    </row>
    <row r="11419" spans="2:2" x14ac:dyDescent="0.25">
      <c r="B11419">
        <v>25</v>
      </c>
    </row>
    <row r="11420" spans="2:2" x14ac:dyDescent="0.25">
      <c r="B11420">
        <v>15</v>
      </c>
    </row>
    <row r="11421" spans="2:2" x14ac:dyDescent="0.25">
      <c r="B11421">
        <v>4</v>
      </c>
    </row>
    <row r="11422" spans="2:2" x14ac:dyDescent="0.25">
      <c r="B11422">
        <v>1</v>
      </c>
    </row>
    <row r="11423" spans="2:2" x14ac:dyDescent="0.25">
      <c r="B11423">
        <v>7</v>
      </c>
    </row>
    <row r="11424" spans="2:2" x14ac:dyDescent="0.25">
      <c r="B11424">
        <v>13</v>
      </c>
    </row>
    <row r="11425" spans="2:2" x14ac:dyDescent="0.25">
      <c r="B11425">
        <v>7</v>
      </c>
    </row>
    <row r="11426" spans="2:2" x14ac:dyDescent="0.25">
      <c r="B11426">
        <v>5</v>
      </c>
    </row>
    <row r="11427" spans="2:2" x14ac:dyDescent="0.25">
      <c r="B11427">
        <v>1</v>
      </c>
    </row>
    <row r="11428" spans="2:2" x14ac:dyDescent="0.25">
      <c r="B11428">
        <v>11</v>
      </c>
    </row>
    <row r="11429" spans="2:2" x14ac:dyDescent="0.25">
      <c r="B11429">
        <v>6</v>
      </c>
    </row>
    <row r="11430" spans="2:2" x14ac:dyDescent="0.25">
      <c r="B11430">
        <v>11</v>
      </c>
    </row>
    <row r="11431" spans="2:2" x14ac:dyDescent="0.25">
      <c r="B11431">
        <v>10</v>
      </c>
    </row>
    <row r="11432" spans="2:2" x14ac:dyDescent="0.25">
      <c r="B11432">
        <v>15</v>
      </c>
    </row>
    <row r="11433" spans="2:2" x14ac:dyDescent="0.25">
      <c r="B11433">
        <v>9</v>
      </c>
    </row>
    <row r="11434" spans="2:2" x14ac:dyDescent="0.25">
      <c r="B11434">
        <v>25</v>
      </c>
    </row>
    <row r="11435" spans="2:2" x14ac:dyDescent="0.25">
      <c r="B11435">
        <v>25</v>
      </c>
    </row>
    <row r="11436" spans="2:2" x14ac:dyDescent="0.25">
      <c r="B11436">
        <v>35</v>
      </c>
    </row>
    <row r="11437" spans="2:2" x14ac:dyDescent="0.25">
      <c r="B11437">
        <v>4</v>
      </c>
    </row>
    <row r="11438" spans="2:2" x14ac:dyDescent="0.25">
      <c r="B11438">
        <v>3</v>
      </c>
    </row>
    <row r="11439" spans="2:2" x14ac:dyDescent="0.25">
      <c r="B11439">
        <v>7</v>
      </c>
    </row>
    <row r="11440" spans="2:2" x14ac:dyDescent="0.25">
      <c r="B11440">
        <v>5</v>
      </c>
    </row>
    <row r="11441" spans="2:2" x14ac:dyDescent="0.25">
      <c r="B11441">
        <v>19</v>
      </c>
    </row>
    <row r="11442" spans="2:2" x14ac:dyDescent="0.25">
      <c r="B11442">
        <v>5</v>
      </c>
    </row>
    <row r="11443" spans="2:2" x14ac:dyDescent="0.25">
      <c r="B11443">
        <v>1</v>
      </c>
    </row>
    <row r="11444" spans="2:2" x14ac:dyDescent="0.25">
      <c r="B11444">
        <v>5</v>
      </c>
    </row>
    <row r="11445" spans="2:2" x14ac:dyDescent="0.25">
      <c r="B11445">
        <v>28</v>
      </c>
    </row>
    <row r="11446" spans="2:2" x14ac:dyDescent="0.25">
      <c r="B11446">
        <v>2</v>
      </c>
    </row>
    <row r="11447" spans="2:2" x14ac:dyDescent="0.25">
      <c r="B11447">
        <v>2</v>
      </c>
    </row>
    <row r="11448" spans="2:2" x14ac:dyDescent="0.25">
      <c r="B11448">
        <v>4</v>
      </c>
    </row>
    <row r="11449" spans="2:2" x14ac:dyDescent="0.25">
      <c r="B11449">
        <v>9</v>
      </c>
    </row>
    <row r="11450" spans="2:2" x14ac:dyDescent="0.25">
      <c r="B11450">
        <v>8</v>
      </c>
    </row>
    <row r="11451" spans="2:2" x14ac:dyDescent="0.25">
      <c r="B11451">
        <v>3</v>
      </c>
    </row>
    <row r="11452" spans="2:2" x14ac:dyDescent="0.25">
      <c r="B11452">
        <v>14</v>
      </c>
    </row>
    <row r="11453" spans="2:2" x14ac:dyDescent="0.25">
      <c r="B11453">
        <v>11</v>
      </c>
    </row>
    <row r="11454" spans="2:2" x14ac:dyDescent="0.25">
      <c r="B11454">
        <v>15</v>
      </c>
    </row>
    <row r="11455" spans="2:2" x14ac:dyDescent="0.25">
      <c r="B11455">
        <v>2</v>
      </c>
    </row>
    <row r="11456" spans="2:2" x14ac:dyDescent="0.25">
      <c r="B11456">
        <v>3</v>
      </c>
    </row>
    <row r="11457" spans="2:2" x14ac:dyDescent="0.25">
      <c r="B11457">
        <v>1</v>
      </c>
    </row>
    <row r="11458" spans="2:2" x14ac:dyDescent="0.25">
      <c r="B11458">
        <v>13</v>
      </c>
    </row>
    <row r="11459" spans="2:2" x14ac:dyDescent="0.25">
      <c r="B11459">
        <v>2</v>
      </c>
    </row>
    <row r="11460" spans="2:2" x14ac:dyDescent="0.25">
      <c r="B11460">
        <v>1</v>
      </c>
    </row>
    <row r="11461" spans="2:2" x14ac:dyDescent="0.25">
      <c r="B11461">
        <v>3</v>
      </c>
    </row>
    <row r="11462" spans="2:2" x14ac:dyDescent="0.25">
      <c r="B11462">
        <v>3</v>
      </c>
    </row>
    <row r="11463" spans="2:2" x14ac:dyDescent="0.25">
      <c r="B11463">
        <v>19</v>
      </c>
    </row>
    <row r="11464" spans="2:2" x14ac:dyDescent="0.25">
      <c r="B11464">
        <v>55</v>
      </c>
    </row>
    <row r="11465" spans="2:2" x14ac:dyDescent="0.25">
      <c r="B11465">
        <v>6</v>
      </c>
    </row>
    <row r="11466" spans="2:2" x14ac:dyDescent="0.25">
      <c r="B11466">
        <v>15</v>
      </c>
    </row>
    <row r="11467" spans="2:2" x14ac:dyDescent="0.25">
      <c r="B11467">
        <v>6</v>
      </c>
    </row>
    <row r="11468" spans="2:2" x14ac:dyDescent="0.25">
      <c r="B11468">
        <v>2</v>
      </c>
    </row>
    <row r="11469" spans="2:2" x14ac:dyDescent="0.25">
      <c r="B11469">
        <v>20</v>
      </c>
    </row>
    <row r="11470" spans="2:2" x14ac:dyDescent="0.25">
      <c r="B11470">
        <v>23</v>
      </c>
    </row>
    <row r="11471" spans="2:2" x14ac:dyDescent="0.25">
      <c r="B11471">
        <v>18</v>
      </c>
    </row>
    <row r="11472" spans="2:2" x14ac:dyDescent="0.25">
      <c r="B11472">
        <v>6</v>
      </c>
    </row>
    <row r="11473" spans="2:2" x14ac:dyDescent="0.25">
      <c r="B11473">
        <v>25</v>
      </c>
    </row>
    <row r="11474" spans="2:2" x14ac:dyDescent="0.25">
      <c r="B11474">
        <v>17</v>
      </c>
    </row>
    <row r="11475" spans="2:2" x14ac:dyDescent="0.25">
      <c r="B11475">
        <v>2</v>
      </c>
    </row>
    <row r="11476" spans="2:2" x14ac:dyDescent="0.25">
      <c r="B11476">
        <v>14</v>
      </c>
    </row>
    <row r="11477" spans="2:2" x14ac:dyDescent="0.25">
      <c r="B11477">
        <v>4</v>
      </c>
    </row>
    <row r="11478" spans="2:2" x14ac:dyDescent="0.25">
      <c r="B11478">
        <v>8</v>
      </c>
    </row>
    <row r="11479" spans="2:2" x14ac:dyDescent="0.25">
      <c r="B11479">
        <v>5</v>
      </c>
    </row>
    <row r="11480" spans="2:2" x14ac:dyDescent="0.25">
      <c r="B11480">
        <v>5</v>
      </c>
    </row>
    <row r="11481" spans="2:2" x14ac:dyDescent="0.25">
      <c r="B11481">
        <v>7</v>
      </c>
    </row>
    <row r="11482" spans="2:2" x14ac:dyDescent="0.25">
      <c r="B11482">
        <v>1</v>
      </c>
    </row>
    <row r="11483" spans="2:2" x14ac:dyDescent="0.25">
      <c r="B11483">
        <v>2</v>
      </c>
    </row>
    <row r="11484" spans="2:2" x14ac:dyDescent="0.25">
      <c r="B11484">
        <v>5</v>
      </c>
    </row>
    <row r="11485" spans="2:2" x14ac:dyDescent="0.25">
      <c r="B11485">
        <v>5</v>
      </c>
    </row>
    <row r="11486" spans="2:2" x14ac:dyDescent="0.25">
      <c r="B11486">
        <v>2</v>
      </c>
    </row>
    <row r="11487" spans="2:2" x14ac:dyDescent="0.25">
      <c r="B11487">
        <v>4</v>
      </c>
    </row>
    <row r="11488" spans="2:2" x14ac:dyDescent="0.25">
      <c r="B11488">
        <v>10</v>
      </c>
    </row>
    <row r="11489" spans="2:2" x14ac:dyDescent="0.25">
      <c r="B11489">
        <v>8</v>
      </c>
    </row>
    <row r="11490" spans="2:2" x14ac:dyDescent="0.25">
      <c r="B11490">
        <v>3</v>
      </c>
    </row>
    <row r="11491" spans="2:2" x14ac:dyDescent="0.25">
      <c r="B11491">
        <v>10</v>
      </c>
    </row>
    <row r="11492" spans="2:2" x14ac:dyDescent="0.25">
      <c r="B11492">
        <v>29</v>
      </c>
    </row>
    <row r="11493" spans="2:2" x14ac:dyDescent="0.25">
      <c r="B11493">
        <v>4</v>
      </c>
    </row>
    <row r="11494" spans="2:2" x14ac:dyDescent="0.25">
      <c r="B11494">
        <v>6</v>
      </c>
    </row>
    <row r="11495" spans="2:2" x14ac:dyDescent="0.25">
      <c r="B11495">
        <v>6</v>
      </c>
    </row>
    <row r="11496" spans="2:2" x14ac:dyDescent="0.25">
      <c r="B11496">
        <v>6</v>
      </c>
    </row>
    <row r="11497" spans="2:2" x14ac:dyDescent="0.25">
      <c r="B11497">
        <v>7</v>
      </c>
    </row>
    <row r="11498" spans="2:2" x14ac:dyDescent="0.25">
      <c r="B11498">
        <v>1</v>
      </c>
    </row>
    <row r="11499" spans="2:2" x14ac:dyDescent="0.25">
      <c r="B11499">
        <v>32</v>
      </c>
    </row>
    <row r="11500" spans="2:2" x14ac:dyDescent="0.25">
      <c r="B11500">
        <v>1</v>
      </c>
    </row>
    <row r="11501" spans="2:2" x14ac:dyDescent="0.25">
      <c r="B11501">
        <v>1</v>
      </c>
    </row>
    <row r="11502" spans="2:2" x14ac:dyDescent="0.25">
      <c r="B11502">
        <v>2</v>
      </c>
    </row>
    <row r="11503" spans="2:2" x14ac:dyDescent="0.25">
      <c r="B11503">
        <v>7</v>
      </c>
    </row>
    <row r="11504" spans="2:2" x14ac:dyDescent="0.25">
      <c r="B11504">
        <v>8</v>
      </c>
    </row>
    <row r="11505" spans="2:2" x14ac:dyDescent="0.25">
      <c r="B11505">
        <v>12</v>
      </c>
    </row>
    <row r="11506" spans="2:2" x14ac:dyDescent="0.25">
      <c r="B11506">
        <v>14</v>
      </c>
    </row>
    <row r="11507" spans="2:2" x14ac:dyDescent="0.25">
      <c r="B11507">
        <v>4</v>
      </c>
    </row>
    <row r="11508" spans="2:2" x14ac:dyDescent="0.25">
      <c r="B11508">
        <v>2</v>
      </c>
    </row>
    <row r="11509" spans="2:2" x14ac:dyDescent="0.25">
      <c r="B11509">
        <v>25</v>
      </c>
    </row>
    <row r="11510" spans="2:2" x14ac:dyDescent="0.25">
      <c r="B11510">
        <v>3</v>
      </c>
    </row>
    <row r="11511" spans="2:2" x14ac:dyDescent="0.25">
      <c r="B11511">
        <v>1</v>
      </c>
    </row>
    <row r="11512" spans="2:2" x14ac:dyDescent="0.25">
      <c r="B11512">
        <v>2</v>
      </c>
    </row>
    <row r="11513" spans="2:2" x14ac:dyDescent="0.25">
      <c r="B11513">
        <v>5</v>
      </c>
    </row>
    <row r="11514" spans="2:2" x14ac:dyDescent="0.25">
      <c r="B11514">
        <v>34</v>
      </c>
    </row>
    <row r="11515" spans="2:2" x14ac:dyDescent="0.25">
      <c r="B11515">
        <v>21</v>
      </c>
    </row>
    <row r="11516" spans="2:2" x14ac:dyDescent="0.25">
      <c r="B11516">
        <v>7</v>
      </c>
    </row>
    <row r="11517" spans="2:2" x14ac:dyDescent="0.25">
      <c r="B11517">
        <v>1</v>
      </c>
    </row>
    <row r="11518" spans="2:2" x14ac:dyDescent="0.25">
      <c r="B11518">
        <v>20</v>
      </c>
    </row>
    <row r="11519" spans="2:2" x14ac:dyDescent="0.25">
      <c r="B11519">
        <v>4</v>
      </c>
    </row>
    <row r="11520" spans="2:2" x14ac:dyDescent="0.25">
      <c r="B11520">
        <v>13</v>
      </c>
    </row>
    <row r="11521" spans="2:2" x14ac:dyDescent="0.25">
      <c r="B11521">
        <v>12</v>
      </c>
    </row>
    <row r="11522" spans="2:2" x14ac:dyDescent="0.25">
      <c r="B11522">
        <v>5</v>
      </c>
    </row>
    <row r="11523" spans="2:2" x14ac:dyDescent="0.25">
      <c r="B11523">
        <v>8</v>
      </c>
    </row>
    <row r="11524" spans="2:2" x14ac:dyDescent="0.25">
      <c r="B11524">
        <v>2</v>
      </c>
    </row>
    <row r="11525" spans="2:2" x14ac:dyDescent="0.25">
      <c r="B11525">
        <v>14</v>
      </c>
    </row>
    <row r="11526" spans="2:2" x14ac:dyDescent="0.25">
      <c r="B11526">
        <v>5</v>
      </c>
    </row>
    <row r="11527" spans="2:2" x14ac:dyDescent="0.25">
      <c r="B11527">
        <v>7</v>
      </c>
    </row>
    <row r="11528" spans="2:2" x14ac:dyDescent="0.25">
      <c r="B11528">
        <v>10</v>
      </c>
    </row>
    <row r="11529" spans="2:2" x14ac:dyDescent="0.25">
      <c r="B11529">
        <v>1</v>
      </c>
    </row>
    <row r="11530" spans="2:2" x14ac:dyDescent="0.25">
      <c r="B11530">
        <v>9</v>
      </c>
    </row>
    <row r="11531" spans="2:2" x14ac:dyDescent="0.25">
      <c r="B11531">
        <v>15</v>
      </c>
    </row>
    <row r="11532" spans="2:2" x14ac:dyDescent="0.25">
      <c r="B11532">
        <v>22</v>
      </c>
    </row>
    <row r="11533" spans="2:2" x14ac:dyDescent="0.25">
      <c r="B11533">
        <v>28</v>
      </c>
    </row>
    <row r="11534" spans="2:2" x14ac:dyDescent="0.25">
      <c r="B11534">
        <v>6</v>
      </c>
    </row>
    <row r="11535" spans="2:2" x14ac:dyDescent="0.25">
      <c r="B11535">
        <v>1</v>
      </c>
    </row>
    <row r="11536" spans="2:2" x14ac:dyDescent="0.25">
      <c r="B11536">
        <v>3</v>
      </c>
    </row>
    <row r="11537" spans="2:2" x14ac:dyDescent="0.25">
      <c r="B11537">
        <v>18</v>
      </c>
    </row>
    <row r="11538" spans="2:2" x14ac:dyDescent="0.25">
      <c r="B11538">
        <v>18</v>
      </c>
    </row>
    <row r="11539" spans="2:2" x14ac:dyDescent="0.25">
      <c r="B11539">
        <v>13</v>
      </c>
    </row>
    <row r="11540" spans="2:2" x14ac:dyDescent="0.25">
      <c r="B11540">
        <v>7</v>
      </c>
    </row>
    <row r="11541" spans="2:2" x14ac:dyDescent="0.25">
      <c r="B11541">
        <v>15</v>
      </c>
    </row>
    <row r="11542" spans="2:2" x14ac:dyDescent="0.25">
      <c r="B11542">
        <v>4</v>
      </c>
    </row>
    <row r="11543" spans="2:2" x14ac:dyDescent="0.25">
      <c r="B11543">
        <v>17</v>
      </c>
    </row>
    <row r="11544" spans="2:2" x14ac:dyDescent="0.25">
      <c r="B11544">
        <v>8</v>
      </c>
    </row>
    <row r="11545" spans="2:2" x14ac:dyDescent="0.25">
      <c r="B11545">
        <v>11</v>
      </c>
    </row>
    <row r="11546" spans="2:2" x14ac:dyDescent="0.25">
      <c r="B11546">
        <v>1</v>
      </c>
    </row>
    <row r="11547" spans="2:2" x14ac:dyDescent="0.25">
      <c r="B11547">
        <v>12</v>
      </c>
    </row>
    <row r="11548" spans="2:2" x14ac:dyDescent="0.25">
      <c r="B11548">
        <v>5</v>
      </c>
    </row>
    <row r="11549" spans="2:2" x14ac:dyDescent="0.25">
      <c r="B11549">
        <v>3</v>
      </c>
    </row>
    <row r="11550" spans="2:2" x14ac:dyDescent="0.25">
      <c r="B11550">
        <v>19</v>
      </c>
    </row>
    <row r="11551" spans="2:2" x14ac:dyDescent="0.25">
      <c r="B11551">
        <v>21</v>
      </c>
    </row>
    <row r="11552" spans="2:2" x14ac:dyDescent="0.25">
      <c r="B11552">
        <v>2</v>
      </c>
    </row>
    <row r="11553" spans="2:2" x14ac:dyDescent="0.25">
      <c r="B11553">
        <v>1</v>
      </c>
    </row>
    <row r="11554" spans="2:2" x14ac:dyDescent="0.25">
      <c r="B11554">
        <v>3</v>
      </c>
    </row>
    <row r="11555" spans="2:2" x14ac:dyDescent="0.25">
      <c r="B11555">
        <v>55</v>
      </c>
    </row>
    <row r="11556" spans="2:2" x14ac:dyDescent="0.25">
      <c r="B11556">
        <v>6</v>
      </c>
    </row>
    <row r="11557" spans="2:2" x14ac:dyDescent="0.25">
      <c r="B11557">
        <v>6</v>
      </c>
    </row>
    <row r="11558" spans="2:2" x14ac:dyDescent="0.25">
      <c r="B11558">
        <v>13</v>
      </c>
    </row>
    <row r="11559" spans="2:2" x14ac:dyDescent="0.25">
      <c r="B11559">
        <v>10</v>
      </c>
    </row>
    <row r="11560" spans="2:2" x14ac:dyDescent="0.25">
      <c r="B11560">
        <v>9</v>
      </c>
    </row>
    <row r="11561" spans="2:2" x14ac:dyDescent="0.25">
      <c r="B11561">
        <v>19</v>
      </c>
    </row>
    <row r="11562" spans="2:2" x14ac:dyDescent="0.25">
      <c r="B11562">
        <v>14</v>
      </c>
    </row>
    <row r="11563" spans="2:2" x14ac:dyDescent="0.25">
      <c r="B11563">
        <v>10</v>
      </c>
    </row>
    <row r="11564" spans="2:2" x14ac:dyDescent="0.25">
      <c r="B11564">
        <v>55</v>
      </c>
    </row>
    <row r="11565" spans="2:2" x14ac:dyDescent="0.25">
      <c r="B11565">
        <v>28</v>
      </c>
    </row>
    <row r="11566" spans="2:2" x14ac:dyDescent="0.25">
      <c r="B11566">
        <v>55</v>
      </c>
    </row>
    <row r="11567" spans="2:2" x14ac:dyDescent="0.25">
      <c r="B11567">
        <v>3</v>
      </c>
    </row>
    <row r="11568" spans="2:2" x14ac:dyDescent="0.25">
      <c r="B11568">
        <v>8</v>
      </c>
    </row>
    <row r="11569" spans="2:2" x14ac:dyDescent="0.25">
      <c r="B11569">
        <v>2</v>
      </c>
    </row>
    <row r="11570" spans="2:2" x14ac:dyDescent="0.25">
      <c r="B11570">
        <v>8</v>
      </c>
    </row>
    <row r="11571" spans="2:2" x14ac:dyDescent="0.25">
      <c r="B11571">
        <v>2</v>
      </c>
    </row>
    <row r="11572" spans="2:2" x14ac:dyDescent="0.25">
      <c r="B11572">
        <v>20</v>
      </c>
    </row>
    <row r="11573" spans="2:2" x14ac:dyDescent="0.25">
      <c r="B11573">
        <v>6</v>
      </c>
    </row>
    <row r="11574" spans="2:2" x14ac:dyDescent="0.25">
      <c r="B11574">
        <v>19</v>
      </c>
    </row>
    <row r="11575" spans="2:2" x14ac:dyDescent="0.25">
      <c r="B11575">
        <v>15</v>
      </c>
    </row>
    <row r="11576" spans="2:2" x14ac:dyDescent="0.25">
      <c r="B11576">
        <v>9</v>
      </c>
    </row>
    <row r="11577" spans="2:2" x14ac:dyDescent="0.25">
      <c r="B11577">
        <v>6</v>
      </c>
    </row>
    <row r="11578" spans="2:2" x14ac:dyDescent="0.25">
      <c r="B11578">
        <v>11</v>
      </c>
    </row>
    <row r="11579" spans="2:2" x14ac:dyDescent="0.25">
      <c r="B11579">
        <v>3</v>
      </c>
    </row>
    <row r="11580" spans="2:2" x14ac:dyDescent="0.25">
      <c r="B11580">
        <v>7</v>
      </c>
    </row>
    <row r="11581" spans="2:2" x14ac:dyDescent="0.25">
      <c r="B11581">
        <v>4</v>
      </c>
    </row>
    <row r="11582" spans="2:2" x14ac:dyDescent="0.25">
      <c r="B11582">
        <v>7</v>
      </c>
    </row>
    <row r="11583" spans="2:2" x14ac:dyDescent="0.25">
      <c r="B11583">
        <v>4</v>
      </c>
    </row>
    <row r="11584" spans="2:2" x14ac:dyDescent="0.25">
      <c r="B11584">
        <v>1</v>
      </c>
    </row>
    <row r="11585" spans="2:2" x14ac:dyDescent="0.25">
      <c r="B11585">
        <v>3</v>
      </c>
    </row>
    <row r="11586" spans="2:2" x14ac:dyDescent="0.25">
      <c r="B11586">
        <v>1</v>
      </c>
    </row>
    <row r="11587" spans="2:2" x14ac:dyDescent="0.25">
      <c r="B11587">
        <v>1</v>
      </c>
    </row>
    <row r="11588" spans="2:2" x14ac:dyDescent="0.25">
      <c r="B11588">
        <v>8</v>
      </c>
    </row>
    <row r="11589" spans="2:2" x14ac:dyDescent="0.25">
      <c r="B11589">
        <v>4</v>
      </c>
    </row>
    <row r="11590" spans="2:2" x14ac:dyDescent="0.25">
      <c r="B11590">
        <v>8</v>
      </c>
    </row>
    <row r="11591" spans="2:2" x14ac:dyDescent="0.25">
      <c r="B11591">
        <v>12</v>
      </c>
    </row>
    <row r="11592" spans="2:2" x14ac:dyDescent="0.25">
      <c r="B11592">
        <v>9</v>
      </c>
    </row>
    <row r="11593" spans="2:2" x14ac:dyDescent="0.25">
      <c r="B11593">
        <v>2</v>
      </c>
    </row>
    <row r="11594" spans="2:2" x14ac:dyDescent="0.25">
      <c r="B11594">
        <v>10</v>
      </c>
    </row>
    <row r="11595" spans="2:2" x14ac:dyDescent="0.25">
      <c r="B11595">
        <v>19</v>
      </c>
    </row>
    <row r="11596" spans="2:2" x14ac:dyDescent="0.25">
      <c r="B11596">
        <v>10</v>
      </c>
    </row>
    <row r="11597" spans="2:2" x14ac:dyDescent="0.25">
      <c r="B11597">
        <v>7</v>
      </c>
    </row>
    <row r="11598" spans="2:2" x14ac:dyDescent="0.25">
      <c r="B11598">
        <v>4</v>
      </c>
    </row>
    <row r="11599" spans="2:2" x14ac:dyDescent="0.25">
      <c r="B11599">
        <v>4</v>
      </c>
    </row>
    <row r="11600" spans="2:2" x14ac:dyDescent="0.25">
      <c r="B11600">
        <v>7</v>
      </c>
    </row>
    <row r="11601" spans="2:2" x14ac:dyDescent="0.25">
      <c r="B11601">
        <v>23</v>
      </c>
    </row>
    <row r="11602" spans="2:2" x14ac:dyDescent="0.25">
      <c r="B11602">
        <v>5</v>
      </c>
    </row>
    <row r="11603" spans="2:2" x14ac:dyDescent="0.25">
      <c r="B11603">
        <v>1</v>
      </c>
    </row>
    <row r="11604" spans="2:2" x14ac:dyDescent="0.25">
      <c r="B11604">
        <v>7</v>
      </c>
    </row>
    <row r="11605" spans="2:2" x14ac:dyDescent="0.25">
      <c r="B11605">
        <v>4</v>
      </c>
    </row>
    <row r="11606" spans="2:2" x14ac:dyDescent="0.25">
      <c r="B11606">
        <v>9</v>
      </c>
    </row>
    <row r="11607" spans="2:2" x14ac:dyDescent="0.25">
      <c r="B11607">
        <v>4</v>
      </c>
    </row>
    <row r="11608" spans="2:2" x14ac:dyDescent="0.25">
      <c r="B11608">
        <v>1</v>
      </c>
    </row>
    <row r="11609" spans="2:2" x14ac:dyDescent="0.25">
      <c r="B11609">
        <v>37</v>
      </c>
    </row>
    <row r="11610" spans="2:2" x14ac:dyDescent="0.25">
      <c r="B11610">
        <v>10</v>
      </c>
    </row>
    <row r="11611" spans="2:2" x14ac:dyDescent="0.25">
      <c r="B11611">
        <v>12</v>
      </c>
    </row>
    <row r="11612" spans="2:2" x14ac:dyDescent="0.25">
      <c r="B11612">
        <v>15</v>
      </c>
    </row>
    <row r="11613" spans="2:2" x14ac:dyDescent="0.25">
      <c r="B11613">
        <v>4</v>
      </c>
    </row>
    <row r="11614" spans="2:2" x14ac:dyDescent="0.25">
      <c r="B11614">
        <v>12</v>
      </c>
    </row>
    <row r="11615" spans="2:2" x14ac:dyDescent="0.25">
      <c r="B11615">
        <v>13</v>
      </c>
    </row>
    <row r="11616" spans="2:2" x14ac:dyDescent="0.25">
      <c r="B11616">
        <v>2</v>
      </c>
    </row>
    <row r="11617" spans="2:2" x14ac:dyDescent="0.25">
      <c r="B11617">
        <v>4</v>
      </c>
    </row>
    <row r="11618" spans="2:2" x14ac:dyDescent="0.25">
      <c r="B11618">
        <v>4</v>
      </c>
    </row>
    <row r="11619" spans="2:2" x14ac:dyDescent="0.25">
      <c r="B11619">
        <v>4</v>
      </c>
    </row>
    <row r="11620" spans="2:2" x14ac:dyDescent="0.25">
      <c r="B11620">
        <v>3</v>
      </c>
    </row>
    <row r="11621" spans="2:2" x14ac:dyDescent="0.25">
      <c r="B11621">
        <v>2</v>
      </c>
    </row>
    <row r="11622" spans="2:2" x14ac:dyDescent="0.25">
      <c r="B11622">
        <v>1</v>
      </c>
    </row>
    <row r="11623" spans="2:2" x14ac:dyDescent="0.25">
      <c r="B11623">
        <v>3</v>
      </c>
    </row>
    <row r="11624" spans="2:2" x14ac:dyDescent="0.25">
      <c r="B11624">
        <v>1</v>
      </c>
    </row>
    <row r="11625" spans="2:2" x14ac:dyDescent="0.25">
      <c r="B11625">
        <v>5</v>
      </c>
    </row>
    <row r="11626" spans="2:2" x14ac:dyDescent="0.25">
      <c r="B11626">
        <v>3</v>
      </c>
    </row>
    <row r="11627" spans="2:2" x14ac:dyDescent="0.25">
      <c r="B11627">
        <v>1</v>
      </c>
    </row>
    <row r="11628" spans="2:2" x14ac:dyDescent="0.25">
      <c r="B11628">
        <v>4</v>
      </c>
    </row>
    <row r="11629" spans="2:2" x14ac:dyDescent="0.25">
      <c r="B11629">
        <v>3</v>
      </c>
    </row>
    <row r="11630" spans="2:2" x14ac:dyDescent="0.25">
      <c r="B11630">
        <v>7</v>
      </c>
    </row>
    <row r="11631" spans="2:2" x14ac:dyDescent="0.25">
      <c r="B11631">
        <v>9</v>
      </c>
    </row>
    <row r="11632" spans="2:2" x14ac:dyDescent="0.25">
      <c r="B11632">
        <v>6</v>
      </c>
    </row>
    <row r="11633" spans="2:2" x14ac:dyDescent="0.25">
      <c r="B11633">
        <v>6</v>
      </c>
    </row>
    <row r="11634" spans="2:2" x14ac:dyDescent="0.25">
      <c r="B11634">
        <v>3</v>
      </c>
    </row>
    <row r="11635" spans="2:2" x14ac:dyDescent="0.25">
      <c r="B11635">
        <v>10</v>
      </c>
    </row>
    <row r="11636" spans="2:2" x14ac:dyDescent="0.25">
      <c r="B11636">
        <v>11</v>
      </c>
    </row>
    <row r="11637" spans="2:2" x14ac:dyDescent="0.25">
      <c r="B11637">
        <v>1</v>
      </c>
    </row>
    <row r="11638" spans="2:2" x14ac:dyDescent="0.25">
      <c r="B11638">
        <v>11</v>
      </c>
    </row>
    <row r="11639" spans="2:2" x14ac:dyDescent="0.25">
      <c r="B11639">
        <v>3</v>
      </c>
    </row>
    <row r="11640" spans="2:2" x14ac:dyDescent="0.25">
      <c r="B11640">
        <v>31</v>
      </c>
    </row>
    <row r="11641" spans="2:2" x14ac:dyDescent="0.25">
      <c r="B11641">
        <v>5</v>
      </c>
    </row>
    <row r="11642" spans="2:2" x14ac:dyDescent="0.25">
      <c r="B11642">
        <v>3</v>
      </c>
    </row>
    <row r="11643" spans="2:2" x14ac:dyDescent="0.25">
      <c r="B11643">
        <v>2</v>
      </c>
    </row>
    <row r="11644" spans="2:2" x14ac:dyDescent="0.25">
      <c r="B11644">
        <v>4</v>
      </c>
    </row>
    <row r="11645" spans="2:2" x14ac:dyDescent="0.25">
      <c r="B11645">
        <v>6</v>
      </c>
    </row>
    <row r="11646" spans="2:2" x14ac:dyDescent="0.25">
      <c r="B11646">
        <v>8</v>
      </c>
    </row>
    <row r="11647" spans="2:2" x14ac:dyDescent="0.25">
      <c r="B11647">
        <v>7</v>
      </c>
    </row>
    <row r="11648" spans="2:2" x14ac:dyDescent="0.25">
      <c r="B11648">
        <v>8</v>
      </c>
    </row>
    <row r="11649" spans="2:2" x14ac:dyDescent="0.25">
      <c r="B11649">
        <v>1</v>
      </c>
    </row>
    <row r="11650" spans="2:2" x14ac:dyDescent="0.25">
      <c r="B11650">
        <v>2</v>
      </c>
    </row>
    <row r="11651" spans="2:2" x14ac:dyDescent="0.25">
      <c r="B11651">
        <v>2</v>
      </c>
    </row>
    <row r="11652" spans="2:2" x14ac:dyDescent="0.25">
      <c r="B11652">
        <v>20</v>
      </c>
    </row>
    <row r="11653" spans="2:2" x14ac:dyDescent="0.25">
      <c r="B11653">
        <v>20</v>
      </c>
    </row>
    <row r="11654" spans="2:2" x14ac:dyDescent="0.25">
      <c r="B11654">
        <v>32</v>
      </c>
    </row>
    <row r="11655" spans="2:2" x14ac:dyDescent="0.25">
      <c r="B11655">
        <v>3</v>
      </c>
    </row>
    <row r="11656" spans="2:2" x14ac:dyDescent="0.25">
      <c r="B11656">
        <v>4</v>
      </c>
    </row>
    <row r="11657" spans="2:2" x14ac:dyDescent="0.25">
      <c r="B11657">
        <v>4</v>
      </c>
    </row>
    <row r="11658" spans="2:2" x14ac:dyDescent="0.25">
      <c r="B11658">
        <v>2</v>
      </c>
    </row>
    <row r="11659" spans="2:2" x14ac:dyDescent="0.25">
      <c r="B11659">
        <v>7</v>
      </c>
    </row>
    <row r="11660" spans="2:2" x14ac:dyDescent="0.25">
      <c r="B11660">
        <v>2</v>
      </c>
    </row>
    <row r="11661" spans="2:2" x14ac:dyDescent="0.25">
      <c r="B11661">
        <v>6</v>
      </c>
    </row>
    <row r="11662" spans="2:2" x14ac:dyDescent="0.25">
      <c r="B11662">
        <v>10</v>
      </c>
    </row>
    <row r="11663" spans="2:2" x14ac:dyDescent="0.25">
      <c r="B11663">
        <v>8</v>
      </c>
    </row>
    <row r="11664" spans="2:2" x14ac:dyDescent="0.25">
      <c r="B11664">
        <v>39</v>
      </c>
    </row>
    <row r="11665" spans="2:2" x14ac:dyDescent="0.25">
      <c r="B11665">
        <v>29</v>
      </c>
    </row>
    <row r="11666" spans="2:2" x14ac:dyDescent="0.25">
      <c r="B11666">
        <v>2</v>
      </c>
    </row>
    <row r="11667" spans="2:2" x14ac:dyDescent="0.25">
      <c r="B11667">
        <v>17</v>
      </c>
    </row>
    <row r="11668" spans="2:2" x14ac:dyDescent="0.25">
      <c r="B11668">
        <v>18</v>
      </c>
    </row>
    <row r="11669" spans="2:2" x14ac:dyDescent="0.25">
      <c r="B11669">
        <v>10</v>
      </c>
    </row>
    <row r="11670" spans="2:2" x14ac:dyDescent="0.25">
      <c r="B11670">
        <v>23</v>
      </c>
    </row>
    <row r="11671" spans="2:2" x14ac:dyDescent="0.25">
      <c r="B11671">
        <v>8</v>
      </c>
    </row>
    <row r="11672" spans="2:2" x14ac:dyDescent="0.25">
      <c r="B11672">
        <v>6</v>
      </c>
    </row>
    <row r="11673" spans="2:2" x14ac:dyDescent="0.25">
      <c r="B11673">
        <v>2</v>
      </c>
    </row>
    <row r="11674" spans="2:2" x14ac:dyDescent="0.25">
      <c r="B11674">
        <v>8</v>
      </c>
    </row>
    <row r="11675" spans="2:2" x14ac:dyDescent="0.25">
      <c r="B11675">
        <v>21</v>
      </c>
    </row>
    <row r="11676" spans="2:2" x14ac:dyDescent="0.25">
      <c r="B11676">
        <v>8</v>
      </c>
    </row>
    <row r="11677" spans="2:2" x14ac:dyDescent="0.25">
      <c r="B11677">
        <v>8</v>
      </c>
    </row>
    <row r="11678" spans="2:2" x14ac:dyDescent="0.25">
      <c r="B11678">
        <v>4</v>
      </c>
    </row>
    <row r="11679" spans="2:2" x14ac:dyDescent="0.25">
      <c r="B11679">
        <v>31</v>
      </c>
    </row>
    <row r="11680" spans="2:2" x14ac:dyDescent="0.25">
      <c r="B11680">
        <v>1</v>
      </c>
    </row>
    <row r="11681" spans="2:2" x14ac:dyDescent="0.25">
      <c r="B11681">
        <v>2</v>
      </c>
    </row>
    <row r="11682" spans="2:2" x14ac:dyDescent="0.25">
      <c r="B11682">
        <v>1</v>
      </c>
    </row>
    <row r="11683" spans="2:2" x14ac:dyDescent="0.25">
      <c r="B11683">
        <v>2</v>
      </c>
    </row>
    <row r="11684" spans="2:2" x14ac:dyDescent="0.25">
      <c r="B11684">
        <v>21</v>
      </c>
    </row>
    <row r="11685" spans="2:2" x14ac:dyDescent="0.25">
      <c r="B11685">
        <v>4</v>
      </c>
    </row>
    <row r="11686" spans="2:2" x14ac:dyDescent="0.25">
      <c r="B11686">
        <v>3</v>
      </c>
    </row>
    <row r="11687" spans="2:2" x14ac:dyDescent="0.25">
      <c r="B11687">
        <v>1</v>
      </c>
    </row>
    <row r="11688" spans="2:2" x14ac:dyDescent="0.25">
      <c r="B11688">
        <v>25</v>
      </c>
    </row>
    <row r="11689" spans="2:2" x14ac:dyDescent="0.25">
      <c r="B11689">
        <v>7</v>
      </c>
    </row>
    <row r="11690" spans="2:2" x14ac:dyDescent="0.25">
      <c r="B11690">
        <v>8</v>
      </c>
    </row>
    <row r="11691" spans="2:2" x14ac:dyDescent="0.25">
      <c r="B11691">
        <v>4</v>
      </c>
    </row>
    <row r="11692" spans="2:2" x14ac:dyDescent="0.25">
      <c r="B11692">
        <v>5</v>
      </c>
    </row>
    <row r="11693" spans="2:2" x14ac:dyDescent="0.25">
      <c r="B11693">
        <v>10</v>
      </c>
    </row>
    <row r="11694" spans="2:2" x14ac:dyDescent="0.25">
      <c r="B11694">
        <v>4</v>
      </c>
    </row>
    <row r="11695" spans="2:2" x14ac:dyDescent="0.25">
      <c r="B11695">
        <v>2</v>
      </c>
    </row>
    <row r="11696" spans="2:2" x14ac:dyDescent="0.25">
      <c r="B11696">
        <v>13</v>
      </c>
    </row>
    <row r="11697" spans="2:2" x14ac:dyDescent="0.25">
      <c r="B11697">
        <v>1</v>
      </c>
    </row>
    <row r="11698" spans="2:2" x14ac:dyDescent="0.25">
      <c r="B11698">
        <v>5</v>
      </c>
    </row>
    <row r="11699" spans="2:2" x14ac:dyDescent="0.25">
      <c r="B11699">
        <v>6</v>
      </c>
    </row>
    <row r="11700" spans="2:2" x14ac:dyDescent="0.25">
      <c r="B11700">
        <v>7</v>
      </c>
    </row>
    <row r="11701" spans="2:2" x14ac:dyDescent="0.25">
      <c r="B11701">
        <v>9</v>
      </c>
    </row>
    <row r="11702" spans="2:2" x14ac:dyDescent="0.25">
      <c r="B11702">
        <v>3</v>
      </c>
    </row>
    <row r="11703" spans="2:2" x14ac:dyDescent="0.25">
      <c r="B11703">
        <v>1</v>
      </c>
    </row>
    <row r="11704" spans="2:2" x14ac:dyDescent="0.25">
      <c r="B11704">
        <v>9</v>
      </c>
    </row>
    <row r="11705" spans="2:2" x14ac:dyDescent="0.25">
      <c r="B11705">
        <v>39</v>
      </c>
    </row>
    <row r="11706" spans="2:2" x14ac:dyDescent="0.25">
      <c r="B11706">
        <v>8</v>
      </c>
    </row>
    <row r="11707" spans="2:2" x14ac:dyDescent="0.25">
      <c r="B11707">
        <v>11</v>
      </c>
    </row>
    <row r="11708" spans="2:2" x14ac:dyDescent="0.25">
      <c r="B11708">
        <v>1</v>
      </c>
    </row>
    <row r="11709" spans="2:2" x14ac:dyDescent="0.25">
      <c r="B11709">
        <v>7</v>
      </c>
    </row>
    <row r="11710" spans="2:2" x14ac:dyDescent="0.25">
      <c r="B11710">
        <v>2</v>
      </c>
    </row>
    <row r="11711" spans="2:2" x14ac:dyDescent="0.25">
      <c r="B11711">
        <v>14</v>
      </c>
    </row>
    <row r="11712" spans="2:2" x14ac:dyDescent="0.25">
      <c r="B11712">
        <v>4</v>
      </c>
    </row>
    <row r="11713" spans="2:2" x14ac:dyDescent="0.25">
      <c r="B11713">
        <v>3</v>
      </c>
    </row>
    <row r="11714" spans="2:2" x14ac:dyDescent="0.25">
      <c r="B11714">
        <v>17</v>
      </c>
    </row>
    <row r="11715" spans="2:2" x14ac:dyDescent="0.25">
      <c r="B11715">
        <v>5</v>
      </c>
    </row>
    <row r="11716" spans="2:2" x14ac:dyDescent="0.25">
      <c r="B11716">
        <v>22</v>
      </c>
    </row>
    <row r="11717" spans="2:2" x14ac:dyDescent="0.25">
      <c r="B11717">
        <v>2</v>
      </c>
    </row>
    <row r="11718" spans="2:2" x14ac:dyDescent="0.25">
      <c r="B11718">
        <v>8</v>
      </c>
    </row>
    <row r="11719" spans="2:2" x14ac:dyDescent="0.25">
      <c r="B11719">
        <v>22</v>
      </c>
    </row>
    <row r="11720" spans="2:2" x14ac:dyDescent="0.25">
      <c r="B11720">
        <v>9</v>
      </c>
    </row>
    <row r="11721" spans="2:2" x14ac:dyDescent="0.25">
      <c r="B11721">
        <v>8</v>
      </c>
    </row>
    <row r="11722" spans="2:2" x14ac:dyDescent="0.25">
      <c r="B11722">
        <v>12</v>
      </c>
    </row>
    <row r="11723" spans="2:2" x14ac:dyDescent="0.25">
      <c r="B11723">
        <v>8</v>
      </c>
    </row>
    <row r="11724" spans="2:2" x14ac:dyDescent="0.25">
      <c r="B11724">
        <v>6</v>
      </c>
    </row>
    <row r="11725" spans="2:2" x14ac:dyDescent="0.25">
      <c r="B11725">
        <v>8</v>
      </c>
    </row>
    <row r="11726" spans="2:2" x14ac:dyDescent="0.25">
      <c r="B11726">
        <v>6</v>
      </c>
    </row>
    <row r="11727" spans="2:2" x14ac:dyDescent="0.25">
      <c r="B11727">
        <v>3</v>
      </c>
    </row>
    <row r="11728" spans="2:2" x14ac:dyDescent="0.25">
      <c r="B11728">
        <v>5</v>
      </c>
    </row>
    <row r="11729" spans="2:2" x14ac:dyDescent="0.25">
      <c r="B11729">
        <v>25</v>
      </c>
    </row>
    <row r="11730" spans="2:2" x14ac:dyDescent="0.25">
      <c r="B11730">
        <v>1</v>
      </c>
    </row>
    <row r="11731" spans="2:2" x14ac:dyDescent="0.25">
      <c r="B11731">
        <v>4</v>
      </c>
    </row>
    <row r="11732" spans="2:2" x14ac:dyDescent="0.25">
      <c r="B11732">
        <v>12</v>
      </c>
    </row>
    <row r="11733" spans="2:2" x14ac:dyDescent="0.25">
      <c r="B11733">
        <v>4</v>
      </c>
    </row>
    <row r="11734" spans="2:2" x14ac:dyDescent="0.25">
      <c r="B11734">
        <v>9</v>
      </c>
    </row>
    <row r="11735" spans="2:2" x14ac:dyDescent="0.25">
      <c r="B11735">
        <v>1</v>
      </c>
    </row>
    <row r="11736" spans="2:2" x14ac:dyDescent="0.25">
      <c r="B11736">
        <v>31</v>
      </c>
    </row>
    <row r="11737" spans="2:2" x14ac:dyDescent="0.25">
      <c r="B11737">
        <v>1</v>
      </c>
    </row>
    <row r="11738" spans="2:2" x14ac:dyDescent="0.25">
      <c r="B11738">
        <v>2</v>
      </c>
    </row>
    <row r="11739" spans="2:2" x14ac:dyDescent="0.25">
      <c r="B11739">
        <v>3</v>
      </c>
    </row>
    <row r="11740" spans="2:2" x14ac:dyDescent="0.25">
      <c r="B11740">
        <v>7</v>
      </c>
    </row>
    <row r="11741" spans="2:2" x14ac:dyDescent="0.25">
      <c r="B11741">
        <v>2</v>
      </c>
    </row>
    <row r="11742" spans="2:2" x14ac:dyDescent="0.25">
      <c r="B11742">
        <v>3</v>
      </c>
    </row>
    <row r="11743" spans="2:2" x14ac:dyDescent="0.25">
      <c r="B11743">
        <v>5</v>
      </c>
    </row>
    <row r="11744" spans="2:2" x14ac:dyDescent="0.25">
      <c r="B11744">
        <v>3</v>
      </c>
    </row>
    <row r="11745" spans="2:2" x14ac:dyDescent="0.25">
      <c r="B11745">
        <v>11</v>
      </c>
    </row>
    <row r="11746" spans="2:2" x14ac:dyDescent="0.25">
      <c r="B11746">
        <v>32</v>
      </c>
    </row>
    <row r="11747" spans="2:2" x14ac:dyDescent="0.25">
      <c r="B11747">
        <v>2</v>
      </c>
    </row>
    <row r="11748" spans="2:2" x14ac:dyDescent="0.25">
      <c r="B11748">
        <v>7</v>
      </c>
    </row>
    <row r="11749" spans="2:2" x14ac:dyDescent="0.25">
      <c r="B11749">
        <v>23</v>
      </c>
    </row>
    <row r="11750" spans="2:2" x14ac:dyDescent="0.25">
      <c r="B11750">
        <v>1</v>
      </c>
    </row>
    <row r="11751" spans="2:2" x14ac:dyDescent="0.25">
      <c r="B11751">
        <v>2</v>
      </c>
    </row>
    <row r="11752" spans="2:2" x14ac:dyDescent="0.25">
      <c r="B11752">
        <v>4</v>
      </c>
    </row>
    <row r="11753" spans="2:2" x14ac:dyDescent="0.25">
      <c r="B11753">
        <v>20</v>
      </c>
    </row>
    <row r="11754" spans="2:2" x14ac:dyDescent="0.25">
      <c r="B11754">
        <v>1</v>
      </c>
    </row>
    <row r="11755" spans="2:2" x14ac:dyDescent="0.25">
      <c r="B11755">
        <v>23</v>
      </c>
    </row>
    <row r="11756" spans="2:2" x14ac:dyDescent="0.25">
      <c r="B11756">
        <v>35</v>
      </c>
    </row>
    <row r="11757" spans="2:2" x14ac:dyDescent="0.25">
      <c r="B11757">
        <v>8</v>
      </c>
    </row>
    <row r="11758" spans="2:2" x14ac:dyDescent="0.25">
      <c r="B11758">
        <v>2</v>
      </c>
    </row>
    <row r="11759" spans="2:2" x14ac:dyDescent="0.25">
      <c r="B11759">
        <v>13</v>
      </c>
    </row>
    <row r="11760" spans="2:2" x14ac:dyDescent="0.25">
      <c r="B11760">
        <v>16</v>
      </c>
    </row>
    <row r="11761" spans="2:2" x14ac:dyDescent="0.25">
      <c r="B11761">
        <v>12</v>
      </c>
    </row>
    <row r="11762" spans="2:2" x14ac:dyDescent="0.25">
      <c r="B11762">
        <v>3</v>
      </c>
    </row>
    <row r="11763" spans="2:2" x14ac:dyDescent="0.25">
      <c r="B11763">
        <v>21</v>
      </c>
    </row>
    <row r="11764" spans="2:2" x14ac:dyDescent="0.25">
      <c r="B11764">
        <v>1</v>
      </c>
    </row>
    <row r="11765" spans="2:2" x14ac:dyDescent="0.25">
      <c r="B11765">
        <v>12</v>
      </c>
    </row>
    <row r="11766" spans="2:2" x14ac:dyDescent="0.25">
      <c r="B11766">
        <v>39</v>
      </c>
    </row>
    <row r="11767" spans="2:2" x14ac:dyDescent="0.25">
      <c r="B11767">
        <v>7</v>
      </c>
    </row>
    <row r="11768" spans="2:2" x14ac:dyDescent="0.25">
      <c r="B11768">
        <v>1</v>
      </c>
    </row>
    <row r="11769" spans="2:2" x14ac:dyDescent="0.25">
      <c r="B11769">
        <v>6</v>
      </c>
    </row>
    <row r="11770" spans="2:2" x14ac:dyDescent="0.25">
      <c r="B11770">
        <v>2</v>
      </c>
    </row>
    <row r="11771" spans="2:2" x14ac:dyDescent="0.25">
      <c r="B11771">
        <v>4</v>
      </c>
    </row>
    <row r="11772" spans="2:2" x14ac:dyDescent="0.25">
      <c r="B11772">
        <v>10</v>
      </c>
    </row>
    <row r="11773" spans="2:2" x14ac:dyDescent="0.25">
      <c r="B11773">
        <v>10</v>
      </c>
    </row>
    <row r="11774" spans="2:2" x14ac:dyDescent="0.25">
      <c r="B11774">
        <v>8</v>
      </c>
    </row>
    <row r="11775" spans="2:2" x14ac:dyDescent="0.25">
      <c r="B11775">
        <v>10</v>
      </c>
    </row>
    <row r="11776" spans="2:2" x14ac:dyDescent="0.25">
      <c r="B11776">
        <v>1</v>
      </c>
    </row>
    <row r="11777" spans="2:2" x14ac:dyDescent="0.25">
      <c r="B11777">
        <v>15</v>
      </c>
    </row>
    <row r="11778" spans="2:2" x14ac:dyDescent="0.25">
      <c r="B11778">
        <v>8</v>
      </c>
    </row>
    <row r="11779" spans="2:2" x14ac:dyDescent="0.25">
      <c r="B11779">
        <v>6</v>
      </c>
    </row>
    <row r="11780" spans="2:2" x14ac:dyDescent="0.25">
      <c r="B11780">
        <v>6</v>
      </c>
    </row>
    <row r="11781" spans="2:2" x14ac:dyDescent="0.25">
      <c r="B11781">
        <v>4</v>
      </c>
    </row>
    <row r="11782" spans="2:2" x14ac:dyDescent="0.25">
      <c r="B11782">
        <v>55</v>
      </c>
    </row>
    <row r="11783" spans="2:2" x14ac:dyDescent="0.25">
      <c r="B11783">
        <v>11</v>
      </c>
    </row>
    <row r="11784" spans="2:2" x14ac:dyDescent="0.25">
      <c r="B11784">
        <v>9</v>
      </c>
    </row>
    <row r="11785" spans="2:2" x14ac:dyDescent="0.25">
      <c r="B11785">
        <v>2</v>
      </c>
    </row>
    <row r="11786" spans="2:2" x14ac:dyDescent="0.25">
      <c r="B11786">
        <v>7</v>
      </c>
    </row>
    <row r="11787" spans="2:2" x14ac:dyDescent="0.25">
      <c r="B11787">
        <v>8</v>
      </c>
    </row>
    <row r="11788" spans="2:2" x14ac:dyDescent="0.25">
      <c r="B11788">
        <v>39</v>
      </c>
    </row>
    <row r="11789" spans="2:2" x14ac:dyDescent="0.25">
      <c r="B11789">
        <v>6</v>
      </c>
    </row>
    <row r="11790" spans="2:2" x14ac:dyDescent="0.25">
      <c r="B11790">
        <v>1</v>
      </c>
    </row>
    <row r="11791" spans="2:2" x14ac:dyDescent="0.25">
      <c r="B11791">
        <v>1</v>
      </c>
    </row>
    <row r="11792" spans="2:2" x14ac:dyDescent="0.25">
      <c r="B11792">
        <v>1</v>
      </c>
    </row>
    <row r="11793" spans="2:2" x14ac:dyDescent="0.25">
      <c r="B11793">
        <v>4</v>
      </c>
    </row>
    <row r="11794" spans="2:2" x14ac:dyDescent="0.25">
      <c r="B11794">
        <v>10</v>
      </c>
    </row>
    <row r="11795" spans="2:2" x14ac:dyDescent="0.25">
      <c r="B11795">
        <v>2</v>
      </c>
    </row>
    <row r="11796" spans="2:2" x14ac:dyDescent="0.25">
      <c r="B11796">
        <v>4</v>
      </c>
    </row>
    <row r="11797" spans="2:2" x14ac:dyDescent="0.25">
      <c r="B11797">
        <v>19</v>
      </c>
    </row>
    <row r="11798" spans="2:2" x14ac:dyDescent="0.25">
      <c r="B11798">
        <v>23</v>
      </c>
    </row>
    <row r="11799" spans="2:2" x14ac:dyDescent="0.25">
      <c r="B11799">
        <v>5</v>
      </c>
    </row>
    <row r="11800" spans="2:2" x14ac:dyDescent="0.25">
      <c r="B11800">
        <v>8</v>
      </c>
    </row>
    <row r="11801" spans="2:2" x14ac:dyDescent="0.25">
      <c r="B11801">
        <v>5</v>
      </c>
    </row>
    <row r="11802" spans="2:2" x14ac:dyDescent="0.25">
      <c r="B11802">
        <v>6</v>
      </c>
    </row>
    <row r="11803" spans="2:2" x14ac:dyDescent="0.25">
      <c r="B11803">
        <v>7</v>
      </c>
    </row>
    <row r="11804" spans="2:2" x14ac:dyDescent="0.25">
      <c r="B11804">
        <v>32</v>
      </c>
    </row>
    <row r="11805" spans="2:2" x14ac:dyDescent="0.25">
      <c r="B11805">
        <v>17</v>
      </c>
    </row>
    <row r="11806" spans="2:2" x14ac:dyDescent="0.25">
      <c r="B11806">
        <v>1</v>
      </c>
    </row>
    <row r="11807" spans="2:2" x14ac:dyDescent="0.25">
      <c r="B11807">
        <v>15</v>
      </c>
    </row>
    <row r="11808" spans="2:2" x14ac:dyDescent="0.25">
      <c r="B11808">
        <v>14</v>
      </c>
    </row>
    <row r="11809" spans="2:2" x14ac:dyDescent="0.25">
      <c r="B11809">
        <v>4</v>
      </c>
    </row>
    <row r="11810" spans="2:2" x14ac:dyDescent="0.25">
      <c r="B11810">
        <v>11</v>
      </c>
    </row>
    <row r="11811" spans="2:2" x14ac:dyDescent="0.25">
      <c r="B11811">
        <v>12</v>
      </c>
    </row>
    <row r="11812" spans="2:2" x14ac:dyDescent="0.25">
      <c r="B11812">
        <v>5</v>
      </c>
    </row>
    <row r="11813" spans="2:2" x14ac:dyDescent="0.25">
      <c r="B11813">
        <v>62</v>
      </c>
    </row>
    <row r="11814" spans="2:2" x14ac:dyDescent="0.25">
      <c r="B11814">
        <v>5</v>
      </c>
    </row>
    <row r="11815" spans="2:2" x14ac:dyDescent="0.25">
      <c r="B11815">
        <v>2</v>
      </c>
    </row>
    <row r="11816" spans="2:2" x14ac:dyDescent="0.25">
      <c r="B11816">
        <v>6</v>
      </c>
    </row>
    <row r="11817" spans="2:2" x14ac:dyDescent="0.25">
      <c r="B11817">
        <v>4</v>
      </c>
    </row>
    <row r="11818" spans="2:2" x14ac:dyDescent="0.25">
      <c r="B11818">
        <v>2</v>
      </c>
    </row>
    <row r="11819" spans="2:2" x14ac:dyDescent="0.25">
      <c r="B11819">
        <v>18</v>
      </c>
    </row>
    <row r="11820" spans="2:2" x14ac:dyDescent="0.25">
      <c r="B11820">
        <v>25</v>
      </c>
    </row>
    <row r="11821" spans="2:2" x14ac:dyDescent="0.25">
      <c r="B11821">
        <v>10</v>
      </c>
    </row>
    <row r="11822" spans="2:2" x14ac:dyDescent="0.25">
      <c r="B11822">
        <v>15</v>
      </c>
    </row>
    <row r="11823" spans="2:2" x14ac:dyDescent="0.25">
      <c r="B11823">
        <v>17</v>
      </c>
    </row>
    <row r="11824" spans="2:2" x14ac:dyDescent="0.25">
      <c r="B11824">
        <v>6</v>
      </c>
    </row>
    <row r="11825" spans="2:2" x14ac:dyDescent="0.25">
      <c r="B11825">
        <v>13</v>
      </c>
    </row>
    <row r="11826" spans="2:2" x14ac:dyDescent="0.25">
      <c r="B11826">
        <v>5</v>
      </c>
    </row>
    <row r="11827" spans="2:2" x14ac:dyDescent="0.25">
      <c r="B11827">
        <v>2</v>
      </c>
    </row>
    <row r="11828" spans="2:2" x14ac:dyDescent="0.25">
      <c r="B11828">
        <v>8</v>
      </c>
    </row>
    <row r="11829" spans="2:2" x14ac:dyDescent="0.25">
      <c r="B11829">
        <v>10</v>
      </c>
    </row>
    <row r="11830" spans="2:2" x14ac:dyDescent="0.25">
      <c r="B11830">
        <v>7</v>
      </c>
    </row>
    <row r="11831" spans="2:2" x14ac:dyDescent="0.25">
      <c r="B11831">
        <v>15</v>
      </c>
    </row>
    <row r="11832" spans="2:2" x14ac:dyDescent="0.25">
      <c r="B11832">
        <v>1</v>
      </c>
    </row>
    <row r="11833" spans="2:2" x14ac:dyDescent="0.25">
      <c r="B11833">
        <v>19</v>
      </c>
    </row>
    <row r="11834" spans="2:2" x14ac:dyDescent="0.25">
      <c r="B11834">
        <v>7</v>
      </c>
    </row>
    <row r="11835" spans="2:2" x14ac:dyDescent="0.25">
      <c r="B11835">
        <v>12</v>
      </c>
    </row>
    <row r="11836" spans="2:2" x14ac:dyDescent="0.25">
      <c r="B11836">
        <v>8</v>
      </c>
    </row>
    <row r="11837" spans="2:2" x14ac:dyDescent="0.25">
      <c r="B11837">
        <v>19</v>
      </c>
    </row>
    <row r="11838" spans="2:2" x14ac:dyDescent="0.25">
      <c r="B11838">
        <v>4</v>
      </c>
    </row>
    <row r="11839" spans="2:2" x14ac:dyDescent="0.25">
      <c r="B11839">
        <v>19</v>
      </c>
    </row>
    <row r="11840" spans="2:2" x14ac:dyDescent="0.25">
      <c r="B11840">
        <v>6</v>
      </c>
    </row>
    <row r="11841" spans="2:2" x14ac:dyDescent="0.25">
      <c r="B11841">
        <v>1</v>
      </c>
    </row>
    <row r="11842" spans="2:2" x14ac:dyDescent="0.25">
      <c r="B11842">
        <v>8</v>
      </c>
    </row>
    <row r="11843" spans="2:2" x14ac:dyDescent="0.25">
      <c r="B11843">
        <v>19</v>
      </c>
    </row>
    <row r="11844" spans="2:2" x14ac:dyDescent="0.25">
      <c r="B11844">
        <v>19</v>
      </c>
    </row>
    <row r="11845" spans="2:2" x14ac:dyDescent="0.25">
      <c r="B11845">
        <v>1</v>
      </c>
    </row>
    <row r="11846" spans="2:2" x14ac:dyDescent="0.25">
      <c r="B11846">
        <v>3</v>
      </c>
    </row>
    <row r="11847" spans="2:2" x14ac:dyDescent="0.25">
      <c r="B11847">
        <v>12</v>
      </c>
    </row>
    <row r="11848" spans="2:2" x14ac:dyDescent="0.25">
      <c r="B11848">
        <v>2</v>
      </c>
    </row>
    <row r="11849" spans="2:2" x14ac:dyDescent="0.25">
      <c r="B11849">
        <v>8</v>
      </c>
    </row>
    <row r="11850" spans="2:2" x14ac:dyDescent="0.25">
      <c r="B11850">
        <v>2</v>
      </c>
    </row>
    <row r="11851" spans="2:2" x14ac:dyDescent="0.25">
      <c r="B11851">
        <v>8</v>
      </c>
    </row>
    <row r="11852" spans="2:2" x14ac:dyDescent="0.25">
      <c r="B11852">
        <v>7</v>
      </c>
    </row>
    <row r="11853" spans="2:2" x14ac:dyDescent="0.25">
      <c r="B11853">
        <v>14</v>
      </c>
    </row>
    <row r="11854" spans="2:2" x14ac:dyDescent="0.25">
      <c r="B11854">
        <v>4</v>
      </c>
    </row>
    <row r="11855" spans="2:2" x14ac:dyDescent="0.25">
      <c r="B11855">
        <v>37</v>
      </c>
    </row>
    <row r="11856" spans="2:2" x14ac:dyDescent="0.25">
      <c r="B11856">
        <v>7</v>
      </c>
    </row>
    <row r="11857" spans="2:2" x14ac:dyDescent="0.25">
      <c r="B11857">
        <v>9</v>
      </c>
    </row>
    <row r="11858" spans="2:2" x14ac:dyDescent="0.25">
      <c r="B11858">
        <v>4</v>
      </c>
    </row>
    <row r="11859" spans="2:2" x14ac:dyDescent="0.25">
      <c r="B11859">
        <v>1</v>
      </c>
    </row>
    <row r="11860" spans="2:2" x14ac:dyDescent="0.25">
      <c r="B11860">
        <v>6</v>
      </c>
    </row>
    <row r="11861" spans="2:2" x14ac:dyDescent="0.25">
      <c r="B11861">
        <v>2</v>
      </c>
    </row>
    <row r="11862" spans="2:2" x14ac:dyDescent="0.25">
      <c r="B11862">
        <v>32</v>
      </c>
    </row>
    <row r="11863" spans="2:2" x14ac:dyDescent="0.25">
      <c r="B11863">
        <v>3</v>
      </c>
    </row>
    <row r="11864" spans="2:2" x14ac:dyDescent="0.25">
      <c r="B11864">
        <v>16</v>
      </c>
    </row>
    <row r="11865" spans="2:2" x14ac:dyDescent="0.25">
      <c r="B11865">
        <v>5</v>
      </c>
    </row>
    <row r="11866" spans="2:2" x14ac:dyDescent="0.25">
      <c r="B11866">
        <v>15</v>
      </c>
    </row>
    <row r="11867" spans="2:2" x14ac:dyDescent="0.25">
      <c r="B11867">
        <v>15</v>
      </c>
    </row>
    <row r="11868" spans="2:2" x14ac:dyDescent="0.25">
      <c r="B11868">
        <v>49</v>
      </c>
    </row>
    <row r="11869" spans="2:2" x14ac:dyDescent="0.25">
      <c r="B11869">
        <v>1</v>
      </c>
    </row>
    <row r="11870" spans="2:2" x14ac:dyDescent="0.25">
      <c r="B11870">
        <v>2</v>
      </c>
    </row>
    <row r="11871" spans="2:2" x14ac:dyDescent="0.25">
      <c r="B11871">
        <v>2</v>
      </c>
    </row>
    <row r="11872" spans="2:2" x14ac:dyDescent="0.25">
      <c r="B11872">
        <v>2</v>
      </c>
    </row>
    <row r="11873" spans="2:2" x14ac:dyDescent="0.25">
      <c r="B11873">
        <v>19</v>
      </c>
    </row>
    <row r="11874" spans="2:2" x14ac:dyDescent="0.25">
      <c r="B11874">
        <v>13</v>
      </c>
    </row>
    <row r="11875" spans="2:2" x14ac:dyDescent="0.25">
      <c r="B11875">
        <v>5</v>
      </c>
    </row>
    <row r="11876" spans="2:2" x14ac:dyDescent="0.25">
      <c r="B11876">
        <v>5</v>
      </c>
    </row>
    <row r="11877" spans="2:2" x14ac:dyDescent="0.25">
      <c r="B11877">
        <v>7</v>
      </c>
    </row>
    <row r="11878" spans="2:2" x14ac:dyDescent="0.25">
      <c r="B11878">
        <v>3</v>
      </c>
    </row>
    <row r="11879" spans="2:2" x14ac:dyDescent="0.25">
      <c r="B11879">
        <v>11</v>
      </c>
    </row>
    <row r="11880" spans="2:2" x14ac:dyDescent="0.25">
      <c r="B11880">
        <v>4</v>
      </c>
    </row>
    <row r="11881" spans="2:2" x14ac:dyDescent="0.25">
      <c r="B11881">
        <v>2</v>
      </c>
    </row>
    <row r="11882" spans="2:2" x14ac:dyDescent="0.25">
      <c r="B11882">
        <v>1</v>
      </c>
    </row>
    <row r="11883" spans="2:2" x14ac:dyDescent="0.25">
      <c r="B11883">
        <v>4</v>
      </c>
    </row>
    <row r="11884" spans="2:2" x14ac:dyDescent="0.25">
      <c r="B11884">
        <v>2</v>
      </c>
    </row>
    <row r="11885" spans="2:2" x14ac:dyDescent="0.25">
      <c r="B11885">
        <v>1</v>
      </c>
    </row>
    <row r="11886" spans="2:2" x14ac:dyDescent="0.25">
      <c r="B11886">
        <v>1</v>
      </c>
    </row>
    <row r="11887" spans="2:2" x14ac:dyDescent="0.25">
      <c r="B11887">
        <v>2</v>
      </c>
    </row>
    <row r="11888" spans="2:2" x14ac:dyDescent="0.25">
      <c r="B11888">
        <v>2</v>
      </c>
    </row>
    <row r="11889" spans="2:2" x14ac:dyDescent="0.25">
      <c r="B11889">
        <v>7</v>
      </c>
    </row>
    <row r="11890" spans="2:2" x14ac:dyDescent="0.25">
      <c r="B11890">
        <v>3</v>
      </c>
    </row>
    <row r="11891" spans="2:2" x14ac:dyDescent="0.25">
      <c r="B11891">
        <v>1</v>
      </c>
    </row>
    <row r="11892" spans="2:2" x14ac:dyDescent="0.25">
      <c r="B11892">
        <v>3</v>
      </c>
    </row>
    <row r="11893" spans="2:2" x14ac:dyDescent="0.25">
      <c r="B11893">
        <v>3</v>
      </c>
    </row>
    <row r="11894" spans="2:2" x14ac:dyDescent="0.25">
      <c r="B11894">
        <v>18</v>
      </c>
    </row>
    <row r="11895" spans="2:2" x14ac:dyDescent="0.25">
      <c r="B11895">
        <v>2</v>
      </c>
    </row>
    <row r="11896" spans="2:2" x14ac:dyDescent="0.25">
      <c r="B11896">
        <v>15</v>
      </c>
    </row>
    <row r="11897" spans="2:2" x14ac:dyDescent="0.25">
      <c r="B11897">
        <v>13</v>
      </c>
    </row>
    <row r="11898" spans="2:2" x14ac:dyDescent="0.25">
      <c r="B11898">
        <v>14</v>
      </c>
    </row>
    <row r="11899" spans="2:2" x14ac:dyDescent="0.25">
      <c r="B11899">
        <v>32</v>
      </c>
    </row>
    <row r="11900" spans="2:2" x14ac:dyDescent="0.25">
      <c r="B11900">
        <v>23</v>
      </c>
    </row>
    <row r="11901" spans="2:2" x14ac:dyDescent="0.25">
      <c r="B11901">
        <v>6</v>
      </c>
    </row>
    <row r="11902" spans="2:2" x14ac:dyDescent="0.25">
      <c r="B11902">
        <v>2</v>
      </c>
    </row>
    <row r="11903" spans="2:2" x14ac:dyDescent="0.25">
      <c r="B11903">
        <v>22</v>
      </c>
    </row>
    <row r="11904" spans="2:2" x14ac:dyDescent="0.25">
      <c r="B11904">
        <v>6</v>
      </c>
    </row>
    <row r="11905" spans="2:2" x14ac:dyDescent="0.25">
      <c r="B11905">
        <v>17</v>
      </c>
    </row>
    <row r="11906" spans="2:2" x14ac:dyDescent="0.25">
      <c r="B11906">
        <v>4</v>
      </c>
    </row>
    <row r="11907" spans="2:2" x14ac:dyDescent="0.25">
      <c r="B11907">
        <v>15</v>
      </c>
    </row>
    <row r="11908" spans="2:2" x14ac:dyDescent="0.25">
      <c r="B11908">
        <v>2</v>
      </c>
    </row>
    <row r="11909" spans="2:2" x14ac:dyDescent="0.25">
      <c r="B11909">
        <v>4</v>
      </c>
    </row>
    <row r="11910" spans="2:2" x14ac:dyDescent="0.25">
      <c r="B11910">
        <v>1</v>
      </c>
    </row>
    <row r="11911" spans="2:2" x14ac:dyDescent="0.25">
      <c r="B11911">
        <v>20</v>
      </c>
    </row>
    <row r="11912" spans="2:2" x14ac:dyDescent="0.25">
      <c r="B11912">
        <v>2</v>
      </c>
    </row>
    <row r="11913" spans="2:2" x14ac:dyDescent="0.25">
      <c r="B11913">
        <v>19</v>
      </c>
    </row>
    <row r="11914" spans="2:2" x14ac:dyDescent="0.25">
      <c r="B11914">
        <v>8</v>
      </c>
    </row>
    <row r="11915" spans="2:2" x14ac:dyDescent="0.25">
      <c r="B11915">
        <v>4</v>
      </c>
    </row>
    <row r="11916" spans="2:2" x14ac:dyDescent="0.25">
      <c r="B11916">
        <v>8</v>
      </c>
    </row>
    <row r="11917" spans="2:2" x14ac:dyDescent="0.25">
      <c r="B11917">
        <v>3</v>
      </c>
    </row>
    <row r="11918" spans="2:2" x14ac:dyDescent="0.25">
      <c r="B11918">
        <v>9</v>
      </c>
    </row>
    <row r="11919" spans="2:2" x14ac:dyDescent="0.25">
      <c r="B11919">
        <v>11</v>
      </c>
    </row>
    <row r="11920" spans="2:2" x14ac:dyDescent="0.25">
      <c r="B11920">
        <v>4</v>
      </c>
    </row>
    <row r="11921" spans="2:2" x14ac:dyDescent="0.25">
      <c r="B11921">
        <v>8</v>
      </c>
    </row>
    <row r="11922" spans="2:2" x14ac:dyDescent="0.25">
      <c r="B11922">
        <v>15</v>
      </c>
    </row>
    <row r="11923" spans="2:2" x14ac:dyDescent="0.25">
      <c r="B11923">
        <v>12</v>
      </c>
    </row>
    <row r="11924" spans="2:2" x14ac:dyDescent="0.25">
      <c r="B11924">
        <v>19</v>
      </c>
    </row>
    <row r="11925" spans="2:2" x14ac:dyDescent="0.25">
      <c r="B11925">
        <v>22</v>
      </c>
    </row>
    <row r="11926" spans="2:2" x14ac:dyDescent="0.25">
      <c r="B11926">
        <v>5</v>
      </c>
    </row>
    <row r="11927" spans="2:2" x14ac:dyDescent="0.25">
      <c r="B11927">
        <v>2</v>
      </c>
    </row>
    <row r="11928" spans="2:2" x14ac:dyDescent="0.25">
      <c r="B11928">
        <v>2</v>
      </c>
    </row>
    <row r="11929" spans="2:2" x14ac:dyDescent="0.25">
      <c r="B11929">
        <v>10</v>
      </c>
    </row>
    <row r="11930" spans="2:2" x14ac:dyDescent="0.25">
      <c r="B11930">
        <v>3</v>
      </c>
    </row>
    <row r="11931" spans="2:2" x14ac:dyDescent="0.25">
      <c r="B11931">
        <v>2</v>
      </c>
    </row>
    <row r="11932" spans="2:2" x14ac:dyDescent="0.25">
      <c r="B11932">
        <v>22</v>
      </c>
    </row>
    <row r="11933" spans="2:2" x14ac:dyDescent="0.25">
      <c r="B11933">
        <v>2</v>
      </c>
    </row>
    <row r="11934" spans="2:2" x14ac:dyDescent="0.25">
      <c r="B11934">
        <v>13</v>
      </c>
    </row>
    <row r="11935" spans="2:2" x14ac:dyDescent="0.25">
      <c r="B11935">
        <v>2</v>
      </c>
    </row>
    <row r="11936" spans="2:2" x14ac:dyDescent="0.25">
      <c r="B11936">
        <v>32</v>
      </c>
    </row>
    <row r="11937" spans="2:2" x14ac:dyDescent="0.25">
      <c r="B11937">
        <v>28</v>
      </c>
    </row>
    <row r="11938" spans="2:2" x14ac:dyDescent="0.25">
      <c r="B11938">
        <v>4</v>
      </c>
    </row>
    <row r="11939" spans="2:2" x14ac:dyDescent="0.25">
      <c r="B11939">
        <v>8</v>
      </c>
    </row>
    <row r="11940" spans="2:2" x14ac:dyDescent="0.25">
      <c r="B11940">
        <v>2</v>
      </c>
    </row>
    <row r="11941" spans="2:2" x14ac:dyDescent="0.25">
      <c r="B11941">
        <v>12</v>
      </c>
    </row>
    <row r="11942" spans="2:2" x14ac:dyDescent="0.25">
      <c r="B11942">
        <v>4</v>
      </c>
    </row>
    <row r="11943" spans="2:2" x14ac:dyDescent="0.25">
      <c r="B11943">
        <v>10</v>
      </c>
    </row>
    <row r="11944" spans="2:2" x14ac:dyDescent="0.25">
      <c r="B11944">
        <v>5</v>
      </c>
    </row>
    <row r="11945" spans="2:2" x14ac:dyDescent="0.25">
      <c r="B11945">
        <v>2</v>
      </c>
    </row>
    <row r="11946" spans="2:2" x14ac:dyDescent="0.25">
      <c r="B11946">
        <v>4</v>
      </c>
    </row>
    <row r="11947" spans="2:2" x14ac:dyDescent="0.25">
      <c r="B11947">
        <v>5</v>
      </c>
    </row>
    <row r="11948" spans="2:2" x14ac:dyDescent="0.25">
      <c r="B11948">
        <v>1</v>
      </c>
    </row>
    <row r="11949" spans="2:2" x14ac:dyDescent="0.25">
      <c r="B11949">
        <v>3</v>
      </c>
    </row>
    <row r="11950" spans="2:2" x14ac:dyDescent="0.25">
      <c r="B11950">
        <v>49</v>
      </c>
    </row>
    <row r="11951" spans="2:2" x14ac:dyDescent="0.25">
      <c r="B11951">
        <v>7</v>
      </c>
    </row>
    <row r="11952" spans="2:2" x14ac:dyDescent="0.25">
      <c r="B11952">
        <v>3</v>
      </c>
    </row>
    <row r="11953" spans="2:2" x14ac:dyDescent="0.25">
      <c r="B11953">
        <v>4</v>
      </c>
    </row>
    <row r="11954" spans="2:2" x14ac:dyDescent="0.25">
      <c r="B11954">
        <v>1</v>
      </c>
    </row>
    <row r="11955" spans="2:2" x14ac:dyDescent="0.25">
      <c r="B11955">
        <v>1</v>
      </c>
    </row>
    <row r="11956" spans="2:2" x14ac:dyDescent="0.25">
      <c r="B11956">
        <v>1</v>
      </c>
    </row>
    <row r="11957" spans="2:2" x14ac:dyDescent="0.25">
      <c r="B11957">
        <v>2</v>
      </c>
    </row>
    <row r="11958" spans="2:2" x14ac:dyDescent="0.25">
      <c r="B11958">
        <v>8</v>
      </c>
    </row>
    <row r="11959" spans="2:2" x14ac:dyDescent="0.25">
      <c r="B11959">
        <v>4</v>
      </c>
    </row>
    <row r="11960" spans="2:2" x14ac:dyDescent="0.25">
      <c r="B11960">
        <v>21</v>
      </c>
    </row>
    <row r="11961" spans="2:2" x14ac:dyDescent="0.25">
      <c r="B11961">
        <v>10</v>
      </c>
    </row>
    <row r="11962" spans="2:2" x14ac:dyDescent="0.25">
      <c r="B11962">
        <v>7</v>
      </c>
    </row>
    <row r="11963" spans="2:2" x14ac:dyDescent="0.25">
      <c r="B11963">
        <v>15</v>
      </c>
    </row>
    <row r="11964" spans="2:2" x14ac:dyDescent="0.25">
      <c r="B11964">
        <v>19</v>
      </c>
    </row>
    <row r="11965" spans="2:2" x14ac:dyDescent="0.25">
      <c r="B11965">
        <v>2</v>
      </c>
    </row>
    <row r="11966" spans="2:2" x14ac:dyDescent="0.25">
      <c r="B11966">
        <v>1</v>
      </c>
    </row>
    <row r="11967" spans="2:2" x14ac:dyDescent="0.25">
      <c r="B11967">
        <v>16</v>
      </c>
    </row>
    <row r="11968" spans="2:2" x14ac:dyDescent="0.25">
      <c r="B11968">
        <v>19</v>
      </c>
    </row>
    <row r="11969" spans="2:2" x14ac:dyDescent="0.25">
      <c r="B11969">
        <v>2</v>
      </c>
    </row>
    <row r="11970" spans="2:2" x14ac:dyDescent="0.25">
      <c r="B11970">
        <v>1</v>
      </c>
    </row>
    <row r="11971" spans="2:2" x14ac:dyDescent="0.25">
      <c r="B11971">
        <v>2</v>
      </c>
    </row>
    <row r="11972" spans="2:2" x14ac:dyDescent="0.25">
      <c r="B11972">
        <v>62</v>
      </c>
    </row>
    <row r="11973" spans="2:2" x14ac:dyDescent="0.25">
      <c r="B11973">
        <v>2</v>
      </c>
    </row>
    <row r="11974" spans="2:2" x14ac:dyDescent="0.25">
      <c r="B11974">
        <v>2</v>
      </c>
    </row>
    <row r="11975" spans="2:2" x14ac:dyDescent="0.25">
      <c r="B11975">
        <v>8</v>
      </c>
    </row>
    <row r="11976" spans="2:2" x14ac:dyDescent="0.25">
      <c r="B11976">
        <v>6</v>
      </c>
    </row>
    <row r="11977" spans="2:2" x14ac:dyDescent="0.25">
      <c r="B11977">
        <v>12</v>
      </c>
    </row>
    <row r="11978" spans="2:2" x14ac:dyDescent="0.25">
      <c r="B11978">
        <v>23</v>
      </c>
    </row>
    <row r="11979" spans="2:2" x14ac:dyDescent="0.25">
      <c r="B11979">
        <v>1</v>
      </c>
    </row>
    <row r="11980" spans="2:2" x14ac:dyDescent="0.25">
      <c r="B11980">
        <v>18</v>
      </c>
    </row>
    <row r="11981" spans="2:2" x14ac:dyDescent="0.25">
      <c r="B11981">
        <v>2</v>
      </c>
    </row>
    <row r="11982" spans="2:2" x14ac:dyDescent="0.25">
      <c r="B11982">
        <v>1</v>
      </c>
    </row>
    <row r="11983" spans="2:2" x14ac:dyDescent="0.25">
      <c r="B11983">
        <v>3</v>
      </c>
    </row>
    <row r="11984" spans="2:2" x14ac:dyDescent="0.25">
      <c r="B11984">
        <v>55</v>
      </c>
    </row>
    <row r="11985" spans="2:2" x14ac:dyDescent="0.25">
      <c r="B11985">
        <v>3</v>
      </c>
    </row>
    <row r="11986" spans="2:2" x14ac:dyDescent="0.25">
      <c r="B11986">
        <v>2</v>
      </c>
    </row>
    <row r="11987" spans="2:2" x14ac:dyDescent="0.25">
      <c r="B11987">
        <v>1</v>
      </c>
    </row>
    <row r="11988" spans="2:2" x14ac:dyDescent="0.25">
      <c r="B11988">
        <v>3</v>
      </c>
    </row>
    <row r="11989" spans="2:2" x14ac:dyDescent="0.25">
      <c r="B11989">
        <v>10</v>
      </c>
    </row>
    <row r="11990" spans="2:2" x14ac:dyDescent="0.25">
      <c r="B11990">
        <v>10</v>
      </c>
    </row>
    <row r="11991" spans="2:2" x14ac:dyDescent="0.25">
      <c r="B11991">
        <v>15</v>
      </c>
    </row>
    <row r="11992" spans="2:2" x14ac:dyDescent="0.25">
      <c r="B11992">
        <v>5</v>
      </c>
    </row>
    <row r="11993" spans="2:2" x14ac:dyDescent="0.25">
      <c r="B11993">
        <v>4</v>
      </c>
    </row>
    <row r="11994" spans="2:2" x14ac:dyDescent="0.25">
      <c r="B11994">
        <v>2</v>
      </c>
    </row>
    <row r="11995" spans="2:2" x14ac:dyDescent="0.25">
      <c r="B11995">
        <v>7</v>
      </c>
    </row>
    <row r="11996" spans="2:2" x14ac:dyDescent="0.25">
      <c r="B11996">
        <v>7</v>
      </c>
    </row>
    <row r="11997" spans="2:2" x14ac:dyDescent="0.25">
      <c r="B11997">
        <v>32</v>
      </c>
    </row>
    <row r="11998" spans="2:2" x14ac:dyDescent="0.25">
      <c r="B11998">
        <v>2</v>
      </c>
    </row>
    <row r="11999" spans="2:2" x14ac:dyDescent="0.25">
      <c r="B11999">
        <v>3</v>
      </c>
    </row>
    <row r="12000" spans="2:2" x14ac:dyDescent="0.25">
      <c r="B12000">
        <v>7</v>
      </c>
    </row>
    <row r="12001" spans="2:2" x14ac:dyDescent="0.25">
      <c r="B12001">
        <v>7</v>
      </c>
    </row>
    <row r="12002" spans="2:2" x14ac:dyDescent="0.25">
      <c r="B12002">
        <v>23</v>
      </c>
    </row>
    <row r="12003" spans="2:2" x14ac:dyDescent="0.25">
      <c r="B12003">
        <v>15</v>
      </c>
    </row>
    <row r="12004" spans="2:2" x14ac:dyDescent="0.25">
      <c r="B12004">
        <v>10</v>
      </c>
    </row>
    <row r="12005" spans="2:2" x14ac:dyDescent="0.25">
      <c r="B12005">
        <v>2</v>
      </c>
    </row>
    <row r="12006" spans="2:2" x14ac:dyDescent="0.25">
      <c r="B12006">
        <v>10</v>
      </c>
    </row>
    <row r="12007" spans="2:2" x14ac:dyDescent="0.25">
      <c r="B12007">
        <v>6</v>
      </c>
    </row>
    <row r="12008" spans="2:2" x14ac:dyDescent="0.25">
      <c r="B12008">
        <v>4</v>
      </c>
    </row>
    <row r="12009" spans="2:2" x14ac:dyDescent="0.25">
      <c r="B12009">
        <v>18</v>
      </c>
    </row>
    <row r="12010" spans="2:2" x14ac:dyDescent="0.25">
      <c r="B12010">
        <v>2</v>
      </c>
    </row>
    <row r="12011" spans="2:2" x14ac:dyDescent="0.25">
      <c r="B12011">
        <v>23</v>
      </c>
    </row>
    <row r="12012" spans="2:2" x14ac:dyDescent="0.25">
      <c r="B12012">
        <v>2</v>
      </c>
    </row>
    <row r="12013" spans="2:2" x14ac:dyDescent="0.25">
      <c r="B12013">
        <v>6</v>
      </c>
    </row>
    <row r="12014" spans="2:2" x14ac:dyDescent="0.25">
      <c r="B12014">
        <v>8</v>
      </c>
    </row>
    <row r="12015" spans="2:2" x14ac:dyDescent="0.25">
      <c r="B12015">
        <v>2</v>
      </c>
    </row>
    <row r="12016" spans="2:2" x14ac:dyDescent="0.25">
      <c r="B12016">
        <v>4</v>
      </c>
    </row>
    <row r="12017" spans="2:2" x14ac:dyDescent="0.25">
      <c r="B12017">
        <v>4</v>
      </c>
    </row>
    <row r="12018" spans="2:2" x14ac:dyDescent="0.25">
      <c r="B12018">
        <v>29</v>
      </c>
    </row>
    <row r="12019" spans="2:2" x14ac:dyDescent="0.25">
      <c r="B12019">
        <v>15</v>
      </c>
    </row>
    <row r="12020" spans="2:2" x14ac:dyDescent="0.25">
      <c r="B12020">
        <v>7</v>
      </c>
    </row>
    <row r="12021" spans="2:2" x14ac:dyDescent="0.25">
      <c r="B12021">
        <v>15</v>
      </c>
    </row>
    <row r="12022" spans="2:2" x14ac:dyDescent="0.25">
      <c r="B12022">
        <v>12</v>
      </c>
    </row>
    <row r="12023" spans="2:2" x14ac:dyDescent="0.25">
      <c r="B12023">
        <v>22</v>
      </c>
    </row>
    <row r="12024" spans="2:2" x14ac:dyDescent="0.25">
      <c r="B12024">
        <v>5</v>
      </c>
    </row>
    <row r="12025" spans="2:2" x14ac:dyDescent="0.25">
      <c r="B12025">
        <v>8</v>
      </c>
    </row>
    <row r="12026" spans="2:2" x14ac:dyDescent="0.25">
      <c r="B12026">
        <v>4</v>
      </c>
    </row>
    <row r="12027" spans="2:2" x14ac:dyDescent="0.25">
      <c r="B12027">
        <v>4</v>
      </c>
    </row>
    <row r="12028" spans="2:2" x14ac:dyDescent="0.25">
      <c r="B12028">
        <v>1</v>
      </c>
    </row>
    <row r="12029" spans="2:2" x14ac:dyDescent="0.25">
      <c r="B12029">
        <v>49</v>
      </c>
    </row>
    <row r="12030" spans="2:2" x14ac:dyDescent="0.25">
      <c r="B12030">
        <v>1</v>
      </c>
    </row>
    <row r="12031" spans="2:2" x14ac:dyDescent="0.25">
      <c r="B12031">
        <v>1</v>
      </c>
    </row>
    <row r="12032" spans="2:2" x14ac:dyDescent="0.25">
      <c r="B12032">
        <v>12</v>
      </c>
    </row>
    <row r="12033" spans="2:2" x14ac:dyDescent="0.25">
      <c r="B12033">
        <v>15</v>
      </c>
    </row>
    <row r="12034" spans="2:2" x14ac:dyDescent="0.25">
      <c r="B12034">
        <v>4</v>
      </c>
    </row>
    <row r="12035" spans="2:2" x14ac:dyDescent="0.25">
      <c r="B12035">
        <v>1</v>
      </c>
    </row>
    <row r="12036" spans="2:2" x14ac:dyDescent="0.25">
      <c r="B12036">
        <v>4</v>
      </c>
    </row>
    <row r="12037" spans="2:2" x14ac:dyDescent="0.25">
      <c r="B12037">
        <v>4</v>
      </c>
    </row>
    <row r="12038" spans="2:2" x14ac:dyDescent="0.25">
      <c r="B12038">
        <v>34</v>
      </c>
    </row>
    <row r="12039" spans="2:2" x14ac:dyDescent="0.25">
      <c r="B12039">
        <v>1</v>
      </c>
    </row>
    <row r="12040" spans="2:2" x14ac:dyDescent="0.25">
      <c r="B12040">
        <v>17</v>
      </c>
    </row>
    <row r="12041" spans="2:2" x14ac:dyDescent="0.25">
      <c r="B12041">
        <v>2</v>
      </c>
    </row>
    <row r="12042" spans="2:2" x14ac:dyDescent="0.25">
      <c r="B12042">
        <v>8</v>
      </c>
    </row>
    <row r="12043" spans="2:2" x14ac:dyDescent="0.25">
      <c r="B12043">
        <v>20</v>
      </c>
    </row>
    <row r="12044" spans="2:2" x14ac:dyDescent="0.25">
      <c r="B12044">
        <v>4</v>
      </c>
    </row>
    <row r="12045" spans="2:2" x14ac:dyDescent="0.25">
      <c r="B12045">
        <v>1</v>
      </c>
    </row>
    <row r="12046" spans="2:2" x14ac:dyDescent="0.25">
      <c r="B12046">
        <v>7</v>
      </c>
    </row>
    <row r="12047" spans="2:2" x14ac:dyDescent="0.25">
      <c r="B12047">
        <v>2</v>
      </c>
    </row>
    <row r="12048" spans="2:2" x14ac:dyDescent="0.25">
      <c r="B12048">
        <v>1</v>
      </c>
    </row>
    <row r="12049" spans="2:2" x14ac:dyDescent="0.25">
      <c r="B12049">
        <v>35</v>
      </c>
    </row>
    <row r="12050" spans="2:2" x14ac:dyDescent="0.25">
      <c r="B12050">
        <v>3</v>
      </c>
    </row>
    <row r="12051" spans="2:2" x14ac:dyDescent="0.25">
      <c r="B12051">
        <v>9</v>
      </c>
    </row>
    <row r="12052" spans="2:2" x14ac:dyDescent="0.25">
      <c r="B12052">
        <v>12</v>
      </c>
    </row>
    <row r="12053" spans="2:2" x14ac:dyDescent="0.25">
      <c r="B12053">
        <v>10</v>
      </c>
    </row>
    <row r="12054" spans="2:2" x14ac:dyDescent="0.25">
      <c r="B12054">
        <v>7</v>
      </c>
    </row>
    <row r="12055" spans="2:2" x14ac:dyDescent="0.25">
      <c r="B12055">
        <v>5</v>
      </c>
    </row>
    <row r="12056" spans="2:2" x14ac:dyDescent="0.25">
      <c r="B12056">
        <v>6</v>
      </c>
    </row>
    <row r="12057" spans="2:2" x14ac:dyDescent="0.25">
      <c r="B12057">
        <v>8</v>
      </c>
    </row>
    <row r="12058" spans="2:2" x14ac:dyDescent="0.25">
      <c r="B12058">
        <v>8</v>
      </c>
    </row>
    <row r="12059" spans="2:2" x14ac:dyDescent="0.25">
      <c r="B12059">
        <v>22</v>
      </c>
    </row>
    <row r="12060" spans="2:2" x14ac:dyDescent="0.25">
      <c r="B12060">
        <v>13</v>
      </c>
    </row>
    <row r="12061" spans="2:2" x14ac:dyDescent="0.25">
      <c r="B12061">
        <v>1</v>
      </c>
    </row>
    <row r="12062" spans="2:2" x14ac:dyDescent="0.25">
      <c r="B12062">
        <v>55</v>
      </c>
    </row>
    <row r="12063" spans="2:2" x14ac:dyDescent="0.25">
      <c r="B12063">
        <v>3</v>
      </c>
    </row>
    <row r="12064" spans="2:2" x14ac:dyDescent="0.25">
      <c r="B12064">
        <v>9</v>
      </c>
    </row>
    <row r="12065" spans="2:2" x14ac:dyDescent="0.25">
      <c r="B12065">
        <v>49</v>
      </c>
    </row>
    <row r="12066" spans="2:2" x14ac:dyDescent="0.25">
      <c r="B12066">
        <v>2</v>
      </c>
    </row>
    <row r="12067" spans="2:2" x14ac:dyDescent="0.25">
      <c r="B12067">
        <v>2</v>
      </c>
    </row>
    <row r="12068" spans="2:2" x14ac:dyDescent="0.25">
      <c r="B12068">
        <v>3</v>
      </c>
    </row>
    <row r="12069" spans="2:2" x14ac:dyDescent="0.25">
      <c r="B12069">
        <v>20</v>
      </c>
    </row>
    <row r="12070" spans="2:2" x14ac:dyDescent="0.25">
      <c r="B12070">
        <v>7</v>
      </c>
    </row>
    <row r="12071" spans="2:2" x14ac:dyDescent="0.25">
      <c r="B12071">
        <v>8</v>
      </c>
    </row>
    <row r="12072" spans="2:2" x14ac:dyDescent="0.25">
      <c r="B12072">
        <v>9</v>
      </c>
    </row>
    <row r="12073" spans="2:2" x14ac:dyDescent="0.25">
      <c r="B12073">
        <v>1</v>
      </c>
    </row>
    <row r="12074" spans="2:2" x14ac:dyDescent="0.25">
      <c r="B12074">
        <v>11</v>
      </c>
    </row>
    <row r="12075" spans="2:2" x14ac:dyDescent="0.25">
      <c r="B12075">
        <v>3</v>
      </c>
    </row>
    <row r="12076" spans="2:2" x14ac:dyDescent="0.25">
      <c r="B12076">
        <v>1</v>
      </c>
    </row>
    <row r="12077" spans="2:2" x14ac:dyDescent="0.25">
      <c r="B12077">
        <v>8</v>
      </c>
    </row>
    <row r="12078" spans="2:2" x14ac:dyDescent="0.25">
      <c r="B12078">
        <v>1</v>
      </c>
    </row>
    <row r="12079" spans="2:2" x14ac:dyDescent="0.25">
      <c r="B12079">
        <v>1</v>
      </c>
    </row>
    <row r="12080" spans="2:2" x14ac:dyDescent="0.25">
      <c r="B12080">
        <v>17</v>
      </c>
    </row>
    <row r="12081" spans="2:2" x14ac:dyDescent="0.25">
      <c r="B12081">
        <v>1</v>
      </c>
    </row>
    <row r="12082" spans="2:2" x14ac:dyDescent="0.25">
      <c r="B12082">
        <v>7</v>
      </c>
    </row>
    <row r="12083" spans="2:2" x14ac:dyDescent="0.25">
      <c r="B12083">
        <v>20</v>
      </c>
    </row>
    <row r="12084" spans="2:2" x14ac:dyDescent="0.25">
      <c r="B12084">
        <v>4</v>
      </c>
    </row>
    <row r="12085" spans="2:2" x14ac:dyDescent="0.25">
      <c r="B12085">
        <v>3</v>
      </c>
    </row>
    <row r="12086" spans="2:2" x14ac:dyDescent="0.25">
      <c r="B12086">
        <v>32</v>
      </c>
    </row>
    <row r="12087" spans="2:2" x14ac:dyDescent="0.25">
      <c r="B12087">
        <v>2</v>
      </c>
    </row>
    <row r="12088" spans="2:2" x14ac:dyDescent="0.25">
      <c r="B12088">
        <v>49</v>
      </c>
    </row>
    <row r="12089" spans="2:2" x14ac:dyDescent="0.25">
      <c r="B12089">
        <v>5</v>
      </c>
    </row>
    <row r="12090" spans="2:2" x14ac:dyDescent="0.25">
      <c r="B12090">
        <v>8</v>
      </c>
    </row>
    <row r="12091" spans="2:2" x14ac:dyDescent="0.25">
      <c r="B12091">
        <v>7</v>
      </c>
    </row>
    <row r="12092" spans="2:2" x14ac:dyDescent="0.25">
      <c r="B12092">
        <v>8</v>
      </c>
    </row>
    <row r="12093" spans="2:2" x14ac:dyDescent="0.25">
      <c r="B12093">
        <v>37</v>
      </c>
    </row>
    <row r="12094" spans="2:2" x14ac:dyDescent="0.25">
      <c r="B12094">
        <v>6</v>
      </c>
    </row>
    <row r="12095" spans="2:2" x14ac:dyDescent="0.25">
      <c r="B12095">
        <v>32</v>
      </c>
    </row>
    <row r="12096" spans="2:2" x14ac:dyDescent="0.25">
      <c r="B12096">
        <v>1</v>
      </c>
    </row>
    <row r="12097" spans="2:2" x14ac:dyDescent="0.25">
      <c r="B12097">
        <v>4</v>
      </c>
    </row>
    <row r="12098" spans="2:2" x14ac:dyDescent="0.25">
      <c r="B12098">
        <v>23</v>
      </c>
    </row>
    <row r="12099" spans="2:2" x14ac:dyDescent="0.25">
      <c r="B12099">
        <v>26</v>
      </c>
    </row>
    <row r="12100" spans="2:2" x14ac:dyDescent="0.25">
      <c r="B12100">
        <v>2</v>
      </c>
    </row>
    <row r="12101" spans="2:2" x14ac:dyDescent="0.25">
      <c r="B12101">
        <v>6</v>
      </c>
    </row>
    <row r="12102" spans="2:2" x14ac:dyDescent="0.25">
      <c r="B12102">
        <v>5</v>
      </c>
    </row>
    <row r="12103" spans="2:2" x14ac:dyDescent="0.25">
      <c r="B12103">
        <v>22</v>
      </c>
    </row>
    <row r="12104" spans="2:2" x14ac:dyDescent="0.25">
      <c r="B12104">
        <v>32</v>
      </c>
    </row>
    <row r="12105" spans="2:2" x14ac:dyDescent="0.25">
      <c r="B12105">
        <v>1</v>
      </c>
    </row>
    <row r="12106" spans="2:2" x14ac:dyDescent="0.25">
      <c r="B12106">
        <v>10</v>
      </c>
    </row>
    <row r="12107" spans="2:2" x14ac:dyDescent="0.25">
      <c r="B12107">
        <v>15</v>
      </c>
    </row>
    <row r="12108" spans="2:2" x14ac:dyDescent="0.25">
      <c r="B12108">
        <v>7</v>
      </c>
    </row>
    <row r="12109" spans="2:2" x14ac:dyDescent="0.25">
      <c r="B12109">
        <v>18</v>
      </c>
    </row>
    <row r="12110" spans="2:2" x14ac:dyDescent="0.25">
      <c r="B12110">
        <v>20</v>
      </c>
    </row>
    <row r="12111" spans="2:2" x14ac:dyDescent="0.25">
      <c r="B12111">
        <v>12</v>
      </c>
    </row>
    <row r="12112" spans="2:2" x14ac:dyDescent="0.25">
      <c r="B12112">
        <v>7</v>
      </c>
    </row>
    <row r="12113" spans="2:2" x14ac:dyDescent="0.25">
      <c r="B12113">
        <v>2</v>
      </c>
    </row>
    <row r="12114" spans="2:2" x14ac:dyDescent="0.25">
      <c r="B12114">
        <v>25</v>
      </c>
    </row>
    <row r="12115" spans="2:2" x14ac:dyDescent="0.25">
      <c r="B12115">
        <v>3</v>
      </c>
    </row>
    <row r="12116" spans="2:2" x14ac:dyDescent="0.25">
      <c r="B12116">
        <v>3</v>
      </c>
    </row>
    <row r="12117" spans="2:2" x14ac:dyDescent="0.25">
      <c r="B12117">
        <v>14</v>
      </c>
    </row>
    <row r="12118" spans="2:2" x14ac:dyDescent="0.25">
      <c r="B12118">
        <v>6</v>
      </c>
    </row>
    <row r="12119" spans="2:2" x14ac:dyDescent="0.25">
      <c r="B12119">
        <v>6</v>
      </c>
    </row>
    <row r="12120" spans="2:2" x14ac:dyDescent="0.25">
      <c r="B12120">
        <v>1</v>
      </c>
    </row>
    <row r="12121" spans="2:2" x14ac:dyDescent="0.25">
      <c r="B12121">
        <v>10</v>
      </c>
    </row>
    <row r="12122" spans="2:2" x14ac:dyDescent="0.25">
      <c r="B12122">
        <v>32</v>
      </c>
    </row>
    <row r="12123" spans="2:2" x14ac:dyDescent="0.25">
      <c r="B12123">
        <v>7</v>
      </c>
    </row>
    <row r="12124" spans="2:2" x14ac:dyDescent="0.25">
      <c r="B12124">
        <v>10</v>
      </c>
    </row>
    <row r="12125" spans="2:2" x14ac:dyDescent="0.25">
      <c r="B12125">
        <v>15</v>
      </c>
    </row>
    <row r="12126" spans="2:2" x14ac:dyDescent="0.25">
      <c r="B12126">
        <v>1</v>
      </c>
    </row>
    <row r="12127" spans="2:2" x14ac:dyDescent="0.25">
      <c r="B12127">
        <v>55</v>
      </c>
    </row>
    <row r="12128" spans="2:2" x14ac:dyDescent="0.25">
      <c r="B12128">
        <v>2</v>
      </c>
    </row>
    <row r="12129" spans="2:2" x14ac:dyDescent="0.25">
      <c r="B12129">
        <v>1</v>
      </c>
    </row>
    <row r="12130" spans="2:2" x14ac:dyDescent="0.25">
      <c r="B12130">
        <v>5</v>
      </c>
    </row>
    <row r="12131" spans="2:2" x14ac:dyDescent="0.25">
      <c r="B12131">
        <v>10</v>
      </c>
    </row>
    <row r="12132" spans="2:2" x14ac:dyDescent="0.25">
      <c r="B12132">
        <v>8</v>
      </c>
    </row>
    <row r="12133" spans="2:2" x14ac:dyDescent="0.25">
      <c r="B12133">
        <v>5</v>
      </c>
    </row>
    <row r="12134" spans="2:2" x14ac:dyDescent="0.25">
      <c r="B12134">
        <v>1</v>
      </c>
    </row>
    <row r="12135" spans="2:2" x14ac:dyDescent="0.25">
      <c r="B12135">
        <v>19</v>
      </c>
    </row>
    <row r="12136" spans="2:2" x14ac:dyDescent="0.25">
      <c r="B12136">
        <v>12</v>
      </c>
    </row>
    <row r="12137" spans="2:2" x14ac:dyDescent="0.25">
      <c r="B12137">
        <v>29</v>
      </c>
    </row>
    <row r="12138" spans="2:2" x14ac:dyDescent="0.25">
      <c r="B12138">
        <v>13</v>
      </c>
    </row>
    <row r="12139" spans="2:2" x14ac:dyDescent="0.25">
      <c r="B12139">
        <v>23</v>
      </c>
    </row>
    <row r="12140" spans="2:2" x14ac:dyDescent="0.25">
      <c r="B12140">
        <v>31</v>
      </c>
    </row>
    <row r="12141" spans="2:2" x14ac:dyDescent="0.25">
      <c r="B12141">
        <v>14</v>
      </c>
    </row>
    <row r="12142" spans="2:2" x14ac:dyDescent="0.25">
      <c r="B12142">
        <v>13</v>
      </c>
    </row>
    <row r="12143" spans="2:2" x14ac:dyDescent="0.25">
      <c r="B12143">
        <v>1</v>
      </c>
    </row>
    <row r="12144" spans="2:2" x14ac:dyDescent="0.25">
      <c r="B12144">
        <v>8</v>
      </c>
    </row>
    <row r="12145" spans="2:2" x14ac:dyDescent="0.25">
      <c r="B12145">
        <v>32</v>
      </c>
    </row>
    <row r="12146" spans="2:2" x14ac:dyDescent="0.25">
      <c r="B12146">
        <v>7</v>
      </c>
    </row>
    <row r="12147" spans="2:2" x14ac:dyDescent="0.25">
      <c r="B12147">
        <v>3</v>
      </c>
    </row>
    <row r="12148" spans="2:2" x14ac:dyDescent="0.25">
      <c r="B12148">
        <v>14</v>
      </c>
    </row>
    <row r="12149" spans="2:2" x14ac:dyDescent="0.25">
      <c r="B12149">
        <v>62</v>
      </c>
    </row>
    <row r="12150" spans="2:2" x14ac:dyDescent="0.25">
      <c r="B12150">
        <v>1</v>
      </c>
    </row>
    <row r="12151" spans="2:2" x14ac:dyDescent="0.25">
      <c r="B12151">
        <v>3</v>
      </c>
    </row>
    <row r="12152" spans="2:2" x14ac:dyDescent="0.25">
      <c r="B12152">
        <v>3</v>
      </c>
    </row>
    <row r="12153" spans="2:2" x14ac:dyDescent="0.25">
      <c r="B12153">
        <v>9</v>
      </c>
    </row>
    <row r="12154" spans="2:2" x14ac:dyDescent="0.25">
      <c r="B12154">
        <v>18</v>
      </c>
    </row>
    <row r="12155" spans="2:2" x14ac:dyDescent="0.25">
      <c r="B12155">
        <v>22</v>
      </c>
    </row>
    <row r="12156" spans="2:2" x14ac:dyDescent="0.25">
      <c r="B12156">
        <v>10</v>
      </c>
    </row>
    <row r="12157" spans="2:2" x14ac:dyDescent="0.25">
      <c r="B12157">
        <v>1</v>
      </c>
    </row>
    <row r="12158" spans="2:2" x14ac:dyDescent="0.25">
      <c r="B12158">
        <v>32</v>
      </c>
    </row>
    <row r="12159" spans="2:2" x14ac:dyDescent="0.25">
      <c r="B12159">
        <v>2</v>
      </c>
    </row>
    <row r="12160" spans="2:2" x14ac:dyDescent="0.25">
      <c r="B12160">
        <v>6</v>
      </c>
    </row>
    <row r="12161" spans="2:2" x14ac:dyDescent="0.25">
      <c r="B12161">
        <v>1</v>
      </c>
    </row>
    <row r="12162" spans="2:2" x14ac:dyDescent="0.25">
      <c r="B12162">
        <v>7</v>
      </c>
    </row>
    <row r="12163" spans="2:2" x14ac:dyDescent="0.25">
      <c r="B12163">
        <v>10</v>
      </c>
    </row>
    <row r="12164" spans="2:2" x14ac:dyDescent="0.25">
      <c r="B12164">
        <v>5</v>
      </c>
    </row>
    <row r="12165" spans="2:2" x14ac:dyDescent="0.25">
      <c r="B12165">
        <v>4</v>
      </c>
    </row>
    <row r="12166" spans="2:2" x14ac:dyDescent="0.25">
      <c r="B12166">
        <v>1</v>
      </c>
    </row>
    <row r="12167" spans="2:2" x14ac:dyDescent="0.25">
      <c r="B12167">
        <v>22</v>
      </c>
    </row>
    <row r="12168" spans="2:2" x14ac:dyDescent="0.25">
      <c r="B12168">
        <v>13</v>
      </c>
    </row>
    <row r="12169" spans="2:2" x14ac:dyDescent="0.25">
      <c r="B12169">
        <v>15</v>
      </c>
    </row>
    <row r="12170" spans="2:2" x14ac:dyDescent="0.25">
      <c r="B12170">
        <v>1</v>
      </c>
    </row>
    <row r="12171" spans="2:2" x14ac:dyDescent="0.25">
      <c r="B12171">
        <v>3</v>
      </c>
    </row>
    <row r="12172" spans="2:2" x14ac:dyDescent="0.25">
      <c r="B12172">
        <v>18</v>
      </c>
    </row>
    <row r="12173" spans="2:2" x14ac:dyDescent="0.25">
      <c r="B12173">
        <v>3</v>
      </c>
    </row>
    <row r="12174" spans="2:2" x14ac:dyDescent="0.25">
      <c r="B12174">
        <v>5</v>
      </c>
    </row>
    <row r="12175" spans="2:2" x14ac:dyDescent="0.25">
      <c r="B12175">
        <v>8</v>
      </c>
    </row>
    <row r="12176" spans="2:2" x14ac:dyDescent="0.25">
      <c r="B12176">
        <v>12</v>
      </c>
    </row>
    <row r="12177" spans="2:2" x14ac:dyDescent="0.25">
      <c r="B12177">
        <v>18</v>
      </c>
    </row>
    <row r="12178" spans="2:2" x14ac:dyDescent="0.25">
      <c r="B12178">
        <v>19</v>
      </c>
    </row>
    <row r="12179" spans="2:2" x14ac:dyDescent="0.25">
      <c r="B12179">
        <v>8</v>
      </c>
    </row>
    <row r="12180" spans="2:2" x14ac:dyDescent="0.25">
      <c r="B12180">
        <v>1</v>
      </c>
    </row>
    <row r="12181" spans="2:2" x14ac:dyDescent="0.25">
      <c r="B12181">
        <v>7</v>
      </c>
    </row>
    <row r="12182" spans="2:2" x14ac:dyDescent="0.25">
      <c r="B12182">
        <v>2</v>
      </c>
    </row>
    <row r="12183" spans="2:2" x14ac:dyDescent="0.25">
      <c r="B12183">
        <v>1</v>
      </c>
    </row>
    <row r="12184" spans="2:2" x14ac:dyDescent="0.25">
      <c r="B12184">
        <v>1</v>
      </c>
    </row>
    <row r="12185" spans="2:2" x14ac:dyDescent="0.25">
      <c r="B12185">
        <v>62</v>
      </c>
    </row>
    <row r="12186" spans="2:2" x14ac:dyDescent="0.25">
      <c r="B12186">
        <v>5</v>
      </c>
    </row>
    <row r="12187" spans="2:2" x14ac:dyDescent="0.25">
      <c r="B12187">
        <v>14</v>
      </c>
    </row>
    <row r="12188" spans="2:2" x14ac:dyDescent="0.25">
      <c r="B12188">
        <v>2</v>
      </c>
    </row>
    <row r="12189" spans="2:2" x14ac:dyDescent="0.25">
      <c r="B12189">
        <v>14</v>
      </c>
    </row>
    <row r="12190" spans="2:2" x14ac:dyDescent="0.25">
      <c r="B12190">
        <v>8</v>
      </c>
    </row>
    <row r="12191" spans="2:2" x14ac:dyDescent="0.25">
      <c r="B12191">
        <v>2</v>
      </c>
    </row>
    <row r="12192" spans="2:2" x14ac:dyDescent="0.25">
      <c r="B12192">
        <v>9</v>
      </c>
    </row>
    <row r="12193" spans="2:2" x14ac:dyDescent="0.25">
      <c r="B12193">
        <v>6</v>
      </c>
    </row>
    <row r="12194" spans="2:2" x14ac:dyDescent="0.25">
      <c r="B12194">
        <v>4</v>
      </c>
    </row>
    <row r="12195" spans="2:2" x14ac:dyDescent="0.25">
      <c r="B12195">
        <v>6</v>
      </c>
    </row>
    <row r="12196" spans="2:2" x14ac:dyDescent="0.25">
      <c r="B12196">
        <v>1</v>
      </c>
    </row>
    <row r="12197" spans="2:2" x14ac:dyDescent="0.25">
      <c r="B12197">
        <v>13</v>
      </c>
    </row>
    <row r="12198" spans="2:2" x14ac:dyDescent="0.25">
      <c r="B12198">
        <v>10</v>
      </c>
    </row>
    <row r="12199" spans="2:2" x14ac:dyDescent="0.25">
      <c r="B12199">
        <v>4</v>
      </c>
    </row>
    <row r="12200" spans="2:2" x14ac:dyDescent="0.25">
      <c r="B12200">
        <v>4</v>
      </c>
    </row>
    <row r="12201" spans="2:2" x14ac:dyDescent="0.25">
      <c r="B12201">
        <v>62</v>
      </c>
    </row>
    <row r="12202" spans="2:2" x14ac:dyDescent="0.25">
      <c r="B12202">
        <v>35</v>
      </c>
    </row>
    <row r="12203" spans="2:2" x14ac:dyDescent="0.25">
      <c r="B12203">
        <v>49</v>
      </c>
    </row>
    <row r="12204" spans="2:2" x14ac:dyDescent="0.25">
      <c r="B12204">
        <v>5</v>
      </c>
    </row>
    <row r="12205" spans="2:2" x14ac:dyDescent="0.25">
      <c r="B12205">
        <v>7</v>
      </c>
    </row>
    <row r="12206" spans="2:2" x14ac:dyDescent="0.25">
      <c r="B12206">
        <v>5</v>
      </c>
    </row>
    <row r="12207" spans="2:2" x14ac:dyDescent="0.25">
      <c r="B12207">
        <v>2</v>
      </c>
    </row>
    <row r="12208" spans="2:2" x14ac:dyDescent="0.25">
      <c r="B12208">
        <v>31</v>
      </c>
    </row>
    <row r="12209" spans="2:2" x14ac:dyDescent="0.25">
      <c r="B12209">
        <v>2</v>
      </c>
    </row>
    <row r="12210" spans="2:2" x14ac:dyDescent="0.25">
      <c r="B12210">
        <v>34</v>
      </c>
    </row>
    <row r="12211" spans="2:2" x14ac:dyDescent="0.25">
      <c r="B12211">
        <v>12</v>
      </c>
    </row>
    <row r="12212" spans="2:2" x14ac:dyDescent="0.25">
      <c r="B12212">
        <v>20</v>
      </c>
    </row>
    <row r="12213" spans="2:2" x14ac:dyDescent="0.25">
      <c r="B12213">
        <v>12</v>
      </c>
    </row>
    <row r="12214" spans="2:2" x14ac:dyDescent="0.25">
      <c r="B12214">
        <v>1</v>
      </c>
    </row>
    <row r="12215" spans="2:2" x14ac:dyDescent="0.25">
      <c r="B12215">
        <v>7</v>
      </c>
    </row>
    <row r="12216" spans="2:2" x14ac:dyDescent="0.25">
      <c r="B12216">
        <v>2</v>
      </c>
    </row>
    <row r="12217" spans="2:2" x14ac:dyDescent="0.25">
      <c r="B12217">
        <v>17</v>
      </c>
    </row>
    <row r="12218" spans="2:2" x14ac:dyDescent="0.25">
      <c r="B12218">
        <v>3</v>
      </c>
    </row>
    <row r="12219" spans="2:2" x14ac:dyDescent="0.25">
      <c r="B12219">
        <v>6</v>
      </c>
    </row>
    <row r="12220" spans="2:2" x14ac:dyDescent="0.25">
      <c r="B12220">
        <v>7</v>
      </c>
    </row>
    <row r="12221" spans="2:2" x14ac:dyDescent="0.25">
      <c r="B12221">
        <v>6</v>
      </c>
    </row>
    <row r="12222" spans="2:2" x14ac:dyDescent="0.25">
      <c r="B12222">
        <v>1</v>
      </c>
    </row>
    <row r="12223" spans="2:2" x14ac:dyDescent="0.25">
      <c r="B12223">
        <v>5</v>
      </c>
    </row>
    <row r="12224" spans="2:2" x14ac:dyDescent="0.25">
      <c r="B12224">
        <v>6</v>
      </c>
    </row>
    <row r="12225" spans="2:2" x14ac:dyDescent="0.25">
      <c r="B12225">
        <v>2</v>
      </c>
    </row>
    <row r="12226" spans="2:2" x14ac:dyDescent="0.25">
      <c r="B12226">
        <v>7</v>
      </c>
    </row>
    <row r="12227" spans="2:2" x14ac:dyDescent="0.25">
      <c r="B12227">
        <v>4</v>
      </c>
    </row>
    <row r="12228" spans="2:2" x14ac:dyDescent="0.25">
      <c r="B12228">
        <v>2</v>
      </c>
    </row>
    <row r="12229" spans="2:2" x14ac:dyDescent="0.25">
      <c r="B12229">
        <v>16</v>
      </c>
    </row>
    <row r="12230" spans="2:2" x14ac:dyDescent="0.25">
      <c r="B12230">
        <v>6</v>
      </c>
    </row>
    <row r="12231" spans="2:2" x14ac:dyDescent="0.25">
      <c r="B12231">
        <v>5</v>
      </c>
    </row>
    <row r="12232" spans="2:2" x14ac:dyDescent="0.25">
      <c r="B12232">
        <v>6</v>
      </c>
    </row>
    <row r="12233" spans="2:2" x14ac:dyDescent="0.25">
      <c r="B12233">
        <v>17</v>
      </c>
    </row>
    <row r="12234" spans="2:2" x14ac:dyDescent="0.25">
      <c r="B12234">
        <v>14</v>
      </c>
    </row>
    <row r="12235" spans="2:2" x14ac:dyDescent="0.25">
      <c r="B12235">
        <v>2</v>
      </c>
    </row>
    <row r="12236" spans="2:2" x14ac:dyDescent="0.25">
      <c r="B12236">
        <v>20</v>
      </c>
    </row>
    <row r="12237" spans="2:2" x14ac:dyDescent="0.25">
      <c r="B12237">
        <v>5</v>
      </c>
    </row>
    <row r="12238" spans="2:2" x14ac:dyDescent="0.25">
      <c r="B12238">
        <v>3</v>
      </c>
    </row>
    <row r="12239" spans="2:2" x14ac:dyDescent="0.25">
      <c r="B12239">
        <v>2</v>
      </c>
    </row>
    <row r="12240" spans="2:2" x14ac:dyDescent="0.25">
      <c r="B12240">
        <v>15</v>
      </c>
    </row>
    <row r="12241" spans="2:2" x14ac:dyDescent="0.25">
      <c r="B12241">
        <v>4</v>
      </c>
    </row>
    <row r="12242" spans="2:2" x14ac:dyDescent="0.25">
      <c r="B12242">
        <v>12</v>
      </c>
    </row>
    <row r="12243" spans="2:2" x14ac:dyDescent="0.25">
      <c r="B12243">
        <v>13</v>
      </c>
    </row>
    <row r="12244" spans="2:2" x14ac:dyDescent="0.25">
      <c r="B12244">
        <v>2</v>
      </c>
    </row>
    <row r="12245" spans="2:2" x14ac:dyDescent="0.25">
      <c r="B12245">
        <v>2</v>
      </c>
    </row>
    <row r="12246" spans="2:2" x14ac:dyDescent="0.25">
      <c r="B12246">
        <v>2</v>
      </c>
    </row>
    <row r="12247" spans="2:2" x14ac:dyDescent="0.25">
      <c r="B12247">
        <v>62</v>
      </c>
    </row>
    <row r="12248" spans="2:2" x14ac:dyDescent="0.25">
      <c r="B12248">
        <v>62</v>
      </c>
    </row>
    <row r="12249" spans="2:2" x14ac:dyDescent="0.25">
      <c r="B12249">
        <v>15</v>
      </c>
    </row>
    <row r="12250" spans="2:2" x14ac:dyDescent="0.25">
      <c r="B12250">
        <v>5</v>
      </c>
    </row>
    <row r="12251" spans="2:2" x14ac:dyDescent="0.25">
      <c r="B12251">
        <v>4</v>
      </c>
    </row>
    <row r="12252" spans="2:2" x14ac:dyDescent="0.25">
      <c r="B12252">
        <v>55</v>
      </c>
    </row>
    <row r="12253" spans="2:2" x14ac:dyDescent="0.25">
      <c r="B12253">
        <v>39</v>
      </c>
    </row>
    <row r="12254" spans="2:2" x14ac:dyDescent="0.25">
      <c r="B12254">
        <v>2</v>
      </c>
    </row>
    <row r="12255" spans="2:2" x14ac:dyDescent="0.25">
      <c r="B12255">
        <v>4</v>
      </c>
    </row>
    <row r="12256" spans="2:2" x14ac:dyDescent="0.25">
      <c r="B12256">
        <v>3</v>
      </c>
    </row>
    <row r="12257" spans="2:2" x14ac:dyDescent="0.25">
      <c r="B12257">
        <v>2</v>
      </c>
    </row>
    <row r="12258" spans="2:2" x14ac:dyDescent="0.25">
      <c r="B12258">
        <v>4</v>
      </c>
    </row>
    <row r="12259" spans="2:2" x14ac:dyDescent="0.25">
      <c r="B12259">
        <v>1</v>
      </c>
    </row>
    <row r="12260" spans="2:2" x14ac:dyDescent="0.25">
      <c r="B12260">
        <v>19</v>
      </c>
    </row>
    <row r="12261" spans="2:2" x14ac:dyDescent="0.25">
      <c r="B12261">
        <v>6</v>
      </c>
    </row>
    <row r="12262" spans="2:2" x14ac:dyDescent="0.25">
      <c r="B12262">
        <v>3</v>
      </c>
    </row>
    <row r="12263" spans="2:2" x14ac:dyDescent="0.25">
      <c r="B12263">
        <v>10</v>
      </c>
    </row>
    <row r="12264" spans="2:2" x14ac:dyDescent="0.25">
      <c r="B12264">
        <v>37</v>
      </c>
    </row>
    <row r="12265" spans="2:2" x14ac:dyDescent="0.25">
      <c r="B12265">
        <v>2</v>
      </c>
    </row>
    <row r="12266" spans="2:2" x14ac:dyDescent="0.25">
      <c r="B12266">
        <v>3</v>
      </c>
    </row>
    <row r="12267" spans="2:2" x14ac:dyDescent="0.25">
      <c r="B12267">
        <v>1</v>
      </c>
    </row>
    <row r="12268" spans="2:2" x14ac:dyDescent="0.25">
      <c r="B12268">
        <v>16</v>
      </c>
    </row>
    <row r="12269" spans="2:2" x14ac:dyDescent="0.25">
      <c r="B12269">
        <v>6</v>
      </c>
    </row>
    <row r="12270" spans="2:2" x14ac:dyDescent="0.25">
      <c r="B12270">
        <v>14</v>
      </c>
    </row>
    <row r="12271" spans="2:2" x14ac:dyDescent="0.25">
      <c r="B12271">
        <v>62</v>
      </c>
    </row>
    <row r="12272" spans="2:2" x14ac:dyDescent="0.25">
      <c r="B12272">
        <v>8</v>
      </c>
    </row>
    <row r="12273" spans="2:2" x14ac:dyDescent="0.25">
      <c r="B12273">
        <v>1</v>
      </c>
    </row>
    <row r="12274" spans="2:2" x14ac:dyDescent="0.25">
      <c r="B12274">
        <v>35</v>
      </c>
    </row>
    <row r="12275" spans="2:2" x14ac:dyDescent="0.25">
      <c r="B12275">
        <v>3</v>
      </c>
    </row>
    <row r="12276" spans="2:2" x14ac:dyDescent="0.25">
      <c r="B12276">
        <v>2</v>
      </c>
    </row>
    <row r="12277" spans="2:2" x14ac:dyDescent="0.25">
      <c r="B12277">
        <v>62</v>
      </c>
    </row>
    <row r="12278" spans="2:2" x14ac:dyDescent="0.25">
      <c r="B12278">
        <v>4</v>
      </c>
    </row>
    <row r="12279" spans="2:2" x14ac:dyDescent="0.25">
      <c r="B12279">
        <v>5</v>
      </c>
    </row>
    <row r="12280" spans="2:2" x14ac:dyDescent="0.25">
      <c r="B12280">
        <v>23</v>
      </c>
    </row>
    <row r="12281" spans="2:2" x14ac:dyDescent="0.25">
      <c r="B12281">
        <v>15</v>
      </c>
    </row>
    <row r="12282" spans="2:2" x14ac:dyDescent="0.25">
      <c r="B12282">
        <v>17</v>
      </c>
    </row>
    <row r="12283" spans="2:2" x14ac:dyDescent="0.25">
      <c r="B12283">
        <v>15</v>
      </c>
    </row>
    <row r="12284" spans="2:2" x14ac:dyDescent="0.25">
      <c r="B12284">
        <v>3</v>
      </c>
    </row>
    <row r="12285" spans="2:2" x14ac:dyDescent="0.25">
      <c r="B12285">
        <v>7</v>
      </c>
    </row>
    <row r="12286" spans="2:2" x14ac:dyDescent="0.25">
      <c r="B12286">
        <v>2</v>
      </c>
    </row>
    <row r="12287" spans="2:2" x14ac:dyDescent="0.25">
      <c r="B12287">
        <v>4</v>
      </c>
    </row>
    <row r="12288" spans="2:2" x14ac:dyDescent="0.25">
      <c r="B12288">
        <v>12</v>
      </c>
    </row>
    <row r="12289" spans="2:2" x14ac:dyDescent="0.25">
      <c r="B12289">
        <v>3</v>
      </c>
    </row>
    <row r="12290" spans="2:2" x14ac:dyDescent="0.25">
      <c r="B12290">
        <v>1</v>
      </c>
    </row>
    <row r="12291" spans="2:2" x14ac:dyDescent="0.25">
      <c r="B12291">
        <v>11</v>
      </c>
    </row>
    <row r="12292" spans="2:2" x14ac:dyDescent="0.25">
      <c r="B12292">
        <v>2</v>
      </c>
    </row>
    <row r="12293" spans="2:2" x14ac:dyDescent="0.25">
      <c r="B12293">
        <v>4</v>
      </c>
    </row>
    <row r="12294" spans="2:2" x14ac:dyDescent="0.25">
      <c r="B12294">
        <v>23</v>
      </c>
    </row>
    <row r="12295" spans="2:2" x14ac:dyDescent="0.25">
      <c r="B12295">
        <v>2</v>
      </c>
    </row>
    <row r="12296" spans="2:2" x14ac:dyDescent="0.25">
      <c r="B12296">
        <v>4</v>
      </c>
    </row>
    <row r="12297" spans="2:2" x14ac:dyDescent="0.25">
      <c r="B12297">
        <v>1</v>
      </c>
    </row>
    <row r="12298" spans="2:2" x14ac:dyDescent="0.25">
      <c r="B12298">
        <v>11</v>
      </c>
    </row>
    <row r="12299" spans="2:2" x14ac:dyDescent="0.25">
      <c r="B12299">
        <v>3</v>
      </c>
    </row>
    <row r="12300" spans="2:2" x14ac:dyDescent="0.25">
      <c r="B12300">
        <v>10</v>
      </c>
    </row>
    <row r="12301" spans="2:2" x14ac:dyDescent="0.25">
      <c r="B12301">
        <v>35</v>
      </c>
    </row>
    <row r="12302" spans="2:2" x14ac:dyDescent="0.25">
      <c r="B12302">
        <v>35</v>
      </c>
    </row>
    <row r="12303" spans="2:2" x14ac:dyDescent="0.25">
      <c r="B12303">
        <v>4</v>
      </c>
    </row>
    <row r="12304" spans="2:2" x14ac:dyDescent="0.25">
      <c r="B12304">
        <v>14</v>
      </c>
    </row>
    <row r="12305" spans="2:2" x14ac:dyDescent="0.25">
      <c r="B12305">
        <v>2</v>
      </c>
    </row>
    <row r="12306" spans="2:2" x14ac:dyDescent="0.25">
      <c r="B12306">
        <v>3</v>
      </c>
    </row>
    <row r="12307" spans="2:2" x14ac:dyDescent="0.25">
      <c r="B12307">
        <v>7</v>
      </c>
    </row>
    <row r="12308" spans="2:2" x14ac:dyDescent="0.25">
      <c r="B12308">
        <v>1</v>
      </c>
    </row>
    <row r="12309" spans="2:2" x14ac:dyDescent="0.25">
      <c r="B12309">
        <v>4</v>
      </c>
    </row>
    <row r="12310" spans="2:2" x14ac:dyDescent="0.25">
      <c r="B12310">
        <v>35</v>
      </c>
    </row>
    <row r="12311" spans="2:2" x14ac:dyDescent="0.25">
      <c r="B12311">
        <v>4</v>
      </c>
    </row>
    <row r="12312" spans="2:2" x14ac:dyDescent="0.25">
      <c r="B12312">
        <v>25</v>
      </c>
    </row>
    <row r="12313" spans="2:2" x14ac:dyDescent="0.25">
      <c r="B12313">
        <v>1</v>
      </c>
    </row>
    <row r="12314" spans="2:2" x14ac:dyDescent="0.25">
      <c r="B12314">
        <v>10</v>
      </c>
    </row>
    <row r="12315" spans="2:2" x14ac:dyDescent="0.25">
      <c r="B12315">
        <v>10</v>
      </c>
    </row>
    <row r="12316" spans="2:2" x14ac:dyDescent="0.25">
      <c r="B12316">
        <v>12</v>
      </c>
    </row>
    <row r="12317" spans="2:2" x14ac:dyDescent="0.25">
      <c r="B12317">
        <v>32</v>
      </c>
    </row>
    <row r="12318" spans="2:2" x14ac:dyDescent="0.25">
      <c r="B12318">
        <v>37</v>
      </c>
    </row>
    <row r="12319" spans="2:2" x14ac:dyDescent="0.25">
      <c r="B12319">
        <v>1</v>
      </c>
    </row>
    <row r="12320" spans="2:2" x14ac:dyDescent="0.25">
      <c r="B12320">
        <v>11</v>
      </c>
    </row>
    <row r="12321" spans="2:2" x14ac:dyDescent="0.25">
      <c r="B12321">
        <v>17</v>
      </c>
    </row>
    <row r="12322" spans="2:2" x14ac:dyDescent="0.25">
      <c r="B12322">
        <v>6</v>
      </c>
    </row>
    <row r="12323" spans="2:2" x14ac:dyDescent="0.25">
      <c r="B12323">
        <v>2</v>
      </c>
    </row>
    <row r="12324" spans="2:2" x14ac:dyDescent="0.25">
      <c r="B12324">
        <v>2</v>
      </c>
    </row>
    <row r="12325" spans="2:2" x14ac:dyDescent="0.25">
      <c r="B12325">
        <v>55</v>
      </c>
    </row>
    <row r="12326" spans="2:2" x14ac:dyDescent="0.25">
      <c r="B12326">
        <v>26</v>
      </c>
    </row>
    <row r="12327" spans="2:2" x14ac:dyDescent="0.25">
      <c r="B12327">
        <v>8</v>
      </c>
    </row>
    <row r="12328" spans="2:2" x14ac:dyDescent="0.25">
      <c r="B12328">
        <v>21</v>
      </c>
    </row>
    <row r="12329" spans="2:2" x14ac:dyDescent="0.25">
      <c r="B12329">
        <v>10</v>
      </c>
    </row>
    <row r="12330" spans="2:2" x14ac:dyDescent="0.25">
      <c r="B12330">
        <v>1</v>
      </c>
    </row>
    <row r="12331" spans="2:2" x14ac:dyDescent="0.25">
      <c r="B12331">
        <v>1</v>
      </c>
    </row>
    <row r="12332" spans="2:2" x14ac:dyDescent="0.25">
      <c r="B12332">
        <v>3</v>
      </c>
    </row>
    <row r="12333" spans="2:2" x14ac:dyDescent="0.25">
      <c r="B12333">
        <v>13</v>
      </c>
    </row>
    <row r="12334" spans="2:2" x14ac:dyDescent="0.25">
      <c r="B12334">
        <v>15</v>
      </c>
    </row>
    <row r="12335" spans="2:2" x14ac:dyDescent="0.25">
      <c r="B12335">
        <v>12</v>
      </c>
    </row>
    <row r="12336" spans="2:2" x14ac:dyDescent="0.25">
      <c r="B12336">
        <v>3</v>
      </c>
    </row>
    <row r="12337" spans="2:2" x14ac:dyDescent="0.25">
      <c r="B12337">
        <v>1</v>
      </c>
    </row>
    <row r="12338" spans="2:2" x14ac:dyDescent="0.25">
      <c r="B12338">
        <v>8</v>
      </c>
    </row>
    <row r="12339" spans="2:2" x14ac:dyDescent="0.25">
      <c r="B12339">
        <v>1</v>
      </c>
    </row>
    <row r="12340" spans="2:2" x14ac:dyDescent="0.25">
      <c r="B12340">
        <v>4</v>
      </c>
    </row>
    <row r="12341" spans="2:2" x14ac:dyDescent="0.25">
      <c r="B12341">
        <v>25</v>
      </c>
    </row>
    <row r="12342" spans="2:2" x14ac:dyDescent="0.25">
      <c r="B12342">
        <v>62</v>
      </c>
    </row>
    <row r="12343" spans="2:2" x14ac:dyDescent="0.25">
      <c r="B12343">
        <v>7</v>
      </c>
    </row>
    <row r="12344" spans="2:2" x14ac:dyDescent="0.25">
      <c r="B12344">
        <v>20</v>
      </c>
    </row>
    <row r="12345" spans="2:2" x14ac:dyDescent="0.25">
      <c r="B12345">
        <v>1</v>
      </c>
    </row>
    <row r="12346" spans="2:2" x14ac:dyDescent="0.25">
      <c r="B12346">
        <v>11</v>
      </c>
    </row>
    <row r="12347" spans="2:2" x14ac:dyDescent="0.25">
      <c r="B12347">
        <v>6</v>
      </c>
    </row>
    <row r="12348" spans="2:2" x14ac:dyDescent="0.25">
      <c r="B12348">
        <v>2</v>
      </c>
    </row>
    <row r="12349" spans="2:2" x14ac:dyDescent="0.25">
      <c r="B12349">
        <v>20</v>
      </c>
    </row>
    <row r="12350" spans="2:2" x14ac:dyDescent="0.25">
      <c r="B12350">
        <v>3</v>
      </c>
    </row>
    <row r="12351" spans="2:2" x14ac:dyDescent="0.25">
      <c r="B12351">
        <v>1</v>
      </c>
    </row>
    <row r="12352" spans="2:2" x14ac:dyDescent="0.25">
      <c r="B12352">
        <v>16</v>
      </c>
    </row>
    <row r="12353" spans="2:2" x14ac:dyDescent="0.25">
      <c r="B12353">
        <v>7</v>
      </c>
    </row>
    <row r="12354" spans="2:2" x14ac:dyDescent="0.25">
      <c r="B12354">
        <v>1</v>
      </c>
    </row>
    <row r="12355" spans="2:2" x14ac:dyDescent="0.25">
      <c r="B12355">
        <v>18</v>
      </c>
    </row>
    <row r="12356" spans="2:2" x14ac:dyDescent="0.25">
      <c r="B12356">
        <v>14</v>
      </c>
    </row>
    <row r="12357" spans="2:2" x14ac:dyDescent="0.25">
      <c r="B12357">
        <v>1</v>
      </c>
    </row>
    <row r="12358" spans="2:2" x14ac:dyDescent="0.25">
      <c r="B12358">
        <v>20</v>
      </c>
    </row>
    <row r="12359" spans="2:2" x14ac:dyDescent="0.25">
      <c r="B12359">
        <v>25</v>
      </c>
    </row>
    <row r="12360" spans="2:2" x14ac:dyDescent="0.25">
      <c r="B12360">
        <v>4</v>
      </c>
    </row>
    <row r="12361" spans="2:2" x14ac:dyDescent="0.25">
      <c r="B12361">
        <v>3</v>
      </c>
    </row>
    <row r="12362" spans="2:2" x14ac:dyDescent="0.25">
      <c r="B12362">
        <v>14</v>
      </c>
    </row>
    <row r="12363" spans="2:2" x14ac:dyDescent="0.25">
      <c r="B12363">
        <v>12</v>
      </c>
    </row>
    <row r="12364" spans="2:2" x14ac:dyDescent="0.25">
      <c r="B12364">
        <v>5</v>
      </c>
    </row>
    <row r="12365" spans="2:2" x14ac:dyDescent="0.25">
      <c r="B12365">
        <v>5</v>
      </c>
    </row>
    <row r="12366" spans="2:2" x14ac:dyDescent="0.25">
      <c r="B12366">
        <v>14</v>
      </c>
    </row>
    <row r="12367" spans="2:2" x14ac:dyDescent="0.25">
      <c r="B12367">
        <v>8</v>
      </c>
    </row>
    <row r="12368" spans="2:2" x14ac:dyDescent="0.25">
      <c r="B12368">
        <v>6</v>
      </c>
    </row>
    <row r="12369" spans="2:2" x14ac:dyDescent="0.25">
      <c r="B12369">
        <v>8</v>
      </c>
    </row>
    <row r="12370" spans="2:2" x14ac:dyDescent="0.25">
      <c r="B12370">
        <v>3</v>
      </c>
    </row>
    <row r="12371" spans="2:2" x14ac:dyDescent="0.25">
      <c r="B12371">
        <v>3</v>
      </c>
    </row>
    <row r="12372" spans="2:2" x14ac:dyDescent="0.25">
      <c r="B12372">
        <v>2</v>
      </c>
    </row>
    <row r="12373" spans="2:2" x14ac:dyDescent="0.25">
      <c r="B12373">
        <v>1</v>
      </c>
    </row>
    <row r="12374" spans="2:2" x14ac:dyDescent="0.25">
      <c r="B12374">
        <v>10</v>
      </c>
    </row>
    <row r="12375" spans="2:2" x14ac:dyDescent="0.25">
      <c r="B12375">
        <v>9</v>
      </c>
    </row>
    <row r="12376" spans="2:2" x14ac:dyDescent="0.25">
      <c r="B12376">
        <v>5</v>
      </c>
    </row>
    <row r="12377" spans="2:2" x14ac:dyDescent="0.25">
      <c r="B12377">
        <v>2</v>
      </c>
    </row>
    <row r="12378" spans="2:2" x14ac:dyDescent="0.25">
      <c r="B12378">
        <v>16</v>
      </c>
    </row>
    <row r="12379" spans="2:2" x14ac:dyDescent="0.25">
      <c r="B12379">
        <v>16</v>
      </c>
    </row>
    <row r="12380" spans="2:2" x14ac:dyDescent="0.25">
      <c r="B12380">
        <v>9</v>
      </c>
    </row>
    <row r="12381" spans="2:2" x14ac:dyDescent="0.25">
      <c r="B12381">
        <v>3</v>
      </c>
    </row>
    <row r="12382" spans="2:2" x14ac:dyDescent="0.25">
      <c r="B12382">
        <v>7</v>
      </c>
    </row>
    <row r="12383" spans="2:2" x14ac:dyDescent="0.25">
      <c r="B12383">
        <v>10</v>
      </c>
    </row>
    <row r="12384" spans="2:2" x14ac:dyDescent="0.25">
      <c r="B12384">
        <v>8</v>
      </c>
    </row>
    <row r="12385" spans="2:2" x14ac:dyDescent="0.25">
      <c r="B12385">
        <v>10</v>
      </c>
    </row>
    <row r="12386" spans="2:2" x14ac:dyDescent="0.25">
      <c r="B12386">
        <v>3</v>
      </c>
    </row>
    <row r="12387" spans="2:2" x14ac:dyDescent="0.25">
      <c r="B12387">
        <v>34</v>
      </c>
    </row>
    <row r="12388" spans="2:2" x14ac:dyDescent="0.25">
      <c r="B12388">
        <v>25</v>
      </c>
    </row>
    <row r="12389" spans="2:2" x14ac:dyDescent="0.25">
      <c r="B12389">
        <v>6</v>
      </c>
    </row>
    <row r="12390" spans="2:2" x14ac:dyDescent="0.25">
      <c r="B12390">
        <v>3</v>
      </c>
    </row>
    <row r="12391" spans="2:2" x14ac:dyDescent="0.25">
      <c r="B12391">
        <v>6</v>
      </c>
    </row>
    <row r="12392" spans="2:2" x14ac:dyDescent="0.25">
      <c r="B12392">
        <v>3</v>
      </c>
    </row>
    <row r="12393" spans="2:2" x14ac:dyDescent="0.25">
      <c r="B12393">
        <v>8</v>
      </c>
    </row>
    <row r="12394" spans="2:2" x14ac:dyDescent="0.25">
      <c r="B12394">
        <v>1</v>
      </c>
    </row>
    <row r="12395" spans="2:2" x14ac:dyDescent="0.25">
      <c r="B12395">
        <v>13</v>
      </c>
    </row>
    <row r="12396" spans="2:2" x14ac:dyDescent="0.25">
      <c r="B12396">
        <v>5</v>
      </c>
    </row>
    <row r="12397" spans="2:2" x14ac:dyDescent="0.25">
      <c r="B12397">
        <v>8</v>
      </c>
    </row>
    <row r="12398" spans="2:2" x14ac:dyDescent="0.25">
      <c r="B12398">
        <v>2</v>
      </c>
    </row>
    <row r="12399" spans="2:2" x14ac:dyDescent="0.25">
      <c r="B12399">
        <v>8</v>
      </c>
    </row>
    <row r="12400" spans="2:2" x14ac:dyDescent="0.25">
      <c r="B12400">
        <v>3</v>
      </c>
    </row>
    <row r="12401" spans="2:2" x14ac:dyDescent="0.25">
      <c r="B12401">
        <v>31</v>
      </c>
    </row>
    <row r="12402" spans="2:2" x14ac:dyDescent="0.25">
      <c r="B12402">
        <v>1</v>
      </c>
    </row>
    <row r="12403" spans="2:2" x14ac:dyDescent="0.25">
      <c r="B12403">
        <v>3</v>
      </c>
    </row>
    <row r="12404" spans="2:2" x14ac:dyDescent="0.25">
      <c r="B12404">
        <v>7</v>
      </c>
    </row>
    <row r="12405" spans="2:2" x14ac:dyDescent="0.25">
      <c r="B12405">
        <v>7</v>
      </c>
    </row>
    <row r="12406" spans="2:2" x14ac:dyDescent="0.25">
      <c r="B12406">
        <v>1</v>
      </c>
    </row>
    <row r="12407" spans="2:2" x14ac:dyDescent="0.25">
      <c r="B12407">
        <v>20</v>
      </c>
    </row>
    <row r="12408" spans="2:2" x14ac:dyDescent="0.25">
      <c r="B12408">
        <v>19</v>
      </c>
    </row>
    <row r="12409" spans="2:2" x14ac:dyDescent="0.25">
      <c r="B12409">
        <v>11</v>
      </c>
    </row>
    <row r="12410" spans="2:2" x14ac:dyDescent="0.25">
      <c r="B12410">
        <v>4</v>
      </c>
    </row>
    <row r="12411" spans="2:2" x14ac:dyDescent="0.25">
      <c r="B12411">
        <v>5</v>
      </c>
    </row>
    <row r="12412" spans="2:2" x14ac:dyDescent="0.25">
      <c r="B12412">
        <v>3</v>
      </c>
    </row>
    <row r="12413" spans="2:2" x14ac:dyDescent="0.25">
      <c r="B12413">
        <v>12</v>
      </c>
    </row>
    <row r="12414" spans="2:2" x14ac:dyDescent="0.25">
      <c r="B12414">
        <v>18</v>
      </c>
    </row>
    <row r="12415" spans="2:2" x14ac:dyDescent="0.25">
      <c r="B12415">
        <v>7</v>
      </c>
    </row>
    <row r="12416" spans="2:2" x14ac:dyDescent="0.25">
      <c r="B12416">
        <v>17</v>
      </c>
    </row>
    <row r="12417" spans="2:2" x14ac:dyDescent="0.25">
      <c r="B12417">
        <v>13</v>
      </c>
    </row>
    <row r="12418" spans="2:2" x14ac:dyDescent="0.25">
      <c r="B12418">
        <v>4</v>
      </c>
    </row>
    <row r="12419" spans="2:2" x14ac:dyDescent="0.25">
      <c r="B12419">
        <v>8</v>
      </c>
    </row>
    <row r="12420" spans="2:2" x14ac:dyDescent="0.25">
      <c r="B12420">
        <v>37</v>
      </c>
    </row>
    <row r="12421" spans="2:2" x14ac:dyDescent="0.25">
      <c r="B12421">
        <v>12</v>
      </c>
    </row>
    <row r="12422" spans="2:2" x14ac:dyDescent="0.25">
      <c r="B12422">
        <v>8</v>
      </c>
    </row>
    <row r="12423" spans="2:2" x14ac:dyDescent="0.25">
      <c r="B12423">
        <v>7</v>
      </c>
    </row>
    <row r="12424" spans="2:2" x14ac:dyDescent="0.25">
      <c r="B12424">
        <v>6</v>
      </c>
    </row>
    <row r="12425" spans="2:2" x14ac:dyDescent="0.25">
      <c r="B12425">
        <v>29</v>
      </c>
    </row>
    <row r="12426" spans="2:2" x14ac:dyDescent="0.25">
      <c r="B12426">
        <v>13</v>
      </c>
    </row>
    <row r="12427" spans="2:2" x14ac:dyDescent="0.25">
      <c r="B12427">
        <v>18</v>
      </c>
    </row>
    <row r="12428" spans="2:2" x14ac:dyDescent="0.25">
      <c r="B12428">
        <v>14</v>
      </c>
    </row>
    <row r="12429" spans="2:2" x14ac:dyDescent="0.25">
      <c r="B12429">
        <v>3</v>
      </c>
    </row>
    <row r="12430" spans="2:2" x14ac:dyDescent="0.25">
      <c r="B12430">
        <v>55</v>
      </c>
    </row>
    <row r="12431" spans="2:2" x14ac:dyDescent="0.25">
      <c r="B12431">
        <v>6</v>
      </c>
    </row>
    <row r="12432" spans="2:2" x14ac:dyDescent="0.25">
      <c r="B12432">
        <v>2</v>
      </c>
    </row>
    <row r="12433" spans="2:2" x14ac:dyDescent="0.25">
      <c r="B12433">
        <v>15</v>
      </c>
    </row>
    <row r="12434" spans="2:2" x14ac:dyDescent="0.25">
      <c r="B12434">
        <v>62</v>
      </c>
    </row>
    <row r="12435" spans="2:2" x14ac:dyDescent="0.25">
      <c r="B12435">
        <v>2</v>
      </c>
    </row>
    <row r="12436" spans="2:2" x14ac:dyDescent="0.25">
      <c r="B12436">
        <v>22</v>
      </c>
    </row>
    <row r="12437" spans="2:2" x14ac:dyDescent="0.25">
      <c r="B12437">
        <v>23</v>
      </c>
    </row>
    <row r="12438" spans="2:2" x14ac:dyDescent="0.25">
      <c r="B12438">
        <v>4</v>
      </c>
    </row>
    <row r="12439" spans="2:2" x14ac:dyDescent="0.25">
      <c r="B12439">
        <v>1</v>
      </c>
    </row>
    <row r="12440" spans="2:2" x14ac:dyDescent="0.25">
      <c r="B12440">
        <v>5</v>
      </c>
    </row>
    <row r="12441" spans="2:2" x14ac:dyDescent="0.25">
      <c r="B12441">
        <v>2</v>
      </c>
    </row>
    <row r="12442" spans="2:2" x14ac:dyDescent="0.25">
      <c r="B12442">
        <v>2</v>
      </c>
    </row>
    <row r="12443" spans="2:2" x14ac:dyDescent="0.25">
      <c r="B12443">
        <v>10</v>
      </c>
    </row>
    <row r="12444" spans="2:2" x14ac:dyDescent="0.25">
      <c r="B12444">
        <v>3</v>
      </c>
    </row>
    <row r="12445" spans="2:2" x14ac:dyDescent="0.25">
      <c r="B12445">
        <v>2</v>
      </c>
    </row>
    <row r="12446" spans="2:2" x14ac:dyDescent="0.25">
      <c r="B12446">
        <v>11</v>
      </c>
    </row>
    <row r="12447" spans="2:2" x14ac:dyDescent="0.25">
      <c r="B12447">
        <v>6</v>
      </c>
    </row>
    <row r="12448" spans="2:2" x14ac:dyDescent="0.25">
      <c r="B12448">
        <v>3</v>
      </c>
    </row>
    <row r="12449" spans="2:2" x14ac:dyDescent="0.25">
      <c r="B12449">
        <v>2</v>
      </c>
    </row>
    <row r="12450" spans="2:2" x14ac:dyDescent="0.25">
      <c r="B12450">
        <v>14</v>
      </c>
    </row>
    <row r="12451" spans="2:2" x14ac:dyDescent="0.25">
      <c r="B12451">
        <v>19</v>
      </c>
    </row>
    <row r="12452" spans="2:2" x14ac:dyDescent="0.25">
      <c r="B12452">
        <v>1</v>
      </c>
    </row>
    <row r="12453" spans="2:2" x14ac:dyDescent="0.25">
      <c r="B12453">
        <v>13</v>
      </c>
    </row>
    <row r="12454" spans="2:2" x14ac:dyDescent="0.25">
      <c r="B12454">
        <v>8</v>
      </c>
    </row>
    <row r="12455" spans="2:2" x14ac:dyDescent="0.25">
      <c r="B12455">
        <v>28</v>
      </c>
    </row>
    <row r="12456" spans="2:2" x14ac:dyDescent="0.25">
      <c r="B12456">
        <v>22</v>
      </c>
    </row>
    <row r="12457" spans="2:2" x14ac:dyDescent="0.25">
      <c r="B12457">
        <v>3</v>
      </c>
    </row>
    <row r="12458" spans="2:2" x14ac:dyDescent="0.25">
      <c r="B12458">
        <v>7</v>
      </c>
    </row>
    <row r="12459" spans="2:2" x14ac:dyDescent="0.25">
      <c r="B12459">
        <v>2</v>
      </c>
    </row>
    <row r="12460" spans="2:2" x14ac:dyDescent="0.25">
      <c r="B12460">
        <v>14</v>
      </c>
    </row>
    <row r="12461" spans="2:2" x14ac:dyDescent="0.25">
      <c r="B12461">
        <v>20</v>
      </c>
    </row>
    <row r="12462" spans="2:2" x14ac:dyDescent="0.25">
      <c r="B12462">
        <v>2</v>
      </c>
    </row>
    <row r="12463" spans="2:2" x14ac:dyDescent="0.25">
      <c r="B12463">
        <v>2</v>
      </c>
    </row>
    <row r="12464" spans="2:2" x14ac:dyDescent="0.25">
      <c r="B12464">
        <v>2</v>
      </c>
    </row>
    <row r="12465" spans="2:2" x14ac:dyDescent="0.25">
      <c r="B12465">
        <v>4</v>
      </c>
    </row>
    <row r="12466" spans="2:2" x14ac:dyDescent="0.25">
      <c r="B12466">
        <v>8</v>
      </c>
    </row>
    <row r="12467" spans="2:2" x14ac:dyDescent="0.25">
      <c r="B12467">
        <v>18</v>
      </c>
    </row>
    <row r="12468" spans="2:2" x14ac:dyDescent="0.25">
      <c r="B12468">
        <v>9</v>
      </c>
    </row>
    <row r="12469" spans="2:2" x14ac:dyDescent="0.25">
      <c r="B12469">
        <v>15</v>
      </c>
    </row>
    <row r="12470" spans="2:2" x14ac:dyDescent="0.25">
      <c r="B12470">
        <v>4</v>
      </c>
    </row>
    <row r="12471" spans="2:2" x14ac:dyDescent="0.25">
      <c r="B12471">
        <v>55</v>
      </c>
    </row>
    <row r="12472" spans="2:2" x14ac:dyDescent="0.25">
      <c r="B12472">
        <v>8</v>
      </c>
    </row>
    <row r="12473" spans="2:2" x14ac:dyDescent="0.25">
      <c r="B12473">
        <v>1</v>
      </c>
    </row>
    <row r="12474" spans="2:2" x14ac:dyDescent="0.25">
      <c r="B12474">
        <v>1</v>
      </c>
    </row>
    <row r="12475" spans="2:2" x14ac:dyDescent="0.25">
      <c r="B12475">
        <v>2</v>
      </c>
    </row>
    <row r="12476" spans="2:2" x14ac:dyDescent="0.25">
      <c r="B12476">
        <v>26</v>
      </c>
    </row>
    <row r="12477" spans="2:2" x14ac:dyDescent="0.25">
      <c r="B12477">
        <v>7</v>
      </c>
    </row>
    <row r="12478" spans="2:2" x14ac:dyDescent="0.25">
      <c r="B12478">
        <v>20</v>
      </c>
    </row>
    <row r="12479" spans="2:2" x14ac:dyDescent="0.25">
      <c r="B12479">
        <v>15</v>
      </c>
    </row>
    <row r="12480" spans="2:2" x14ac:dyDescent="0.25">
      <c r="B12480">
        <v>39</v>
      </c>
    </row>
    <row r="12481" spans="2:2" x14ac:dyDescent="0.25">
      <c r="B12481">
        <v>8</v>
      </c>
    </row>
    <row r="12482" spans="2:2" x14ac:dyDescent="0.25">
      <c r="B12482">
        <v>13</v>
      </c>
    </row>
    <row r="12483" spans="2:2" x14ac:dyDescent="0.25">
      <c r="B12483">
        <v>55</v>
      </c>
    </row>
    <row r="12484" spans="2:2" x14ac:dyDescent="0.25">
      <c r="B12484">
        <v>4</v>
      </c>
    </row>
    <row r="12485" spans="2:2" x14ac:dyDescent="0.25">
      <c r="B12485">
        <v>7</v>
      </c>
    </row>
    <row r="12486" spans="2:2" x14ac:dyDescent="0.25">
      <c r="B12486">
        <v>23</v>
      </c>
    </row>
    <row r="12487" spans="2:2" x14ac:dyDescent="0.25">
      <c r="B12487">
        <v>1</v>
      </c>
    </row>
    <row r="12488" spans="2:2" x14ac:dyDescent="0.25">
      <c r="B12488">
        <v>2</v>
      </c>
    </row>
    <row r="12489" spans="2:2" x14ac:dyDescent="0.25">
      <c r="B12489">
        <v>7</v>
      </c>
    </row>
    <row r="12490" spans="2:2" x14ac:dyDescent="0.25">
      <c r="B12490">
        <v>1</v>
      </c>
    </row>
    <row r="12491" spans="2:2" x14ac:dyDescent="0.25">
      <c r="B12491">
        <v>10</v>
      </c>
    </row>
    <row r="12492" spans="2:2" x14ac:dyDescent="0.25">
      <c r="B12492">
        <v>3</v>
      </c>
    </row>
    <row r="12493" spans="2:2" x14ac:dyDescent="0.25">
      <c r="B12493">
        <v>13</v>
      </c>
    </row>
    <row r="12494" spans="2:2" x14ac:dyDescent="0.25">
      <c r="B12494">
        <v>4</v>
      </c>
    </row>
    <row r="12495" spans="2:2" x14ac:dyDescent="0.25">
      <c r="B12495">
        <v>3</v>
      </c>
    </row>
    <row r="12496" spans="2:2" x14ac:dyDescent="0.25">
      <c r="B12496">
        <v>4</v>
      </c>
    </row>
    <row r="12497" spans="2:2" x14ac:dyDescent="0.25">
      <c r="B12497">
        <v>5</v>
      </c>
    </row>
    <row r="12498" spans="2:2" x14ac:dyDescent="0.25">
      <c r="B12498">
        <v>2</v>
      </c>
    </row>
    <row r="12499" spans="2:2" x14ac:dyDescent="0.25">
      <c r="B12499">
        <v>13</v>
      </c>
    </row>
    <row r="12500" spans="2:2" x14ac:dyDescent="0.25">
      <c r="B12500">
        <v>21</v>
      </c>
    </row>
    <row r="12501" spans="2:2" x14ac:dyDescent="0.25">
      <c r="B12501">
        <v>7</v>
      </c>
    </row>
    <row r="12502" spans="2:2" x14ac:dyDescent="0.25">
      <c r="B12502">
        <v>5</v>
      </c>
    </row>
    <row r="12503" spans="2:2" x14ac:dyDescent="0.25">
      <c r="B12503">
        <v>3</v>
      </c>
    </row>
    <row r="12504" spans="2:2" x14ac:dyDescent="0.25">
      <c r="B12504">
        <v>1</v>
      </c>
    </row>
    <row r="12505" spans="2:2" x14ac:dyDescent="0.25">
      <c r="B12505">
        <v>49</v>
      </c>
    </row>
    <row r="12506" spans="2:2" x14ac:dyDescent="0.25">
      <c r="B12506">
        <v>2</v>
      </c>
    </row>
    <row r="12507" spans="2:2" x14ac:dyDescent="0.25">
      <c r="B12507">
        <v>1</v>
      </c>
    </row>
    <row r="12508" spans="2:2" x14ac:dyDescent="0.25">
      <c r="B12508">
        <v>10</v>
      </c>
    </row>
    <row r="12509" spans="2:2" x14ac:dyDescent="0.25">
      <c r="B12509">
        <v>11</v>
      </c>
    </row>
    <row r="12510" spans="2:2" x14ac:dyDescent="0.25">
      <c r="B12510">
        <v>5</v>
      </c>
    </row>
    <row r="12511" spans="2:2" x14ac:dyDescent="0.25">
      <c r="B12511">
        <v>2</v>
      </c>
    </row>
    <row r="12512" spans="2:2" x14ac:dyDescent="0.25">
      <c r="B12512">
        <v>3</v>
      </c>
    </row>
    <row r="12513" spans="2:2" x14ac:dyDescent="0.25">
      <c r="B12513">
        <v>13</v>
      </c>
    </row>
    <row r="12514" spans="2:2" x14ac:dyDescent="0.25">
      <c r="B12514">
        <v>6</v>
      </c>
    </row>
    <row r="12515" spans="2:2" x14ac:dyDescent="0.25">
      <c r="B12515">
        <v>10</v>
      </c>
    </row>
    <row r="12516" spans="2:2" x14ac:dyDescent="0.25">
      <c r="B12516">
        <v>18</v>
      </c>
    </row>
    <row r="12517" spans="2:2" x14ac:dyDescent="0.25">
      <c r="B12517">
        <v>3</v>
      </c>
    </row>
    <row r="12518" spans="2:2" x14ac:dyDescent="0.25">
      <c r="B12518">
        <v>20</v>
      </c>
    </row>
    <row r="12519" spans="2:2" x14ac:dyDescent="0.25">
      <c r="B12519">
        <v>1</v>
      </c>
    </row>
    <row r="12520" spans="2:2" x14ac:dyDescent="0.25">
      <c r="B12520">
        <v>10</v>
      </c>
    </row>
    <row r="12521" spans="2:2" x14ac:dyDescent="0.25">
      <c r="B12521">
        <v>22</v>
      </c>
    </row>
    <row r="12522" spans="2:2" x14ac:dyDescent="0.25">
      <c r="B12522">
        <v>49</v>
      </c>
    </row>
    <row r="12523" spans="2:2" x14ac:dyDescent="0.25">
      <c r="B12523">
        <v>4</v>
      </c>
    </row>
    <row r="12524" spans="2:2" x14ac:dyDescent="0.25">
      <c r="B12524">
        <v>5</v>
      </c>
    </row>
    <row r="12525" spans="2:2" x14ac:dyDescent="0.25">
      <c r="B12525">
        <v>5</v>
      </c>
    </row>
    <row r="12526" spans="2:2" x14ac:dyDescent="0.25">
      <c r="B12526">
        <v>4</v>
      </c>
    </row>
    <row r="12527" spans="2:2" x14ac:dyDescent="0.25">
      <c r="B12527">
        <v>5</v>
      </c>
    </row>
    <row r="12528" spans="2:2" x14ac:dyDescent="0.25">
      <c r="B12528">
        <v>1</v>
      </c>
    </row>
    <row r="12529" spans="2:2" x14ac:dyDescent="0.25">
      <c r="B12529">
        <v>5</v>
      </c>
    </row>
    <row r="12530" spans="2:2" x14ac:dyDescent="0.25">
      <c r="B12530">
        <v>1</v>
      </c>
    </row>
    <row r="12531" spans="2:2" x14ac:dyDescent="0.25">
      <c r="B12531">
        <v>15</v>
      </c>
    </row>
    <row r="12532" spans="2:2" x14ac:dyDescent="0.25">
      <c r="B12532">
        <v>13</v>
      </c>
    </row>
    <row r="12533" spans="2:2" x14ac:dyDescent="0.25">
      <c r="B12533">
        <v>3</v>
      </c>
    </row>
    <row r="12534" spans="2:2" x14ac:dyDescent="0.25">
      <c r="B12534">
        <v>23</v>
      </c>
    </row>
    <row r="12535" spans="2:2" x14ac:dyDescent="0.25">
      <c r="B12535">
        <v>10</v>
      </c>
    </row>
    <row r="12536" spans="2:2" x14ac:dyDescent="0.25">
      <c r="B12536">
        <v>5</v>
      </c>
    </row>
    <row r="12537" spans="2:2" x14ac:dyDescent="0.25">
      <c r="B12537">
        <v>4</v>
      </c>
    </row>
    <row r="12538" spans="2:2" x14ac:dyDescent="0.25">
      <c r="B12538">
        <v>6</v>
      </c>
    </row>
    <row r="12539" spans="2:2" x14ac:dyDescent="0.25">
      <c r="B12539">
        <v>3</v>
      </c>
    </row>
    <row r="12540" spans="2:2" x14ac:dyDescent="0.25">
      <c r="B12540">
        <v>26</v>
      </c>
    </row>
    <row r="12541" spans="2:2" x14ac:dyDescent="0.25">
      <c r="B12541">
        <v>23</v>
      </c>
    </row>
    <row r="12542" spans="2:2" x14ac:dyDescent="0.25">
      <c r="B12542">
        <v>13</v>
      </c>
    </row>
    <row r="12543" spans="2:2" x14ac:dyDescent="0.25">
      <c r="B12543">
        <v>3</v>
      </c>
    </row>
    <row r="12544" spans="2:2" x14ac:dyDescent="0.25">
      <c r="B12544">
        <v>4</v>
      </c>
    </row>
    <row r="12545" spans="2:2" x14ac:dyDescent="0.25">
      <c r="B12545">
        <v>2</v>
      </c>
    </row>
    <row r="12546" spans="2:2" x14ac:dyDescent="0.25">
      <c r="B12546">
        <v>1</v>
      </c>
    </row>
    <row r="12547" spans="2:2" x14ac:dyDescent="0.25">
      <c r="B12547">
        <v>19</v>
      </c>
    </row>
    <row r="12548" spans="2:2" x14ac:dyDescent="0.25">
      <c r="B12548">
        <v>2</v>
      </c>
    </row>
    <row r="12549" spans="2:2" x14ac:dyDescent="0.25">
      <c r="B12549">
        <v>22</v>
      </c>
    </row>
    <row r="12550" spans="2:2" x14ac:dyDescent="0.25">
      <c r="B12550">
        <v>12</v>
      </c>
    </row>
    <row r="12551" spans="2:2" x14ac:dyDescent="0.25">
      <c r="B12551">
        <v>1</v>
      </c>
    </row>
    <row r="12552" spans="2:2" x14ac:dyDescent="0.25">
      <c r="B12552">
        <v>23</v>
      </c>
    </row>
    <row r="12553" spans="2:2" x14ac:dyDescent="0.25">
      <c r="B12553">
        <v>3</v>
      </c>
    </row>
    <row r="12554" spans="2:2" x14ac:dyDescent="0.25">
      <c r="B12554">
        <v>9</v>
      </c>
    </row>
    <row r="12555" spans="2:2" x14ac:dyDescent="0.25">
      <c r="B12555">
        <v>2</v>
      </c>
    </row>
    <row r="12556" spans="2:2" x14ac:dyDescent="0.25">
      <c r="B12556">
        <v>11</v>
      </c>
    </row>
    <row r="12557" spans="2:2" x14ac:dyDescent="0.25">
      <c r="B12557">
        <v>19</v>
      </c>
    </row>
    <row r="12558" spans="2:2" x14ac:dyDescent="0.25">
      <c r="B12558">
        <v>15</v>
      </c>
    </row>
    <row r="12559" spans="2:2" x14ac:dyDescent="0.25">
      <c r="B12559">
        <v>13</v>
      </c>
    </row>
    <row r="12560" spans="2:2" x14ac:dyDescent="0.25">
      <c r="B12560">
        <v>2</v>
      </c>
    </row>
    <row r="12561" spans="2:2" x14ac:dyDescent="0.25">
      <c r="B12561">
        <v>12</v>
      </c>
    </row>
    <row r="12562" spans="2:2" x14ac:dyDescent="0.25">
      <c r="B12562">
        <v>3</v>
      </c>
    </row>
    <row r="12563" spans="2:2" x14ac:dyDescent="0.25">
      <c r="B12563">
        <v>5</v>
      </c>
    </row>
    <row r="12564" spans="2:2" x14ac:dyDescent="0.25">
      <c r="B12564">
        <v>10</v>
      </c>
    </row>
    <row r="12565" spans="2:2" x14ac:dyDescent="0.25">
      <c r="B12565">
        <v>4</v>
      </c>
    </row>
    <row r="12566" spans="2:2" x14ac:dyDescent="0.25">
      <c r="B12566">
        <v>2</v>
      </c>
    </row>
    <row r="12567" spans="2:2" x14ac:dyDescent="0.25">
      <c r="B12567">
        <v>19</v>
      </c>
    </row>
    <row r="12568" spans="2:2" x14ac:dyDescent="0.25">
      <c r="B12568">
        <v>5</v>
      </c>
    </row>
    <row r="12569" spans="2:2" x14ac:dyDescent="0.25">
      <c r="B12569">
        <v>2</v>
      </c>
    </row>
    <row r="12570" spans="2:2" x14ac:dyDescent="0.25">
      <c r="B12570">
        <v>5</v>
      </c>
    </row>
    <row r="12571" spans="2:2" x14ac:dyDescent="0.25">
      <c r="B12571">
        <v>5</v>
      </c>
    </row>
    <row r="12572" spans="2:2" x14ac:dyDescent="0.25">
      <c r="B12572">
        <v>7</v>
      </c>
    </row>
    <row r="12573" spans="2:2" x14ac:dyDescent="0.25">
      <c r="B12573">
        <v>2</v>
      </c>
    </row>
    <row r="12574" spans="2:2" x14ac:dyDescent="0.25">
      <c r="B12574">
        <v>25</v>
      </c>
    </row>
    <row r="12575" spans="2:2" x14ac:dyDescent="0.25">
      <c r="B12575">
        <v>2</v>
      </c>
    </row>
    <row r="12576" spans="2:2" x14ac:dyDescent="0.25">
      <c r="B12576">
        <v>1</v>
      </c>
    </row>
    <row r="12577" spans="2:2" x14ac:dyDescent="0.25">
      <c r="B12577">
        <v>26</v>
      </c>
    </row>
    <row r="12578" spans="2:2" x14ac:dyDescent="0.25">
      <c r="B12578">
        <v>10</v>
      </c>
    </row>
    <row r="12579" spans="2:2" x14ac:dyDescent="0.25">
      <c r="B12579">
        <v>14</v>
      </c>
    </row>
    <row r="12580" spans="2:2" x14ac:dyDescent="0.25">
      <c r="B12580">
        <v>10</v>
      </c>
    </row>
    <row r="12581" spans="2:2" x14ac:dyDescent="0.25">
      <c r="B12581">
        <v>5</v>
      </c>
    </row>
    <row r="12582" spans="2:2" x14ac:dyDescent="0.25">
      <c r="B12582">
        <v>49</v>
      </c>
    </row>
    <row r="12583" spans="2:2" x14ac:dyDescent="0.25">
      <c r="B12583">
        <v>7</v>
      </c>
    </row>
    <row r="12584" spans="2:2" x14ac:dyDescent="0.25">
      <c r="B12584">
        <v>37</v>
      </c>
    </row>
    <row r="12585" spans="2:2" x14ac:dyDescent="0.25">
      <c r="B12585">
        <v>15</v>
      </c>
    </row>
    <row r="12586" spans="2:2" x14ac:dyDescent="0.25">
      <c r="B12586">
        <v>11</v>
      </c>
    </row>
    <row r="12587" spans="2:2" x14ac:dyDescent="0.25">
      <c r="B12587">
        <v>5</v>
      </c>
    </row>
    <row r="12588" spans="2:2" x14ac:dyDescent="0.25">
      <c r="B12588">
        <v>2</v>
      </c>
    </row>
    <row r="12589" spans="2:2" x14ac:dyDescent="0.25">
      <c r="B12589">
        <v>2</v>
      </c>
    </row>
    <row r="12590" spans="2:2" x14ac:dyDescent="0.25">
      <c r="B12590">
        <v>28</v>
      </c>
    </row>
    <row r="12591" spans="2:2" x14ac:dyDescent="0.25">
      <c r="B12591">
        <v>11</v>
      </c>
    </row>
    <row r="12592" spans="2:2" x14ac:dyDescent="0.25">
      <c r="B12592">
        <v>15</v>
      </c>
    </row>
    <row r="12593" spans="2:2" x14ac:dyDescent="0.25">
      <c r="B12593">
        <v>37</v>
      </c>
    </row>
    <row r="12594" spans="2:2" x14ac:dyDescent="0.25">
      <c r="B12594">
        <v>7</v>
      </c>
    </row>
    <row r="12595" spans="2:2" x14ac:dyDescent="0.25">
      <c r="B12595">
        <v>5</v>
      </c>
    </row>
    <row r="12596" spans="2:2" x14ac:dyDescent="0.25">
      <c r="B12596">
        <v>1</v>
      </c>
    </row>
    <row r="12597" spans="2:2" x14ac:dyDescent="0.25">
      <c r="B12597">
        <v>10</v>
      </c>
    </row>
    <row r="12598" spans="2:2" x14ac:dyDescent="0.25">
      <c r="B12598">
        <v>1</v>
      </c>
    </row>
    <row r="12599" spans="2:2" x14ac:dyDescent="0.25">
      <c r="B12599">
        <v>1</v>
      </c>
    </row>
    <row r="12600" spans="2:2" x14ac:dyDescent="0.25">
      <c r="B12600">
        <v>3</v>
      </c>
    </row>
    <row r="12601" spans="2:2" x14ac:dyDescent="0.25">
      <c r="B12601">
        <v>8</v>
      </c>
    </row>
    <row r="12602" spans="2:2" x14ac:dyDescent="0.25">
      <c r="B12602">
        <v>22</v>
      </c>
    </row>
    <row r="12603" spans="2:2" x14ac:dyDescent="0.25">
      <c r="B12603">
        <v>6</v>
      </c>
    </row>
    <row r="12604" spans="2:2" x14ac:dyDescent="0.25">
      <c r="B12604">
        <v>18</v>
      </c>
    </row>
    <row r="12605" spans="2:2" x14ac:dyDescent="0.25">
      <c r="B12605">
        <v>5</v>
      </c>
    </row>
    <row r="12606" spans="2:2" x14ac:dyDescent="0.25">
      <c r="B12606">
        <v>22</v>
      </c>
    </row>
    <row r="12607" spans="2:2" x14ac:dyDescent="0.25">
      <c r="B12607">
        <v>4</v>
      </c>
    </row>
    <row r="12608" spans="2:2" x14ac:dyDescent="0.25">
      <c r="B12608">
        <v>15</v>
      </c>
    </row>
    <row r="12609" spans="2:2" x14ac:dyDescent="0.25">
      <c r="B12609">
        <v>8</v>
      </c>
    </row>
    <row r="12610" spans="2:2" x14ac:dyDescent="0.25">
      <c r="B12610">
        <v>11</v>
      </c>
    </row>
    <row r="12611" spans="2:2" x14ac:dyDescent="0.25">
      <c r="B12611">
        <v>10</v>
      </c>
    </row>
    <row r="12612" spans="2:2" x14ac:dyDescent="0.25">
      <c r="B12612">
        <v>8</v>
      </c>
    </row>
    <row r="12613" spans="2:2" x14ac:dyDescent="0.25">
      <c r="B12613">
        <v>11</v>
      </c>
    </row>
    <row r="12614" spans="2:2" x14ac:dyDescent="0.25">
      <c r="B12614">
        <v>9</v>
      </c>
    </row>
    <row r="12615" spans="2:2" x14ac:dyDescent="0.25">
      <c r="B12615">
        <v>15</v>
      </c>
    </row>
    <row r="12616" spans="2:2" x14ac:dyDescent="0.25">
      <c r="B12616">
        <v>4</v>
      </c>
    </row>
    <row r="12617" spans="2:2" x14ac:dyDescent="0.25">
      <c r="B12617">
        <v>12</v>
      </c>
    </row>
    <row r="12618" spans="2:2" x14ac:dyDescent="0.25">
      <c r="B12618">
        <v>3</v>
      </c>
    </row>
    <row r="12619" spans="2:2" x14ac:dyDescent="0.25">
      <c r="B12619">
        <v>15</v>
      </c>
    </row>
    <row r="12620" spans="2:2" x14ac:dyDescent="0.25">
      <c r="B12620">
        <v>55</v>
      </c>
    </row>
    <row r="12621" spans="2:2" x14ac:dyDescent="0.25">
      <c r="B12621">
        <v>1</v>
      </c>
    </row>
    <row r="12622" spans="2:2" x14ac:dyDescent="0.25">
      <c r="B12622">
        <v>23</v>
      </c>
    </row>
    <row r="12623" spans="2:2" x14ac:dyDescent="0.25">
      <c r="B12623">
        <v>2</v>
      </c>
    </row>
    <row r="12624" spans="2:2" x14ac:dyDescent="0.25">
      <c r="B12624">
        <v>39</v>
      </c>
    </row>
    <row r="12625" spans="2:2" x14ac:dyDescent="0.25">
      <c r="B12625">
        <v>49</v>
      </c>
    </row>
    <row r="12626" spans="2:2" x14ac:dyDescent="0.25">
      <c r="B12626">
        <v>4</v>
      </c>
    </row>
    <row r="12627" spans="2:2" x14ac:dyDescent="0.25">
      <c r="B12627">
        <v>10</v>
      </c>
    </row>
    <row r="12628" spans="2:2" x14ac:dyDescent="0.25">
      <c r="B12628">
        <v>2</v>
      </c>
    </row>
    <row r="12629" spans="2:2" x14ac:dyDescent="0.25">
      <c r="B12629">
        <v>15</v>
      </c>
    </row>
    <row r="12630" spans="2:2" x14ac:dyDescent="0.25">
      <c r="B12630">
        <v>15</v>
      </c>
    </row>
    <row r="12631" spans="2:2" x14ac:dyDescent="0.25">
      <c r="B12631">
        <v>10</v>
      </c>
    </row>
    <row r="12632" spans="2:2" x14ac:dyDescent="0.25">
      <c r="B12632">
        <v>8</v>
      </c>
    </row>
    <row r="12633" spans="2:2" x14ac:dyDescent="0.25">
      <c r="B12633">
        <v>2</v>
      </c>
    </row>
    <row r="12634" spans="2:2" x14ac:dyDescent="0.25">
      <c r="B12634">
        <v>8</v>
      </c>
    </row>
    <row r="12635" spans="2:2" x14ac:dyDescent="0.25">
      <c r="B12635">
        <v>6</v>
      </c>
    </row>
    <row r="12636" spans="2:2" x14ac:dyDescent="0.25">
      <c r="B12636">
        <v>13</v>
      </c>
    </row>
    <row r="12637" spans="2:2" x14ac:dyDescent="0.25">
      <c r="B12637">
        <v>15</v>
      </c>
    </row>
    <row r="12638" spans="2:2" x14ac:dyDescent="0.25">
      <c r="B12638">
        <v>6</v>
      </c>
    </row>
    <row r="12639" spans="2:2" x14ac:dyDescent="0.25">
      <c r="B12639">
        <v>3</v>
      </c>
    </row>
    <row r="12640" spans="2:2" x14ac:dyDescent="0.25">
      <c r="B12640">
        <v>1</v>
      </c>
    </row>
    <row r="12641" spans="2:2" x14ac:dyDescent="0.25">
      <c r="B12641">
        <v>4</v>
      </c>
    </row>
    <row r="12642" spans="2:2" x14ac:dyDescent="0.25">
      <c r="B12642">
        <v>1</v>
      </c>
    </row>
    <row r="12643" spans="2:2" x14ac:dyDescent="0.25">
      <c r="B12643">
        <v>7</v>
      </c>
    </row>
    <row r="12644" spans="2:2" x14ac:dyDescent="0.25">
      <c r="B12644">
        <v>7</v>
      </c>
    </row>
    <row r="12645" spans="2:2" x14ac:dyDescent="0.25">
      <c r="B12645">
        <v>1</v>
      </c>
    </row>
    <row r="12646" spans="2:2" x14ac:dyDescent="0.25">
      <c r="B12646">
        <v>6</v>
      </c>
    </row>
    <row r="12647" spans="2:2" x14ac:dyDescent="0.25">
      <c r="B12647">
        <v>32</v>
      </c>
    </row>
    <row r="12648" spans="2:2" x14ac:dyDescent="0.25">
      <c r="B12648">
        <v>55</v>
      </c>
    </row>
    <row r="12649" spans="2:2" x14ac:dyDescent="0.25">
      <c r="B12649">
        <v>1</v>
      </c>
    </row>
    <row r="12650" spans="2:2" x14ac:dyDescent="0.25">
      <c r="B12650">
        <v>9</v>
      </c>
    </row>
    <row r="12651" spans="2:2" x14ac:dyDescent="0.25">
      <c r="B12651">
        <v>10</v>
      </c>
    </row>
    <row r="12652" spans="2:2" x14ac:dyDescent="0.25">
      <c r="B12652">
        <v>2</v>
      </c>
    </row>
    <row r="12653" spans="2:2" x14ac:dyDescent="0.25">
      <c r="B12653">
        <v>28</v>
      </c>
    </row>
    <row r="12654" spans="2:2" x14ac:dyDescent="0.25">
      <c r="B12654">
        <v>3</v>
      </c>
    </row>
    <row r="12655" spans="2:2" x14ac:dyDescent="0.25">
      <c r="B12655">
        <v>3</v>
      </c>
    </row>
    <row r="12656" spans="2:2" x14ac:dyDescent="0.25">
      <c r="B12656">
        <v>1</v>
      </c>
    </row>
    <row r="12657" spans="2:2" x14ac:dyDescent="0.25">
      <c r="B12657">
        <v>18</v>
      </c>
    </row>
    <row r="12658" spans="2:2" x14ac:dyDescent="0.25">
      <c r="B12658">
        <v>1</v>
      </c>
    </row>
    <row r="12659" spans="2:2" x14ac:dyDescent="0.25">
      <c r="B12659">
        <v>6</v>
      </c>
    </row>
    <row r="12660" spans="2:2" x14ac:dyDescent="0.25">
      <c r="B12660">
        <v>32</v>
      </c>
    </row>
    <row r="12661" spans="2:2" x14ac:dyDescent="0.25">
      <c r="B12661">
        <v>9</v>
      </c>
    </row>
    <row r="12662" spans="2:2" x14ac:dyDescent="0.25">
      <c r="B12662">
        <v>13</v>
      </c>
    </row>
    <row r="12663" spans="2:2" x14ac:dyDescent="0.25">
      <c r="B12663">
        <v>14</v>
      </c>
    </row>
    <row r="12664" spans="2:2" x14ac:dyDescent="0.25">
      <c r="B12664">
        <v>13</v>
      </c>
    </row>
    <row r="12665" spans="2:2" x14ac:dyDescent="0.25">
      <c r="B12665">
        <v>32</v>
      </c>
    </row>
    <row r="12666" spans="2:2" x14ac:dyDescent="0.25">
      <c r="B12666">
        <v>8</v>
      </c>
    </row>
    <row r="12667" spans="2:2" x14ac:dyDescent="0.25">
      <c r="B12667">
        <v>4</v>
      </c>
    </row>
    <row r="12668" spans="2:2" x14ac:dyDescent="0.25">
      <c r="B12668">
        <v>5</v>
      </c>
    </row>
    <row r="12669" spans="2:2" x14ac:dyDescent="0.25">
      <c r="B12669">
        <v>11</v>
      </c>
    </row>
    <row r="12670" spans="2:2" x14ac:dyDescent="0.25">
      <c r="B12670">
        <v>2</v>
      </c>
    </row>
    <row r="12671" spans="2:2" x14ac:dyDescent="0.25">
      <c r="B12671">
        <v>3</v>
      </c>
    </row>
    <row r="12672" spans="2:2" x14ac:dyDescent="0.25">
      <c r="B12672">
        <v>1</v>
      </c>
    </row>
    <row r="12673" spans="2:2" x14ac:dyDescent="0.25">
      <c r="B12673">
        <v>2</v>
      </c>
    </row>
    <row r="12674" spans="2:2" x14ac:dyDescent="0.25">
      <c r="B12674">
        <v>20</v>
      </c>
    </row>
    <row r="12675" spans="2:2" x14ac:dyDescent="0.25">
      <c r="B12675">
        <v>25</v>
      </c>
    </row>
    <row r="12676" spans="2:2" x14ac:dyDescent="0.25">
      <c r="B12676">
        <v>4</v>
      </c>
    </row>
    <row r="12677" spans="2:2" x14ac:dyDescent="0.25">
      <c r="B12677">
        <v>1</v>
      </c>
    </row>
    <row r="12678" spans="2:2" x14ac:dyDescent="0.25">
      <c r="B12678">
        <v>1</v>
      </c>
    </row>
    <row r="12679" spans="2:2" x14ac:dyDescent="0.25">
      <c r="B12679">
        <v>37</v>
      </c>
    </row>
    <row r="12680" spans="2:2" x14ac:dyDescent="0.25">
      <c r="B12680">
        <v>4</v>
      </c>
    </row>
    <row r="12681" spans="2:2" x14ac:dyDescent="0.25">
      <c r="B12681">
        <v>2</v>
      </c>
    </row>
    <row r="12682" spans="2:2" x14ac:dyDescent="0.25">
      <c r="B12682">
        <v>14</v>
      </c>
    </row>
    <row r="12683" spans="2:2" x14ac:dyDescent="0.25">
      <c r="B12683">
        <v>7</v>
      </c>
    </row>
    <row r="12684" spans="2:2" x14ac:dyDescent="0.25">
      <c r="B12684">
        <v>6</v>
      </c>
    </row>
    <row r="12685" spans="2:2" x14ac:dyDescent="0.25">
      <c r="B12685">
        <v>14</v>
      </c>
    </row>
    <row r="12686" spans="2:2" x14ac:dyDescent="0.25">
      <c r="B12686">
        <v>22</v>
      </c>
    </row>
    <row r="12687" spans="2:2" x14ac:dyDescent="0.25">
      <c r="B12687">
        <v>22</v>
      </c>
    </row>
    <row r="12688" spans="2:2" x14ac:dyDescent="0.25">
      <c r="B12688">
        <v>13</v>
      </c>
    </row>
    <row r="12689" spans="2:2" x14ac:dyDescent="0.25">
      <c r="B12689">
        <v>3</v>
      </c>
    </row>
    <row r="12690" spans="2:2" x14ac:dyDescent="0.25">
      <c r="B12690">
        <v>14</v>
      </c>
    </row>
    <row r="12691" spans="2:2" x14ac:dyDescent="0.25">
      <c r="B12691">
        <v>1</v>
      </c>
    </row>
    <row r="12692" spans="2:2" x14ac:dyDescent="0.25">
      <c r="B12692">
        <v>14</v>
      </c>
    </row>
    <row r="12693" spans="2:2" x14ac:dyDescent="0.25">
      <c r="B12693">
        <v>7</v>
      </c>
    </row>
    <row r="12694" spans="2:2" x14ac:dyDescent="0.25">
      <c r="B12694">
        <v>8</v>
      </c>
    </row>
    <row r="12695" spans="2:2" x14ac:dyDescent="0.25">
      <c r="B12695">
        <v>1</v>
      </c>
    </row>
    <row r="12696" spans="2:2" x14ac:dyDescent="0.25">
      <c r="B12696">
        <v>20</v>
      </c>
    </row>
    <row r="12697" spans="2:2" x14ac:dyDescent="0.25">
      <c r="B12697">
        <v>10</v>
      </c>
    </row>
    <row r="12698" spans="2:2" x14ac:dyDescent="0.25">
      <c r="B12698">
        <v>10</v>
      </c>
    </row>
    <row r="12699" spans="2:2" x14ac:dyDescent="0.25">
      <c r="B12699">
        <v>1</v>
      </c>
    </row>
    <row r="12700" spans="2:2" x14ac:dyDescent="0.25">
      <c r="B12700">
        <v>2</v>
      </c>
    </row>
    <row r="12701" spans="2:2" x14ac:dyDescent="0.25">
      <c r="B12701">
        <v>10</v>
      </c>
    </row>
    <row r="12702" spans="2:2" x14ac:dyDescent="0.25">
      <c r="B12702">
        <v>1</v>
      </c>
    </row>
    <row r="12703" spans="2:2" x14ac:dyDescent="0.25">
      <c r="B12703">
        <v>20</v>
      </c>
    </row>
    <row r="12704" spans="2:2" x14ac:dyDescent="0.25">
      <c r="B12704">
        <v>1</v>
      </c>
    </row>
    <row r="12705" spans="2:2" x14ac:dyDescent="0.25">
      <c r="B12705">
        <v>2</v>
      </c>
    </row>
    <row r="12706" spans="2:2" x14ac:dyDescent="0.25">
      <c r="B12706">
        <v>19</v>
      </c>
    </row>
    <row r="12707" spans="2:2" x14ac:dyDescent="0.25">
      <c r="B12707">
        <v>1</v>
      </c>
    </row>
    <row r="12708" spans="2:2" x14ac:dyDescent="0.25">
      <c r="B12708">
        <v>4</v>
      </c>
    </row>
    <row r="12709" spans="2:2" x14ac:dyDescent="0.25">
      <c r="B12709">
        <v>39</v>
      </c>
    </row>
    <row r="12710" spans="2:2" x14ac:dyDescent="0.25">
      <c r="B12710">
        <v>12</v>
      </c>
    </row>
    <row r="12711" spans="2:2" x14ac:dyDescent="0.25">
      <c r="B12711">
        <v>2</v>
      </c>
    </row>
    <row r="12712" spans="2:2" x14ac:dyDescent="0.25">
      <c r="B12712">
        <v>12</v>
      </c>
    </row>
    <row r="12713" spans="2:2" x14ac:dyDescent="0.25">
      <c r="B12713">
        <v>32</v>
      </c>
    </row>
    <row r="12714" spans="2:2" x14ac:dyDescent="0.25">
      <c r="B12714">
        <v>2</v>
      </c>
    </row>
    <row r="12715" spans="2:2" x14ac:dyDescent="0.25">
      <c r="B12715">
        <v>37</v>
      </c>
    </row>
    <row r="12716" spans="2:2" x14ac:dyDescent="0.25">
      <c r="B12716">
        <v>2</v>
      </c>
    </row>
    <row r="12717" spans="2:2" x14ac:dyDescent="0.25">
      <c r="B12717">
        <v>6</v>
      </c>
    </row>
    <row r="12718" spans="2:2" x14ac:dyDescent="0.25">
      <c r="B12718">
        <v>5</v>
      </c>
    </row>
    <row r="12719" spans="2:2" x14ac:dyDescent="0.25">
      <c r="B12719">
        <v>15</v>
      </c>
    </row>
    <row r="12720" spans="2:2" x14ac:dyDescent="0.25">
      <c r="B12720">
        <v>4</v>
      </c>
    </row>
    <row r="12721" spans="2:2" x14ac:dyDescent="0.25">
      <c r="B12721">
        <v>1</v>
      </c>
    </row>
    <row r="12722" spans="2:2" x14ac:dyDescent="0.25">
      <c r="B12722">
        <v>25</v>
      </c>
    </row>
    <row r="12723" spans="2:2" x14ac:dyDescent="0.25">
      <c r="B12723">
        <v>16</v>
      </c>
    </row>
    <row r="12724" spans="2:2" x14ac:dyDescent="0.25">
      <c r="B12724">
        <v>2</v>
      </c>
    </row>
    <row r="12725" spans="2:2" x14ac:dyDescent="0.25">
      <c r="B12725">
        <v>2</v>
      </c>
    </row>
    <row r="12726" spans="2:2" x14ac:dyDescent="0.25">
      <c r="B12726">
        <v>16</v>
      </c>
    </row>
    <row r="12727" spans="2:2" x14ac:dyDescent="0.25">
      <c r="B12727">
        <v>23</v>
      </c>
    </row>
    <row r="12728" spans="2:2" x14ac:dyDescent="0.25">
      <c r="B12728">
        <v>20</v>
      </c>
    </row>
    <row r="12729" spans="2:2" x14ac:dyDescent="0.25">
      <c r="B12729">
        <v>1</v>
      </c>
    </row>
    <row r="12730" spans="2:2" x14ac:dyDescent="0.25">
      <c r="B12730">
        <v>2</v>
      </c>
    </row>
    <row r="12731" spans="2:2" x14ac:dyDescent="0.25">
      <c r="B12731">
        <v>7</v>
      </c>
    </row>
    <row r="12732" spans="2:2" x14ac:dyDescent="0.25">
      <c r="B12732">
        <v>18</v>
      </c>
    </row>
    <row r="12733" spans="2:2" x14ac:dyDescent="0.25">
      <c r="B12733">
        <v>2</v>
      </c>
    </row>
    <row r="12734" spans="2:2" x14ac:dyDescent="0.25">
      <c r="B12734">
        <v>4</v>
      </c>
    </row>
    <row r="12735" spans="2:2" x14ac:dyDescent="0.25">
      <c r="B12735">
        <v>17</v>
      </c>
    </row>
    <row r="12736" spans="2:2" x14ac:dyDescent="0.25">
      <c r="B12736">
        <v>3</v>
      </c>
    </row>
    <row r="12737" spans="2:2" x14ac:dyDescent="0.25">
      <c r="B12737">
        <v>12</v>
      </c>
    </row>
    <row r="12738" spans="2:2" x14ac:dyDescent="0.25">
      <c r="B12738">
        <v>10</v>
      </c>
    </row>
    <row r="12739" spans="2:2" x14ac:dyDescent="0.25">
      <c r="B12739">
        <v>3</v>
      </c>
    </row>
    <row r="12740" spans="2:2" x14ac:dyDescent="0.25">
      <c r="B12740">
        <v>8</v>
      </c>
    </row>
    <row r="12741" spans="2:2" x14ac:dyDescent="0.25">
      <c r="B12741">
        <v>4</v>
      </c>
    </row>
    <row r="12742" spans="2:2" x14ac:dyDescent="0.25">
      <c r="B12742">
        <v>4</v>
      </c>
    </row>
    <row r="12743" spans="2:2" x14ac:dyDescent="0.25">
      <c r="B12743">
        <v>2</v>
      </c>
    </row>
    <row r="12744" spans="2:2" x14ac:dyDescent="0.25">
      <c r="B12744">
        <v>13</v>
      </c>
    </row>
    <row r="12745" spans="2:2" x14ac:dyDescent="0.25">
      <c r="B12745">
        <v>22</v>
      </c>
    </row>
    <row r="12746" spans="2:2" x14ac:dyDescent="0.25">
      <c r="B12746">
        <v>3</v>
      </c>
    </row>
    <row r="12747" spans="2:2" x14ac:dyDescent="0.25">
      <c r="B12747">
        <v>2</v>
      </c>
    </row>
    <row r="12748" spans="2:2" x14ac:dyDescent="0.25">
      <c r="B12748">
        <v>26</v>
      </c>
    </row>
    <row r="12749" spans="2:2" x14ac:dyDescent="0.25">
      <c r="B12749">
        <v>3</v>
      </c>
    </row>
    <row r="12750" spans="2:2" x14ac:dyDescent="0.25">
      <c r="B12750">
        <v>31</v>
      </c>
    </row>
    <row r="12751" spans="2:2" x14ac:dyDescent="0.25">
      <c r="B12751">
        <v>3</v>
      </c>
    </row>
    <row r="12752" spans="2:2" x14ac:dyDescent="0.25">
      <c r="B12752">
        <v>13</v>
      </c>
    </row>
    <row r="12753" spans="2:2" x14ac:dyDescent="0.25">
      <c r="B12753">
        <v>9</v>
      </c>
    </row>
    <row r="12754" spans="2:2" x14ac:dyDescent="0.25">
      <c r="B12754">
        <v>35</v>
      </c>
    </row>
    <row r="12755" spans="2:2" x14ac:dyDescent="0.25">
      <c r="B12755">
        <v>2</v>
      </c>
    </row>
    <row r="12756" spans="2:2" x14ac:dyDescent="0.25">
      <c r="B12756">
        <v>14</v>
      </c>
    </row>
    <row r="12757" spans="2:2" x14ac:dyDescent="0.25">
      <c r="B12757">
        <v>2</v>
      </c>
    </row>
    <row r="12758" spans="2:2" x14ac:dyDescent="0.25">
      <c r="B12758">
        <v>9</v>
      </c>
    </row>
    <row r="12759" spans="2:2" x14ac:dyDescent="0.25">
      <c r="B12759">
        <v>4</v>
      </c>
    </row>
    <row r="12760" spans="2:2" x14ac:dyDescent="0.25">
      <c r="B12760">
        <v>62</v>
      </c>
    </row>
    <row r="12761" spans="2:2" x14ac:dyDescent="0.25">
      <c r="B12761">
        <v>16</v>
      </c>
    </row>
    <row r="12762" spans="2:2" x14ac:dyDescent="0.25">
      <c r="B12762">
        <v>49</v>
      </c>
    </row>
    <row r="12763" spans="2:2" x14ac:dyDescent="0.25">
      <c r="B12763">
        <v>1</v>
      </c>
    </row>
    <row r="12764" spans="2:2" x14ac:dyDescent="0.25">
      <c r="B12764">
        <v>3</v>
      </c>
    </row>
    <row r="12765" spans="2:2" x14ac:dyDescent="0.25">
      <c r="B12765">
        <v>14</v>
      </c>
    </row>
    <row r="12766" spans="2:2" x14ac:dyDescent="0.25">
      <c r="B12766">
        <v>7</v>
      </c>
    </row>
    <row r="12767" spans="2:2" x14ac:dyDescent="0.25">
      <c r="B12767">
        <v>2</v>
      </c>
    </row>
    <row r="12768" spans="2:2" x14ac:dyDescent="0.25">
      <c r="B12768">
        <v>18</v>
      </c>
    </row>
    <row r="12769" spans="2:2" x14ac:dyDescent="0.25">
      <c r="B12769">
        <v>1</v>
      </c>
    </row>
    <row r="12770" spans="2:2" x14ac:dyDescent="0.25">
      <c r="B12770">
        <v>20</v>
      </c>
    </row>
    <row r="12771" spans="2:2" x14ac:dyDescent="0.25">
      <c r="B12771">
        <v>15</v>
      </c>
    </row>
    <row r="12772" spans="2:2" x14ac:dyDescent="0.25">
      <c r="B12772">
        <v>2</v>
      </c>
    </row>
    <row r="12773" spans="2:2" x14ac:dyDescent="0.25">
      <c r="B12773">
        <v>2</v>
      </c>
    </row>
    <row r="12774" spans="2:2" x14ac:dyDescent="0.25">
      <c r="B12774">
        <v>32</v>
      </c>
    </row>
    <row r="12775" spans="2:2" x14ac:dyDescent="0.25">
      <c r="B12775">
        <v>2</v>
      </c>
    </row>
    <row r="12776" spans="2:2" x14ac:dyDescent="0.25">
      <c r="B12776">
        <v>3</v>
      </c>
    </row>
    <row r="12777" spans="2:2" x14ac:dyDescent="0.25">
      <c r="B12777">
        <v>62</v>
      </c>
    </row>
    <row r="12778" spans="2:2" x14ac:dyDescent="0.25">
      <c r="B12778">
        <v>1</v>
      </c>
    </row>
    <row r="12779" spans="2:2" x14ac:dyDescent="0.25">
      <c r="B12779">
        <v>28</v>
      </c>
    </row>
    <row r="12780" spans="2:2" x14ac:dyDescent="0.25">
      <c r="B12780">
        <v>7</v>
      </c>
    </row>
    <row r="12781" spans="2:2" x14ac:dyDescent="0.25">
      <c r="B12781">
        <v>1</v>
      </c>
    </row>
    <row r="12782" spans="2:2" x14ac:dyDescent="0.25">
      <c r="B12782">
        <v>5</v>
      </c>
    </row>
    <row r="12783" spans="2:2" x14ac:dyDescent="0.25">
      <c r="B12783">
        <v>18</v>
      </c>
    </row>
    <row r="12784" spans="2:2" x14ac:dyDescent="0.25">
      <c r="B12784">
        <v>3</v>
      </c>
    </row>
    <row r="12785" spans="2:2" x14ac:dyDescent="0.25">
      <c r="B12785">
        <v>21</v>
      </c>
    </row>
    <row r="12786" spans="2:2" x14ac:dyDescent="0.25">
      <c r="B12786">
        <v>1</v>
      </c>
    </row>
    <row r="12787" spans="2:2" x14ac:dyDescent="0.25">
      <c r="B12787">
        <v>8</v>
      </c>
    </row>
    <row r="12788" spans="2:2" x14ac:dyDescent="0.25">
      <c r="B12788">
        <v>11</v>
      </c>
    </row>
    <row r="12789" spans="2:2" x14ac:dyDescent="0.25">
      <c r="B12789">
        <v>19</v>
      </c>
    </row>
    <row r="12790" spans="2:2" x14ac:dyDescent="0.25">
      <c r="B12790">
        <v>5</v>
      </c>
    </row>
    <row r="12791" spans="2:2" x14ac:dyDescent="0.25">
      <c r="B12791">
        <v>8</v>
      </c>
    </row>
    <row r="12792" spans="2:2" x14ac:dyDescent="0.25">
      <c r="B12792">
        <v>2</v>
      </c>
    </row>
    <row r="12793" spans="2:2" x14ac:dyDescent="0.25">
      <c r="B12793">
        <v>10</v>
      </c>
    </row>
    <row r="12794" spans="2:2" x14ac:dyDescent="0.25">
      <c r="B12794">
        <v>3</v>
      </c>
    </row>
    <row r="12795" spans="2:2" x14ac:dyDescent="0.25">
      <c r="B12795">
        <v>35</v>
      </c>
    </row>
    <row r="12796" spans="2:2" x14ac:dyDescent="0.25">
      <c r="B12796">
        <v>1</v>
      </c>
    </row>
    <row r="12797" spans="2:2" x14ac:dyDescent="0.25">
      <c r="B12797">
        <v>22</v>
      </c>
    </row>
    <row r="12798" spans="2:2" x14ac:dyDescent="0.25">
      <c r="B12798">
        <v>10</v>
      </c>
    </row>
    <row r="12799" spans="2:2" x14ac:dyDescent="0.25">
      <c r="B12799">
        <v>7</v>
      </c>
    </row>
    <row r="12800" spans="2:2" x14ac:dyDescent="0.25">
      <c r="B12800">
        <v>62</v>
      </c>
    </row>
    <row r="12801" spans="2:2" x14ac:dyDescent="0.25">
      <c r="B12801">
        <v>15</v>
      </c>
    </row>
    <row r="12802" spans="2:2" x14ac:dyDescent="0.25">
      <c r="B12802">
        <v>2</v>
      </c>
    </row>
    <row r="12803" spans="2:2" x14ac:dyDescent="0.25">
      <c r="B12803">
        <v>13</v>
      </c>
    </row>
    <row r="12804" spans="2:2" x14ac:dyDescent="0.25">
      <c r="B12804">
        <v>13</v>
      </c>
    </row>
    <row r="12805" spans="2:2" x14ac:dyDescent="0.25">
      <c r="B12805">
        <v>2</v>
      </c>
    </row>
    <row r="12806" spans="2:2" x14ac:dyDescent="0.25">
      <c r="B12806">
        <v>14</v>
      </c>
    </row>
    <row r="12807" spans="2:2" x14ac:dyDescent="0.25">
      <c r="B12807">
        <v>13</v>
      </c>
    </row>
    <row r="12808" spans="2:2" x14ac:dyDescent="0.25">
      <c r="B12808">
        <v>18</v>
      </c>
    </row>
    <row r="12809" spans="2:2" x14ac:dyDescent="0.25">
      <c r="B12809">
        <v>10</v>
      </c>
    </row>
    <row r="12810" spans="2:2" x14ac:dyDescent="0.25">
      <c r="B12810">
        <v>1</v>
      </c>
    </row>
    <row r="12811" spans="2:2" x14ac:dyDescent="0.25">
      <c r="B12811">
        <v>5</v>
      </c>
    </row>
    <row r="12812" spans="2:2" x14ac:dyDescent="0.25">
      <c r="B12812">
        <v>12</v>
      </c>
    </row>
    <row r="12813" spans="2:2" x14ac:dyDescent="0.25">
      <c r="B12813">
        <v>32</v>
      </c>
    </row>
    <row r="12814" spans="2:2" x14ac:dyDescent="0.25">
      <c r="B12814">
        <v>9</v>
      </c>
    </row>
    <row r="12815" spans="2:2" x14ac:dyDescent="0.25">
      <c r="B12815">
        <v>14</v>
      </c>
    </row>
    <row r="12816" spans="2:2" x14ac:dyDescent="0.25">
      <c r="B12816">
        <v>11</v>
      </c>
    </row>
    <row r="12817" spans="2:2" x14ac:dyDescent="0.25">
      <c r="B12817">
        <v>6</v>
      </c>
    </row>
    <row r="12818" spans="2:2" x14ac:dyDescent="0.25">
      <c r="B12818">
        <v>2</v>
      </c>
    </row>
    <row r="12819" spans="2:2" x14ac:dyDescent="0.25">
      <c r="B12819">
        <v>3</v>
      </c>
    </row>
    <row r="12820" spans="2:2" x14ac:dyDescent="0.25">
      <c r="B12820">
        <v>3</v>
      </c>
    </row>
    <row r="12821" spans="2:2" x14ac:dyDescent="0.25">
      <c r="B12821">
        <v>15</v>
      </c>
    </row>
    <row r="12822" spans="2:2" x14ac:dyDescent="0.25">
      <c r="B12822">
        <v>7</v>
      </c>
    </row>
    <row r="12823" spans="2:2" x14ac:dyDescent="0.25">
      <c r="B12823">
        <v>4</v>
      </c>
    </row>
    <row r="12824" spans="2:2" x14ac:dyDescent="0.25">
      <c r="B12824">
        <v>4</v>
      </c>
    </row>
    <row r="12825" spans="2:2" x14ac:dyDescent="0.25">
      <c r="B12825">
        <v>12</v>
      </c>
    </row>
    <row r="12826" spans="2:2" x14ac:dyDescent="0.25">
      <c r="B12826">
        <v>1</v>
      </c>
    </row>
    <row r="12827" spans="2:2" x14ac:dyDescent="0.25">
      <c r="B12827">
        <v>1</v>
      </c>
    </row>
    <row r="12828" spans="2:2" x14ac:dyDescent="0.25">
      <c r="B12828">
        <v>13</v>
      </c>
    </row>
    <row r="12829" spans="2:2" x14ac:dyDescent="0.25">
      <c r="B12829">
        <v>8</v>
      </c>
    </row>
    <row r="12830" spans="2:2" x14ac:dyDescent="0.25">
      <c r="B12830">
        <v>8</v>
      </c>
    </row>
    <row r="12831" spans="2:2" x14ac:dyDescent="0.25">
      <c r="B12831">
        <v>3</v>
      </c>
    </row>
    <row r="12832" spans="2:2" x14ac:dyDescent="0.25">
      <c r="B12832">
        <v>13</v>
      </c>
    </row>
    <row r="12833" spans="2:2" x14ac:dyDescent="0.25">
      <c r="B12833">
        <v>17</v>
      </c>
    </row>
    <row r="12834" spans="2:2" x14ac:dyDescent="0.25">
      <c r="B12834">
        <v>13</v>
      </c>
    </row>
    <row r="12835" spans="2:2" x14ac:dyDescent="0.25">
      <c r="B12835">
        <v>13</v>
      </c>
    </row>
    <row r="12836" spans="2:2" x14ac:dyDescent="0.25">
      <c r="B12836">
        <v>3</v>
      </c>
    </row>
    <row r="12837" spans="2:2" x14ac:dyDescent="0.25">
      <c r="B12837">
        <v>3</v>
      </c>
    </row>
    <row r="12838" spans="2:2" x14ac:dyDescent="0.25">
      <c r="B12838">
        <v>4</v>
      </c>
    </row>
    <row r="12839" spans="2:2" x14ac:dyDescent="0.25">
      <c r="B12839">
        <v>6</v>
      </c>
    </row>
    <row r="12840" spans="2:2" x14ac:dyDescent="0.25">
      <c r="B12840">
        <v>3</v>
      </c>
    </row>
    <row r="12841" spans="2:2" x14ac:dyDescent="0.25">
      <c r="B12841">
        <v>22</v>
      </c>
    </row>
    <row r="12842" spans="2:2" x14ac:dyDescent="0.25">
      <c r="B12842">
        <v>5</v>
      </c>
    </row>
    <row r="12843" spans="2:2" x14ac:dyDescent="0.25">
      <c r="B12843">
        <v>7</v>
      </c>
    </row>
    <row r="12844" spans="2:2" x14ac:dyDescent="0.25">
      <c r="B12844">
        <v>4</v>
      </c>
    </row>
    <row r="12845" spans="2:2" x14ac:dyDescent="0.25">
      <c r="B12845">
        <v>12</v>
      </c>
    </row>
    <row r="12846" spans="2:2" x14ac:dyDescent="0.25">
      <c r="B12846">
        <v>11</v>
      </c>
    </row>
    <row r="12847" spans="2:2" x14ac:dyDescent="0.25">
      <c r="B12847">
        <v>1</v>
      </c>
    </row>
    <row r="12848" spans="2:2" x14ac:dyDescent="0.25">
      <c r="B12848">
        <v>8</v>
      </c>
    </row>
    <row r="12849" spans="2:2" x14ac:dyDescent="0.25">
      <c r="B12849">
        <v>9</v>
      </c>
    </row>
    <row r="12850" spans="2:2" x14ac:dyDescent="0.25">
      <c r="B12850">
        <v>31</v>
      </c>
    </row>
    <row r="12851" spans="2:2" x14ac:dyDescent="0.25">
      <c r="B12851">
        <v>8</v>
      </c>
    </row>
    <row r="12852" spans="2:2" x14ac:dyDescent="0.25">
      <c r="B12852">
        <v>15</v>
      </c>
    </row>
    <row r="12853" spans="2:2" x14ac:dyDescent="0.25">
      <c r="B12853">
        <v>4</v>
      </c>
    </row>
    <row r="12854" spans="2:2" x14ac:dyDescent="0.25">
      <c r="B12854">
        <v>4</v>
      </c>
    </row>
    <row r="12855" spans="2:2" x14ac:dyDescent="0.25">
      <c r="B12855">
        <v>4</v>
      </c>
    </row>
    <row r="12856" spans="2:2" x14ac:dyDescent="0.25">
      <c r="B12856">
        <v>6</v>
      </c>
    </row>
    <row r="12857" spans="2:2" x14ac:dyDescent="0.25">
      <c r="B12857">
        <v>7</v>
      </c>
    </row>
    <row r="12858" spans="2:2" x14ac:dyDescent="0.25">
      <c r="B12858">
        <v>4</v>
      </c>
    </row>
    <row r="12859" spans="2:2" x14ac:dyDescent="0.25">
      <c r="B12859">
        <v>15</v>
      </c>
    </row>
    <row r="12860" spans="2:2" x14ac:dyDescent="0.25">
      <c r="B12860">
        <v>1</v>
      </c>
    </row>
    <row r="12861" spans="2:2" x14ac:dyDescent="0.25">
      <c r="B12861">
        <v>1</v>
      </c>
    </row>
    <row r="12862" spans="2:2" x14ac:dyDescent="0.25">
      <c r="B12862">
        <v>15</v>
      </c>
    </row>
    <row r="12863" spans="2:2" x14ac:dyDescent="0.25">
      <c r="B12863">
        <v>1</v>
      </c>
    </row>
    <row r="12864" spans="2:2" x14ac:dyDescent="0.25">
      <c r="B12864">
        <v>8</v>
      </c>
    </row>
    <row r="12865" spans="2:2" x14ac:dyDescent="0.25">
      <c r="B12865">
        <v>3</v>
      </c>
    </row>
    <row r="12866" spans="2:2" x14ac:dyDescent="0.25">
      <c r="B12866">
        <v>15</v>
      </c>
    </row>
    <row r="12867" spans="2:2" x14ac:dyDescent="0.25">
      <c r="B12867">
        <v>17</v>
      </c>
    </row>
    <row r="12868" spans="2:2" x14ac:dyDescent="0.25">
      <c r="B12868">
        <v>2</v>
      </c>
    </row>
    <row r="12869" spans="2:2" x14ac:dyDescent="0.25">
      <c r="B12869">
        <v>13</v>
      </c>
    </row>
    <row r="12870" spans="2:2" x14ac:dyDescent="0.25">
      <c r="B12870">
        <v>4</v>
      </c>
    </row>
    <row r="12871" spans="2:2" x14ac:dyDescent="0.25">
      <c r="B12871">
        <v>2</v>
      </c>
    </row>
    <row r="12872" spans="2:2" x14ac:dyDescent="0.25">
      <c r="B12872">
        <v>4</v>
      </c>
    </row>
    <row r="12873" spans="2:2" x14ac:dyDescent="0.25">
      <c r="B12873">
        <v>8</v>
      </c>
    </row>
    <row r="12874" spans="2:2" x14ac:dyDescent="0.25">
      <c r="B12874">
        <v>19</v>
      </c>
    </row>
    <row r="12875" spans="2:2" x14ac:dyDescent="0.25">
      <c r="B12875">
        <v>2</v>
      </c>
    </row>
    <row r="12876" spans="2:2" x14ac:dyDescent="0.25">
      <c r="B12876">
        <v>1</v>
      </c>
    </row>
    <row r="12877" spans="2:2" x14ac:dyDescent="0.25">
      <c r="B12877">
        <v>4</v>
      </c>
    </row>
    <row r="12878" spans="2:2" x14ac:dyDescent="0.25">
      <c r="B12878">
        <v>7</v>
      </c>
    </row>
    <row r="12879" spans="2:2" x14ac:dyDescent="0.25">
      <c r="B12879">
        <v>7</v>
      </c>
    </row>
    <row r="12880" spans="2:2" x14ac:dyDescent="0.25">
      <c r="B12880">
        <v>11</v>
      </c>
    </row>
    <row r="12881" spans="2:2" x14ac:dyDescent="0.25">
      <c r="B12881">
        <v>31</v>
      </c>
    </row>
    <row r="12882" spans="2:2" x14ac:dyDescent="0.25">
      <c r="B12882">
        <v>1</v>
      </c>
    </row>
    <row r="12883" spans="2:2" x14ac:dyDescent="0.25">
      <c r="B12883">
        <v>9</v>
      </c>
    </row>
    <row r="12884" spans="2:2" x14ac:dyDescent="0.25">
      <c r="B12884">
        <v>62</v>
      </c>
    </row>
    <row r="12885" spans="2:2" x14ac:dyDescent="0.25">
      <c r="B12885">
        <v>2</v>
      </c>
    </row>
    <row r="12886" spans="2:2" x14ac:dyDescent="0.25">
      <c r="B12886">
        <v>7</v>
      </c>
    </row>
    <row r="12887" spans="2:2" x14ac:dyDescent="0.25">
      <c r="B12887">
        <v>32</v>
      </c>
    </row>
    <row r="12888" spans="2:2" x14ac:dyDescent="0.25">
      <c r="B12888">
        <v>2</v>
      </c>
    </row>
    <row r="12889" spans="2:2" x14ac:dyDescent="0.25">
      <c r="B12889">
        <v>1</v>
      </c>
    </row>
    <row r="12890" spans="2:2" x14ac:dyDescent="0.25">
      <c r="B12890">
        <v>23</v>
      </c>
    </row>
    <row r="12891" spans="2:2" x14ac:dyDescent="0.25">
      <c r="B12891">
        <v>6</v>
      </c>
    </row>
    <row r="12892" spans="2:2" x14ac:dyDescent="0.25">
      <c r="B12892">
        <v>5</v>
      </c>
    </row>
    <row r="12893" spans="2:2" x14ac:dyDescent="0.25">
      <c r="B12893">
        <v>1</v>
      </c>
    </row>
    <row r="12894" spans="2:2" x14ac:dyDescent="0.25">
      <c r="B12894">
        <v>1</v>
      </c>
    </row>
    <row r="12895" spans="2:2" x14ac:dyDescent="0.25">
      <c r="B12895">
        <v>21</v>
      </c>
    </row>
    <row r="12896" spans="2:2" x14ac:dyDescent="0.25">
      <c r="B12896">
        <v>17</v>
      </c>
    </row>
    <row r="12897" spans="2:2" x14ac:dyDescent="0.25">
      <c r="B12897">
        <v>49</v>
      </c>
    </row>
    <row r="12898" spans="2:2" x14ac:dyDescent="0.25">
      <c r="B12898">
        <v>7</v>
      </c>
    </row>
    <row r="12899" spans="2:2" x14ac:dyDescent="0.25">
      <c r="B12899">
        <v>2</v>
      </c>
    </row>
    <row r="12900" spans="2:2" x14ac:dyDescent="0.25">
      <c r="B12900">
        <v>4</v>
      </c>
    </row>
    <row r="12901" spans="2:2" x14ac:dyDescent="0.25">
      <c r="B12901">
        <v>19</v>
      </c>
    </row>
    <row r="12902" spans="2:2" x14ac:dyDescent="0.25">
      <c r="B12902">
        <v>12</v>
      </c>
    </row>
    <row r="12903" spans="2:2" x14ac:dyDescent="0.25">
      <c r="B12903">
        <v>9</v>
      </c>
    </row>
    <row r="12904" spans="2:2" x14ac:dyDescent="0.25">
      <c r="B12904">
        <v>1</v>
      </c>
    </row>
    <row r="12905" spans="2:2" x14ac:dyDescent="0.25">
      <c r="B12905">
        <v>8</v>
      </c>
    </row>
    <row r="12906" spans="2:2" x14ac:dyDescent="0.25">
      <c r="B12906">
        <v>2</v>
      </c>
    </row>
    <row r="12907" spans="2:2" x14ac:dyDescent="0.25">
      <c r="B12907">
        <v>10</v>
      </c>
    </row>
    <row r="12908" spans="2:2" x14ac:dyDescent="0.25">
      <c r="B12908">
        <v>1</v>
      </c>
    </row>
    <row r="12909" spans="2:2" x14ac:dyDescent="0.25">
      <c r="B12909">
        <v>9</v>
      </c>
    </row>
    <row r="12910" spans="2:2" x14ac:dyDescent="0.25">
      <c r="B12910">
        <v>22</v>
      </c>
    </row>
    <row r="12911" spans="2:2" x14ac:dyDescent="0.25">
      <c r="B12911">
        <v>7</v>
      </c>
    </row>
    <row r="12912" spans="2:2" x14ac:dyDescent="0.25">
      <c r="B12912">
        <v>18</v>
      </c>
    </row>
    <row r="12913" spans="2:2" x14ac:dyDescent="0.25">
      <c r="B12913">
        <v>10</v>
      </c>
    </row>
    <row r="12914" spans="2:2" x14ac:dyDescent="0.25">
      <c r="B12914">
        <v>2</v>
      </c>
    </row>
    <row r="12915" spans="2:2" x14ac:dyDescent="0.25">
      <c r="B12915">
        <v>9</v>
      </c>
    </row>
    <row r="12916" spans="2:2" x14ac:dyDescent="0.25">
      <c r="B12916">
        <v>6</v>
      </c>
    </row>
    <row r="12917" spans="2:2" x14ac:dyDescent="0.25">
      <c r="B12917">
        <v>3</v>
      </c>
    </row>
    <row r="12918" spans="2:2" x14ac:dyDescent="0.25">
      <c r="B12918">
        <v>5</v>
      </c>
    </row>
    <row r="12919" spans="2:2" x14ac:dyDescent="0.25">
      <c r="B12919">
        <v>17</v>
      </c>
    </row>
    <row r="12920" spans="2:2" x14ac:dyDescent="0.25">
      <c r="B12920">
        <v>18</v>
      </c>
    </row>
    <row r="12921" spans="2:2" x14ac:dyDescent="0.25">
      <c r="B12921">
        <v>29</v>
      </c>
    </row>
    <row r="12922" spans="2:2" x14ac:dyDescent="0.25">
      <c r="B12922">
        <v>32</v>
      </c>
    </row>
    <row r="12923" spans="2:2" x14ac:dyDescent="0.25">
      <c r="B12923">
        <v>7</v>
      </c>
    </row>
    <row r="12924" spans="2:2" x14ac:dyDescent="0.25">
      <c r="B12924">
        <v>21</v>
      </c>
    </row>
    <row r="12925" spans="2:2" x14ac:dyDescent="0.25">
      <c r="B12925">
        <v>3</v>
      </c>
    </row>
    <row r="12926" spans="2:2" x14ac:dyDescent="0.25">
      <c r="B12926">
        <v>7</v>
      </c>
    </row>
    <row r="12927" spans="2:2" x14ac:dyDescent="0.25">
      <c r="B12927">
        <v>1</v>
      </c>
    </row>
    <row r="12928" spans="2:2" x14ac:dyDescent="0.25">
      <c r="B12928">
        <v>10</v>
      </c>
    </row>
    <row r="12929" spans="2:2" x14ac:dyDescent="0.25">
      <c r="B12929">
        <v>4</v>
      </c>
    </row>
    <row r="12930" spans="2:2" x14ac:dyDescent="0.25">
      <c r="B12930">
        <v>3</v>
      </c>
    </row>
    <row r="12931" spans="2:2" x14ac:dyDescent="0.25">
      <c r="B12931">
        <v>3</v>
      </c>
    </row>
    <row r="12932" spans="2:2" x14ac:dyDescent="0.25">
      <c r="B12932">
        <v>10</v>
      </c>
    </row>
    <row r="12933" spans="2:2" x14ac:dyDescent="0.25">
      <c r="B12933">
        <v>13</v>
      </c>
    </row>
    <row r="12934" spans="2:2" x14ac:dyDescent="0.25">
      <c r="B12934">
        <v>4</v>
      </c>
    </row>
    <row r="12935" spans="2:2" x14ac:dyDescent="0.25">
      <c r="B12935">
        <v>13</v>
      </c>
    </row>
    <row r="12936" spans="2:2" x14ac:dyDescent="0.25">
      <c r="B12936">
        <v>15</v>
      </c>
    </row>
    <row r="12937" spans="2:2" x14ac:dyDescent="0.25">
      <c r="B12937">
        <v>9</v>
      </c>
    </row>
    <row r="12938" spans="2:2" x14ac:dyDescent="0.25">
      <c r="B12938">
        <v>2</v>
      </c>
    </row>
    <row r="12939" spans="2:2" x14ac:dyDescent="0.25">
      <c r="B12939">
        <v>23</v>
      </c>
    </row>
    <row r="12940" spans="2:2" x14ac:dyDescent="0.25">
      <c r="B12940">
        <v>8</v>
      </c>
    </row>
    <row r="12941" spans="2:2" x14ac:dyDescent="0.25">
      <c r="B12941">
        <v>1</v>
      </c>
    </row>
    <row r="12942" spans="2:2" x14ac:dyDescent="0.25">
      <c r="B12942">
        <v>35</v>
      </c>
    </row>
    <row r="12943" spans="2:2" x14ac:dyDescent="0.25">
      <c r="B12943">
        <v>8</v>
      </c>
    </row>
    <row r="12944" spans="2:2" x14ac:dyDescent="0.25">
      <c r="B12944">
        <v>35</v>
      </c>
    </row>
    <row r="12945" spans="2:2" x14ac:dyDescent="0.25">
      <c r="B12945">
        <v>10</v>
      </c>
    </row>
    <row r="12946" spans="2:2" x14ac:dyDescent="0.25">
      <c r="B12946">
        <v>6</v>
      </c>
    </row>
    <row r="12947" spans="2:2" x14ac:dyDescent="0.25">
      <c r="B12947">
        <v>2</v>
      </c>
    </row>
    <row r="12948" spans="2:2" x14ac:dyDescent="0.25">
      <c r="B12948">
        <v>1</v>
      </c>
    </row>
    <row r="12949" spans="2:2" x14ac:dyDescent="0.25">
      <c r="B12949">
        <v>1</v>
      </c>
    </row>
    <row r="12950" spans="2:2" x14ac:dyDescent="0.25">
      <c r="B12950">
        <v>10</v>
      </c>
    </row>
    <row r="12951" spans="2:2" x14ac:dyDescent="0.25">
      <c r="B12951">
        <v>2</v>
      </c>
    </row>
    <row r="12952" spans="2:2" x14ac:dyDescent="0.25">
      <c r="B12952">
        <v>5</v>
      </c>
    </row>
    <row r="12953" spans="2:2" x14ac:dyDescent="0.25">
      <c r="B12953">
        <v>9</v>
      </c>
    </row>
    <row r="12954" spans="2:2" x14ac:dyDescent="0.25">
      <c r="B12954">
        <v>4</v>
      </c>
    </row>
    <row r="12955" spans="2:2" x14ac:dyDescent="0.25">
      <c r="B12955">
        <v>6</v>
      </c>
    </row>
    <row r="12956" spans="2:2" x14ac:dyDescent="0.25">
      <c r="B12956">
        <v>22</v>
      </c>
    </row>
    <row r="12957" spans="2:2" x14ac:dyDescent="0.25">
      <c r="B12957">
        <v>9</v>
      </c>
    </row>
    <row r="12958" spans="2:2" x14ac:dyDescent="0.25">
      <c r="B12958">
        <v>4</v>
      </c>
    </row>
    <row r="12959" spans="2:2" x14ac:dyDescent="0.25">
      <c r="B12959">
        <v>4</v>
      </c>
    </row>
    <row r="12960" spans="2:2" x14ac:dyDescent="0.25">
      <c r="B12960">
        <v>17</v>
      </c>
    </row>
    <row r="12961" spans="2:2" x14ac:dyDescent="0.25">
      <c r="B12961">
        <v>1</v>
      </c>
    </row>
    <row r="12962" spans="2:2" x14ac:dyDescent="0.25">
      <c r="B12962">
        <v>3</v>
      </c>
    </row>
    <row r="12963" spans="2:2" x14ac:dyDescent="0.25">
      <c r="B12963">
        <v>13</v>
      </c>
    </row>
    <row r="12964" spans="2:2" x14ac:dyDescent="0.25">
      <c r="B12964">
        <v>6</v>
      </c>
    </row>
    <row r="12965" spans="2:2" x14ac:dyDescent="0.25">
      <c r="B12965">
        <v>5</v>
      </c>
    </row>
    <row r="12966" spans="2:2" x14ac:dyDescent="0.25">
      <c r="B12966">
        <v>3</v>
      </c>
    </row>
    <row r="12967" spans="2:2" x14ac:dyDescent="0.25">
      <c r="B12967">
        <v>2</v>
      </c>
    </row>
    <row r="12968" spans="2:2" x14ac:dyDescent="0.25">
      <c r="B12968">
        <v>14</v>
      </c>
    </row>
    <row r="12969" spans="2:2" x14ac:dyDescent="0.25">
      <c r="B12969">
        <v>34</v>
      </c>
    </row>
    <row r="12970" spans="2:2" x14ac:dyDescent="0.25">
      <c r="B12970">
        <v>12</v>
      </c>
    </row>
    <row r="12971" spans="2:2" x14ac:dyDescent="0.25">
      <c r="B12971">
        <v>5</v>
      </c>
    </row>
    <row r="12972" spans="2:2" x14ac:dyDescent="0.25">
      <c r="B12972">
        <v>1</v>
      </c>
    </row>
    <row r="12973" spans="2:2" x14ac:dyDescent="0.25">
      <c r="B12973">
        <v>3</v>
      </c>
    </row>
    <row r="12974" spans="2:2" x14ac:dyDescent="0.25">
      <c r="B12974">
        <v>15</v>
      </c>
    </row>
    <row r="12975" spans="2:2" x14ac:dyDescent="0.25">
      <c r="B12975">
        <v>18</v>
      </c>
    </row>
    <row r="12976" spans="2:2" x14ac:dyDescent="0.25">
      <c r="B12976">
        <v>21</v>
      </c>
    </row>
    <row r="12977" spans="2:2" x14ac:dyDescent="0.25">
      <c r="B12977">
        <v>12</v>
      </c>
    </row>
    <row r="12978" spans="2:2" x14ac:dyDescent="0.25">
      <c r="B12978">
        <v>13</v>
      </c>
    </row>
    <row r="12979" spans="2:2" x14ac:dyDescent="0.25">
      <c r="B12979">
        <v>14</v>
      </c>
    </row>
    <row r="12980" spans="2:2" x14ac:dyDescent="0.25">
      <c r="B12980">
        <v>7</v>
      </c>
    </row>
    <row r="12981" spans="2:2" x14ac:dyDescent="0.25">
      <c r="B12981">
        <v>13</v>
      </c>
    </row>
    <row r="12982" spans="2:2" x14ac:dyDescent="0.25">
      <c r="B12982">
        <v>5</v>
      </c>
    </row>
    <row r="12983" spans="2:2" x14ac:dyDescent="0.25">
      <c r="B12983">
        <v>2</v>
      </c>
    </row>
    <row r="12984" spans="2:2" x14ac:dyDescent="0.25">
      <c r="B12984">
        <v>4</v>
      </c>
    </row>
    <row r="12985" spans="2:2" x14ac:dyDescent="0.25">
      <c r="B12985">
        <v>3</v>
      </c>
    </row>
    <row r="12986" spans="2:2" x14ac:dyDescent="0.25">
      <c r="B12986">
        <v>23</v>
      </c>
    </row>
    <row r="12987" spans="2:2" x14ac:dyDescent="0.25">
      <c r="B12987">
        <v>10</v>
      </c>
    </row>
    <row r="12988" spans="2:2" x14ac:dyDescent="0.25">
      <c r="B12988">
        <v>21</v>
      </c>
    </row>
    <row r="12989" spans="2:2" x14ac:dyDescent="0.25">
      <c r="B12989">
        <v>15</v>
      </c>
    </row>
    <row r="12990" spans="2:2" x14ac:dyDescent="0.25">
      <c r="B12990">
        <v>12</v>
      </c>
    </row>
    <row r="12991" spans="2:2" x14ac:dyDescent="0.25">
      <c r="B12991">
        <v>7</v>
      </c>
    </row>
    <row r="12992" spans="2:2" x14ac:dyDescent="0.25">
      <c r="B12992">
        <v>2</v>
      </c>
    </row>
    <row r="12993" spans="2:2" x14ac:dyDescent="0.25">
      <c r="B12993">
        <v>1</v>
      </c>
    </row>
    <row r="12994" spans="2:2" x14ac:dyDescent="0.25">
      <c r="B12994">
        <v>5</v>
      </c>
    </row>
    <row r="12995" spans="2:2" x14ac:dyDescent="0.25">
      <c r="B12995">
        <v>1</v>
      </c>
    </row>
    <row r="12996" spans="2:2" x14ac:dyDescent="0.25">
      <c r="B12996">
        <v>62</v>
      </c>
    </row>
    <row r="12997" spans="2:2" x14ac:dyDescent="0.25">
      <c r="B12997">
        <v>3</v>
      </c>
    </row>
    <row r="12998" spans="2:2" x14ac:dyDescent="0.25">
      <c r="B12998">
        <v>20</v>
      </c>
    </row>
    <row r="12999" spans="2:2" x14ac:dyDescent="0.25">
      <c r="B12999">
        <v>5</v>
      </c>
    </row>
    <row r="13000" spans="2:2" x14ac:dyDescent="0.25">
      <c r="B13000">
        <v>5</v>
      </c>
    </row>
    <row r="13001" spans="2:2" x14ac:dyDescent="0.25">
      <c r="B13001">
        <v>10</v>
      </c>
    </row>
    <row r="13002" spans="2:2" x14ac:dyDescent="0.25">
      <c r="B13002">
        <v>6</v>
      </c>
    </row>
    <row r="13003" spans="2:2" x14ac:dyDescent="0.25">
      <c r="B13003">
        <v>19</v>
      </c>
    </row>
    <row r="13004" spans="2:2" x14ac:dyDescent="0.25">
      <c r="B13004">
        <v>18</v>
      </c>
    </row>
    <row r="13005" spans="2:2" x14ac:dyDescent="0.25">
      <c r="B13005">
        <v>7</v>
      </c>
    </row>
    <row r="13006" spans="2:2" x14ac:dyDescent="0.25">
      <c r="B13006">
        <v>5</v>
      </c>
    </row>
    <row r="13007" spans="2:2" x14ac:dyDescent="0.25">
      <c r="B13007">
        <v>1</v>
      </c>
    </row>
    <row r="13008" spans="2:2" x14ac:dyDescent="0.25">
      <c r="B13008">
        <v>6</v>
      </c>
    </row>
    <row r="13009" spans="2:2" x14ac:dyDescent="0.25">
      <c r="B13009">
        <v>10</v>
      </c>
    </row>
    <row r="13010" spans="2:2" x14ac:dyDescent="0.25">
      <c r="B13010">
        <v>2</v>
      </c>
    </row>
    <row r="13011" spans="2:2" x14ac:dyDescent="0.25">
      <c r="B13011">
        <v>14</v>
      </c>
    </row>
    <row r="13012" spans="2:2" x14ac:dyDescent="0.25">
      <c r="B13012">
        <v>7</v>
      </c>
    </row>
    <row r="13013" spans="2:2" x14ac:dyDescent="0.25">
      <c r="B13013">
        <v>23</v>
      </c>
    </row>
    <row r="13014" spans="2:2" x14ac:dyDescent="0.25">
      <c r="B13014">
        <v>7</v>
      </c>
    </row>
    <row r="13015" spans="2:2" x14ac:dyDescent="0.25">
      <c r="B13015">
        <v>10</v>
      </c>
    </row>
    <row r="13016" spans="2:2" x14ac:dyDescent="0.25">
      <c r="B13016">
        <v>7</v>
      </c>
    </row>
    <row r="13017" spans="2:2" x14ac:dyDescent="0.25">
      <c r="B13017">
        <v>6</v>
      </c>
    </row>
    <row r="13018" spans="2:2" x14ac:dyDescent="0.25">
      <c r="B13018">
        <v>13</v>
      </c>
    </row>
    <row r="13019" spans="2:2" x14ac:dyDescent="0.25">
      <c r="B13019">
        <v>2</v>
      </c>
    </row>
    <row r="13020" spans="2:2" x14ac:dyDescent="0.25">
      <c r="B13020">
        <v>15</v>
      </c>
    </row>
    <row r="13021" spans="2:2" x14ac:dyDescent="0.25">
      <c r="B13021">
        <v>14</v>
      </c>
    </row>
    <row r="13022" spans="2:2" x14ac:dyDescent="0.25">
      <c r="B13022">
        <v>1</v>
      </c>
    </row>
    <row r="13023" spans="2:2" x14ac:dyDescent="0.25">
      <c r="B13023">
        <v>2</v>
      </c>
    </row>
    <row r="13024" spans="2:2" x14ac:dyDescent="0.25">
      <c r="B13024">
        <v>2</v>
      </c>
    </row>
    <row r="13025" spans="2:2" x14ac:dyDescent="0.25">
      <c r="B13025">
        <v>22</v>
      </c>
    </row>
    <row r="13026" spans="2:2" x14ac:dyDescent="0.25">
      <c r="B13026">
        <v>4</v>
      </c>
    </row>
    <row r="13027" spans="2:2" x14ac:dyDescent="0.25">
      <c r="B13027">
        <v>20</v>
      </c>
    </row>
    <row r="13028" spans="2:2" x14ac:dyDescent="0.25">
      <c r="B13028">
        <v>15</v>
      </c>
    </row>
    <row r="13029" spans="2:2" x14ac:dyDescent="0.25">
      <c r="B13029">
        <v>7</v>
      </c>
    </row>
    <row r="13030" spans="2:2" x14ac:dyDescent="0.25">
      <c r="B13030">
        <v>6</v>
      </c>
    </row>
    <row r="13031" spans="2:2" x14ac:dyDescent="0.25">
      <c r="B13031">
        <v>4</v>
      </c>
    </row>
    <row r="13032" spans="2:2" x14ac:dyDescent="0.25">
      <c r="B13032">
        <v>4</v>
      </c>
    </row>
    <row r="13033" spans="2:2" x14ac:dyDescent="0.25">
      <c r="B13033">
        <v>15</v>
      </c>
    </row>
    <row r="13034" spans="2:2" x14ac:dyDescent="0.25">
      <c r="B13034">
        <v>13</v>
      </c>
    </row>
    <row r="13035" spans="2:2" x14ac:dyDescent="0.25">
      <c r="B13035">
        <v>3</v>
      </c>
    </row>
    <row r="13036" spans="2:2" x14ac:dyDescent="0.25">
      <c r="B13036">
        <v>1</v>
      </c>
    </row>
    <row r="13037" spans="2:2" x14ac:dyDescent="0.25">
      <c r="B13037">
        <v>31</v>
      </c>
    </row>
    <row r="13038" spans="2:2" x14ac:dyDescent="0.25">
      <c r="B13038">
        <v>1</v>
      </c>
    </row>
    <row r="13039" spans="2:2" x14ac:dyDescent="0.25">
      <c r="B13039">
        <v>8</v>
      </c>
    </row>
    <row r="13040" spans="2:2" x14ac:dyDescent="0.25">
      <c r="B13040">
        <v>37</v>
      </c>
    </row>
    <row r="13041" spans="2:2" x14ac:dyDescent="0.25">
      <c r="B13041">
        <v>5</v>
      </c>
    </row>
    <row r="13042" spans="2:2" x14ac:dyDescent="0.25">
      <c r="B13042">
        <v>13</v>
      </c>
    </row>
    <row r="13043" spans="2:2" x14ac:dyDescent="0.25">
      <c r="B13043">
        <v>8</v>
      </c>
    </row>
    <row r="13044" spans="2:2" x14ac:dyDescent="0.25">
      <c r="B13044">
        <v>12</v>
      </c>
    </row>
    <row r="13045" spans="2:2" x14ac:dyDescent="0.25">
      <c r="B13045">
        <v>4</v>
      </c>
    </row>
    <row r="13046" spans="2:2" x14ac:dyDescent="0.25">
      <c r="B13046">
        <v>7</v>
      </c>
    </row>
    <row r="13047" spans="2:2" x14ac:dyDescent="0.25">
      <c r="B13047">
        <v>15</v>
      </c>
    </row>
    <row r="13048" spans="2:2" x14ac:dyDescent="0.25">
      <c r="B13048">
        <v>11</v>
      </c>
    </row>
    <row r="13049" spans="2:2" x14ac:dyDescent="0.25">
      <c r="B13049">
        <v>7</v>
      </c>
    </row>
    <row r="13050" spans="2:2" x14ac:dyDescent="0.25">
      <c r="B13050">
        <v>23</v>
      </c>
    </row>
    <row r="13051" spans="2:2" x14ac:dyDescent="0.25">
      <c r="B13051">
        <v>15</v>
      </c>
    </row>
    <row r="13052" spans="2:2" x14ac:dyDescent="0.25">
      <c r="B13052">
        <v>1</v>
      </c>
    </row>
    <row r="13053" spans="2:2" x14ac:dyDescent="0.25">
      <c r="B13053">
        <v>3</v>
      </c>
    </row>
    <row r="13054" spans="2:2" x14ac:dyDescent="0.25">
      <c r="B13054">
        <v>21</v>
      </c>
    </row>
    <row r="13055" spans="2:2" x14ac:dyDescent="0.25">
      <c r="B13055">
        <v>5</v>
      </c>
    </row>
    <row r="13056" spans="2:2" x14ac:dyDescent="0.25">
      <c r="B13056">
        <v>8</v>
      </c>
    </row>
    <row r="13057" spans="2:2" x14ac:dyDescent="0.25">
      <c r="B13057">
        <v>3</v>
      </c>
    </row>
    <row r="13058" spans="2:2" x14ac:dyDescent="0.25">
      <c r="B13058">
        <v>10</v>
      </c>
    </row>
    <row r="13059" spans="2:2" x14ac:dyDescent="0.25">
      <c r="B13059">
        <v>5</v>
      </c>
    </row>
    <row r="13060" spans="2:2" x14ac:dyDescent="0.25">
      <c r="B13060">
        <v>7</v>
      </c>
    </row>
    <row r="13061" spans="2:2" x14ac:dyDescent="0.25">
      <c r="B13061">
        <v>7</v>
      </c>
    </row>
    <row r="13062" spans="2:2" x14ac:dyDescent="0.25">
      <c r="B13062">
        <v>3</v>
      </c>
    </row>
    <row r="13063" spans="2:2" x14ac:dyDescent="0.25">
      <c r="B13063">
        <v>23</v>
      </c>
    </row>
    <row r="13064" spans="2:2" x14ac:dyDescent="0.25">
      <c r="B13064">
        <v>1</v>
      </c>
    </row>
    <row r="13065" spans="2:2" x14ac:dyDescent="0.25">
      <c r="B13065">
        <v>4</v>
      </c>
    </row>
    <row r="13066" spans="2:2" x14ac:dyDescent="0.25">
      <c r="B13066">
        <v>3</v>
      </c>
    </row>
    <row r="13067" spans="2:2" x14ac:dyDescent="0.25">
      <c r="B13067">
        <v>14</v>
      </c>
    </row>
    <row r="13068" spans="2:2" x14ac:dyDescent="0.25">
      <c r="B13068">
        <v>1</v>
      </c>
    </row>
    <row r="13069" spans="2:2" x14ac:dyDescent="0.25">
      <c r="B13069">
        <v>32</v>
      </c>
    </row>
    <row r="13070" spans="2:2" x14ac:dyDescent="0.25">
      <c r="B13070">
        <v>17</v>
      </c>
    </row>
    <row r="13071" spans="2:2" x14ac:dyDescent="0.25">
      <c r="B13071">
        <v>9</v>
      </c>
    </row>
    <row r="13072" spans="2:2" x14ac:dyDescent="0.25">
      <c r="B13072">
        <v>11</v>
      </c>
    </row>
    <row r="13073" spans="2:2" x14ac:dyDescent="0.25">
      <c r="B13073">
        <v>5</v>
      </c>
    </row>
    <row r="13074" spans="2:2" x14ac:dyDescent="0.25">
      <c r="B13074">
        <v>1</v>
      </c>
    </row>
    <row r="13075" spans="2:2" x14ac:dyDescent="0.25">
      <c r="B13075">
        <v>9</v>
      </c>
    </row>
    <row r="13076" spans="2:2" x14ac:dyDescent="0.25">
      <c r="B13076">
        <v>6</v>
      </c>
    </row>
    <row r="13077" spans="2:2" x14ac:dyDescent="0.25">
      <c r="B13077">
        <v>2</v>
      </c>
    </row>
    <row r="13078" spans="2:2" x14ac:dyDescent="0.25">
      <c r="B13078">
        <v>1</v>
      </c>
    </row>
    <row r="13079" spans="2:2" x14ac:dyDescent="0.25">
      <c r="B13079">
        <v>5</v>
      </c>
    </row>
    <row r="13080" spans="2:2" x14ac:dyDescent="0.25">
      <c r="B13080">
        <v>6</v>
      </c>
    </row>
    <row r="13081" spans="2:2" x14ac:dyDescent="0.25">
      <c r="B13081">
        <v>2</v>
      </c>
    </row>
    <row r="13082" spans="2:2" x14ac:dyDescent="0.25">
      <c r="B13082">
        <v>8</v>
      </c>
    </row>
    <row r="13083" spans="2:2" x14ac:dyDescent="0.25">
      <c r="B13083">
        <v>3</v>
      </c>
    </row>
    <row r="13084" spans="2:2" x14ac:dyDescent="0.25">
      <c r="B13084">
        <v>6</v>
      </c>
    </row>
    <row r="13085" spans="2:2" x14ac:dyDescent="0.25">
      <c r="B13085">
        <v>8</v>
      </c>
    </row>
    <row r="13086" spans="2:2" x14ac:dyDescent="0.25">
      <c r="B13086">
        <v>6</v>
      </c>
    </row>
    <row r="13087" spans="2:2" x14ac:dyDescent="0.25">
      <c r="B13087">
        <v>3</v>
      </c>
    </row>
    <row r="13088" spans="2:2" x14ac:dyDescent="0.25">
      <c r="B13088">
        <v>2</v>
      </c>
    </row>
    <row r="13089" spans="2:2" x14ac:dyDescent="0.25">
      <c r="B13089">
        <v>6</v>
      </c>
    </row>
    <row r="13090" spans="2:2" x14ac:dyDescent="0.25">
      <c r="B13090">
        <v>2</v>
      </c>
    </row>
    <row r="13091" spans="2:2" x14ac:dyDescent="0.25">
      <c r="B13091">
        <v>15</v>
      </c>
    </row>
    <row r="13092" spans="2:2" x14ac:dyDescent="0.25">
      <c r="B13092">
        <v>8</v>
      </c>
    </row>
    <row r="13093" spans="2:2" x14ac:dyDescent="0.25">
      <c r="B13093">
        <v>19</v>
      </c>
    </row>
    <row r="13094" spans="2:2" x14ac:dyDescent="0.25">
      <c r="B13094">
        <v>13</v>
      </c>
    </row>
    <row r="13095" spans="2:2" x14ac:dyDescent="0.25">
      <c r="B13095">
        <v>2</v>
      </c>
    </row>
    <row r="13096" spans="2:2" x14ac:dyDescent="0.25">
      <c r="B13096">
        <v>9</v>
      </c>
    </row>
    <row r="13097" spans="2:2" x14ac:dyDescent="0.25">
      <c r="B13097">
        <v>2</v>
      </c>
    </row>
    <row r="13098" spans="2:2" x14ac:dyDescent="0.25">
      <c r="B13098">
        <v>3</v>
      </c>
    </row>
    <row r="13099" spans="2:2" x14ac:dyDescent="0.25">
      <c r="B13099">
        <v>10</v>
      </c>
    </row>
    <row r="13100" spans="2:2" x14ac:dyDescent="0.25">
      <c r="B13100">
        <v>3</v>
      </c>
    </row>
    <row r="13101" spans="2:2" x14ac:dyDescent="0.25">
      <c r="B13101">
        <v>1</v>
      </c>
    </row>
    <row r="13102" spans="2:2" x14ac:dyDescent="0.25">
      <c r="B13102">
        <v>5</v>
      </c>
    </row>
    <row r="13103" spans="2:2" x14ac:dyDescent="0.25">
      <c r="B13103">
        <v>6</v>
      </c>
    </row>
    <row r="13104" spans="2:2" x14ac:dyDescent="0.25">
      <c r="B13104">
        <v>2</v>
      </c>
    </row>
    <row r="13105" spans="2:2" x14ac:dyDescent="0.25">
      <c r="B13105">
        <v>6</v>
      </c>
    </row>
    <row r="13106" spans="2:2" x14ac:dyDescent="0.25">
      <c r="B13106">
        <v>2</v>
      </c>
    </row>
    <row r="13107" spans="2:2" x14ac:dyDescent="0.25">
      <c r="B13107">
        <v>2</v>
      </c>
    </row>
    <row r="13108" spans="2:2" x14ac:dyDescent="0.25">
      <c r="B13108">
        <v>3</v>
      </c>
    </row>
    <row r="13109" spans="2:2" x14ac:dyDescent="0.25">
      <c r="B13109">
        <v>11</v>
      </c>
    </row>
    <row r="13110" spans="2:2" x14ac:dyDescent="0.25">
      <c r="B13110">
        <v>2</v>
      </c>
    </row>
    <row r="13111" spans="2:2" x14ac:dyDescent="0.25">
      <c r="B13111">
        <v>12</v>
      </c>
    </row>
    <row r="13112" spans="2:2" x14ac:dyDescent="0.25">
      <c r="B13112">
        <v>32</v>
      </c>
    </row>
    <row r="13113" spans="2:2" x14ac:dyDescent="0.25">
      <c r="B13113">
        <v>8</v>
      </c>
    </row>
    <row r="13114" spans="2:2" x14ac:dyDescent="0.25">
      <c r="B13114">
        <v>4</v>
      </c>
    </row>
    <row r="13115" spans="2:2" x14ac:dyDescent="0.25">
      <c r="B13115">
        <v>14</v>
      </c>
    </row>
    <row r="13116" spans="2:2" x14ac:dyDescent="0.25">
      <c r="B13116">
        <v>16</v>
      </c>
    </row>
    <row r="13117" spans="2:2" x14ac:dyDescent="0.25">
      <c r="B13117">
        <v>4</v>
      </c>
    </row>
    <row r="13118" spans="2:2" x14ac:dyDescent="0.25">
      <c r="B13118">
        <v>5</v>
      </c>
    </row>
    <row r="13119" spans="2:2" x14ac:dyDescent="0.25">
      <c r="B13119">
        <v>13</v>
      </c>
    </row>
    <row r="13120" spans="2:2" x14ac:dyDescent="0.25">
      <c r="B13120">
        <v>8</v>
      </c>
    </row>
    <row r="13121" spans="2:2" x14ac:dyDescent="0.25">
      <c r="B13121">
        <v>20</v>
      </c>
    </row>
    <row r="13122" spans="2:2" x14ac:dyDescent="0.25">
      <c r="B13122">
        <v>49</v>
      </c>
    </row>
    <row r="13123" spans="2:2" x14ac:dyDescent="0.25">
      <c r="B13123">
        <v>1</v>
      </c>
    </row>
    <row r="13124" spans="2:2" x14ac:dyDescent="0.25">
      <c r="B13124">
        <v>3</v>
      </c>
    </row>
    <row r="13125" spans="2:2" x14ac:dyDescent="0.25">
      <c r="B13125">
        <v>2</v>
      </c>
    </row>
    <row r="13126" spans="2:2" x14ac:dyDescent="0.25">
      <c r="B13126">
        <v>14</v>
      </c>
    </row>
    <row r="13127" spans="2:2" x14ac:dyDescent="0.25">
      <c r="B13127">
        <v>18</v>
      </c>
    </row>
    <row r="13128" spans="2:2" x14ac:dyDescent="0.25">
      <c r="B13128">
        <v>2</v>
      </c>
    </row>
    <row r="13129" spans="2:2" x14ac:dyDescent="0.25">
      <c r="B13129">
        <v>13</v>
      </c>
    </row>
    <row r="13130" spans="2:2" x14ac:dyDescent="0.25">
      <c r="B13130">
        <v>5</v>
      </c>
    </row>
    <row r="13131" spans="2:2" x14ac:dyDescent="0.25">
      <c r="B13131">
        <v>3</v>
      </c>
    </row>
    <row r="13132" spans="2:2" x14ac:dyDescent="0.25">
      <c r="B13132">
        <v>3</v>
      </c>
    </row>
    <row r="13133" spans="2:2" x14ac:dyDescent="0.25">
      <c r="B13133">
        <v>4</v>
      </c>
    </row>
    <row r="13134" spans="2:2" x14ac:dyDescent="0.25">
      <c r="B13134">
        <v>1</v>
      </c>
    </row>
    <row r="13135" spans="2:2" x14ac:dyDescent="0.25">
      <c r="B13135">
        <v>14</v>
      </c>
    </row>
    <row r="13136" spans="2:2" x14ac:dyDescent="0.25">
      <c r="B13136">
        <v>6</v>
      </c>
    </row>
    <row r="13137" spans="2:2" x14ac:dyDescent="0.25">
      <c r="B13137">
        <v>4</v>
      </c>
    </row>
    <row r="13138" spans="2:2" x14ac:dyDescent="0.25">
      <c r="B13138">
        <v>18</v>
      </c>
    </row>
    <row r="13139" spans="2:2" x14ac:dyDescent="0.25">
      <c r="B13139">
        <v>8</v>
      </c>
    </row>
    <row r="13140" spans="2:2" x14ac:dyDescent="0.25">
      <c r="B13140">
        <v>19</v>
      </c>
    </row>
    <row r="13141" spans="2:2" x14ac:dyDescent="0.25">
      <c r="B13141">
        <v>62</v>
      </c>
    </row>
    <row r="13142" spans="2:2" x14ac:dyDescent="0.25">
      <c r="B13142">
        <v>3</v>
      </c>
    </row>
    <row r="13143" spans="2:2" x14ac:dyDescent="0.25">
      <c r="B13143">
        <v>7</v>
      </c>
    </row>
    <row r="13144" spans="2:2" x14ac:dyDescent="0.25">
      <c r="B13144">
        <v>3</v>
      </c>
    </row>
    <row r="13145" spans="2:2" x14ac:dyDescent="0.25">
      <c r="B13145">
        <v>14</v>
      </c>
    </row>
    <row r="13146" spans="2:2" x14ac:dyDescent="0.25">
      <c r="B13146">
        <v>20</v>
      </c>
    </row>
    <row r="13147" spans="2:2" x14ac:dyDescent="0.25">
      <c r="B13147">
        <v>1</v>
      </c>
    </row>
    <row r="13148" spans="2:2" x14ac:dyDescent="0.25">
      <c r="B13148">
        <v>2</v>
      </c>
    </row>
    <row r="13149" spans="2:2" x14ac:dyDescent="0.25">
      <c r="B13149">
        <v>2</v>
      </c>
    </row>
    <row r="13150" spans="2:2" x14ac:dyDescent="0.25">
      <c r="B13150">
        <v>3</v>
      </c>
    </row>
    <row r="13151" spans="2:2" x14ac:dyDescent="0.25">
      <c r="B13151">
        <v>5</v>
      </c>
    </row>
    <row r="13152" spans="2:2" x14ac:dyDescent="0.25">
      <c r="B13152">
        <v>4</v>
      </c>
    </row>
    <row r="13153" spans="2:2" x14ac:dyDescent="0.25">
      <c r="B13153">
        <v>4</v>
      </c>
    </row>
    <row r="13154" spans="2:2" x14ac:dyDescent="0.25">
      <c r="B13154">
        <v>4</v>
      </c>
    </row>
    <row r="13155" spans="2:2" x14ac:dyDescent="0.25">
      <c r="B13155">
        <v>1</v>
      </c>
    </row>
    <row r="13156" spans="2:2" x14ac:dyDescent="0.25">
      <c r="B13156">
        <v>10</v>
      </c>
    </row>
    <row r="13157" spans="2:2" x14ac:dyDescent="0.25">
      <c r="B13157">
        <v>2</v>
      </c>
    </row>
    <row r="13158" spans="2:2" x14ac:dyDescent="0.25">
      <c r="B13158">
        <v>18</v>
      </c>
    </row>
    <row r="13159" spans="2:2" x14ac:dyDescent="0.25">
      <c r="B13159">
        <v>18</v>
      </c>
    </row>
    <row r="13160" spans="2:2" x14ac:dyDescent="0.25">
      <c r="B13160">
        <v>2</v>
      </c>
    </row>
    <row r="13161" spans="2:2" x14ac:dyDescent="0.25">
      <c r="B13161">
        <v>17</v>
      </c>
    </row>
    <row r="13162" spans="2:2" x14ac:dyDescent="0.25">
      <c r="B13162">
        <v>6</v>
      </c>
    </row>
    <row r="13163" spans="2:2" x14ac:dyDescent="0.25">
      <c r="B13163">
        <v>7</v>
      </c>
    </row>
    <row r="13164" spans="2:2" x14ac:dyDescent="0.25">
      <c r="B13164">
        <v>6</v>
      </c>
    </row>
    <row r="13165" spans="2:2" x14ac:dyDescent="0.25">
      <c r="B13165">
        <v>2</v>
      </c>
    </row>
    <row r="13166" spans="2:2" x14ac:dyDescent="0.25">
      <c r="B13166">
        <v>5</v>
      </c>
    </row>
    <row r="13167" spans="2:2" x14ac:dyDescent="0.25">
      <c r="B13167">
        <v>6</v>
      </c>
    </row>
    <row r="13168" spans="2:2" x14ac:dyDescent="0.25">
      <c r="B13168">
        <v>5</v>
      </c>
    </row>
    <row r="13169" spans="2:2" x14ac:dyDescent="0.25">
      <c r="B13169">
        <v>18</v>
      </c>
    </row>
    <row r="13170" spans="2:2" x14ac:dyDescent="0.25">
      <c r="B13170">
        <v>11</v>
      </c>
    </row>
    <row r="13171" spans="2:2" x14ac:dyDescent="0.25">
      <c r="B13171">
        <v>1</v>
      </c>
    </row>
    <row r="13172" spans="2:2" x14ac:dyDescent="0.25">
      <c r="B13172">
        <v>2</v>
      </c>
    </row>
    <row r="13173" spans="2:2" x14ac:dyDescent="0.25">
      <c r="B13173">
        <v>12</v>
      </c>
    </row>
    <row r="13174" spans="2:2" x14ac:dyDescent="0.25">
      <c r="B13174">
        <v>3</v>
      </c>
    </row>
    <row r="13175" spans="2:2" x14ac:dyDescent="0.25">
      <c r="B13175">
        <v>4</v>
      </c>
    </row>
    <row r="13176" spans="2:2" x14ac:dyDescent="0.25">
      <c r="B13176">
        <v>1</v>
      </c>
    </row>
    <row r="13177" spans="2:2" x14ac:dyDescent="0.25">
      <c r="B13177">
        <v>25</v>
      </c>
    </row>
    <row r="13178" spans="2:2" x14ac:dyDescent="0.25">
      <c r="B13178">
        <v>11</v>
      </c>
    </row>
    <row r="13179" spans="2:2" x14ac:dyDescent="0.25">
      <c r="B13179">
        <v>15</v>
      </c>
    </row>
    <row r="13180" spans="2:2" x14ac:dyDescent="0.25">
      <c r="B13180">
        <v>2</v>
      </c>
    </row>
    <row r="13181" spans="2:2" x14ac:dyDescent="0.25">
      <c r="B13181">
        <v>1</v>
      </c>
    </row>
    <row r="13182" spans="2:2" x14ac:dyDescent="0.25">
      <c r="B13182">
        <v>1</v>
      </c>
    </row>
    <row r="13183" spans="2:2" x14ac:dyDescent="0.25">
      <c r="B13183">
        <v>2</v>
      </c>
    </row>
    <row r="13184" spans="2:2" x14ac:dyDescent="0.25">
      <c r="B13184">
        <v>4</v>
      </c>
    </row>
    <row r="13185" spans="2:2" x14ac:dyDescent="0.25">
      <c r="B13185">
        <v>2</v>
      </c>
    </row>
    <row r="13186" spans="2:2" x14ac:dyDescent="0.25">
      <c r="B13186">
        <v>22</v>
      </c>
    </row>
    <row r="13187" spans="2:2" x14ac:dyDescent="0.25">
      <c r="B13187">
        <v>2</v>
      </c>
    </row>
    <row r="13188" spans="2:2" x14ac:dyDescent="0.25">
      <c r="B13188">
        <v>12</v>
      </c>
    </row>
    <row r="13189" spans="2:2" x14ac:dyDescent="0.25">
      <c r="B13189">
        <v>18</v>
      </c>
    </row>
    <row r="13190" spans="2:2" x14ac:dyDescent="0.25">
      <c r="B13190">
        <v>4</v>
      </c>
    </row>
    <row r="13191" spans="2:2" x14ac:dyDescent="0.25">
      <c r="B13191">
        <v>17</v>
      </c>
    </row>
    <row r="13192" spans="2:2" x14ac:dyDescent="0.25">
      <c r="B13192">
        <v>3</v>
      </c>
    </row>
    <row r="13193" spans="2:2" x14ac:dyDescent="0.25">
      <c r="B13193">
        <v>15</v>
      </c>
    </row>
    <row r="13194" spans="2:2" x14ac:dyDescent="0.25">
      <c r="B13194">
        <v>2</v>
      </c>
    </row>
    <row r="13195" spans="2:2" x14ac:dyDescent="0.25">
      <c r="B13195">
        <v>1</v>
      </c>
    </row>
    <row r="13196" spans="2:2" x14ac:dyDescent="0.25">
      <c r="B13196">
        <v>15</v>
      </c>
    </row>
    <row r="13197" spans="2:2" x14ac:dyDescent="0.25">
      <c r="B13197">
        <v>3</v>
      </c>
    </row>
    <row r="13198" spans="2:2" x14ac:dyDescent="0.25">
      <c r="B13198">
        <v>7</v>
      </c>
    </row>
    <row r="13199" spans="2:2" x14ac:dyDescent="0.25">
      <c r="B13199">
        <v>2</v>
      </c>
    </row>
    <row r="13200" spans="2:2" x14ac:dyDescent="0.25">
      <c r="B13200">
        <v>1</v>
      </c>
    </row>
    <row r="13201" spans="2:2" x14ac:dyDescent="0.25">
      <c r="B13201">
        <v>4</v>
      </c>
    </row>
    <row r="13202" spans="2:2" x14ac:dyDescent="0.25">
      <c r="B13202">
        <v>22</v>
      </c>
    </row>
    <row r="13203" spans="2:2" x14ac:dyDescent="0.25">
      <c r="B13203">
        <v>10</v>
      </c>
    </row>
    <row r="13204" spans="2:2" x14ac:dyDescent="0.25">
      <c r="B13204">
        <v>1</v>
      </c>
    </row>
    <row r="13205" spans="2:2" x14ac:dyDescent="0.25">
      <c r="B13205">
        <v>1</v>
      </c>
    </row>
    <row r="13206" spans="2:2" x14ac:dyDescent="0.25">
      <c r="B13206">
        <v>12</v>
      </c>
    </row>
    <row r="13207" spans="2:2" x14ac:dyDescent="0.25">
      <c r="B13207">
        <v>4</v>
      </c>
    </row>
    <row r="13208" spans="2:2" x14ac:dyDescent="0.25">
      <c r="B13208">
        <v>32</v>
      </c>
    </row>
    <row r="13209" spans="2:2" x14ac:dyDescent="0.25">
      <c r="B13209">
        <v>5</v>
      </c>
    </row>
    <row r="13210" spans="2:2" x14ac:dyDescent="0.25">
      <c r="B13210">
        <v>18</v>
      </c>
    </row>
    <row r="13211" spans="2:2" x14ac:dyDescent="0.25">
      <c r="B13211">
        <v>5</v>
      </c>
    </row>
    <row r="13212" spans="2:2" x14ac:dyDescent="0.25">
      <c r="B13212">
        <v>2</v>
      </c>
    </row>
    <row r="13213" spans="2:2" x14ac:dyDescent="0.25">
      <c r="B13213">
        <v>10</v>
      </c>
    </row>
    <row r="13214" spans="2:2" x14ac:dyDescent="0.25">
      <c r="B13214">
        <v>5</v>
      </c>
    </row>
    <row r="13215" spans="2:2" x14ac:dyDescent="0.25">
      <c r="B13215">
        <v>32</v>
      </c>
    </row>
    <row r="13216" spans="2:2" x14ac:dyDescent="0.25">
      <c r="B13216">
        <v>1</v>
      </c>
    </row>
    <row r="13217" spans="2:2" x14ac:dyDescent="0.25">
      <c r="B13217">
        <v>5</v>
      </c>
    </row>
    <row r="13218" spans="2:2" x14ac:dyDescent="0.25">
      <c r="B13218">
        <v>55</v>
      </c>
    </row>
    <row r="13219" spans="2:2" x14ac:dyDescent="0.25">
      <c r="B13219">
        <v>35</v>
      </c>
    </row>
    <row r="13220" spans="2:2" x14ac:dyDescent="0.25">
      <c r="B13220">
        <v>1</v>
      </c>
    </row>
    <row r="13221" spans="2:2" x14ac:dyDescent="0.25">
      <c r="B13221">
        <v>3</v>
      </c>
    </row>
    <row r="13222" spans="2:2" x14ac:dyDescent="0.25">
      <c r="B13222">
        <v>5</v>
      </c>
    </row>
    <row r="13223" spans="2:2" x14ac:dyDescent="0.25">
      <c r="B13223">
        <v>14</v>
      </c>
    </row>
    <row r="13224" spans="2:2" x14ac:dyDescent="0.25">
      <c r="B13224">
        <v>12</v>
      </c>
    </row>
    <row r="13225" spans="2:2" x14ac:dyDescent="0.25">
      <c r="B13225">
        <v>1</v>
      </c>
    </row>
    <row r="13226" spans="2:2" x14ac:dyDescent="0.25">
      <c r="B13226">
        <v>11</v>
      </c>
    </row>
    <row r="13227" spans="2:2" x14ac:dyDescent="0.25">
      <c r="B13227">
        <v>1</v>
      </c>
    </row>
    <row r="13228" spans="2:2" x14ac:dyDescent="0.25">
      <c r="B13228">
        <v>19</v>
      </c>
    </row>
    <row r="13229" spans="2:2" x14ac:dyDescent="0.25">
      <c r="B13229">
        <v>10</v>
      </c>
    </row>
    <row r="13230" spans="2:2" x14ac:dyDescent="0.25">
      <c r="B13230">
        <v>2</v>
      </c>
    </row>
    <row r="13231" spans="2:2" x14ac:dyDescent="0.25">
      <c r="B13231">
        <v>4</v>
      </c>
    </row>
    <row r="13232" spans="2:2" x14ac:dyDescent="0.25">
      <c r="B13232">
        <v>13</v>
      </c>
    </row>
    <row r="13233" spans="2:2" x14ac:dyDescent="0.25">
      <c r="B13233">
        <v>5</v>
      </c>
    </row>
    <row r="13234" spans="2:2" x14ac:dyDescent="0.25">
      <c r="B13234">
        <v>1</v>
      </c>
    </row>
    <row r="13235" spans="2:2" x14ac:dyDescent="0.25">
      <c r="B13235">
        <v>4</v>
      </c>
    </row>
    <row r="13236" spans="2:2" x14ac:dyDescent="0.25">
      <c r="B13236">
        <v>3</v>
      </c>
    </row>
    <row r="13237" spans="2:2" x14ac:dyDescent="0.25">
      <c r="B13237">
        <v>1</v>
      </c>
    </row>
    <row r="13238" spans="2:2" x14ac:dyDescent="0.25">
      <c r="B13238">
        <v>5</v>
      </c>
    </row>
    <row r="13239" spans="2:2" x14ac:dyDescent="0.25">
      <c r="B13239">
        <v>2</v>
      </c>
    </row>
    <row r="13240" spans="2:2" x14ac:dyDescent="0.25">
      <c r="B13240">
        <v>17</v>
      </c>
    </row>
    <row r="13241" spans="2:2" x14ac:dyDescent="0.25">
      <c r="B13241">
        <v>3</v>
      </c>
    </row>
    <row r="13242" spans="2:2" x14ac:dyDescent="0.25">
      <c r="B13242">
        <v>10</v>
      </c>
    </row>
    <row r="13243" spans="2:2" x14ac:dyDescent="0.25">
      <c r="B13243">
        <v>3</v>
      </c>
    </row>
    <row r="13244" spans="2:2" x14ac:dyDescent="0.25">
      <c r="B13244">
        <v>3</v>
      </c>
    </row>
    <row r="13245" spans="2:2" x14ac:dyDescent="0.25">
      <c r="B13245">
        <v>5</v>
      </c>
    </row>
    <row r="13246" spans="2:2" x14ac:dyDescent="0.25">
      <c r="B13246">
        <v>4</v>
      </c>
    </row>
    <row r="13247" spans="2:2" x14ac:dyDescent="0.25">
      <c r="B13247">
        <v>1</v>
      </c>
    </row>
    <row r="13248" spans="2:2" x14ac:dyDescent="0.25">
      <c r="B13248">
        <v>49</v>
      </c>
    </row>
    <row r="13249" spans="2:2" x14ac:dyDescent="0.25">
      <c r="B13249">
        <v>23</v>
      </c>
    </row>
    <row r="13250" spans="2:2" x14ac:dyDescent="0.25">
      <c r="B13250">
        <v>2</v>
      </c>
    </row>
    <row r="13251" spans="2:2" x14ac:dyDescent="0.25">
      <c r="B13251">
        <v>10</v>
      </c>
    </row>
    <row r="13252" spans="2:2" x14ac:dyDescent="0.25">
      <c r="B13252">
        <v>2</v>
      </c>
    </row>
    <row r="13253" spans="2:2" x14ac:dyDescent="0.25">
      <c r="B13253">
        <v>17</v>
      </c>
    </row>
    <row r="13254" spans="2:2" x14ac:dyDescent="0.25">
      <c r="B13254">
        <v>1</v>
      </c>
    </row>
    <row r="13255" spans="2:2" x14ac:dyDescent="0.25">
      <c r="B13255">
        <v>1</v>
      </c>
    </row>
    <row r="13256" spans="2:2" x14ac:dyDescent="0.25">
      <c r="B13256">
        <v>1</v>
      </c>
    </row>
    <row r="13257" spans="2:2" x14ac:dyDescent="0.25">
      <c r="B13257">
        <v>19</v>
      </c>
    </row>
    <row r="13258" spans="2:2" x14ac:dyDescent="0.25">
      <c r="B13258">
        <v>8</v>
      </c>
    </row>
    <row r="13259" spans="2:2" x14ac:dyDescent="0.25">
      <c r="B13259">
        <v>6</v>
      </c>
    </row>
    <row r="13260" spans="2:2" x14ac:dyDescent="0.25">
      <c r="B13260">
        <v>13</v>
      </c>
    </row>
    <row r="13261" spans="2:2" x14ac:dyDescent="0.25">
      <c r="B13261">
        <v>4</v>
      </c>
    </row>
    <row r="13262" spans="2:2" x14ac:dyDescent="0.25">
      <c r="B13262">
        <v>3</v>
      </c>
    </row>
    <row r="13263" spans="2:2" x14ac:dyDescent="0.25">
      <c r="B13263">
        <v>4</v>
      </c>
    </row>
    <row r="13264" spans="2:2" x14ac:dyDescent="0.25">
      <c r="B13264">
        <v>10</v>
      </c>
    </row>
    <row r="13265" spans="2:2" x14ac:dyDescent="0.25">
      <c r="B13265">
        <v>5</v>
      </c>
    </row>
    <row r="13266" spans="2:2" x14ac:dyDescent="0.25">
      <c r="B13266">
        <v>5</v>
      </c>
    </row>
    <row r="13267" spans="2:2" x14ac:dyDescent="0.25">
      <c r="B13267">
        <v>5</v>
      </c>
    </row>
    <row r="13268" spans="2:2" x14ac:dyDescent="0.25">
      <c r="B13268">
        <v>2</v>
      </c>
    </row>
    <row r="13269" spans="2:2" x14ac:dyDescent="0.25">
      <c r="B13269">
        <v>15</v>
      </c>
    </row>
    <row r="13270" spans="2:2" x14ac:dyDescent="0.25">
      <c r="B13270">
        <v>13</v>
      </c>
    </row>
    <row r="13271" spans="2:2" x14ac:dyDescent="0.25">
      <c r="B13271">
        <v>49</v>
      </c>
    </row>
    <row r="13272" spans="2:2" x14ac:dyDescent="0.25">
      <c r="B13272">
        <v>10</v>
      </c>
    </row>
    <row r="13273" spans="2:2" x14ac:dyDescent="0.25">
      <c r="B13273">
        <v>3</v>
      </c>
    </row>
    <row r="13274" spans="2:2" x14ac:dyDescent="0.25">
      <c r="B13274">
        <v>25</v>
      </c>
    </row>
    <row r="13275" spans="2:2" x14ac:dyDescent="0.25">
      <c r="B13275">
        <v>3</v>
      </c>
    </row>
    <row r="13276" spans="2:2" x14ac:dyDescent="0.25">
      <c r="B13276">
        <v>3</v>
      </c>
    </row>
    <row r="13277" spans="2:2" x14ac:dyDescent="0.25">
      <c r="B13277">
        <v>18</v>
      </c>
    </row>
    <row r="13278" spans="2:2" x14ac:dyDescent="0.25">
      <c r="B13278">
        <v>1</v>
      </c>
    </row>
    <row r="13279" spans="2:2" x14ac:dyDescent="0.25">
      <c r="B13279">
        <v>12</v>
      </c>
    </row>
    <row r="13280" spans="2:2" x14ac:dyDescent="0.25">
      <c r="B13280">
        <v>16</v>
      </c>
    </row>
    <row r="13281" spans="2:2" x14ac:dyDescent="0.25">
      <c r="B13281">
        <v>55</v>
      </c>
    </row>
    <row r="13282" spans="2:2" x14ac:dyDescent="0.25">
      <c r="B13282">
        <v>3</v>
      </c>
    </row>
    <row r="13283" spans="2:2" x14ac:dyDescent="0.25">
      <c r="B13283">
        <v>25</v>
      </c>
    </row>
    <row r="13284" spans="2:2" x14ac:dyDescent="0.25">
      <c r="B13284">
        <v>39</v>
      </c>
    </row>
    <row r="13285" spans="2:2" x14ac:dyDescent="0.25">
      <c r="B13285">
        <v>20</v>
      </c>
    </row>
    <row r="13286" spans="2:2" x14ac:dyDescent="0.25">
      <c r="B13286">
        <v>7</v>
      </c>
    </row>
    <row r="13287" spans="2:2" x14ac:dyDescent="0.25">
      <c r="B13287">
        <v>9</v>
      </c>
    </row>
    <row r="13288" spans="2:2" x14ac:dyDescent="0.25">
      <c r="B13288">
        <v>3</v>
      </c>
    </row>
    <row r="13289" spans="2:2" x14ac:dyDescent="0.25">
      <c r="B13289">
        <v>7</v>
      </c>
    </row>
    <row r="13290" spans="2:2" x14ac:dyDescent="0.25">
      <c r="B13290">
        <v>5</v>
      </c>
    </row>
    <row r="13291" spans="2:2" x14ac:dyDescent="0.25">
      <c r="B13291">
        <v>15</v>
      </c>
    </row>
    <row r="13292" spans="2:2" x14ac:dyDescent="0.25">
      <c r="B13292">
        <v>2</v>
      </c>
    </row>
    <row r="13293" spans="2:2" x14ac:dyDescent="0.25">
      <c r="B13293">
        <v>4</v>
      </c>
    </row>
    <row r="13294" spans="2:2" x14ac:dyDescent="0.25">
      <c r="B13294">
        <v>1</v>
      </c>
    </row>
    <row r="13295" spans="2:2" x14ac:dyDescent="0.25">
      <c r="B13295">
        <v>37</v>
      </c>
    </row>
    <row r="13296" spans="2:2" x14ac:dyDescent="0.25">
      <c r="B13296">
        <v>12</v>
      </c>
    </row>
    <row r="13297" spans="2:2" x14ac:dyDescent="0.25">
      <c r="B13297">
        <v>2</v>
      </c>
    </row>
    <row r="13298" spans="2:2" x14ac:dyDescent="0.25">
      <c r="B13298">
        <v>18</v>
      </c>
    </row>
    <row r="13299" spans="2:2" x14ac:dyDescent="0.25">
      <c r="B13299">
        <v>1</v>
      </c>
    </row>
    <row r="13300" spans="2:2" x14ac:dyDescent="0.25">
      <c r="B13300">
        <v>1</v>
      </c>
    </row>
    <row r="13301" spans="2:2" x14ac:dyDescent="0.25">
      <c r="B13301">
        <v>9</v>
      </c>
    </row>
    <row r="13302" spans="2:2" x14ac:dyDescent="0.25">
      <c r="B13302">
        <v>5</v>
      </c>
    </row>
    <row r="13303" spans="2:2" x14ac:dyDescent="0.25">
      <c r="B13303">
        <v>4</v>
      </c>
    </row>
    <row r="13304" spans="2:2" x14ac:dyDescent="0.25">
      <c r="B13304">
        <v>4</v>
      </c>
    </row>
    <row r="13305" spans="2:2" x14ac:dyDescent="0.25">
      <c r="B13305">
        <v>15</v>
      </c>
    </row>
    <row r="13306" spans="2:2" x14ac:dyDescent="0.25">
      <c r="B13306">
        <v>3</v>
      </c>
    </row>
    <row r="13307" spans="2:2" x14ac:dyDescent="0.25">
      <c r="B13307">
        <v>3</v>
      </c>
    </row>
    <row r="13308" spans="2:2" x14ac:dyDescent="0.25">
      <c r="B13308">
        <v>4</v>
      </c>
    </row>
    <row r="13309" spans="2:2" x14ac:dyDescent="0.25">
      <c r="B13309">
        <v>5</v>
      </c>
    </row>
    <row r="13310" spans="2:2" x14ac:dyDescent="0.25">
      <c r="B13310">
        <v>13</v>
      </c>
    </row>
    <row r="13311" spans="2:2" x14ac:dyDescent="0.25">
      <c r="B13311">
        <v>37</v>
      </c>
    </row>
    <row r="13312" spans="2:2" x14ac:dyDescent="0.25">
      <c r="B13312">
        <v>4</v>
      </c>
    </row>
    <row r="13313" spans="2:2" x14ac:dyDescent="0.25">
      <c r="B13313">
        <v>13</v>
      </c>
    </row>
    <row r="13314" spans="2:2" x14ac:dyDescent="0.25">
      <c r="B13314">
        <v>10</v>
      </c>
    </row>
    <row r="13315" spans="2:2" x14ac:dyDescent="0.25">
      <c r="B13315">
        <v>14</v>
      </c>
    </row>
    <row r="13316" spans="2:2" x14ac:dyDescent="0.25">
      <c r="B13316">
        <v>6</v>
      </c>
    </row>
    <row r="13317" spans="2:2" x14ac:dyDescent="0.25">
      <c r="B13317">
        <v>3</v>
      </c>
    </row>
    <row r="13318" spans="2:2" x14ac:dyDescent="0.25">
      <c r="B13318">
        <v>11</v>
      </c>
    </row>
    <row r="13319" spans="2:2" x14ac:dyDescent="0.25">
      <c r="B13319">
        <v>3</v>
      </c>
    </row>
    <row r="13320" spans="2:2" x14ac:dyDescent="0.25">
      <c r="B13320">
        <v>7</v>
      </c>
    </row>
    <row r="13321" spans="2:2" x14ac:dyDescent="0.25">
      <c r="B13321">
        <v>4</v>
      </c>
    </row>
    <row r="13322" spans="2:2" x14ac:dyDescent="0.25">
      <c r="B13322">
        <v>6</v>
      </c>
    </row>
    <row r="13323" spans="2:2" x14ac:dyDescent="0.25">
      <c r="B13323">
        <v>2</v>
      </c>
    </row>
    <row r="13324" spans="2:2" x14ac:dyDescent="0.25">
      <c r="B13324">
        <v>4</v>
      </c>
    </row>
    <row r="13325" spans="2:2" x14ac:dyDescent="0.25">
      <c r="B13325">
        <v>6</v>
      </c>
    </row>
    <row r="13326" spans="2:2" x14ac:dyDescent="0.25">
      <c r="B13326">
        <v>18</v>
      </c>
    </row>
    <row r="13327" spans="2:2" x14ac:dyDescent="0.25">
      <c r="B13327">
        <v>17</v>
      </c>
    </row>
    <row r="13328" spans="2:2" x14ac:dyDescent="0.25">
      <c r="B13328">
        <v>7</v>
      </c>
    </row>
    <row r="13329" spans="2:2" x14ac:dyDescent="0.25">
      <c r="B13329">
        <v>4</v>
      </c>
    </row>
    <row r="13330" spans="2:2" x14ac:dyDescent="0.25">
      <c r="B13330">
        <v>17</v>
      </c>
    </row>
    <row r="13331" spans="2:2" x14ac:dyDescent="0.25">
      <c r="B13331">
        <v>18</v>
      </c>
    </row>
    <row r="13332" spans="2:2" x14ac:dyDescent="0.25">
      <c r="B13332">
        <v>12</v>
      </c>
    </row>
    <row r="13333" spans="2:2" x14ac:dyDescent="0.25">
      <c r="B13333">
        <v>1</v>
      </c>
    </row>
    <row r="13334" spans="2:2" x14ac:dyDescent="0.25">
      <c r="B13334">
        <v>3</v>
      </c>
    </row>
    <row r="13335" spans="2:2" x14ac:dyDescent="0.25">
      <c r="B13335">
        <v>11</v>
      </c>
    </row>
    <row r="13336" spans="2:2" x14ac:dyDescent="0.25">
      <c r="B13336">
        <v>10</v>
      </c>
    </row>
    <row r="13337" spans="2:2" x14ac:dyDescent="0.25">
      <c r="B13337">
        <v>14</v>
      </c>
    </row>
    <row r="13338" spans="2:2" x14ac:dyDescent="0.25">
      <c r="B13338">
        <v>19</v>
      </c>
    </row>
    <row r="13339" spans="2:2" x14ac:dyDescent="0.25">
      <c r="B13339">
        <v>4</v>
      </c>
    </row>
    <row r="13340" spans="2:2" x14ac:dyDescent="0.25">
      <c r="B13340">
        <v>1</v>
      </c>
    </row>
    <row r="13341" spans="2:2" x14ac:dyDescent="0.25">
      <c r="B13341">
        <v>1</v>
      </c>
    </row>
    <row r="13342" spans="2:2" x14ac:dyDescent="0.25">
      <c r="B13342">
        <v>1</v>
      </c>
    </row>
    <row r="13343" spans="2:2" x14ac:dyDescent="0.25">
      <c r="B13343">
        <v>2</v>
      </c>
    </row>
    <row r="13344" spans="2:2" x14ac:dyDescent="0.25">
      <c r="B13344">
        <v>29</v>
      </c>
    </row>
    <row r="13345" spans="2:2" x14ac:dyDescent="0.25">
      <c r="B13345">
        <v>6</v>
      </c>
    </row>
    <row r="13346" spans="2:2" x14ac:dyDescent="0.25">
      <c r="B13346">
        <v>12</v>
      </c>
    </row>
    <row r="13347" spans="2:2" x14ac:dyDescent="0.25">
      <c r="B13347">
        <v>10</v>
      </c>
    </row>
    <row r="13348" spans="2:2" x14ac:dyDescent="0.25">
      <c r="B13348">
        <v>3</v>
      </c>
    </row>
    <row r="13349" spans="2:2" x14ac:dyDescent="0.25">
      <c r="B13349">
        <v>1</v>
      </c>
    </row>
    <row r="13350" spans="2:2" x14ac:dyDescent="0.25">
      <c r="B13350">
        <v>7</v>
      </c>
    </row>
    <row r="13351" spans="2:2" x14ac:dyDescent="0.25">
      <c r="B13351">
        <v>15</v>
      </c>
    </row>
    <row r="13352" spans="2:2" x14ac:dyDescent="0.25">
      <c r="B13352">
        <v>13</v>
      </c>
    </row>
    <row r="13353" spans="2:2" x14ac:dyDescent="0.25">
      <c r="B13353">
        <v>6</v>
      </c>
    </row>
    <row r="13354" spans="2:2" x14ac:dyDescent="0.25">
      <c r="B13354">
        <v>2</v>
      </c>
    </row>
    <row r="13355" spans="2:2" x14ac:dyDescent="0.25">
      <c r="B13355">
        <v>2</v>
      </c>
    </row>
    <row r="13356" spans="2:2" x14ac:dyDescent="0.25">
      <c r="B13356">
        <v>15</v>
      </c>
    </row>
    <row r="13357" spans="2:2" x14ac:dyDescent="0.25">
      <c r="B13357">
        <v>2</v>
      </c>
    </row>
    <row r="13358" spans="2:2" x14ac:dyDescent="0.25">
      <c r="B13358">
        <v>2</v>
      </c>
    </row>
    <row r="13359" spans="2:2" x14ac:dyDescent="0.25">
      <c r="B13359">
        <v>13</v>
      </c>
    </row>
    <row r="13360" spans="2:2" x14ac:dyDescent="0.25">
      <c r="B13360">
        <v>8</v>
      </c>
    </row>
    <row r="13361" spans="2:2" x14ac:dyDescent="0.25">
      <c r="B13361">
        <v>1</v>
      </c>
    </row>
    <row r="13362" spans="2:2" x14ac:dyDescent="0.25">
      <c r="B13362">
        <v>7</v>
      </c>
    </row>
    <row r="13363" spans="2:2" x14ac:dyDescent="0.25">
      <c r="B13363">
        <v>1</v>
      </c>
    </row>
    <row r="13364" spans="2:2" x14ac:dyDescent="0.25">
      <c r="B13364">
        <v>20</v>
      </c>
    </row>
    <row r="13365" spans="2:2" x14ac:dyDescent="0.25">
      <c r="B13365">
        <v>13</v>
      </c>
    </row>
    <row r="13366" spans="2:2" x14ac:dyDescent="0.25">
      <c r="B13366">
        <v>1</v>
      </c>
    </row>
    <row r="13367" spans="2:2" x14ac:dyDescent="0.25">
      <c r="B13367">
        <v>1</v>
      </c>
    </row>
    <row r="13368" spans="2:2" x14ac:dyDescent="0.25">
      <c r="B13368">
        <v>16</v>
      </c>
    </row>
    <row r="13369" spans="2:2" x14ac:dyDescent="0.25">
      <c r="B13369">
        <v>62</v>
      </c>
    </row>
    <row r="13370" spans="2:2" x14ac:dyDescent="0.25">
      <c r="B13370">
        <v>19</v>
      </c>
    </row>
    <row r="13371" spans="2:2" x14ac:dyDescent="0.25">
      <c r="B13371">
        <v>5</v>
      </c>
    </row>
    <row r="13372" spans="2:2" x14ac:dyDescent="0.25">
      <c r="B13372">
        <v>3</v>
      </c>
    </row>
    <row r="13373" spans="2:2" x14ac:dyDescent="0.25">
      <c r="B13373">
        <v>1</v>
      </c>
    </row>
    <row r="13374" spans="2:2" x14ac:dyDescent="0.25">
      <c r="B13374">
        <v>5</v>
      </c>
    </row>
    <row r="13375" spans="2:2" x14ac:dyDescent="0.25">
      <c r="B13375">
        <v>11</v>
      </c>
    </row>
    <row r="13376" spans="2:2" x14ac:dyDescent="0.25">
      <c r="B13376">
        <v>1</v>
      </c>
    </row>
    <row r="13377" spans="2:2" x14ac:dyDescent="0.25">
      <c r="B13377">
        <v>4</v>
      </c>
    </row>
    <row r="13378" spans="2:2" x14ac:dyDescent="0.25">
      <c r="B13378">
        <v>15</v>
      </c>
    </row>
    <row r="13379" spans="2:2" x14ac:dyDescent="0.25">
      <c r="B13379">
        <v>32</v>
      </c>
    </row>
    <row r="13380" spans="2:2" x14ac:dyDescent="0.25">
      <c r="B13380">
        <v>14</v>
      </c>
    </row>
    <row r="13381" spans="2:2" x14ac:dyDescent="0.25">
      <c r="B13381">
        <v>1</v>
      </c>
    </row>
    <row r="13382" spans="2:2" x14ac:dyDescent="0.25">
      <c r="B13382">
        <v>2</v>
      </c>
    </row>
    <row r="13383" spans="2:2" x14ac:dyDescent="0.25">
      <c r="B13383">
        <v>17</v>
      </c>
    </row>
    <row r="13384" spans="2:2" x14ac:dyDescent="0.25">
      <c r="B13384">
        <v>7</v>
      </c>
    </row>
    <row r="13385" spans="2:2" x14ac:dyDescent="0.25">
      <c r="B13385">
        <v>13</v>
      </c>
    </row>
    <row r="13386" spans="2:2" x14ac:dyDescent="0.25">
      <c r="B13386">
        <v>15</v>
      </c>
    </row>
    <row r="13387" spans="2:2" x14ac:dyDescent="0.25">
      <c r="B13387">
        <v>32</v>
      </c>
    </row>
    <row r="13388" spans="2:2" x14ac:dyDescent="0.25">
      <c r="B13388">
        <v>4</v>
      </c>
    </row>
    <row r="13389" spans="2:2" x14ac:dyDescent="0.25">
      <c r="B13389">
        <v>26</v>
      </c>
    </row>
    <row r="13390" spans="2:2" x14ac:dyDescent="0.25">
      <c r="B13390">
        <v>8</v>
      </c>
    </row>
    <row r="13391" spans="2:2" x14ac:dyDescent="0.25">
      <c r="B13391">
        <v>17</v>
      </c>
    </row>
    <row r="13392" spans="2:2" x14ac:dyDescent="0.25">
      <c r="B13392">
        <v>8</v>
      </c>
    </row>
    <row r="13393" spans="2:2" x14ac:dyDescent="0.25">
      <c r="B13393">
        <v>5</v>
      </c>
    </row>
    <row r="13394" spans="2:2" x14ac:dyDescent="0.25">
      <c r="B13394">
        <v>10</v>
      </c>
    </row>
    <row r="13395" spans="2:2" x14ac:dyDescent="0.25">
      <c r="B13395">
        <v>2</v>
      </c>
    </row>
    <row r="13396" spans="2:2" x14ac:dyDescent="0.25">
      <c r="B13396">
        <v>12</v>
      </c>
    </row>
    <row r="13397" spans="2:2" x14ac:dyDescent="0.25">
      <c r="B13397">
        <v>5</v>
      </c>
    </row>
    <row r="13398" spans="2:2" x14ac:dyDescent="0.25">
      <c r="B13398">
        <v>12</v>
      </c>
    </row>
    <row r="13399" spans="2:2" x14ac:dyDescent="0.25">
      <c r="B13399">
        <v>5</v>
      </c>
    </row>
    <row r="13400" spans="2:2" x14ac:dyDescent="0.25">
      <c r="B13400">
        <v>10</v>
      </c>
    </row>
    <row r="13401" spans="2:2" x14ac:dyDescent="0.25">
      <c r="B13401">
        <v>3</v>
      </c>
    </row>
    <row r="13402" spans="2:2" x14ac:dyDescent="0.25">
      <c r="B13402">
        <v>8</v>
      </c>
    </row>
    <row r="13403" spans="2:2" x14ac:dyDescent="0.25">
      <c r="B13403">
        <v>1</v>
      </c>
    </row>
    <row r="13404" spans="2:2" x14ac:dyDescent="0.25">
      <c r="B13404">
        <v>12</v>
      </c>
    </row>
    <row r="13405" spans="2:2" x14ac:dyDescent="0.25">
      <c r="B13405">
        <v>14</v>
      </c>
    </row>
    <row r="13406" spans="2:2" x14ac:dyDescent="0.25">
      <c r="B13406">
        <v>1</v>
      </c>
    </row>
    <row r="13407" spans="2:2" x14ac:dyDescent="0.25">
      <c r="B13407">
        <v>2</v>
      </c>
    </row>
    <row r="13408" spans="2:2" x14ac:dyDescent="0.25">
      <c r="B13408">
        <v>4</v>
      </c>
    </row>
    <row r="13409" spans="2:2" x14ac:dyDescent="0.25">
      <c r="B13409">
        <v>1</v>
      </c>
    </row>
    <row r="13410" spans="2:2" x14ac:dyDescent="0.25">
      <c r="B13410">
        <v>2</v>
      </c>
    </row>
    <row r="13411" spans="2:2" x14ac:dyDescent="0.25">
      <c r="B13411">
        <v>23</v>
      </c>
    </row>
    <row r="13412" spans="2:2" x14ac:dyDescent="0.25">
      <c r="B13412">
        <v>3</v>
      </c>
    </row>
    <row r="13413" spans="2:2" x14ac:dyDescent="0.25">
      <c r="B13413">
        <v>7</v>
      </c>
    </row>
    <row r="13414" spans="2:2" x14ac:dyDescent="0.25">
      <c r="B13414">
        <v>4</v>
      </c>
    </row>
    <row r="13415" spans="2:2" x14ac:dyDescent="0.25">
      <c r="B13415">
        <v>1</v>
      </c>
    </row>
    <row r="13416" spans="2:2" x14ac:dyDescent="0.25">
      <c r="B13416">
        <v>9</v>
      </c>
    </row>
    <row r="13417" spans="2:2" x14ac:dyDescent="0.25">
      <c r="B13417">
        <v>20</v>
      </c>
    </row>
    <row r="13418" spans="2:2" x14ac:dyDescent="0.25">
      <c r="B13418">
        <v>22</v>
      </c>
    </row>
    <row r="13419" spans="2:2" x14ac:dyDescent="0.25">
      <c r="B13419">
        <v>1</v>
      </c>
    </row>
    <row r="13420" spans="2:2" x14ac:dyDescent="0.25">
      <c r="B13420">
        <v>1</v>
      </c>
    </row>
    <row r="13421" spans="2:2" x14ac:dyDescent="0.25">
      <c r="B13421">
        <v>9</v>
      </c>
    </row>
    <row r="13422" spans="2:2" x14ac:dyDescent="0.25">
      <c r="B13422">
        <v>1</v>
      </c>
    </row>
    <row r="13423" spans="2:2" x14ac:dyDescent="0.25">
      <c r="B13423">
        <v>29</v>
      </c>
    </row>
    <row r="13424" spans="2:2" x14ac:dyDescent="0.25">
      <c r="B13424">
        <v>22</v>
      </c>
    </row>
    <row r="13425" spans="2:2" x14ac:dyDescent="0.25">
      <c r="B13425">
        <v>2</v>
      </c>
    </row>
    <row r="13426" spans="2:2" x14ac:dyDescent="0.25">
      <c r="B13426">
        <v>22</v>
      </c>
    </row>
    <row r="13427" spans="2:2" x14ac:dyDescent="0.25">
      <c r="B13427">
        <v>3</v>
      </c>
    </row>
    <row r="13428" spans="2:2" x14ac:dyDescent="0.25">
      <c r="B13428">
        <v>18</v>
      </c>
    </row>
    <row r="13429" spans="2:2" x14ac:dyDescent="0.25">
      <c r="B13429">
        <v>17</v>
      </c>
    </row>
    <row r="13430" spans="2:2" x14ac:dyDescent="0.25">
      <c r="B13430">
        <v>5</v>
      </c>
    </row>
    <row r="13431" spans="2:2" x14ac:dyDescent="0.25">
      <c r="B13431">
        <v>14</v>
      </c>
    </row>
    <row r="13432" spans="2:2" x14ac:dyDescent="0.25">
      <c r="B13432">
        <v>8</v>
      </c>
    </row>
    <row r="13433" spans="2:2" x14ac:dyDescent="0.25">
      <c r="B13433">
        <v>6</v>
      </c>
    </row>
    <row r="13434" spans="2:2" x14ac:dyDescent="0.25">
      <c r="B13434">
        <v>10</v>
      </c>
    </row>
    <row r="13435" spans="2:2" x14ac:dyDescent="0.25">
      <c r="B13435">
        <v>6</v>
      </c>
    </row>
    <row r="13436" spans="2:2" x14ac:dyDescent="0.25">
      <c r="B13436">
        <v>22</v>
      </c>
    </row>
    <row r="13437" spans="2:2" x14ac:dyDescent="0.25">
      <c r="B13437">
        <v>9</v>
      </c>
    </row>
    <row r="13438" spans="2:2" x14ac:dyDescent="0.25">
      <c r="B13438">
        <v>1</v>
      </c>
    </row>
    <row r="13439" spans="2:2" x14ac:dyDescent="0.25">
      <c r="B13439">
        <v>1</v>
      </c>
    </row>
    <row r="13440" spans="2:2" x14ac:dyDescent="0.25">
      <c r="B13440">
        <v>2</v>
      </c>
    </row>
    <row r="13441" spans="2:2" x14ac:dyDescent="0.25">
      <c r="B13441">
        <v>7</v>
      </c>
    </row>
    <row r="13442" spans="2:2" x14ac:dyDescent="0.25">
      <c r="B13442">
        <v>16</v>
      </c>
    </row>
    <row r="13443" spans="2:2" x14ac:dyDescent="0.25">
      <c r="B13443">
        <v>4</v>
      </c>
    </row>
    <row r="13444" spans="2:2" x14ac:dyDescent="0.25">
      <c r="B13444">
        <v>15</v>
      </c>
    </row>
    <row r="13445" spans="2:2" x14ac:dyDescent="0.25">
      <c r="B13445">
        <v>10</v>
      </c>
    </row>
    <row r="13446" spans="2:2" x14ac:dyDescent="0.25">
      <c r="B13446">
        <v>4</v>
      </c>
    </row>
    <row r="13447" spans="2:2" x14ac:dyDescent="0.25">
      <c r="B13447">
        <v>1</v>
      </c>
    </row>
    <row r="13448" spans="2:2" x14ac:dyDescent="0.25">
      <c r="B13448">
        <v>2</v>
      </c>
    </row>
    <row r="13449" spans="2:2" x14ac:dyDescent="0.25">
      <c r="B13449">
        <v>34</v>
      </c>
    </row>
    <row r="13450" spans="2:2" x14ac:dyDescent="0.25">
      <c r="B13450">
        <v>1</v>
      </c>
    </row>
    <row r="13451" spans="2:2" x14ac:dyDescent="0.25">
      <c r="B13451">
        <v>4</v>
      </c>
    </row>
    <row r="13452" spans="2:2" x14ac:dyDescent="0.25">
      <c r="B13452">
        <v>6</v>
      </c>
    </row>
    <row r="13453" spans="2:2" x14ac:dyDescent="0.25">
      <c r="B13453">
        <v>2</v>
      </c>
    </row>
    <row r="13454" spans="2:2" x14ac:dyDescent="0.25">
      <c r="B13454">
        <v>31</v>
      </c>
    </row>
    <row r="13455" spans="2:2" x14ac:dyDescent="0.25">
      <c r="B13455">
        <v>7</v>
      </c>
    </row>
    <row r="13456" spans="2:2" x14ac:dyDescent="0.25">
      <c r="B13456">
        <v>2</v>
      </c>
    </row>
    <row r="13457" spans="2:2" x14ac:dyDescent="0.25">
      <c r="B13457">
        <v>6</v>
      </c>
    </row>
    <row r="13458" spans="2:2" x14ac:dyDescent="0.25">
      <c r="B13458">
        <v>34</v>
      </c>
    </row>
    <row r="13459" spans="2:2" x14ac:dyDescent="0.25">
      <c r="B13459">
        <v>10</v>
      </c>
    </row>
    <row r="13460" spans="2:2" x14ac:dyDescent="0.25">
      <c r="B13460">
        <v>1</v>
      </c>
    </row>
    <row r="13461" spans="2:2" x14ac:dyDescent="0.25">
      <c r="B13461">
        <v>3</v>
      </c>
    </row>
    <row r="13462" spans="2:2" x14ac:dyDescent="0.25">
      <c r="B13462">
        <v>10</v>
      </c>
    </row>
    <row r="13463" spans="2:2" x14ac:dyDescent="0.25">
      <c r="B13463">
        <v>62</v>
      </c>
    </row>
    <row r="13464" spans="2:2" x14ac:dyDescent="0.25">
      <c r="B13464">
        <v>4</v>
      </c>
    </row>
    <row r="13465" spans="2:2" x14ac:dyDescent="0.25">
      <c r="B13465">
        <v>7</v>
      </c>
    </row>
    <row r="13466" spans="2:2" x14ac:dyDescent="0.25">
      <c r="B13466">
        <v>15</v>
      </c>
    </row>
    <row r="13467" spans="2:2" x14ac:dyDescent="0.25">
      <c r="B13467">
        <v>4</v>
      </c>
    </row>
    <row r="13468" spans="2:2" x14ac:dyDescent="0.25">
      <c r="B13468">
        <v>4</v>
      </c>
    </row>
    <row r="13469" spans="2:2" x14ac:dyDescent="0.25">
      <c r="B13469">
        <v>1</v>
      </c>
    </row>
    <row r="13470" spans="2:2" x14ac:dyDescent="0.25">
      <c r="B13470">
        <v>4</v>
      </c>
    </row>
    <row r="13471" spans="2:2" x14ac:dyDescent="0.25">
      <c r="B13471">
        <v>18</v>
      </c>
    </row>
    <row r="13472" spans="2:2" x14ac:dyDescent="0.25">
      <c r="B13472">
        <v>15</v>
      </c>
    </row>
    <row r="13473" spans="2:2" x14ac:dyDescent="0.25">
      <c r="B13473">
        <v>1</v>
      </c>
    </row>
    <row r="13474" spans="2:2" x14ac:dyDescent="0.25">
      <c r="B13474">
        <v>20</v>
      </c>
    </row>
    <row r="13475" spans="2:2" x14ac:dyDescent="0.25">
      <c r="B13475">
        <v>62</v>
      </c>
    </row>
    <row r="13476" spans="2:2" x14ac:dyDescent="0.25">
      <c r="B13476">
        <v>2</v>
      </c>
    </row>
    <row r="13477" spans="2:2" x14ac:dyDescent="0.25">
      <c r="B13477">
        <v>15</v>
      </c>
    </row>
    <row r="13478" spans="2:2" x14ac:dyDescent="0.25">
      <c r="B13478">
        <v>6</v>
      </c>
    </row>
    <row r="13479" spans="2:2" x14ac:dyDescent="0.25">
      <c r="B13479">
        <v>15</v>
      </c>
    </row>
    <row r="13480" spans="2:2" x14ac:dyDescent="0.25">
      <c r="B13480">
        <v>12</v>
      </c>
    </row>
    <row r="13481" spans="2:2" x14ac:dyDescent="0.25">
      <c r="B13481">
        <v>10</v>
      </c>
    </row>
    <row r="13482" spans="2:2" x14ac:dyDescent="0.25">
      <c r="B13482">
        <v>14</v>
      </c>
    </row>
    <row r="13483" spans="2:2" x14ac:dyDescent="0.25">
      <c r="B13483">
        <v>2</v>
      </c>
    </row>
    <row r="13484" spans="2:2" x14ac:dyDescent="0.25">
      <c r="B13484">
        <v>13</v>
      </c>
    </row>
    <row r="13485" spans="2:2" x14ac:dyDescent="0.25">
      <c r="B13485">
        <v>15</v>
      </c>
    </row>
    <row r="13486" spans="2:2" x14ac:dyDescent="0.25">
      <c r="B13486">
        <v>20</v>
      </c>
    </row>
    <row r="13487" spans="2:2" x14ac:dyDescent="0.25">
      <c r="B13487">
        <v>1</v>
      </c>
    </row>
    <row r="13488" spans="2:2" x14ac:dyDescent="0.25">
      <c r="B13488">
        <v>25</v>
      </c>
    </row>
    <row r="13489" spans="2:2" x14ac:dyDescent="0.25">
      <c r="B13489">
        <v>2</v>
      </c>
    </row>
    <row r="13490" spans="2:2" x14ac:dyDescent="0.25">
      <c r="B13490">
        <v>9</v>
      </c>
    </row>
    <row r="13491" spans="2:2" x14ac:dyDescent="0.25">
      <c r="B13491">
        <v>3</v>
      </c>
    </row>
    <row r="13492" spans="2:2" x14ac:dyDescent="0.25">
      <c r="B13492">
        <v>6</v>
      </c>
    </row>
    <row r="13493" spans="2:2" x14ac:dyDescent="0.25">
      <c r="B13493">
        <v>22</v>
      </c>
    </row>
    <row r="13494" spans="2:2" x14ac:dyDescent="0.25">
      <c r="B13494">
        <v>3</v>
      </c>
    </row>
    <row r="13495" spans="2:2" x14ac:dyDescent="0.25">
      <c r="B13495">
        <v>3</v>
      </c>
    </row>
    <row r="13496" spans="2:2" x14ac:dyDescent="0.25">
      <c r="B13496">
        <v>2</v>
      </c>
    </row>
    <row r="13497" spans="2:2" x14ac:dyDescent="0.25">
      <c r="B13497">
        <v>35</v>
      </c>
    </row>
    <row r="13498" spans="2:2" x14ac:dyDescent="0.25">
      <c r="B13498">
        <v>11</v>
      </c>
    </row>
    <row r="13499" spans="2:2" x14ac:dyDescent="0.25">
      <c r="B13499">
        <v>1</v>
      </c>
    </row>
    <row r="13500" spans="2:2" x14ac:dyDescent="0.25">
      <c r="B13500">
        <v>7</v>
      </c>
    </row>
    <row r="13501" spans="2:2" x14ac:dyDescent="0.25">
      <c r="B13501">
        <v>1</v>
      </c>
    </row>
    <row r="13502" spans="2:2" x14ac:dyDescent="0.25">
      <c r="B13502">
        <v>2</v>
      </c>
    </row>
    <row r="13503" spans="2:2" x14ac:dyDescent="0.25">
      <c r="B13503">
        <v>13</v>
      </c>
    </row>
    <row r="13504" spans="2:2" x14ac:dyDescent="0.25">
      <c r="B13504">
        <v>1</v>
      </c>
    </row>
    <row r="13505" spans="2:2" x14ac:dyDescent="0.25">
      <c r="B13505">
        <v>12</v>
      </c>
    </row>
    <row r="13506" spans="2:2" x14ac:dyDescent="0.25">
      <c r="B13506">
        <v>2</v>
      </c>
    </row>
    <row r="13507" spans="2:2" x14ac:dyDescent="0.25">
      <c r="B13507">
        <v>8</v>
      </c>
    </row>
    <row r="13508" spans="2:2" x14ac:dyDescent="0.25">
      <c r="B13508">
        <v>5</v>
      </c>
    </row>
    <row r="13509" spans="2:2" x14ac:dyDescent="0.25">
      <c r="B13509">
        <v>2</v>
      </c>
    </row>
    <row r="13510" spans="2:2" x14ac:dyDescent="0.25">
      <c r="B13510">
        <v>22</v>
      </c>
    </row>
    <row r="13511" spans="2:2" x14ac:dyDescent="0.25">
      <c r="B13511">
        <v>55</v>
      </c>
    </row>
    <row r="13512" spans="2:2" x14ac:dyDescent="0.25">
      <c r="B13512">
        <v>55</v>
      </c>
    </row>
    <row r="13513" spans="2:2" x14ac:dyDescent="0.25">
      <c r="B13513">
        <v>4</v>
      </c>
    </row>
    <row r="13514" spans="2:2" x14ac:dyDescent="0.25">
      <c r="B13514">
        <v>62</v>
      </c>
    </row>
    <row r="13515" spans="2:2" x14ac:dyDescent="0.25">
      <c r="B13515">
        <v>6</v>
      </c>
    </row>
    <row r="13516" spans="2:2" x14ac:dyDescent="0.25">
      <c r="B13516">
        <v>2</v>
      </c>
    </row>
    <row r="13517" spans="2:2" x14ac:dyDescent="0.25">
      <c r="B13517">
        <v>2</v>
      </c>
    </row>
    <row r="13518" spans="2:2" x14ac:dyDescent="0.25">
      <c r="B13518">
        <v>2</v>
      </c>
    </row>
    <row r="13519" spans="2:2" x14ac:dyDescent="0.25">
      <c r="B13519">
        <v>2</v>
      </c>
    </row>
    <row r="13520" spans="2:2" x14ac:dyDescent="0.25">
      <c r="B13520">
        <v>8</v>
      </c>
    </row>
    <row r="13521" spans="2:2" x14ac:dyDescent="0.25">
      <c r="B13521">
        <v>6</v>
      </c>
    </row>
    <row r="13522" spans="2:2" x14ac:dyDescent="0.25">
      <c r="B13522">
        <v>15</v>
      </c>
    </row>
    <row r="13523" spans="2:2" x14ac:dyDescent="0.25">
      <c r="B13523">
        <v>14</v>
      </c>
    </row>
    <row r="13524" spans="2:2" x14ac:dyDescent="0.25">
      <c r="B13524">
        <v>12</v>
      </c>
    </row>
    <row r="13525" spans="2:2" x14ac:dyDescent="0.25">
      <c r="B13525">
        <v>6</v>
      </c>
    </row>
    <row r="13526" spans="2:2" x14ac:dyDescent="0.25">
      <c r="B13526">
        <v>3</v>
      </c>
    </row>
    <row r="13527" spans="2:2" x14ac:dyDescent="0.25">
      <c r="B13527">
        <v>3</v>
      </c>
    </row>
    <row r="13528" spans="2:2" x14ac:dyDescent="0.25">
      <c r="B13528">
        <v>14</v>
      </c>
    </row>
    <row r="13529" spans="2:2" x14ac:dyDescent="0.25">
      <c r="B13529">
        <v>3</v>
      </c>
    </row>
    <row r="13530" spans="2:2" x14ac:dyDescent="0.25">
      <c r="B13530">
        <v>7</v>
      </c>
    </row>
    <row r="13531" spans="2:2" x14ac:dyDescent="0.25">
      <c r="B13531">
        <v>1</v>
      </c>
    </row>
    <row r="13532" spans="2:2" x14ac:dyDescent="0.25">
      <c r="B13532">
        <v>10</v>
      </c>
    </row>
    <row r="13533" spans="2:2" x14ac:dyDescent="0.25">
      <c r="B13533">
        <v>37</v>
      </c>
    </row>
    <row r="13534" spans="2:2" x14ac:dyDescent="0.25">
      <c r="B13534">
        <v>2</v>
      </c>
    </row>
    <row r="13535" spans="2:2" x14ac:dyDescent="0.25">
      <c r="B13535">
        <v>10</v>
      </c>
    </row>
    <row r="13536" spans="2:2" x14ac:dyDescent="0.25">
      <c r="B13536">
        <v>2</v>
      </c>
    </row>
    <row r="13537" spans="2:2" x14ac:dyDescent="0.25">
      <c r="B13537">
        <v>34</v>
      </c>
    </row>
    <row r="13538" spans="2:2" x14ac:dyDescent="0.25">
      <c r="B13538">
        <v>6</v>
      </c>
    </row>
    <row r="13539" spans="2:2" x14ac:dyDescent="0.25">
      <c r="B13539">
        <v>15</v>
      </c>
    </row>
    <row r="13540" spans="2:2" x14ac:dyDescent="0.25">
      <c r="B13540">
        <v>37</v>
      </c>
    </row>
    <row r="13541" spans="2:2" x14ac:dyDescent="0.25">
      <c r="B13541">
        <v>11</v>
      </c>
    </row>
    <row r="13542" spans="2:2" x14ac:dyDescent="0.25">
      <c r="B13542">
        <v>5</v>
      </c>
    </row>
    <row r="13543" spans="2:2" x14ac:dyDescent="0.25">
      <c r="B13543">
        <v>2</v>
      </c>
    </row>
    <row r="13544" spans="2:2" x14ac:dyDescent="0.25">
      <c r="B13544">
        <v>8</v>
      </c>
    </row>
    <row r="13545" spans="2:2" x14ac:dyDescent="0.25">
      <c r="B13545">
        <v>2</v>
      </c>
    </row>
    <row r="13546" spans="2:2" x14ac:dyDescent="0.25">
      <c r="B13546">
        <v>3</v>
      </c>
    </row>
    <row r="13547" spans="2:2" x14ac:dyDescent="0.25">
      <c r="B13547">
        <v>1</v>
      </c>
    </row>
    <row r="13548" spans="2:2" x14ac:dyDescent="0.25">
      <c r="B13548">
        <v>9</v>
      </c>
    </row>
    <row r="13549" spans="2:2" x14ac:dyDescent="0.25">
      <c r="B13549">
        <v>6</v>
      </c>
    </row>
    <row r="13550" spans="2:2" x14ac:dyDescent="0.25">
      <c r="B13550">
        <v>11</v>
      </c>
    </row>
    <row r="13551" spans="2:2" x14ac:dyDescent="0.25">
      <c r="B13551">
        <v>23</v>
      </c>
    </row>
    <row r="13552" spans="2:2" x14ac:dyDescent="0.25">
      <c r="B13552">
        <v>4</v>
      </c>
    </row>
    <row r="13553" spans="2:2" x14ac:dyDescent="0.25">
      <c r="B13553">
        <v>2</v>
      </c>
    </row>
    <row r="13554" spans="2:2" x14ac:dyDescent="0.25">
      <c r="B13554">
        <v>5</v>
      </c>
    </row>
    <row r="13555" spans="2:2" x14ac:dyDescent="0.25">
      <c r="B13555">
        <v>8</v>
      </c>
    </row>
    <row r="13556" spans="2:2" x14ac:dyDescent="0.25">
      <c r="B13556">
        <v>1</v>
      </c>
    </row>
    <row r="13557" spans="2:2" x14ac:dyDescent="0.25">
      <c r="B13557">
        <v>3</v>
      </c>
    </row>
    <row r="13558" spans="2:2" x14ac:dyDescent="0.25">
      <c r="B13558">
        <v>35</v>
      </c>
    </row>
    <row r="13559" spans="2:2" x14ac:dyDescent="0.25">
      <c r="B13559">
        <v>1</v>
      </c>
    </row>
    <row r="13560" spans="2:2" x14ac:dyDescent="0.25">
      <c r="B13560">
        <v>3</v>
      </c>
    </row>
    <row r="13561" spans="2:2" x14ac:dyDescent="0.25">
      <c r="B13561">
        <v>2</v>
      </c>
    </row>
    <row r="13562" spans="2:2" x14ac:dyDescent="0.25">
      <c r="B13562">
        <v>13</v>
      </c>
    </row>
    <row r="13563" spans="2:2" x14ac:dyDescent="0.25">
      <c r="B13563">
        <v>10</v>
      </c>
    </row>
    <row r="13564" spans="2:2" x14ac:dyDescent="0.25">
      <c r="B13564">
        <v>3</v>
      </c>
    </row>
    <row r="13565" spans="2:2" x14ac:dyDescent="0.25">
      <c r="B13565">
        <v>7</v>
      </c>
    </row>
    <row r="13566" spans="2:2" x14ac:dyDescent="0.25">
      <c r="B13566">
        <v>15</v>
      </c>
    </row>
    <row r="13567" spans="2:2" x14ac:dyDescent="0.25">
      <c r="B13567">
        <v>15</v>
      </c>
    </row>
    <row r="13568" spans="2:2" x14ac:dyDescent="0.25">
      <c r="B13568">
        <v>28</v>
      </c>
    </row>
    <row r="13569" spans="2:2" x14ac:dyDescent="0.25">
      <c r="B13569">
        <v>13</v>
      </c>
    </row>
    <row r="13570" spans="2:2" x14ac:dyDescent="0.25">
      <c r="B13570">
        <v>10</v>
      </c>
    </row>
    <row r="13571" spans="2:2" x14ac:dyDescent="0.25">
      <c r="B13571">
        <v>8</v>
      </c>
    </row>
    <row r="13572" spans="2:2" x14ac:dyDescent="0.25">
      <c r="B13572">
        <v>3</v>
      </c>
    </row>
    <row r="13573" spans="2:2" x14ac:dyDescent="0.25">
      <c r="B13573">
        <v>15</v>
      </c>
    </row>
    <row r="13574" spans="2:2" x14ac:dyDescent="0.25">
      <c r="B13574">
        <v>12</v>
      </c>
    </row>
    <row r="13575" spans="2:2" x14ac:dyDescent="0.25">
      <c r="B13575">
        <v>15</v>
      </c>
    </row>
    <row r="13576" spans="2:2" x14ac:dyDescent="0.25">
      <c r="B13576">
        <v>5</v>
      </c>
    </row>
    <row r="13577" spans="2:2" x14ac:dyDescent="0.25">
      <c r="B13577">
        <v>18</v>
      </c>
    </row>
    <row r="13578" spans="2:2" x14ac:dyDescent="0.25">
      <c r="B13578">
        <v>32</v>
      </c>
    </row>
    <row r="13579" spans="2:2" x14ac:dyDescent="0.25">
      <c r="B13579">
        <v>12</v>
      </c>
    </row>
    <row r="13580" spans="2:2" x14ac:dyDescent="0.25">
      <c r="B13580">
        <v>19</v>
      </c>
    </row>
    <row r="13581" spans="2:2" x14ac:dyDescent="0.25">
      <c r="B13581">
        <v>14</v>
      </c>
    </row>
    <row r="13582" spans="2:2" x14ac:dyDescent="0.25">
      <c r="B13582">
        <v>15</v>
      </c>
    </row>
    <row r="13583" spans="2:2" x14ac:dyDescent="0.25">
      <c r="B13583">
        <v>13</v>
      </c>
    </row>
    <row r="13584" spans="2:2" x14ac:dyDescent="0.25">
      <c r="B13584">
        <v>22</v>
      </c>
    </row>
    <row r="13585" spans="2:2" x14ac:dyDescent="0.25">
      <c r="B13585">
        <v>15</v>
      </c>
    </row>
    <row r="13586" spans="2:2" x14ac:dyDescent="0.25">
      <c r="B13586">
        <v>8</v>
      </c>
    </row>
    <row r="13587" spans="2:2" x14ac:dyDescent="0.25">
      <c r="B13587">
        <v>13</v>
      </c>
    </row>
    <row r="13588" spans="2:2" x14ac:dyDescent="0.25">
      <c r="B13588">
        <v>2</v>
      </c>
    </row>
    <row r="13589" spans="2:2" x14ac:dyDescent="0.25">
      <c r="B13589">
        <v>7</v>
      </c>
    </row>
    <row r="13590" spans="2:2" x14ac:dyDescent="0.25">
      <c r="B13590">
        <v>3</v>
      </c>
    </row>
    <row r="13591" spans="2:2" x14ac:dyDescent="0.25">
      <c r="B13591">
        <v>1</v>
      </c>
    </row>
    <row r="13592" spans="2:2" x14ac:dyDescent="0.25">
      <c r="B13592">
        <v>3</v>
      </c>
    </row>
    <row r="13593" spans="2:2" x14ac:dyDescent="0.25">
      <c r="B13593">
        <v>3</v>
      </c>
    </row>
    <row r="13594" spans="2:2" x14ac:dyDescent="0.25">
      <c r="B13594">
        <v>5</v>
      </c>
    </row>
    <row r="13595" spans="2:2" x14ac:dyDescent="0.25">
      <c r="B13595">
        <v>3</v>
      </c>
    </row>
    <row r="13596" spans="2:2" x14ac:dyDescent="0.25">
      <c r="B13596">
        <v>13</v>
      </c>
    </row>
    <row r="13597" spans="2:2" x14ac:dyDescent="0.25">
      <c r="B13597">
        <v>2</v>
      </c>
    </row>
    <row r="13598" spans="2:2" x14ac:dyDescent="0.25">
      <c r="B13598">
        <v>7</v>
      </c>
    </row>
    <row r="13599" spans="2:2" x14ac:dyDescent="0.25">
      <c r="B13599">
        <v>2</v>
      </c>
    </row>
    <row r="13600" spans="2:2" x14ac:dyDescent="0.25">
      <c r="B13600">
        <v>12</v>
      </c>
    </row>
    <row r="13601" spans="2:2" x14ac:dyDescent="0.25">
      <c r="B13601">
        <v>23</v>
      </c>
    </row>
    <row r="13602" spans="2:2" x14ac:dyDescent="0.25">
      <c r="B13602">
        <v>21</v>
      </c>
    </row>
    <row r="13603" spans="2:2" x14ac:dyDescent="0.25">
      <c r="B13603">
        <v>15</v>
      </c>
    </row>
    <row r="13604" spans="2:2" x14ac:dyDescent="0.25">
      <c r="B13604">
        <v>12</v>
      </c>
    </row>
    <row r="13605" spans="2:2" x14ac:dyDescent="0.25">
      <c r="B13605">
        <v>39</v>
      </c>
    </row>
    <row r="13606" spans="2:2" x14ac:dyDescent="0.25">
      <c r="B13606">
        <v>1</v>
      </c>
    </row>
    <row r="13607" spans="2:2" x14ac:dyDescent="0.25">
      <c r="B13607">
        <v>12</v>
      </c>
    </row>
    <row r="13608" spans="2:2" x14ac:dyDescent="0.25">
      <c r="B13608">
        <v>8</v>
      </c>
    </row>
    <row r="13609" spans="2:2" x14ac:dyDescent="0.25">
      <c r="B13609">
        <v>3</v>
      </c>
    </row>
    <row r="13610" spans="2:2" x14ac:dyDescent="0.25">
      <c r="B13610">
        <v>1</v>
      </c>
    </row>
    <row r="13611" spans="2:2" x14ac:dyDescent="0.25">
      <c r="B13611">
        <v>1</v>
      </c>
    </row>
    <row r="13612" spans="2:2" x14ac:dyDescent="0.25">
      <c r="B13612">
        <v>32</v>
      </c>
    </row>
    <row r="13613" spans="2:2" x14ac:dyDescent="0.25">
      <c r="B13613">
        <v>16</v>
      </c>
    </row>
    <row r="13614" spans="2:2" x14ac:dyDescent="0.25">
      <c r="B13614">
        <v>32</v>
      </c>
    </row>
    <row r="13615" spans="2:2" x14ac:dyDescent="0.25">
      <c r="B13615">
        <v>4</v>
      </c>
    </row>
    <row r="13616" spans="2:2" x14ac:dyDescent="0.25">
      <c r="B13616">
        <v>2</v>
      </c>
    </row>
    <row r="13617" spans="2:2" x14ac:dyDescent="0.25">
      <c r="B13617">
        <v>21</v>
      </c>
    </row>
    <row r="13618" spans="2:2" x14ac:dyDescent="0.25">
      <c r="B13618">
        <v>14</v>
      </c>
    </row>
    <row r="13619" spans="2:2" x14ac:dyDescent="0.25">
      <c r="B13619">
        <v>3</v>
      </c>
    </row>
    <row r="13620" spans="2:2" x14ac:dyDescent="0.25">
      <c r="B13620">
        <v>32</v>
      </c>
    </row>
    <row r="13621" spans="2:2" x14ac:dyDescent="0.25">
      <c r="B13621">
        <v>1</v>
      </c>
    </row>
    <row r="13622" spans="2:2" x14ac:dyDescent="0.25">
      <c r="B13622">
        <v>1</v>
      </c>
    </row>
    <row r="13623" spans="2:2" x14ac:dyDescent="0.25">
      <c r="B13623">
        <v>3</v>
      </c>
    </row>
    <row r="13624" spans="2:2" x14ac:dyDescent="0.25">
      <c r="B13624">
        <v>1</v>
      </c>
    </row>
    <row r="13625" spans="2:2" x14ac:dyDescent="0.25">
      <c r="B13625">
        <v>12</v>
      </c>
    </row>
    <row r="13626" spans="2:2" x14ac:dyDescent="0.25">
      <c r="B13626">
        <v>3</v>
      </c>
    </row>
    <row r="13627" spans="2:2" x14ac:dyDescent="0.25">
      <c r="B13627">
        <v>9</v>
      </c>
    </row>
    <row r="13628" spans="2:2" x14ac:dyDescent="0.25">
      <c r="B13628">
        <v>32</v>
      </c>
    </row>
    <row r="13629" spans="2:2" x14ac:dyDescent="0.25">
      <c r="B13629">
        <v>3</v>
      </c>
    </row>
    <row r="13630" spans="2:2" x14ac:dyDescent="0.25">
      <c r="B13630">
        <v>4</v>
      </c>
    </row>
    <row r="13631" spans="2:2" x14ac:dyDescent="0.25">
      <c r="B13631">
        <v>19</v>
      </c>
    </row>
    <row r="13632" spans="2:2" x14ac:dyDescent="0.25">
      <c r="B13632">
        <v>14</v>
      </c>
    </row>
    <row r="13633" spans="2:2" x14ac:dyDescent="0.25">
      <c r="B13633">
        <v>13</v>
      </c>
    </row>
    <row r="13634" spans="2:2" x14ac:dyDescent="0.25">
      <c r="B13634">
        <v>3</v>
      </c>
    </row>
    <row r="13635" spans="2:2" x14ac:dyDescent="0.25">
      <c r="B13635">
        <v>4</v>
      </c>
    </row>
    <row r="13636" spans="2:2" x14ac:dyDescent="0.25">
      <c r="B13636">
        <v>1</v>
      </c>
    </row>
    <row r="13637" spans="2:2" x14ac:dyDescent="0.25">
      <c r="B13637">
        <v>8</v>
      </c>
    </row>
    <row r="13638" spans="2:2" x14ac:dyDescent="0.25">
      <c r="B13638">
        <v>4</v>
      </c>
    </row>
    <row r="13639" spans="2:2" x14ac:dyDescent="0.25">
      <c r="B13639">
        <v>32</v>
      </c>
    </row>
    <row r="13640" spans="2:2" x14ac:dyDescent="0.25">
      <c r="B13640">
        <v>2</v>
      </c>
    </row>
    <row r="13641" spans="2:2" x14ac:dyDescent="0.25">
      <c r="B13641">
        <v>3</v>
      </c>
    </row>
    <row r="13642" spans="2:2" x14ac:dyDescent="0.25">
      <c r="B13642">
        <v>35</v>
      </c>
    </row>
    <row r="13643" spans="2:2" x14ac:dyDescent="0.25">
      <c r="B13643">
        <v>3</v>
      </c>
    </row>
    <row r="13644" spans="2:2" x14ac:dyDescent="0.25">
      <c r="B13644">
        <v>1</v>
      </c>
    </row>
    <row r="13645" spans="2:2" x14ac:dyDescent="0.25">
      <c r="B13645">
        <v>5</v>
      </c>
    </row>
    <row r="13646" spans="2:2" x14ac:dyDescent="0.25">
      <c r="B13646">
        <v>6</v>
      </c>
    </row>
    <row r="13647" spans="2:2" x14ac:dyDescent="0.25">
      <c r="B13647">
        <v>6</v>
      </c>
    </row>
    <row r="13648" spans="2:2" x14ac:dyDescent="0.25">
      <c r="B13648">
        <v>23</v>
      </c>
    </row>
    <row r="13649" spans="2:2" x14ac:dyDescent="0.25">
      <c r="B13649">
        <v>5</v>
      </c>
    </row>
    <row r="13650" spans="2:2" x14ac:dyDescent="0.25">
      <c r="B13650">
        <v>49</v>
      </c>
    </row>
    <row r="13651" spans="2:2" x14ac:dyDescent="0.25">
      <c r="B13651">
        <v>3</v>
      </c>
    </row>
    <row r="13652" spans="2:2" x14ac:dyDescent="0.25">
      <c r="B13652">
        <v>1</v>
      </c>
    </row>
    <row r="13653" spans="2:2" x14ac:dyDescent="0.25">
      <c r="B13653">
        <v>1</v>
      </c>
    </row>
    <row r="13654" spans="2:2" x14ac:dyDescent="0.25">
      <c r="B13654">
        <v>3</v>
      </c>
    </row>
    <row r="13655" spans="2:2" x14ac:dyDescent="0.25">
      <c r="B13655">
        <v>23</v>
      </c>
    </row>
    <row r="13656" spans="2:2" x14ac:dyDescent="0.25">
      <c r="B13656">
        <v>22</v>
      </c>
    </row>
    <row r="13657" spans="2:2" x14ac:dyDescent="0.25">
      <c r="B13657">
        <v>3</v>
      </c>
    </row>
    <row r="13658" spans="2:2" x14ac:dyDescent="0.25">
      <c r="B13658">
        <v>1</v>
      </c>
    </row>
    <row r="13659" spans="2:2" x14ac:dyDescent="0.25">
      <c r="B13659">
        <v>13</v>
      </c>
    </row>
    <row r="13660" spans="2:2" x14ac:dyDescent="0.25">
      <c r="B13660">
        <v>8</v>
      </c>
    </row>
    <row r="13661" spans="2:2" x14ac:dyDescent="0.25">
      <c r="B13661">
        <v>1</v>
      </c>
    </row>
    <row r="13662" spans="2:2" x14ac:dyDescent="0.25">
      <c r="B13662">
        <v>13</v>
      </c>
    </row>
    <row r="13663" spans="2:2" x14ac:dyDescent="0.25">
      <c r="B13663">
        <v>1</v>
      </c>
    </row>
    <row r="13664" spans="2:2" x14ac:dyDescent="0.25">
      <c r="B13664">
        <v>2</v>
      </c>
    </row>
    <row r="13665" spans="2:2" x14ac:dyDescent="0.25">
      <c r="B13665">
        <v>2</v>
      </c>
    </row>
    <row r="13666" spans="2:2" x14ac:dyDescent="0.25">
      <c r="B13666">
        <v>49</v>
      </c>
    </row>
    <row r="13667" spans="2:2" x14ac:dyDescent="0.25">
      <c r="B13667">
        <v>5</v>
      </c>
    </row>
    <row r="13668" spans="2:2" x14ac:dyDescent="0.25">
      <c r="B13668">
        <v>4</v>
      </c>
    </row>
    <row r="13669" spans="2:2" x14ac:dyDescent="0.25">
      <c r="B13669">
        <v>10</v>
      </c>
    </row>
    <row r="13670" spans="2:2" x14ac:dyDescent="0.25">
      <c r="B13670">
        <v>20</v>
      </c>
    </row>
    <row r="13671" spans="2:2" x14ac:dyDescent="0.25">
      <c r="B13671">
        <v>7</v>
      </c>
    </row>
    <row r="13672" spans="2:2" x14ac:dyDescent="0.25">
      <c r="B13672">
        <v>4</v>
      </c>
    </row>
    <row r="13673" spans="2:2" x14ac:dyDescent="0.25">
      <c r="B13673">
        <v>12</v>
      </c>
    </row>
    <row r="13674" spans="2:2" x14ac:dyDescent="0.25">
      <c r="B13674">
        <v>6</v>
      </c>
    </row>
    <row r="13675" spans="2:2" x14ac:dyDescent="0.25">
      <c r="B13675">
        <v>10</v>
      </c>
    </row>
    <row r="13676" spans="2:2" x14ac:dyDescent="0.25">
      <c r="B13676">
        <v>15</v>
      </c>
    </row>
    <row r="13677" spans="2:2" x14ac:dyDescent="0.25">
      <c r="B13677">
        <v>4</v>
      </c>
    </row>
    <row r="13678" spans="2:2" x14ac:dyDescent="0.25">
      <c r="B13678">
        <v>23</v>
      </c>
    </row>
    <row r="13679" spans="2:2" x14ac:dyDescent="0.25">
      <c r="B13679">
        <v>4</v>
      </c>
    </row>
    <row r="13680" spans="2:2" x14ac:dyDescent="0.25">
      <c r="B13680">
        <v>4</v>
      </c>
    </row>
    <row r="13681" spans="2:2" x14ac:dyDescent="0.25">
      <c r="B13681">
        <v>8</v>
      </c>
    </row>
    <row r="13682" spans="2:2" x14ac:dyDescent="0.25">
      <c r="B13682">
        <v>2</v>
      </c>
    </row>
    <row r="13683" spans="2:2" x14ac:dyDescent="0.25">
      <c r="B13683">
        <v>1</v>
      </c>
    </row>
    <row r="13684" spans="2:2" x14ac:dyDescent="0.25">
      <c r="B13684">
        <v>13</v>
      </c>
    </row>
    <row r="13685" spans="2:2" x14ac:dyDescent="0.25">
      <c r="B13685">
        <v>3</v>
      </c>
    </row>
    <row r="13686" spans="2:2" x14ac:dyDescent="0.25">
      <c r="B13686">
        <v>1</v>
      </c>
    </row>
    <row r="13687" spans="2:2" x14ac:dyDescent="0.25">
      <c r="B13687">
        <v>3</v>
      </c>
    </row>
    <row r="13688" spans="2:2" x14ac:dyDescent="0.25">
      <c r="B13688">
        <v>10</v>
      </c>
    </row>
    <row r="13689" spans="2:2" x14ac:dyDescent="0.25">
      <c r="B13689">
        <v>6</v>
      </c>
    </row>
    <row r="13690" spans="2:2" x14ac:dyDescent="0.25">
      <c r="B13690">
        <v>32</v>
      </c>
    </row>
    <row r="13691" spans="2:2" x14ac:dyDescent="0.25">
      <c r="B13691">
        <v>1</v>
      </c>
    </row>
    <row r="13692" spans="2:2" x14ac:dyDescent="0.25">
      <c r="B13692">
        <v>1</v>
      </c>
    </row>
    <row r="13693" spans="2:2" x14ac:dyDescent="0.25">
      <c r="B13693">
        <v>62</v>
      </c>
    </row>
    <row r="13694" spans="2:2" x14ac:dyDescent="0.25">
      <c r="B13694">
        <v>8</v>
      </c>
    </row>
    <row r="13695" spans="2:2" x14ac:dyDescent="0.25">
      <c r="B13695">
        <v>23</v>
      </c>
    </row>
    <row r="13696" spans="2:2" x14ac:dyDescent="0.25">
      <c r="B13696">
        <v>3</v>
      </c>
    </row>
    <row r="13697" spans="2:2" x14ac:dyDescent="0.25">
      <c r="B13697">
        <v>62</v>
      </c>
    </row>
    <row r="13698" spans="2:2" x14ac:dyDescent="0.25">
      <c r="B13698">
        <v>34</v>
      </c>
    </row>
    <row r="13699" spans="2:2" x14ac:dyDescent="0.25">
      <c r="B13699">
        <v>13</v>
      </c>
    </row>
    <row r="13700" spans="2:2" x14ac:dyDescent="0.25">
      <c r="B13700">
        <v>4</v>
      </c>
    </row>
    <row r="13701" spans="2:2" x14ac:dyDescent="0.25">
      <c r="B13701">
        <v>15</v>
      </c>
    </row>
    <row r="13702" spans="2:2" x14ac:dyDescent="0.25">
      <c r="B13702">
        <v>6</v>
      </c>
    </row>
    <row r="13703" spans="2:2" x14ac:dyDescent="0.25">
      <c r="B13703">
        <v>2</v>
      </c>
    </row>
    <row r="13704" spans="2:2" x14ac:dyDescent="0.25">
      <c r="B13704">
        <v>3</v>
      </c>
    </row>
    <row r="13705" spans="2:2" x14ac:dyDescent="0.25">
      <c r="B13705">
        <v>2</v>
      </c>
    </row>
    <row r="13706" spans="2:2" x14ac:dyDescent="0.25">
      <c r="B13706">
        <v>17</v>
      </c>
    </row>
    <row r="13707" spans="2:2" x14ac:dyDescent="0.25">
      <c r="B13707">
        <v>4</v>
      </c>
    </row>
    <row r="13708" spans="2:2" x14ac:dyDescent="0.25">
      <c r="B13708">
        <v>13</v>
      </c>
    </row>
    <row r="13709" spans="2:2" x14ac:dyDescent="0.25">
      <c r="B13709">
        <v>3</v>
      </c>
    </row>
    <row r="13710" spans="2:2" x14ac:dyDescent="0.25">
      <c r="B13710">
        <v>11</v>
      </c>
    </row>
    <row r="13711" spans="2:2" x14ac:dyDescent="0.25">
      <c r="B13711">
        <v>1</v>
      </c>
    </row>
    <row r="13712" spans="2:2" x14ac:dyDescent="0.25">
      <c r="B13712">
        <v>28</v>
      </c>
    </row>
    <row r="13713" spans="2:2" x14ac:dyDescent="0.25">
      <c r="B13713">
        <v>10</v>
      </c>
    </row>
    <row r="13714" spans="2:2" x14ac:dyDescent="0.25">
      <c r="B13714">
        <v>6</v>
      </c>
    </row>
    <row r="13715" spans="2:2" x14ac:dyDescent="0.25">
      <c r="B13715">
        <v>8</v>
      </c>
    </row>
    <row r="13716" spans="2:2" x14ac:dyDescent="0.25">
      <c r="B13716">
        <v>4</v>
      </c>
    </row>
    <row r="13717" spans="2:2" x14ac:dyDescent="0.25">
      <c r="B13717">
        <v>12</v>
      </c>
    </row>
    <row r="13718" spans="2:2" x14ac:dyDescent="0.25">
      <c r="B13718">
        <v>22</v>
      </c>
    </row>
    <row r="13719" spans="2:2" x14ac:dyDescent="0.25">
      <c r="B13719">
        <v>39</v>
      </c>
    </row>
    <row r="13720" spans="2:2" x14ac:dyDescent="0.25">
      <c r="B13720">
        <v>5</v>
      </c>
    </row>
    <row r="13721" spans="2:2" x14ac:dyDescent="0.25">
      <c r="B13721">
        <v>3</v>
      </c>
    </row>
    <row r="13722" spans="2:2" x14ac:dyDescent="0.25">
      <c r="B13722">
        <v>2</v>
      </c>
    </row>
    <row r="13723" spans="2:2" x14ac:dyDescent="0.25">
      <c r="B13723">
        <v>1</v>
      </c>
    </row>
    <row r="13724" spans="2:2" x14ac:dyDescent="0.25">
      <c r="B13724">
        <v>4</v>
      </c>
    </row>
    <row r="13725" spans="2:2" x14ac:dyDescent="0.25">
      <c r="B13725">
        <v>26</v>
      </c>
    </row>
    <row r="13726" spans="2:2" x14ac:dyDescent="0.25">
      <c r="B13726">
        <v>6</v>
      </c>
    </row>
    <row r="13727" spans="2:2" x14ac:dyDescent="0.25">
      <c r="B13727">
        <v>1</v>
      </c>
    </row>
    <row r="13728" spans="2:2" x14ac:dyDescent="0.25">
      <c r="B13728">
        <v>11</v>
      </c>
    </row>
    <row r="13729" spans="2:2" x14ac:dyDescent="0.25">
      <c r="B13729">
        <v>55</v>
      </c>
    </row>
    <row r="13730" spans="2:2" x14ac:dyDescent="0.25">
      <c r="B13730">
        <v>11</v>
      </c>
    </row>
    <row r="13731" spans="2:2" x14ac:dyDescent="0.25">
      <c r="B13731">
        <v>55</v>
      </c>
    </row>
    <row r="13732" spans="2:2" x14ac:dyDescent="0.25">
      <c r="B13732">
        <v>5</v>
      </c>
    </row>
    <row r="13733" spans="2:2" x14ac:dyDescent="0.25">
      <c r="B13733">
        <v>1</v>
      </c>
    </row>
    <row r="13734" spans="2:2" x14ac:dyDescent="0.25">
      <c r="B13734">
        <v>2</v>
      </c>
    </row>
    <row r="13735" spans="2:2" x14ac:dyDescent="0.25">
      <c r="B13735">
        <v>17</v>
      </c>
    </row>
    <row r="13736" spans="2:2" x14ac:dyDescent="0.25">
      <c r="B13736">
        <v>9</v>
      </c>
    </row>
    <row r="13737" spans="2:2" x14ac:dyDescent="0.25">
      <c r="B13737">
        <v>8</v>
      </c>
    </row>
    <row r="13738" spans="2:2" x14ac:dyDescent="0.25">
      <c r="B13738">
        <v>20</v>
      </c>
    </row>
    <row r="13739" spans="2:2" x14ac:dyDescent="0.25">
      <c r="B13739">
        <v>5</v>
      </c>
    </row>
    <row r="13740" spans="2:2" x14ac:dyDescent="0.25">
      <c r="B13740">
        <v>37</v>
      </c>
    </row>
    <row r="13741" spans="2:2" x14ac:dyDescent="0.25">
      <c r="B13741">
        <v>12</v>
      </c>
    </row>
    <row r="13742" spans="2:2" x14ac:dyDescent="0.25">
      <c r="B13742">
        <v>5</v>
      </c>
    </row>
    <row r="13743" spans="2:2" x14ac:dyDescent="0.25">
      <c r="B13743">
        <v>1</v>
      </c>
    </row>
    <row r="13744" spans="2:2" x14ac:dyDescent="0.25">
      <c r="B13744">
        <v>4</v>
      </c>
    </row>
    <row r="13745" spans="2:2" x14ac:dyDescent="0.25">
      <c r="B13745">
        <v>5</v>
      </c>
    </row>
    <row r="13746" spans="2:2" x14ac:dyDescent="0.25">
      <c r="B13746">
        <v>15</v>
      </c>
    </row>
    <row r="13747" spans="2:2" x14ac:dyDescent="0.25">
      <c r="B13747">
        <v>4</v>
      </c>
    </row>
    <row r="13748" spans="2:2" x14ac:dyDescent="0.25">
      <c r="B13748">
        <v>10</v>
      </c>
    </row>
    <row r="13749" spans="2:2" x14ac:dyDescent="0.25">
      <c r="B13749">
        <v>20</v>
      </c>
    </row>
    <row r="13750" spans="2:2" x14ac:dyDescent="0.25">
      <c r="B13750">
        <v>5</v>
      </c>
    </row>
    <row r="13751" spans="2:2" x14ac:dyDescent="0.25">
      <c r="B13751">
        <v>10</v>
      </c>
    </row>
    <row r="13752" spans="2:2" x14ac:dyDescent="0.25">
      <c r="B13752">
        <v>8</v>
      </c>
    </row>
    <row r="13753" spans="2:2" x14ac:dyDescent="0.25">
      <c r="B13753">
        <v>2</v>
      </c>
    </row>
    <row r="13754" spans="2:2" x14ac:dyDescent="0.25">
      <c r="B13754">
        <v>8</v>
      </c>
    </row>
    <row r="13755" spans="2:2" x14ac:dyDescent="0.25">
      <c r="B13755">
        <v>10</v>
      </c>
    </row>
    <row r="13756" spans="2:2" x14ac:dyDescent="0.25">
      <c r="B13756">
        <v>23</v>
      </c>
    </row>
    <row r="13757" spans="2:2" x14ac:dyDescent="0.25">
      <c r="B13757">
        <v>3</v>
      </c>
    </row>
    <row r="13758" spans="2:2" x14ac:dyDescent="0.25">
      <c r="B13758">
        <v>23</v>
      </c>
    </row>
    <row r="13759" spans="2:2" x14ac:dyDescent="0.25">
      <c r="B13759">
        <v>3</v>
      </c>
    </row>
    <row r="13760" spans="2:2" x14ac:dyDescent="0.25">
      <c r="B13760">
        <v>15</v>
      </c>
    </row>
    <row r="13761" spans="2:2" x14ac:dyDescent="0.25">
      <c r="B13761">
        <v>6</v>
      </c>
    </row>
    <row r="13762" spans="2:2" x14ac:dyDescent="0.25">
      <c r="B13762">
        <v>22</v>
      </c>
    </row>
    <row r="13763" spans="2:2" x14ac:dyDescent="0.25">
      <c r="B13763">
        <v>12</v>
      </c>
    </row>
    <row r="13764" spans="2:2" x14ac:dyDescent="0.25">
      <c r="B13764">
        <v>1</v>
      </c>
    </row>
    <row r="13765" spans="2:2" x14ac:dyDescent="0.25">
      <c r="B13765">
        <v>4</v>
      </c>
    </row>
    <row r="13766" spans="2:2" x14ac:dyDescent="0.25">
      <c r="B13766">
        <v>14</v>
      </c>
    </row>
    <row r="13767" spans="2:2" x14ac:dyDescent="0.25">
      <c r="B13767">
        <v>2</v>
      </c>
    </row>
    <row r="13768" spans="2:2" x14ac:dyDescent="0.25">
      <c r="B13768">
        <v>8</v>
      </c>
    </row>
    <row r="13769" spans="2:2" x14ac:dyDescent="0.25">
      <c r="B13769">
        <v>1</v>
      </c>
    </row>
    <row r="13770" spans="2:2" x14ac:dyDescent="0.25">
      <c r="B13770">
        <v>20</v>
      </c>
    </row>
    <row r="13771" spans="2:2" x14ac:dyDescent="0.25">
      <c r="B13771">
        <v>7</v>
      </c>
    </row>
    <row r="13772" spans="2:2" x14ac:dyDescent="0.25">
      <c r="B13772">
        <v>1</v>
      </c>
    </row>
    <row r="13773" spans="2:2" x14ac:dyDescent="0.25">
      <c r="B13773">
        <v>11</v>
      </c>
    </row>
    <row r="13774" spans="2:2" x14ac:dyDescent="0.25">
      <c r="B13774">
        <v>6</v>
      </c>
    </row>
    <row r="13775" spans="2:2" x14ac:dyDescent="0.25">
      <c r="B13775">
        <v>62</v>
      </c>
    </row>
    <row r="13776" spans="2:2" x14ac:dyDescent="0.25">
      <c r="B13776">
        <v>15</v>
      </c>
    </row>
    <row r="13777" spans="2:2" x14ac:dyDescent="0.25">
      <c r="B13777">
        <v>12</v>
      </c>
    </row>
    <row r="13778" spans="2:2" x14ac:dyDescent="0.25">
      <c r="B13778">
        <v>4</v>
      </c>
    </row>
    <row r="13779" spans="2:2" x14ac:dyDescent="0.25">
      <c r="B13779">
        <v>7</v>
      </c>
    </row>
    <row r="13780" spans="2:2" x14ac:dyDescent="0.25">
      <c r="B13780">
        <v>2</v>
      </c>
    </row>
    <row r="13781" spans="2:2" x14ac:dyDescent="0.25">
      <c r="B13781">
        <v>18</v>
      </c>
    </row>
    <row r="13782" spans="2:2" x14ac:dyDescent="0.25">
      <c r="B13782">
        <v>37</v>
      </c>
    </row>
    <row r="13783" spans="2:2" x14ac:dyDescent="0.25">
      <c r="B13783">
        <v>11</v>
      </c>
    </row>
    <row r="13784" spans="2:2" x14ac:dyDescent="0.25">
      <c r="B13784">
        <v>7</v>
      </c>
    </row>
    <row r="13785" spans="2:2" x14ac:dyDescent="0.25">
      <c r="B13785">
        <v>32</v>
      </c>
    </row>
    <row r="13786" spans="2:2" x14ac:dyDescent="0.25">
      <c r="B13786">
        <v>1</v>
      </c>
    </row>
    <row r="13787" spans="2:2" x14ac:dyDescent="0.25">
      <c r="B13787">
        <v>39</v>
      </c>
    </row>
    <row r="13788" spans="2:2" x14ac:dyDescent="0.25">
      <c r="B13788">
        <v>10</v>
      </c>
    </row>
    <row r="13789" spans="2:2" x14ac:dyDescent="0.25">
      <c r="B13789">
        <v>13</v>
      </c>
    </row>
    <row r="13790" spans="2:2" x14ac:dyDescent="0.25">
      <c r="B13790">
        <v>2</v>
      </c>
    </row>
    <row r="13791" spans="2:2" x14ac:dyDescent="0.25">
      <c r="B13791">
        <v>35</v>
      </c>
    </row>
    <row r="13792" spans="2:2" x14ac:dyDescent="0.25">
      <c r="B13792">
        <v>5</v>
      </c>
    </row>
    <row r="13793" spans="2:2" x14ac:dyDescent="0.25">
      <c r="B13793">
        <v>7</v>
      </c>
    </row>
    <row r="13794" spans="2:2" x14ac:dyDescent="0.25">
      <c r="B13794">
        <v>13</v>
      </c>
    </row>
    <row r="13795" spans="2:2" x14ac:dyDescent="0.25">
      <c r="B13795">
        <v>3</v>
      </c>
    </row>
    <row r="13796" spans="2:2" x14ac:dyDescent="0.25">
      <c r="B13796">
        <v>1</v>
      </c>
    </row>
    <row r="13797" spans="2:2" x14ac:dyDescent="0.25">
      <c r="B13797">
        <v>15</v>
      </c>
    </row>
    <row r="13798" spans="2:2" x14ac:dyDescent="0.25">
      <c r="B13798">
        <v>1</v>
      </c>
    </row>
    <row r="13799" spans="2:2" x14ac:dyDescent="0.25">
      <c r="B13799">
        <v>1</v>
      </c>
    </row>
    <row r="13800" spans="2:2" x14ac:dyDescent="0.25">
      <c r="B13800">
        <v>1</v>
      </c>
    </row>
    <row r="13801" spans="2:2" x14ac:dyDescent="0.25">
      <c r="B13801">
        <v>1</v>
      </c>
    </row>
    <row r="13802" spans="2:2" x14ac:dyDescent="0.25">
      <c r="B13802">
        <v>23</v>
      </c>
    </row>
    <row r="13803" spans="2:2" x14ac:dyDescent="0.25">
      <c r="B13803">
        <v>1</v>
      </c>
    </row>
    <row r="13804" spans="2:2" x14ac:dyDescent="0.25">
      <c r="B13804">
        <v>10</v>
      </c>
    </row>
    <row r="13805" spans="2:2" x14ac:dyDescent="0.25">
      <c r="B13805">
        <v>1</v>
      </c>
    </row>
    <row r="13806" spans="2:2" x14ac:dyDescent="0.25">
      <c r="B13806">
        <v>35</v>
      </c>
    </row>
    <row r="13807" spans="2:2" x14ac:dyDescent="0.25">
      <c r="B13807">
        <v>2</v>
      </c>
    </row>
    <row r="13808" spans="2:2" x14ac:dyDescent="0.25">
      <c r="B13808">
        <v>1</v>
      </c>
    </row>
    <row r="13809" spans="2:2" x14ac:dyDescent="0.25">
      <c r="B13809">
        <v>19</v>
      </c>
    </row>
    <row r="13810" spans="2:2" x14ac:dyDescent="0.25">
      <c r="B13810">
        <v>3</v>
      </c>
    </row>
    <row r="13811" spans="2:2" x14ac:dyDescent="0.25">
      <c r="B13811">
        <v>5</v>
      </c>
    </row>
    <row r="13812" spans="2:2" x14ac:dyDescent="0.25">
      <c r="B13812">
        <v>21</v>
      </c>
    </row>
    <row r="13813" spans="2:2" x14ac:dyDescent="0.25">
      <c r="B13813">
        <v>14</v>
      </c>
    </row>
    <row r="13814" spans="2:2" x14ac:dyDescent="0.25">
      <c r="B13814">
        <v>11</v>
      </c>
    </row>
    <row r="13815" spans="2:2" x14ac:dyDescent="0.25">
      <c r="B13815">
        <v>11</v>
      </c>
    </row>
    <row r="13816" spans="2:2" x14ac:dyDescent="0.25">
      <c r="B13816">
        <v>1</v>
      </c>
    </row>
    <row r="13817" spans="2:2" x14ac:dyDescent="0.25">
      <c r="B13817">
        <v>5</v>
      </c>
    </row>
    <row r="13818" spans="2:2" x14ac:dyDescent="0.25">
      <c r="B13818">
        <v>26</v>
      </c>
    </row>
    <row r="13819" spans="2:2" x14ac:dyDescent="0.25">
      <c r="B13819">
        <v>4</v>
      </c>
    </row>
    <row r="13820" spans="2:2" x14ac:dyDescent="0.25">
      <c r="B13820">
        <v>7</v>
      </c>
    </row>
    <row r="13821" spans="2:2" x14ac:dyDescent="0.25">
      <c r="B13821">
        <v>11</v>
      </c>
    </row>
    <row r="13822" spans="2:2" x14ac:dyDescent="0.25">
      <c r="B13822">
        <v>11</v>
      </c>
    </row>
    <row r="13823" spans="2:2" x14ac:dyDescent="0.25">
      <c r="B13823">
        <v>5</v>
      </c>
    </row>
    <row r="13824" spans="2:2" x14ac:dyDescent="0.25">
      <c r="B13824">
        <v>7</v>
      </c>
    </row>
    <row r="13825" spans="2:2" x14ac:dyDescent="0.25">
      <c r="B13825">
        <v>4</v>
      </c>
    </row>
    <row r="13826" spans="2:2" x14ac:dyDescent="0.25">
      <c r="B13826">
        <v>5</v>
      </c>
    </row>
    <row r="13827" spans="2:2" x14ac:dyDescent="0.25">
      <c r="B13827">
        <v>1</v>
      </c>
    </row>
    <row r="13828" spans="2:2" x14ac:dyDescent="0.25">
      <c r="B13828">
        <v>13</v>
      </c>
    </row>
    <row r="13829" spans="2:2" x14ac:dyDescent="0.25">
      <c r="B13829">
        <v>16</v>
      </c>
    </row>
    <row r="13830" spans="2:2" x14ac:dyDescent="0.25">
      <c r="B13830">
        <v>20</v>
      </c>
    </row>
    <row r="13831" spans="2:2" x14ac:dyDescent="0.25">
      <c r="B13831">
        <v>2</v>
      </c>
    </row>
    <row r="13832" spans="2:2" x14ac:dyDescent="0.25">
      <c r="B13832">
        <v>5</v>
      </c>
    </row>
    <row r="13833" spans="2:2" x14ac:dyDescent="0.25">
      <c r="B13833">
        <v>2</v>
      </c>
    </row>
    <row r="13834" spans="2:2" x14ac:dyDescent="0.25">
      <c r="B13834">
        <v>25</v>
      </c>
    </row>
    <row r="13835" spans="2:2" x14ac:dyDescent="0.25">
      <c r="B13835">
        <v>2</v>
      </c>
    </row>
    <row r="13836" spans="2:2" x14ac:dyDescent="0.25">
      <c r="B13836">
        <v>8</v>
      </c>
    </row>
    <row r="13837" spans="2:2" x14ac:dyDescent="0.25">
      <c r="B13837">
        <v>3</v>
      </c>
    </row>
    <row r="13838" spans="2:2" x14ac:dyDescent="0.25">
      <c r="B13838">
        <v>7</v>
      </c>
    </row>
    <row r="13839" spans="2:2" x14ac:dyDescent="0.25">
      <c r="B13839">
        <v>10</v>
      </c>
    </row>
    <row r="13840" spans="2:2" x14ac:dyDescent="0.25">
      <c r="B13840">
        <v>37</v>
      </c>
    </row>
    <row r="13841" spans="2:2" x14ac:dyDescent="0.25">
      <c r="B13841">
        <v>12</v>
      </c>
    </row>
    <row r="13842" spans="2:2" x14ac:dyDescent="0.25">
      <c r="B13842">
        <v>4</v>
      </c>
    </row>
    <row r="13843" spans="2:2" x14ac:dyDescent="0.25">
      <c r="B13843">
        <v>3</v>
      </c>
    </row>
    <row r="13844" spans="2:2" x14ac:dyDescent="0.25">
      <c r="B13844">
        <v>4</v>
      </c>
    </row>
    <row r="13845" spans="2:2" x14ac:dyDescent="0.25">
      <c r="B13845">
        <v>29</v>
      </c>
    </row>
    <row r="13846" spans="2:2" x14ac:dyDescent="0.25">
      <c r="B13846">
        <v>17</v>
      </c>
    </row>
    <row r="13847" spans="2:2" x14ac:dyDescent="0.25">
      <c r="B13847">
        <v>6</v>
      </c>
    </row>
    <row r="13848" spans="2:2" x14ac:dyDescent="0.25">
      <c r="B13848">
        <v>4</v>
      </c>
    </row>
    <row r="13849" spans="2:2" x14ac:dyDescent="0.25">
      <c r="B13849">
        <v>3</v>
      </c>
    </row>
    <row r="13850" spans="2:2" x14ac:dyDescent="0.25">
      <c r="B13850">
        <v>3</v>
      </c>
    </row>
    <row r="13851" spans="2:2" x14ac:dyDescent="0.25">
      <c r="B13851">
        <v>1</v>
      </c>
    </row>
    <row r="13852" spans="2:2" x14ac:dyDescent="0.25">
      <c r="B13852">
        <v>14</v>
      </c>
    </row>
    <row r="13853" spans="2:2" x14ac:dyDescent="0.25">
      <c r="B13853">
        <v>5</v>
      </c>
    </row>
    <row r="13854" spans="2:2" x14ac:dyDescent="0.25">
      <c r="B13854">
        <v>1</v>
      </c>
    </row>
    <row r="13855" spans="2:2" x14ac:dyDescent="0.25">
      <c r="B13855">
        <v>1</v>
      </c>
    </row>
    <row r="13856" spans="2:2" x14ac:dyDescent="0.25">
      <c r="B13856">
        <v>8</v>
      </c>
    </row>
    <row r="13857" spans="2:2" x14ac:dyDescent="0.25">
      <c r="B13857">
        <v>3</v>
      </c>
    </row>
    <row r="13858" spans="2:2" x14ac:dyDescent="0.25">
      <c r="B13858">
        <v>4</v>
      </c>
    </row>
    <row r="13859" spans="2:2" x14ac:dyDescent="0.25">
      <c r="B13859">
        <v>7</v>
      </c>
    </row>
    <row r="13860" spans="2:2" x14ac:dyDescent="0.25">
      <c r="B13860">
        <v>18</v>
      </c>
    </row>
    <row r="13861" spans="2:2" x14ac:dyDescent="0.25">
      <c r="B13861">
        <v>8</v>
      </c>
    </row>
    <row r="13862" spans="2:2" x14ac:dyDescent="0.25">
      <c r="B13862">
        <v>10</v>
      </c>
    </row>
    <row r="13863" spans="2:2" x14ac:dyDescent="0.25">
      <c r="B13863">
        <v>2</v>
      </c>
    </row>
    <row r="13864" spans="2:2" x14ac:dyDescent="0.25">
      <c r="B13864">
        <v>29</v>
      </c>
    </row>
    <row r="13865" spans="2:2" x14ac:dyDescent="0.25">
      <c r="B13865">
        <v>5</v>
      </c>
    </row>
    <row r="13866" spans="2:2" x14ac:dyDescent="0.25">
      <c r="B13866">
        <v>13</v>
      </c>
    </row>
    <row r="13867" spans="2:2" x14ac:dyDescent="0.25">
      <c r="B13867">
        <v>11</v>
      </c>
    </row>
    <row r="13868" spans="2:2" x14ac:dyDescent="0.25">
      <c r="B13868">
        <v>6</v>
      </c>
    </row>
    <row r="13869" spans="2:2" x14ac:dyDescent="0.25">
      <c r="B13869">
        <v>22</v>
      </c>
    </row>
    <row r="13870" spans="2:2" x14ac:dyDescent="0.25">
      <c r="B13870">
        <v>2</v>
      </c>
    </row>
    <row r="13871" spans="2:2" x14ac:dyDescent="0.25">
      <c r="B13871">
        <v>5</v>
      </c>
    </row>
    <row r="13872" spans="2:2" x14ac:dyDescent="0.25">
      <c r="B13872">
        <v>4</v>
      </c>
    </row>
    <row r="13873" spans="2:2" x14ac:dyDescent="0.25">
      <c r="B13873">
        <v>7</v>
      </c>
    </row>
    <row r="13874" spans="2:2" x14ac:dyDescent="0.25">
      <c r="B13874">
        <v>2</v>
      </c>
    </row>
    <row r="13875" spans="2:2" x14ac:dyDescent="0.25">
      <c r="B13875">
        <v>3</v>
      </c>
    </row>
    <row r="13876" spans="2:2" x14ac:dyDescent="0.25">
      <c r="B13876">
        <v>5</v>
      </c>
    </row>
    <row r="13877" spans="2:2" x14ac:dyDescent="0.25">
      <c r="B13877">
        <v>15</v>
      </c>
    </row>
    <row r="13878" spans="2:2" x14ac:dyDescent="0.25">
      <c r="B13878">
        <v>7</v>
      </c>
    </row>
    <row r="13879" spans="2:2" x14ac:dyDescent="0.25">
      <c r="B13879">
        <v>3</v>
      </c>
    </row>
    <row r="13880" spans="2:2" x14ac:dyDescent="0.25">
      <c r="B13880">
        <v>3</v>
      </c>
    </row>
    <row r="13881" spans="2:2" x14ac:dyDescent="0.25">
      <c r="B13881">
        <v>4</v>
      </c>
    </row>
    <row r="13882" spans="2:2" x14ac:dyDescent="0.25">
      <c r="B13882">
        <v>37</v>
      </c>
    </row>
    <row r="13883" spans="2:2" x14ac:dyDescent="0.25">
      <c r="B13883">
        <v>32</v>
      </c>
    </row>
    <row r="13884" spans="2:2" x14ac:dyDescent="0.25">
      <c r="B13884">
        <v>10</v>
      </c>
    </row>
    <row r="13885" spans="2:2" x14ac:dyDescent="0.25">
      <c r="B13885">
        <v>14</v>
      </c>
    </row>
    <row r="13886" spans="2:2" x14ac:dyDescent="0.25">
      <c r="B13886">
        <v>10</v>
      </c>
    </row>
    <row r="13887" spans="2:2" x14ac:dyDescent="0.25">
      <c r="B13887">
        <v>25</v>
      </c>
    </row>
    <row r="13888" spans="2:2" x14ac:dyDescent="0.25">
      <c r="B13888">
        <v>23</v>
      </c>
    </row>
    <row r="13889" spans="2:2" x14ac:dyDescent="0.25">
      <c r="B13889">
        <v>2</v>
      </c>
    </row>
    <row r="13890" spans="2:2" x14ac:dyDescent="0.25">
      <c r="B13890">
        <v>1</v>
      </c>
    </row>
    <row r="13891" spans="2:2" x14ac:dyDescent="0.25">
      <c r="B13891">
        <v>19</v>
      </c>
    </row>
    <row r="13892" spans="2:2" x14ac:dyDescent="0.25">
      <c r="B13892">
        <v>15</v>
      </c>
    </row>
    <row r="13893" spans="2:2" x14ac:dyDescent="0.25">
      <c r="B13893">
        <v>7</v>
      </c>
    </row>
    <row r="13894" spans="2:2" x14ac:dyDescent="0.25">
      <c r="B13894">
        <v>15</v>
      </c>
    </row>
    <row r="13895" spans="2:2" x14ac:dyDescent="0.25">
      <c r="B13895">
        <v>12</v>
      </c>
    </row>
    <row r="13896" spans="2:2" x14ac:dyDescent="0.25">
      <c r="B13896">
        <v>14</v>
      </c>
    </row>
    <row r="13897" spans="2:2" x14ac:dyDescent="0.25">
      <c r="B13897">
        <v>1</v>
      </c>
    </row>
    <row r="13898" spans="2:2" x14ac:dyDescent="0.25">
      <c r="B13898">
        <v>7</v>
      </c>
    </row>
    <row r="13899" spans="2:2" x14ac:dyDescent="0.25">
      <c r="B13899">
        <v>32</v>
      </c>
    </row>
    <row r="13900" spans="2:2" x14ac:dyDescent="0.25">
      <c r="B13900">
        <v>7</v>
      </c>
    </row>
    <row r="13901" spans="2:2" x14ac:dyDescent="0.25">
      <c r="B13901">
        <v>4</v>
      </c>
    </row>
    <row r="13902" spans="2:2" x14ac:dyDescent="0.25">
      <c r="B13902">
        <v>4</v>
      </c>
    </row>
    <row r="13903" spans="2:2" x14ac:dyDescent="0.25">
      <c r="B13903">
        <v>10</v>
      </c>
    </row>
    <row r="13904" spans="2:2" x14ac:dyDescent="0.25">
      <c r="B13904">
        <v>20</v>
      </c>
    </row>
    <row r="13905" spans="2:2" x14ac:dyDescent="0.25">
      <c r="B13905">
        <v>3</v>
      </c>
    </row>
    <row r="13906" spans="2:2" x14ac:dyDescent="0.25">
      <c r="B13906">
        <v>62</v>
      </c>
    </row>
    <row r="13907" spans="2:2" x14ac:dyDescent="0.25">
      <c r="B13907">
        <v>6</v>
      </c>
    </row>
    <row r="13908" spans="2:2" x14ac:dyDescent="0.25">
      <c r="B13908">
        <v>8</v>
      </c>
    </row>
    <row r="13909" spans="2:2" x14ac:dyDescent="0.25">
      <c r="B13909">
        <v>23</v>
      </c>
    </row>
    <row r="13910" spans="2:2" x14ac:dyDescent="0.25">
      <c r="B13910">
        <v>1</v>
      </c>
    </row>
    <row r="13911" spans="2:2" x14ac:dyDescent="0.25">
      <c r="B13911">
        <v>22</v>
      </c>
    </row>
    <row r="13912" spans="2:2" x14ac:dyDescent="0.25">
      <c r="B13912">
        <v>5</v>
      </c>
    </row>
    <row r="13913" spans="2:2" x14ac:dyDescent="0.25">
      <c r="B13913">
        <v>4</v>
      </c>
    </row>
    <row r="13914" spans="2:2" x14ac:dyDescent="0.25">
      <c r="B13914">
        <v>2</v>
      </c>
    </row>
    <row r="13915" spans="2:2" x14ac:dyDescent="0.25">
      <c r="B13915">
        <v>6</v>
      </c>
    </row>
    <row r="13916" spans="2:2" x14ac:dyDescent="0.25">
      <c r="B13916">
        <v>3</v>
      </c>
    </row>
    <row r="13917" spans="2:2" x14ac:dyDescent="0.25">
      <c r="B13917">
        <v>3</v>
      </c>
    </row>
    <row r="13918" spans="2:2" x14ac:dyDescent="0.25">
      <c r="B13918">
        <v>8</v>
      </c>
    </row>
    <row r="13919" spans="2:2" x14ac:dyDescent="0.25">
      <c r="B13919">
        <v>32</v>
      </c>
    </row>
    <row r="13920" spans="2:2" x14ac:dyDescent="0.25">
      <c r="B13920">
        <v>2</v>
      </c>
    </row>
    <row r="13921" spans="2:2" x14ac:dyDescent="0.25">
      <c r="B13921">
        <v>10</v>
      </c>
    </row>
    <row r="13922" spans="2:2" x14ac:dyDescent="0.25">
      <c r="B13922">
        <v>20</v>
      </c>
    </row>
    <row r="13923" spans="2:2" x14ac:dyDescent="0.25">
      <c r="B13923">
        <v>3</v>
      </c>
    </row>
    <row r="13924" spans="2:2" x14ac:dyDescent="0.25">
      <c r="B13924">
        <v>1</v>
      </c>
    </row>
    <row r="13925" spans="2:2" x14ac:dyDescent="0.25">
      <c r="B13925">
        <v>1</v>
      </c>
    </row>
    <row r="13926" spans="2:2" x14ac:dyDescent="0.25">
      <c r="B13926">
        <v>2</v>
      </c>
    </row>
    <row r="13927" spans="2:2" x14ac:dyDescent="0.25">
      <c r="B13927">
        <v>2</v>
      </c>
    </row>
    <row r="13928" spans="2:2" x14ac:dyDescent="0.25">
      <c r="B13928">
        <v>11</v>
      </c>
    </row>
    <row r="13929" spans="2:2" x14ac:dyDescent="0.25">
      <c r="B13929">
        <v>10</v>
      </c>
    </row>
    <row r="13930" spans="2:2" x14ac:dyDescent="0.25">
      <c r="B13930">
        <v>4</v>
      </c>
    </row>
    <row r="13931" spans="2:2" x14ac:dyDescent="0.25">
      <c r="B13931">
        <v>3</v>
      </c>
    </row>
    <row r="13932" spans="2:2" x14ac:dyDescent="0.25">
      <c r="B13932">
        <v>11</v>
      </c>
    </row>
    <row r="13933" spans="2:2" x14ac:dyDescent="0.25">
      <c r="B13933">
        <v>5</v>
      </c>
    </row>
    <row r="13934" spans="2:2" x14ac:dyDescent="0.25">
      <c r="B13934">
        <v>2</v>
      </c>
    </row>
    <row r="13935" spans="2:2" x14ac:dyDescent="0.25">
      <c r="B13935">
        <v>23</v>
      </c>
    </row>
    <row r="13936" spans="2:2" x14ac:dyDescent="0.25">
      <c r="B13936">
        <v>6</v>
      </c>
    </row>
    <row r="13937" spans="2:2" x14ac:dyDescent="0.25">
      <c r="B13937">
        <v>5</v>
      </c>
    </row>
    <row r="13938" spans="2:2" x14ac:dyDescent="0.25">
      <c r="B13938">
        <v>3</v>
      </c>
    </row>
    <row r="13939" spans="2:2" x14ac:dyDescent="0.25">
      <c r="B13939">
        <v>9</v>
      </c>
    </row>
    <row r="13940" spans="2:2" x14ac:dyDescent="0.25">
      <c r="B13940">
        <v>5</v>
      </c>
    </row>
    <row r="13941" spans="2:2" x14ac:dyDescent="0.25">
      <c r="B13941">
        <v>34</v>
      </c>
    </row>
    <row r="13942" spans="2:2" x14ac:dyDescent="0.25">
      <c r="B13942">
        <v>8</v>
      </c>
    </row>
    <row r="13943" spans="2:2" x14ac:dyDescent="0.25">
      <c r="B13943">
        <v>23</v>
      </c>
    </row>
    <row r="13944" spans="2:2" x14ac:dyDescent="0.25">
      <c r="B13944">
        <v>5</v>
      </c>
    </row>
    <row r="13945" spans="2:2" x14ac:dyDescent="0.25">
      <c r="B13945">
        <v>22</v>
      </c>
    </row>
    <row r="13946" spans="2:2" x14ac:dyDescent="0.25">
      <c r="B13946">
        <v>2</v>
      </c>
    </row>
    <row r="13947" spans="2:2" x14ac:dyDescent="0.25">
      <c r="B13947">
        <v>2</v>
      </c>
    </row>
    <row r="13948" spans="2:2" x14ac:dyDescent="0.25">
      <c r="B13948">
        <v>4</v>
      </c>
    </row>
    <row r="13949" spans="2:2" x14ac:dyDescent="0.25">
      <c r="B13949">
        <v>32</v>
      </c>
    </row>
    <row r="13950" spans="2:2" x14ac:dyDescent="0.25">
      <c r="B13950">
        <v>2</v>
      </c>
    </row>
    <row r="13951" spans="2:2" x14ac:dyDescent="0.25">
      <c r="B13951">
        <v>9</v>
      </c>
    </row>
    <row r="13952" spans="2:2" x14ac:dyDescent="0.25">
      <c r="B13952">
        <v>5</v>
      </c>
    </row>
    <row r="13953" spans="2:2" x14ac:dyDescent="0.25">
      <c r="B13953">
        <v>22</v>
      </c>
    </row>
    <row r="13954" spans="2:2" x14ac:dyDescent="0.25">
      <c r="B13954">
        <v>7</v>
      </c>
    </row>
    <row r="13955" spans="2:2" x14ac:dyDescent="0.25">
      <c r="B13955">
        <v>20</v>
      </c>
    </row>
    <row r="13956" spans="2:2" x14ac:dyDescent="0.25">
      <c r="B13956">
        <v>17</v>
      </c>
    </row>
    <row r="13957" spans="2:2" x14ac:dyDescent="0.25">
      <c r="B13957">
        <v>1</v>
      </c>
    </row>
    <row r="13958" spans="2:2" x14ac:dyDescent="0.25">
      <c r="B13958">
        <v>3</v>
      </c>
    </row>
    <row r="13959" spans="2:2" x14ac:dyDescent="0.25">
      <c r="B13959">
        <v>15</v>
      </c>
    </row>
    <row r="13960" spans="2:2" x14ac:dyDescent="0.25">
      <c r="B13960">
        <v>5</v>
      </c>
    </row>
    <row r="13961" spans="2:2" x14ac:dyDescent="0.25">
      <c r="B13961">
        <v>5</v>
      </c>
    </row>
    <row r="13962" spans="2:2" x14ac:dyDescent="0.25">
      <c r="B13962">
        <v>1</v>
      </c>
    </row>
    <row r="13963" spans="2:2" x14ac:dyDescent="0.25">
      <c r="B13963">
        <v>37</v>
      </c>
    </row>
    <row r="13964" spans="2:2" x14ac:dyDescent="0.25">
      <c r="B13964">
        <v>22</v>
      </c>
    </row>
    <row r="13965" spans="2:2" x14ac:dyDescent="0.25">
      <c r="B13965">
        <v>4</v>
      </c>
    </row>
    <row r="13966" spans="2:2" x14ac:dyDescent="0.25">
      <c r="B13966">
        <v>35</v>
      </c>
    </row>
    <row r="13967" spans="2:2" x14ac:dyDescent="0.25">
      <c r="B13967">
        <v>4</v>
      </c>
    </row>
    <row r="13968" spans="2:2" x14ac:dyDescent="0.25">
      <c r="B13968">
        <v>20</v>
      </c>
    </row>
    <row r="13969" spans="2:2" x14ac:dyDescent="0.25">
      <c r="B13969">
        <v>12</v>
      </c>
    </row>
    <row r="13970" spans="2:2" x14ac:dyDescent="0.25">
      <c r="B13970">
        <v>19</v>
      </c>
    </row>
    <row r="13971" spans="2:2" x14ac:dyDescent="0.25">
      <c r="B13971">
        <v>1</v>
      </c>
    </row>
    <row r="13972" spans="2:2" x14ac:dyDescent="0.25">
      <c r="B13972">
        <v>7</v>
      </c>
    </row>
    <row r="13973" spans="2:2" x14ac:dyDescent="0.25">
      <c r="B13973">
        <v>1</v>
      </c>
    </row>
    <row r="13974" spans="2:2" x14ac:dyDescent="0.25">
      <c r="B13974">
        <v>2</v>
      </c>
    </row>
    <row r="13975" spans="2:2" x14ac:dyDescent="0.25">
      <c r="B13975">
        <v>5</v>
      </c>
    </row>
    <row r="13976" spans="2:2" x14ac:dyDescent="0.25">
      <c r="B13976">
        <v>1</v>
      </c>
    </row>
    <row r="13977" spans="2:2" x14ac:dyDescent="0.25">
      <c r="B13977">
        <v>4</v>
      </c>
    </row>
    <row r="13978" spans="2:2" x14ac:dyDescent="0.25">
      <c r="B13978">
        <v>23</v>
      </c>
    </row>
    <row r="13979" spans="2:2" x14ac:dyDescent="0.25">
      <c r="B13979">
        <v>2</v>
      </c>
    </row>
    <row r="13980" spans="2:2" x14ac:dyDescent="0.25">
      <c r="B13980">
        <v>4</v>
      </c>
    </row>
    <row r="13981" spans="2:2" x14ac:dyDescent="0.25">
      <c r="B13981">
        <v>4</v>
      </c>
    </row>
    <row r="13982" spans="2:2" x14ac:dyDescent="0.25">
      <c r="B13982">
        <v>3</v>
      </c>
    </row>
    <row r="13983" spans="2:2" x14ac:dyDescent="0.25">
      <c r="B13983">
        <v>4</v>
      </c>
    </row>
    <row r="13984" spans="2:2" x14ac:dyDescent="0.25">
      <c r="B13984">
        <v>4</v>
      </c>
    </row>
    <row r="13985" spans="2:2" x14ac:dyDescent="0.25">
      <c r="B13985">
        <v>23</v>
      </c>
    </row>
    <row r="13986" spans="2:2" x14ac:dyDescent="0.25">
      <c r="B13986">
        <v>7</v>
      </c>
    </row>
    <row r="13987" spans="2:2" x14ac:dyDescent="0.25">
      <c r="B13987">
        <v>25</v>
      </c>
    </row>
    <row r="13988" spans="2:2" x14ac:dyDescent="0.25">
      <c r="B13988">
        <v>7</v>
      </c>
    </row>
    <row r="13989" spans="2:2" x14ac:dyDescent="0.25">
      <c r="B13989">
        <v>12</v>
      </c>
    </row>
    <row r="13990" spans="2:2" x14ac:dyDescent="0.25">
      <c r="B13990">
        <v>3</v>
      </c>
    </row>
    <row r="13991" spans="2:2" x14ac:dyDescent="0.25">
      <c r="B13991">
        <v>10</v>
      </c>
    </row>
    <row r="13992" spans="2:2" x14ac:dyDescent="0.25">
      <c r="B13992">
        <v>12</v>
      </c>
    </row>
    <row r="13993" spans="2:2" x14ac:dyDescent="0.25">
      <c r="B13993">
        <v>1</v>
      </c>
    </row>
    <row r="13994" spans="2:2" x14ac:dyDescent="0.25">
      <c r="B13994">
        <v>1</v>
      </c>
    </row>
    <row r="13995" spans="2:2" x14ac:dyDescent="0.25">
      <c r="B13995">
        <v>2</v>
      </c>
    </row>
    <row r="13996" spans="2:2" x14ac:dyDescent="0.25">
      <c r="B13996">
        <v>6</v>
      </c>
    </row>
    <row r="13997" spans="2:2" x14ac:dyDescent="0.25">
      <c r="B13997">
        <v>3</v>
      </c>
    </row>
    <row r="13998" spans="2:2" x14ac:dyDescent="0.25">
      <c r="B13998">
        <v>6</v>
      </c>
    </row>
    <row r="13999" spans="2:2" x14ac:dyDescent="0.25">
      <c r="B13999">
        <v>2</v>
      </c>
    </row>
    <row r="14000" spans="2:2" x14ac:dyDescent="0.25">
      <c r="B14000">
        <v>20</v>
      </c>
    </row>
    <row r="14001" spans="2:2" x14ac:dyDescent="0.25">
      <c r="B14001">
        <v>1</v>
      </c>
    </row>
    <row r="14002" spans="2:2" x14ac:dyDescent="0.25">
      <c r="B14002">
        <v>6</v>
      </c>
    </row>
    <row r="14003" spans="2:2" x14ac:dyDescent="0.25">
      <c r="B14003">
        <v>34</v>
      </c>
    </row>
    <row r="14004" spans="2:2" x14ac:dyDescent="0.25">
      <c r="B14004">
        <v>2</v>
      </c>
    </row>
    <row r="14005" spans="2:2" x14ac:dyDescent="0.25">
      <c r="B14005">
        <v>2</v>
      </c>
    </row>
    <row r="14006" spans="2:2" x14ac:dyDescent="0.25">
      <c r="B14006">
        <v>8</v>
      </c>
    </row>
    <row r="14007" spans="2:2" x14ac:dyDescent="0.25">
      <c r="B14007">
        <v>1</v>
      </c>
    </row>
    <row r="14008" spans="2:2" x14ac:dyDescent="0.25">
      <c r="B14008">
        <v>35</v>
      </c>
    </row>
    <row r="14009" spans="2:2" x14ac:dyDescent="0.25">
      <c r="B14009">
        <v>4</v>
      </c>
    </row>
    <row r="14010" spans="2:2" x14ac:dyDescent="0.25">
      <c r="B14010">
        <v>1</v>
      </c>
    </row>
    <row r="14011" spans="2:2" x14ac:dyDescent="0.25">
      <c r="B14011">
        <v>22</v>
      </c>
    </row>
    <row r="14012" spans="2:2" x14ac:dyDescent="0.25">
      <c r="B14012">
        <v>6</v>
      </c>
    </row>
    <row r="14013" spans="2:2" x14ac:dyDescent="0.25">
      <c r="B14013">
        <v>10</v>
      </c>
    </row>
    <row r="14014" spans="2:2" x14ac:dyDescent="0.25">
      <c r="B14014">
        <v>4</v>
      </c>
    </row>
    <row r="14015" spans="2:2" x14ac:dyDescent="0.25">
      <c r="B14015">
        <v>1</v>
      </c>
    </row>
    <row r="14016" spans="2:2" x14ac:dyDescent="0.25">
      <c r="B14016">
        <v>12</v>
      </c>
    </row>
    <row r="14017" spans="2:2" x14ac:dyDescent="0.25">
      <c r="B14017">
        <v>1</v>
      </c>
    </row>
    <row r="14018" spans="2:2" x14ac:dyDescent="0.25">
      <c r="B14018">
        <v>49</v>
      </c>
    </row>
    <row r="14019" spans="2:2" x14ac:dyDescent="0.25">
      <c r="B14019">
        <v>3</v>
      </c>
    </row>
    <row r="14020" spans="2:2" x14ac:dyDescent="0.25">
      <c r="B14020">
        <v>10</v>
      </c>
    </row>
    <row r="14021" spans="2:2" x14ac:dyDescent="0.25">
      <c r="B14021">
        <v>21</v>
      </c>
    </row>
    <row r="14022" spans="2:2" x14ac:dyDescent="0.25">
      <c r="B14022">
        <v>2</v>
      </c>
    </row>
    <row r="14023" spans="2:2" x14ac:dyDescent="0.25">
      <c r="B14023">
        <v>16</v>
      </c>
    </row>
    <row r="14024" spans="2:2" x14ac:dyDescent="0.25">
      <c r="B14024">
        <v>32</v>
      </c>
    </row>
    <row r="14025" spans="2:2" x14ac:dyDescent="0.25">
      <c r="B14025">
        <v>14</v>
      </c>
    </row>
    <row r="14026" spans="2:2" x14ac:dyDescent="0.25">
      <c r="B14026">
        <v>5</v>
      </c>
    </row>
    <row r="14027" spans="2:2" x14ac:dyDescent="0.25">
      <c r="B14027">
        <v>2</v>
      </c>
    </row>
    <row r="14028" spans="2:2" x14ac:dyDescent="0.25">
      <c r="B14028">
        <v>6</v>
      </c>
    </row>
    <row r="14029" spans="2:2" x14ac:dyDescent="0.25">
      <c r="B14029">
        <v>13</v>
      </c>
    </row>
    <row r="14030" spans="2:2" x14ac:dyDescent="0.25">
      <c r="B14030">
        <v>2</v>
      </c>
    </row>
    <row r="14031" spans="2:2" x14ac:dyDescent="0.25">
      <c r="B14031">
        <v>2</v>
      </c>
    </row>
    <row r="14032" spans="2:2" x14ac:dyDescent="0.25">
      <c r="B14032">
        <v>2</v>
      </c>
    </row>
    <row r="14033" spans="2:2" x14ac:dyDescent="0.25">
      <c r="B14033">
        <v>4</v>
      </c>
    </row>
    <row r="14034" spans="2:2" x14ac:dyDescent="0.25">
      <c r="B14034">
        <v>4</v>
      </c>
    </row>
    <row r="14035" spans="2:2" x14ac:dyDescent="0.25">
      <c r="B14035">
        <v>6</v>
      </c>
    </row>
    <row r="14036" spans="2:2" x14ac:dyDescent="0.25">
      <c r="B14036">
        <v>5</v>
      </c>
    </row>
    <row r="14037" spans="2:2" x14ac:dyDescent="0.25">
      <c r="B14037">
        <v>8</v>
      </c>
    </row>
    <row r="14038" spans="2:2" x14ac:dyDescent="0.25">
      <c r="B14038">
        <v>8</v>
      </c>
    </row>
    <row r="14039" spans="2:2" x14ac:dyDescent="0.25">
      <c r="B14039">
        <v>19</v>
      </c>
    </row>
    <row r="14040" spans="2:2" x14ac:dyDescent="0.25">
      <c r="B14040">
        <v>22</v>
      </c>
    </row>
    <row r="14041" spans="2:2" x14ac:dyDescent="0.25">
      <c r="B14041">
        <v>11</v>
      </c>
    </row>
    <row r="14042" spans="2:2" x14ac:dyDescent="0.25">
      <c r="B14042">
        <v>6</v>
      </c>
    </row>
    <row r="14043" spans="2:2" x14ac:dyDescent="0.25">
      <c r="B14043">
        <v>10</v>
      </c>
    </row>
    <row r="14044" spans="2:2" x14ac:dyDescent="0.25">
      <c r="B14044">
        <v>7</v>
      </c>
    </row>
    <row r="14045" spans="2:2" x14ac:dyDescent="0.25">
      <c r="B14045">
        <v>2</v>
      </c>
    </row>
    <row r="14046" spans="2:2" x14ac:dyDescent="0.25">
      <c r="B14046">
        <v>2</v>
      </c>
    </row>
    <row r="14047" spans="2:2" x14ac:dyDescent="0.25">
      <c r="B14047">
        <v>2</v>
      </c>
    </row>
    <row r="14048" spans="2:2" x14ac:dyDescent="0.25">
      <c r="B14048">
        <v>4</v>
      </c>
    </row>
    <row r="14049" spans="2:2" x14ac:dyDescent="0.25">
      <c r="B14049">
        <v>6</v>
      </c>
    </row>
    <row r="14050" spans="2:2" x14ac:dyDescent="0.25">
      <c r="B14050">
        <v>2</v>
      </c>
    </row>
    <row r="14051" spans="2:2" x14ac:dyDescent="0.25">
      <c r="B14051">
        <v>18</v>
      </c>
    </row>
    <row r="14052" spans="2:2" x14ac:dyDescent="0.25">
      <c r="B14052">
        <v>20</v>
      </c>
    </row>
    <row r="14053" spans="2:2" x14ac:dyDescent="0.25">
      <c r="B14053">
        <v>35</v>
      </c>
    </row>
    <row r="14054" spans="2:2" x14ac:dyDescent="0.25">
      <c r="B14054">
        <v>7</v>
      </c>
    </row>
    <row r="14055" spans="2:2" x14ac:dyDescent="0.25">
      <c r="B14055">
        <v>17</v>
      </c>
    </row>
    <row r="14056" spans="2:2" x14ac:dyDescent="0.25">
      <c r="B14056">
        <v>4</v>
      </c>
    </row>
    <row r="14057" spans="2:2" x14ac:dyDescent="0.25">
      <c r="B14057">
        <v>10</v>
      </c>
    </row>
    <row r="14058" spans="2:2" x14ac:dyDescent="0.25">
      <c r="B14058">
        <v>1</v>
      </c>
    </row>
    <row r="14059" spans="2:2" x14ac:dyDescent="0.25">
      <c r="B14059">
        <v>23</v>
      </c>
    </row>
    <row r="14060" spans="2:2" x14ac:dyDescent="0.25">
      <c r="B14060">
        <v>34</v>
      </c>
    </row>
    <row r="14061" spans="2:2" x14ac:dyDescent="0.25">
      <c r="B14061">
        <v>7</v>
      </c>
    </row>
    <row r="14062" spans="2:2" x14ac:dyDescent="0.25">
      <c r="B14062">
        <v>32</v>
      </c>
    </row>
    <row r="14063" spans="2:2" x14ac:dyDescent="0.25">
      <c r="B14063">
        <v>19</v>
      </c>
    </row>
    <row r="14064" spans="2:2" x14ac:dyDescent="0.25">
      <c r="B14064">
        <v>29</v>
      </c>
    </row>
    <row r="14065" spans="2:2" x14ac:dyDescent="0.25">
      <c r="B14065">
        <v>8</v>
      </c>
    </row>
    <row r="14066" spans="2:2" x14ac:dyDescent="0.25">
      <c r="B14066">
        <v>2</v>
      </c>
    </row>
    <row r="14067" spans="2:2" x14ac:dyDescent="0.25">
      <c r="B14067">
        <v>1</v>
      </c>
    </row>
    <row r="14068" spans="2:2" x14ac:dyDescent="0.25">
      <c r="B14068">
        <v>16</v>
      </c>
    </row>
    <row r="14069" spans="2:2" x14ac:dyDescent="0.25">
      <c r="B14069">
        <v>6</v>
      </c>
    </row>
    <row r="14070" spans="2:2" x14ac:dyDescent="0.25">
      <c r="B14070">
        <v>8</v>
      </c>
    </row>
    <row r="14071" spans="2:2" x14ac:dyDescent="0.25">
      <c r="B14071">
        <v>62</v>
      </c>
    </row>
    <row r="14072" spans="2:2" x14ac:dyDescent="0.25">
      <c r="B14072">
        <v>10</v>
      </c>
    </row>
    <row r="14073" spans="2:2" x14ac:dyDescent="0.25">
      <c r="B14073">
        <v>2</v>
      </c>
    </row>
    <row r="14074" spans="2:2" x14ac:dyDescent="0.25">
      <c r="B14074">
        <v>32</v>
      </c>
    </row>
    <row r="14075" spans="2:2" x14ac:dyDescent="0.25">
      <c r="B14075">
        <v>37</v>
      </c>
    </row>
    <row r="14076" spans="2:2" x14ac:dyDescent="0.25">
      <c r="B14076">
        <v>7</v>
      </c>
    </row>
    <row r="14077" spans="2:2" x14ac:dyDescent="0.25">
      <c r="B14077">
        <v>7</v>
      </c>
    </row>
    <row r="14078" spans="2:2" x14ac:dyDescent="0.25">
      <c r="B14078">
        <v>5</v>
      </c>
    </row>
    <row r="14079" spans="2:2" x14ac:dyDescent="0.25">
      <c r="B14079">
        <v>12</v>
      </c>
    </row>
    <row r="14080" spans="2:2" x14ac:dyDescent="0.25">
      <c r="B14080">
        <v>34</v>
      </c>
    </row>
    <row r="14081" spans="2:2" x14ac:dyDescent="0.25">
      <c r="B14081">
        <v>1</v>
      </c>
    </row>
    <row r="14082" spans="2:2" x14ac:dyDescent="0.25">
      <c r="B14082">
        <v>2</v>
      </c>
    </row>
    <row r="14083" spans="2:2" x14ac:dyDescent="0.25">
      <c r="B14083">
        <v>8</v>
      </c>
    </row>
    <row r="14084" spans="2:2" x14ac:dyDescent="0.25">
      <c r="B14084">
        <v>15</v>
      </c>
    </row>
    <row r="14085" spans="2:2" x14ac:dyDescent="0.25">
      <c r="B14085">
        <v>8</v>
      </c>
    </row>
    <row r="14086" spans="2:2" x14ac:dyDescent="0.25">
      <c r="B14086">
        <v>9</v>
      </c>
    </row>
    <row r="14087" spans="2:2" x14ac:dyDescent="0.25">
      <c r="B14087">
        <v>13</v>
      </c>
    </row>
    <row r="14088" spans="2:2" x14ac:dyDescent="0.25">
      <c r="B14088">
        <v>1</v>
      </c>
    </row>
    <row r="14089" spans="2:2" x14ac:dyDescent="0.25">
      <c r="B14089">
        <v>2</v>
      </c>
    </row>
    <row r="14090" spans="2:2" x14ac:dyDescent="0.25">
      <c r="B14090">
        <v>8</v>
      </c>
    </row>
    <row r="14091" spans="2:2" x14ac:dyDescent="0.25">
      <c r="B14091">
        <v>2</v>
      </c>
    </row>
    <row r="14092" spans="2:2" x14ac:dyDescent="0.25">
      <c r="B14092">
        <v>10</v>
      </c>
    </row>
    <row r="14093" spans="2:2" x14ac:dyDescent="0.25">
      <c r="B14093">
        <v>18</v>
      </c>
    </row>
    <row r="14094" spans="2:2" x14ac:dyDescent="0.25">
      <c r="B14094">
        <v>3</v>
      </c>
    </row>
    <row r="14095" spans="2:2" x14ac:dyDescent="0.25">
      <c r="B14095">
        <v>34</v>
      </c>
    </row>
    <row r="14096" spans="2:2" x14ac:dyDescent="0.25">
      <c r="B14096">
        <v>32</v>
      </c>
    </row>
    <row r="14097" spans="2:2" x14ac:dyDescent="0.25">
      <c r="B14097">
        <v>17</v>
      </c>
    </row>
    <row r="14098" spans="2:2" x14ac:dyDescent="0.25">
      <c r="B14098">
        <v>5</v>
      </c>
    </row>
    <row r="14099" spans="2:2" x14ac:dyDescent="0.25">
      <c r="B14099">
        <v>1</v>
      </c>
    </row>
    <row r="14100" spans="2:2" x14ac:dyDescent="0.25">
      <c r="B14100">
        <v>8</v>
      </c>
    </row>
    <row r="14101" spans="2:2" x14ac:dyDescent="0.25">
      <c r="B14101">
        <v>13</v>
      </c>
    </row>
    <row r="14102" spans="2:2" x14ac:dyDescent="0.25">
      <c r="B14102">
        <v>7</v>
      </c>
    </row>
    <row r="14103" spans="2:2" x14ac:dyDescent="0.25">
      <c r="B14103">
        <v>4</v>
      </c>
    </row>
    <row r="14104" spans="2:2" x14ac:dyDescent="0.25">
      <c r="B14104">
        <v>20</v>
      </c>
    </row>
    <row r="14105" spans="2:2" x14ac:dyDescent="0.25">
      <c r="B14105">
        <v>6</v>
      </c>
    </row>
    <row r="14106" spans="2:2" x14ac:dyDescent="0.25">
      <c r="B14106">
        <v>13</v>
      </c>
    </row>
    <row r="14107" spans="2:2" x14ac:dyDescent="0.25">
      <c r="B14107">
        <v>2</v>
      </c>
    </row>
    <row r="14108" spans="2:2" x14ac:dyDescent="0.25">
      <c r="B14108">
        <v>4</v>
      </c>
    </row>
    <row r="14109" spans="2:2" x14ac:dyDescent="0.25">
      <c r="B14109">
        <v>6</v>
      </c>
    </row>
    <row r="14110" spans="2:2" x14ac:dyDescent="0.25">
      <c r="B14110">
        <v>26</v>
      </c>
    </row>
    <row r="14111" spans="2:2" x14ac:dyDescent="0.25">
      <c r="B14111">
        <v>1</v>
      </c>
    </row>
    <row r="14112" spans="2:2" x14ac:dyDescent="0.25">
      <c r="B14112">
        <v>1</v>
      </c>
    </row>
    <row r="14113" spans="2:2" x14ac:dyDescent="0.25">
      <c r="B14113">
        <v>8</v>
      </c>
    </row>
    <row r="14114" spans="2:2" x14ac:dyDescent="0.25">
      <c r="B14114">
        <v>5</v>
      </c>
    </row>
    <row r="14115" spans="2:2" x14ac:dyDescent="0.25">
      <c r="B14115">
        <v>1</v>
      </c>
    </row>
    <row r="14116" spans="2:2" x14ac:dyDescent="0.25">
      <c r="B14116">
        <v>3</v>
      </c>
    </row>
    <row r="14117" spans="2:2" x14ac:dyDescent="0.25">
      <c r="B14117">
        <v>22</v>
      </c>
    </row>
    <row r="14118" spans="2:2" x14ac:dyDescent="0.25">
      <c r="B14118">
        <v>2</v>
      </c>
    </row>
    <row r="14119" spans="2:2" x14ac:dyDescent="0.25">
      <c r="B14119">
        <v>1</v>
      </c>
    </row>
    <row r="14120" spans="2:2" x14ac:dyDescent="0.25">
      <c r="B14120">
        <v>3</v>
      </c>
    </row>
    <row r="14121" spans="2:2" x14ac:dyDescent="0.25">
      <c r="B14121">
        <v>1</v>
      </c>
    </row>
    <row r="14122" spans="2:2" x14ac:dyDescent="0.25">
      <c r="B14122">
        <v>4</v>
      </c>
    </row>
    <row r="14123" spans="2:2" x14ac:dyDescent="0.25">
      <c r="B14123">
        <v>2</v>
      </c>
    </row>
    <row r="14124" spans="2:2" x14ac:dyDescent="0.25">
      <c r="B14124">
        <v>12</v>
      </c>
    </row>
    <row r="14125" spans="2:2" x14ac:dyDescent="0.25">
      <c r="B14125">
        <v>19</v>
      </c>
    </row>
    <row r="14126" spans="2:2" x14ac:dyDescent="0.25">
      <c r="B14126">
        <v>1</v>
      </c>
    </row>
    <row r="14127" spans="2:2" x14ac:dyDescent="0.25">
      <c r="B14127">
        <v>2</v>
      </c>
    </row>
    <row r="14128" spans="2:2" x14ac:dyDescent="0.25">
      <c r="B14128">
        <v>1</v>
      </c>
    </row>
    <row r="14129" spans="2:2" x14ac:dyDescent="0.25">
      <c r="B14129">
        <v>3</v>
      </c>
    </row>
    <row r="14130" spans="2:2" x14ac:dyDescent="0.25">
      <c r="B14130">
        <v>4</v>
      </c>
    </row>
    <row r="14131" spans="2:2" x14ac:dyDescent="0.25">
      <c r="B14131">
        <v>4</v>
      </c>
    </row>
    <row r="14132" spans="2:2" x14ac:dyDescent="0.25">
      <c r="B14132">
        <v>2</v>
      </c>
    </row>
    <row r="14133" spans="2:2" x14ac:dyDescent="0.25">
      <c r="B14133">
        <v>6</v>
      </c>
    </row>
    <row r="14134" spans="2:2" x14ac:dyDescent="0.25">
      <c r="B14134">
        <v>15</v>
      </c>
    </row>
    <row r="14135" spans="2:2" x14ac:dyDescent="0.25">
      <c r="B14135">
        <v>1</v>
      </c>
    </row>
    <row r="14136" spans="2:2" x14ac:dyDescent="0.25">
      <c r="B14136">
        <v>32</v>
      </c>
    </row>
    <row r="14137" spans="2:2" x14ac:dyDescent="0.25">
      <c r="B14137">
        <v>7</v>
      </c>
    </row>
    <row r="14138" spans="2:2" x14ac:dyDescent="0.25">
      <c r="B14138">
        <v>7</v>
      </c>
    </row>
    <row r="14139" spans="2:2" x14ac:dyDescent="0.25">
      <c r="B14139">
        <v>3</v>
      </c>
    </row>
    <row r="14140" spans="2:2" x14ac:dyDescent="0.25">
      <c r="B14140">
        <v>7</v>
      </c>
    </row>
    <row r="14141" spans="2:2" x14ac:dyDescent="0.25">
      <c r="B14141">
        <v>6</v>
      </c>
    </row>
    <row r="14142" spans="2:2" x14ac:dyDescent="0.25">
      <c r="B14142">
        <v>1</v>
      </c>
    </row>
    <row r="14143" spans="2:2" x14ac:dyDescent="0.25">
      <c r="B14143">
        <v>29</v>
      </c>
    </row>
    <row r="14144" spans="2:2" x14ac:dyDescent="0.25">
      <c r="B14144">
        <v>2</v>
      </c>
    </row>
    <row r="14145" spans="2:2" x14ac:dyDescent="0.25">
      <c r="B14145">
        <v>4</v>
      </c>
    </row>
    <row r="14146" spans="2:2" x14ac:dyDescent="0.25">
      <c r="B14146">
        <v>4</v>
      </c>
    </row>
    <row r="14147" spans="2:2" x14ac:dyDescent="0.25">
      <c r="B14147">
        <v>1</v>
      </c>
    </row>
    <row r="14148" spans="2:2" x14ac:dyDescent="0.25">
      <c r="B14148">
        <v>10</v>
      </c>
    </row>
    <row r="14149" spans="2:2" x14ac:dyDescent="0.25">
      <c r="B14149">
        <v>18</v>
      </c>
    </row>
    <row r="14150" spans="2:2" x14ac:dyDescent="0.25">
      <c r="B14150">
        <v>13</v>
      </c>
    </row>
    <row r="14151" spans="2:2" x14ac:dyDescent="0.25">
      <c r="B14151">
        <v>3</v>
      </c>
    </row>
    <row r="14152" spans="2:2" x14ac:dyDescent="0.25">
      <c r="B14152">
        <v>35</v>
      </c>
    </row>
    <row r="14153" spans="2:2" x14ac:dyDescent="0.25">
      <c r="B14153">
        <v>12</v>
      </c>
    </row>
    <row r="14154" spans="2:2" x14ac:dyDescent="0.25">
      <c r="B14154">
        <v>25</v>
      </c>
    </row>
    <row r="14155" spans="2:2" x14ac:dyDescent="0.25">
      <c r="B14155">
        <v>8</v>
      </c>
    </row>
    <row r="14156" spans="2:2" x14ac:dyDescent="0.25">
      <c r="B14156">
        <v>6</v>
      </c>
    </row>
    <row r="14157" spans="2:2" x14ac:dyDescent="0.25">
      <c r="B14157">
        <v>1</v>
      </c>
    </row>
    <row r="14158" spans="2:2" x14ac:dyDescent="0.25">
      <c r="B14158">
        <v>4</v>
      </c>
    </row>
    <row r="14159" spans="2:2" x14ac:dyDescent="0.25">
      <c r="B14159">
        <v>3</v>
      </c>
    </row>
    <row r="14160" spans="2:2" x14ac:dyDescent="0.25">
      <c r="B14160">
        <v>6</v>
      </c>
    </row>
    <row r="14161" spans="2:2" x14ac:dyDescent="0.25">
      <c r="B14161">
        <v>1</v>
      </c>
    </row>
    <row r="14162" spans="2:2" x14ac:dyDescent="0.25">
      <c r="B14162">
        <v>13</v>
      </c>
    </row>
    <row r="14163" spans="2:2" x14ac:dyDescent="0.25">
      <c r="B14163">
        <v>1</v>
      </c>
    </row>
    <row r="14164" spans="2:2" x14ac:dyDescent="0.25">
      <c r="B14164">
        <v>3</v>
      </c>
    </row>
    <row r="14165" spans="2:2" x14ac:dyDescent="0.25">
      <c r="B14165">
        <v>8</v>
      </c>
    </row>
    <row r="14166" spans="2:2" x14ac:dyDescent="0.25">
      <c r="B14166">
        <v>32</v>
      </c>
    </row>
    <row r="14167" spans="2:2" x14ac:dyDescent="0.25">
      <c r="B14167">
        <v>4</v>
      </c>
    </row>
    <row r="14168" spans="2:2" x14ac:dyDescent="0.25">
      <c r="B14168">
        <v>15</v>
      </c>
    </row>
    <row r="14169" spans="2:2" x14ac:dyDescent="0.25">
      <c r="B14169">
        <v>7</v>
      </c>
    </row>
    <row r="14170" spans="2:2" x14ac:dyDescent="0.25">
      <c r="B14170">
        <v>29</v>
      </c>
    </row>
    <row r="14171" spans="2:2" x14ac:dyDescent="0.25">
      <c r="B14171">
        <v>10</v>
      </c>
    </row>
    <row r="14172" spans="2:2" x14ac:dyDescent="0.25">
      <c r="B14172">
        <v>11</v>
      </c>
    </row>
    <row r="14173" spans="2:2" x14ac:dyDescent="0.25">
      <c r="B14173">
        <v>10</v>
      </c>
    </row>
    <row r="14174" spans="2:2" x14ac:dyDescent="0.25">
      <c r="B14174">
        <v>10</v>
      </c>
    </row>
    <row r="14175" spans="2:2" x14ac:dyDescent="0.25">
      <c r="B14175">
        <v>1</v>
      </c>
    </row>
    <row r="14176" spans="2:2" x14ac:dyDescent="0.25">
      <c r="B14176">
        <v>3</v>
      </c>
    </row>
    <row r="14177" spans="2:2" x14ac:dyDescent="0.25">
      <c r="B14177">
        <v>1</v>
      </c>
    </row>
    <row r="14178" spans="2:2" x14ac:dyDescent="0.25">
      <c r="B14178">
        <v>13</v>
      </c>
    </row>
    <row r="14179" spans="2:2" x14ac:dyDescent="0.25">
      <c r="B14179">
        <v>4</v>
      </c>
    </row>
    <row r="14180" spans="2:2" x14ac:dyDescent="0.25">
      <c r="B14180">
        <v>12</v>
      </c>
    </row>
    <row r="14181" spans="2:2" x14ac:dyDescent="0.25">
      <c r="B14181">
        <v>6</v>
      </c>
    </row>
    <row r="14182" spans="2:2" x14ac:dyDescent="0.25">
      <c r="B14182">
        <v>2</v>
      </c>
    </row>
    <row r="14183" spans="2:2" x14ac:dyDescent="0.25">
      <c r="B14183">
        <v>6</v>
      </c>
    </row>
    <row r="14184" spans="2:2" x14ac:dyDescent="0.25">
      <c r="B14184">
        <v>1</v>
      </c>
    </row>
    <row r="14185" spans="2:2" x14ac:dyDescent="0.25">
      <c r="B14185">
        <v>1</v>
      </c>
    </row>
    <row r="14186" spans="2:2" x14ac:dyDescent="0.25">
      <c r="B14186">
        <v>17</v>
      </c>
    </row>
    <row r="14187" spans="2:2" x14ac:dyDescent="0.25">
      <c r="B14187">
        <v>3</v>
      </c>
    </row>
    <row r="14188" spans="2:2" x14ac:dyDescent="0.25">
      <c r="B14188">
        <v>8</v>
      </c>
    </row>
    <row r="14189" spans="2:2" x14ac:dyDescent="0.25">
      <c r="B14189">
        <v>5</v>
      </c>
    </row>
    <row r="14190" spans="2:2" x14ac:dyDescent="0.25">
      <c r="B14190">
        <v>9</v>
      </c>
    </row>
    <row r="14191" spans="2:2" x14ac:dyDescent="0.25">
      <c r="B14191">
        <v>12</v>
      </c>
    </row>
    <row r="14192" spans="2:2" x14ac:dyDescent="0.25">
      <c r="B14192">
        <v>4</v>
      </c>
    </row>
    <row r="14193" spans="2:2" x14ac:dyDescent="0.25">
      <c r="B14193">
        <v>2</v>
      </c>
    </row>
    <row r="14194" spans="2:2" x14ac:dyDescent="0.25">
      <c r="B14194">
        <v>8</v>
      </c>
    </row>
    <row r="14195" spans="2:2" x14ac:dyDescent="0.25">
      <c r="B14195">
        <v>5</v>
      </c>
    </row>
    <row r="14196" spans="2:2" x14ac:dyDescent="0.25">
      <c r="B14196">
        <v>5</v>
      </c>
    </row>
    <row r="14197" spans="2:2" x14ac:dyDescent="0.25">
      <c r="B14197">
        <v>18</v>
      </c>
    </row>
    <row r="14198" spans="2:2" x14ac:dyDescent="0.25">
      <c r="B14198">
        <v>17</v>
      </c>
    </row>
    <row r="14199" spans="2:2" x14ac:dyDescent="0.25">
      <c r="B14199">
        <v>5</v>
      </c>
    </row>
    <row r="14200" spans="2:2" x14ac:dyDescent="0.25">
      <c r="B14200">
        <v>1</v>
      </c>
    </row>
    <row r="14201" spans="2:2" x14ac:dyDescent="0.25">
      <c r="B14201">
        <v>7</v>
      </c>
    </row>
    <row r="14202" spans="2:2" x14ac:dyDescent="0.25">
      <c r="B14202">
        <v>26</v>
      </c>
    </row>
    <row r="14203" spans="2:2" x14ac:dyDescent="0.25">
      <c r="B14203">
        <v>23</v>
      </c>
    </row>
    <row r="14204" spans="2:2" x14ac:dyDescent="0.25">
      <c r="B14204">
        <v>7</v>
      </c>
    </row>
    <row r="14205" spans="2:2" x14ac:dyDescent="0.25">
      <c r="B14205">
        <v>20</v>
      </c>
    </row>
    <row r="14206" spans="2:2" x14ac:dyDescent="0.25">
      <c r="B14206">
        <v>6</v>
      </c>
    </row>
    <row r="14207" spans="2:2" x14ac:dyDescent="0.25">
      <c r="B14207">
        <v>3</v>
      </c>
    </row>
    <row r="14208" spans="2:2" x14ac:dyDescent="0.25">
      <c r="B14208">
        <v>5</v>
      </c>
    </row>
    <row r="14209" spans="2:2" x14ac:dyDescent="0.25">
      <c r="B14209">
        <v>1</v>
      </c>
    </row>
    <row r="14210" spans="2:2" x14ac:dyDescent="0.25">
      <c r="B14210">
        <v>3</v>
      </c>
    </row>
    <row r="14211" spans="2:2" x14ac:dyDescent="0.25">
      <c r="B14211">
        <v>2</v>
      </c>
    </row>
    <row r="14212" spans="2:2" x14ac:dyDescent="0.25">
      <c r="B14212">
        <v>4</v>
      </c>
    </row>
    <row r="14213" spans="2:2" x14ac:dyDescent="0.25">
      <c r="B14213">
        <v>7</v>
      </c>
    </row>
    <row r="14214" spans="2:2" x14ac:dyDescent="0.25">
      <c r="B14214">
        <v>1</v>
      </c>
    </row>
    <row r="14215" spans="2:2" x14ac:dyDescent="0.25">
      <c r="B14215">
        <v>2</v>
      </c>
    </row>
    <row r="14216" spans="2:2" x14ac:dyDescent="0.25">
      <c r="B14216">
        <v>8</v>
      </c>
    </row>
    <row r="14217" spans="2:2" x14ac:dyDescent="0.25">
      <c r="B14217">
        <v>3</v>
      </c>
    </row>
    <row r="14218" spans="2:2" x14ac:dyDescent="0.25">
      <c r="B14218">
        <v>6</v>
      </c>
    </row>
    <row r="14219" spans="2:2" x14ac:dyDescent="0.25">
      <c r="B14219">
        <v>7</v>
      </c>
    </row>
    <row r="14220" spans="2:2" x14ac:dyDescent="0.25">
      <c r="B14220">
        <v>2</v>
      </c>
    </row>
    <row r="14221" spans="2:2" x14ac:dyDescent="0.25">
      <c r="B14221">
        <v>9</v>
      </c>
    </row>
    <row r="14222" spans="2:2" x14ac:dyDescent="0.25">
      <c r="B14222">
        <v>26</v>
      </c>
    </row>
    <row r="14223" spans="2:2" x14ac:dyDescent="0.25">
      <c r="B14223">
        <v>9</v>
      </c>
    </row>
    <row r="14224" spans="2:2" x14ac:dyDescent="0.25">
      <c r="B14224">
        <v>8</v>
      </c>
    </row>
    <row r="14225" spans="2:2" x14ac:dyDescent="0.25">
      <c r="B14225">
        <v>3</v>
      </c>
    </row>
    <row r="14226" spans="2:2" x14ac:dyDescent="0.25">
      <c r="B14226">
        <v>1</v>
      </c>
    </row>
    <row r="14227" spans="2:2" x14ac:dyDescent="0.25">
      <c r="B14227">
        <v>10</v>
      </c>
    </row>
    <row r="14228" spans="2:2" x14ac:dyDescent="0.25">
      <c r="B14228">
        <v>1</v>
      </c>
    </row>
    <row r="14229" spans="2:2" x14ac:dyDescent="0.25">
      <c r="B14229">
        <v>20</v>
      </c>
    </row>
    <row r="14230" spans="2:2" x14ac:dyDescent="0.25">
      <c r="B14230">
        <v>37</v>
      </c>
    </row>
    <row r="14231" spans="2:2" x14ac:dyDescent="0.25">
      <c r="B14231">
        <v>14</v>
      </c>
    </row>
    <row r="14232" spans="2:2" x14ac:dyDescent="0.25">
      <c r="B14232">
        <v>3</v>
      </c>
    </row>
    <row r="14233" spans="2:2" x14ac:dyDescent="0.25">
      <c r="B14233">
        <v>1</v>
      </c>
    </row>
    <row r="14234" spans="2:2" x14ac:dyDescent="0.25">
      <c r="B14234">
        <v>1</v>
      </c>
    </row>
    <row r="14235" spans="2:2" x14ac:dyDescent="0.25">
      <c r="B14235">
        <v>3</v>
      </c>
    </row>
    <row r="14236" spans="2:2" x14ac:dyDescent="0.25">
      <c r="B14236">
        <v>9</v>
      </c>
    </row>
    <row r="14237" spans="2:2" x14ac:dyDescent="0.25">
      <c r="B14237">
        <v>37</v>
      </c>
    </row>
    <row r="14238" spans="2:2" x14ac:dyDescent="0.25">
      <c r="B14238">
        <v>32</v>
      </c>
    </row>
    <row r="14239" spans="2:2" x14ac:dyDescent="0.25">
      <c r="B14239">
        <v>5</v>
      </c>
    </row>
    <row r="14240" spans="2:2" x14ac:dyDescent="0.25">
      <c r="B14240">
        <v>6</v>
      </c>
    </row>
    <row r="14241" spans="2:2" x14ac:dyDescent="0.25">
      <c r="B14241">
        <v>3</v>
      </c>
    </row>
    <row r="14242" spans="2:2" x14ac:dyDescent="0.25">
      <c r="B14242">
        <v>18</v>
      </c>
    </row>
    <row r="14243" spans="2:2" x14ac:dyDescent="0.25">
      <c r="B14243">
        <v>1</v>
      </c>
    </row>
    <row r="14244" spans="2:2" x14ac:dyDescent="0.25">
      <c r="B14244">
        <v>10</v>
      </c>
    </row>
    <row r="14245" spans="2:2" x14ac:dyDescent="0.25">
      <c r="B14245">
        <v>1</v>
      </c>
    </row>
    <row r="14246" spans="2:2" x14ac:dyDescent="0.25">
      <c r="B14246">
        <v>3</v>
      </c>
    </row>
    <row r="14247" spans="2:2" x14ac:dyDescent="0.25">
      <c r="B14247">
        <v>13</v>
      </c>
    </row>
    <row r="14248" spans="2:2" x14ac:dyDescent="0.25">
      <c r="B14248">
        <v>19</v>
      </c>
    </row>
    <row r="14249" spans="2:2" x14ac:dyDescent="0.25">
      <c r="B14249">
        <v>26</v>
      </c>
    </row>
    <row r="14250" spans="2:2" x14ac:dyDescent="0.25">
      <c r="B14250">
        <v>9</v>
      </c>
    </row>
    <row r="14251" spans="2:2" x14ac:dyDescent="0.25">
      <c r="B14251">
        <v>10</v>
      </c>
    </row>
    <row r="14252" spans="2:2" x14ac:dyDescent="0.25">
      <c r="B14252">
        <v>3</v>
      </c>
    </row>
    <row r="14253" spans="2:2" x14ac:dyDescent="0.25">
      <c r="B14253">
        <v>19</v>
      </c>
    </row>
    <row r="14254" spans="2:2" x14ac:dyDescent="0.25">
      <c r="B14254">
        <v>2</v>
      </c>
    </row>
    <row r="14255" spans="2:2" x14ac:dyDescent="0.25">
      <c r="B14255">
        <v>2</v>
      </c>
    </row>
    <row r="14256" spans="2:2" x14ac:dyDescent="0.25">
      <c r="B14256">
        <v>11</v>
      </c>
    </row>
    <row r="14257" spans="2:2" x14ac:dyDescent="0.25">
      <c r="B14257">
        <v>6</v>
      </c>
    </row>
    <row r="14258" spans="2:2" x14ac:dyDescent="0.25">
      <c r="B14258">
        <v>12</v>
      </c>
    </row>
    <row r="14259" spans="2:2" x14ac:dyDescent="0.25">
      <c r="B14259">
        <v>3</v>
      </c>
    </row>
    <row r="14260" spans="2:2" x14ac:dyDescent="0.25">
      <c r="B14260">
        <v>62</v>
      </c>
    </row>
    <row r="14261" spans="2:2" x14ac:dyDescent="0.25">
      <c r="B14261">
        <v>35</v>
      </c>
    </row>
    <row r="14262" spans="2:2" x14ac:dyDescent="0.25">
      <c r="B14262">
        <v>6</v>
      </c>
    </row>
    <row r="14263" spans="2:2" x14ac:dyDescent="0.25">
      <c r="B14263">
        <v>1</v>
      </c>
    </row>
    <row r="14264" spans="2:2" x14ac:dyDescent="0.25">
      <c r="B14264">
        <v>4</v>
      </c>
    </row>
    <row r="14265" spans="2:2" x14ac:dyDescent="0.25">
      <c r="B14265">
        <v>2</v>
      </c>
    </row>
    <row r="14266" spans="2:2" x14ac:dyDescent="0.25">
      <c r="B14266">
        <v>16</v>
      </c>
    </row>
    <row r="14267" spans="2:2" x14ac:dyDescent="0.25">
      <c r="B14267">
        <v>37</v>
      </c>
    </row>
    <row r="14268" spans="2:2" x14ac:dyDescent="0.25">
      <c r="B14268">
        <v>4</v>
      </c>
    </row>
    <row r="14269" spans="2:2" x14ac:dyDescent="0.25">
      <c r="B14269">
        <v>4</v>
      </c>
    </row>
    <row r="14270" spans="2:2" x14ac:dyDescent="0.25">
      <c r="B14270">
        <v>6</v>
      </c>
    </row>
    <row r="14271" spans="2:2" x14ac:dyDescent="0.25">
      <c r="B14271">
        <v>3</v>
      </c>
    </row>
    <row r="14272" spans="2:2" x14ac:dyDescent="0.25">
      <c r="B14272">
        <v>4</v>
      </c>
    </row>
    <row r="14273" spans="2:2" x14ac:dyDescent="0.25">
      <c r="B14273">
        <v>3</v>
      </c>
    </row>
    <row r="14274" spans="2:2" x14ac:dyDescent="0.25">
      <c r="B14274">
        <v>21</v>
      </c>
    </row>
    <row r="14275" spans="2:2" x14ac:dyDescent="0.25">
      <c r="B14275">
        <v>8</v>
      </c>
    </row>
    <row r="14276" spans="2:2" x14ac:dyDescent="0.25">
      <c r="B14276">
        <v>20</v>
      </c>
    </row>
    <row r="14277" spans="2:2" x14ac:dyDescent="0.25">
      <c r="B14277">
        <v>11</v>
      </c>
    </row>
    <row r="14278" spans="2:2" x14ac:dyDescent="0.25">
      <c r="B14278">
        <v>3</v>
      </c>
    </row>
    <row r="14279" spans="2:2" x14ac:dyDescent="0.25">
      <c r="B14279">
        <v>2</v>
      </c>
    </row>
    <row r="14280" spans="2:2" x14ac:dyDescent="0.25">
      <c r="B14280">
        <v>3</v>
      </c>
    </row>
    <row r="14281" spans="2:2" x14ac:dyDescent="0.25">
      <c r="B14281">
        <v>22</v>
      </c>
    </row>
    <row r="14282" spans="2:2" x14ac:dyDescent="0.25">
      <c r="B14282">
        <v>2</v>
      </c>
    </row>
    <row r="14283" spans="2:2" x14ac:dyDescent="0.25">
      <c r="B14283">
        <v>10</v>
      </c>
    </row>
    <row r="14284" spans="2:2" x14ac:dyDescent="0.25">
      <c r="B14284">
        <v>20</v>
      </c>
    </row>
    <row r="14285" spans="2:2" x14ac:dyDescent="0.25">
      <c r="B14285">
        <v>10</v>
      </c>
    </row>
    <row r="14286" spans="2:2" x14ac:dyDescent="0.25">
      <c r="B14286">
        <v>1</v>
      </c>
    </row>
    <row r="14287" spans="2:2" x14ac:dyDescent="0.25">
      <c r="B14287">
        <v>4</v>
      </c>
    </row>
    <row r="14288" spans="2:2" x14ac:dyDescent="0.25">
      <c r="B14288">
        <v>8</v>
      </c>
    </row>
    <row r="14289" spans="2:2" x14ac:dyDescent="0.25">
      <c r="B14289">
        <v>7</v>
      </c>
    </row>
    <row r="14290" spans="2:2" x14ac:dyDescent="0.25">
      <c r="B14290">
        <v>7</v>
      </c>
    </row>
    <row r="14291" spans="2:2" x14ac:dyDescent="0.25">
      <c r="B14291">
        <v>62</v>
      </c>
    </row>
    <row r="14292" spans="2:2" x14ac:dyDescent="0.25">
      <c r="B14292">
        <v>21</v>
      </c>
    </row>
    <row r="14293" spans="2:2" x14ac:dyDescent="0.25">
      <c r="B14293">
        <v>19</v>
      </c>
    </row>
    <row r="14294" spans="2:2" x14ac:dyDescent="0.25">
      <c r="B14294">
        <v>8</v>
      </c>
    </row>
    <row r="14295" spans="2:2" x14ac:dyDescent="0.25">
      <c r="B14295">
        <v>6</v>
      </c>
    </row>
    <row r="14296" spans="2:2" x14ac:dyDescent="0.25">
      <c r="B14296">
        <v>13</v>
      </c>
    </row>
    <row r="14297" spans="2:2" x14ac:dyDescent="0.25">
      <c r="B14297">
        <v>1</v>
      </c>
    </row>
    <row r="14298" spans="2:2" x14ac:dyDescent="0.25">
      <c r="B14298">
        <v>32</v>
      </c>
    </row>
    <row r="14299" spans="2:2" x14ac:dyDescent="0.25">
      <c r="B14299">
        <v>1</v>
      </c>
    </row>
    <row r="14300" spans="2:2" x14ac:dyDescent="0.25">
      <c r="B14300">
        <v>3</v>
      </c>
    </row>
    <row r="14301" spans="2:2" x14ac:dyDescent="0.25">
      <c r="B14301">
        <v>32</v>
      </c>
    </row>
    <row r="14302" spans="2:2" x14ac:dyDescent="0.25">
      <c r="B14302">
        <v>1</v>
      </c>
    </row>
    <row r="14303" spans="2:2" x14ac:dyDescent="0.25">
      <c r="B14303">
        <v>19</v>
      </c>
    </row>
    <row r="14304" spans="2:2" x14ac:dyDescent="0.25">
      <c r="B14304">
        <v>3</v>
      </c>
    </row>
    <row r="14305" spans="2:2" x14ac:dyDescent="0.25">
      <c r="B14305">
        <v>13</v>
      </c>
    </row>
    <row r="14306" spans="2:2" x14ac:dyDescent="0.25">
      <c r="B14306">
        <v>12</v>
      </c>
    </row>
    <row r="14307" spans="2:2" x14ac:dyDescent="0.25">
      <c r="B14307">
        <v>3</v>
      </c>
    </row>
    <row r="14308" spans="2:2" x14ac:dyDescent="0.25">
      <c r="B14308">
        <v>4</v>
      </c>
    </row>
    <row r="14309" spans="2:2" x14ac:dyDescent="0.25">
      <c r="B14309">
        <v>55</v>
      </c>
    </row>
    <row r="14310" spans="2:2" x14ac:dyDescent="0.25">
      <c r="B14310">
        <v>17</v>
      </c>
    </row>
    <row r="14311" spans="2:2" x14ac:dyDescent="0.25">
      <c r="B14311">
        <v>15</v>
      </c>
    </row>
    <row r="14312" spans="2:2" x14ac:dyDescent="0.25">
      <c r="B14312">
        <v>5</v>
      </c>
    </row>
    <row r="14313" spans="2:2" x14ac:dyDescent="0.25">
      <c r="B14313">
        <v>8</v>
      </c>
    </row>
    <row r="14314" spans="2:2" x14ac:dyDescent="0.25">
      <c r="B14314">
        <v>2</v>
      </c>
    </row>
    <row r="14315" spans="2:2" x14ac:dyDescent="0.25">
      <c r="B14315">
        <v>13</v>
      </c>
    </row>
    <row r="14316" spans="2:2" x14ac:dyDescent="0.25">
      <c r="B14316">
        <v>2</v>
      </c>
    </row>
    <row r="14317" spans="2:2" x14ac:dyDescent="0.25">
      <c r="B14317">
        <v>32</v>
      </c>
    </row>
    <row r="14318" spans="2:2" x14ac:dyDescent="0.25">
      <c r="B14318">
        <v>6</v>
      </c>
    </row>
    <row r="14319" spans="2:2" x14ac:dyDescent="0.25">
      <c r="B14319">
        <v>6</v>
      </c>
    </row>
    <row r="14320" spans="2:2" x14ac:dyDescent="0.25">
      <c r="B14320">
        <v>1</v>
      </c>
    </row>
    <row r="14321" spans="2:2" x14ac:dyDescent="0.25">
      <c r="B14321">
        <v>2</v>
      </c>
    </row>
    <row r="14322" spans="2:2" x14ac:dyDescent="0.25">
      <c r="B14322">
        <v>15</v>
      </c>
    </row>
    <row r="14323" spans="2:2" x14ac:dyDescent="0.25">
      <c r="B14323">
        <v>4</v>
      </c>
    </row>
    <row r="14324" spans="2:2" x14ac:dyDescent="0.25">
      <c r="B14324">
        <v>1</v>
      </c>
    </row>
    <row r="14325" spans="2:2" x14ac:dyDescent="0.25">
      <c r="B14325">
        <v>23</v>
      </c>
    </row>
    <row r="14326" spans="2:2" x14ac:dyDescent="0.25">
      <c r="B14326">
        <v>7</v>
      </c>
    </row>
    <row r="14327" spans="2:2" x14ac:dyDescent="0.25">
      <c r="B14327">
        <v>4</v>
      </c>
    </row>
    <row r="14328" spans="2:2" x14ac:dyDescent="0.25">
      <c r="B14328">
        <v>16</v>
      </c>
    </row>
    <row r="14329" spans="2:2" x14ac:dyDescent="0.25">
      <c r="B14329">
        <v>20</v>
      </c>
    </row>
    <row r="14330" spans="2:2" x14ac:dyDescent="0.25">
      <c r="B14330">
        <v>14</v>
      </c>
    </row>
    <row r="14331" spans="2:2" x14ac:dyDescent="0.25">
      <c r="B14331">
        <v>2</v>
      </c>
    </row>
    <row r="14332" spans="2:2" x14ac:dyDescent="0.25">
      <c r="B14332">
        <v>10</v>
      </c>
    </row>
    <row r="14333" spans="2:2" x14ac:dyDescent="0.25">
      <c r="B14333">
        <v>4</v>
      </c>
    </row>
    <row r="14334" spans="2:2" x14ac:dyDescent="0.25">
      <c r="B14334">
        <v>2</v>
      </c>
    </row>
    <row r="14335" spans="2:2" x14ac:dyDescent="0.25">
      <c r="B14335">
        <v>17</v>
      </c>
    </row>
    <row r="14336" spans="2:2" x14ac:dyDescent="0.25">
      <c r="B14336">
        <v>9</v>
      </c>
    </row>
    <row r="14337" spans="2:2" x14ac:dyDescent="0.25">
      <c r="B14337">
        <v>10</v>
      </c>
    </row>
    <row r="14338" spans="2:2" x14ac:dyDescent="0.25">
      <c r="B14338">
        <v>3</v>
      </c>
    </row>
    <row r="14339" spans="2:2" x14ac:dyDescent="0.25">
      <c r="B14339">
        <v>25</v>
      </c>
    </row>
    <row r="14340" spans="2:2" x14ac:dyDescent="0.25">
      <c r="B14340">
        <v>3</v>
      </c>
    </row>
    <row r="14341" spans="2:2" x14ac:dyDescent="0.25">
      <c r="B14341">
        <v>1</v>
      </c>
    </row>
    <row r="14342" spans="2:2" x14ac:dyDescent="0.25">
      <c r="B14342">
        <v>20</v>
      </c>
    </row>
    <row r="14343" spans="2:2" x14ac:dyDescent="0.25">
      <c r="B14343">
        <v>3</v>
      </c>
    </row>
    <row r="14344" spans="2:2" x14ac:dyDescent="0.25">
      <c r="B14344">
        <v>2</v>
      </c>
    </row>
    <row r="14345" spans="2:2" x14ac:dyDescent="0.25">
      <c r="B14345">
        <v>22</v>
      </c>
    </row>
    <row r="14346" spans="2:2" x14ac:dyDescent="0.25">
      <c r="B14346">
        <v>3</v>
      </c>
    </row>
    <row r="14347" spans="2:2" x14ac:dyDescent="0.25">
      <c r="B14347">
        <v>49</v>
      </c>
    </row>
    <row r="14348" spans="2:2" x14ac:dyDescent="0.25">
      <c r="B14348">
        <v>13</v>
      </c>
    </row>
    <row r="14349" spans="2:2" x14ac:dyDescent="0.25">
      <c r="B14349">
        <v>1</v>
      </c>
    </row>
    <row r="14350" spans="2:2" x14ac:dyDescent="0.25">
      <c r="B14350">
        <v>2</v>
      </c>
    </row>
    <row r="14351" spans="2:2" x14ac:dyDescent="0.25">
      <c r="B14351">
        <v>4</v>
      </c>
    </row>
    <row r="14352" spans="2:2" x14ac:dyDescent="0.25">
      <c r="B14352">
        <v>13</v>
      </c>
    </row>
    <row r="14353" spans="2:2" x14ac:dyDescent="0.25">
      <c r="B14353">
        <v>1</v>
      </c>
    </row>
    <row r="14354" spans="2:2" x14ac:dyDescent="0.25">
      <c r="B14354">
        <v>3</v>
      </c>
    </row>
    <row r="14355" spans="2:2" x14ac:dyDescent="0.25">
      <c r="B14355">
        <v>3</v>
      </c>
    </row>
    <row r="14356" spans="2:2" x14ac:dyDescent="0.25">
      <c r="B14356">
        <v>1</v>
      </c>
    </row>
    <row r="14357" spans="2:2" x14ac:dyDescent="0.25">
      <c r="B14357">
        <v>7</v>
      </c>
    </row>
    <row r="14358" spans="2:2" x14ac:dyDescent="0.25">
      <c r="B14358">
        <v>3</v>
      </c>
    </row>
    <row r="14359" spans="2:2" x14ac:dyDescent="0.25">
      <c r="B14359">
        <v>5</v>
      </c>
    </row>
    <row r="14360" spans="2:2" x14ac:dyDescent="0.25">
      <c r="B14360">
        <v>2</v>
      </c>
    </row>
    <row r="14361" spans="2:2" x14ac:dyDescent="0.25">
      <c r="B14361">
        <v>10</v>
      </c>
    </row>
    <row r="14362" spans="2:2" x14ac:dyDescent="0.25">
      <c r="B14362">
        <v>3</v>
      </c>
    </row>
    <row r="14363" spans="2:2" x14ac:dyDescent="0.25">
      <c r="B14363">
        <v>5</v>
      </c>
    </row>
    <row r="14364" spans="2:2" x14ac:dyDescent="0.25">
      <c r="B14364">
        <v>25</v>
      </c>
    </row>
    <row r="14365" spans="2:2" x14ac:dyDescent="0.25">
      <c r="B14365">
        <v>11</v>
      </c>
    </row>
    <row r="14366" spans="2:2" x14ac:dyDescent="0.25">
      <c r="B14366">
        <v>15</v>
      </c>
    </row>
    <row r="14367" spans="2:2" x14ac:dyDescent="0.25">
      <c r="B14367">
        <v>6</v>
      </c>
    </row>
    <row r="14368" spans="2:2" x14ac:dyDescent="0.25">
      <c r="B14368">
        <v>1</v>
      </c>
    </row>
    <row r="14369" spans="2:2" x14ac:dyDescent="0.25">
      <c r="B14369">
        <v>6</v>
      </c>
    </row>
    <row r="14370" spans="2:2" x14ac:dyDescent="0.25">
      <c r="B14370">
        <v>1</v>
      </c>
    </row>
    <row r="14371" spans="2:2" x14ac:dyDescent="0.25">
      <c r="B14371">
        <v>6</v>
      </c>
    </row>
    <row r="14372" spans="2:2" x14ac:dyDescent="0.25">
      <c r="B14372">
        <v>2</v>
      </c>
    </row>
    <row r="14373" spans="2:2" x14ac:dyDescent="0.25">
      <c r="B14373">
        <v>23</v>
      </c>
    </row>
    <row r="14374" spans="2:2" x14ac:dyDescent="0.25">
      <c r="B14374">
        <v>1</v>
      </c>
    </row>
    <row r="14375" spans="2:2" x14ac:dyDescent="0.25">
      <c r="B14375">
        <v>39</v>
      </c>
    </row>
    <row r="14376" spans="2:2" x14ac:dyDescent="0.25">
      <c r="B14376">
        <v>12</v>
      </c>
    </row>
    <row r="14377" spans="2:2" x14ac:dyDescent="0.25">
      <c r="B14377">
        <v>3</v>
      </c>
    </row>
    <row r="14378" spans="2:2" x14ac:dyDescent="0.25">
      <c r="B14378">
        <v>7</v>
      </c>
    </row>
    <row r="14379" spans="2:2" x14ac:dyDescent="0.25">
      <c r="B14379">
        <v>2</v>
      </c>
    </row>
    <row r="14380" spans="2:2" x14ac:dyDescent="0.25">
      <c r="B14380">
        <v>7</v>
      </c>
    </row>
    <row r="14381" spans="2:2" x14ac:dyDescent="0.25">
      <c r="B14381">
        <v>1</v>
      </c>
    </row>
    <row r="14382" spans="2:2" x14ac:dyDescent="0.25">
      <c r="B14382">
        <v>3</v>
      </c>
    </row>
    <row r="14383" spans="2:2" x14ac:dyDescent="0.25">
      <c r="B14383">
        <v>5</v>
      </c>
    </row>
    <row r="14384" spans="2:2" x14ac:dyDescent="0.25">
      <c r="B14384">
        <v>10</v>
      </c>
    </row>
    <row r="14385" spans="2:2" x14ac:dyDescent="0.25">
      <c r="B14385">
        <v>6</v>
      </c>
    </row>
    <row r="14386" spans="2:2" x14ac:dyDescent="0.25">
      <c r="B14386">
        <v>10</v>
      </c>
    </row>
    <row r="14387" spans="2:2" x14ac:dyDescent="0.25">
      <c r="B14387">
        <v>62</v>
      </c>
    </row>
    <row r="14388" spans="2:2" x14ac:dyDescent="0.25">
      <c r="B14388">
        <v>26</v>
      </c>
    </row>
    <row r="14389" spans="2:2" x14ac:dyDescent="0.25">
      <c r="B14389">
        <v>2</v>
      </c>
    </row>
    <row r="14390" spans="2:2" x14ac:dyDescent="0.25">
      <c r="B14390">
        <v>6</v>
      </c>
    </row>
    <row r="14391" spans="2:2" x14ac:dyDescent="0.25">
      <c r="B14391">
        <v>2</v>
      </c>
    </row>
    <row r="14392" spans="2:2" x14ac:dyDescent="0.25">
      <c r="B14392">
        <v>25</v>
      </c>
    </row>
    <row r="14393" spans="2:2" x14ac:dyDescent="0.25">
      <c r="B14393">
        <v>1</v>
      </c>
    </row>
    <row r="14394" spans="2:2" x14ac:dyDescent="0.25">
      <c r="B14394">
        <v>34</v>
      </c>
    </row>
    <row r="14395" spans="2:2" x14ac:dyDescent="0.25">
      <c r="B14395">
        <v>3</v>
      </c>
    </row>
    <row r="14396" spans="2:2" x14ac:dyDescent="0.25">
      <c r="B14396">
        <v>7</v>
      </c>
    </row>
    <row r="14397" spans="2:2" x14ac:dyDescent="0.25">
      <c r="B14397">
        <v>3</v>
      </c>
    </row>
    <row r="14398" spans="2:2" x14ac:dyDescent="0.25">
      <c r="B14398">
        <v>1</v>
      </c>
    </row>
    <row r="14399" spans="2:2" x14ac:dyDescent="0.25">
      <c r="B14399">
        <v>2</v>
      </c>
    </row>
    <row r="14400" spans="2:2" x14ac:dyDescent="0.25">
      <c r="B14400">
        <v>18</v>
      </c>
    </row>
    <row r="14401" spans="2:2" x14ac:dyDescent="0.25">
      <c r="B14401">
        <v>1</v>
      </c>
    </row>
    <row r="14402" spans="2:2" x14ac:dyDescent="0.25">
      <c r="B14402">
        <v>7</v>
      </c>
    </row>
    <row r="14403" spans="2:2" x14ac:dyDescent="0.25">
      <c r="B14403">
        <v>22</v>
      </c>
    </row>
    <row r="14404" spans="2:2" x14ac:dyDescent="0.25">
      <c r="B14404">
        <v>19</v>
      </c>
    </row>
    <row r="14405" spans="2:2" x14ac:dyDescent="0.25">
      <c r="B14405">
        <v>2</v>
      </c>
    </row>
    <row r="14406" spans="2:2" x14ac:dyDescent="0.25">
      <c r="B14406">
        <v>2</v>
      </c>
    </row>
    <row r="14407" spans="2:2" x14ac:dyDescent="0.25">
      <c r="B14407">
        <v>14</v>
      </c>
    </row>
    <row r="14408" spans="2:2" x14ac:dyDescent="0.25">
      <c r="B14408">
        <v>4</v>
      </c>
    </row>
    <row r="14409" spans="2:2" x14ac:dyDescent="0.25">
      <c r="B14409">
        <v>2</v>
      </c>
    </row>
    <row r="14410" spans="2:2" x14ac:dyDescent="0.25">
      <c r="B14410">
        <v>1</v>
      </c>
    </row>
    <row r="14411" spans="2:2" x14ac:dyDescent="0.25">
      <c r="B14411">
        <v>6</v>
      </c>
    </row>
    <row r="14412" spans="2:2" x14ac:dyDescent="0.25">
      <c r="B14412">
        <v>14</v>
      </c>
    </row>
    <row r="14413" spans="2:2" x14ac:dyDescent="0.25">
      <c r="B14413">
        <v>1</v>
      </c>
    </row>
    <row r="14414" spans="2:2" x14ac:dyDescent="0.25">
      <c r="B14414">
        <v>5</v>
      </c>
    </row>
    <row r="14415" spans="2:2" x14ac:dyDescent="0.25">
      <c r="B14415">
        <v>11</v>
      </c>
    </row>
    <row r="14416" spans="2:2" x14ac:dyDescent="0.25">
      <c r="B14416">
        <v>2</v>
      </c>
    </row>
    <row r="14417" spans="2:2" x14ac:dyDescent="0.25">
      <c r="B14417">
        <v>3</v>
      </c>
    </row>
    <row r="14418" spans="2:2" x14ac:dyDescent="0.25">
      <c r="B14418">
        <v>3</v>
      </c>
    </row>
    <row r="14419" spans="2:2" x14ac:dyDescent="0.25">
      <c r="B14419">
        <v>5</v>
      </c>
    </row>
    <row r="14420" spans="2:2" x14ac:dyDescent="0.25">
      <c r="B14420">
        <v>8</v>
      </c>
    </row>
    <row r="14421" spans="2:2" x14ac:dyDescent="0.25">
      <c r="B14421">
        <v>3</v>
      </c>
    </row>
    <row r="14422" spans="2:2" x14ac:dyDescent="0.25">
      <c r="B14422">
        <v>34</v>
      </c>
    </row>
    <row r="14423" spans="2:2" x14ac:dyDescent="0.25">
      <c r="B14423">
        <v>9</v>
      </c>
    </row>
    <row r="14424" spans="2:2" x14ac:dyDescent="0.25">
      <c r="B14424">
        <v>6</v>
      </c>
    </row>
    <row r="14425" spans="2:2" x14ac:dyDescent="0.25">
      <c r="B14425">
        <v>22</v>
      </c>
    </row>
    <row r="14426" spans="2:2" x14ac:dyDescent="0.25">
      <c r="B14426">
        <v>28</v>
      </c>
    </row>
    <row r="14427" spans="2:2" x14ac:dyDescent="0.25">
      <c r="B14427">
        <v>6</v>
      </c>
    </row>
    <row r="14428" spans="2:2" x14ac:dyDescent="0.25">
      <c r="B14428">
        <v>5</v>
      </c>
    </row>
    <row r="14429" spans="2:2" x14ac:dyDescent="0.25">
      <c r="B14429">
        <v>9</v>
      </c>
    </row>
    <row r="14430" spans="2:2" x14ac:dyDescent="0.25">
      <c r="B14430">
        <v>8</v>
      </c>
    </row>
    <row r="14431" spans="2:2" x14ac:dyDescent="0.25">
      <c r="B14431">
        <v>4</v>
      </c>
    </row>
    <row r="14432" spans="2:2" x14ac:dyDescent="0.25">
      <c r="B14432">
        <v>35</v>
      </c>
    </row>
    <row r="14433" spans="2:2" x14ac:dyDescent="0.25">
      <c r="B14433">
        <v>12</v>
      </c>
    </row>
    <row r="14434" spans="2:2" x14ac:dyDescent="0.25">
      <c r="B14434">
        <v>8</v>
      </c>
    </row>
    <row r="14435" spans="2:2" x14ac:dyDescent="0.25">
      <c r="B14435">
        <v>13</v>
      </c>
    </row>
    <row r="14436" spans="2:2" x14ac:dyDescent="0.25">
      <c r="B14436">
        <v>3</v>
      </c>
    </row>
    <row r="14437" spans="2:2" x14ac:dyDescent="0.25">
      <c r="B14437">
        <v>1</v>
      </c>
    </row>
    <row r="14438" spans="2:2" x14ac:dyDescent="0.25">
      <c r="B14438">
        <v>8</v>
      </c>
    </row>
    <row r="14439" spans="2:2" x14ac:dyDescent="0.25">
      <c r="B14439">
        <v>4</v>
      </c>
    </row>
    <row r="14440" spans="2:2" x14ac:dyDescent="0.25">
      <c r="B14440">
        <v>7</v>
      </c>
    </row>
    <row r="14441" spans="2:2" x14ac:dyDescent="0.25">
      <c r="B14441">
        <v>3</v>
      </c>
    </row>
    <row r="14442" spans="2:2" x14ac:dyDescent="0.25">
      <c r="B14442">
        <v>13</v>
      </c>
    </row>
    <row r="14443" spans="2:2" x14ac:dyDescent="0.25">
      <c r="B14443">
        <v>2</v>
      </c>
    </row>
    <row r="14444" spans="2:2" x14ac:dyDescent="0.25">
      <c r="B14444">
        <v>6</v>
      </c>
    </row>
    <row r="14445" spans="2:2" x14ac:dyDescent="0.25">
      <c r="B14445">
        <v>9</v>
      </c>
    </row>
    <row r="14446" spans="2:2" x14ac:dyDescent="0.25">
      <c r="B14446">
        <v>2</v>
      </c>
    </row>
    <row r="14447" spans="2:2" x14ac:dyDescent="0.25">
      <c r="B14447">
        <v>3</v>
      </c>
    </row>
    <row r="14448" spans="2:2" x14ac:dyDescent="0.25">
      <c r="B14448">
        <v>20</v>
      </c>
    </row>
    <row r="14449" spans="2:2" x14ac:dyDescent="0.25">
      <c r="B14449">
        <v>37</v>
      </c>
    </row>
    <row r="14450" spans="2:2" x14ac:dyDescent="0.25">
      <c r="B14450">
        <v>34</v>
      </c>
    </row>
    <row r="14451" spans="2:2" x14ac:dyDescent="0.25">
      <c r="B14451">
        <v>8</v>
      </c>
    </row>
    <row r="14452" spans="2:2" x14ac:dyDescent="0.25">
      <c r="B14452">
        <v>10</v>
      </c>
    </row>
    <row r="14453" spans="2:2" x14ac:dyDescent="0.25">
      <c r="B14453">
        <v>1</v>
      </c>
    </row>
    <row r="14454" spans="2:2" x14ac:dyDescent="0.25">
      <c r="B14454">
        <v>18</v>
      </c>
    </row>
    <row r="14455" spans="2:2" x14ac:dyDescent="0.25">
      <c r="B14455">
        <v>1</v>
      </c>
    </row>
    <row r="14456" spans="2:2" x14ac:dyDescent="0.25">
      <c r="B14456">
        <v>17</v>
      </c>
    </row>
    <row r="14457" spans="2:2" x14ac:dyDescent="0.25">
      <c r="B14457">
        <v>12</v>
      </c>
    </row>
    <row r="14458" spans="2:2" x14ac:dyDescent="0.25">
      <c r="B14458">
        <v>4</v>
      </c>
    </row>
    <row r="14459" spans="2:2" x14ac:dyDescent="0.25">
      <c r="B14459">
        <v>19</v>
      </c>
    </row>
    <row r="14460" spans="2:2" x14ac:dyDescent="0.25">
      <c r="B14460">
        <v>5</v>
      </c>
    </row>
    <row r="14461" spans="2:2" x14ac:dyDescent="0.25">
      <c r="B14461">
        <v>9</v>
      </c>
    </row>
    <row r="14462" spans="2:2" x14ac:dyDescent="0.25">
      <c r="B14462">
        <v>10</v>
      </c>
    </row>
    <row r="14463" spans="2:2" x14ac:dyDescent="0.25">
      <c r="B14463">
        <v>10</v>
      </c>
    </row>
    <row r="14464" spans="2:2" x14ac:dyDescent="0.25">
      <c r="B14464">
        <v>11</v>
      </c>
    </row>
    <row r="14465" spans="2:2" x14ac:dyDescent="0.25">
      <c r="B14465">
        <v>20</v>
      </c>
    </row>
    <row r="14466" spans="2:2" x14ac:dyDescent="0.25">
      <c r="B14466">
        <v>14</v>
      </c>
    </row>
    <row r="14467" spans="2:2" x14ac:dyDescent="0.25">
      <c r="B14467">
        <v>9</v>
      </c>
    </row>
    <row r="14468" spans="2:2" x14ac:dyDescent="0.25">
      <c r="B14468">
        <v>1</v>
      </c>
    </row>
    <row r="14469" spans="2:2" x14ac:dyDescent="0.25">
      <c r="B14469">
        <v>7</v>
      </c>
    </row>
    <row r="14470" spans="2:2" x14ac:dyDescent="0.25">
      <c r="B14470">
        <v>5</v>
      </c>
    </row>
    <row r="14471" spans="2:2" x14ac:dyDescent="0.25">
      <c r="B14471">
        <v>3</v>
      </c>
    </row>
    <row r="14472" spans="2:2" x14ac:dyDescent="0.25">
      <c r="B14472">
        <v>8</v>
      </c>
    </row>
    <row r="14473" spans="2:2" x14ac:dyDescent="0.25">
      <c r="B14473">
        <v>2</v>
      </c>
    </row>
    <row r="14474" spans="2:2" x14ac:dyDescent="0.25">
      <c r="B14474">
        <v>13</v>
      </c>
    </row>
    <row r="14475" spans="2:2" x14ac:dyDescent="0.25">
      <c r="B14475">
        <v>1</v>
      </c>
    </row>
    <row r="14476" spans="2:2" x14ac:dyDescent="0.25">
      <c r="B14476">
        <v>3</v>
      </c>
    </row>
    <row r="14477" spans="2:2" x14ac:dyDescent="0.25">
      <c r="B14477">
        <v>2</v>
      </c>
    </row>
    <row r="14478" spans="2:2" x14ac:dyDescent="0.25">
      <c r="B14478">
        <v>5</v>
      </c>
    </row>
    <row r="14479" spans="2:2" x14ac:dyDescent="0.25">
      <c r="B14479">
        <v>22</v>
      </c>
    </row>
    <row r="14480" spans="2:2" x14ac:dyDescent="0.25">
      <c r="B14480">
        <v>2</v>
      </c>
    </row>
    <row r="14481" spans="2:2" x14ac:dyDescent="0.25">
      <c r="B14481">
        <v>2</v>
      </c>
    </row>
    <row r="14482" spans="2:2" x14ac:dyDescent="0.25">
      <c r="B14482">
        <v>1</v>
      </c>
    </row>
    <row r="14483" spans="2:2" x14ac:dyDescent="0.25">
      <c r="B14483">
        <v>10</v>
      </c>
    </row>
    <row r="14484" spans="2:2" x14ac:dyDescent="0.25">
      <c r="B14484">
        <v>2</v>
      </c>
    </row>
    <row r="14485" spans="2:2" x14ac:dyDescent="0.25">
      <c r="B14485">
        <v>1</v>
      </c>
    </row>
    <row r="14486" spans="2:2" x14ac:dyDescent="0.25">
      <c r="B14486">
        <v>10</v>
      </c>
    </row>
    <row r="14487" spans="2:2" x14ac:dyDescent="0.25">
      <c r="B14487">
        <v>12</v>
      </c>
    </row>
    <row r="14488" spans="2:2" x14ac:dyDescent="0.25">
      <c r="B14488">
        <v>1</v>
      </c>
    </row>
    <row r="14489" spans="2:2" x14ac:dyDescent="0.25">
      <c r="B14489">
        <v>1</v>
      </c>
    </row>
    <row r="14490" spans="2:2" x14ac:dyDescent="0.25">
      <c r="B14490">
        <v>22</v>
      </c>
    </row>
    <row r="14491" spans="2:2" x14ac:dyDescent="0.25">
      <c r="B14491">
        <v>12</v>
      </c>
    </row>
    <row r="14492" spans="2:2" x14ac:dyDescent="0.25">
      <c r="B14492">
        <v>12</v>
      </c>
    </row>
    <row r="14493" spans="2:2" x14ac:dyDescent="0.25">
      <c r="B14493">
        <v>1</v>
      </c>
    </row>
    <row r="14494" spans="2:2" x14ac:dyDescent="0.25">
      <c r="B14494">
        <v>32</v>
      </c>
    </row>
    <row r="14495" spans="2:2" x14ac:dyDescent="0.25">
      <c r="B14495">
        <v>22</v>
      </c>
    </row>
    <row r="14496" spans="2:2" x14ac:dyDescent="0.25">
      <c r="B14496">
        <v>3</v>
      </c>
    </row>
    <row r="14497" spans="2:3" x14ac:dyDescent="0.25">
      <c r="B14497">
        <v>4</v>
      </c>
    </row>
    <row r="14498" spans="2:3" x14ac:dyDescent="0.25">
      <c r="B14498">
        <v>5</v>
      </c>
    </row>
    <row r="14499" spans="2:3" x14ac:dyDescent="0.25">
      <c r="B14499">
        <v>12</v>
      </c>
    </row>
    <row r="14500" spans="2:3" x14ac:dyDescent="0.25">
      <c r="B14500">
        <v>17</v>
      </c>
    </row>
    <row r="14501" spans="2:3" x14ac:dyDescent="0.25">
      <c r="B14501">
        <v>3</v>
      </c>
    </row>
    <row r="14502" spans="2:3" x14ac:dyDescent="0.25">
      <c r="B14502">
        <v>21</v>
      </c>
    </row>
    <row r="14503" spans="2:3" x14ac:dyDescent="0.25">
      <c r="B14503">
        <v>19</v>
      </c>
    </row>
    <row r="14504" spans="2:3" x14ac:dyDescent="0.25">
      <c r="B14504">
        <v>15</v>
      </c>
    </row>
    <row r="14505" spans="2:3" x14ac:dyDescent="0.25">
      <c r="B14505">
        <v>8</v>
      </c>
    </row>
    <row r="14506" spans="2:3" x14ac:dyDescent="0.25">
      <c r="B14506">
        <v>11</v>
      </c>
    </row>
    <row r="14507" spans="2:3" x14ac:dyDescent="0.25">
      <c r="B14507">
        <v>13</v>
      </c>
    </row>
    <row r="14508" spans="2:3" x14ac:dyDescent="0.25">
      <c r="B14508">
        <v>11</v>
      </c>
    </row>
    <row r="14509" spans="2:3" x14ac:dyDescent="0.25">
      <c r="B14509">
        <v>6</v>
      </c>
      <c r="C14509" t="str" cm="1">
        <f t="array" ref="C14509">INDEX(B2:B7254, MODE(IF(B2:B7254&lt;&gt;"", MATCH(B2:B7254, B2:B7254, 0))))</f>
        <v>Maruti Swift Dzire VDi</v>
      </c>
    </row>
  </sheetData>
  <autoFilter ref="P1:Q7254" xr:uid="{46DCDA0B-D5C4-4BF2-9386-5BF4FB050023}"/>
  <pageMargins left="0.7" right="0.7" top="0.75" bottom="0.75" header="0.3" footer="0.3"/>
  <drawing r:id="rId1"/>
  <tableParts count="1">
    <tablePart r:id="rId2"/>
  </tableParts>
  <extLst>
    <ext xmlns:x14="http://schemas.microsoft.com/office/spreadsheetml/2009/9/main" uri="{05C60535-1F16-4fd2-B633-F4F36F0B64E0}">
      <x14:sparklineGroups xmlns:xm="http://schemas.microsoft.com/office/excel/2006/main">
        <x14:sparklineGroup type="stacked" displayEmptyCellsAs="span" negative="1" xr2:uid="{C4557FB2-3435-454F-99AE-209CBCF777A2}">
          <x14:colorSeries rgb="FF376092"/>
          <x14:colorNegative rgb="FFD00000"/>
          <x14:colorAxis rgb="FF000000"/>
          <x14:colorMarkers rgb="FFD00000"/>
          <x14:colorFirst rgb="FFD00000"/>
          <x14:colorLast rgb="FFD00000"/>
          <x14:colorHigh rgb="FFD00000"/>
          <x14:colorLow rgb="FFD00000"/>
          <x14:sparklines>
            <x14:sparkline>
              <xm:f>Dataset!I7260:I7260</xm:f>
              <xm:sqref>K7266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77A31-17E5-4C69-923B-BB6D92AEA640}">
  <sheetPr>
    <tabColor rgb="FFFFFF00"/>
  </sheetPr>
  <dimension ref="A1:A106"/>
  <sheetViews>
    <sheetView showGridLines="0" showWhiteSpace="0" zoomScale="145" zoomScaleNormal="145" workbookViewId="0"/>
  </sheetViews>
  <sheetFormatPr defaultRowHeight="13.8" x14ac:dyDescent="0.25"/>
  <sheetData>
    <row r="1" spans="1:1" ht="17.399999999999999" x14ac:dyDescent="0.25">
      <c r="A1" s="7" t="s">
        <v>3090</v>
      </c>
    </row>
    <row r="2" spans="1:1" x14ac:dyDescent="0.25">
      <c r="A2" s="5"/>
    </row>
    <row r="3" spans="1:1" ht="15.6" x14ac:dyDescent="0.25">
      <c r="A3" s="6" t="s">
        <v>3091</v>
      </c>
    </row>
    <row r="9" spans="1:1" ht="15.6" x14ac:dyDescent="0.25">
      <c r="A9" s="6" t="s">
        <v>3093</v>
      </c>
    </row>
    <row r="18" spans="1:1" ht="15.6" x14ac:dyDescent="0.25">
      <c r="A18" s="6" t="s">
        <v>3094</v>
      </c>
    </row>
    <row r="36" spans="1:1" s="33" customFormat="1" ht="15.6" x14ac:dyDescent="0.25">
      <c r="A36" s="36" t="s">
        <v>3133</v>
      </c>
    </row>
    <row r="50" spans="1:1" ht="15.6" x14ac:dyDescent="0.25">
      <c r="A50" s="6" t="s">
        <v>3095</v>
      </c>
    </row>
    <row r="63" spans="1:1" ht="15.6" x14ac:dyDescent="0.25">
      <c r="A63" s="6" t="s">
        <v>3096</v>
      </c>
    </row>
    <row r="73" spans="1:1" ht="15.6" x14ac:dyDescent="0.25">
      <c r="A73" s="6" t="s">
        <v>3097</v>
      </c>
    </row>
    <row r="81" spans="1:1" ht="15.6" x14ac:dyDescent="0.3">
      <c r="A81" s="9" t="s">
        <v>3098</v>
      </c>
    </row>
    <row r="93" spans="1:1" ht="15.6" x14ac:dyDescent="0.25">
      <c r="A93" s="6" t="s">
        <v>3099</v>
      </c>
    </row>
    <row r="106" spans="1:1" ht="15.6" x14ac:dyDescent="0.25">
      <c r="A106" s="6" t="s">
        <v>3100</v>
      </c>
    </row>
  </sheetData>
  <pageMargins left="0.7" right="0.7" top="0.75" bottom="0.75" header="0.3" footer="0.3"/>
  <pageSetup orientation="portrait" r:id="rId1"/>
  <drawing r:id="rId2"/>
  <pictur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A04C9-8E1E-46F1-96FF-969EA36C9AE7}">
  <sheetPr>
    <tabColor rgb="FF660033"/>
  </sheetPr>
  <dimension ref="A1:A129"/>
  <sheetViews>
    <sheetView showGridLines="0" topLeftCell="A73" zoomScale="130" zoomScaleNormal="130" workbookViewId="0">
      <selection activeCell="M120" sqref="M120"/>
    </sheetView>
  </sheetViews>
  <sheetFormatPr defaultRowHeight="13.8" x14ac:dyDescent="0.25"/>
  <sheetData>
    <row r="1" spans="1:1" s="10" customFormat="1" ht="20.399999999999999" x14ac:dyDescent="0.35">
      <c r="A1" s="13" t="s">
        <v>3101</v>
      </c>
    </row>
    <row r="2" spans="1:1" x14ac:dyDescent="0.25">
      <c r="A2" s="5"/>
    </row>
    <row r="3" spans="1:1" s="17" customFormat="1" ht="20.399999999999999" x14ac:dyDescent="0.35">
      <c r="A3" s="16" t="s">
        <v>3103</v>
      </c>
    </row>
    <row r="21" spans="1:1" s="17" customFormat="1" ht="20.399999999999999" x14ac:dyDescent="0.35">
      <c r="A21" s="16" t="s">
        <v>3104</v>
      </c>
    </row>
    <row r="40" spans="1:1" s="17" customFormat="1" ht="20.399999999999999" x14ac:dyDescent="0.35">
      <c r="A40" s="16" t="s">
        <v>3105</v>
      </c>
    </row>
    <row r="56" spans="1:1" s="17" customFormat="1" ht="20.399999999999999" x14ac:dyDescent="0.35">
      <c r="A56" s="16" t="s">
        <v>3106</v>
      </c>
    </row>
    <row r="74" spans="1:1" s="17" customFormat="1" ht="20.399999999999999" x14ac:dyDescent="0.35">
      <c r="A74" s="16" t="s">
        <v>3107</v>
      </c>
    </row>
    <row r="91" spans="1:1" s="17" customFormat="1" ht="20.399999999999999" x14ac:dyDescent="0.35">
      <c r="A91" s="16" t="s">
        <v>3108</v>
      </c>
    </row>
    <row r="93" spans="1:1" s="17" customFormat="1" ht="20.399999999999999" x14ac:dyDescent="0.35">
      <c r="A93" s="16" t="s">
        <v>3109</v>
      </c>
    </row>
    <row r="111" spans="1:1" s="14" customFormat="1" ht="20.399999999999999" x14ac:dyDescent="0.35">
      <c r="A111" s="16" t="s">
        <v>3110</v>
      </c>
    </row>
    <row r="129" spans="1:1" s="17" customFormat="1" ht="20.399999999999999" x14ac:dyDescent="0.35">
      <c r="A129" s="16" t="s">
        <v>3111</v>
      </c>
    </row>
  </sheetData>
  <pageMargins left="0.7" right="0.7" top="0.75" bottom="0.75" header="0.3" footer="0.3"/>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03109-F822-45E8-9502-AEA5ED0948A4}">
  <sheetPr>
    <tabColor rgb="FFFF0066"/>
  </sheetPr>
  <dimension ref="A1:B19"/>
  <sheetViews>
    <sheetView showGridLines="0" workbookViewId="0"/>
  </sheetViews>
  <sheetFormatPr defaultRowHeight="13.8" x14ac:dyDescent="0.25"/>
  <cols>
    <col min="1" max="1" width="13.796875" customWidth="1"/>
    <col min="2" max="2" width="15" customWidth="1"/>
  </cols>
  <sheetData>
    <row r="1" spans="1:2" s="15" customFormat="1" ht="20.399999999999999" x14ac:dyDescent="0.35">
      <c r="A1" s="13" t="s">
        <v>3119</v>
      </c>
    </row>
    <row r="2" spans="1:2" s="15" customFormat="1" ht="21" x14ac:dyDescent="0.4">
      <c r="A2" s="32" t="s">
        <v>3130</v>
      </c>
    </row>
    <row r="3" spans="1:2" s="10" customFormat="1" ht="21" x14ac:dyDescent="0.4">
      <c r="A3" s="24"/>
    </row>
    <row r="7" spans="1:2" ht="15.6" x14ac:dyDescent="0.3">
      <c r="A7" s="26" t="s">
        <v>3120</v>
      </c>
      <c r="B7" s="27" t="s">
        <v>3122</v>
      </c>
    </row>
    <row r="8" spans="1:2" ht="15.6" x14ac:dyDescent="0.3">
      <c r="A8" s="28" t="s">
        <v>129</v>
      </c>
      <c r="B8" s="27">
        <v>275</v>
      </c>
    </row>
    <row r="9" spans="1:2" ht="15.6" x14ac:dyDescent="0.3">
      <c r="A9" s="28" t="s">
        <v>74</v>
      </c>
      <c r="B9" s="27">
        <v>440</v>
      </c>
    </row>
    <row r="10" spans="1:2" ht="15.6" x14ac:dyDescent="0.3">
      <c r="A10" s="28" t="s">
        <v>27</v>
      </c>
      <c r="B10" s="27">
        <v>591</v>
      </c>
    </row>
    <row r="11" spans="1:2" ht="15.6" x14ac:dyDescent="0.3">
      <c r="A11" s="28" t="s">
        <v>34</v>
      </c>
      <c r="B11" s="27">
        <v>772</v>
      </c>
    </row>
    <row r="12" spans="1:2" ht="15.6" x14ac:dyDescent="0.3">
      <c r="A12" s="28" t="s">
        <v>61</v>
      </c>
      <c r="B12" s="27">
        <v>660</v>
      </c>
    </row>
    <row r="13" spans="1:2" ht="15.6" x14ac:dyDescent="0.3">
      <c r="A13" s="28" t="s">
        <v>39</v>
      </c>
      <c r="B13" s="27">
        <v>876</v>
      </c>
    </row>
    <row r="14" spans="1:2" ht="15.6" x14ac:dyDescent="0.3">
      <c r="A14" s="28" t="s">
        <v>43</v>
      </c>
      <c r="B14" s="27">
        <v>499</v>
      </c>
    </row>
    <row r="15" spans="1:2" ht="15.6" x14ac:dyDescent="0.3">
      <c r="A15" s="28" t="s">
        <v>53</v>
      </c>
      <c r="B15" s="27">
        <v>772</v>
      </c>
    </row>
    <row r="16" spans="1:2" ht="15.6" x14ac:dyDescent="0.3">
      <c r="A16" s="28" t="s">
        <v>57</v>
      </c>
      <c r="B16" s="27">
        <v>654</v>
      </c>
    </row>
    <row r="17" spans="1:2" ht="15.6" x14ac:dyDescent="0.3">
      <c r="A17" s="28" t="s">
        <v>15</v>
      </c>
      <c r="B17" s="27">
        <v>949</v>
      </c>
    </row>
    <row r="18" spans="1:2" ht="15.6" x14ac:dyDescent="0.3">
      <c r="A18" s="28" t="s">
        <v>22</v>
      </c>
      <c r="B18" s="27">
        <v>765</v>
      </c>
    </row>
    <row r="19" spans="1:2" x14ac:dyDescent="0.25">
      <c r="A19" s="22" t="s">
        <v>3121</v>
      </c>
      <c r="B19">
        <v>7253</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9D9F1-D455-42B8-86D9-014D9BEF7323}">
  <sheetPr>
    <tabColor rgb="FF0000FF"/>
  </sheetPr>
  <dimension ref="A1:B9"/>
  <sheetViews>
    <sheetView showGridLines="0" workbookViewId="0">
      <selection activeCell="S21" sqref="S21"/>
    </sheetView>
  </sheetViews>
  <sheetFormatPr defaultRowHeight="13.8" x14ac:dyDescent="0.25"/>
  <cols>
    <col min="1" max="1" width="13.8984375" customWidth="1"/>
    <col min="2" max="2" width="12.796875" customWidth="1"/>
    <col min="3" max="3" width="12.5" customWidth="1"/>
  </cols>
  <sheetData>
    <row r="1" spans="1:2" s="10" customFormat="1" ht="21" x14ac:dyDescent="0.35">
      <c r="A1" s="25" t="s">
        <v>3123</v>
      </c>
    </row>
    <row r="3" spans="1:2" ht="15.6" x14ac:dyDescent="0.3">
      <c r="A3" s="26" t="s">
        <v>3120</v>
      </c>
      <c r="B3" s="27" t="s">
        <v>3124</v>
      </c>
    </row>
    <row r="4" spans="1:2" ht="15.6" x14ac:dyDescent="0.3">
      <c r="A4" s="28" t="s">
        <v>16</v>
      </c>
      <c r="B4" s="27">
        <v>196.93999999999997</v>
      </c>
    </row>
    <row r="5" spans="1:2" ht="15.6" x14ac:dyDescent="0.3">
      <c r="A5" s="28" t="s">
        <v>23</v>
      </c>
      <c r="B5" s="27">
        <v>41154.140000000123</v>
      </c>
    </row>
    <row r="6" spans="1:2" ht="15.6" x14ac:dyDescent="0.3">
      <c r="A6" s="28" t="s">
        <v>2454</v>
      </c>
      <c r="B6" s="27">
        <v>25.75</v>
      </c>
    </row>
    <row r="7" spans="1:2" ht="15.6" x14ac:dyDescent="0.3">
      <c r="A7" s="28" t="s">
        <v>40</v>
      </c>
      <c r="B7" s="27">
        <v>24.869999999999997</v>
      </c>
    </row>
    <row r="8" spans="1:2" ht="15.6" x14ac:dyDescent="0.3">
      <c r="A8" s="28" t="s">
        <v>28</v>
      </c>
      <c r="B8" s="27">
        <v>15655.219999999996</v>
      </c>
    </row>
    <row r="9" spans="1:2" x14ac:dyDescent="0.25">
      <c r="A9" s="22" t="s">
        <v>3121</v>
      </c>
      <c r="B9">
        <v>57056.920000000122</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B7B7B-3F1E-49BA-BDA0-FB1C8525D2E9}">
  <sheetPr>
    <tabColor rgb="FF663300"/>
  </sheetPr>
  <dimension ref="A1:B8"/>
  <sheetViews>
    <sheetView showGridLines="0" workbookViewId="0"/>
  </sheetViews>
  <sheetFormatPr defaultRowHeight="13.8" x14ac:dyDescent="0.25"/>
  <cols>
    <col min="1" max="1" width="13.69921875" customWidth="1"/>
    <col min="2" max="2" width="18.69921875" customWidth="1"/>
  </cols>
  <sheetData>
    <row r="1" spans="1:2" s="10" customFormat="1" ht="21" x14ac:dyDescent="0.35">
      <c r="A1" s="25" t="s">
        <v>3126</v>
      </c>
    </row>
    <row r="3" spans="1:2" ht="15.6" x14ac:dyDescent="0.3">
      <c r="A3" s="26" t="s">
        <v>3120</v>
      </c>
      <c r="B3" s="31" t="s">
        <v>3125</v>
      </c>
    </row>
    <row r="4" spans="1:2" ht="15.6" x14ac:dyDescent="0.3">
      <c r="A4" s="28" t="s">
        <v>18</v>
      </c>
      <c r="B4" s="27">
        <v>18.465376470588271</v>
      </c>
    </row>
    <row r="5" spans="1:2" ht="15.6" x14ac:dyDescent="0.3">
      <c r="A5" s="28" t="s">
        <v>92</v>
      </c>
      <c r="B5" s="27">
        <v>12.633333333333333</v>
      </c>
    </row>
    <row r="6" spans="1:2" ht="15.6" x14ac:dyDescent="0.3">
      <c r="A6" s="28" t="s">
        <v>36</v>
      </c>
      <c r="B6" s="27">
        <v>16.860581597222211</v>
      </c>
    </row>
    <row r="7" spans="1:2" ht="15.6" x14ac:dyDescent="0.3">
      <c r="A7" s="28" t="s">
        <v>145</v>
      </c>
      <c r="B7" s="27">
        <v>15.332992700729926</v>
      </c>
    </row>
    <row r="8" spans="1:2" ht="15.6" x14ac:dyDescent="0.3">
      <c r="A8" s="28" t="s">
        <v>3121</v>
      </c>
      <c r="B8" s="27">
        <v>18.141580471659129</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BC208-8031-453C-994A-3B0F575FBB6E}">
  <sheetPr>
    <tabColor rgb="FFCC00FF"/>
  </sheetPr>
  <dimension ref="A1:B7"/>
  <sheetViews>
    <sheetView showGridLines="0" workbookViewId="0"/>
  </sheetViews>
  <sheetFormatPr defaultRowHeight="13.8" x14ac:dyDescent="0.25"/>
  <cols>
    <col min="1" max="1" width="14.796875" customWidth="1"/>
    <col min="2" max="2" width="16.69921875" customWidth="1"/>
  </cols>
  <sheetData>
    <row r="1" spans="1:2" s="10" customFormat="1" ht="21" x14ac:dyDescent="0.35">
      <c r="A1" s="25" t="s">
        <v>3127</v>
      </c>
    </row>
    <row r="4" spans="1:2" ht="18" x14ac:dyDescent="0.35">
      <c r="A4" s="29" t="s">
        <v>3120</v>
      </c>
      <c r="B4" s="23" t="s">
        <v>3122</v>
      </c>
    </row>
    <row r="5" spans="1:2" ht="18" x14ac:dyDescent="0.35">
      <c r="A5" s="30" t="s">
        <v>35</v>
      </c>
      <c r="B5" s="23">
        <v>2049</v>
      </c>
    </row>
    <row r="6" spans="1:2" ht="18" x14ac:dyDescent="0.35">
      <c r="A6" s="30" t="s">
        <v>17</v>
      </c>
      <c r="B6" s="23">
        <v>5204</v>
      </c>
    </row>
    <row r="7" spans="1:2" ht="18" x14ac:dyDescent="0.35">
      <c r="A7" s="30" t="s">
        <v>3121</v>
      </c>
      <c r="B7" s="23">
        <v>7253</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A42DF-9E79-4312-BF92-518019A140E2}">
  <sheetPr>
    <tabColor rgb="FFFF9900"/>
  </sheetPr>
  <dimension ref="A1:B2021"/>
  <sheetViews>
    <sheetView showGridLines="0" zoomScaleNormal="100" workbookViewId="0"/>
  </sheetViews>
  <sheetFormatPr defaultRowHeight="13.8" x14ac:dyDescent="0.25"/>
  <cols>
    <col min="1" max="1" width="34.69921875" customWidth="1"/>
    <col min="2" max="2" width="10.3984375" bestFit="1" customWidth="1"/>
  </cols>
  <sheetData>
    <row r="1" spans="1:2" s="35" customFormat="1" ht="21" x14ac:dyDescent="0.35">
      <c r="A1" s="34" t="s">
        <v>3132</v>
      </c>
    </row>
    <row r="3" spans="1:2" x14ac:dyDescent="0.25">
      <c r="A3" s="21" t="s">
        <v>3120</v>
      </c>
      <c r="B3" t="s">
        <v>3128</v>
      </c>
    </row>
    <row r="4" spans="1:2" x14ac:dyDescent="0.25">
      <c r="A4" s="22" t="s">
        <v>1210</v>
      </c>
      <c r="B4">
        <v>2003</v>
      </c>
    </row>
    <row r="5" spans="1:2" x14ac:dyDescent="0.25">
      <c r="A5" s="22" t="s">
        <v>589</v>
      </c>
      <c r="B5">
        <v>4028</v>
      </c>
    </row>
    <row r="6" spans="1:2" x14ac:dyDescent="0.25">
      <c r="A6" s="22" t="s">
        <v>2538</v>
      </c>
      <c r="B6">
        <v>2016</v>
      </c>
    </row>
    <row r="7" spans="1:2" x14ac:dyDescent="0.25">
      <c r="A7" s="22" t="s">
        <v>2591</v>
      </c>
      <c r="B7">
        <v>4031</v>
      </c>
    </row>
    <row r="8" spans="1:2" x14ac:dyDescent="0.25">
      <c r="A8" s="22" t="s">
        <v>1570</v>
      </c>
      <c r="B8">
        <v>2017</v>
      </c>
    </row>
    <row r="9" spans="1:2" x14ac:dyDescent="0.25">
      <c r="A9" s="22" t="s">
        <v>1870</v>
      </c>
      <c r="B9">
        <v>4021</v>
      </c>
    </row>
    <row r="10" spans="1:2" x14ac:dyDescent="0.25">
      <c r="A10" s="22" t="s">
        <v>2623</v>
      </c>
      <c r="B10">
        <v>2012</v>
      </c>
    </row>
    <row r="11" spans="1:2" x14ac:dyDescent="0.25">
      <c r="A11" s="22" t="s">
        <v>970</v>
      </c>
      <c r="B11">
        <v>44269</v>
      </c>
    </row>
    <row r="12" spans="1:2" x14ac:dyDescent="0.25">
      <c r="A12" s="22" t="s">
        <v>138</v>
      </c>
      <c r="B12">
        <v>30209</v>
      </c>
    </row>
    <row r="13" spans="1:2" x14ac:dyDescent="0.25">
      <c r="A13" s="22" t="s">
        <v>1618</v>
      </c>
      <c r="B13">
        <v>6041</v>
      </c>
    </row>
    <row r="14" spans="1:2" x14ac:dyDescent="0.25">
      <c r="A14" s="22" t="s">
        <v>2789</v>
      </c>
      <c r="B14">
        <v>2011</v>
      </c>
    </row>
    <row r="15" spans="1:2" x14ac:dyDescent="0.25">
      <c r="A15" s="22" t="s">
        <v>166</v>
      </c>
      <c r="B15">
        <v>22130</v>
      </c>
    </row>
    <row r="16" spans="1:2" x14ac:dyDescent="0.25">
      <c r="A16" s="22" t="s">
        <v>1840</v>
      </c>
      <c r="B16">
        <v>6044</v>
      </c>
    </row>
    <row r="17" spans="1:2" x14ac:dyDescent="0.25">
      <c r="A17" s="22" t="s">
        <v>1680</v>
      </c>
      <c r="B17">
        <v>2011</v>
      </c>
    </row>
    <row r="18" spans="1:2" x14ac:dyDescent="0.25">
      <c r="A18" s="22" t="s">
        <v>2361</v>
      </c>
      <c r="B18">
        <v>4029</v>
      </c>
    </row>
    <row r="19" spans="1:2" x14ac:dyDescent="0.25">
      <c r="A19" s="22" t="s">
        <v>225</v>
      </c>
      <c r="B19">
        <v>6033</v>
      </c>
    </row>
    <row r="20" spans="1:2" x14ac:dyDescent="0.25">
      <c r="A20" s="22" t="s">
        <v>2331</v>
      </c>
      <c r="B20">
        <v>2012</v>
      </c>
    </row>
    <row r="21" spans="1:2" x14ac:dyDescent="0.25">
      <c r="A21" s="22" t="s">
        <v>2073</v>
      </c>
      <c r="B21">
        <v>2017</v>
      </c>
    </row>
    <row r="22" spans="1:2" x14ac:dyDescent="0.25">
      <c r="A22" s="22" t="s">
        <v>1448</v>
      </c>
      <c r="B22">
        <v>12093</v>
      </c>
    </row>
    <row r="23" spans="1:2" x14ac:dyDescent="0.25">
      <c r="A23" s="22" t="s">
        <v>2398</v>
      </c>
      <c r="B23">
        <v>8058</v>
      </c>
    </row>
    <row r="24" spans="1:2" x14ac:dyDescent="0.25">
      <c r="A24" s="22" t="s">
        <v>1808</v>
      </c>
      <c r="B24">
        <v>2016</v>
      </c>
    </row>
    <row r="25" spans="1:2" x14ac:dyDescent="0.25">
      <c r="A25" s="22" t="s">
        <v>1106</v>
      </c>
      <c r="B25">
        <v>6047</v>
      </c>
    </row>
    <row r="26" spans="1:2" x14ac:dyDescent="0.25">
      <c r="A26" s="22" t="s">
        <v>2489</v>
      </c>
      <c r="B26">
        <v>4034</v>
      </c>
    </row>
    <row r="27" spans="1:2" x14ac:dyDescent="0.25">
      <c r="A27" s="22" t="s">
        <v>33</v>
      </c>
      <c r="B27">
        <v>16093</v>
      </c>
    </row>
    <row r="28" spans="1:2" x14ac:dyDescent="0.25">
      <c r="A28" s="22" t="s">
        <v>185</v>
      </c>
      <c r="B28">
        <v>8052</v>
      </c>
    </row>
    <row r="29" spans="1:2" x14ac:dyDescent="0.25">
      <c r="A29" s="22" t="s">
        <v>100</v>
      </c>
      <c r="B29">
        <v>12062</v>
      </c>
    </row>
    <row r="30" spans="1:2" x14ac:dyDescent="0.25">
      <c r="A30" s="22" t="s">
        <v>1883</v>
      </c>
      <c r="B30">
        <v>2008</v>
      </c>
    </row>
    <row r="31" spans="1:2" x14ac:dyDescent="0.25">
      <c r="A31" s="22" t="s">
        <v>1007</v>
      </c>
      <c r="B31">
        <v>16109</v>
      </c>
    </row>
    <row r="32" spans="1:2" x14ac:dyDescent="0.25">
      <c r="A32" s="22" t="s">
        <v>329</v>
      </c>
      <c r="B32">
        <v>40270</v>
      </c>
    </row>
    <row r="33" spans="1:2" x14ac:dyDescent="0.25">
      <c r="A33" s="22" t="s">
        <v>484</v>
      </c>
      <c r="B33">
        <v>6044</v>
      </c>
    </row>
    <row r="34" spans="1:2" x14ac:dyDescent="0.25">
      <c r="A34" s="22" t="s">
        <v>2036</v>
      </c>
      <c r="B34">
        <v>2012</v>
      </c>
    </row>
    <row r="35" spans="1:2" x14ac:dyDescent="0.25">
      <c r="A35" s="22" t="s">
        <v>208</v>
      </c>
      <c r="B35">
        <v>6049</v>
      </c>
    </row>
    <row r="36" spans="1:2" x14ac:dyDescent="0.25">
      <c r="A36" s="22" t="s">
        <v>709</v>
      </c>
      <c r="B36">
        <v>12095</v>
      </c>
    </row>
    <row r="37" spans="1:2" x14ac:dyDescent="0.25">
      <c r="A37" s="22" t="s">
        <v>81</v>
      </c>
      <c r="B37">
        <v>4031</v>
      </c>
    </row>
    <row r="38" spans="1:2" x14ac:dyDescent="0.25">
      <c r="A38" s="22" t="s">
        <v>966</v>
      </c>
      <c r="B38">
        <v>10045</v>
      </c>
    </row>
    <row r="39" spans="1:2" x14ac:dyDescent="0.25">
      <c r="A39" s="22" t="s">
        <v>1968</v>
      </c>
      <c r="B39">
        <v>10071</v>
      </c>
    </row>
    <row r="40" spans="1:2" x14ac:dyDescent="0.25">
      <c r="A40" s="22" t="s">
        <v>614</v>
      </c>
      <c r="B40">
        <v>4034</v>
      </c>
    </row>
    <row r="41" spans="1:2" x14ac:dyDescent="0.25">
      <c r="A41" s="22" t="s">
        <v>1322</v>
      </c>
      <c r="B41">
        <v>4025</v>
      </c>
    </row>
    <row r="42" spans="1:2" x14ac:dyDescent="0.25">
      <c r="A42" s="22" t="s">
        <v>2048</v>
      </c>
      <c r="B42">
        <v>2012</v>
      </c>
    </row>
    <row r="43" spans="1:2" x14ac:dyDescent="0.25">
      <c r="A43" s="22" t="s">
        <v>384</v>
      </c>
      <c r="B43">
        <v>6034</v>
      </c>
    </row>
    <row r="44" spans="1:2" x14ac:dyDescent="0.25">
      <c r="A44" s="22" t="s">
        <v>1012</v>
      </c>
      <c r="B44">
        <v>8054</v>
      </c>
    </row>
    <row r="45" spans="1:2" x14ac:dyDescent="0.25">
      <c r="A45" s="22" t="s">
        <v>1223</v>
      </c>
      <c r="B45">
        <v>6042</v>
      </c>
    </row>
    <row r="46" spans="1:2" x14ac:dyDescent="0.25">
      <c r="A46" s="22" t="s">
        <v>1063</v>
      </c>
      <c r="B46">
        <v>12080</v>
      </c>
    </row>
    <row r="47" spans="1:2" x14ac:dyDescent="0.25">
      <c r="A47" s="22" t="s">
        <v>1802</v>
      </c>
      <c r="B47">
        <v>6044</v>
      </c>
    </row>
    <row r="48" spans="1:2" x14ac:dyDescent="0.25">
      <c r="A48" s="22" t="s">
        <v>373</v>
      </c>
      <c r="B48">
        <v>6046</v>
      </c>
    </row>
    <row r="49" spans="1:2" x14ac:dyDescent="0.25">
      <c r="A49" s="22" t="s">
        <v>2113</v>
      </c>
      <c r="B49">
        <v>6053</v>
      </c>
    </row>
    <row r="50" spans="1:2" x14ac:dyDescent="0.25">
      <c r="A50" s="22" t="s">
        <v>2847</v>
      </c>
      <c r="B50">
        <v>4030</v>
      </c>
    </row>
    <row r="51" spans="1:2" x14ac:dyDescent="0.25">
      <c r="A51" s="22" t="s">
        <v>599</v>
      </c>
      <c r="B51">
        <v>8062</v>
      </c>
    </row>
    <row r="52" spans="1:2" x14ac:dyDescent="0.25">
      <c r="A52" s="22" t="s">
        <v>647</v>
      </c>
      <c r="B52">
        <v>14109</v>
      </c>
    </row>
    <row r="53" spans="1:2" x14ac:dyDescent="0.25">
      <c r="A53" s="22" t="s">
        <v>1514</v>
      </c>
      <c r="B53">
        <v>8054</v>
      </c>
    </row>
    <row r="54" spans="1:2" x14ac:dyDescent="0.25">
      <c r="A54" s="22" t="s">
        <v>1349</v>
      </c>
      <c r="B54">
        <v>12084</v>
      </c>
    </row>
    <row r="55" spans="1:2" x14ac:dyDescent="0.25">
      <c r="A55" s="22" t="s">
        <v>1879</v>
      </c>
      <c r="B55">
        <v>2014</v>
      </c>
    </row>
    <row r="56" spans="1:2" x14ac:dyDescent="0.25">
      <c r="A56" s="22" t="s">
        <v>871</v>
      </c>
      <c r="B56">
        <v>14088</v>
      </c>
    </row>
    <row r="57" spans="1:2" x14ac:dyDescent="0.25">
      <c r="A57" s="22" t="s">
        <v>2604</v>
      </c>
      <c r="B57">
        <v>8038</v>
      </c>
    </row>
    <row r="58" spans="1:2" x14ac:dyDescent="0.25">
      <c r="A58" s="22" t="s">
        <v>1393</v>
      </c>
      <c r="B58">
        <v>2014</v>
      </c>
    </row>
    <row r="59" spans="1:2" x14ac:dyDescent="0.25">
      <c r="A59" s="22" t="s">
        <v>3063</v>
      </c>
      <c r="B59">
        <v>2010</v>
      </c>
    </row>
    <row r="60" spans="1:2" x14ac:dyDescent="0.25">
      <c r="A60" s="22" t="s">
        <v>1229</v>
      </c>
      <c r="B60">
        <v>4033</v>
      </c>
    </row>
    <row r="61" spans="1:2" x14ac:dyDescent="0.25">
      <c r="A61" s="22" t="s">
        <v>1461</v>
      </c>
      <c r="B61">
        <v>8067</v>
      </c>
    </row>
    <row r="62" spans="1:2" x14ac:dyDescent="0.25">
      <c r="A62" s="22" t="s">
        <v>1011</v>
      </c>
      <c r="B62">
        <v>4032</v>
      </c>
    </row>
    <row r="63" spans="1:2" x14ac:dyDescent="0.25">
      <c r="A63" s="22" t="s">
        <v>639</v>
      </c>
      <c r="B63">
        <v>12090</v>
      </c>
    </row>
    <row r="64" spans="1:2" x14ac:dyDescent="0.25">
      <c r="A64" s="22" t="s">
        <v>1828</v>
      </c>
      <c r="B64">
        <v>6037</v>
      </c>
    </row>
    <row r="65" spans="1:2" x14ac:dyDescent="0.25">
      <c r="A65" s="22" t="s">
        <v>561</v>
      </c>
      <c r="B65">
        <v>26176</v>
      </c>
    </row>
    <row r="66" spans="1:2" x14ac:dyDescent="0.25">
      <c r="A66" s="22" t="s">
        <v>467</v>
      </c>
      <c r="B66">
        <v>10066</v>
      </c>
    </row>
    <row r="67" spans="1:2" x14ac:dyDescent="0.25">
      <c r="A67" s="22" t="s">
        <v>1207</v>
      </c>
      <c r="B67">
        <v>4031</v>
      </c>
    </row>
    <row r="68" spans="1:2" x14ac:dyDescent="0.25">
      <c r="A68" s="22" t="s">
        <v>1408</v>
      </c>
      <c r="B68">
        <v>10078</v>
      </c>
    </row>
    <row r="69" spans="1:2" x14ac:dyDescent="0.25">
      <c r="A69" s="22" t="s">
        <v>1430</v>
      </c>
      <c r="B69">
        <v>2008</v>
      </c>
    </row>
    <row r="70" spans="1:2" x14ac:dyDescent="0.25">
      <c r="A70" s="22" t="s">
        <v>650</v>
      </c>
      <c r="B70">
        <v>12084</v>
      </c>
    </row>
    <row r="71" spans="1:2" x14ac:dyDescent="0.25">
      <c r="A71" s="22" t="s">
        <v>1425</v>
      </c>
      <c r="B71">
        <v>2019</v>
      </c>
    </row>
    <row r="72" spans="1:2" x14ac:dyDescent="0.25">
      <c r="A72" s="22" t="s">
        <v>513</v>
      </c>
      <c r="B72">
        <v>6050</v>
      </c>
    </row>
    <row r="73" spans="1:2" x14ac:dyDescent="0.25">
      <c r="A73" s="22" t="s">
        <v>300</v>
      </c>
      <c r="B73">
        <v>4026</v>
      </c>
    </row>
    <row r="74" spans="1:2" x14ac:dyDescent="0.25">
      <c r="A74" s="22" t="s">
        <v>738</v>
      </c>
      <c r="B74">
        <v>4027</v>
      </c>
    </row>
    <row r="75" spans="1:2" x14ac:dyDescent="0.25">
      <c r="A75" s="22" t="s">
        <v>992</v>
      </c>
      <c r="B75">
        <v>2012</v>
      </c>
    </row>
    <row r="76" spans="1:2" x14ac:dyDescent="0.25">
      <c r="A76" s="22" t="s">
        <v>2726</v>
      </c>
      <c r="B76">
        <v>2006</v>
      </c>
    </row>
    <row r="77" spans="1:2" x14ac:dyDescent="0.25">
      <c r="A77" s="22" t="s">
        <v>2894</v>
      </c>
      <c r="B77">
        <v>2008</v>
      </c>
    </row>
    <row r="78" spans="1:2" x14ac:dyDescent="0.25">
      <c r="A78" s="22" t="s">
        <v>286</v>
      </c>
      <c r="B78">
        <v>4030</v>
      </c>
    </row>
    <row r="79" spans="1:2" x14ac:dyDescent="0.25">
      <c r="A79" s="22" t="s">
        <v>1735</v>
      </c>
      <c r="B79">
        <v>2013</v>
      </c>
    </row>
    <row r="80" spans="1:2" x14ac:dyDescent="0.25">
      <c r="A80" s="22" t="s">
        <v>1643</v>
      </c>
      <c r="B80">
        <v>6030</v>
      </c>
    </row>
    <row r="81" spans="1:2" x14ac:dyDescent="0.25">
      <c r="A81" s="22" t="s">
        <v>1834</v>
      </c>
      <c r="B81">
        <v>2012</v>
      </c>
    </row>
    <row r="82" spans="1:2" x14ac:dyDescent="0.25">
      <c r="A82" s="22" t="s">
        <v>76</v>
      </c>
      <c r="B82">
        <v>46259</v>
      </c>
    </row>
    <row r="83" spans="1:2" x14ac:dyDescent="0.25">
      <c r="A83" s="22" t="s">
        <v>883</v>
      </c>
      <c r="B83">
        <v>6033</v>
      </c>
    </row>
    <row r="84" spans="1:2" x14ac:dyDescent="0.25">
      <c r="A84" s="22" t="s">
        <v>2622</v>
      </c>
      <c r="B84">
        <v>2008</v>
      </c>
    </row>
    <row r="85" spans="1:2" x14ac:dyDescent="0.25">
      <c r="A85" s="22" t="s">
        <v>1470</v>
      </c>
      <c r="B85">
        <v>4032</v>
      </c>
    </row>
    <row r="86" spans="1:2" x14ac:dyDescent="0.25">
      <c r="A86" s="22" t="s">
        <v>818</v>
      </c>
      <c r="B86">
        <v>20100</v>
      </c>
    </row>
    <row r="87" spans="1:2" x14ac:dyDescent="0.25">
      <c r="A87" s="22" t="s">
        <v>242</v>
      </c>
      <c r="B87">
        <v>30219</v>
      </c>
    </row>
    <row r="88" spans="1:2" x14ac:dyDescent="0.25">
      <c r="A88" s="22" t="s">
        <v>886</v>
      </c>
      <c r="B88">
        <v>2015</v>
      </c>
    </row>
    <row r="89" spans="1:2" x14ac:dyDescent="0.25">
      <c r="A89" s="22" t="s">
        <v>949</v>
      </c>
      <c r="B89">
        <v>4033</v>
      </c>
    </row>
    <row r="90" spans="1:2" x14ac:dyDescent="0.25">
      <c r="A90" s="22" t="s">
        <v>794</v>
      </c>
      <c r="B90">
        <v>12084</v>
      </c>
    </row>
    <row r="91" spans="1:2" x14ac:dyDescent="0.25">
      <c r="A91" s="22" t="s">
        <v>586</v>
      </c>
      <c r="B91">
        <v>8036</v>
      </c>
    </row>
    <row r="92" spans="1:2" x14ac:dyDescent="0.25">
      <c r="A92" s="22" t="s">
        <v>1584</v>
      </c>
      <c r="B92">
        <v>10071</v>
      </c>
    </row>
    <row r="93" spans="1:2" x14ac:dyDescent="0.25">
      <c r="A93" s="22" t="s">
        <v>1079</v>
      </c>
      <c r="B93">
        <v>14099</v>
      </c>
    </row>
    <row r="94" spans="1:2" x14ac:dyDescent="0.25">
      <c r="A94" s="22" t="s">
        <v>2473</v>
      </c>
      <c r="B94">
        <v>2009</v>
      </c>
    </row>
    <row r="95" spans="1:2" x14ac:dyDescent="0.25">
      <c r="A95" s="22" t="s">
        <v>715</v>
      </c>
      <c r="B95">
        <v>8041</v>
      </c>
    </row>
    <row r="96" spans="1:2" x14ac:dyDescent="0.25">
      <c r="A96" s="22" t="s">
        <v>1217</v>
      </c>
      <c r="B96">
        <v>2013</v>
      </c>
    </row>
    <row r="97" spans="1:2" x14ac:dyDescent="0.25">
      <c r="A97" s="22" t="s">
        <v>2616</v>
      </c>
      <c r="B97">
        <v>2011</v>
      </c>
    </row>
    <row r="98" spans="1:2" x14ac:dyDescent="0.25">
      <c r="A98" s="22" t="s">
        <v>2650</v>
      </c>
      <c r="B98">
        <v>4027</v>
      </c>
    </row>
    <row r="99" spans="1:2" x14ac:dyDescent="0.25">
      <c r="A99" s="22" t="s">
        <v>1493</v>
      </c>
      <c r="B99">
        <v>2011</v>
      </c>
    </row>
    <row r="100" spans="1:2" x14ac:dyDescent="0.25">
      <c r="A100" s="22" t="s">
        <v>2444</v>
      </c>
      <c r="B100">
        <v>4030</v>
      </c>
    </row>
    <row r="101" spans="1:2" x14ac:dyDescent="0.25">
      <c r="A101" s="22" t="s">
        <v>2850</v>
      </c>
      <c r="B101">
        <v>2015</v>
      </c>
    </row>
    <row r="102" spans="1:2" x14ac:dyDescent="0.25">
      <c r="A102" s="22" t="s">
        <v>303</v>
      </c>
      <c r="B102">
        <v>24195</v>
      </c>
    </row>
    <row r="103" spans="1:2" x14ac:dyDescent="0.25">
      <c r="A103" s="22" t="s">
        <v>2700</v>
      </c>
      <c r="B103">
        <v>2016</v>
      </c>
    </row>
    <row r="104" spans="1:2" x14ac:dyDescent="0.25">
      <c r="A104" s="22" t="s">
        <v>476</v>
      </c>
      <c r="B104">
        <v>18103</v>
      </c>
    </row>
    <row r="105" spans="1:2" x14ac:dyDescent="0.25">
      <c r="A105" s="22" t="s">
        <v>678</v>
      </c>
      <c r="B105">
        <v>2011</v>
      </c>
    </row>
    <row r="106" spans="1:2" x14ac:dyDescent="0.25">
      <c r="A106" s="22" t="s">
        <v>202</v>
      </c>
      <c r="B106">
        <v>8040</v>
      </c>
    </row>
    <row r="107" spans="1:2" x14ac:dyDescent="0.25">
      <c r="A107" s="22" t="s">
        <v>2176</v>
      </c>
      <c r="B107">
        <v>2016</v>
      </c>
    </row>
    <row r="108" spans="1:2" x14ac:dyDescent="0.25">
      <c r="A108" s="22" t="s">
        <v>948</v>
      </c>
      <c r="B108">
        <v>4021</v>
      </c>
    </row>
    <row r="109" spans="1:2" x14ac:dyDescent="0.25">
      <c r="A109" s="22" t="s">
        <v>2546</v>
      </c>
      <c r="B109">
        <v>2006</v>
      </c>
    </row>
    <row r="110" spans="1:2" x14ac:dyDescent="0.25">
      <c r="A110" s="22" t="s">
        <v>623</v>
      </c>
      <c r="B110">
        <v>2011</v>
      </c>
    </row>
    <row r="111" spans="1:2" x14ac:dyDescent="0.25">
      <c r="A111" s="22" t="s">
        <v>1552</v>
      </c>
      <c r="B111">
        <v>4020</v>
      </c>
    </row>
    <row r="112" spans="1:2" x14ac:dyDescent="0.25">
      <c r="A112" s="22" t="s">
        <v>253</v>
      </c>
      <c r="B112">
        <v>4017</v>
      </c>
    </row>
    <row r="113" spans="1:2" x14ac:dyDescent="0.25">
      <c r="A113" s="22" t="s">
        <v>2654</v>
      </c>
      <c r="B113">
        <v>2012</v>
      </c>
    </row>
    <row r="114" spans="1:2" x14ac:dyDescent="0.25">
      <c r="A114" s="22" t="s">
        <v>814</v>
      </c>
      <c r="B114">
        <v>30225</v>
      </c>
    </row>
    <row r="115" spans="1:2" x14ac:dyDescent="0.25">
      <c r="A115" s="22" t="s">
        <v>1696</v>
      </c>
      <c r="B115">
        <v>2018</v>
      </c>
    </row>
    <row r="116" spans="1:2" x14ac:dyDescent="0.25">
      <c r="A116" s="22" t="s">
        <v>1140</v>
      </c>
      <c r="B116">
        <v>2013</v>
      </c>
    </row>
    <row r="117" spans="1:2" x14ac:dyDescent="0.25">
      <c r="A117" s="22" t="s">
        <v>786</v>
      </c>
      <c r="B117">
        <v>20157</v>
      </c>
    </row>
    <row r="118" spans="1:2" x14ac:dyDescent="0.25">
      <c r="A118" s="22" t="s">
        <v>339</v>
      </c>
      <c r="B118">
        <v>28186</v>
      </c>
    </row>
    <row r="119" spans="1:2" x14ac:dyDescent="0.25">
      <c r="A119" s="22" t="s">
        <v>1827</v>
      </c>
      <c r="B119">
        <v>14076</v>
      </c>
    </row>
    <row r="120" spans="1:2" x14ac:dyDescent="0.25">
      <c r="A120" s="22" t="s">
        <v>1310</v>
      </c>
      <c r="B120">
        <v>4036</v>
      </c>
    </row>
    <row r="121" spans="1:2" x14ac:dyDescent="0.25">
      <c r="A121" s="22" t="s">
        <v>1318</v>
      </c>
      <c r="B121">
        <v>4020</v>
      </c>
    </row>
    <row r="122" spans="1:2" x14ac:dyDescent="0.25">
      <c r="A122" s="22" t="s">
        <v>597</v>
      </c>
      <c r="B122">
        <v>10063</v>
      </c>
    </row>
    <row r="123" spans="1:2" x14ac:dyDescent="0.25">
      <c r="A123" s="22" t="s">
        <v>2249</v>
      </c>
      <c r="B123">
        <v>2010</v>
      </c>
    </row>
    <row r="124" spans="1:2" x14ac:dyDescent="0.25">
      <c r="A124" s="22" t="s">
        <v>2589</v>
      </c>
      <c r="B124">
        <v>4026</v>
      </c>
    </row>
    <row r="125" spans="1:2" x14ac:dyDescent="0.25">
      <c r="A125" s="22" t="s">
        <v>2469</v>
      </c>
      <c r="B125">
        <v>2010</v>
      </c>
    </row>
    <row r="126" spans="1:2" x14ac:dyDescent="0.25">
      <c r="A126" s="22" t="s">
        <v>2941</v>
      </c>
      <c r="B126">
        <v>2011</v>
      </c>
    </row>
    <row r="127" spans="1:2" x14ac:dyDescent="0.25">
      <c r="A127" s="22" t="s">
        <v>2549</v>
      </c>
      <c r="B127">
        <v>2011</v>
      </c>
    </row>
    <row r="128" spans="1:2" x14ac:dyDescent="0.25">
      <c r="A128" s="22" t="s">
        <v>1631</v>
      </c>
      <c r="B128">
        <v>2013</v>
      </c>
    </row>
    <row r="129" spans="1:2" x14ac:dyDescent="0.25">
      <c r="A129" s="22" t="s">
        <v>511</v>
      </c>
      <c r="B129">
        <v>2011</v>
      </c>
    </row>
    <row r="130" spans="1:2" x14ac:dyDescent="0.25">
      <c r="A130" s="22" t="s">
        <v>2495</v>
      </c>
      <c r="B130">
        <v>4019</v>
      </c>
    </row>
    <row r="131" spans="1:2" x14ac:dyDescent="0.25">
      <c r="A131" s="22" t="s">
        <v>1819</v>
      </c>
      <c r="B131">
        <v>8058</v>
      </c>
    </row>
    <row r="132" spans="1:2" x14ac:dyDescent="0.25">
      <c r="A132" s="22" t="s">
        <v>2541</v>
      </c>
      <c r="B132">
        <v>4018</v>
      </c>
    </row>
    <row r="133" spans="1:2" x14ac:dyDescent="0.25">
      <c r="A133" s="22" t="s">
        <v>1150</v>
      </c>
      <c r="B133">
        <v>2008</v>
      </c>
    </row>
    <row r="134" spans="1:2" x14ac:dyDescent="0.25">
      <c r="A134" s="22" t="s">
        <v>2142</v>
      </c>
      <c r="B134">
        <v>2010</v>
      </c>
    </row>
    <row r="135" spans="1:2" x14ac:dyDescent="0.25">
      <c r="A135" s="22" t="s">
        <v>1278</v>
      </c>
      <c r="B135">
        <v>8051</v>
      </c>
    </row>
    <row r="136" spans="1:2" x14ac:dyDescent="0.25">
      <c r="A136" s="22" t="s">
        <v>2092</v>
      </c>
      <c r="B136">
        <v>2012</v>
      </c>
    </row>
    <row r="137" spans="1:2" x14ac:dyDescent="0.25">
      <c r="A137" s="22" t="s">
        <v>2868</v>
      </c>
      <c r="B137">
        <v>2017</v>
      </c>
    </row>
    <row r="138" spans="1:2" x14ac:dyDescent="0.25">
      <c r="A138" s="22" t="s">
        <v>1612</v>
      </c>
      <c r="B138">
        <v>2015</v>
      </c>
    </row>
    <row r="139" spans="1:2" x14ac:dyDescent="0.25">
      <c r="A139" s="22" t="s">
        <v>1940</v>
      </c>
      <c r="B139">
        <v>6030</v>
      </c>
    </row>
    <row r="140" spans="1:2" x14ac:dyDescent="0.25">
      <c r="A140" s="22" t="s">
        <v>3072</v>
      </c>
      <c r="B140">
        <v>2013</v>
      </c>
    </row>
    <row r="141" spans="1:2" x14ac:dyDescent="0.25">
      <c r="A141" s="22" t="s">
        <v>1581</v>
      </c>
      <c r="B141">
        <v>4035</v>
      </c>
    </row>
    <row r="142" spans="1:2" x14ac:dyDescent="0.25">
      <c r="A142" s="22" t="s">
        <v>1260</v>
      </c>
      <c r="B142">
        <v>4033</v>
      </c>
    </row>
    <row r="143" spans="1:2" x14ac:dyDescent="0.25">
      <c r="A143" s="22" t="s">
        <v>1098</v>
      </c>
      <c r="B143">
        <v>2012</v>
      </c>
    </row>
    <row r="144" spans="1:2" x14ac:dyDescent="0.25">
      <c r="A144" s="22" t="s">
        <v>765</v>
      </c>
      <c r="B144">
        <v>10061</v>
      </c>
    </row>
    <row r="145" spans="1:2" x14ac:dyDescent="0.25">
      <c r="A145" s="22" t="s">
        <v>764</v>
      </c>
      <c r="B145">
        <v>8058</v>
      </c>
    </row>
    <row r="146" spans="1:2" x14ac:dyDescent="0.25">
      <c r="A146" s="22" t="s">
        <v>729</v>
      </c>
      <c r="B146">
        <v>8067</v>
      </c>
    </row>
    <row r="147" spans="1:2" x14ac:dyDescent="0.25">
      <c r="A147" s="22" t="s">
        <v>422</v>
      </c>
      <c r="B147">
        <v>30191</v>
      </c>
    </row>
    <row r="148" spans="1:2" x14ac:dyDescent="0.25">
      <c r="A148" s="22" t="s">
        <v>2421</v>
      </c>
      <c r="B148">
        <v>2017</v>
      </c>
    </row>
    <row r="149" spans="1:2" x14ac:dyDescent="0.25">
      <c r="A149" s="22" t="s">
        <v>1524</v>
      </c>
      <c r="B149">
        <v>8068</v>
      </c>
    </row>
    <row r="150" spans="1:2" x14ac:dyDescent="0.25">
      <c r="A150" s="22" t="s">
        <v>2953</v>
      </c>
      <c r="B150">
        <v>2009</v>
      </c>
    </row>
    <row r="151" spans="1:2" x14ac:dyDescent="0.25">
      <c r="A151" s="22" t="s">
        <v>2694</v>
      </c>
      <c r="B151">
        <v>2013</v>
      </c>
    </row>
    <row r="152" spans="1:2" x14ac:dyDescent="0.25">
      <c r="A152" s="22" t="s">
        <v>1949</v>
      </c>
      <c r="B152">
        <v>4027</v>
      </c>
    </row>
    <row r="153" spans="1:2" x14ac:dyDescent="0.25">
      <c r="A153" s="22" t="s">
        <v>2597</v>
      </c>
      <c r="B153">
        <v>2017</v>
      </c>
    </row>
    <row r="154" spans="1:2" x14ac:dyDescent="0.25">
      <c r="A154" s="22" t="s">
        <v>1377</v>
      </c>
      <c r="B154">
        <v>10069</v>
      </c>
    </row>
    <row r="155" spans="1:2" x14ac:dyDescent="0.25">
      <c r="A155" s="22" t="s">
        <v>2002</v>
      </c>
      <c r="B155">
        <v>4026</v>
      </c>
    </row>
    <row r="156" spans="1:2" x14ac:dyDescent="0.25">
      <c r="A156" s="22" t="s">
        <v>1630</v>
      </c>
      <c r="B156">
        <v>2015</v>
      </c>
    </row>
    <row r="157" spans="1:2" x14ac:dyDescent="0.25">
      <c r="A157" s="22" t="s">
        <v>1955</v>
      </c>
      <c r="B157">
        <v>4034</v>
      </c>
    </row>
    <row r="158" spans="1:2" x14ac:dyDescent="0.25">
      <c r="A158" s="22" t="s">
        <v>452</v>
      </c>
      <c r="B158">
        <v>4033</v>
      </c>
    </row>
    <row r="159" spans="1:2" x14ac:dyDescent="0.25">
      <c r="A159" s="22" t="s">
        <v>770</v>
      </c>
      <c r="B159">
        <v>10075</v>
      </c>
    </row>
    <row r="160" spans="1:2" x14ac:dyDescent="0.25">
      <c r="A160" s="22" t="s">
        <v>556</v>
      </c>
      <c r="B160">
        <v>10046</v>
      </c>
    </row>
    <row r="161" spans="1:2" x14ac:dyDescent="0.25">
      <c r="A161" s="22" t="s">
        <v>1943</v>
      </c>
      <c r="B161">
        <v>4032</v>
      </c>
    </row>
    <row r="162" spans="1:2" x14ac:dyDescent="0.25">
      <c r="A162" s="22" t="s">
        <v>320</v>
      </c>
      <c r="B162">
        <v>16096</v>
      </c>
    </row>
    <row r="163" spans="1:2" x14ac:dyDescent="0.25">
      <c r="A163" s="22" t="s">
        <v>879</v>
      </c>
      <c r="B163">
        <v>4030</v>
      </c>
    </row>
    <row r="164" spans="1:2" x14ac:dyDescent="0.25">
      <c r="A164" s="22" t="s">
        <v>1751</v>
      </c>
      <c r="B164">
        <v>6050</v>
      </c>
    </row>
    <row r="165" spans="1:2" x14ac:dyDescent="0.25">
      <c r="A165" s="22" t="s">
        <v>1484</v>
      </c>
      <c r="B165">
        <v>2013</v>
      </c>
    </row>
    <row r="166" spans="1:2" x14ac:dyDescent="0.25">
      <c r="A166" s="22" t="s">
        <v>1837</v>
      </c>
      <c r="B166">
        <v>4031</v>
      </c>
    </row>
    <row r="167" spans="1:2" x14ac:dyDescent="0.25">
      <c r="A167" s="22" t="s">
        <v>1725</v>
      </c>
      <c r="B167">
        <v>10063</v>
      </c>
    </row>
    <row r="168" spans="1:2" x14ac:dyDescent="0.25">
      <c r="A168" s="22" t="s">
        <v>2671</v>
      </c>
      <c r="B168">
        <v>2011</v>
      </c>
    </row>
    <row r="169" spans="1:2" x14ac:dyDescent="0.25">
      <c r="A169" s="22" t="s">
        <v>2563</v>
      </c>
      <c r="B169">
        <v>2018</v>
      </c>
    </row>
    <row r="170" spans="1:2" x14ac:dyDescent="0.25">
      <c r="A170" s="22" t="s">
        <v>863</v>
      </c>
      <c r="B170">
        <v>4014</v>
      </c>
    </row>
    <row r="171" spans="1:2" x14ac:dyDescent="0.25">
      <c r="A171" s="22" t="s">
        <v>1450</v>
      </c>
      <c r="B171">
        <v>6022</v>
      </c>
    </row>
    <row r="172" spans="1:2" x14ac:dyDescent="0.25">
      <c r="A172" s="22" t="s">
        <v>1530</v>
      </c>
      <c r="B172">
        <v>2011</v>
      </c>
    </row>
    <row r="173" spans="1:2" x14ac:dyDescent="0.25">
      <c r="A173" s="22" t="s">
        <v>950</v>
      </c>
      <c r="B173">
        <v>2010</v>
      </c>
    </row>
    <row r="174" spans="1:2" x14ac:dyDescent="0.25">
      <c r="A174" s="22" t="s">
        <v>2619</v>
      </c>
      <c r="B174">
        <v>4017</v>
      </c>
    </row>
    <row r="175" spans="1:2" x14ac:dyDescent="0.25">
      <c r="A175" s="22" t="s">
        <v>1439</v>
      </c>
      <c r="B175">
        <v>12043</v>
      </c>
    </row>
    <row r="176" spans="1:2" x14ac:dyDescent="0.25">
      <c r="A176" s="22" t="s">
        <v>789</v>
      </c>
      <c r="B176">
        <v>4019</v>
      </c>
    </row>
    <row r="177" spans="1:2" x14ac:dyDescent="0.25">
      <c r="A177" s="22" t="s">
        <v>1092</v>
      </c>
      <c r="B177">
        <v>6037</v>
      </c>
    </row>
    <row r="178" spans="1:2" x14ac:dyDescent="0.25">
      <c r="A178" s="22" t="s">
        <v>1327</v>
      </c>
      <c r="B178">
        <v>20136</v>
      </c>
    </row>
    <row r="179" spans="1:2" x14ac:dyDescent="0.25">
      <c r="A179" s="22" t="s">
        <v>334</v>
      </c>
      <c r="B179">
        <v>20121</v>
      </c>
    </row>
    <row r="180" spans="1:2" x14ac:dyDescent="0.25">
      <c r="A180" s="22" t="s">
        <v>1057</v>
      </c>
      <c r="B180">
        <v>4025</v>
      </c>
    </row>
    <row r="181" spans="1:2" x14ac:dyDescent="0.25">
      <c r="A181" s="22" t="s">
        <v>694</v>
      </c>
      <c r="B181">
        <v>24138</v>
      </c>
    </row>
    <row r="182" spans="1:2" x14ac:dyDescent="0.25">
      <c r="A182" s="22" t="s">
        <v>408</v>
      </c>
      <c r="B182">
        <v>30172</v>
      </c>
    </row>
    <row r="183" spans="1:2" x14ac:dyDescent="0.25">
      <c r="A183" s="22" t="s">
        <v>295</v>
      </c>
      <c r="B183">
        <v>2014</v>
      </c>
    </row>
    <row r="184" spans="1:2" x14ac:dyDescent="0.25">
      <c r="A184" s="22" t="s">
        <v>821</v>
      </c>
      <c r="B184">
        <v>2010</v>
      </c>
    </row>
    <row r="185" spans="1:2" x14ac:dyDescent="0.25">
      <c r="A185" s="22" t="s">
        <v>2254</v>
      </c>
      <c r="B185">
        <v>4020</v>
      </c>
    </row>
    <row r="186" spans="1:2" x14ac:dyDescent="0.25">
      <c r="A186" s="22" t="s">
        <v>1435</v>
      </c>
      <c r="B186">
        <v>2009</v>
      </c>
    </row>
    <row r="187" spans="1:2" x14ac:dyDescent="0.25">
      <c r="A187" s="22" t="s">
        <v>910</v>
      </c>
      <c r="B187">
        <v>26172</v>
      </c>
    </row>
    <row r="188" spans="1:2" x14ac:dyDescent="0.25">
      <c r="A188" s="22" t="s">
        <v>921</v>
      </c>
      <c r="B188">
        <v>20132</v>
      </c>
    </row>
    <row r="189" spans="1:2" x14ac:dyDescent="0.25">
      <c r="A189" s="22" t="s">
        <v>1538</v>
      </c>
      <c r="B189">
        <v>2015</v>
      </c>
    </row>
    <row r="190" spans="1:2" x14ac:dyDescent="0.25">
      <c r="A190" s="22" t="s">
        <v>2955</v>
      </c>
      <c r="B190">
        <v>2013</v>
      </c>
    </row>
    <row r="191" spans="1:2" x14ac:dyDescent="0.25">
      <c r="A191" s="22" t="s">
        <v>1750</v>
      </c>
      <c r="B191">
        <v>4029</v>
      </c>
    </row>
    <row r="192" spans="1:2" x14ac:dyDescent="0.25">
      <c r="A192" s="22" t="s">
        <v>627</v>
      </c>
      <c r="B192">
        <v>2014</v>
      </c>
    </row>
    <row r="193" spans="1:2" x14ac:dyDescent="0.25">
      <c r="A193" s="22" t="s">
        <v>3067</v>
      </c>
      <c r="B193">
        <v>2016</v>
      </c>
    </row>
    <row r="194" spans="1:2" x14ac:dyDescent="0.25">
      <c r="A194" s="22" t="s">
        <v>2629</v>
      </c>
      <c r="B194">
        <v>4029</v>
      </c>
    </row>
    <row r="195" spans="1:2" x14ac:dyDescent="0.25">
      <c r="A195" s="22" t="s">
        <v>3059</v>
      </c>
      <c r="B195">
        <v>2013</v>
      </c>
    </row>
    <row r="196" spans="1:2" x14ac:dyDescent="0.25">
      <c r="A196" s="22" t="s">
        <v>2972</v>
      </c>
      <c r="B196">
        <v>2015</v>
      </c>
    </row>
    <row r="197" spans="1:2" x14ac:dyDescent="0.25">
      <c r="A197" s="22" t="s">
        <v>2046</v>
      </c>
      <c r="B197">
        <v>4027</v>
      </c>
    </row>
    <row r="198" spans="1:2" x14ac:dyDescent="0.25">
      <c r="A198" s="22" t="s">
        <v>723</v>
      </c>
      <c r="B198">
        <v>2013</v>
      </c>
    </row>
    <row r="199" spans="1:2" x14ac:dyDescent="0.25">
      <c r="A199" s="22" t="s">
        <v>1402</v>
      </c>
      <c r="B199">
        <v>2005</v>
      </c>
    </row>
    <row r="200" spans="1:2" x14ac:dyDescent="0.25">
      <c r="A200" s="22" t="s">
        <v>1347</v>
      </c>
      <c r="B200">
        <v>2004</v>
      </c>
    </row>
    <row r="201" spans="1:2" x14ac:dyDescent="0.25">
      <c r="A201" s="22" t="s">
        <v>2748</v>
      </c>
      <c r="B201">
        <v>2013</v>
      </c>
    </row>
    <row r="202" spans="1:2" x14ac:dyDescent="0.25">
      <c r="A202" s="22" t="s">
        <v>341</v>
      </c>
      <c r="B202">
        <v>2007</v>
      </c>
    </row>
    <row r="203" spans="1:2" x14ac:dyDescent="0.25">
      <c r="A203" s="22" t="s">
        <v>2568</v>
      </c>
      <c r="B203">
        <v>2007</v>
      </c>
    </row>
    <row r="204" spans="1:2" x14ac:dyDescent="0.25">
      <c r="A204" s="22" t="s">
        <v>1375</v>
      </c>
      <c r="B204">
        <v>4024</v>
      </c>
    </row>
    <row r="205" spans="1:2" x14ac:dyDescent="0.25">
      <c r="A205" s="22" t="s">
        <v>2300</v>
      </c>
      <c r="B205">
        <v>2008</v>
      </c>
    </row>
    <row r="206" spans="1:2" x14ac:dyDescent="0.25">
      <c r="A206" s="22" t="s">
        <v>1297</v>
      </c>
      <c r="B206">
        <v>8041</v>
      </c>
    </row>
    <row r="207" spans="1:2" x14ac:dyDescent="0.25">
      <c r="A207" s="22" t="s">
        <v>1534</v>
      </c>
      <c r="B207">
        <v>2010</v>
      </c>
    </row>
    <row r="208" spans="1:2" x14ac:dyDescent="0.25">
      <c r="A208" s="22" t="s">
        <v>2078</v>
      </c>
      <c r="B208">
        <v>6042</v>
      </c>
    </row>
    <row r="209" spans="1:2" x14ac:dyDescent="0.25">
      <c r="A209" s="22" t="s">
        <v>2835</v>
      </c>
      <c r="B209">
        <v>2015</v>
      </c>
    </row>
    <row r="210" spans="1:2" x14ac:dyDescent="0.25">
      <c r="A210" s="22" t="s">
        <v>761</v>
      </c>
      <c r="B210">
        <v>4028</v>
      </c>
    </row>
    <row r="211" spans="1:2" x14ac:dyDescent="0.25">
      <c r="A211" s="22" t="s">
        <v>1697</v>
      </c>
      <c r="B211">
        <v>2014</v>
      </c>
    </row>
    <row r="212" spans="1:2" x14ac:dyDescent="0.25">
      <c r="A212" s="22" t="s">
        <v>1952</v>
      </c>
      <c r="B212">
        <v>4026</v>
      </c>
    </row>
    <row r="213" spans="1:2" x14ac:dyDescent="0.25">
      <c r="A213" s="22" t="s">
        <v>1358</v>
      </c>
      <c r="B213">
        <v>2014</v>
      </c>
    </row>
    <row r="214" spans="1:2" x14ac:dyDescent="0.25">
      <c r="A214" s="22" t="s">
        <v>535</v>
      </c>
      <c r="B214">
        <v>14066</v>
      </c>
    </row>
    <row r="215" spans="1:2" x14ac:dyDescent="0.25">
      <c r="A215" s="22" t="s">
        <v>1967</v>
      </c>
      <c r="B215">
        <v>14070</v>
      </c>
    </row>
    <row r="216" spans="1:2" x14ac:dyDescent="0.25">
      <c r="A216" s="22" t="s">
        <v>3066</v>
      </c>
      <c r="B216">
        <v>2010</v>
      </c>
    </row>
    <row r="217" spans="1:2" x14ac:dyDescent="0.25">
      <c r="A217" s="22" t="s">
        <v>1850</v>
      </c>
      <c r="B217">
        <v>4020</v>
      </c>
    </row>
    <row r="218" spans="1:2" x14ac:dyDescent="0.25">
      <c r="A218" s="22" t="s">
        <v>1742</v>
      </c>
      <c r="B218">
        <v>2012</v>
      </c>
    </row>
    <row r="219" spans="1:2" x14ac:dyDescent="0.25">
      <c r="A219" s="22" t="s">
        <v>310</v>
      </c>
      <c r="B219">
        <v>4032</v>
      </c>
    </row>
    <row r="220" spans="1:2" x14ac:dyDescent="0.25">
      <c r="A220" s="22" t="s">
        <v>2551</v>
      </c>
      <c r="B220">
        <v>2016</v>
      </c>
    </row>
    <row r="221" spans="1:2" x14ac:dyDescent="0.25">
      <c r="A221" s="22" t="s">
        <v>2208</v>
      </c>
      <c r="B221">
        <v>2016</v>
      </c>
    </row>
    <row r="222" spans="1:2" x14ac:dyDescent="0.25">
      <c r="A222" s="22" t="s">
        <v>222</v>
      </c>
      <c r="B222">
        <v>4032</v>
      </c>
    </row>
    <row r="223" spans="1:2" x14ac:dyDescent="0.25">
      <c r="A223" s="22" t="s">
        <v>1492</v>
      </c>
      <c r="B223">
        <v>2016</v>
      </c>
    </row>
    <row r="224" spans="1:2" x14ac:dyDescent="0.25">
      <c r="A224" s="22" t="s">
        <v>2852</v>
      </c>
      <c r="B224">
        <v>4031</v>
      </c>
    </row>
    <row r="225" spans="1:2" x14ac:dyDescent="0.25">
      <c r="A225" s="22" t="s">
        <v>2451</v>
      </c>
      <c r="B225">
        <v>2017</v>
      </c>
    </row>
    <row r="226" spans="1:2" x14ac:dyDescent="0.25">
      <c r="A226" s="22" t="s">
        <v>2370</v>
      </c>
      <c r="B226">
        <v>2016</v>
      </c>
    </row>
    <row r="227" spans="1:2" x14ac:dyDescent="0.25">
      <c r="A227" s="22" t="s">
        <v>2547</v>
      </c>
      <c r="B227">
        <v>2016</v>
      </c>
    </row>
    <row r="228" spans="1:2" x14ac:dyDescent="0.25">
      <c r="A228" s="22" t="s">
        <v>1000</v>
      </c>
      <c r="B228">
        <v>10087</v>
      </c>
    </row>
    <row r="229" spans="1:2" x14ac:dyDescent="0.25">
      <c r="A229" s="22" t="s">
        <v>3025</v>
      </c>
      <c r="B229">
        <v>2017</v>
      </c>
    </row>
    <row r="230" spans="1:2" x14ac:dyDescent="0.25">
      <c r="A230" s="22" t="s">
        <v>2858</v>
      </c>
      <c r="B230">
        <v>2016</v>
      </c>
    </row>
    <row r="231" spans="1:2" x14ac:dyDescent="0.25">
      <c r="A231" s="22" t="s">
        <v>1156</v>
      </c>
      <c r="B231">
        <v>8062</v>
      </c>
    </row>
    <row r="232" spans="1:2" x14ac:dyDescent="0.25">
      <c r="A232" s="22" t="s">
        <v>2994</v>
      </c>
      <c r="B232">
        <v>2019</v>
      </c>
    </row>
    <row r="233" spans="1:2" x14ac:dyDescent="0.25">
      <c r="A233" s="22" t="s">
        <v>2304</v>
      </c>
      <c r="B233">
        <v>2011</v>
      </c>
    </row>
    <row r="234" spans="1:2" x14ac:dyDescent="0.25">
      <c r="A234" s="22" t="s">
        <v>2876</v>
      </c>
      <c r="B234">
        <v>2011</v>
      </c>
    </row>
    <row r="235" spans="1:2" x14ac:dyDescent="0.25">
      <c r="A235" s="22" t="s">
        <v>1481</v>
      </c>
      <c r="B235">
        <v>2011</v>
      </c>
    </row>
    <row r="236" spans="1:2" x14ac:dyDescent="0.25">
      <c r="A236" s="22" t="s">
        <v>450</v>
      </c>
      <c r="B236">
        <v>2010</v>
      </c>
    </row>
    <row r="237" spans="1:2" x14ac:dyDescent="0.25">
      <c r="A237" s="22" t="s">
        <v>2470</v>
      </c>
      <c r="B237">
        <v>4026</v>
      </c>
    </row>
    <row r="238" spans="1:2" x14ac:dyDescent="0.25">
      <c r="A238" s="22" t="s">
        <v>2380</v>
      </c>
      <c r="B238">
        <v>2014</v>
      </c>
    </row>
    <row r="239" spans="1:2" x14ac:dyDescent="0.25">
      <c r="A239" s="22" t="s">
        <v>1569</v>
      </c>
      <c r="B239">
        <v>2009</v>
      </c>
    </row>
    <row r="240" spans="1:2" x14ac:dyDescent="0.25">
      <c r="A240" s="22" t="s">
        <v>2289</v>
      </c>
      <c r="B240">
        <v>2016</v>
      </c>
    </row>
    <row r="241" spans="1:2" x14ac:dyDescent="0.25">
      <c r="A241" s="22" t="s">
        <v>3017</v>
      </c>
      <c r="B241">
        <v>2014</v>
      </c>
    </row>
    <row r="242" spans="1:2" x14ac:dyDescent="0.25">
      <c r="A242" s="22" t="s">
        <v>1267</v>
      </c>
      <c r="B242">
        <v>2013</v>
      </c>
    </row>
    <row r="243" spans="1:2" x14ac:dyDescent="0.25">
      <c r="A243" s="22" t="s">
        <v>2872</v>
      </c>
      <c r="B243">
        <v>2010</v>
      </c>
    </row>
    <row r="244" spans="1:2" x14ac:dyDescent="0.25">
      <c r="A244" s="22" t="s">
        <v>916</v>
      </c>
      <c r="B244">
        <v>6032</v>
      </c>
    </row>
    <row r="245" spans="1:2" x14ac:dyDescent="0.25">
      <c r="A245" s="22" t="s">
        <v>1253</v>
      </c>
      <c r="B245">
        <v>6034</v>
      </c>
    </row>
    <row r="246" spans="1:2" x14ac:dyDescent="0.25">
      <c r="A246" s="22" t="s">
        <v>1183</v>
      </c>
      <c r="B246">
        <v>4020</v>
      </c>
    </row>
    <row r="247" spans="1:2" x14ac:dyDescent="0.25">
      <c r="A247" s="22" t="s">
        <v>713</v>
      </c>
      <c r="B247">
        <v>2013</v>
      </c>
    </row>
    <row r="248" spans="1:2" x14ac:dyDescent="0.25">
      <c r="A248" s="22" t="s">
        <v>1528</v>
      </c>
      <c r="B248">
        <v>2016</v>
      </c>
    </row>
    <row r="249" spans="1:2" x14ac:dyDescent="0.25">
      <c r="A249" s="22" t="s">
        <v>1270</v>
      </c>
      <c r="B249">
        <v>2005</v>
      </c>
    </row>
    <row r="250" spans="1:2" x14ac:dyDescent="0.25">
      <c r="A250" s="22" t="s">
        <v>2512</v>
      </c>
      <c r="B250">
        <v>2017</v>
      </c>
    </row>
    <row r="251" spans="1:2" x14ac:dyDescent="0.25">
      <c r="A251" s="22" t="s">
        <v>2334</v>
      </c>
      <c r="B251">
        <v>2011</v>
      </c>
    </row>
    <row r="252" spans="1:2" x14ac:dyDescent="0.25">
      <c r="A252" s="22" t="s">
        <v>2581</v>
      </c>
      <c r="B252">
        <v>4020</v>
      </c>
    </row>
    <row r="253" spans="1:2" x14ac:dyDescent="0.25">
      <c r="A253" s="22" t="s">
        <v>1464</v>
      </c>
      <c r="B253">
        <v>4020</v>
      </c>
    </row>
    <row r="254" spans="1:2" x14ac:dyDescent="0.25">
      <c r="A254" s="22" t="s">
        <v>3023</v>
      </c>
      <c r="B254">
        <v>2016</v>
      </c>
    </row>
    <row r="255" spans="1:2" x14ac:dyDescent="0.25">
      <c r="A255" s="22" t="s">
        <v>2498</v>
      </c>
      <c r="B255">
        <v>2001</v>
      </c>
    </row>
    <row r="256" spans="1:2" x14ac:dyDescent="0.25">
      <c r="A256" s="22" t="s">
        <v>2593</v>
      </c>
      <c r="B256">
        <v>4028</v>
      </c>
    </row>
    <row r="257" spans="1:2" x14ac:dyDescent="0.25">
      <c r="A257" s="22" t="s">
        <v>2637</v>
      </c>
      <c r="B257">
        <v>2014</v>
      </c>
    </row>
    <row r="258" spans="1:2" x14ac:dyDescent="0.25">
      <c r="A258" s="22" t="s">
        <v>2127</v>
      </c>
      <c r="B258">
        <v>2018</v>
      </c>
    </row>
    <row r="259" spans="1:2" x14ac:dyDescent="0.25">
      <c r="A259" s="22" t="s">
        <v>1397</v>
      </c>
      <c r="B259">
        <v>4034</v>
      </c>
    </row>
    <row r="260" spans="1:2" x14ac:dyDescent="0.25">
      <c r="A260" s="22" t="s">
        <v>1627</v>
      </c>
      <c r="B260">
        <v>2015</v>
      </c>
    </row>
    <row r="261" spans="1:2" x14ac:dyDescent="0.25">
      <c r="A261" s="22" t="s">
        <v>3008</v>
      </c>
      <c r="B261">
        <v>2013</v>
      </c>
    </row>
    <row r="262" spans="1:2" x14ac:dyDescent="0.25">
      <c r="A262" s="22" t="s">
        <v>2359</v>
      </c>
      <c r="B262">
        <v>2014</v>
      </c>
    </row>
    <row r="263" spans="1:2" x14ac:dyDescent="0.25">
      <c r="A263" s="22" t="s">
        <v>1319</v>
      </c>
      <c r="B263">
        <v>6051</v>
      </c>
    </row>
    <row r="264" spans="1:2" x14ac:dyDescent="0.25">
      <c r="A264" s="22" t="s">
        <v>2350</v>
      </c>
      <c r="B264">
        <v>6044</v>
      </c>
    </row>
    <row r="265" spans="1:2" x14ac:dyDescent="0.25">
      <c r="A265" s="22" t="s">
        <v>460</v>
      </c>
      <c r="B265">
        <v>8060</v>
      </c>
    </row>
    <row r="266" spans="1:2" x14ac:dyDescent="0.25">
      <c r="A266" s="22" t="s">
        <v>1251</v>
      </c>
      <c r="B266">
        <v>2014</v>
      </c>
    </row>
    <row r="267" spans="1:2" x14ac:dyDescent="0.25">
      <c r="A267" s="22" t="s">
        <v>1561</v>
      </c>
      <c r="B267">
        <v>12101</v>
      </c>
    </row>
    <row r="268" spans="1:2" x14ac:dyDescent="0.25">
      <c r="A268" s="22" t="s">
        <v>1384</v>
      </c>
      <c r="B268">
        <v>4033</v>
      </c>
    </row>
    <row r="269" spans="1:2" x14ac:dyDescent="0.25">
      <c r="A269" s="22" t="s">
        <v>2651</v>
      </c>
      <c r="B269">
        <v>2017</v>
      </c>
    </row>
    <row r="270" spans="1:2" x14ac:dyDescent="0.25">
      <c r="A270" s="22" t="s">
        <v>318</v>
      </c>
      <c r="B270">
        <v>16116</v>
      </c>
    </row>
    <row r="271" spans="1:2" x14ac:dyDescent="0.25">
      <c r="A271" s="22" t="s">
        <v>655</v>
      </c>
      <c r="B271">
        <v>34243</v>
      </c>
    </row>
    <row r="272" spans="1:2" x14ac:dyDescent="0.25">
      <c r="A272" s="22" t="s">
        <v>209</v>
      </c>
      <c r="B272">
        <v>36261</v>
      </c>
    </row>
    <row r="273" spans="1:2" x14ac:dyDescent="0.25">
      <c r="A273" s="22" t="s">
        <v>1505</v>
      </c>
      <c r="B273">
        <v>12082</v>
      </c>
    </row>
    <row r="274" spans="1:2" x14ac:dyDescent="0.25">
      <c r="A274" s="22" t="s">
        <v>3086</v>
      </c>
      <c r="B274">
        <v>2017</v>
      </c>
    </row>
    <row r="275" spans="1:2" x14ac:dyDescent="0.25">
      <c r="A275" s="22" t="s">
        <v>1332</v>
      </c>
      <c r="B275">
        <v>4035</v>
      </c>
    </row>
    <row r="276" spans="1:2" x14ac:dyDescent="0.25">
      <c r="A276" s="22" t="s">
        <v>1110</v>
      </c>
      <c r="B276">
        <v>6053</v>
      </c>
    </row>
    <row r="277" spans="1:2" x14ac:dyDescent="0.25">
      <c r="A277" s="22" t="s">
        <v>1775</v>
      </c>
      <c r="B277">
        <v>2016</v>
      </c>
    </row>
    <row r="278" spans="1:2" x14ac:dyDescent="0.25">
      <c r="A278" s="22" t="s">
        <v>1316</v>
      </c>
      <c r="B278">
        <v>2017</v>
      </c>
    </row>
    <row r="279" spans="1:2" x14ac:dyDescent="0.25">
      <c r="A279" s="22" t="s">
        <v>859</v>
      </c>
      <c r="B279">
        <v>22167</v>
      </c>
    </row>
    <row r="280" spans="1:2" x14ac:dyDescent="0.25">
      <c r="A280" s="22" t="s">
        <v>2011</v>
      </c>
      <c r="B280">
        <v>4031</v>
      </c>
    </row>
    <row r="281" spans="1:2" x14ac:dyDescent="0.25">
      <c r="A281" s="22" t="s">
        <v>2050</v>
      </c>
      <c r="B281">
        <v>2016</v>
      </c>
    </row>
    <row r="282" spans="1:2" x14ac:dyDescent="0.25">
      <c r="A282" s="22" t="s">
        <v>2504</v>
      </c>
      <c r="B282">
        <v>2019</v>
      </c>
    </row>
    <row r="283" spans="1:2" x14ac:dyDescent="0.25">
      <c r="A283" s="22" t="s">
        <v>889</v>
      </c>
      <c r="B283">
        <v>14104</v>
      </c>
    </row>
    <row r="284" spans="1:2" x14ac:dyDescent="0.25">
      <c r="A284" s="22" t="s">
        <v>1182</v>
      </c>
      <c r="B284">
        <v>4033</v>
      </c>
    </row>
    <row r="285" spans="1:2" x14ac:dyDescent="0.25">
      <c r="A285" s="22" t="s">
        <v>2702</v>
      </c>
      <c r="B285">
        <v>2018</v>
      </c>
    </row>
    <row r="286" spans="1:2" x14ac:dyDescent="0.25">
      <c r="A286" s="22" t="s">
        <v>1723</v>
      </c>
      <c r="B286">
        <v>16116</v>
      </c>
    </row>
    <row r="287" spans="1:2" x14ac:dyDescent="0.25">
      <c r="A287" s="22" t="s">
        <v>928</v>
      </c>
      <c r="B287">
        <v>6050</v>
      </c>
    </row>
    <row r="288" spans="1:2" x14ac:dyDescent="0.25">
      <c r="A288" s="22" t="s">
        <v>1939</v>
      </c>
      <c r="B288">
        <v>4028</v>
      </c>
    </row>
    <row r="289" spans="1:2" x14ac:dyDescent="0.25">
      <c r="A289" s="22" t="s">
        <v>1082</v>
      </c>
      <c r="B289">
        <v>4037</v>
      </c>
    </row>
    <row r="290" spans="1:2" x14ac:dyDescent="0.25">
      <c r="A290" s="22" t="s">
        <v>1662</v>
      </c>
      <c r="B290">
        <v>6056</v>
      </c>
    </row>
    <row r="291" spans="1:2" x14ac:dyDescent="0.25">
      <c r="A291" s="22" t="s">
        <v>1055</v>
      </c>
      <c r="B291">
        <v>4035</v>
      </c>
    </row>
    <row r="292" spans="1:2" x14ac:dyDescent="0.25">
      <c r="A292" s="22" t="s">
        <v>1773</v>
      </c>
      <c r="B292">
        <v>4033</v>
      </c>
    </row>
    <row r="293" spans="1:2" x14ac:dyDescent="0.25">
      <c r="A293" s="22" t="s">
        <v>2282</v>
      </c>
      <c r="B293">
        <v>4021</v>
      </c>
    </row>
    <row r="294" spans="1:2" x14ac:dyDescent="0.25">
      <c r="A294" s="22" t="s">
        <v>1974</v>
      </c>
      <c r="B294">
        <v>4022</v>
      </c>
    </row>
    <row r="295" spans="1:2" x14ac:dyDescent="0.25">
      <c r="A295" s="22" t="s">
        <v>1482</v>
      </c>
      <c r="B295">
        <v>14079</v>
      </c>
    </row>
    <row r="296" spans="1:2" x14ac:dyDescent="0.25">
      <c r="A296" s="22" t="s">
        <v>2902</v>
      </c>
      <c r="B296">
        <v>2011</v>
      </c>
    </row>
    <row r="297" spans="1:2" x14ac:dyDescent="0.25">
      <c r="A297" s="22" t="s">
        <v>941</v>
      </c>
      <c r="B297">
        <v>20172</v>
      </c>
    </row>
    <row r="298" spans="1:2" x14ac:dyDescent="0.25">
      <c r="A298" s="22" t="s">
        <v>869</v>
      </c>
      <c r="B298">
        <v>10085</v>
      </c>
    </row>
    <row r="299" spans="1:2" x14ac:dyDescent="0.25">
      <c r="A299" s="22" t="s">
        <v>2447</v>
      </c>
      <c r="B299">
        <v>2007</v>
      </c>
    </row>
    <row r="300" spans="1:2" x14ac:dyDescent="0.25">
      <c r="A300" s="22" t="s">
        <v>1467</v>
      </c>
      <c r="B300">
        <v>4016</v>
      </c>
    </row>
    <row r="301" spans="1:2" x14ac:dyDescent="0.25">
      <c r="A301" s="22" t="s">
        <v>2280</v>
      </c>
      <c r="B301">
        <v>2012</v>
      </c>
    </row>
    <row r="302" spans="1:2" x14ac:dyDescent="0.25">
      <c r="A302" s="22" t="s">
        <v>674</v>
      </c>
      <c r="B302">
        <v>2008</v>
      </c>
    </row>
    <row r="303" spans="1:2" x14ac:dyDescent="0.25">
      <c r="A303" s="22" t="s">
        <v>2076</v>
      </c>
      <c r="B303">
        <v>2019</v>
      </c>
    </row>
    <row r="304" spans="1:2" x14ac:dyDescent="0.25">
      <c r="A304" s="22" t="s">
        <v>934</v>
      </c>
      <c r="B304">
        <v>4015</v>
      </c>
    </row>
    <row r="305" spans="1:2" x14ac:dyDescent="0.25">
      <c r="A305" s="22" t="s">
        <v>2706</v>
      </c>
      <c r="B305">
        <v>2007</v>
      </c>
    </row>
    <row r="306" spans="1:2" x14ac:dyDescent="0.25">
      <c r="A306" s="22" t="s">
        <v>1272</v>
      </c>
      <c r="B306">
        <v>6024</v>
      </c>
    </row>
    <row r="307" spans="1:2" x14ac:dyDescent="0.25">
      <c r="A307" s="22" t="s">
        <v>2468</v>
      </c>
      <c r="B307">
        <v>4016</v>
      </c>
    </row>
    <row r="308" spans="1:2" x14ac:dyDescent="0.25">
      <c r="A308" s="22" t="s">
        <v>2228</v>
      </c>
      <c r="B308">
        <v>4013</v>
      </c>
    </row>
    <row r="309" spans="1:2" x14ac:dyDescent="0.25">
      <c r="A309" s="22" t="s">
        <v>1540</v>
      </c>
      <c r="B309">
        <v>2006</v>
      </c>
    </row>
    <row r="310" spans="1:2" x14ac:dyDescent="0.25">
      <c r="A310" s="22" t="s">
        <v>924</v>
      </c>
      <c r="B310">
        <v>6026</v>
      </c>
    </row>
    <row r="311" spans="1:2" x14ac:dyDescent="0.25">
      <c r="A311" s="22" t="s">
        <v>2857</v>
      </c>
      <c r="B311">
        <v>2008</v>
      </c>
    </row>
    <row r="312" spans="1:2" x14ac:dyDescent="0.25">
      <c r="A312" s="22" t="s">
        <v>187</v>
      </c>
      <c r="B312">
        <v>8034</v>
      </c>
    </row>
    <row r="313" spans="1:2" x14ac:dyDescent="0.25">
      <c r="A313" s="22" t="s">
        <v>1607</v>
      </c>
      <c r="B313">
        <v>6031</v>
      </c>
    </row>
    <row r="314" spans="1:2" x14ac:dyDescent="0.25">
      <c r="A314" s="22" t="s">
        <v>1868</v>
      </c>
      <c r="B314">
        <v>4017</v>
      </c>
    </row>
    <row r="315" spans="1:2" x14ac:dyDescent="0.25">
      <c r="A315" s="22" t="s">
        <v>338</v>
      </c>
      <c r="B315">
        <v>2006</v>
      </c>
    </row>
    <row r="316" spans="1:2" x14ac:dyDescent="0.25">
      <c r="A316" s="22" t="s">
        <v>2250</v>
      </c>
      <c r="B316">
        <v>2008</v>
      </c>
    </row>
    <row r="317" spans="1:2" x14ac:dyDescent="0.25">
      <c r="A317" s="22" t="s">
        <v>2049</v>
      </c>
      <c r="B317">
        <v>2007</v>
      </c>
    </row>
    <row r="318" spans="1:2" x14ac:dyDescent="0.25">
      <c r="A318" s="22" t="s">
        <v>1926</v>
      </c>
      <c r="B318">
        <v>4019</v>
      </c>
    </row>
    <row r="319" spans="1:2" x14ac:dyDescent="0.25">
      <c r="A319" s="22" t="s">
        <v>2516</v>
      </c>
      <c r="B319">
        <v>2014</v>
      </c>
    </row>
    <row r="320" spans="1:2" x14ac:dyDescent="0.25">
      <c r="A320" s="22" t="s">
        <v>662</v>
      </c>
      <c r="B320">
        <v>2009</v>
      </c>
    </row>
    <row r="321" spans="1:2" x14ac:dyDescent="0.25">
      <c r="A321" s="22" t="s">
        <v>2609</v>
      </c>
      <c r="B321">
        <v>2007</v>
      </c>
    </row>
    <row r="322" spans="1:2" x14ac:dyDescent="0.25">
      <c r="A322" s="22" t="s">
        <v>1574</v>
      </c>
      <c r="B322">
        <v>4016</v>
      </c>
    </row>
    <row r="323" spans="1:2" x14ac:dyDescent="0.25">
      <c r="A323" s="22" t="s">
        <v>2279</v>
      </c>
      <c r="B323">
        <v>2008</v>
      </c>
    </row>
    <row r="324" spans="1:2" x14ac:dyDescent="0.25">
      <c r="A324" s="22" t="s">
        <v>546</v>
      </c>
      <c r="B324">
        <v>12071</v>
      </c>
    </row>
    <row r="325" spans="1:2" x14ac:dyDescent="0.25">
      <c r="A325" s="22" t="s">
        <v>1815</v>
      </c>
      <c r="B325">
        <v>4029</v>
      </c>
    </row>
    <row r="326" spans="1:2" x14ac:dyDescent="0.25">
      <c r="A326" s="22" t="s">
        <v>3050</v>
      </c>
      <c r="B326">
        <v>2013</v>
      </c>
    </row>
    <row r="327" spans="1:2" x14ac:dyDescent="0.25">
      <c r="A327" s="22" t="s">
        <v>2842</v>
      </c>
      <c r="B327">
        <v>2011</v>
      </c>
    </row>
    <row r="328" spans="1:2" x14ac:dyDescent="0.25">
      <c r="A328" s="22" t="s">
        <v>1337</v>
      </c>
      <c r="B328">
        <v>2013</v>
      </c>
    </row>
    <row r="329" spans="1:2" x14ac:dyDescent="0.25">
      <c r="A329" s="22" t="s">
        <v>2122</v>
      </c>
      <c r="B329">
        <v>2012</v>
      </c>
    </row>
    <row r="330" spans="1:2" x14ac:dyDescent="0.25">
      <c r="A330" s="22" t="s">
        <v>2610</v>
      </c>
      <c r="B330">
        <v>2011</v>
      </c>
    </row>
    <row r="331" spans="1:2" x14ac:dyDescent="0.25">
      <c r="A331" s="22" t="s">
        <v>509</v>
      </c>
      <c r="B331">
        <v>6030</v>
      </c>
    </row>
    <row r="332" spans="1:2" x14ac:dyDescent="0.25">
      <c r="A332" s="22" t="s">
        <v>1688</v>
      </c>
      <c r="B332">
        <v>2013</v>
      </c>
    </row>
    <row r="333" spans="1:2" x14ac:dyDescent="0.25">
      <c r="A333" s="22" t="s">
        <v>1580</v>
      </c>
      <c r="B333">
        <v>4032</v>
      </c>
    </row>
    <row r="334" spans="1:2" x14ac:dyDescent="0.25">
      <c r="A334" s="22" t="s">
        <v>1478</v>
      </c>
      <c r="B334">
        <v>2015</v>
      </c>
    </row>
    <row r="335" spans="1:2" x14ac:dyDescent="0.25">
      <c r="A335" s="22" t="s">
        <v>2672</v>
      </c>
      <c r="B335">
        <v>4031</v>
      </c>
    </row>
    <row r="336" spans="1:2" x14ac:dyDescent="0.25">
      <c r="A336" s="22" t="s">
        <v>1875</v>
      </c>
      <c r="B336">
        <v>2019</v>
      </c>
    </row>
    <row r="337" spans="1:2" x14ac:dyDescent="0.25">
      <c r="A337" s="22" t="s">
        <v>669</v>
      </c>
      <c r="B337">
        <v>6052</v>
      </c>
    </row>
    <row r="338" spans="1:2" x14ac:dyDescent="0.25">
      <c r="A338" s="22" t="s">
        <v>1331</v>
      </c>
      <c r="B338">
        <v>4034</v>
      </c>
    </row>
    <row r="339" spans="1:2" x14ac:dyDescent="0.25">
      <c r="A339" s="22" t="s">
        <v>1734</v>
      </c>
      <c r="B339">
        <v>2017</v>
      </c>
    </row>
    <row r="340" spans="1:2" x14ac:dyDescent="0.25">
      <c r="A340" s="22" t="s">
        <v>2327</v>
      </c>
      <c r="B340">
        <v>2016</v>
      </c>
    </row>
    <row r="341" spans="1:2" x14ac:dyDescent="0.25">
      <c r="A341" s="22" t="s">
        <v>2218</v>
      </c>
      <c r="B341">
        <v>4033</v>
      </c>
    </row>
    <row r="342" spans="1:2" x14ac:dyDescent="0.25">
      <c r="A342" s="22" t="s">
        <v>2400</v>
      </c>
      <c r="B342">
        <v>2015</v>
      </c>
    </row>
    <row r="343" spans="1:2" x14ac:dyDescent="0.25">
      <c r="A343" s="22" t="s">
        <v>1123</v>
      </c>
      <c r="B343">
        <v>2017</v>
      </c>
    </row>
    <row r="344" spans="1:2" x14ac:dyDescent="0.25">
      <c r="A344" s="22" t="s">
        <v>1325</v>
      </c>
      <c r="B344">
        <v>2017</v>
      </c>
    </row>
    <row r="345" spans="1:2" x14ac:dyDescent="0.25">
      <c r="A345" s="22" t="s">
        <v>2173</v>
      </c>
      <c r="B345">
        <v>4031</v>
      </c>
    </row>
    <row r="346" spans="1:2" x14ac:dyDescent="0.25">
      <c r="A346" s="22" t="s">
        <v>2141</v>
      </c>
      <c r="B346">
        <v>6053</v>
      </c>
    </row>
    <row r="347" spans="1:2" x14ac:dyDescent="0.25">
      <c r="A347" s="22" t="s">
        <v>917</v>
      </c>
      <c r="B347">
        <v>4033</v>
      </c>
    </row>
    <row r="348" spans="1:2" x14ac:dyDescent="0.25">
      <c r="A348" s="22" t="s">
        <v>2237</v>
      </c>
      <c r="B348">
        <v>2016</v>
      </c>
    </row>
    <row r="349" spans="1:2" x14ac:dyDescent="0.25">
      <c r="A349" s="22" t="s">
        <v>2780</v>
      </c>
      <c r="B349">
        <v>2016</v>
      </c>
    </row>
    <row r="350" spans="1:2" x14ac:dyDescent="0.25">
      <c r="A350" s="22" t="s">
        <v>2802</v>
      </c>
      <c r="B350">
        <v>2016</v>
      </c>
    </row>
    <row r="351" spans="1:2" x14ac:dyDescent="0.25">
      <c r="A351" s="22" t="s">
        <v>1972</v>
      </c>
      <c r="B351">
        <v>2016</v>
      </c>
    </row>
    <row r="352" spans="1:2" x14ac:dyDescent="0.25">
      <c r="A352" s="22" t="s">
        <v>2403</v>
      </c>
      <c r="B352">
        <v>2015</v>
      </c>
    </row>
    <row r="353" spans="1:2" x14ac:dyDescent="0.25">
      <c r="A353" s="22" t="s">
        <v>404</v>
      </c>
      <c r="B353">
        <v>2015</v>
      </c>
    </row>
    <row r="354" spans="1:2" x14ac:dyDescent="0.25">
      <c r="A354" s="22" t="s">
        <v>1985</v>
      </c>
      <c r="B354">
        <v>2013</v>
      </c>
    </row>
    <row r="355" spans="1:2" x14ac:dyDescent="0.25">
      <c r="A355" s="22" t="s">
        <v>411</v>
      </c>
      <c r="B355">
        <v>36214</v>
      </c>
    </row>
    <row r="356" spans="1:2" x14ac:dyDescent="0.25">
      <c r="A356" s="22" t="s">
        <v>1789</v>
      </c>
      <c r="B356">
        <v>2012</v>
      </c>
    </row>
    <row r="357" spans="1:2" x14ac:dyDescent="0.25">
      <c r="A357" s="22" t="s">
        <v>1897</v>
      </c>
      <c r="B357">
        <v>4022</v>
      </c>
    </row>
    <row r="358" spans="1:2" x14ac:dyDescent="0.25">
      <c r="A358" s="22" t="s">
        <v>158</v>
      </c>
      <c r="B358">
        <v>36223</v>
      </c>
    </row>
    <row r="359" spans="1:2" x14ac:dyDescent="0.25">
      <c r="A359" s="22" t="s">
        <v>197</v>
      </c>
      <c r="B359">
        <v>40241</v>
      </c>
    </row>
    <row r="360" spans="1:2" x14ac:dyDescent="0.25">
      <c r="A360" s="22" t="s">
        <v>2448</v>
      </c>
      <c r="B360">
        <v>4023</v>
      </c>
    </row>
    <row r="361" spans="1:2" x14ac:dyDescent="0.25">
      <c r="A361" s="22" t="s">
        <v>1247</v>
      </c>
      <c r="B361">
        <v>2010</v>
      </c>
    </row>
    <row r="362" spans="1:2" x14ac:dyDescent="0.25">
      <c r="A362" s="22" t="s">
        <v>1503</v>
      </c>
      <c r="B362">
        <v>10060</v>
      </c>
    </row>
    <row r="363" spans="1:2" x14ac:dyDescent="0.25">
      <c r="A363" s="22" t="s">
        <v>1311</v>
      </c>
      <c r="B363">
        <v>24135</v>
      </c>
    </row>
    <row r="364" spans="1:2" x14ac:dyDescent="0.25">
      <c r="A364" s="22" t="s">
        <v>914</v>
      </c>
      <c r="B364">
        <v>2015</v>
      </c>
    </row>
    <row r="365" spans="1:2" x14ac:dyDescent="0.25">
      <c r="A365" s="22" t="s">
        <v>1649</v>
      </c>
      <c r="B365">
        <v>2007</v>
      </c>
    </row>
    <row r="366" spans="1:2" x14ac:dyDescent="0.25">
      <c r="A366" s="22" t="s">
        <v>3020</v>
      </c>
      <c r="B366">
        <v>2018</v>
      </c>
    </row>
    <row r="367" spans="1:2" x14ac:dyDescent="0.25">
      <c r="A367" s="22" t="s">
        <v>2110</v>
      </c>
      <c r="B367">
        <v>4036</v>
      </c>
    </row>
    <row r="368" spans="1:2" x14ac:dyDescent="0.25">
      <c r="A368" s="22" t="s">
        <v>2463</v>
      </c>
      <c r="B368">
        <v>2008</v>
      </c>
    </row>
    <row r="369" spans="1:2" x14ac:dyDescent="0.25">
      <c r="A369" s="22" t="s">
        <v>815</v>
      </c>
      <c r="B369">
        <v>2007</v>
      </c>
    </row>
    <row r="370" spans="1:2" x14ac:dyDescent="0.25">
      <c r="A370" s="22" t="s">
        <v>848</v>
      </c>
      <c r="B370">
        <v>18056</v>
      </c>
    </row>
    <row r="371" spans="1:2" x14ac:dyDescent="0.25">
      <c r="A371" s="22" t="s">
        <v>755</v>
      </c>
      <c r="B371">
        <v>2004</v>
      </c>
    </row>
    <row r="372" spans="1:2" x14ac:dyDescent="0.25">
      <c r="A372" s="22" t="s">
        <v>1595</v>
      </c>
      <c r="B372">
        <v>8038</v>
      </c>
    </row>
    <row r="373" spans="1:2" x14ac:dyDescent="0.25">
      <c r="A373" s="22" t="s">
        <v>2987</v>
      </c>
      <c r="B373">
        <v>2005</v>
      </c>
    </row>
    <row r="374" spans="1:2" x14ac:dyDescent="0.25">
      <c r="A374" s="22" t="s">
        <v>2523</v>
      </c>
      <c r="B374">
        <v>2003</v>
      </c>
    </row>
    <row r="375" spans="1:2" x14ac:dyDescent="0.25">
      <c r="A375" s="22" t="s">
        <v>2401</v>
      </c>
      <c r="B375">
        <v>2004</v>
      </c>
    </row>
    <row r="376" spans="1:2" x14ac:dyDescent="0.25">
      <c r="A376" s="22" t="s">
        <v>2457</v>
      </c>
      <c r="B376">
        <v>2018</v>
      </c>
    </row>
    <row r="377" spans="1:2" x14ac:dyDescent="0.25">
      <c r="A377" s="22" t="s">
        <v>2871</v>
      </c>
      <c r="B377">
        <v>1996</v>
      </c>
    </row>
    <row r="378" spans="1:2" x14ac:dyDescent="0.25">
      <c r="A378" s="22" t="s">
        <v>506</v>
      </c>
      <c r="B378">
        <v>8039</v>
      </c>
    </row>
    <row r="379" spans="1:2" x14ac:dyDescent="0.25">
      <c r="A379" s="22" t="s">
        <v>1379</v>
      </c>
      <c r="B379">
        <v>14069</v>
      </c>
    </row>
    <row r="380" spans="1:2" x14ac:dyDescent="0.25">
      <c r="A380" s="22" t="s">
        <v>1303</v>
      </c>
      <c r="B380">
        <v>4018</v>
      </c>
    </row>
    <row r="381" spans="1:2" x14ac:dyDescent="0.25">
      <c r="A381" s="22" t="s">
        <v>2101</v>
      </c>
      <c r="B381">
        <v>6031</v>
      </c>
    </row>
    <row r="382" spans="1:2" x14ac:dyDescent="0.25">
      <c r="A382" s="22" t="s">
        <v>2332</v>
      </c>
      <c r="B382">
        <v>6030</v>
      </c>
    </row>
    <row r="383" spans="1:2" x14ac:dyDescent="0.25">
      <c r="A383" s="22" t="s">
        <v>1807</v>
      </c>
      <c r="B383">
        <v>4024</v>
      </c>
    </row>
    <row r="384" spans="1:2" x14ac:dyDescent="0.25">
      <c r="A384" s="22" t="s">
        <v>796</v>
      </c>
      <c r="B384">
        <v>8042</v>
      </c>
    </row>
    <row r="385" spans="1:2" x14ac:dyDescent="0.25">
      <c r="A385" s="22" t="s">
        <v>2676</v>
      </c>
      <c r="B385">
        <v>2010</v>
      </c>
    </row>
    <row r="386" spans="1:2" x14ac:dyDescent="0.25">
      <c r="A386" s="22" t="s">
        <v>1814</v>
      </c>
      <c r="B386">
        <v>4019</v>
      </c>
    </row>
    <row r="387" spans="1:2" x14ac:dyDescent="0.25">
      <c r="A387" s="22" t="s">
        <v>2899</v>
      </c>
      <c r="B387">
        <v>2007</v>
      </c>
    </row>
    <row r="388" spans="1:2" x14ac:dyDescent="0.25">
      <c r="A388" s="22" t="s">
        <v>2409</v>
      </c>
      <c r="B388">
        <v>2006</v>
      </c>
    </row>
    <row r="389" spans="1:2" x14ac:dyDescent="0.25">
      <c r="A389" s="22" t="s">
        <v>1369</v>
      </c>
      <c r="B389">
        <v>4012</v>
      </c>
    </row>
    <row r="390" spans="1:2" x14ac:dyDescent="0.25">
      <c r="A390" s="22" t="s">
        <v>2303</v>
      </c>
      <c r="B390">
        <v>4016</v>
      </c>
    </row>
    <row r="391" spans="1:2" x14ac:dyDescent="0.25">
      <c r="A391" s="22" t="s">
        <v>2177</v>
      </c>
      <c r="B391">
        <v>2007</v>
      </c>
    </row>
    <row r="392" spans="1:2" x14ac:dyDescent="0.25">
      <c r="A392" s="22" t="s">
        <v>3010</v>
      </c>
      <c r="B392">
        <v>2016</v>
      </c>
    </row>
    <row r="393" spans="1:2" x14ac:dyDescent="0.25">
      <c r="A393" s="22" t="s">
        <v>1842</v>
      </c>
      <c r="B393">
        <v>6043</v>
      </c>
    </row>
    <row r="394" spans="1:2" x14ac:dyDescent="0.25">
      <c r="A394" s="22" t="s">
        <v>1499</v>
      </c>
      <c r="B394">
        <v>12088</v>
      </c>
    </row>
    <row r="395" spans="1:2" x14ac:dyDescent="0.25">
      <c r="A395" s="22" t="s">
        <v>851</v>
      </c>
      <c r="B395">
        <v>4026</v>
      </c>
    </row>
    <row r="396" spans="1:2" x14ac:dyDescent="0.25">
      <c r="A396" s="22" t="s">
        <v>1141</v>
      </c>
      <c r="B396">
        <v>4027</v>
      </c>
    </row>
    <row r="397" spans="1:2" x14ac:dyDescent="0.25">
      <c r="A397" s="22" t="s">
        <v>1683</v>
      </c>
      <c r="B397">
        <v>10071</v>
      </c>
    </row>
    <row r="398" spans="1:2" x14ac:dyDescent="0.25">
      <c r="A398" s="22" t="s">
        <v>378</v>
      </c>
      <c r="B398">
        <v>6041</v>
      </c>
    </row>
    <row r="399" spans="1:2" x14ac:dyDescent="0.25">
      <c r="A399" s="22" t="s">
        <v>1880</v>
      </c>
      <c r="B399">
        <v>4029</v>
      </c>
    </row>
    <row r="400" spans="1:2" x14ac:dyDescent="0.25">
      <c r="A400" s="22" t="s">
        <v>68</v>
      </c>
      <c r="B400">
        <v>64450</v>
      </c>
    </row>
    <row r="401" spans="1:2" x14ac:dyDescent="0.25">
      <c r="A401" s="22" t="s">
        <v>2194</v>
      </c>
      <c r="B401">
        <v>6044</v>
      </c>
    </row>
    <row r="402" spans="1:2" x14ac:dyDescent="0.25">
      <c r="A402" s="22" t="s">
        <v>580</v>
      </c>
      <c r="B402">
        <v>42307</v>
      </c>
    </row>
    <row r="403" spans="1:2" x14ac:dyDescent="0.25">
      <c r="A403" s="22" t="s">
        <v>1166</v>
      </c>
      <c r="B403">
        <v>6043</v>
      </c>
    </row>
    <row r="404" spans="1:2" x14ac:dyDescent="0.25">
      <c r="A404" s="22" t="s">
        <v>212</v>
      </c>
      <c r="B404">
        <v>14103</v>
      </c>
    </row>
    <row r="405" spans="1:2" x14ac:dyDescent="0.25">
      <c r="A405" s="22" t="s">
        <v>195</v>
      </c>
      <c r="B405">
        <v>16122</v>
      </c>
    </row>
    <row r="406" spans="1:2" x14ac:dyDescent="0.25">
      <c r="A406" s="22" t="s">
        <v>1468</v>
      </c>
      <c r="B406">
        <v>4037</v>
      </c>
    </row>
    <row r="407" spans="1:2" x14ac:dyDescent="0.25">
      <c r="A407" s="22" t="s">
        <v>1911</v>
      </c>
      <c r="B407">
        <v>4034</v>
      </c>
    </row>
    <row r="408" spans="1:2" x14ac:dyDescent="0.25">
      <c r="A408" s="22" t="s">
        <v>1839</v>
      </c>
      <c r="B408">
        <v>6044</v>
      </c>
    </row>
    <row r="409" spans="1:2" x14ac:dyDescent="0.25">
      <c r="A409" s="22" t="s">
        <v>3034</v>
      </c>
      <c r="B409">
        <v>2017</v>
      </c>
    </row>
    <row r="410" spans="1:2" x14ac:dyDescent="0.25">
      <c r="A410" s="22" t="s">
        <v>944</v>
      </c>
      <c r="B410">
        <v>2018</v>
      </c>
    </row>
    <row r="411" spans="1:2" x14ac:dyDescent="0.25">
      <c r="A411" s="22" t="s">
        <v>391</v>
      </c>
      <c r="B411">
        <v>26189</v>
      </c>
    </row>
    <row r="412" spans="1:2" x14ac:dyDescent="0.25">
      <c r="A412" s="22" t="s">
        <v>2683</v>
      </c>
      <c r="B412">
        <v>2019</v>
      </c>
    </row>
    <row r="413" spans="1:2" x14ac:dyDescent="0.25">
      <c r="A413" s="22" t="s">
        <v>688</v>
      </c>
      <c r="B413">
        <v>8058</v>
      </c>
    </row>
    <row r="414" spans="1:2" x14ac:dyDescent="0.25">
      <c r="A414" s="22" t="s">
        <v>722</v>
      </c>
      <c r="B414">
        <v>2016</v>
      </c>
    </row>
    <row r="415" spans="1:2" x14ac:dyDescent="0.25">
      <c r="A415" s="22" t="s">
        <v>2773</v>
      </c>
      <c r="B415">
        <v>2014</v>
      </c>
    </row>
    <row r="416" spans="1:2" x14ac:dyDescent="0.25">
      <c r="A416" s="22" t="s">
        <v>2067</v>
      </c>
      <c r="B416">
        <v>8051</v>
      </c>
    </row>
    <row r="417" spans="1:2" x14ac:dyDescent="0.25">
      <c r="A417" s="22" t="s">
        <v>2766</v>
      </c>
      <c r="B417">
        <v>2012</v>
      </c>
    </row>
    <row r="418" spans="1:2" x14ac:dyDescent="0.25">
      <c r="A418" s="22" t="s">
        <v>1702</v>
      </c>
      <c r="B418">
        <v>2017</v>
      </c>
    </row>
    <row r="419" spans="1:2" x14ac:dyDescent="0.25">
      <c r="A419" s="22" t="s">
        <v>499</v>
      </c>
      <c r="B419">
        <v>10065</v>
      </c>
    </row>
    <row r="420" spans="1:2" x14ac:dyDescent="0.25">
      <c r="A420" s="22" t="s">
        <v>1937</v>
      </c>
      <c r="B420">
        <v>12083</v>
      </c>
    </row>
    <row r="421" spans="1:2" x14ac:dyDescent="0.25">
      <c r="A421" s="22" t="s">
        <v>2192</v>
      </c>
      <c r="B421">
        <v>4027</v>
      </c>
    </row>
    <row r="422" spans="1:2" x14ac:dyDescent="0.25">
      <c r="A422" s="22" t="s">
        <v>312</v>
      </c>
      <c r="B422">
        <v>64437</v>
      </c>
    </row>
    <row r="423" spans="1:2" x14ac:dyDescent="0.25">
      <c r="A423" s="22" t="s">
        <v>2158</v>
      </c>
      <c r="B423">
        <v>4025</v>
      </c>
    </row>
    <row r="424" spans="1:2" x14ac:dyDescent="0.25">
      <c r="A424" s="22" t="s">
        <v>1281</v>
      </c>
      <c r="B424">
        <v>12074</v>
      </c>
    </row>
    <row r="425" spans="1:2" x14ac:dyDescent="0.25">
      <c r="A425" s="22" t="s">
        <v>323</v>
      </c>
      <c r="B425">
        <v>18111</v>
      </c>
    </row>
    <row r="426" spans="1:2" x14ac:dyDescent="0.25">
      <c r="A426" s="22" t="s">
        <v>2246</v>
      </c>
      <c r="B426">
        <v>4028</v>
      </c>
    </row>
    <row r="427" spans="1:2" x14ac:dyDescent="0.25">
      <c r="A427" s="22" t="s">
        <v>183</v>
      </c>
      <c r="B427">
        <v>20145</v>
      </c>
    </row>
    <row r="428" spans="1:2" x14ac:dyDescent="0.25">
      <c r="A428" s="22" t="s">
        <v>2884</v>
      </c>
      <c r="B428">
        <v>2017</v>
      </c>
    </row>
    <row r="429" spans="1:2" x14ac:dyDescent="0.25">
      <c r="A429" s="22" t="s">
        <v>2849</v>
      </c>
      <c r="B429">
        <v>4033</v>
      </c>
    </row>
    <row r="430" spans="1:2" x14ac:dyDescent="0.25">
      <c r="A430" s="22" t="s">
        <v>808</v>
      </c>
      <c r="B430">
        <v>2017</v>
      </c>
    </row>
    <row r="431" spans="1:2" x14ac:dyDescent="0.25">
      <c r="A431" s="22" t="s">
        <v>602</v>
      </c>
      <c r="B431">
        <v>4033</v>
      </c>
    </row>
    <row r="432" spans="1:2" x14ac:dyDescent="0.25">
      <c r="A432" s="22" t="s">
        <v>568</v>
      </c>
      <c r="B432">
        <v>10085</v>
      </c>
    </row>
    <row r="433" spans="1:2" x14ac:dyDescent="0.25">
      <c r="A433" s="22" t="s">
        <v>1876</v>
      </c>
      <c r="B433">
        <v>2016</v>
      </c>
    </row>
    <row r="434" spans="1:2" x14ac:dyDescent="0.25">
      <c r="A434" s="22" t="s">
        <v>3027</v>
      </c>
      <c r="B434">
        <v>2017</v>
      </c>
    </row>
    <row r="435" spans="1:2" x14ac:dyDescent="0.25">
      <c r="A435" s="22" t="s">
        <v>1250</v>
      </c>
      <c r="B435">
        <v>2009</v>
      </c>
    </row>
    <row r="436" spans="1:2" x14ac:dyDescent="0.25">
      <c r="A436" s="22" t="s">
        <v>1269</v>
      </c>
      <c r="B436">
        <v>6005</v>
      </c>
    </row>
    <row r="437" spans="1:2" x14ac:dyDescent="0.25">
      <c r="A437" s="22" t="s">
        <v>878</v>
      </c>
      <c r="B437">
        <v>2011</v>
      </c>
    </row>
    <row r="438" spans="1:2" x14ac:dyDescent="0.25">
      <c r="A438" s="22" t="s">
        <v>2015</v>
      </c>
      <c r="B438">
        <v>20102</v>
      </c>
    </row>
    <row r="439" spans="1:2" x14ac:dyDescent="0.25">
      <c r="A439" s="22" t="s">
        <v>1245</v>
      </c>
      <c r="B439">
        <v>10020</v>
      </c>
    </row>
    <row r="440" spans="1:2" x14ac:dyDescent="0.25">
      <c r="A440" s="22" t="s">
        <v>2037</v>
      </c>
      <c r="B440">
        <v>2006</v>
      </c>
    </row>
    <row r="441" spans="1:2" x14ac:dyDescent="0.25">
      <c r="A441" s="22" t="s">
        <v>613</v>
      </c>
      <c r="B441">
        <v>2013</v>
      </c>
    </row>
    <row r="442" spans="1:2" x14ac:dyDescent="0.25">
      <c r="A442" s="22" t="s">
        <v>357</v>
      </c>
      <c r="B442">
        <v>10025</v>
      </c>
    </row>
    <row r="443" spans="1:2" x14ac:dyDescent="0.25">
      <c r="A443" s="22" t="s">
        <v>1304</v>
      </c>
      <c r="B443">
        <v>14082</v>
      </c>
    </row>
    <row r="444" spans="1:2" x14ac:dyDescent="0.25">
      <c r="A444" s="22" t="s">
        <v>465</v>
      </c>
      <c r="B444">
        <v>78426</v>
      </c>
    </row>
    <row r="445" spans="1:2" x14ac:dyDescent="0.25">
      <c r="A445" s="22" t="s">
        <v>470</v>
      </c>
      <c r="B445">
        <v>20113</v>
      </c>
    </row>
    <row r="446" spans="1:2" x14ac:dyDescent="0.25">
      <c r="A446" s="22" t="s">
        <v>2391</v>
      </c>
      <c r="B446">
        <v>4021</v>
      </c>
    </row>
    <row r="447" spans="1:2" x14ac:dyDescent="0.25">
      <c r="A447" s="22" t="s">
        <v>56</v>
      </c>
      <c r="B447">
        <v>4028</v>
      </c>
    </row>
    <row r="448" spans="1:2" x14ac:dyDescent="0.25">
      <c r="A448" s="22" t="s">
        <v>526</v>
      </c>
      <c r="B448">
        <v>64362</v>
      </c>
    </row>
    <row r="449" spans="1:2" x14ac:dyDescent="0.25">
      <c r="A449" s="22" t="s">
        <v>1658</v>
      </c>
      <c r="B449">
        <v>10062</v>
      </c>
    </row>
    <row r="450" spans="1:2" x14ac:dyDescent="0.25">
      <c r="A450" s="22" t="s">
        <v>943</v>
      </c>
      <c r="B450">
        <v>6039</v>
      </c>
    </row>
    <row r="451" spans="1:2" x14ac:dyDescent="0.25">
      <c r="A451" s="22" t="s">
        <v>86</v>
      </c>
      <c r="B451">
        <v>2012</v>
      </c>
    </row>
    <row r="452" spans="1:2" x14ac:dyDescent="0.25">
      <c r="A452" s="22" t="s">
        <v>1280</v>
      </c>
      <c r="B452">
        <v>2016</v>
      </c>
    </row>
    <row r="453" spans="1:2" x14ac:dyDescent="0.25">
      <c r="A453" s="22" t="s">
        <v>1186</v>
      </c>
      <c r="B453">
        <v>6046</v>
      </c>
    </row>
    <row r="454" spans="1:2" x14ac:dyDescent="0.25">
      <c r="A454" s="22" t="s">
        <v>1392</v>
      </c>
      <c r="B454">
        <v>34251</v>
      </c>
    </row>
    <row r="455" spans="1:2" x14ac:dyDescent="0.25">
      <c r="A455" s="22" t="s">
        <v>315</v>
      </c>
      <c r="B455">
        <v>20153</v>
      </c>
    </row>
    <row r="456" spans="1:2" x14ac:dyDescent="0.25">
      <c r="A456" s="22" t="s">
        <v>982</v>
      </c>
      <c r="B456">
        <v>28211</v>
      </c>
    </row>
    <row r="457" spans="1:2" x14ac:dyDescent="0.25">
      <c r="A457" s="22" t="s">
        <v>760</v>
      </c>
      <c r="B457">
        <v>6047</v>
      </c>
    </row>
    <row r="458" spans="1:2" x14ac:dyDescent="0.25">
      <c r="A458" s="22" t="s">
        <v>2922</v>
      </c>
      <c r="B458">
        <v>2017</v>
      </c>
    </row>
    <row r="459" spans="1:2" x14ac:dyDescent="0.25">
      <c r="A459" s="22" t="s">
        <v>1567</v>
      </c>
      <c r="B459">
        <v>4033</v>
      </c>
    </row>
    <row r="460" spans="1:2" x14ac:dyDescent="0.25">
      <c r="A460" s="22" t="s">
        <v>721</v>
      </c>
      <c r="B460">
        <v>32252</v>
      </c>
    </row>
    <row r="461" spans="1:2" x14ac:dyDescent="0.25">
      <c r="A461" s="22" t="s">
        <v>200</v>
      </c>
      <c r="B461">
        <v>2009</v>
      </c>
    </row>
    <row r="462" spans="1:2" x14ac:dyDescent="0.25">
      <c r="A462" s="22" t="s">
        <v>839</v>
      </c>
      <c r="B462">
        <v>4028</v>
      </c>
    </row>
    <row r="463" spans="1:2" x14ac:dyDescent="0.25">
      <c r="A463" s="22" t="s">
        <v>1415</v>
      </c>
      <c r="B463">
        <v>30225</v>
      </c>
    </row>
    <row r="464" spans="1:2" x14ac:dyDescent="0.25">
      <c r="A464" s="22" t="s">
        <v>421</v>
      </c>
      <c r="B464">
        <v>30232</v>
      </c>
    </row>
    <row r="465" spans="1:2" x14ac:dyDescent="0.25">
      <c r="A465" s="22" t="s">
        <v>475</v>
      </c>
      <c r="B465">
        <v>14106</v>
      </c>
    </row>
    <row r="466" spans="1:2" x14ac:dyDescent="0.25">
      <c r="A466" s="22" t="s">
        <v>575</v>
      </c>
      <c r="B466">
        <v>16129</v>
      </c>
    </row>
    <row r="467" spans="1:2" x14ac:dyDescent="0.25">
      <c r="A467" s="22" t="s">
        <v>2388</v>
      </c>
      <c r="B467">
        <v>6044</v>
      </c>
    </row>
    <row r="468" spans="1:2" x14ac:dyDescent="0.25">
      <c r="A468" s="22" t="s">
        <v>1716</v>
      </c>
      <c r="B468">
        <v>4034</v>
      </c>
    </row>
    <row r="469" spans="1:2" x14ac:dyDescent="0.25">
      <c r="A469" s="22" t="s">
        <v>2758</v>
      </c>
      <c r="B469">
        <v>2019</v>
      </c>
    </row>
    <row r="470" spans="1:2" x14ac:dyDescent="0.25">
      <c r="A470" s="22" t="s">
        <v>908</v>
      </c>
      <c r="B470">
        <v>14115</v>
      </c>
    </row>
    <row r="471" spans="1:2" x14ac:dyDescent="0.25">
      <c r="A471" s="22" t="s">
        <v>487</v>
      </c>
      <c r="B471">
        <v>6052</v>
      </c>
    </row>
    <row r="472" spans="1:2" x14ac:dyDescent="0.25">
      <c r="A472" s="22" t="s">
        <v>1208</v>
      </c>
      <c r="B472">
        <v>6035</v>
      </c>
    </row>
    <row r="473" spans="1:2" x14ac:dyDescent="0.25">
      <c r="A473" s="22" t="s">
        <v>416</v>
      </c>
      <c r="B473">
        <v>10071</v>
      </c>
    </row>
    <row r="474" spans="1:2" x14ac:dyDescent="0.25">
      <c r="A474" s="22" t="s">
        <v>2150</v>
      </c>
      <c r="B474">
        <v>10077</v>
      </c>
    </row>
    <row r="475" spans="1:2" x14ac:dyDescent="0.25">
      <c r="A475" s="22" t="s">
        <v>2003</v>
      </c>
      <c r="B475">
        <v>10066</v>
      </c>
    </row>
    <row r="476" spans="1:2" x14ac:dyDescent="0.25">
      <c r="A476" s="22" t="s">
        <v>798</v>
      </c>
      <c r="B476">
        <v>26166</v>
      </c>
    </row>
    <row r="477" spans="1:2" x14ac:dyDescent="0.25">
      <c r="A477" s="22" t="s">
        <v>2392</v>
      </c>
      <c r="B477">
        <v>4024</v>
      </c>
    </row>
    <row r="478" spans="1:2" x14ac:dyDescent="0.25">
      <c r="A478" s="22" t="s">
        <v>1315</v>
      </c>
      <c r="B478">
        <v>6045</v>
      </c>
    </row>
    <row r="479" spans="1:2" x14ac:dyDescent="0.25">
      <c r="A479" s="22" t="s">
        <v>168</v>
      </c>
      <c r="B479">
        <v>10033</v>
      </c>
    </row>
    <row r="480" spans="1:2" x14ac:dyDescent="0.25">
      <c r="A480" s="22" t="s">
        <v>2262</v>
      </c>
      <c r="B480">
        <v>4015</v>
      </c>
    </row>
    <row r="481" spans="1:2" x14ac:dyDescent="0.25">
      <c r="A481" s="22" t="s">
        <v>510</v>
      </c>
      <c r="B481">
        <v>22082</v>
      </c>
    </row>
    <row r="482" spans="1:2" x14ac:dyDescent="0.25">
      <c r="A482" s="22" t="s">
        <v>1738</v>
      </c>
      <c r="B482">
        <v>8025</v>
      </c>
    </row>
    <row r="483" spans="1:2" x14ac:dyDescent="0.25">
      <c r="A483" s="22" t="s">
        <v>2867</v>
      </c>
      <c r="B483">
        <v>2009</v>
      </c>
    </row>
    <row r="484" spans="1:2" x14ac:dyDescent="0.25">
      <c r="A484" s="22" t="s">
        <v>1855</v>
      </c>
      <c r="B484">
        <v>4014</v>
      </c>
    </row>
    <row r="485" spans="1:2" x14ac:dyDescent="0.25">
      <c r="A485" s="22" t="s">
        <v>2490</v>
      </c>
      <c r="B485">
        <v>4015</v>
      </c>
    </row>
    <row r="486" spans="1:2" x14ac:dyDescent="0.25">
      <c r="A486" s="22" t="s">
        <v>637</v>
      </c>
      <c r="B486">
        <v>6023</v>
      </c>
    </row>
    <row r="487" spans="1:2" x14ac:dyDescent="0.25">
      <c r="A487" s="22" t="s">
        <v>735</v>
      </c>
      <c r="B487">
        <v>16061</v>
      </c>
    </row>
    <row r="488" spans="1:2" x14ac:dyDescent="0.25">
      <c r="A488" s="22" t="s">
        <v>1376</v>
      </c>
      <c r="B488">
        <v>10048</v>
      </c>
    </row>
    <row r="489" spans="1:2" x14ac:dyDescent="0.25">
      <c r="A489" s="22" t="s">
        <v>244</v>
      </c>
      <c r="B489">
        <v>18083</v>
      </c>
    </row>
    <row r="490" spans="1:2" x14ac:dyDescent="0.25">
      <c r="A490" s="22" t="s">
        <v>1202</v>
      </c>
      <c r="B490">
        <v>6033</v>
      </c>
    </row>
    <row r="491" spans="1:2" x14ac:dyDescent="0.25">
      <c r="A491" s="22" t="s">
        <v>2829</v>
      </c>
      <c r="B491">
        <v>2011</v>
      </c>
    </row>
    <row r="492" spans="1:2" x14ac:dyDescent="0.25">
      <c r="A492" s="22" t="s">
        <v>3002</v>
      </c>
      <c r="B492">
        <v>2009</v>
      </c>
    </row>
    <row r="493" spans="1:2" x14ac:dyDescent="0.25">
      <c r="A493" s="22" t="s">
        <v>2527</v>
      </c>
      <c r="B493">
        <v>4022</v>
      </c>
    </row>
    <row r="494" spans="1:2" x14ac:dyDescent="0.25">
      <c r="A494" s="22" t="s">
        <v>1058</v>
      </c>
      <c r="B494">
        <v>6032</v>
      </c>
    </row>
    <row r="495" spans="1:2" x14ac:dyDescent="0.25">
      <c r="A495" s="22" t="s">
        <v>2171</v>
      </c>
      <c r="B495">
        <v>4031</v>
      </c>
    </row>
    <row r="496" spans="1:2" x14ac:dyDescent="0.25">
      <c r="A496" s="22" t="s">
        <v>972</v>
      </c>
      <c r="B496">
        <v>4026</v>
      </c>
    </row>
    <row r="497" spans="1:2" x14ac:dyDescent="0.25">
      <c r="A497" s="22" t="s">
        <v>1204</v>
      </c>
      <c r="B497">
        <v>6036</v>
      </c>
    </row>
    <row r="498" spans="1:2" x14ac:dyDescent="0.25">
      <c r="A498" s="22" t="s">
        <v>2341</v>
      </c>
      <c r="B498">
        <v>8032</v>
      </c>
    </row>
    <row r="499" spans="1:2" x14ac:dyDescent="0.25">
      <c r="A499" s="22" t="s">
        <v>1105</v>
      </c>
      <c r="B499">
        <v>12060</v>
      </c>
    </row>
    <row r="500" spans="1:2" x14ac:dyDescent="0.25">
      <c r="A500" s="22" t="s">
        <v>269</v>
      </c>
      <c r="B500">
        <v>6022</v>
      </c>
    </row>
    <row r="501" spans="1:2" x14ac:dyDescent="0.25">
      <c r="A501" s="22" t="s">
        <v>681</v>
      </c>
      <c r="B501">
        <v>6026</v>
      </c>
    </row>
    <row r="502" spans="1:2" x14ac:dyDescent="0.25">
      <c r="A502" s="22" t="s">
        <v>1209</v>
      </c>
      <c r="B502">
        <v>2013</v>
      </c>
    </row>
    <row r="503" spans="1:2" x14ac:dyDescent="0.25">
      <c r="A503" s="22" t="s">
        <v>1925</v>
      </c>
      <c r="B503">
        <v>2008</v>
      </c>
    </row>
    <row r="504" spans="1:2" x14ac:dyDescent="0.25">
      <c r="A504" s="22" t="s">
        <v>2283</v>
      </c>
      <c r="B504">
        <v>2013</v>
      </c>
    </row>
    <row r="505" spans="1:2" x14ac:dyDescent="0.25">
      <c r="A505" s="22" t="s">
        <v>2859</v>
      </c>
      <c r="B505">
        <v>2016</v>
      </c>
    </row>
    <row r="506" spans="1:2" x14ac:dyDescent="0.25">
      <c r="A506" s="22" t="s">
        <v>2733</v>
      </c>
      <c r="B506">
        <v>2004</v>
      </c>
    </row>
    <row r="507" spans="1:2" x14ac:dyDescent="0.25">
      <c r="A507" s="22" t="s">
        <v>539</v>
      </c>
      <c r="B507">
        <v>4015</v>
      </c>
    </row>
    <row r="508" spans="1:2" x14ac:dyDescent="0.25">
      <c r="A508" s="22" t="s">
        <v>2239</v>
      </c>
      <c r="B508">
        <v>2010</v>
      </c>
    </row>
    <row r="509" spans="1:2" x14ac:dyDescent="0.25">
      <c r="A509" s="22" t="s">
        <v>1380</v>
      </c>
      <c r="B509">
        <v>2018</v>
      </c>
    </row>
    <row r="510" spans="1:2" x14ac:dyDescent="0.25">
      <c r="A510" s="22" t="s">
        <v>1546</v>
      </c>
      <c r="B510">
        <v>4031</v>
      </c>
    </row>
    <row r="511" spans="1:2" x14ac:dyDescent="0.25">
      <c r="A511" s="22" t="s">
        <v>1443</v>
      </c>
      <c r="B511">
        <v>14114</v>
      </c>
    </row>
    <row r="512" spans="1:2" x14ac:dyDescent="0.25">
      <c r="A512" s="22" t="s">
        <v>1324</v>
      </c>
      <c r="B512">
        <v>2016</v>
      </c>
    </row>
    <row r="513" spans="1:2" x14ac:dyDescent="0.25">
      <c r="A513" s="22" t="s">
        <v>288</v>
      </c>
      <c r="B513">
        <v>20167</v>
      </c>
    </row>
    <row r="514" spans="1:2" x14ac:dyDescent="0.25">
      <c r="A514" s="22" t="s">
        <v>850</v>
      </c>
      <c r="B514">
        <v>8061</v>
      </c>
    </row>
    <row r="515" spans="1:2" x14ac:dyDescent="0.25">
      <c r="A515" s="22" t="s">
        <v>429</v>
      </c>
      <c r="B515">
        <v>14114</v>
      </c>
    </row>
    <row r="516" spans="1:2" x14ac:dyDescent="0.25">
      <c r="A516" s="22" t="s">
        <v>747</v>
      </c>
      <c r="B516">
        <v>12094</v>
      </c>
    </row>
    <row r="517" spans="1:2" x14ac:dyDescent="0.25">
      <c r="A517" s="22" t="s">
        <v>1994</v>
      </c>
      <c r="B517">
        <v>4032</v>
      </c>
    </row>
    <row r="518" spans="1:2" x14ac:dyDescent="0.25">
      <c r="A518" s="22" t="s">
        <v>2420</v>
      </c>
      <c r="B518">
        <v>8063</v>
      </c>
    </row>
    <row r="519" spans="1:2" x14ac:dyDescent="0.25">
      <c r="A519" s="22" t="s">
        <v>1067</v>
      </c>
      <c r="B519">
        <v>8064</v>
      </c>
    </row>
    <row r="520" spans="1:2" x14ac:dyDescent="0.25">
      <c r="A520" s="22" t="s">
        <v>3035</v>
      </c>
      <c r="B520">
        <v>2019</v>
      </c>
    </row>
    <row r="521" spans="1:2" x14ac:dyDescent="0.25">
      <c r="A521" s="22" t="s">
        <v>2481</v>
      </c>
      <c r="B521">
        <v>2010</v>
      </c>
    </row>
    <row r="522" spans="1:2" x14ac:dyDescent="0.25">
      <c r="A522" s="22" t="s">
        <v>2318</v>
      </c>
      <c r="B522">
        <v>2018</v>
      </c>
    </row>
    <row r="523" spans="1:2" x14ac:dyDescent="0.25">
      <c r="A523" s="22" t="s">
        <v>2424</v>
      </c>
      <c r="B523">
        <v>2010</v>
      </c>
    </row>
    <row r="524" spans="1:2" x14ac:dyDescent="0.25">
      <c r="A524" s="22" t="s">
        <v>2596</v>
      </c>
      <c r="B524">
        <v>6031</v>
      </c>
    </row>
    <row r="525" spans="1:2" x14ac:dyDescent="0.25">
      <c r="A525" s="22" t="s">
        <v>2071</v>
      </c>
      <c r="B525">
        <v>4021</v>
      </c>
    </row>
    <row r="526" spans="1:2" x14ac:dyDescent="0.25">
      <c r="A526" s="22" t="s">
        <v>26</v>
      </c>
      <c r="B526">
        <v>8059</v>
      </c>
    </row>
    <row r="527" spans="1:2" x14ac:dyDescent="0.25">
      <c r="A527" s="22" t="s">
        <v>1777</v>
      </c>
      <c r="B527">
        <v>4032</v>
      </c>
    </row>
    <row r="528" spans="1:2" x14ac:dyDescent="0.25">
      <c r="A528" s="22" t="s">
        <v>479</v>
      </c>
      <c r="B528">
        <v>6050</v>
      </c>
    </row>
    <row r="529" spans="1:2" x14ac:dyDescent="0.25">
      <c r="A529" s="22" t="s">
        <v>2945</v>
      </c>
      <c r="B529">
        <v>2019</v>
      </c>
    </row>
    <row r="530" spans="1:2" x14ac:dyDescent="0.25">
      <c r="A530" s="22" t="s">
        <v>1046</v>
      </c>
      <c r="B530">
        <v>6049</v>
      </c>
    </row>
    <row r="531" spans="1:2" x14ac:dyDescent="0.25">
      <c r="A531" s="22" t="s">
        <v>2462</v>
      </c>
      <c r="B531">
        <v>2014</v>
      </c>
    </row>
    <row r="532" spans="1:2" x14ac:dyDescent="0.25">
      <c r="A532" s="22" t="s">
        <v>1892</v>
      </c>
      <c r="B532">
        <v>2014</v>
      </c>
    </row>
    <row r="533" spans="1:2" x14ac:dyDescent="0.25">
      <c r="A533" s="22" t="s">
        <v>974</v>
      </c>
      <c r="B533">
        <v>4029</v>
      </c>
    </row>
    <row r="534" spans="1:2" x14ac:dyDescent="0.25">
      <c r="A534" s="22" t="s">
        <v>2737</v>
      </c>
      <c r="B534">
        <v>6046</v>
      </c>
    </row>
    <row r="535" spans="1:2" x14ac:dyDescent="0.25">
      <c r="A535" s="22" t="s">
        <v>945</v>
      </c>
      <c r="B535">
        <v>12092</v>
      </c>
    </row>
    <row r="536" spans="1:2" x14ac:dyDescent="0.25">
      <c r="A536" s="22" t="s">
        <v>698</v>
      </c>
      <c r="B536">
        <v>8062</v>
      </c>
    </row>
    <row r="537" spans="1:2" x14ac:dyDescent="0.25">
      <c r="A537" s="22" t="s">
        <v>1451</v>
      </c>
      <c r="B537">
        <v>8057</v>
      </c>
    </row>
    <row r="538" spans="1:2" x14ac:dyDescent="0.25">
      <c r="A538" s="22" t="s">
        <v>2863</v>
      </c>
      <c r="B538">
        <v>4030</v>
      </c>
    </row>
    <row r="539" spans="1:2" x14ac:dyDescent="0.25">
      <c r="A539" s="22" t="s">
        <v>2253</v>
      </c>
      <c r="B539">
        <v>2014</v>
      </c>
    </row>
    <row r="540" spans="1:2" x14ac:dyDescent="0.25">
      <c r="A540" s="22" t="s">
        <v>2704</v>
      </c>
      <c r="B540">
        <v>2019</v>
      </c>
    </row>
    <row r="541" spans="1:2" x14ac:dyDescent="0.25">
      <c r="A541" s="22" t="s">
        <v>2975</v>
      </c>
      <c r="B541">
        <v>2019</v>
      </c>
    </row>
    <row r="542" spans="1:2" x14ac:dyDescent="0.25">
      <c r="A542" s="22" t="s">
        <v>89</v>
      </c>
      <c r="B542">
        <v>8070</v>
      </c>
    </row>
    <row r="543" spans="1:2" x14ac:dyDescent="0.25">
      <c r="A543" s="22" t="s">
        <v>427</v>
      </c>
      <c r="B543">
        <v>6016</v>
      </c>
    </row>
    <row r="544" spans="1:2" x14ac:dyDescent="0.25">
      <c r="A544" s="22" t="s">
        <v>1233</v>
      </c>
      <c r="B544">
        <v>2010</v>
      </c>
    </row>
    <row r="545" spans="1:2" x14ac:dyDescent="0.25">
      <c r="A545" s="22" t="s">
        <v>998</v>
      </c>
      <c r="B545">
        <v>2010</v>
      </c>
    </row>
    <row r="546" spans="1:2" x14ac:dyDescent="0.25">
      <c r="A546" s="22" t="s">
        <v>3026</v>
      </c>
      <c r="B546">
        <v>2010</v>
      </c>
    </row>
    <row r="547" spans="1:2" x14ac:dyDescent="0.25">
      <c r="A547" s="22" t="s">
        <v>605</v>
      </c>
      <c r="B547">
        <v>24082</v>
      </c>
    </row>
    <row r="548" spans="1:2" x14ac:dyDescent="0.25">
      <c r="A548" s="22" t="s">
        <v>1623</v>
      </c>
      <c r="B548">
        <v>4016</v>
      </c>
    </row>
    <row r="549" spans="1:2" x14ac:dyDescent="0.25">
      <c r="A549" s="22" t="s">
        <v>898</v>
      </c>
      <c r="B549">
        <v>4016</v>
      </c>
    </row>
    <row r="550" spans="1:2" x14ac:dyDescent="0.25">
      <c r="A550" s="22" t="s">
        <v>1054</v>
      </c>
      <c r="B550">
        <v>2004</v>
      </c>
    </row>
    <row r="551" spans="1:2" x14ac:dyDescent="0.25">
      <c r="A551" s="22" t="s">
        <v>2977</v>
      </c>
      <c r="B551">
        <v>2009</v>
      </c>
    </row>
    <row r="552" spans="1:2" x14ac:dyDescent="0.25">
      <c r="A552" s="22" t="s">
        <v>2276</v>
      </c>
      <c r="B552">
        <v>2016</v>
      </c>
    </row>
    <row r="553" spans="1:2" x14ac:dyDescent="0.25">
      <c r="A553" s="22" t="s">
        <v>2732</v>
      </c>
      <c r="B553">
        <v>8061</v>
      </c>
    </row>
    <row r="554" spans="1:2" x14ac:dyDescent="0.25">
      <c r="A554" s="22" t="s">
        <v>174</v>
      </c>
      <c r="B554">
        <v>6053</v>
      </c>
    </row>
    <row r="555" spans="1:2" x14ac:dyDescent="0.25">
      <c r="A555" s="22" t="s">
        <v>683</v>
      </c>
      <c r="B555">
        <v>26210</v>
      </c>
    </row>
    <row r="556" spans="1:2" x14ac:dyDescent="0.25">
      <c r="A556" s="22" t="s">
        <v>446</v>
      </c>
      <c r="B556">
        <v>44358</v>
      </c>
    </row>
    <row r="557" spans="1:2" x14ac:dyDescent="0.25">
      <c r="A557" s="22" t="s">
        <v>21</v>
      </c>
      <c r="B557">
        <v>30236</v>
      </c>
    </row>
    <row r="558" spans="1:2" x14ac:dyDescent="0.25">
      <c r="A558" s="22" t="s">
        <v>706</v>
      </c>
      <c r="B558">
        <v>10084</v>
      </c>
    </row>
    <row r="559" spans="1:2" x14ac:dyDescent="0.25">
      <c r="A559" s="22" t="s">
        <v>2861</v>
      </c>
      <c r="B559">
        <v>2018</v>
      </c>
    </row>
    <row r="560" spans="1:2" x14ac:dyDescent="0.25">
      <c r="A560" s="22" t="s">
        <v>1361</v>
      </c>
      <c r="B560">
        <v>6049</v>
      </c>
    </row>
    <row r="561" spans="1:2" x14ac:dyDescent="0.25">
      <c r="A561" s="22" t="s">
        <v>2929</v>
      </c>
      <c r="B561">
        <v>2018</v>
      </c>
    </row>
    <row r="562" spans="1:2" x14ac:dyDescent="0.25">
      <c r="A562" s="22" t="s">
        <v>1666</v>
      </c>
      <c r="B562">
        <v>8067</v>
      </c>
    </row>
    <row r="563" spans="1:2" x14ac:dyDescent="0.25">
      <c r="A563" s="22" t="s">
        <v>2381</v>
      </c>
      <c r="B563">
        <v>8068</v>
      </c>
    </row>
    <row r="564" spans="1:2" x14ac:dyDescent="0.25">
      <c r="A564" s="22" t="s">
        <v>2572</v>
      </c>
      <c r="B564">
        <v>2018</v>
      </c>
    </row>
    <row r="565" spans="1:2" x14ac:dyDescent="0.25">
      <c r="A565" s="22" t="s">
        <v>1029</v>
      </c>
      <c r="B565">
        <v>16132</v>
      </c>
    </row>
    <row r="566" spans="1:2" x14ac:dyDescent="0.25">
      <c r="A566" s="22" t="s">
        <v>617</v>
      </c>
      <c r="B566">
        <v>26220</v>
      </c>
    </row>
    <row r="567" spans="1:2" x14ac:dyDescent="0.25">
      <c r="A567" s="22" t="s">
        <v>634</v>
      </c>
      <c r="B567">
        <v>22189</v>
      </c>
    </row>
    <row r="568" spans="1:2" x14ac:dyDescent="0.25">
      <c r="A568" s="22" t="s">
        <v>3046</v>
      </c>
      <c r="B568">
        <v>2015</v>
      </c>
    </row>
    <row r="569" spans="1:2" x14ac:dyDescent="0.25">
      <c r="A569" s="22" t="s">
        <v>1302</v>
      </c>
      <c r="B569">
        <v>2017</v>
      </c>
    </row>
    <row r="570" spans="1:2" x14ac:dyDescent="0.25">
      <c r="A570" s="22" t="s">
        <v>381</v>
      </c>
      <c r="B570">
        <v>14110</v>
      </c>
    </row>
    <row r="571" spans="1:2" x14ac:dyDescent="0.25">
      <c r="A571" s="22" t="s">
        <v>2656</v>
      </c>
      <c r="B571">
        <v>4026</v>
      </c>
    </row>
    <row r="572" spans="1:2" x14ac:dyDescent="0.25">
      <c r="A572" s="22" t="s">
        <v>1517</v>
      </c>
      <c r="B572">
        <v>2014</v>
      </c>
    </row>
    <row r="573" spans="1:2" x14ac:dyDescent="0.25">
      <c r="A573" s="22" t="s">
        <v>123</v>
      </c>
      <c r="B573">
        <v>10080</v>
      </c>
    </row>
    <row r="574" spans="1:2" x14ac:dyDescent="0.25">
      <c r="A574" s="22" t="s">
        <v>128</v>
      </c>
      <c r="B574">
        <v>4014</v>
      </c>
    </row>
    <row r="575" spans="1:2" x14ac:dyDescent="0.25">
      <c r="A575" s="22" t="s">
        <v>2693</v>
      </c>
      <c r="B575">
        <v>2015</v>
      </c>
    </row>
    <row r="576" spans="1:2" x14ac:dyDescent="0.25">
      <c r="A576" s="22" t="s">
        <v>1039</v>
      </c>
      <c r="B576">
        <v>22155</v>
      </c>
    </row>
    <row r="577" spans="1:2" x14ac:dyDescent="0.25">
      <c r="A577" s="22" t="s">
        <v>1411</v>
      </c>
      <c r="B577">
        <v>10071</v>
      </c>
    </row>
    <row r="578" spans="1:2" x14ac:dyDescent="0.25">
      <c r="A578" s="22" t="s">
        <v>2933</v>
      </c>
      <c r="B578">
        <v>2006</v>
      </c>
    </row>
    <row r="579" spans="1:2" x14ac:dyDescent="0.25">
      <c r="A579" s="22" t="s">
        <v>2818</v>
      </c>
      <c r="B579">
        <v>4027</v>
      </c>
    </row>
    <row r="580" spans="1:2" x14ac:dyDescent="0.25">
      <c r="A580" s="22" t="s">
        <v>3003</v>
      </c>
      <c r="B580">
        <v>4033</v>
      </c>
    </row>
    <row r="581" spans="1:2" x14ac:dyDescent="0.25">
      <c r="A581" s="22" t="s">
        <v>1652</v>
      </c>
      <c r="B581">
        <v>6051</v>
      </c>
    </row>
    <row r="582" spans="1:2" x14ac:dyDescent="0.25">
      <c r="A582" s="22" t="s">
        <v>2747</v>
      </c>
      <c r="B582">
        <v>2018</v>
      </c>
    </row>
    <row r="583" spans="1:2" x14ac:dyDescent="0.25">
      <c r="A583" s="22" t="s">
        <v>3089</v>
      </c>
      <c r="B583">
        <v>2018</v>
      </c>
    </row>
    <row r="584" spans="1:2" x14ac:dyDescent="0.25">
      <c r="A584" s="22" t="s">
        <v>1341</v>
      </c>
      <c r="B584">
        <v>16132</v>
      </c>
    </row>
    <row r="585" spans="1:2" x14ac:dyDescent="0.25">
      <c r="A585" s="22" t="s">
        <v>2175</v>
      </c>
      <c r="B585">
        <v>8068</v>
      </c>
    </row>
    <row r="586" spans="1:2" x14ac:dyDescent="0.25">
      <c r="A586" s="22" t="s">
        <v>2531</v>
      </c>
      <c r="B586">
        <v>2017</v>
      </c>
    </row>
    <row r="587" spans="1:2" x14ac:dyDescent="0.25">
      <c r="A587" s="22" t="s">
        <v>2961</v>
      </c>
      <c r="B587">
        <v>2015</v>
      </c>
    </row>
    <row r="588" spans="1:2" x14ac:dyDescent="0.25">
      <c r="A588" s="22" t="s">
        <v>2954</v>
      </c>
      <c r="B588">
        <v>4032</v>
      </c>
    </row>
    <row r="589" spans="1:2" x14ac:dyDescent="0.25">
      <c r="A589" s="22" t="s">
        <v>1495</v>
      </c>
      <c r="B589">
        <v>2014</v>
      </c>
    </row>
    <row r="590" spans="1:2" x14ac:dyDescent="0.25">
      <c r="A590" s="22" t="s">
        <v>2144</v>
      </c>
      <c r="B590">
        <v>2017</v>
      </c>
    </row>
    <row r="591" spans="1:2" x14ac:dyDescent="0.25">
      <c r="A591" s="22" t="s">
        <v>633</v>
      </c>
      <c r="B591">
        <v>4027</v>
      </c>
    </row>
    <row r="592" spans="1:2" x14ac:dyDescent="0.25">
      <c r="A592" s="22" t="s">
        <v>528</v>
      </c>
      <c r="B592">
        <v>30215</v>
      </c>
    </row>
    <row r="593" spans="1:2" x14ac:dyDescent="0.25">
      <c r="A593" s="22" t="s">
        <v>1932</v>
      </c>
      <c r="B593">
        <v>6051</v>
      </c>
    </row>
    <row r="594" spans="1:2" x14ac:dyDescent="0.25">
      <c r="A594" s="22" t="s">
        <v>1146</v>
      </c>
      <c r="B594">
        <v>16109</v>
      </c>
    </row>
    <row r="595" spans="1:2" x14ac:dyDescent="0.25">
      <c r="A595" s="22" t="s">
        <v>621</v>
      </c>
      <c r="B595">
        <v>50371</v>
      </c>
    </row>
    <row r="596" spans="1:2" x14ac:dyDescent="0.25">
      <c r="A596" s="22" t="s">
        <v>38</v>
      </c>
      <c r="B596">
        <v>2012</v>
      </c>
    </row>
    <row r="597" spans="1:2" x14ac:dyDescent="0.25">
      <c r="A597" s="22" t="s">
        <v>1863</v>
      </c>
      <c r="B597">
        <v>8057</v>
      </c>
    </row>
    <row r="598" spans="1:2" x14ac:dyDescent="0.25">
      <c r="A598" s="22" t="s">
        <v>309</v>
      </c>
      <c r="B598">
        <v>20148</v>
      </c>
    </row>
    <row r="599" spans="1:2" x14ac:dyDescent="0.25">
      <c r="A599" s="22" t="s">
        <v>795</v>
      </c>
      <c r="B599">
        <v>12098</v>
      </c>
    </row>
    <row r="600" spans="1:2" x14ac:dyDescent="0.25">
      <c r="A600" s="22" t="s">
        <v>2631</v>
      </c>
      <c r="B600">
        <v>2007</v>
      </c>
    </row>
    <row r="601" spans="1:2" x14ac:dyDescent="0.25">
      <c r="A601" s="22" t="s">
        <v>1309</v>
      </c>
      <c r="B601">
        <v>2009</v>
      </c>
    </row>
    <row r="602" spans="1:2" x14ac:dyDescent="0.25">
      <c r="A602" s="22" t="s">
        <v>1936</v>
      </c>
      <c r="B602">
        <v>8029</v>
      </c>
    </row>
    <row r="603" spans="1:2" x14ac:dyDescent="0.25">
      <c r="A603" s="22" t="s">
        <v>1957</v>
      </c>
      <c r="B603">
        <v>6016</v>
      </c>
    </row>
    <row r="604" spans="1:2" x14ac:dyDescent="0.25">
      <c r="A604" s="22" t="s">
        <v>1872</v>
      </c>
      <c r="B604">
        <v>2005</v>
      </c>
    </row>
    <row r="605" spans="1:2" x14ac:dyDescent="0.25">
      <c r="A605" s="22" t="s">
        <v>2161</v>
      </c>
      <c r="B605">
        <v>4010</v>
      </c>
    </row>
    <row r="606" spans="1:2" x14ac:dyDescent="0.25">
      <c r="A606" s="22" t="s">
        <v>2492</v>
      </c>
      <c r="B606">
        <v>2015</v>
      </c>
    </row>
    <row r="607" spans="1:2" x14ac:dyDescent="0.25">
      <c r="A607" s="22" t="s">
        <v>892</v>
      </c>
      <c r="B607">
        <v>6052</v>
      </c>
    </row>
    <row r="608" spans="1:2" x14ac:dyDescent="0.25">
      <c r="A608" s="22" t="s">
        <v>1783</v>
      </c>
      <c r="B608">
        <v>10087</v>
      </c>
    </row>
    <row r="609" spans="1:2" x14ac:dyDescent="0.25">
      <c r="A609" s="22" t="s">
        <v>1421</v>
      </c>
      <c r="B609">
        <v>4031</v>
      </c>
    </row>
    <row r="610" spans="1:2" x14ac:dyDescent="0.25">
      <c r="A610" s="22" t="s">
        <v>326</v>
      </c>
      <c r="B610">
        <v>18151</v>
      </c>
    </row>
    <row r="611" spans="1:2" x14ac:dyDescent="0.25">
      <c r="A611" s="22" t="s">
        <v>1158</v>
      </c>
      <c r="B611">
        <v>18147</v>
      </c>
    </row>
    <row r="612" spans="1:2" x14ac:dyDescent="0.25">
      <c r="A612" s="22" t="s">
        <v>1312</v>
      </c>
      <c r="B612">
        <v>6055</v>
      </c>
    </row>
    <row r="613" spans="1:2" x14ac:dyDescent="0.25">
      <c r="A613" s="22" t="s">
        <v>1299</v>
      </c>
      <c r="B613">
        <v>24200</v>
      </c>
    </row>
    <row r="614" spans="1:2" x14ac:dyDescent="0.25">
      <c r="A614" s="22" t="s">
        <v>1294</v>
      </c>
      <c r="B614">
        <v>4037</v>
      </c>
    </row>
    <row r="615" spans="1:2" x14ac:dyDescent="0.25">
      <c r="A615" s="22" t="s">
        <v>1874</v>
      </c>
      <c r="B615">
        <v>8070</v>
      </c>
    </row>
    <row r="616" spans="1:2" x14ac:dyDescent="0.25">
      <c r="A616" s="22" t="s">
        <v>868</v>
      </c>
      <c r="B616">
        <v>28214</v>
      </c>
    </row>
    <row r="617" spans="1:2" x14ac:dyDescent="0.25">
      <c r="A617" s="22" t="s">
        <v>1108</v>
      </c>
      <c r="B617">
        <v>24189</v>
      </c>
    </row>
    <row r="618" spans="1:2" x14ac:dyDescent="0.25">
      <c r="A618" s="22" t="s">
        <v>2201</v>
      </c>
      <c r="B618">
        <v>8067</v>
      </c>
    </row>
    <row r="619" spans="1:2" x14ac:dyDescent="0.25">
      <c r="A619" s="22" t="s">
        <v>559</v>
      </c>
      <c r="B619">
        <v>38292</v>
      </c>
    </row>
    <row r="620" spans="1:2" x14ac:dyDescent="0.25">
      <c r="A620" s="22" t="s">
        <v>1818</v>
      </c>
      <c r="B620">
        <v>4030</v>
      </c>
    </row>
    <row r="621" spans="1:2" x14ac:dyDescent="0.25">
      <c r="A621" s="22" t="s">
        <v>423</v>
      </c>
      <c r="B621">
        <v>2017</v>
      </c>
    </row>
    <row r="622" spans="1:2" x14ac:dyDescent="0.25">
      <c r="A622" s="22" t="s">
        <v>656</v>
      </c>
      <c r="B622">
        <v>28204</v>
      </c>
    </row>
    <row r="623" spans="1:2" x14ac:dyDescent="0.25">
      <c r="A623" s="22" t="s">
        <v>834</v>
      </c>
      <c r="B623">
        <v>28208</v>
      </c>
    </row>
    <row r="624" spans="1:2" x14ac:dyDescent="0.25">
      <c r="A624" s="22" t="s">
        <v>1246</v>
      </c>
      <c r="B624">
        <v>4035</v>
      </c>
    </row>
    <row r="625" spans="1:2" x14ac:dyDescent="0.25">
      <c r="A625" s="22" t="s">
        <v>1869</v>
      </c>
      <c r="B625">
        <v>4029</v>
      </c>
    </row>
    <row r="626" spans="1:2" x14ac:dyDescent="0.25">
      <c r="A626" s="22" t="s">
        <v>1997</v>
      </c>
      <c r="B626">
        <v>2014</v>
      </c>
    </row>
    <row r="627" spans="1:2" x14ac:dyDescent="0.25">
      <c r="A627" s="22" t="s">
        <v>437</v>
      </c>
      <c r="B627">
        <v>18135</v>
      </c>
    </row>
    <row r="628" spans="1:2" x14ac:dyDescent="0.25">
      <c r="A628" s="22" t="s">
        <v>2123</v>
      </c>
      <c r="B628">
        <v>2016</v>
      </c>
    </row>
    <row r="629" spans="1:2" x14ac:dyDescent="0.25">
      <c r="A629" s="22" t="s">
        <v>144</v>
      </c>
      <c r="B629">
        <v>64504</v>
      </c>
    </row>
    <row r="630" spans="1:2" x14ac:dyDescent="0.25">
      <c r="A630" s="22" t="s">
        <v>612</v>
      </c>
      <c r="B630">
        <v>4033</v>
      </c>
    </row>
    <row r="631" spans="1:2" x14ac:dyDescent="0.25">
      <c r="A631" s="22" t="s">
        <v>150</v>
      </c>
      <c r="B631">
        <v>8047</v>
      </c>
    </row>
    <row r="632" spans="1:2" x14ac:dyDescent="0.25">
      <c r="A632" s="22" t="s">
        <v>2138</v>
      </c>
      <c r="B632">
        <v>2011</v>
      </c>
    </row>
    <row r="633" spans="1:2" x14ac:dyDescent="0.25">
      <c r="A633" s="22" t="s">
        <v>1133</v>
      </c>
      <c r="B633">
        <v>2011</v>
      </c>
    </row>
    <row r="634" spans="1:2" x14ac:dyDescent="0.25">
      <c r="A634" s="22" t="s">
        <v>1741</v>
      </c>
      <c r="B634">
        <v>4024</v>
      </c>
    </row>
    <row r="635" spans="1:2" x14ac:dyDescent="0.25">
      <c r="A635" s="22" t="s">
        <v>430</v>
      </c>
      <c r="B635">
        <v>28149</v>
      </c>
    </row>
    <row r="636" spans="1:2" x14ac:dyDescent="0.25">
      <c r="A636" s="22" t="s">
        <v>1118</v>
      </c>
      <c r="B636">
        <v>20102</v>
      </c>
    </row>
    <row r="637" spans="1:2" x14ac:dyDescent="0.25">
      <c r="A637" s="22" t="s">
        <v>1314</v>
      </c>
      <c r="B637">
        <v>8040</v>
      </c>
    </row>
    <row r="638" spans="1:2" x14ac:dyDescent="0.25">
      <c r="A638" s="22" t="s">
        <v>358</v>
      </c>
      <c r="B638">
        <v>44249</v>
      </c>
    </row>
    <row r="639" spans="1:2" x14ac:dyDescent="0.25">
      <c r="A639" s="22" t="s">
        <v>350</v>
      </c>
      <c r="B639">
        <v>18122</v>
      </c>
    </row>
    <row r="640" spans="1:2" x14ac:dyDescent="0.25">
      <c r="A640" s="22" t="s">
        <v>2153</v>
      </c>
      <c r="B640">
        <v>2017</v>
      </c>
    </row>
    <row r="641" spans="1:2" x14ac:dyDescent="0.25">
      <c r="A641" s="22" t="s">
        <v>2412</v>
      </c>
      <c r="B641">
        <v>4020</v>
      </c>
    </row>
    <row r="642" spans="1:2" x14ac:dyDescent="0.25">
      <c r="A642" s="22" t="s">
        <v>324</v>
      </c>
      <c r="B642">
        <v>42236</v>
      </c>
    </row>
    <row r="643" spans="1:2" x14ac:dyDescent="0.25">
      <c r="A643" s="22" t="s">
        <v>482</v>
      </c>
      <c r="B643">
        <v>6035</v>
      </c>
    </row>
    <row r="644" spans="1:2" x14ac:dyDescent="0.25">
      <c r="A644" s="22" t="s">
        <v>1152</v>
      </c>
      <c r="B644">
        <v>16078</v>
      </c>
    </row>
    <row r="645" spans="1:2" x14ac:dyDescent="0.25">
      <c r="A645" s="22" t="s">
        <v>1790</v>
      </c>
      <c r="B645">
        <v>2012</v>
      </c>
    </row>
    <row r="646" spans="1:2" x14ac:dyDescent="0.25">
      <c r="A646" s="22" t="s">
        <v>845</v>
      </c>
      <c r="B646">
        <v>4018</v>
      </c>
    </row>
    <row r="647" spans="1:2" x14ac:dyDescent="0.25">
      <c r="A647" s="22" t="s">
        <v>1445</v>
      </c>
      <c r="B647">
        <v>2008</v>
      </c>
    </row>
    <row r="648" spans="1:2" x14ac:dyDescent="0.25">
      <c r="A648" s="22" t="s">
        <v>453</v>
      </c>
      <c r="B648">
        <v>62386</v>
      </c>
    </row>
    <row r="649" spans="1:2" x14ac:dyDescent="0.25">
      <c r="A649" s="22" t="s">
        <v>2299</v>
      </c>
      <c r="B649">
        <v>12080</v>
      </c>
    </row>
    <row r="650" spans="1:2" x14ac:dyDescent="0.25">
      <c r="A650" s="22" t="s">
        <v>204</v>
      </c>
      <c r="B650">
        <v>46254</v>
      </c>
    </row>
    <row r="651" spans="1:2" x14ac:dyDescent="0.25">
      <c r="A651" s="22" t="s">
        <v>179</v>
      </c>
      <c r="B651">
        <v>10059</v>
      </c>
    </row>
    <row r="652" spans="1:2" x14ac:dyDescent="0.25">
      <c r="A652" s="22" t="s">
        <v>518</v>
      </c>
      <c r="B652">
        <v>18106</v>
      </c>
    </row>
    <row r="653" spans="1:2" x14ac:dyDescent="0.25">
      <c r="A653" s="22" t="s">
        <v>2159</v>
      </c>
      <c r="B653">
        <v>2013</v>
      </c>
    </row>
    <row r="654" spans="1:2" x14ac:dyDescent="0.25">
      <c r="A654" s="22" t="s">
        <v>1047</v>
      </c>
      <c r="B654">
        <v>14101</v>
      </c>
    </row>
    <row r="655" spans="1:2" x14ac:dyDescent="0.25">
      <c r="A655" s="22" t="s">
        <v>638</v>
      </c>
      <c r="B655">
        <v>14121</v>
      </c>
    </row>
    <row r="656" spans="1:2" x14ac:dyDescent="0.25">
      <c r="A656" s="22" t="s">
        <v>2375</v>
      </c>
      <c r="B656">
        <v>2015</v>
      </c>
    </row>
    <row r="657" spans="1:2" x14ac:dyDescent="0.25">
      <c r="A657" s="22" t="s">
        <v>1694</v>
      </c>
      <c r="B657">
        <v>4028</v>
      </c>
    </row>
    <row r="658" spans="1:2" x14ac:dyDescent="0.25">
      <c r="A658" s="22" t="s">
        <v>83</v>
      </c>
      <c r="B658">
        <v>38215</v>
      </c>
    </row>
    <row r="659" spans="1:2" x14ac:dyDescent="0.25">
      <c r="A659" s="22" t="s">
        <v>418</v>
      </c>
      <c r="B659">
        <v>16141</v>
      </c>
    </row>
    <row r="660" spans="1:2" x14ac:dyDescent="0.25">
      <c r="A660" s="22" t="s">
        <v>440</v>
      </c>
      <c r="B660">
        <v>30180</v>
      </c>
    </row>
    <row r="661" spans="1:2" x14ac:dyDescent="0.25">
      <c r="A661" s="22" t="s">
        <v>1129</v>
      </c>
      <c r="B661">
        <v>14088</v>
      </c>
    </row>
    <row r="662" spans="1:2" x14ac:dyDescent="0.25">
      <c r="A662" s="22" t="s">
        <v>763</v>
      </c>
      <c r="B662">
        <v>24201</v>
      </c>
    </row>
    <row r="663" spans="1:2" x14ac:dyDescent="0.25">
      <c r="A663" s="22" t="s">
        <v>956</v>
      </c>
      <c r="B663">
        <v>6049</v>
      </c>
    </row>
    <row r="664" spans="1:2" x14ac:dyDescent="0.25">
      <c r="A664" s="22" t="s">
        <v>1339</v>
      </c>
      <c r="B664">
        <v>4019</v>
      </c>
    </row>
    <row r="665" spans="1:2" x14ac:dyDescent="0.25">
      <c r="A665" s="22" t="s">
        <v>3037</v>
      </c>
      <c r="B665">
        <v>2009</v>
      </c>
    </row>
    <row r="666" spans="1:2" x14ac:dyDescent="0.25">
      <c r="A666" s="22" t="s">
        <v>1455</v>
      </c>
      <c r="B666">
        <v>4028</v>
      </c>
    </row>
    <row r="667" spans="1:2" x14ac:dyDescent="0.25">
      <c r="A667" s="22" t="s">
        <v>958</v>
      </c>
      <c r="B667">
        <v>2017</v>
      </c>
    </row>
    <row r="668" spans="1:2" x14ac:dyDescent="0.25">
      <c r="A668" s="22" t="s">
        <v>2743</v>
      </c>
      <c r="B668">
        <v>2010</v>
      </c>
    </row>
    <row r="669" spans="1:2" x14ac:dyDescent="0.25">
      <c r="A669" s="22" t="s">
        <v>517</v>
      </c>
      <c r="B669">
        <v>10058</v>
      </c>
    </row>
    <row r="670" spans="1:2" x14ac:dyDescent="0.25">
      <c r="A670" s="22" t="s">
        <v>1573</v>
      </c>
      <c r="B670">
        <v>20116</v>
      </c>
    </row>
    <row r="671" spans="1:2" x14ac:dyDescent="0.25">
      <c r="A671" s="22" t="s">
        <v>218</v>
      </c>
      <c r="B671">
        <v>14086</v>
      </c>
    </row>
    <row r="672" spans="1:2" x14ac:dyDescent="0.25">
      <c r="A672" s="22" t="s">
        <v>830</v>
      </c>
      <c r="B672">
        <v>2009</v>
      </c>
    </row>
    <row r="673" spans="1:2" x14ac:dyDescent="0.25">
      <c r="A673" s="22" t="s">
        <v>1895</v>
      </c>
      <c r="B673">
        <v>12108</v>
      </c>
    </row>
    <row r="674" spans="1:2" x14ac:dyDescent="0.25">
      <c r="A674" s="22" t="s">
        <v>1812</v>
      </c>
      <c r="B674">
        <v>2010</v>
      </c>
    </row>
    <row r="675" spans="1:2" x14ac:dyDescent="0.25">
      <c r="A675" s="22" t="s">
        <v>2480</v>
      </c>
      <c r="B675">
        <v>2010</v>
      </c>
    </row>
    <row r="676" spans="1:2" x14ac:dyDescent="0.25">
      <c r="A676" s="22" t="s">
        <v>2269</v>
      </c>
      <c r="B676">
        <v>4025</v>
      </c>
    </row>
    <row r="677" spans="1:2" x14ac:dyDescent="0.25">
      <c r="A677" s="22" t="s">
        <v>3045</v>
      </c>
      <c r="B677">
        <v>2011</v>
      </c>
    </row>
    <row r="678" spans="1:2" x14ac:dyDescent="0.25">
      <c r="A678" s="22" t="s">
        <v>1774</v>
      </c>
      <c r="B678">
        <v>2012</v>
      </c>
    </row>
    <row r="679" spans="1:2" x14ac:dyDescent="0.25">
      <c r="A679" s="22" t="s">
        <v>227</v>
      </c>
      <c r="B679">
        <v>2009</v>
      </c>
    </row>
    <row r="680" spans="1:2" x14ac:dyDescent="0.25">
      <c r="A680" s="22" t="s">
        <v>652</v>
      </c>
      <c r="B680">
        <v>2016</v>
      </c>
    </row>
    <row r="681" spans="1:2" x14ac:dyDescent="0.25">
      <c r="A681" s="22" t="s">
        <v>2816</v>
      </c>
      <c r="B681">
        <v>2010</v>
      </c>
    </row>
    <row r="682" spans="1:2" x14ac:dyDescent="0.25">
      <c r="A682" s="22" t="s">
        <v>1856</v>
      </c>
      <c r="B682">
        <v>2016</v>
      </c>
    </row>
    <row r="683" spans="1:2" x14ac:dyDescent="0.25">
      <c r="A683" s="22" t="s">
        <v>3060</v>
      </c>
      <c r="B683">
        <v>2012</v>
      </c>
    </row>
    <row r="684" spans="1:2" x14ac:dyDescent="0.25">
      <c r="A684" s="22" t="s">
        <v>2697</v>
      </c>
      <c r="B684">
        <v>2017</v>
      </c>
    </row>
    <row r="685" spans="1:2" x14ac:dyDescent="0.25">
      <c r="A685" s="22" t="s">
        <v>2240</v>
      </c>
      <c r="B685">
        <v>4026</v>
      </c>
    </row>
    <row r="686" spans="1:2" x14ac:dyDescent="0.25">
      <c r="A686" s="22" t="s">
        <v>2688</v>
      </c>
      <c r="B686">
        <v>4031</v>
      </c>
    </row>
    <row r="687" spans="1:2" x14ac:dyDescent="0.25">
      <c r="A687" s="22" t="s">
        <v>390</v>
      </c>
      <c r="B687">
        <v>4035</v>
      </c>
    </row>
    <row r="688" spans="1:2" x14ac:dyDescent="0.25">
      <c r="A688" s="22" t="s">
        <v>1914</v>
      </c>
      <c r="B688">
        <v>2016</v>
      </c>
    </row>
    <row r="689" spans="1:2" x14ac:dyDescent="0.25">
      <c r="A689" s="22" t="s">
        <v>2501</v>
      </c>
      <c r="B689">
        <v>6051</v>
      </c>
    </row>
    <row r="690" spans="1:2" x14ac:dyDescent="0.25">
      <c r="A690" s="22" t="s">
        <v>2330</v>
      </c>
      <c r="B690">
        <v>4031</v>
      </c>
    </row>
    <row r="691" spans="1:2" x14ac:dyDescent="0.25">
      <c r="A691" s="22" t="s">
        <v>1922</v>
      </c>
      <c r="B691">
        <v>2015</v>
      </c>
    </row>
    <row r="692" spans="1:2" x14ac:dyDescent="0.25">
      <c r="A692" s="22" t="s">
        <v>2883</v>
      </c>
      <c r="B692">
        <v>2015</v>
      </c>
    </row>
    <row r="693" spans="1:2" x14ac:dyDescent="0.25">
      <c r="A693" s="22" t="s">
        <v>2679</v>
      </c>
      <c r="B693">
        <v>2019</v>
      </c>
    </row>
    <row r="694" spans="1:2" x14ac:dyDescent="0.25">
      <c r="A694" s="22" t="s">
        <v>607</v>
      </c>
      <c r="B694">
        <v>2017</v>
      </c>
    </row>
    <row r="695" spans="1:2" x14ac:dyDescent="0.25">
      <c r="A695" s="22" t="s">
        <v>855</v>
      </c>
      <c r="B695">
        <v>10048</v>
      </c>
    </row>
    <row r="696" spans="1:2" x14ac:dyDescent="0.25">
      <c r="A696" s="22" t="s">
        <v>1371</v>
      </c>
      <c r="B696">
        <v>2014</v>
      </c>
    </row>
    <row r="697" spans="1:2" x14ac:dyDescent="0.25">
      <c r="A697" s="22" t="s">
        <v>1091</v>
      </c>
      <c r="B697">
        <v>4028</v>
      </c>
    </row>
    <row r="698" spans="1:2" x14ac:dyDescent="0.25">
      <c r="A698" s="22" t="s">
        <v>220</v>
      </c>
      <c r="B698">
        <v>26194</v>
      </c>
    </row>
    <row r="699" spans="1:2" x14ac:dyDescent="0.25">
      <c r="A699" s="22" t="s">
        <v>332</v>
      </c>
      <c r="B699">
        <v>26183</v>
      </c>
    </row>
    <row r="700" spans="1:2" x14ac:dyDescent="0.25">
      <c r="A700" s="22" t="s">
        <v>1122</v>
      </c>
      <c r="B700">
        <v>4019</v>
      </c>
    </row>
    <row r="701" spans="1:2" x14ac:dyDescent="0.25">
      <c r="A701" s="22" t="s">
        <v>367</v>
      </c>
      <c r="B701">
        <v>26205</v>
      </c>
    </row>
    <row r="702" spans="1:2" x14ac:dyDescent="0.25">
      <c r="A702" s="22" t="s">
        <v>2193</v>
      </c>
      <c r="B702">
        <v>6049</v>
      </c>
    </row>
    <row r="703" spans="1:2" x14ac:dyDescent="0.25">
      <c r="A703" s="22" t="s">
        <v>2333</v>
      </c>
      <c r="B703">
        <v>4025</v>
      </c>
    </row>
    <row r="704" spans="1:2" x14ac:dyDescent="0.25">
      <c r="A704" s="22" t="s">
        <v>2791</v>
      </c>
      <c r="B704">
        <v>2018</v>
      </c>
    </row>
    <row r="705" spans="1:2" x14ac:dyDescent="0.25">
      <c r="A705" s="22" t="s">
        <v>1306</v>
      </c>
      <c r="B705">
        <v>2014</v>
      </c>
    </row>
    <row r="706" spans="1:2" x14ac:dyDescent="0.25">
      <c r="A706" s="22" t="s">
        <v>1515</v>
      </c>
      <c r="B706">
        <v>32175</v>
      </c>
    </row>
    <row r="707" spans="1:2" x14ac:dyDescent="0.25">
      <c r="A707" s="22" t="s">
        <v>935</v>
      </c>
      <c r="B707">
        <v>16125</v>
      </c>
    </row>
    <row r="708" spans="1:2" x14ac:dyDescent="0.25">
      <c r="A708" s="22" t="s">
        <v>1147</v>
      </c>
      <c r="B708">
        <v>16120</v>
      </c>
    </row>
    <row r="709" spans="1:2" x14ac:dyDescent="0.25">
      <c r="A709" s="22" t="s">
        <v>1788</v>
      </c>
      <c r="B709">
        <v>8059</v>
      </c>
    </row>
    <row r="710" spans="1:2" x14ac:dyDescent="0.25">
      <c r="A710" s="22" t="s">
        <v>121</v>
      </c>
      <c r="B710">
        <v>14096</v>
      </c>
    </row>
    <row r="711" spans="1:2" x14ac:dyDescent="0.25">
      <c r="A711" s="22" t="s">
        <v>471</v>
      </c>
      <c r="B711">
        <v>10064</v>
      </c>
    </row>
    <row r="712" spans="1:2" x14ac:dyDescent="0.25">
      <c r="A712" s="22" t="s">
        <v>2951</v>
      </c>
      <c r="B712">
        <v>2012</v>
      </c>
    </row>
    <row r="713" spans="1:2" x14ac:dyDescent="0.25">
      <c r="A713" s="22" t="s">
        <v>1496</v>
      </c>
      <c r="B713">
        <v>38288</v>
      </c>
    </row>
    <row r="714" spans="1:2" x14ac:dyDescent="0.25">
      <c r="A714" s="22" t="s">
        <v>419</v>
      </c>
      <c r="B714">
        <v>26186</v>
      </c>
    </row>
    <row r="715" spans="1:2" x14ac:dyDescent="0.25">
      <c r="A715" s="22" t="s">
        <v>473</v>
      </c>
      <c r="B715">
        <v>10063</v>
      </c>
    </row>
    <row r="716" spans="1:2" x14ac:dyDescent="0.25">
      <c r="A716" s="22" t="s">
        <v>1048</v>
      </c>
      <c r="B716">
        <v>6033</v>
      </c>
    </row>
    <row r="717" spans="1:2" x14ac:dyDescent="0.25">
      <c r="A717" s="22" t="s">
        <v>805</v>
      </c>
      <c r="B717">
        <v>8049</v>
      </c>
    </row>
    <row r="718" spans="1:2" x14ac:dyDescent="0.25">
      <c r="A718" s="22" t="s">
        <v>1858</v>
      </c>
      <c r="B718">
        <v>10081</v>
      </c>
    </row>
    <row r="719" spans="1:2" x14ac:dyDescent="0.25">
      <c r="A719" s="22" t="s">
        <v>2163</v>
      </c>
      <c r="B719">
        <v>4025</v>
      </c>
    </row>
    <row r="720" spans="1:2" x14ac:dyDescent="0.25">
      <c r="A720" s="22" t="s">
        <v>1513</v>
      </c>
      <c r="B720">
        <v>4021</v>
      </c>
    </row>
    <row r="721" spans="1:2" x14ac:dyDescent="0.25">
      <c r="A721" s="22" t="s">
        <v>1657</v>
      </c>
      <c r="B721">
        <v>6040</v>
      </c>
    </row>
    <row r="722" spans="1:2" x14ac:dyDescent="0.25">
      <c r="A722" s="22" t="s">
        <v>1290</v>
      </c>
      <c r="B722">
        <v>10076</v>
      </c>
    </row>
    <row r="723" spans="1:2" x14ac:dyDescent="0.25">
      <c r="A723" s="22" t="s">
        <v>2530</v>
      </c>
      <c r="B723">
        <v>2013</v>
      </c>
    </row>
    <row r="724" spans="1:2" x14ac:dyDescent="0.25">
      <c r="A724" s="22" t="s">
        <v>717</v>
      </c>
      <c r="B724">
        <v>8049</v>
      </c>
    </row>
    <row r="725" spans="1:2" x14ac:dyDescent="0.25">
      <c r="A725" s="22" t="s">
        <v>414</v>
      </c>
      <c r="B725">
        <v>8053</v>
      </c>
    </row>
    <row r="726" spans="1:2" x14ac:dyDescent="0.25">
      <c r="A726" s="22" t="s">
        <v>1755</v>
      </c>
      <c r="B726">
        <v>2006</v>
      </c>
    </row>
    <row r="727" spans="1:2" x14ac:dyDescent="0.25">
      <c r="A727" s="22" t="s">
        <v>2554</v>
      </c>
      <c r="B727">
        <v>2001</v>
      </c>
    </row>
    <row r="728" spans="1:2" x14ac:dyDescent="0.25">
      <c r="A728" s="22" t="s">
        <v>1532</v>
      </c>
      <c r="B728">
        <v>2007</v>
      </c>
    </row>
    <row r="729" spans="1:2" x14ac:dyDescent="0.25">
      <c r="A729" s="22" t="s">
        <v>632</v>
      </c>
      <c r="B729">
        <v>4023</v>
      </c>
    </row>
    <row r="730" spans="1:2" x14ac:dyDescent="0.25">
      <c r="A730" s="22" t="s">
        <v>1241</v>
      </c>
      <c r="B730">
        <v>6032</v>
      </c>
    </row>
    <row r="731" spans="1:2" x14ac:dyDescent="0.25">
      <c r="A731" s="22" t="s">
        <v>1833</v>
      </c>
      <c r="B731">
        <v>8044</v>
      </c>
    </row>
    <row r="732" spans="1:2" x14ac:dyDescent="0.25">
      <c r="A732" s="22" t="s">
        <v>2032</v>
      </c>
      <c r="B732">
        <v>2005</v>
      </c>
    </row>
    <row r="733" spans="1:2" x14ac:dyDescent="0.25">
      <c r="A733" s="22" t="s">
        <v>2086</v>
      </c>
      <c r="B733">
        <v>2002</v>
      </c>
    </row>
    <row r="734" spans="1:2" x14ac:dyDescent="0.25">
      <c r="A734" s="22" t="s">
        <v>2729</v>
      </c>
      <c r="B734">
        <v>2005</v>
      </c>
    </row>
    <row r="735" spans="1:2" x14ac:dyDescent="0.25">
      <c r="A735" s="22" t="s">
        <v>1635</v>
      </c>
      <c r="B735">
        <v>2004</v>
      </c>
    </row>
    <row r="736" spans="1:2" x14ac:dyDescent="0.25">
      <c r="A736" s="22" t="s">
        <v>2925</v>
      </c>
      <c r="B736">
        <v>2002</v>
      </c>
    </row>
    <row r="737" spans="1:2" x14ac:dyDescent="0.25">
      <c r="A737" s="22" t="s">
        <v>801</v>
      </c>
      <c r="B737">
        <v>4004</v>
      </c>
    </row>
    <row r="738" spans="1:2" x14ac:dyDescent="0.25">
      <c r="A738" s="22" t="s">
        <v>1070</v>
      </c>
      <c r="B738">
        <v>20100</v>
      </c>
    </row>
    <row r="739" spans="1:2" x14ac:dyDescent="0.25">
      <c r="A739" s="22" t="s">
        <v>969</v>
      </c>
      <c r="B739">
        <v>12076</v>
      </c>
    </row>
    <row r="740" spans="1:2" x14ac:dyDescent="0.25">
      <c r="A740" s="22" t="s">
        <v>1992</v>
      </c>
      <c r="B740">
        <v>2014</v>
      </c>
    </row>
    <row r="741" spans="1:2" x14ac:dyDescent="0.25">
      <c r="A741" s="22" t="s">
        <v>658</v>
      </c>
      <c r="B741">
        <v>38182</v>
      </c>
    </row>
    <row r="742" spans="1:2" x14ac:dyDescent="0.25">
      <c r="A742" s="22" t="s">
        <v>2904</v>
      </c>
      <c r="B742">
        <v>2011</v>
      </c>
    </row>
    <row r="743" spans="1:2" x14ac:dyDescent="0.25">
      <c r="A743" s="22" t="s">
        <v>1728</v>
      </c>
      <c r="B743">
        <v>4021</v>
      </c>
    </row>
    <row r="744" spans="1:2" x14ac:dyDescent="0.25">
      <c r="A744" s="22" t="s">
        <v>2396</v>
      </c>
      <c r="B744">
        <v>4008</v>
      </c>
    </row>
    <row r="745" spans="1:2" x14ac:dyDescent="0.25">
      <c r="A745" s="22" t="s">
        <v>3055</v>
      </c>
      <c r="B745">
        <v>2007</v>
      </c>
    </row>
    <row r="746" spans="1:2" x14ac:dyDescent="0.25">
      <c r="A746" s="22" t="s">
        <v>1851</v>
      </c>
      <c r="B746">
        <v>4013</v>
      </c>
    </row>
    <row r="747" spans="1:2" x14ac:dyDescent="0.25">
      <c r="A747" s="22" t="s">
        <v>192</v>
      </c>
      <c r="B747">
        <v>14044</v>
      </c>
    </row>
    <row r="748" spans="1:2" x14ac:dyDescent="0.25">
      <c r="A748" s="22" t="s">
        <v>2561</v>
      </c>
      <c r="B748">
        <v>2007</v>
      </c>
    </row>
    <row r="749" spans="1:2" x14ac:dyDescent="0.25">
      <c r="A749" s="22" t="s">
        <v>2565</v>
      </c>
      <c r="B749">
        <v>2007</v>
      </c>
    </row>
    <row r="750" spans="1:2" x14ac:dyDescent="0.25">
      <c r="A750" s="22" t="s">
        <v>257</v>
      </c>
      <c r="B750">
        <v>14044</v>
      </c>
    </row>
    <row r="751" spans="1:2" x14ac:dyDescent="0.25">
      <c r="A751" s="22" t="s">
        <v>205</v>
      </c>
      <c r="B751">
        <v>10034</v>
      </c>
    </row>
    <row r="752" spans="1:2" x14ac:dyDescent="0.25">
      <c r="A752" s="22" t="s">
        <v>1823</v>
      </c>
      <c r="B752">
        <v>2005</v>
      </c>
    </row>
    <row r="753" spans="1:2" x14ac:dyDescent="0.25">
      <c r="A753" s="22" t="s">
        <v>292</v>
      </c>
      <c r="B753">
        <v>10034</v>
      </c>
    </row>
    <row r="754" spans="1:2" x14ac:dyDescent="0.25">
      <c r="A754" s="22" t="s">
        <v>822</v>
      </c>
      <c r="B754">
        <v>10028</v>
      </c>
    </row>
    <row r="755" spans="1:2" x14ac:dyDescent="0.25">
      <c r="A755" s="22" t="s">
        <v>2614</v>
      </c>
      <c r="B755">
        <v>2013</v>
      </c>
    </row>
    <row r="756" spans="1:2" x14ac:dyDescent="0.25">
      <c r="A756" s="22" t="s">
        <v>2227</v>
      </c>
      <c r="B756">
        <v>2009</v>
      </c>
    </row>
    <row r="757" spans="1:2" x14ac:dyDescent="0.25">
      <c r="A757" s="22" t="s">
        <v>1615</v>
      </c>
      <c r="B757">
        <v>4017</v>
      </c>
    </row>
    <row r="758" spans="1:2" x14ac:dyDescent="0.25">
      <c r="A758" s="22" t="s">
        <v>3033</v>
      </c>
      <c r="B758">
        <v>2006</v>
      </c>
    </row>
    <row r="759" spans="1:2" x14ac:dyDescent="0.25">
      <c r="A759" s="22" t="s">
        <v>2298</v>
      </c>
      <c r="B759">
        <v>2003</v>
      </c>
    </row>
    <row r="760" spans="1:2" x14ac:dyDescent="0.25">
      <c r="A760" s="22" t="s">
        <v>2186</v>
      </c>
      <c r="B760">
        <v>4025</v>
      </c>
    </row>
    <row r="761" spans="1:2" x14ac:dyDescent="0.25">
      <c r="A761" s="22" t="s">
        <v>2130</v>
      </c>
      <c r="B761">
        <v>2014</v>
      </c>
    </row>
    <row r="762" spans="1:2" x14ac:dyDescent="0.25">
      <c r="A762" s="22" t="s">
        <v>1677</v>
      </c>
      <c r="B762">
        <v>2016</v>
      </c>
    </row>
    <row r="763" spans="1:2" x14ac:dyDescent="0.25">
      <c r="A763" s="22" t="s">
        <v>431</v>
      </c>
      <c r="B763">
        <v>2018</v>
      </c>
    </row>
    <row r="764" spans="1:2" x14ac:dyDescent="0.25">
      <c r="A764" s="22" t="s">
        <v>2908</v>
      </c>
      <c r="B764">
        <v>2017</v>
      </c>
    </row>
    <row r="765" spans="1:2" x14ac:dyDescent="0.25">
      <c r="A765" s="22" t="s">
        <v>1909</v>
      </c>
      <c r="B765">
        <v>4013</v>
      </c>
    </row>
    <row r="766" spans="1:2" x14ac:dyDescent="0.25">
      <c r="A766" s="22" t="s">
        <v>2719</v>
      </c>
      <c r="B766">
        <v>6045</v>
      </c>
    </row>
    <row r="767" spans="1:2" x14ac:dyDescent="0.25">
      <c r="A767" s="22" t="s">
        <v>2236</v>
      </c>
      <c r="B767">
        <v>2012</v>
      </c>
    </row>
    <row r="768" spans="1:2" x14ac:dyDescent="0.25">
      <c r="A768" s="22" t="s">
        <v>2957</v>
      </c>
      <c r="B768">
        <v>2012</v>
      </c>
    </row>
    <row r="769" spans="1:2" x14ac:dyDescent="0.25">
      <c r="A769" s="22" t="s">
        <v>2212</v>
      </c>
      <c r="B769">
        <v>2014</v>
      </c>
    </row>
    <row r="770" spans="1:2" x14ac:dyDescent="0.25">
      <c r="A770" s="22" t="s">
        <v>2200</v>
      </c>
      <c r="B770">
        <v>4025</v>
      </c>
    </row>
    <row r="771" spans="1:2" x14ac:dyDescent="0.25">
      <c r="A771" s="22" t="s">
        <v>1620</v>
      </c>
      <c r="B771">
        <v>4031</v>
      </c>
    </row>
    <row r="772" spans="1:2" x14ac:dyDescent="0.25">
      <c r="A772" s="22" t="s">
        <v>816</v>
      </c>
      <c r="B772">
        <v>14089</v>
      </c>
    </row>
    <row r="773" spans="1:2" x14ac:dyDescent="0.25">
      <c r="A773" s="22" t="s">
        <v>2452</v>
      </c>
      <c r="B773">
        <v>2016</v>
      </c>
    </row>
    <row r="774" spans="1:2" x14ac:dyDescent="0.25">
      <c r="A774" s="22" t="s">
        <v>2506</v>
      </c>
      <c r="B774">
        <v>4032</v>
      </c>
    </row>
    <row r="775" spans="1:2" x14ac:dyDescent="0.25">
      <c r="A775" s="22" t="s">
        <v>2157</v>
      </c>
      <c r="B775">
        <v>4033</v>
      </c>
    </row>
    <row r="776" spans="1:2" x14ac:dyDescent="0.25">
      <c r="A776" s="22" t="s">
        <v>968</v>
      </c>
      <c r="B776">
        <v>6039</v>
      </c>
    </row>
    <row r="777" spans="1:2" x14ac:dyDescent="0.25">
      <c r="A777" s="22" t="s">
        <v>1596</v>
      </c>
      <c r="B777">
        <v>4029</v>
      </c>
    </row>
    <row r="778" spans="1:2" x14ac:dyDescent="0.25">
      <c r="A778" s="22" t="s">
        <v>1927</v>
      </c>
      <c r="B778">
        <v>6046</v>
      </c>
    </row>
    <row r="779" spans="1:2" x14ac:dyDescent="0.25">
      <c r="A779" s="22" t="s">
        <v>788</v>
      </c>
      <c r="B779">
        <v>8064</v>
      </c>
    </row>
    <row r="780" spans="1:2" x14ac:dyDescent="0.25">
      <c r="A780" s="22" t="s">
        <v>2278</v>
      </c>
      <c r="B780">
        <v>2019</v>
      </c>
    </row>
    <row r="781" spans="1:2" x14ac:dyDescent="0.25">
      <c r="A781" s="22" t="s">
        <v>2017</v>
      </c>
      <c r="B781">
        <v>8053</v>
      </c>
    </row>
    <row r="782" spans="1:2" x14ac:dyDescent="0.25">
      <c r="A782" s="22" t="s">
        <v>2739</v>
      </c>
      <c r="B782">
        <v>2007</v>
      </c>
    </row>
    <row r="783" spans="1:2" x14ac:dyDescent="0.25">
      <c r="A783" s="22" t="s">
        <v>349</v>
      </c>
      <c r="B783">
        <v>50314</v>
      </c>
    </row>
    <row r="784" spans="1:2" x14ac:dyDescent="0.25">
      <c r="A784" s="22" t="s">
        <v>785</v>
      </c>
      <c r="B784">
        <v>26170</v>
      </c>
    </row>
    <row r="785" spans="1:2" x14ac:dyDescent="0.25">
      <c r="A785" s="22" t="s">
        <v>234</v>
      </c>
      <c r="B785">
        <v>14109</v>
      </c>
    </row>
    <row r="786" spans="1:2" x14ac:dyDescent="0.25">
      <c r="A786" s="22" t="s">
        <v>596</v>
      </c>
      <c r="B786">
        <v>34249</v>
      </c>
    </row>
    <row r="787" spans="1:2" x14ac:dyDescent="0.25">
      <c r="A787" s="22" t="s">
        <v>469</v>
      </c>
      <c r="B787">
        <v>24161</v>
      </c>
    </row>
    <row r="788" spans="1:2" x14ac:dyDescent="0.25">
      <c r="A788" s="22" t="s">
        <v>1077</v>
      </c>
      <c r="B788">
        <v>12082</v>
      </c>
    </row>
    <row r="789" spans="1:2" x14ac:dyDescent="0.25">
      <c r="A789" s="22" t="s">
        <v>1463</v>
      </c>
      <c r="B789">
        <v>6042</v>
      </c>
    </row>
    <row r="790" spans="1:2" x14ac:dyDescent="0.25">
      <c r="A790" s="22" t="s">
        <v>873</v>
      </c>
      <c r="B790">
        <v>16100</v>
      </c>
    </row>
    <row r="791" spans="1:2" x14ac:dyDescent="0.25">
      <c r="A791" s="22" t="s">
        <v>2325</v>
      </c>
      <c r="B791">
        <v>2018</v>
      </c>
    </row>
    <row r="792" spans="1:2" x14ac:dyDescent="0.25">
      <c r="A792" s="22" t="s">
        <v>1342</v>
      </c>
      <c r="B792">
        <v>6040</v>
      </c>
    </row>
    <row r="793" spans="1:2" x14ac:dyDescent="0.25">
      <c r="A793" s="22" t="s">
        <v>1338</v>
      </c>
      <c r="B793">
        <v>4031</v>
      </c>
    </row>
    <row r="794" spans="1:2" x14ac:dyDescent="0.25">
      <c r="A794" s="22" t="s">
        <v>1921</v>
      </c>
      <c r="B794">
        <v>10044</v>
      </c>
    </row>
    <row r="795" spans="1:2" x14ac:dyDescent="0.25">
      <c r="A795" s="22" t="s">
        <v>1265</v>
      </c>
      <c r="B795">
        <v>2008</v>
      </c>
    </row>
    <row r="796" spans="1:2" x14ac:dyDescent="0.25">
      <c r="A796" s="22" t="s">
        <v>1190</v>
      </c>
      <c r="B796">
        <v>2013</v>
      </c>
    </row>
    <row r="797" spans="1:2" x14ac:dyDescent="0.25">
      <c r="A797" s="22" t="s">
        <v>2639</v>
      </c>
      <c r="B797">
        <v>4025</v>
      </c>
    </row>
    <row r="798" spans="1:2" x14ac:dyDescent="0.25">
      <c r="A798" s="22" t="s">
        <v>438</v>
      </c>
      <c r="B798">
        <v>4016</v>
      </c>
    </row>
    <row r="799" spans="1:2" x14ac:dyDescent="0.25">
      <c r="A799" s="22" t="s">
        <v>260</v>
      </c>
      <c r="B799">
        <v>12087</v>
      </c>
    </row>
    <row r="800" spans="1:2" x14ac:dyDescent="0.25">
      <c r="A800" s="22" t="s">
        <v>1816</v>
      </c>
      <c r="B800">
        <v>8031</v>
      </c>
    </row>
    <row r="801" spans="1:2" x14ac:dyDescent="0.25">
      <c r="A801" s="22" t="s">
        <v>837</v>
      </c>
      <c r="B801">
        <v>14079</v>
      </c>
    </row>
    <row r="802" spans="1:2" x14ac:dyDescent="0.25">
      <c r="A802" s="22" t="s">
        <v>2030</v>
      </c>
      <c r="B802">
        <v>4019</v>
      </c>
    </row>
    <row r="803" spans="1:2" x14ac:dyDescent="0.25">
      <c r="A803" s="22" t="s">
        <v>1629</v>
      </c>
      <c r="B803">
        <v>14088</v>
      </c>
    </row>
    <row r="804" spans="1:2" x14ac:dyDescent="0.25">
      <c r="A804" s="22" t="s">
        <v>2129</v>
      </c>
      <c r="B804">
        <v>2010</v>
      </c>
    </row>
    <row r="805" spans="1:2" x14ac:dyDescent="0.25">
      <c r="A805" s="22" t="s">
        <v>214</v>
      </c>
      <c r="B805">
        <v>4020</v>
      </c>
    </row>
    <row r="806" spans="1:2" x14ac:dyDescent="0.25">
      <c r="A806" s="22" t="s">
        <v>2988</v>
      </c>
      <c r="B806">
        <v>2014</v>
      </c>
    </row>
    <row r="807" spans="1:2" x14ac:dyDescent="0.25">
      <c r="A807" s="22" t="s">
        <v>1871</v>
      </c>
      <c r="B807">
        <v>2011</v>
      </c>
    </row>
    <row r="808" spans="1:2" x14ac:dyDescent="0.25">
      <c r="A808" s="22" t="s">
        <v>576</v>
      </c>
      <c r="B808">
        <v>6031</v>
      </c>
    </row>
    <row r="809" spans="1:2" x14ac:dyDescent="0.25">
      <c r="A809" s="22" t="s">
        <v>3078</v>
      </c>
      <c r="B809">
        <v>2010</v>
      </c>
    </row>
    <row r="810" spans="1:2" x14ac:dyDescent="0.25">
      <c r="A810" s="22" t="s">
        <v>2411</v>
      </c>
      <c r="B810">
        <v>2011</v>
      </c>
    </row>
    <row r="811" spans="1:2" x14ac:dyDescent="0.25">
      <c r="A811" s="22" t="s">
        <v>2238</v>
      </c>
      <c r="B811">
        <v>2013</v>
      </c>
    </row>
    <row r="812" spans="1:2" x14ac:dyDescent="0.25">
      <c r="A812" s="22" t="s">
        <v>1188</v>
      </c>
      <c r="B812">
        <v>6051</v>
      </c>
    </row>
    <row r="813" spans="1:2" x14ac:dyDescent="0.25">
      <c r="A813" s="22" t="s">
        <v>282</v>
      </c>
      <c r="B813">
        <v>4031</v>
      </c>
    </row>
    <row r="814" spans="1:2" x14ac:dyDescent="0.25">
      <c r="A814" s="22" t="s">
        <v>2294</v>
      </c>
      <c r="B814">
        <v>8058</v>
      </c>
    </row>
    <row r="815" spans="1:2" x14ac:dyDescent="0.25">
      <c r="A815" s="22" t="s">
        <v>1571</v>
      </c>
      <c r="B815">
        <v>6048</v>
      </c>
    </row>
    <row r="816" spans="1:2" x14ac:dyDescent="0.25">
      <c r="A816" s="22" t="s">
        <v>2522</v>
      </c>
      <c r="B816">
        <v>4018</v>
      </c>
    </row>
    <row r="817" spans="1:2" x14ac:dyDescent="0.25">
      <c r="A817" s="22" t="s">
        <v>2655</v>
      </c>
      <c r="B817">
        <v>2008</v>
      </c>
    </row>
    <row r="818" spans="1:2" x14ac:dyDescent="0.25">
      <c r="A818" s="22" t="s">
        <v>570</v>
      </c>
      <c r="B818">
        <v>20158</v>
      </c>
    </row>
    <row r="819" spans="1:2" x14ac:dyDescent="0.25">
      <c r="A819" s="22" t="s">
        <v>134</v>
      </c>
      <c r="B819">
        <v>20155</v>
      </c>
    </row>
    <row r="820" spans="1:2" x14ac:dyDescent="0.25">
      <c r="A820" s="22" t="s">
        <v>654</v>
      </c>
      <c r="B820">
        <v>4033</v>
      </c>
    </row>
    <row r="821" spans="1:2" x14ac:dyDescent="0.25">
      <c r="A821" s="22" t="s">
        <v>2188</v>
      </c>
      <c r="B821">
        <v>2015</v>
      </c>
    </row>
    <row r="822" spans="1:2" x14ac:dyDescent="0.25">
      <c r="A822" s="22" t="s">
        <v>2569</v>
      </c>
      <c r="B822">
        <v>2014</v>
      </c>
    </row>
    <row r="823" spans="1:2" x14ac:dyDescent="0.25">
      <c r="A823" s="22" t="s">
        <v>2464</v>
      </c>
      <c r="B823">
        <v>2014</v>
      </c>
    </row>
    <row r="824" spans="1:2" x14ac:dyDescent="0.25">
      <c r="A824" s="22" t="s">
        <v>1795</v>
      </c>
      <c r="B824">
        <v>4034</v>
      </c>
    </row>
    <row r="825" spans="1:2" x14ac:dyDescent="0.25">
      <c r="A825" s="22" t="s">
        <v>980</v>
      </c>
      <c r="B825">
        <v>8067</v>
      </c>
    </row>
    <row r="826" spans="1:2" x14ac:dyDescent="0.25">
      <c r="A826" s="22" t="s">
        <v>2940</v>
      </c>
      <c r="B826">
        <v>2015</v>
      </c>
    </row>
    <row r="827" spans="1:2" x14ac:dyDescent="0.25">
      <c r="A827" s="22" t="s">
        <v>1498</v>
      </c>
      <c r="B827">
        <v>4029</v>
      </c>
    </row>
    <row r="828" spans="1:2" x14ac:dyDescent="0.25">
      <c r="A828" s="22" t="s">
        <v>2145</v>
      </c>
      <c r="B828">
        <v>8062</v>
      </c>
    </row>
    <row r="829" spans="1:2" x14ac:dyDescent="0.25">
      <c r="A829" s="22" t="s">
        <v>1049</v>
      </c>
      <c r="B829">
        <v>4031</v>
      </c>
    </row>
    <row r="830" spans="1:2" x14ac:dyDescent="0.25">
      <c r="A830" s="22" t="s">
        <v>791</v>
      </c>
      <c r="B830">
        <v>12090</v>
      </c>
    </row>
    <row r="831" spans="1:2" x14ac:dyDescent="0.25">
      <c r="A831" s="22" t="s">
        <v>811</v>
      </c>
      <c r="B831">
        <v>16123</v>
      </c>
    </row>
    <row r="832" spans="1:2" x14ac:dyDescent="0.25">
      <c r="A832" s="22" t="s">
        <v>1556</v>
      </c>
      <c r="B832">
        <v>4033</v>
      </c>
    </row>
    <row r="833" spans="1:2" x14ac:dyDescent="0.25">
      <c r="A833" s="22" t="s">
        <v>1180</v>
      </c>
      <c r="B833">
        <v>6049</v>
      </c>
    </row>
    <row r="834" spans="1:2" x14ac:dyDescent="0.25">
      <c r="A834" s="22" t="s">
        <v>880</v>
      </c>
      <c r="B834">
        <v>6047</v>
      </c>
    </row>
    <row r="835" spans="1:2" x14ac:dyDescent="0.25">
      <c r="A835" s="22" t="s">
        <v>2520</v>
      </c>
      <c r="B835">
        <v>4035</v>
      </c>
    </row>
    <row r="836" spans="1:2" x14ac:dyDescent="0.25">
      <c r="A836" s="22" t="s">
        <v>2230</v>
      </c>
      <c r="B836">
        <v>2018</v>
      </c>
    </row>
    <row r="837" spans="1:2" x14ac:dyDescent="0.25">
      <c r="A837" s="22" t="s">
        <v>1234</v>
      </c>
      <c r="B837">
        <v>4029</v>
      </c>
    </row>
    <row r="838" spans="1:2" x14ac:dyDescent="0.25">
      <c r="A838" s="22" t="s">
        <v>1590</v>
      </c>
      <c r="B838">
        <v>2014</v>
      </c>
    </row>
    <row r="839" spans="1:2" x14ac:dyDescent="0.25">
      <c r="A839" s="22" t="s">
        <v>2234</v>
      </c>
      <c r="B839">
        <v>6052</v>
      </c>
    </row>
    <row r="840" spans="1:2" x14ac:dyDescent="0.25">
      <c r="A840" s="22" t="s">
        <v>2931</v>
      </c>
      <c r="B840">
        <v>2016</v>
      </c>
    </row>
    <row r="841" spans="1:2" x14ac:dyDescent="0.25">
      <c r="A841" s="22" t="s">
        <v>1977</v>
      </c>
      <c r="B841">
        <v>2017</v>
      </c>
    </row>
    <row r="842" spans="1:2" x14ac:dyDescent="0.25">
      <c r="A842" s="22" t="s">
        <v>2795</v>
      </c>
      <c r="B842">
        <v>2015</v>
      </c>
    </row>
    <row r="843" spans="1:2" x14ac:dyDescent="0.25">
      <c r="A843" s="22" t="s">
        <v>1224</v>
      </c>
      <c r="B843">
        <v>6053</v>
      </c>
    </row>
    <row r="844" spans="1:2" x14ac:dyDescent="0.25">
      <c r="A844" s="22" t="s">
        <v>577</v>
      </c>
      <c r="B844">
        <v>4035</v>
      </c>
    </row>
    <row r="845" spans="1:2" x14ac:dyDescent="0.25">
      <c r="A845" s="22" t="s">
        <v>537</v>
      </c>
      <c r="B845">
        <v>2017</v>
      </c>
    </row>
    <row r="846" spans="1:2" x14ac:dyDescent="0.25">
      <c r="A846" s="22" t="s">
        <v>3000</v>
      </c>
      <c r="B846">
        <v>2017</v>
      </c>
    </row>
    <row r="847" spans="1:2" x14ac:dyDescent="0.25">
      <c r="A847" s="22" t="s">
        <v>774</v>
      </c>
      <c r="B847">
        <v>4031</v>
      </c>
    </row>
    <row r="848" spans="1:2" x14ac:dyDescent="0.25">
      <c r="A848" s="22" t="s">
        <v>748</v>
      </c>
      <c r="B848">
        <v>34254</v>
      </c>
    </row>
    <row r="849" spans="1:2" x14ac:dyDescent="0.25">
      <c r="A849" s="22" t="s">
        <v>232</v>
      </c>
      <c r="B849">
        <v>16098</v>
      </c>
    </row>
    <row r="850" spans="1:2" x14ac:dyDescent="0.25">
      <c r="A850" s="22" t="s">
        <v>2514</v>
      </c>
      <c r="B850">
        <v>2012</v>
      </c>
    </row>
    <row r="851" spans="1:2" x14ac:dyDescent="0.25">
      <c r="A851" s="22" t="s">
        <v>598</v>
      </c>
      <c r="B851">
        <v>12081</v>
      </c>
    </row>
    <row r="852" spans="1:2" x14ac:dyDescent="0.25">
      <c r="A852" s="22" t="s">
        <v>828</v>
      </c>
      <c r="B852">
        <v>2017</v>
      </c>
    </row>
    <row r="853" spans="1:2" x14ac:dyDescent="0.25">
      <c r="A853" s="22" t="s">
        <v>1786</v>
      </c>
      <c r="B853">
        <v>4031</v>
      </c>
    </row>
    <row r="854" spans="1:2" x14ac:dyDescent="0.25">
      <c r="A854" s="22" t="s">
        <v>1367</v>
      </c>
      <c r="B854">
        <v>2016</v>
      </c>
    </row>
    <row r="855" spans="1:2" x14ac:dyDescent="0.25">
      <c r="A855" s="22" t="s">
        <v>2198</v>
      </c>
      <c r="B855">
        <v>2012</v>
      </c>
    </row>
    <row r="856" spans="1:2" x14ac:dyDescent="0.25">
      <c r="A856" s="22" t="s">
        <v>2617</v>
      </c>
      <c r="B856">
        <v>2011</v>
      </c>
    </row>
    <row r="857" spans="1:2" x14ac:dyDescent="0.25">
      <c r="A857" s="22" t="s">
        <v>1103</v>
      </c>
      <c r="B857">
        <v>2017</v>
      </c>
    </row>
    <row r="858" spans="1:2" x14ac:dyDescent="0.25">
      <c r="A858" s="22" t="s">
        <v>3087</v>
      </c>
      <c r="B858">
        <v>2018</v>
      </c>
    </row>
    <row r="859" spans="1:2" x14ac:dyDescent="0.25">
      <c r="A859" s="22" t="s">
        <v>750</v>
      </c>
      <c r="B859">
        <v>4036</v>
      </c>
    </row>
    <row r="860" spans="1:2" x14ac:dyDescent="0.25">
      <c r="A860" s="22" t="s">
        <v>1030</v>
      </c>
      <c r="B860">
        <v>6054</v>
      </c>
    </row>
    <row r="861" spans="1:2" x14ac:dyDescent="0.25">
      <c r="A861" s="22" t="s">
        <v>2107</v>
      </c>
      <c r="B861">
        <v>6053</v>
      </c>
    </row>
    <row r="862" spans="1:2" x14ac:dyDescent="0.25">
      <c r="A862" s="22" t="s">
        <v>1519</v>
      </c>
      <c r="B862">
        <v>2017</v>
      </c>
    </row>
    <row r="863" spans="1:2" x14ac:dyDescent="0.25">
      <c r="A863" s="22" t="s">
        <v>1586</v>
      </c>
      <c r="B863">
        <v>10089</v>
      </c>
    </row>
    <row r="864" spans="1:2" x14ac:dyDescent="0.25">
      <c r="A864" s="22" t="s">
        <v>2000</v>
      </c>
      <c r="B864">
        <v>6051</v>
      </c>
    </row>
    <row r="865" spans="1:2" x14ac:dyDescent="0.25">
      <c r="A865" s="22" t="s">
        <v>2769</v>
      </c>
      <c r="B865">
        <v>2011</v>
      </c>
    </row>
    <row r="866" spans="1:2" x14ac:dyDescent="0.25">
      <c r="A866" s="22" t="s">
        <v>2292</v>
      </c>
      <c r="B866">
        <v>2012</v>
      </c>
    </row>
    <row r="867" spans="1:2" x14ac:dyDescent="0.25">
      <c r="A867" s="22" t="s">
        <v>2920</v>
      </c>
      <c r="B867">
        <v>2012</v>
      </c>
    </row>
    <row r="868" spans="1:2" x14ac:dyDescent="0.25">
      <c r="A868" s="22" t="s">
        <v>3076</v>
      </c>
      <c r="B868">
        <v>2012</v>
      </c>
    </row>
    <row r="869" spans="1:2" x14ac:dyDescent="0.25">
      <c r="A869" s="22" t="s">
        <v>1256</v>
      </c>
      <c r="B869">
        <v>2013</v>
      </c>
    </row>
    <row r="870" spans="1:2" x14ac:dyDescent="0.25">
      <c r="A870" s="22" t="s">
        <v>1672</v>
      </c>
      <c r="B870">
        <v>2017</v>
      </c>
    </row>
    <row r="871" spans="1:2" x14ac:dyDescent="0.25">
      <c r="A871" s="22" t="s">
        <v>1824</v>
      </c>
      <c r="B871">
        <v>2016</v>
      </c>
    </row>
    <row r="872" spans="1:2" x14ac:dyDescent="0.25">
      <c r="A872" s="22" t="s">
        <v>2730</v>
      </c>
      <c r="B872">
        <v>2016</v>
      </c>
    </row>
    <row r="873" spans="1:2" x14ac:dyDescent="0.25">
      <c r="A873" s="22" t="s">
        <v>2205</v>
      </c>
      <c r="B873">
        <v>4035</v>
      </c>
    </row>
    <row r="874" spans="1:2" x14ac:dyDescent="0.25">
      <c r="A874" s="22" t="s">
        <v>2027</v>
      </c>
      <c r="B874">
        <v>4035</v>
      </c>
    </row>
    <row r="875" spans="1:2" x14ac:dyDescent="0.25">
      <c r="A875" s="22" t="s">
        <v>1412</v>
      </c>
      <c r="B875">
        <v>4036</v>
      </c>
    </row>
    <row r="876" spans="1:2" x14ac:dyDescent="0.25">
      <c r="A876" s="22" t="s">
        <v>2571</v>
      </c>
      <c r="B876">
        <v>4035</v>
      </c>
    </row>
    <row r="877" spans="1:2" x14ac:dyDescent="0.25">
      <c r="A877" s="22" t="s">
        <v>1203</v>
      </c>
      <c r="B877">
        <v>4023</v>
      </c>
    </row>
    <row r="878" spans="1:2" x14ac:dyDescent="0.25">
      <c r="A878" s="22" t="s">
        <v>2167</v>
      </c>
      <c r="B878">
        <v>2012</v>
      </c>
    </row>
    <row r="879" spans="1:2" x14ac:dyDescent="0.25">
      <c r="A879" s="22" t="s">
        <v>2900</v>
      </c>
      <c r="B879">
        <v>2015</v>
      </c>
    </row>
    <row r="880" spans="1:2" x14ac:dyDescent="0.25">
      <c r="A880" s="22" t="s">
        <v>866</v>
      </c>
      <c r="B880">
        <v>16101</v>
      </c>
    </row>
    <row r="881" spans="1:2" x14ac:dyDescent="0.25">
      <c r="A881" s="22" t="s">
        <v>2601</v>
      </c>
      <c r="B881">
        <v>2013</v>
      </c>
    </row>
    <row r="882" spans="1:2" x14ac:dyDescent="0.25">
      <c r="A882" s="22" t="s">
        <v>1236</v>
      </c>
      <c r="B882">
        <v>2010</v>
      </c>
    </row>
    <row r="883" spans="1:2" x14ac:dyDescent="0.25">
      <c r="A883" s="22" t="s">
        <v>63</v>
      </c>
      <c r="B883">
        <v>10060</v>
      </c>
    </row>
    <row r="884" spans="1:2" x14ac:dyDescent="0.25">
      <c r="A884" s="22" t="s">
        <v>353</v>
      </c>
      <c r="B884">
        <v>6045</v>
      </c>
    </row>
    <row r="885" spans="1:2" x14ac:dyDescent="0.25">
      <c r="A885" s="22" t="s">
        <v>595</v>
      </c>
      <c r="B885">
        <v>6046</v>
      </c>
    </row>
    <row r="886" spans="1:2" x14ac:dyDescent="0.25">
      <c r="A886" s="22" t="s">
        <v>60</v>
      </c>
      <c r="B886">
        <v>10071</v>
      </c>
    </row>
    <row r="887" spans="1:2" x14ac:dyDescent="0.25">
      <c r="A887" s="22" t="s">
        <v>907</v>
      </c>
      <c r="B887">
        <v>4011</v>
      </c>
    </row>
    <row r="888" spans="1:2" x14ac:dyDescent="0.25">
      <c r="A888" s="22" t="s">
        <v>2354</v>
      </c>
      <c r="B888">
        <v>2017</v>
      </c>
    </row>
    <row r="889" spans="1:2" x14ac:dyDescent="0.25">
      <c r="A889" s="22" t="s">
        <v>2556</v>
      </c>
      <c r="B889">
        <v>2012</v>
      </c>
    </row>
    <row r="890" spans="1:2" x14ac:dyDescent="0.25">
      <c r="A890" s="22" t="s">
        <v>1289</v>
      </c>
      <c r="B890">
        <v>2012</v>
      </c>
    </row>
    <row r="891" spans="1:2" x14ac:dyDescent="0.25">
      <c r="A891" s="22" t="s">
        <v>1032</v>
      </c>
      <c r="B891">
        <v>4034</v>
      </c>
    </row>
    <row r="892" spans="1:2" x14ac:dyDescent="0.25">
      <c r="A892" s="22" t="s">
        <v>673</v>
      </c>
      <c r="B892">
        <v>4031</v>
      </c>
    </row>
    <row r="893" spans="1:2" x14ac:dyDescent="0.25">
      <c r="A893" s="22" t="s">
        <v>2918</v>
      </c>
      <c r="B893">
        <v>2015</v>
      </c>
    </row>
    <row r="894" spans="1:2" x14ac:dyDescent="0.25">
      <c r="A894" s="22" t="s">
        <v>496</v>
      </c>
      <c r="B894">
        <v>8070</v>
      </c>
    </row>
    <row r="895" spans="1:2" x14ac:dyDescent="0.25">
      <c r="A895" s="22" t="s">
        <v>1740</v>
      </c>
      <c r="B895">
        <v>2010</v>
      </c>
    </row>
    <row r="896" spans="1:2" x14ac:dyDescent="0.25">
      <c r="A896" s="22" t="s">
        <v>1346</v>
      </c>
      <c r="B896">
        <v>2008</v>
      </c>
    </row>
    <row r="897" spans="1:2" x14ac:dyDescent="0.25">
      <c r="A897" s="22" t="s">
        <v>2265</v>
      </c>
      <c r="B897">
        <v>2015</v>
      </c>
    </row>
    <row r="898" spans="1:2" x14ac:dyDescent="0.25">
      <c r="A898" s="22" t="s">
        <v>1372</v>
      </c>
      <c r="B898">
        <v>4033</v>
      </c>
    </row>
    <row r="899" spans="1:2" x14ac:dyDescent="0.25">
      <c r="A899" s="22" t="s">
        <v>1101</v>
      </c>
      <c r="B899">
        <v>2011</v>
      </c>
    </row>
    <row r="900" spans="1:2" x14ac:dyDescent="0.25">
      <c r="A900" s="22" t="s">
        <v>2105</v>
      </c>
      <c r="B900">
        <v>4025</v>
      </c>
    </row>
    <row r="901" spans="1:2" x14ac:dyDescent="0.25">
      <c r="A901" s="22" t="s">
        <v>799</v>
      </c>
      <c r="B901">
        <v>2006</v>
      </c>
    </row>
    <row r="902" spans="1:2" x14ac:dyDescent="0.25">
      <c r="A902" s="22" t="s">
        <v>1886</v>
      </c>
      <c r="B902">
        <v>2017</v>
      </c>
    </row>
    <row r="903" spans="1:2" x14ac:dyDescent="0.25">
      <c r="A903" s="22" t="s">
        <v>3015</v>
      </c>
      <c r="B903">
        <v>2018</v>
      </c>
    </row>
    <row r="904" spans="1:2" x14ac:dyDescent="0.25">
      <c r="A904" s="22" t="s">
        <v>1606</v>
      </c>
      <c r="B904">
        <v>2012</v>
      </c>
    </row>
    <row r="905" spans="1:2" x14ac:dyDescent="0.25">
      <c r="A905" s="22" t="s">
        <v>1659</v>
      </c>
      <c r="B905">
        <v>4019</v>
      </c>
    </row>
    <row r="906" spans="1:2" x14ac:dyDescent="0.25">
      <c r="A906" s="22" t="s">
        <v>2938</v>
      </c>
      <c r="B906">
        <v>2013</v>
      </c>
    </row>
    <row r="907" spans="1:2" x14ac:dyDescent="0.25">
      <c r="A907" s="22" t="s">
        <v>2165</v>
      </c>
      <c r="B907">
        <v>2006</v>
      </c>
    </row>
    <row r="908" spans="1:2" x14ac:dyDescent="0.25">
      <c r="A908" s="22" t="s">
        <v>976</v>
      </c>
      <c r="B908">
        <v>2011</v>
      </c>
    </row>
    <row r="909" spans="1:2" x14ac:dyDescent="0.25">
      <c r="A909" s="22" t="s">
        <v>758</v>
      </c>
      <c r="B909">
        <v>4024</v>
      </c>
    </row>
    <row r="910" spans="1:2" x14ac:dyDescent="0.25">
      <c r="A910" s="22" t="s">
        <v>629</v>
      </c>
      <c r="B910">
        <v>18133</v>
      </c>
    </row>
    <row r="911" spans="1:2" x14ac:dyDescent="0.25">
      <c r="A911" s="22" t="s">
        <v>790</v>
      </c>
      <c r="B911">
        <v>2000</v>
      </c>
    </row>
    <row r="912" spans="1:2" x14ac:dyDescent="0.25">
      <c r="A912" s="22" t="s">
        <v>2453</v>
      </c>
      <c r="B912">
        <v>2016</v>
      </c>
    </row>
    <row r="913" spans="1:2" x14ac:dyDescent="0.25">
      <c r="A913" s="22" t="s">
        <v>2804</v>
      </c>
      <c r="B913">
        <v>2002</v>
      </c>
    </row>
    <row r="914" spans="1:2" x14ac:dyDescent="0.25">
      <c r="A914" s="22" t="s">
        <v>1611</v>
      </c>
      <c r="B914">
        <v>2009</v>
      </c>
    </row>
    <row r="915" spans="1:2" x14ac:dyDescent="0.25">
      <c r="A915" s="22" t="s">
        <v>2958</v>
      </c>
      <c r="B915">
        <v>2017</v>
      </c>
    </row>
    <row r="916" spans="1:2" x14ac:dyDescent="0.25">
      <c r="A916" s="22" t="s">
        <v>2980</v>
      </c>
      <c r="B916">
        <v>2018</v>
      </c>
    </row>
    <row r="917" spans="1:2" x14ac:dyDescent="0.25">
      <c r="A917" s="22" t="s">
        <v>2013</v>
      </c>
      <c r="B917">
        <v>2017</v>
      </c>
    </row>
    <row r="918" spans="1:2" x14ac:dyDescent="0.25">
      <c r="A918" s="22" t="s">
        <v>2216</v>
      </c>
      <c r="B918">
        <v>2018</v>
      </c>
    </row>
    <row r="919" spans="1:2" x14ac:dyDescent="0.25">
      <c r="A919" s="22" t="s">
        <v>2760</v>
      </c>
      <c r="B919">
        <v>2018</v>
      </c>
    </row>
    <row r="920" spans="1:2" x14ac:dyDescent="0.25">
      <c r="A920" s="22" t="s">
        <v>2893</v>
      </c>
      <c r="B920">
        <v>2016</v>
      </c>
    </row>
    <row r="921" spans="1:2" x14ac:dyDescent="0.25">
      <c r="A921" s="22" t="s">
        <v>1642</v>
      </c>
      <c r="B921">
        <v>2016</v>
      </c>
    </row>
    <row r="922" spans="1:2" x14ac:dyDescent="0.25">
      <c r="A922" s="22" t="s">
        <v>2386</v>
      </c>
      <c r="B922">
        <v>2017</v>
      </c>
    </row>
    <row r="923" spans="1:2" x14ac:dyDescent="0.25">
      <c r="A923" s="22" t="s">
        <v>1516</v>
      </c>
      <c r="B923">
        <v>2017</v>
      </c>
    </row>
    <row r="924" spans="1:2" x14ac:dyDescent="0.25">
      <c r="A924" s="22" t="s">
        <v>1044</v>
      </c>
      <c r="B924">
        <v>2017</v>
      </c>
    </row>
    <row r="925" spans="1:2" x14ac:dyDescent="0.25">
      <c r="A925" s="22" t="s">
        <v>3056</v>
      </c>
      <c r="B925">
        <v>2016</v>
      </c>
    </row>
    <row r="926" spans="1:2" x14ac:dyDescent="0.25">
      <c r="A926" s="22" t="s">
        <v>2423</v>
      </c>
      <c r="B926">
        <v>2016</v>
      </c>
    </row>
    <row r="927" spans="1:2" x14ac:dyDescent="0.25">
      <c r="A927" s="22" t="s">
        <v>119</v>
      </c>
      <c r="B927">
        <v>2017</v>
      </c>
    </row>
    <row r="928" spans="1:2" x14ac:dyDescent="0.25">
      <c r="A928" s="22" t="s">
        <v>1902</v>
      </c>
      <c r="B928">
        <v>4033</v>
      </c>
    </row>
    <row r="929" spans="1:2" x14ac:dyDescent="0.25">
      <c r="A929" s="22" t="s">
        <v>2856</v>
      </c>
      <c r="B929">
        <v>2016</v>
      </c>
    </row>
    <row r="930" spans="1:2" x14ac:dyDescent="0.25">
      <c r="A930" s="22" t="s">
        <v>109</v>
      </c>
      <c r="B930">
        <v>2017</v>
      </c>
    </row>
    <row r="931" spans="1:2" x14ac:dyDescent="0.25">
      <c r="A931" s="22" t="s">
        <v>2195</v>
      </c>
      <c r="B931">
        <v>4033</v>
      </c>
    </row>
    <row r="932" spans="1:2" x14ac:dyDescent="0.25">
      <c r="A932" s="22" t="s">
        <v>2776</v>
      </c>
      <c r="B932">
        <v>2017</v>
      </c>
    </row>
    <row r="933" spans="1:2" x14ac:dyDescent="0.25">
      <c r="A933" s="22" t="s">
        <v>1731</v>
      </c>
      <c r="B933">
        <v>2011</v>
      </c>
    </row>
    <row r="934" spans="1:2" x14ac:dyDescent="0.25">
      <c r="A934" s="22" t="s">
        <v>2602</v>
      </c>
      <c r="B934">
        <v>2010</v>
      </c>
    </row>
    <row r="935" spans="1:2" x14ac:dyDescent="0.25">
      <c r="A935" s="22" t="s">
        <v>362</v>
      </c>
      <c r="B935">
        <v>4035</v>
      </c>
    </row>
    <row r="936" spans="1:2" x14ac:dyDescent="0.25">
      <c r="A936" s="22" t="s">
        <v>1835</v>
      </c>
      <c r="B936">
        <v>2017</v>
      </c>
    </row>
    <row r="937" spans="1:2" x14ac:dyDescent="0.25">
      <c r="A937" s="22" t="s">
        <v>769</v>
      </c>
      <c r="B937">
        <v>4026</v>
      </c>
    </row>
    <row r="938" spans="1:2" x14ac:dyDescent="0.25">
      <c r="A938" s="22" t="s">
        <v>2185</v>
      </c>
      <c r="B938">
        <v>2012</v>
      </c>
    </row>
    <row r="939" spans="1:2" x14ac:dyDescent="0.25">
      <c r="A939" s="22" t="s">
        <v>2137</v>
      </c>
      <c r="B939">
        <v>2013</v>
      </c>
    </row>
    <row r="940" spans="1:2" x14ac:dyDescent="0.25">
      <c r="A940" s="22" t="s">
        <v>1640</v>
      </c>
      <c r="B940">
        <v>4027</v>
      </c>
    </row>
    <row r="941" spans="1:2" x14ac:dyDescent="0.25">
      <c r="A941" s="22" t="s">
        <v>1593</v>
      </c>
      <c r="B941">
        <v>2008</v>
      </c>
    </row>
    <row r="942" spans="1:2" x14ac:dyDescent="0.25">
      <c r="A942" s="22" t="s">
        <v>745</v>
      </c>
      <c r="B942">
        <v>4014</v>
      </c>
    </row>
    <row r="943" spans="1:2" x14ac:dyDescent="0.25">
      <c r="A943" s="22" t="s">
        <v>1565</v>
      </c>
      <c r="B943">
        <v>2016</v>
      </c>
    </row>
    <row r="944" spans="1:2" x14ac:dyDescent="0.25">
      <c r="A944" s="22" t="s">
        <v>352</v>
      </c>
      <c r="B944">
        <v>2016</v>
      </c>
    </row>
    <row r="945" spans="1:2" x14ac:dyDescent="0.25">
      <c r="A945" s="22" t="s">
        <v>2797</v>
      </c>
      <c r="B945">
        <v>2017</v>
      </c>
    </row>
    <row r="946" spans="1:2" x14ac:dyDescent="0.25">
      <c r="A946" s="22" t="s">
        <v>701</v>
      </c>
      <c r="B946">
        <v>2017</v>
      </c>
    </row>
    <row r="947" spans="1:2" x14ac:dyDescent="0.25">
      <c r="A947" s="22" t="s">
        <v>1609</v>
      </c>
      <c r="B947">
        <v>4018</v>
      </c>
    </row>
    <row r="948" spans="1:2" x14ac:dyDescent="0.25">
      <c r="A948" s="22" t="s">
        <v>919</v>
      </c>
      <c r="B948">
        <v>4010</v>
      </c>
    </row>
    <row r="949" spans="1:2" x14ac:dyDescent="0.25">
      <c r="A949" s="22" t="s">
        <v>1087</v>
      </c>
      <c r="B949">
        <v>4018</v>
      </c>
    </row>
    <row r="950" spans="1:2" x14ac:dyDescent="0.25">
      <c r="A950" s="22" t="s">
        <v>2720</v>
      </c>
      <c r="B950">
        <v>4011</v>
      </c>
    </row>
    <row r="951" spans="1:2" x14ac:dyDescent="0.25">
      <c r="A951" s="22" t="s">
        <v>2402</v>
      </c>
      <c r="B951">
        <v>2014</v>
      </c>
    </row>
    <row r="952" spans="1:2" x14ac:dyDescent="0.25">
      <c r="A952" s="22" t="s">
        <v>1935</v>
      </c>
      <c r="B952">
        <v>4025</v>
      </c>
    </row>
    <row r="953" spans="1:2" x14ac:dyDescent="0.25">
      <c r="A953" s="22" t="s">
        <v>2578</v>
      </c>
      <c r="B953">
        <v>2014</v>
      </c>
    </row>
    <row r="954" spans="1:2" x14ac:dyDescent="0.25">
      <c r="A954" s="22" t="s">
        <v>1438</v>
      </c>
      <c r="B954">
        <v>2012</v>
      </c>
    </row>
    <row r="955" spans="1:2" x14ac:dyDescent="0.25">
      <c r="A955" s="22" t="s">
        <v>1908</v>
      </c>
      <c r="B955">
        <v>2006</v>
      </c>
    </row>
    <row r="956" spans="1:2" x14ac:dyDescent="0.25">
      <c r="A956" s="22" t="s">
        <v>999</v>
      </c>
      <c r="B956">
        <v>2008</v>
      </c>
    </row>
    <row r="957" spans="1:2" x14ac:dyDescent="0.25">
      <c r="A957" s="22" t="s">
        <v>1285</v>
      </c>
      <c r="B957">
        <v>2007</v>
      </c>
    </row>
    <row r="958" spans="1:2" x14ac:dyDescent="0.25">
      <c r="A958" s="22" t="s">
        <v>601</v>
      </c>
      <c r="B958">
        <v>4032</v>
      </c>
    </row>
    <row r="959" spans="1:2" x14ac:dyDescent="0.25">
      <c r="A959" s="22" t="s">
        <v>2715</v>
      </c>
      <c r="B959">
        <v>2018</v>
      </c>
    </row>
    <row r="960" spans="1:2" x14ac:dyDescent="0.25">
      <c r="A960" s="22" t="s">
        <v>2973</v>
      </c>
      <c r="B960">
        <v>2015</v>
      </c>
    </row>
    <row r="961" spans="1:2" x14ac:dyDescent="0.25">
      <c r="A961" s="22" t="s">
        <v>1692</v>
      </c>
      <c r="B961">
        <v>2017</v>
      </c>
    </row>
    <row r="962" spans="1:2" x14ac:dyDescent="0.25">
      <c r="A962" s="22" t="s">
        <v>1781</v>
      </c>
      <c r="B962">
        <v>2014</v>
      </c>
    </row>
    <row r="963" spans="1:2" x14ac:dyDescent="0.25">
      <c r="A963" s="22" t="s">
        <v>1610</v>
      </c>
      <c r="B963">
        <v>4030</v>
      </c>
    </row>
    <row r="964" spans="1:2" x14ac:dyDescent="0.25">
      <c r="A964" s="22" t="s">
        <v>787</v>
      </c>
      <c r="B964">
        <v>2015</v>
      </c>
    </row>
    <row r="965" spans="1:2" x14ac:dyDescent="0.25">
      <c r="A965" s="22" t="s">
        <v>1350</v>
      </c>
      <c r="B965">
        <v>4033</v>
      </c>
    </row>
    <row r="966" spans="1:2" x14ac:dyDescent="0.25">
      <c r="A966" s="22" t="s">
        <v>2209</v>
      </c>
      <c r="B966">
        <v>4031</v>
      </c>
    </row>
    <row r="967" spans="1:2" x14ac:dyDescent="0.25">
      <c r="A967" s="22" t="s">
        <v>2045</v>
      </c>
      <c r="B967">
        <v>4031</v>
      </c>
    </row>
    <row r="968" spans="1:2" x14ac:dyDescent="0.25">
      <c r="A968" s="22" t="s">
        <v>1670</v>
      </c>
      <c r="B968">
        <v>2010</v>
      </c>
    </row>
    <row r="969" spans="1:2" x14ac:dyDescent="0.25">
      <c r="A969" s="22" t="s">
        <v>2379</v>
      </c>
      <c r="B969">
        <v>14085</v>
      </c>
    </row>
    <row r="970" spans="1:2" x14ac:dyDescent="0.25">
      <c r="A970" s="22" t="s">
        <v>2488</v>
      </c>
      <c r="B970">
        <v>2008</v>
      </c>
    </row>
    <row r="971" spans="1:2" x14ac:dyDescent="0.25">
      <c r="A971" s="22" t="s">
        <v>2952</v>
      </c>
      <c r="B971">
        <v>2007</v>
      </c>
    </row>
    <row r="972" spans="1:2" x14ac:dyDescent="0.25">
      <c r="A972" s="22" t="s">
        <v>3019</v>
      </c>
      <c r="B972">
        <v>2008</v>
      </c>
    </row>
    <row r="973" spans="1:2" x14ac:dyDescent="0.25">
      <c r="A973" s="22" t="s">
        <v>265</v>
      </c>
      <c r="B973">
        <v>12068</v>
      </c>
    </row>
    <row r="974" spans="1:2" x14ac:dyDescent="0.25">
      <c r="A974" s="22" t="s">
        <v>457</v>
      </c>
      <c r="B974">
        <v>4024</v>
      </c>
    </row>
    <row r="975" spans="1:2" x14ac:dyDescent="0.25">
      <c r="A975" s="22" t="s">
        <v>1212</v>
      </c>
      <c r="B975">
        <v>4022</v>
      </c>
    </row>
    <row r="976" spans="1:2" x14ac:dyDescent="0.25">
      <c r="A976" s="22" t="s">
        <v>2801</v>
      </c>
      <c r="B976">
        <v>4019</v>
      </c>
    </row>
    <row r="977" spans="1:2" x14ac:dyDescent="0.25">
      <c r="A977" s="22" t="s">
        <v>1601</v>
      </c>
      <c r="B977">
        <v>4024</v>
      </c>
    </row>
    <row r="978" spans="1:2" x14ac:dyDescent="0.25">
      <c r="A978" s="22" t="s">
        <v>2553</v>
      </c>
      <c r="B978">
        <v>2013</v>
      </c>
    </row>
    <row r="979" spans="1:2" x14ac:dyDescent="0.25">
      <c r="A979" s="22" t="s">
        <v>3057</v>
      </c>
      <c r="B979">
        <v>2011</v>
      </c>
    </row>
    <row r="980" spans="1:2" x14ac:dyDescent="0.25">
      <c r="A980" s="22" t="s">
        <v>1849</v>
      </c>
      <c r="B980">
        <v>4028</v>
      </c>
    </row>
    <row r="981" spans="1:2" x14ac:dyDescent="0.25">
      <c r="A981" s="22" t="s">
        <v>1961</v>
      </c>
      <c r="B981">
        <v>2007</v>
      </c>
    </row>
    <row r="982" spans="1:2" x14ac:dyDescent="0.25">
      <c r="A982" s="22" t="s">
        <v>2207</v>
      </c>
      <c r="B982">
        <v>2011</v>
      </c>
    </row>
    <row r="983" spans="1:2" x14ac:dyDescent="0.25">
      <c r="A983" s="22" t="s">
        <v>1737</v>
      </c>
      <c r="B983">
        <v>2010</v>
      </c>
    </row>
    <row r="984" spans="1:2" x14ac:dyDescent="0.25">
      <c r="A984" s="22" t="s">
        <v>2387</v>
      </c>
      <c r="B984">
        <v>2011</v>
      </c>
    </row>
    <row r="985" spans="1:2" x14ac:dyDescent="0.25">
      <c r="A985" s="22" t="s">
        <v>2836</v>
      </c>
      <c r="B985">
        <v>2010</v>
      </c>
    </row>
    <row r="986" spans="1:2" x14ac:dyDescent="0.25">
      <c r="A986" s="22" t="s">
        <v>2004</v>
      </c>
      <c r="B986">
        <v>6039</v>
      </c>
    </row>
    <row r="987" spans="1:2" x14ac:dyDescent="0.25">
      <c r="A987" s="22" t="s">
        <v>98</v>
      </c>
      <c r="B987">
        <v>22154</v>
      </c>
    </row>
    <row r="988" spans="1:2" x14ac:dyDescent="0.25">
      <c r="A988" s="22" t="s">
        <v>2880</v>
      </c>
      <c r="B988">
        <v>2012</v>
      </c>
    </row>
    <row r="989" spans="1:2" x14ac:dyDescent="0.25">
      <c r="A989" s="22" t="s">
        <v>1395</v>
      </c>
      <c r="B989">
        <v>6049</v>
      </c>
    </row>
    <row r="990" spans="1:2" x14ac:dyDescent="0.25">
      <c r="A990" s="22" t="s">
        <v>136</v>
      </c>
      <c r="B990">
        <v>8061</v>
      </c>
    </row>
    <row r="991" spans="1:2" x14ac:dyDescent="0.25">
      <c r="A991" s="22" t="s">
        <v>1988</v>
      </c>
      <c r="B991">
        <v>4037</v>
      </c>
    </row>
    <row r="992" spans="1:2" x14ac:dyDescent="0.25">
      <c r="A992" s="22" t="s">
        <v>1483</v>
      </c>
      <c r="B992">
        <v>2018</v>
      </c>
    </row>
    <row r="993" spans="1:2" x14ac:dyDescent="0.25">
      <c r="A993" s="22" t="s">
        <v>1465</v>
      </c>
      <c r="B993">
        <v>2017</v>
      </c>
    </row>
    <row r="994" spans="1:2" x14ac:dyDescent="0.25">
      <c r="A994" s="22" t="s">
        <v>1944</v>
      </c>
      <c r="B994">
        <v>10086</v>
      </c>
    </row>
    <row r="995" spans="1:2" x14ac:dyDescent="0.25">
      <c r="A995" s="22" t="s">
        <v>3043</v>
      </c>
      <c r="B995">
        <v>2017</v>
      </c>
    </row>
    <row r="996" spans="1:2" x14ac:dyDescent="0.25">
      <c r="A996" s="22" t="s">
        <v>2967</v>
      </c>
      <c r="B996">
        <v>2016</v>
      </c>
    </row>
    <row r="997" spans="1:2" x14ac:dyDescent="0.25">
      <c r="A997" s="22" t="s">
        <v>1622</v>
      </c>
      <c r="B997">
        <v>4032</v>
      </c>
    </row>
    <row r="998" spans="1:2" x14ac:dyDescent="0.25">
      <c r="A998" s="22" t="s">
        <v>1903</v>
      </c>
      <c r="B998">
        <v>2017</v>
      </c>
    </row>
    <row r="999" spans="1:2" x14ac:dyDescent="0.25">
      <c r="A999" s="22" t="s">
        <v>393</v>
      </c>
      <c r="B999">
        <v>6040</v>
      </c>
    </row>
    <row r="1000" spans="1:2" x14ac:dyDescent="0.25">
      <c r="A1000" s="22" t="s">
        <v>1488</v>
      </c>
      <c r="B1000">
        <v>4023</v>
      </c>
    </row>
    <row r="1001" spans="1:2" x14ac:dyDescent="0.25">
      <c r="A1001" s="22" t="s">
        <v>2887</v>
      </c>
      <c r="B1001">
        <v>2013</v>
      </c>
    </row>
    <row r="1002" spans="1:2" x14ac:dyDescent="0.25">
      <c r="A1002" s="22" t="s">
        <v>1135</v>
      </c>
      <c r="B1002">
        <v>2012</v>
      </c>
    </row>
    <row r="1003" spans="1:2" x14ac:dyDescent="0.25">
      <c r="A1003" s="22" t="s">
        <v>2164</v>
      </c>
      <c r="B1003">
        <v>2018</v>
      </c>
    </row>
    <row r="1004" spans="1:2" x14ac:dyDescent="0.25">
      <c r="A1004" s="22" t="s">
        <v>274</v>
      </c>
      <c r="B1004">
        <v>16135</v>
      </c>
    </row>
    <row r="1005" spans="1:2" x14ac:dyDescent="0.25">
      <c r="A1005" s="22" t="s">
        <v>699</v>
      </c>
      <c r="B1005">
        <v>2015</v>
      </c>
    </row>
    <row r="1006" spans="1:2" x14ac:dyDescent="0.25">
      <c r="A1006" s="22" t="s">
        <v>2692</v>
      </c>
      <c r="B1006">
        <v>2016</v>
      </c>
    </row>
    <row r="1007" spans="1:2" x14ac:dyDescent="0.25">
      <c r="A1007" s="22" t="s">
        <v>783</v>
      </c>
      <c r="B1007">
        <v>28225</v>
      </c>
    </row>
    <row r="1008" spans="1:2" x14ac:dyDescent="0.25">
      <c r="A1008" s="22" t="s">
        <v>1664</v>
      </c>
      <c r="B1008">
        <v>10079</v>
      </c>
    </row>
    <row r="1009" spans="1:2" x14ac:dyDescent="0.25">
      <c r="A1009" s="22" t="s">
        <v>1221</v>
      </c>
      <c r="B1009">
        <v>6046</v>
      </c>
    </row>
    <row r="1010" spans="1:2" x14ac:dyDescent="0.25">
      <c r="A1010" s="22" t="s">
        <v>1117</v>
      </c>
      <c r="B1010">
        <v>2017</v>
      </c>
    </row>
    <row r="1011" spans="1:2" x14ac:dyDescent="0.25">
      <c r="A1011" s="22" t="s">
        <v>734</v>
      </c>
      <c r="B1011">
        <v>40287</v>
      </c>
    </row>
    <row r="1012" spans="1:2" x14ac:dyDescent="0.25">
      <c r="A1012" s="22" t="s">
        <v>2090</v>
      </c>
      <c r="B1012">
        <v>2018</v>
      </c>
    </row>
    <row r="1013" spans="1:2" x14ac:dyDescent="0.25">
      <c r="A1013" s="22" t="s">
        <v>1764</v>
      </c>
      <c r="B1013">
        <v>4027</v>
      </c>
    </row>
    <row r="1014" spans="1:2" x14ac:dyDescent="0.25">
      <c r="A1014" s="22" t="s">
        <v>211</v>
      </c>
      <c r="B1014">
        <v>110747</v>
      </c>
    </row>
    <row r="1015" spans="1:2" x14ac:dyDescent="0.25">
      <c r="A1015" s="22" t="s">
        <v>178</v>
      </c>
      <c r="B1015">
        <v>36255</v>
      </c>
    </row>
    <row r="1016" spans="1:2" x14ac:dyDescent="0.25">
      <c r="A1016" s="22" t="s">
        <v>936</v>
      </c>
      <c r="B1016">
        <v>2019</v>
      </c>
    </row>
    <row r="1017" spans="1:2" x14ac:dyDescent="0.25">
      <c r="A1017" s="22" t="s">
        <v>2060</v>
      </c>
      <c r="B1017">
        <v>2010</v>
      </c>
    </row>
    <row r="1018" spans="1:2" x14ac:dyDescent="0.25">
      <c r="A1018" s="22" t="s">
        <v>1756</v>
      </c>
      <c r="B1018">
        <v>2013</v>
      </c>
    </row>
    <row r="1019" spans="1:2" x14ac:dyDescent="0.25">
      <c r="A1019" s="22" t="s">
        <v>1760</v>
      </c>
      <c r="B1019">
        <v>2016</v>
      </c>
    </row>
    <row r="1020" spans="1:2" x14ac:dyDescent="0.25">
      <c r="A1020" s="22" t="s">
        <v>1226</v>
      </c>
      <c r="B1020">
        <v>8062</v>
      </c>
    </row>
    <row r="1021" spans="1:2" x14ac:dyDescent="0.25">
      <c r="A1021" s="22" t="s">
        <v>2181</v>
      </c>
      <c r="B1021">
        <v>4031</v>
      </c>
    </row>
    <row r="1022" spans="1:2" x14ac:dyDescent="0.25">
      <c r="A1022" s="22" t="s">
        <v>2825</v>
      </c>
      <c r="B1022">
        <v>6038</v>
      </c>
    </row>
    <row r="1023" spans="1:2" x14ac:dyDescent="0.25">
      <c r="A1023" s="22" t="s">
        <v>2410</v>
      </c>
      <c r="B1023">
        <v>2010</v>
      </c>
    </row>
    <row r="1024" spans="1:2" x14ac:dyDescent="0.25">
      <c r="A1024" s="22" t="s">
        <v>1602</v>
      </c>
      <c r="B1024">
        <v>6029</v>
      </c>
    </row>
    <row r="1025" spans="1:2" x14ac:dyDescent="0.25">
      <c r="A1025" s="22" t="s">
        <v>2273</v>
      </c>
      <c r="B1025">
        <v>4026</v>
      </c>
    </row>
    <row r="1026" spans="1:2" x14ac:dyDescent="0.25">
      <c r="A1026" s="22" t="s">
        <v>797</v>
      </c>
      <c r="B1026">
        <v>6033</v>
      </c>
    </row>
    <row r="1027" spans="1:2" x14ac:dyDescent="0.25">
      <c r="A1027" s="22" t="s">
        <v>1462</v>
      </c>
      <c r="B1027">
        <v>6039</v>
      </c>
    </row>
    <row r="1028" spans="1:2" x14ac:dyDescent="0.25">
      <c r="A1028" s="22" t="s">
        <v>2533</v>
      </c>
      <c r="B1028">
        <v>2011</v>
      </c>
    </row>
    <row r="1029" spans="1:2" x14ac:dyDescent="0.25">
      <c r="A1029" s="22" t="s">
        <v>2860</v>
      </c>
      <c r="B1029">
        <v>2013</v>
      </c>
    </row>
    <row r="1030" spans="1:2" x14ac:dyDescent="0.25">
      <c r="A1030" s="22" t="s">
        <v>960</v>
      </c>
      <c r="B1030">
        <v>6047</v>
      </c>
    </row>
    <row r="1031" spans="1:2" x14ac:dyDescent="0.25">
      <c r="A1031" s="22" t="s">
        <v>2963</v>
      </c>
      <c r="B1031">
        <v>2014</v>
      </c>
    </row>
    <row r="1032" spans="1:2" x14ac:dyDescent="0.25">
      <c r="A1032" s="22" t="s">
        <v>2515</v>
      </c>
      <c r="B1032">
        <v>1998</v>
      </c>
    </row>
    <row r="1033" spans="1:2" x14ac:dyDescent="0.25">
      <c r="A1033" s="22" t="s">
        <v>563</v>
      </c>
      <c r="B1033">
        <v>10037</v>
      </c>
    </row>
    <row r="1034" spans="1:2" x14ac:dyDescent="0.25">
      <c r="A1034" s="22" t="s">
        <v>1433</v>
      </c>
      <c r="B1034">
        <v>2011</v>
      </c>
    </row>
    <row r="1035" spans="1:2" x14ac:dyDescent="0.25">
      <c r="A1035" s="22" t="s">
        <v>2267</v>
      </c>
      <c r="B1035">
        <v>2009</v>
      </c>
    </row>
    <row r="1036" spans="1:2" x14ac:dyDescent="0.25">
      <c r="A1036" s="22" t="s">
        <v>2991</v>
      </c>
      <c r="B1036">
        <v>2000</v>
      </c>
    </row>
    <row r="1037" spans="1:2" x14ac:dyDescent="0.25">
      <c r="A1037" s="22" t="s">
        <v>1214</v>
      </c>
      <c r="B1037">
        <v>4009</v>
      </c>
    </row>
    <row r="1038" spans="1:2" x14ac:dyDescent="0.25">
      <c r="A1038" s="22" t="s">
        <v>2100</v>
      </c>
      <c r="B1038">
        <v>4005</v>
      </c>
    </row>
    <row r="1039" spans="1:2" x14ac:dyDescent="0.25">
      <c r="A1039" s="22" t="s">
        <v>1352</v>
      </c>
      <c r="B1039">
        <v>6012</v>
      </c>
    </row>
    <row r="1040" spans="1:2" x14ac:dyDescent="0.25">
      <c r="A1040" s="22" t="s">
        <v>1238</v>
      </c>
      <c r="B1040">
        <v>8062</v>
      </c>
    </row>
    <row r="1041" spans="1:2" x14ac:dyDescent="0.25">
      <c r="A1041" s="22" t="s">
        <v>553</v>
      </c>
      <c r="B1041">
        <v>36285</v>
      </c>
    </row>
    <row r="1042" spans="1:2" x14ac:dyDescent="0.25">
      <c r="A1042" s="22" t="s">
        <v>2255</v>
      </c>
      <c r="B1042">
        <v>4034</v>
      </c>
    </row>
    <row r="1043" spans="1:2" x14ac:dyDescent="0.25">
      <c r="A1043" s="22" t="s">
        <v>1292</v>
      </c>
      <c r="B1043">
        <v>12105</v>
      </c>
    </row>
    <row r="1044" spans="1:2" x14ac:dyDescent="0.25">
      <c r="A1044" s="22" t="s">
        <v>2757</v>
      </c>
      <c r="B1044">
        <v>4026</v>
      </c>
    </row>
    <row r="1045" spans="1:2" x14ac:dyDescent="0.25">
      <c r="A1045" s="22" t="s">
        <v>463</v>
      </c>
      <c r="B1045">
        <v>46351</v>
      </c>
    </row>
    <row r="1046" spans="1:2" x14ac:dyDescent="0.25">
      <c r="A1046" s="22" t="s">
        <v>2232</v>
      </c>
      <c r="B1046">
        <v>2015</v>
      </c>
    </row>
    <row r="1047" spans="1:2" x14ac:dyDescent="0.25">
      <c r="A1047" s="22" t="s">
        <v>1050</v>
      </c>
      <c r="B1047">
        <v>14108</v>
      </c>
    </row>
    <row r="1048" spans="1:2" x14ac:dyDescent="0.25">
      <c r="A1048" s="22" t="s">
        <v>963</v>
      </c>
      <c r="B1048">
        <v>4024</v>
      </c>
    </row>
    <row r="1049" spans="1:2" x14ac:dyDescent="0.25">
      <c r="A1049" s="22" t="s">
        <v>87</v>
      </c>
      <c r="B1049">
        <v>28171</v>
      </c>
    </row>
    <row r="1050" spans="1:2" x14ac:dyDescent="0.25">
      <c r="A1050" s="22" t="s">
        <v>486</v>
      </c>
      <c r="B1050">
        <v>16116</v>
      </c>
    </row>
    <row r="1051" spans="1:2" x14ac:dyDescent="0.25">
      <c r="A1051" s="22" t="s">
        <v>2800</v>
      </c>
      <c r="B1051">
        <v>6044</v>
      </c>
    </row>
    <row r="1052" spans="1:2" x14ac:dyDescent="0.25">
      <c r="A1052" s="22" t="s">
        <v>2054</v>
      </c>
      <c r="B1052">
        <v>4035</v>
      </c>
    </row>
    <row r="1053" spans="1:2" x14ac:dyDescent="0.25">
      <c r="A1053" s="22" t="s">
        <v>2316</v>
      </c>
      <c r="B1053">
        <v>2016</v>
      </c>
    </row>
    <row r="1054" spans="1:2" x14ac:dyDescent="0.25">
      <c r="A1054" s="22" t="s">
        <v>277</v>
      </c>
      <c r="B1054">
        <v>40300</v>
      </c>
    </row>
    <row r="1055" spans="1:2" x14ac:dyDescent="0.25">
      <c r="A1055" s="22" t="s">
        <v>856</v>
      </c>
      <c r="B1055">
        <v>16132</v>
      </c>
    </row>
    <row r="1056" spans="1:2" x14ac:dyDescent="0.25">
      <c r="A1056" s="22" t="s">
        <v>594</v>
      </c>
      <c r="B1056">
        <v>10039</v>
      </c>
    </row>
    <row r="1057" spans="1:2" x14ac:dyDescent="0.25">
      <c r="A1057" s="22" t="s">
        <v>1929</v>
      </c>
      <c r="B1057">
        <v>4015</v>
      </c>
    </row>
    <row r="1058" spans="1:2" x14ac:dyDescent="0.25">
      <c r="A1058" s="22" t="s">
        <v>115</v>
      </c>
      <c r="B1058">
        <v>68315</v>
      </c>
    </row>
    <row r="1059" spans="1:2" x14ac:dyDescent="0.25">
      <c r="A1059" s="22" t="s">
        <v>2505</v>
      </c>
      <c r="B1059">
        <v>8029</v>
      </c>
    </row>
    <row r="1060" spans="1:2" x14ac:dyDescent="0.25">
      <c r="A1060" s="22" t="s">
        <v>285</v>
      </c>
      <c r="B1060">
        <v>24116</v>
      </c>
    </row>
    <row r="1061" spans="1:2" x14ac:dyDescent="0.25">
      <c r="A1061" s="22" t="s">
        <v>2288</v>
      </c>
      <c r="B1061">
        <v>4009</v>
      </c>
    </row>
    <row r="1062" spans="1:2" x14ac:dyDescent="0.25">
      <c r="A1062" s="22" t="s">
        <v>554</v>
      </c>
      <c r="B1062">
        <v>2011</v>
      </c>
    </row>
    <row r="1063" spans="1:2" x14ac:dyDescent="0.25">
      <c r="A1063" s="22" t="s">
        <v>2550</v>
      </c>
      <c r="B1063">
        <v>2002</v>
      </c>
    </row>
    <row r="1064" spans="1:2" x14ac:dyDescent="0.25">
      <c r="A1064" s="22" t="s">
        <v>3075</v>
      </c>
      <c r="B1064">
        <v>2011</v>
      </c>
    </row>
    <row r="1065" spans="1:2" x14ac:dyDescent="0.25">
      <c r="A1065" s="22" t="s">
        <v>2685</v>
      </c>
      <c r="B1065">
        <v>6036</v>
      </c>
    </row>
    <row r="1066" spans="1:2" x14ac:dyDescent="0.25">
      <c r="A1066" s="22" t="s">
        <v>1452</v>
      </c>
      <c r="B1066">
        <v>4025</v>
      </c>
    </row>
    <row r="1067" spans="1:2" x14ac:dyDescent="0.25">
      <c r="A1067" s="22" t="s">
        <v>1074</v>
      </c>
      <c r="B1067">
        <v>8039</v>
      </c>
    </row>
    <row r="1068" spans="1:2" x14ac:dyDescent="0.25">
      <c r="A1068" s="22" t="s">
        <v>447</v>
      </c>
      <c r="B1068">
        <v>24116</v>
      </c>
    </row>
    <row r="1069" spans="1:2" x14ac:dyDescent="0.25">
      <c r="A1069" s="22" t="s">
        <v>2854</v>
      </c>
      <c r="B1069">
        <v>2009</v>
      </c>
    </row>
    <row r="1070" spans="1:2" x14ac:dyDescent="0.25">
      <c r="A1070" s="22" t="s">
        <v>346</v>
      </c>
      <c r="B1070">
        <v>10083</v>
      </c>
    </row>
    <row r="1071" spans="1:2" x14ac:dyDescent="0.25">
      <c r="A1071" s="22" t="s">
        <v>1654</v>
      </c>
      <c r="B1071">
        <v>10081</v>
      </c>
    </row>
    <row r="1072" spans="1:2" x14ac:dyDescent="0.25">
      <c r="A1072" s="22" t="s">
        <v>1305</v>
      </c>
      <c r="B1072">
        <v>12099</v>
      </c>
    </row>
    <row r="1073" spans="1:2" x14ac:dyDescent="0.25">
      <c r="A1073" s="22" t="s">
        <v>619</v>
      </c>
      <c r="B1073">
        <v>4035</v>
      </c>
    </row>
    <row r="1074" spans="1:2" x14ac:dyDescent="0.25">
      <c r="A1074" s="22" t="s">
        <v>1923</v>
      </c>
      <c r="B1074">
        <v>4037</v>
      </c>
    </row>
    <row r="1075" spans="1:2" x14ac:dyDescent="0.25">
      <c r="A1075" s="22" t="s">
        <v>1034</v>
      </c>
      <c r="B1075">
        <v>6051</v>
      </c>
    </row>
    <row r="1076" spans="1:2" x14ac:dyDescent="0.25">
      <c r="A1076" s="22" t="s">
        <v>1655</v>
      </c>
      <c r="B1076">
        <v>6050</v>
      </c>
    </row>
    <row r="1077" spans="1:2" x14ac:dyDescent="0.25">
      <c r="A1077" s="22" t="s">
        <v>1045</v>
      </c>
      <c r="B1077">
        <v>10085</v>
      </c>
    </row>
    <row r="1078" spans="1:2" x14ac:dyDescent="0.25">
      <c r="A1078" s="22" t="s">
        <v>1792</v>
      </c>
      <c r="B1078">
        <v>6052</v>
      </c>
    </row>
    <row r="1079" spans="1:2" x14ac:dyDescent="0.25">
      <c r="A1079" s="22" t="s">
        <v>1472</v>
      </c>
      <c r="B1079">
        <v>4035</v>
      </c>
    </row>
    <row r="1080" spans="1:2" x14ac:dyDescent="0.25">
      <c r="A1080" s="22" t="s">
        <v>2120</v>
      </c>
      <c r="B1080">
        <v>4035</v>
      </c>
    </row>
    <row r="1081" spans="1:2" x14ac:dyDescent="0.25">
      <c r="A1081" s="22" t="s">
        <v>918</v>
      </c>
      <c r="B1081">
        <v>4011</v>
      </c>
    </row>
    <row r="1082" spans="1:2" x14ac:dyDescent="0.25">
      <c r="A1082" s="22" t="s">
        <v>2353</v>
      </c>
      <c r="B1082">
        <v>2006</v>
      </c>
    </row>
    <row r="1083" spans="1:2" x14ac:dyDescent="0.25">
      <c r="A1083" s="22" t="s">
        <v>2270</v>
      </c>
      <c r="B1083">
        <v>6052</v>
      </c>
    </row>
    <row r="1084" spans="1:2" x14ac:dyDescent="0.25">
      <c r="A1084" s="22" t="s">
        <v>2356</v>
      </c>
      <c r="B1084">
        <v>4036</v>
      </c>
    </row>
    <row r="1085" spans="1:2" x14ac:dyDescent="0.25">
      <c r="A1085" s="22" t="s">
        <v>1232</v>
      </c>
      <c r="B1085">
        <v>8068</v>
      </c>
    </row>
    <row r="1086" spans="1:2" x14ac:dyDescent="0.25">
      <c r="A1086" s="22" t="s">
        <v>1284</v>
      </c>
      <c r="B1086">
        <v>2005</v>
      </c>
    </row>
    <row r="1087" spans="1:2" x14ac:dyDescent="0.25">
      <c r="A1087" s="22" t="s">
        <v>1061</v>
      </c>
      <c r="B1087">
        <v>4010</v>
      </c>
    </row>
    <row r="1088" spans="1:2" x14ac:dyDescent="0.25">
      <c r="A1088" s="22" t="s">
        <v>2752</v>
      </c>
      <c r="B1088">
        <v>2018</v>
      </c>
    </row>
    <row r="1089" spans="1:2" x14ac:dyDescent="0.25">
      <c r="A1089" s="22" t="s">
        <v>1354</v>
      </c>
      <c r="B1089">
        <v>20172</v>
      </c>
    </row>
    <row r="1090" spans="1:2" x14ac:dyDescent="0.25">
      <c r="A1090" s="22" t="s">
        <v>896</v>
      </c>
      <c r="B1090">
        <v>6048</v>
      </c>
    </row>
    <row r="1091" spans="1:2" x14ac:dyDescent="0.25">
      <c r="A1091" s="22" t="s">
        <v>1691</v>
      </c>
      <c r="B1091">
        <v>14120</v>
      </c>
    </row>
    <row r="1092" spans="1:2" x14ac:dyDescent="0.25">
      <c r="A1092" s="22" t="s">
        <v>2219</v>
      </c>
      <c r="B1092">
        <v>2016</v>
      </c>
    </row>
    <row r="1093" spans="1:2" x14ac:dyDescent="0.25">
      <c r="A1093" s="22" t="s">
        <v>1905</v>
      </c>
      <c r="B1093">
        <v>4031</v>
      </c>
    </row>
    <row r="1094" spans="1:2" x14ac:dyDescent="0.25">
      <c r="A1094" s="22" t="s">
        <v>644</v>
      </c>
      <c r="B1094">
        <v>2016</v>
      </c>
    </row>
    <row r="1095" spans="1:2" x14ac:dyDescent="0.25">
      <c r="A1095" s="22" t="s">
        <v>1747</v>
      </c>
      <c r="B1095">
        <v>4029</v>
      </c>
    </row>
    <row r="1096" spans="1:2" x14ac:dyDescent="0.25">
      <c r="A1096" s="22" t="s">
        <v>2612</v>
      </c>
      <c r="B1096">
        <v>2018</v>
      </c>
    </row>
    <row r="1097" spans="1:2" x14ac:dyDescent="0.25">
      <c r="A1097" s="22" t="s">
        <v>708</v>
      </c>
      <c r="B1097">
        <v>26201</v>
      </c>
    </row>
    <row r="1098" spans="1:2" x14ac:dyDescent="0.25">
      <c r="A1098" s="22" t="s">
        <v>901</v>
      </c>
      <c r="B1098">
        <v>8061</v>
      </c>
    </row>
    <row r="1099" spans="1:2" x14ac:dyDescent="0.25">
      <c r="A1099" s="22" t="s">
        <v>492</v>
      </c>
      <c r="B1099">
        <v>44328</v>
      </c>
    </row>
    <row r="1100" spans="1:2" x14ac:dyDescent="0.25">
      <c r="A1100" s="22" t="s">
        <v>2358</v>
      </c>
      <c r="B1100">
        <v>2017</v>
      </c>
    </row>
    <row r="1101" spans="1:2" x14ac:dyDescent="0.25">
      <c r="A1101" s="22" t="s">
        <v>986</v>
      </c>
      <c r="B1101">
        <v>2017</v>
      </c>
    </row>
    <row r="1102" spans="1:2" x14ac:dyDescent="0.25">
      <c r="A1102" s="22" t="s">
        <v>2833</v>
      </c>
      <c r="B1102">
        <v>2018</v>
      </c>
    </row>
    <row r="1103" spans="1:2" x14ac:dyDescent="0.25">
      <c r="A1103" s="22" t="s">
        <v>1931</v>
      </c>
      <c r="B1103">
        <v>8060</v>
      </c>
    </row>
    <row r="1104" spans="1:2" x14ac:dyDescent="0.25">
      <c r="A1104" s="22" t="s">
        <v>2301</v>
      </c>
      <c r="B1104">
        <v>10076</v>
      </c>
    </row>
    <row r="1105" spans="1:2" x14ac:dyDescent="0.25">
      <c r="A1105" s="22" t="s">
        <v>2258</v>
      </c>
      <c r="B1105">
        <v>2017</v>
      </c>
    </row>
    <row r="1106" spans="1:2" x14ac:dyDescent="0.25">
      <c r="A1106" s="22" t="s">
        <v>1852</v>
      </c>
      <c r="B1106">
        <v>6047</v>
      </c>
    </row>
    <row r="1107" spans="1:2" x14ac:dyDescent="0.25">
      <c r="A1107" s="22" t="s">
        <v>2320</v>
      </c>
      <c r="B1107">
        <v>2016</v>
      </c>
    </row>
    <row r="1108" spans="1:2" x14ac:dyDescent="0.25">
      <c r="A1108" s="22" t="s">
        <v>1708</v>
      </c>
      <c r="B1108">
        <v>4032</v>
      </c>
    </row>
    <row r="1109" spans="1:2" x14ac:dyDescent="0.25">
      <c r="A1109" s="22" t="s">
        <v>1896</v>
      </c>
      <c r="B1109">
        <v>2017</v>
      </c>
    </row>
    <row r="1110" spans="1:2" x14ac:dyDescent="0.25">
      <c r="A1110" s="22" t="s">
        <v>2661</v>
      </c>
      <c r="B1110">
        <v>2018</v>
      </c>
    </row>
    <row r="1111" spans="1:2" x14ac:dyDescent="0.25">
      <c r="A1111" s="22" t="s">
        <v>425</v>
      </c>
      <c r="B1111">
        <v>8068</v>
      </c>
    </row>
    <row r="1112" spans="1:2" x14ac:dyDescent="0.25">
      <c r="A1112" s="22" t="s">
        <v>659</v>
      </c>
      <c r="B1112">
        <v>4033</v>
      </c>
    </row>
    <row r="1113" spans="1:2" x14ac:dyDescent="0.25">
      <c r="A1113" s="22" t="s">
        <v>299</v>
      </c>
      <c r="B1113">
        <v>2018</v>
      </c>
    </row>
    <row r="1114" spans="1:2" x14ac:dyDescent="0.25">
      <c r="A1114" s="22" t="s">
        <v>1249</v>
      </c>
      <c r="B1114">
        <v>4034</v>
      </c>
    </row>
    <row r="1115" spans="1:2" x14ac:dyDescent="0.25">
      <c r="A1115" s="22" t="s">
        <v>1023</v>
      </c>
      <c r="B1115">
        <v>4035</v>
      </c>
    </row>
    <row r="1116" spans="1:2" x14ac:dyDescent="0.25">
      <c r="A1116" s="22" t="s">
        <v>1437</v>
      </c>
      <c r="B1116">
        <v>8070</v>
      </c>
    </row>
    <row r="1117" spans="1:2" x14ac:dyDescent="0.25">
      <c r="A1117" s="22" t="s">
        <v>1732</v>
      </c>
      <c r="B1117">
        <v>4035</v>
      </c>
    </row>
    <row r="1118" spans="1:2" x14ac:dyDescent="0.25">
      <c r="A1118" s="22" t="s">
        <v>1663</v>
      </c>
      <c r="B1118">
        <v>8061</v>
      </c>
    </row>
    <row r="1119" spans="1:2" x14ac:dyDescent="0.25">
      <c r="A1119" s="22" t="s">
        <v>731</v>
      </c>
      <c r="B1119">
        <v>6049</v>
      </c>
    </row>
    <row r="1120" spans="1:2" x14ac:dyDescent="0.25">
      <c r="A1120" s="22" t="s">
        <v>2434</v>
      </c>
      <c r="B1120">
        <v>2016</v>
      </c>
    </row>
    <row r="1121" spans="1:2" x14ac:dyDescent="0.25">
      <c r="A1121" s="22" t="s">
        <v>1729</v>
      </c>
      <c r="B1121">
        <v>4032</v>
      </c>
    </row>
    <row r="1122" spans="1:2" x14ac:dyDescent="0.25">
      <c r="A1122" s="22" t="s">
        <v>3011</v>
      </c>
      <c r="B1122">
        <v>2016</v>
      </c>
    </row>
    <row r="1123" spans="1:2" x14ac:dyDescent="0.25">
      <c r="A1123" s="22" t="s">
        <v>2033</v>
      </c>
      <c r="B1123">
        <v>6046</v>
      </c>
    </row>
    <row r="1124" spans="1:2" x14ac:dyDescent="0.25">
      <c r="A1124" s="22" t="s">
        <v>1155</v>
      </c>
      <c r="B1124">
        <v>14111</v>
      </c>
    </row>
    <row r="1125" spans="1:2" x14ac:dyDescent="0.25">
      <c r="A1125" s="22" t="s">
        <v>847</v>
      </c>
      <c r="B1125">
        <v>6051</v>
      </c>
    </row>
    <row r="1126" spans="1:2" x14ac:dyDescent="0.25">
      <c r="A1126" s="22" t="s">
        <v>2839</v>
      </c>
      <c r="B1126">
        <v>4033</v>
      </c>
    </row>
    <row r="1127" spans="1:2" x14ac:dyDescent="0.25">
      <c r="A1127" s="22" t="s">
        <v>272</v>
      </c>
      <c r="B1127">
        <v>16124</v>
      </c>
    </row>
    <row r="1128" spans="1:2" x14ac:dyDescent="0.25">
      <c r="A1128" s="22" t="s">
        <v>2360</v>
      </c>
      <c r="B1128">
        <v>2015</v>
      </c>
    </row>
    <row r="1129" spans="1:2" x14ac:dyDescent="0.25">
      <c r="A1129" s="22" t="s">
        <v>1803</v>
      </c>
      <c r="B1129">
        <v>10079</v>
      </c>
    </row>
    <row r="1130" spans="1:2" x14ac:dyDescent="0.25">
      <c r="A1130" s="22" t="s">
        <v>824</v>
      </c>
      <c r="B1130">
        <v>18143</v>
      </c>
    </row>
    <row r="1131" spans="1:2" x14ac:dyDescent="0.25">
      <c r="A1131" s="22" t="s">
        <v>1036</v>
      </c>
      <c r="B1131">
        <v>6046</v>
      </c>
    </row>
    <row r="1132" spans="1:2" x14ac:dyDescent="0.25">
      <c r="A1132" s="22" t="s">
        <v>52</v>
      </c>
      <c r="B1132">
        <v>6053</v>
      </c>
    </row>
    <row r="1133" spans="1:2" x14ac:dyDescent="0.25">
      <c r="A1133" s="22" t="s">
        <v>840</v>
      </c>
      <c r="B1133">
        <v>12091</v>
      </c>
    </row>
    <row r="1134" spans="1:2" x14ac:dyDescent="0.25">
      <c r="A1134" s="22" t="s">
        <v>1441</v>
      </c>
      <c r="B1134">
        <v>4032</v>
      </c>
    </row>
    <row r="1135" spans="1:2" x14ac:dyDescent="0.25">
      <c r="A1135" s="22" t="s">
        <v>1885</v>
      </c>
      <c r="B1135">
        <v>6046</v>
      </c>
    </row>
    <row r="1136" spans="1:2" x14ac:dyDescent="0.25">
      <c r="A1136" s="22" t="s">
        <v>2576</v>
      </c>
      <c r="B1136">
        <v>4035</v>
      </c>
    </row>
    <row r="1137" spans="1:2" x14ac:dyDescent="0.25">
      <c r="A1137" s="22" t="s">
        <v>2698</v>
      </c>
      <c r="B1137">
        <v>2017</v>
      </c>
    </row>
    <row r="1138" spans="1:2" x14ac:dyDescent="0.25">
      <c r="A1138" s="22" t="s">
        <v>1381</v>
      </c>
      <c r="B1138">
        <v>8069</v>
      </c>
    </row>
    <row r="1139" spans="1:2" x14ac:dyDescent="0.25">
      <c r="A1139" s="22" t="s">
        <v>881</v>
      </c>
      <c r="B1139">
        <v>6054</v>
      </c>
    </row>
    <row r="1140" spans="1:2" x14ac:dyDescent="0.25">
      <c r="A1140" s="22" t="s">
        <v>2081</v>
      </c>
      <c r="B1140">
        <v>6047</v>
      </c>
    </row>
    <row r="1141" spans="1:2" x14ac:dyDescent="0.25">
      <c r="A1141" s="22" t="s">
        <v>2293</v>
      </c>
      <c r="B1141">
        <v>2016</v>
      </c>
    </row>
    <row r="1142" spans="1:2" x14ac:dyDescent="0.25">
      <c r="A1142" s="22" t="s">
        <v>1558</v>
      </c>
      <c r="B1142">
        <v>14097</v>
      </c>
    </row>
    <row r="1143" spans="1:2" x14ac:dyDescent="0.25">
      <c r="A1143" s="22" t="s">
        <v>988</v>
      </c>
      <c r="B1143">
        <v>8047</v>
      </c>
    </row>
    <row r="1144" spans="1:2" x14ac:dyDescent="0.25">
      <c r="A1144" s="22" t="s">
        <v>2102</v>
      </c>
      <c r="B1144">
        <v>4027</v>
      </c>
    </row>
    <row r="1145" spans="1:2" x14ac:dyDescent="0.25">
      <c r="A1145" s="22" t="s">
        <v>1563</v>
      </c>
      <c r="B1145">
        <v>2017</v>
      </c>
    </row>
    <row r="1146" spans="1:2" x14ac:dyDescent="0.25">
      <c r="A1146" s="22" t="s">
        <v>238</v>
      </c>
      <c r="B1146">
        <v>6043</v>
      </c>
    </row>
    <row r="1147" spans="1:2" x14ac:dyDescent="0.25">
      <c r="A1147" s="22" t="s">
        <v>626</v>
      </c>
      <c r="B1147">
        <v>12102</v>
      </c>
    </row>
    <row r="1148" spans="1:2" x14ac:dyDescent="0.25">
      <c r="A1148" s="22" t="s">
        <v>1009</v>
      </c>
      <c r="B1148">
        <v>20144</v>
      </c>
    </row>
    <row r="1149" spans="1:2" x14ac:dyDescent="0.25">
      <c r="A1149" s="22" t="s">
        <v>2083</v>
      </c>
      <c r="B1149">
        <v>2015</v>
      </c>
    </row>
    <row r="1150" spans="1:2" x14ac:dyDescent="0.25">
      <c r="A1150" s="22" t="s">
        <v>2383</v>
      </c>
      <c r="B1150">
        <v>2017</v>
      </c>
    </row>
    <row r="1151" spans="1:2" x14ac:dyDescent="0.25">
      <c r="A1151" s="22" t="s">
        <v>2306</v>
      </c>
      <c r="B1151">
        <v>2012</v>
      </c>
    </row>
    <row r="1152" spans="1:2" x14ac:dyDescent="0.25">
      <c r="A1152" s="22" t="s">
        <v>2052</v>
      </c>
      <c r="B1152">
        <v>2016</v>
      </c>
    </row>
    <row r="1153" spans="1:2" x14ac:dyDescent="0.25">
      <c r="A1153" s="22" t="s">
        <v>504</v>
      </c>
      <c r="B1153">
        <v>2018</v>
      </c>
    </row>
    <row r="1154" spans="1:2" x14ac:dyDescent="0.25">
      <c r="A1154" s="22" t="s">
        <v>173</v>
      </c>
      <c r="B1154">
        <v>14117</v>
      </c>
    </row>
    <row r="1155" spans="1:2" x14ac:dyDescent="0.25">
      <c r="A1155" s="22" t="s">
        <v>2187</v>
      </c>
      <c r="B1155">
        <v>4032</v>
      </c>
    </row>
    <row r="1156" spans="1:2" x14ac:dyDescent="0.25">
      <c r="A1156" s="22" t="s">
        <v>31</v>
      </c>
      <c r="B1156">
        <v>56406</v>
      </c>
    </row>
    <row r="1157" spans="1:2" x14ac:dyDescent="0.25">
      <c r="A1157" s="22" t="s">
        <v>1231</v>
      </c>
      <c r="B1157">
        <v>2015</v>
      </c>
    </row>
    <row r="1158" spans="1:2" x14ac:dyDescent="0.25">
      <c r="A1158" s="22" t="s">
        <v>685</v>
      </c>
      <c r="B1158">
        <v>24169</v>
      </c>
    </row>
    <row r="1159" spans="1:2" x14ac:dyDescent="0.25">
      <c r="A1159" s="22" t="s">
        <v>2805</v>
      </c>
      <c r="B1159">
        <v>2017</v>
      </c>
    </row>
    <row r="1160" spans="1:2" x14ac:dyDescent="0.25">
      <c r="A1160" s="22" t="s">
        <v>1417</v>
      </c>
      <c r="B1160">
        <v>8063</v>
      </c>
    </row>
    <row r="1161" spans="1:2" x14ac:dyDescent="0.25">
      <c r="A1161" s="22" t="s">
        <v>2992</v>
      </c>
      <c r="B1161">
        <v>2016</v>
      </c>
    </row>
    <row r="1162" spans="1:2" x14ac:dyDescent="0.25">
      <c r="A1162" s="22" t="s">
        <v>354</v>
      </c>
      <c r="B1162">
        <v>40275</v>
      </c>
    </row>
    <row r="1163" spans="1:2" x14ac:dyDescent="0.25">
      <c r="A1163" s="22" t="s">
        <v>2296</v>
      </c>
      <c r="B1163">
        <v>2016</v>
      </c>
    </row>
    <row r="1164" spans="1:2" x14ac:dyDescent="0.25">
      <c r="A1164" s="22" t="s">
        <v>714</v>
      </c>
      <c r="B1164">
        <v>12081</v>
      </c>
    </row>
    <row r="1165" spans="1:2" x14ac:dyDescent="0.25">
      <c r="A1165" s="22" t="s">
        <v>2426</v>
      </c>
      <c r="B1165">
        <v>2003</v>
      </c>
    </row>
    <row r="1166" spans="1:2" x14ac:dyDescent="0.25">
      <c r="A1166" s="22" t="s">
        <v>2260</v>
      </c>
      <c r="B1166">
        <v>4009</v>
      </c>
    </row>
    <row r="1167" spans="1:2" x14ac:dyDescent="0.25">
      <c r="A1167" s="22" t="s">
        <v>800</v>
      </c>
      <c r="B1167">
        <v>6018</v>
      </c>
    </row>
    <row r="1168" spans="1:2" x14ac:dyDescent="0.25">
      <c r="A1168" s="22" t="s">
        <v>1765</v>
      </c>
      <c r="B1168">
        <v>6026</v>
      </c>
    </row>
    <row r="1169" spans="1:2" x14ac:dyDescent="0.25">
      <c r="A1169" s="22" t="s">
        <v>1763</v>
      </c>
      <c r="B1169">
        <v>4035</v>
      </c>
    </row>
    <row r="1170" spans="1:2" x14ac:dyDescent="0.25">
      <c r="A1170" s="22" t="s">
        <v>990</v>
      </c>
      <c r="B1170">
        <v>2008</v>
      </c>
    </row>
    <row r="1171" spans="1:2" x14ac:dyDescent="0.25">
      <c r="A1171" s="22" t="s">
        <v>2476</v>
      </c>
      <c r="B1171">
        <v>2008</v>
      </c>
    </row>
    <row r="1172" spans="1:2" x14ac:dyDescent="0.25">
      <c r="A1172" s="22" t="s">
        <v>812</v>
      </c>
      <c r="B1172">
        <v>8068</v>
      </c>
    </row>
    <row r="1173" spans="1:2" x14ac:dyDescent="0.25">
      <c r="A1173" s="22" t="s">
        <v>1983</v>
      </c>
      <c r="B1173">
        <v>2019</v>
      </c>
    </row>
    <row r="1174" spans="1:2" x14ac:dyDescent="0.25">
      <c r="A1174" s="22" t="s">
        <v>3047</v>
      </c>
      <c r="B1174">
        <v>2017</v>
      </c>
    </row>
    <row r="1175" spans="1:2" x14ac:dyDescent="0.25">
      <c r="A1175" s="22" t="s">
        <v>1273</v>
      </c>
      <c r="B1175">
        <v>6055</v>
      </c>
    </row>
    <row r="1176" spans="1:2" x14ac:dyDescent="0.25">
      <c r="A1176" s="22" t="s">
        <v>2310</v>
      </c>
      <c r="B1176">
        <v>2017</v>
      </c>
    </row>
    <row r="1177" spans="1:2" x14ac:dyDescent="0.25">
      <c r="A1177" s="22" t="s">
        <v>2753</v>
      </c>
      <c r="B1177">
        <v>4035</v>
      </c>
    </row>
    <row r="1178" spans="1:2" x14ac:dyDescent="0.25">
      <c r="A1178" s="22" t="s">
        <v>228</v>
      </c>
      <c r="B1178">
        <v>2010</v>
      </c>
    </row>
    <row r="1179" spans="1:2" x14ac:dyDescent="0.25">
      <c r="A1179" s="22" t="s">
        <v>778</v>
      </c>
      <c r="B1179">
        <v>6026</v>
      </c>
    </row>
    <row r="1180" spans="1:2" x14ac:dyDescent="0.25">
      <c r="A1180" s="22" t="s">
        <v>498</v>
      </c>
      <c r="B1180">
        <v>14101</v>
      </c>
    </row>
    <row r="1181" spans="1:2" x14ac:dyDescent="0.25">
      <c r="A1181" s="22" t="s">
        <v>931</v>
      </c>
      <c r="B1181">
        <v>4018</v>
      </c>
    </row>
    <row r="1182" spans="1:2" x14ac:dyDescent="0.25">
      <c r="A1182" s="22" t="s">
        <v>1081</v>
      </c>
      <c r="B1182">
        <v>6047</v>
      </c>
    </row>
    <row r="1183" spans="1:2" x14ac:dyDescent="0.25">
      <c r="A1183" s="22" t="s">
        <v>435</v>
      </c>
      <c r="B1183">
        <v>2011</v>
      </c>
    </row>
    <row r="1184" spans="1:2" x14ac:dyDescent="0.25">
      <c r="A1184" s="22" t="s">
        <v>1958</v>
      </c>
      <c r="B1184">
        <v>4028</v>
      </c>
    </row>
    <row r="1185" spans="1:2" x14ac:dyDescent="0.25">
      <c r="A1185" s="22" t="s">
        <v>1686</v>
      </c>
      <c r="B1185">
        <v>4029</v>
      </c>
    </row>
    <row r="1186" spans="1:2" x14ac:dyDescent="0.25">
      <c r="A1186" s="22" t="s">
        <v>1608</v>
      </c>
      <c r="B1186">
        <v>2012</v>
      </c>
    </row>
    <row r="1187" spans="1:2" x14ac:dyDescent="0.25">
      <c r="A1187" s="22" t="s">
        <v>585</v>
      </c>
      <c r="B1187">
        <v>24164</v>
      </c>
    </row>
    <row r="1188" spans="1:2" x14ac:dyDescent="0.25">
      <c r="A1188" s="22" t="s">
        <v>865</v>
      </c>
      <c r="B1188">
        <v>14097</v>
      </c>
    </row>
    <row r="1189" spans="1:2" x14ac:dyDescent="0.25">
      <c r="A1189" s="22" t="s">
        <v>198</v>
      </c>
      <c r="B1189">
        <v>70406</v>
      </c>
    </row>
    <row r="1190" spans="1:2" x14ac:dyDescent="0.25">
      <c r="A1190" s="22" t="s">
        <v>2653</v>
      </c>
      <c r="B1190">
        <v>2015</v>
      </c>
    </row>
    <row r="1191" spans="1:2" x14ac:dyDescent="0.25">
      <c r="A1191" s="22" t="s">
        <v>2969</v>
      </c>
      <c r="B1191">
        <v>2012</v>
      </c>
    </row>
    <row r="1192" spans="1:2" x14ac:dyDescent="0.25">
      <c r="A1192" s="22" t="s">
        <v>641</v>
      </c>
      <c r="B1192">
        <v>24145</v>
      </c>
    </row>
    <row r="1193" spans="1:2" x14ac:dyDescent="0.25">
      <c r="A1193" s="22" t="s">
        <v>275</v>
      </c>
      <c r="B1193">
        <v>2016</v>
      </c>
    </row>
    <row r="1194" spans="1:2" x14ac:dyDescent="0.25">
      <c r="A1194" s="22" t="s">
        <v>445</v>
      </c>
      <c r="B1194">
        <v>6043</v>
      </c>
    </row>
    <row r="1195" spans="1:2" x14ac:dyDescent="0.25">
      <c r="A1195" s="22" t="s">
        <v>1497</v>
      </c>
      <c r="B1195">
        <v>10073</v>
      </c>
    </row>
    <row r="1196" spans="1:2" x14ac:dyDescent="0.25">
      <c r="A1196" s="22" t="s">
        <v>79</v>
      </c>
      <c r="B1196">
        <v>4031</v>
      </c>
    </row>
    <row r="1197" spans="1:2" x14ac:dyDescent="0.25">
      <c r="A1197" s="22" t="s">
        <v>2215</v>
      </c>
      <c r="B1197">
        <v>2015</v>
      </c>
    </row>
    <row r="1198" spans="1:2" x14ac:dyDescent="0.25">
      <c r="A1198" s="22" t="s">
        <v>891</v>
      </c>
      <c r="B1198">
        <v>2017</v>
      </c>
    </row>
    <row r="1199" spans="1:2" x14ac:dyDescent="0.25">
      <c r="A1199" s="22" t="s">
        <v>2072</v>
      </c>
      <c r="B1199">
        <v>6047</v>
      </c>
    </row>
    <row r="1200" spans="1:2" x14ac:dyDescent="0.25">
      <c r="A1200" s="22" t="s">
        <v>2242</v>
      </c>
      <c r="B1200">
        <v>2016</v>
      </c>
    </row>
    <row r="1201" spans="1:2" x14ac:dyDescent="0.25">
      <c r="A1201" s="22" t="s">
        <v>645</v>
      </c>
      <c r="B1201">
        <v>2018</v>
      </c>
    </row>
    <row r="1202" spans="1:2" x14ac:dyDescent="0.25">
      <c r="A1202" s="22" t="s">
        <v>1115</v>
      </c>
      <c r="B1202">
        <v>2016</v>
      </c>
    </row>
    <row r="1203" spans="1:2" x14ac:dyDescent="0.25">
      <c r="A1203" s="22" t="s">
        <v>1624</v>
      </c>
      <c r="B1203">
        <v>4023</v>
      </c>
    </row>
    <row r="1204" spans="1:2" x14ac:dyDescent="0.25">
      <c r="A1204" s="22" t="s">
        <v>377</v>
      </c>
      <c r="B1204">
        <v>16074</v>
      </c>
    </row>
    <row r="1205" spans="1:2" x14ac:dyDescent="0.25">
      <c r="A1205" s="22" t="s">
        <v>1749</v>
      </c>
      <c r="B1205">
        <v>2015</v>
      </c>
    </row>
    <row r="1206" spans="1:2" x14ac:dyDescent="0.25">
      <c r="A1206" s="22" t="s">
        <v>1275</v>
      </c>
      <c r="B1206">
        <v>2015</v>
      </c>
    </row>
    <row r="1207" spans="1:2" x14ac:dyDescent="0.25">
      <c r="A1207" s="22" t="s">
        <v>1915</v>
      </c>
      <c r="B1207">
        <v>2018</v>
      </c>
    </row>
    <row r="1208" spans="1:2" x14ac:dyDescent="0.25">
      <c r="A1208" s="22" t="s">
        <v>1934</v>
      </c>
      <c r="B1208">
        <v>2018</v>
      </c>
    </row>
    <row r="1209" spans="1:2" x14ac:dyDescent="0.25">
      <c r="A1209" s="22" t="s">
        <v>2827</v>
      </c>
      <c r="B1209">
        <v>2019</v>
      </c>
    </row>
    <row r="1210" spans="1:2" x14ac:dyDescent="0.25">
      <c r="A1210" s="22" t="s">
        <v>70</v>
      </c>
      <c r="B1210">
        <v>6044</v>
      </c>
    </row>
    <row r="1211" spans="1:2" x14ac:dyDescent="0.25">
      <c r="A1211" s="22" t="s">
        <v>985</v>
      </c>
      <c r="B1211">
        <v>4035</v>
      </c>
    </row>
    <row r="1212" spans="1:2" x14ac:dyDescent="0.25">
      <c r="A1212" s="22" t="s">
        <v>1685</v>
      </c>
      <c r="B1212">
        <v>6033</v>
      </c>
    </row>
    <row r="1213" spans="1:2" x14ac:dyDescent="0.25">
      <c r="A1213" s="22" t="s">
        <v>1888</v>
      </c>
      <c r="B1213">
        <v>10059</v>
      </c>
    </row>
    <row r="1214" spans="1:2" x14ac:dyDescent="0.25">
      <c r="A1214" s="22" t="s">
        <v>1071</v>
      </c>
      <c r="B1214">
        <v>8070</v>
      </c>
    </row>
    <row r="1215" spans="1:2" x14ac:dyDescent="0.25">
      <c r="A1215" s="22" t="s">
        <v>720</v>
      </c>
      <c r="B1215">
        <v>30215</v>
      </c>
    </row>
    <row r="1216" spans="1:2" x14ac:dyDescent="0.25">
      <c r="A1216" s="22" t="s">
        <v>1966</v>
      </c>
      <c r="B1216">
        <v>4029</v>
      </c>
    </row>
    <row r="1217" spans="1:2" x14ac:dyDescent="0.25">
      <c r="A1217" s="22" t="s">
        <v>2080</v>
      </c>
      <c r="B1217">
        <v>12083</v>
      </c>
    </row>
    <row r="1218" spans="1:2" x14ac:dyDescent="0.25">
      <c r="A1218" s="22" t="s">
        <v>545</v>
      </c>
      <c r="B1218">
        <v>26194</v>
      </c>
    </row>
    <row r="1219" spans="1:2" x14ac:dyDescent="0.25">
      <c r="A1219" s="22" t="s">
        <v>508</v>
      </c>
      <c r="B1219">
        <v>124827</v>
      </c>
    </row>
    <row r="1220" spans="1:2" x14ac:dyDescent="0.25">
      <c r="A1220" s="22" t="s">
        <v>1008</v>
      </c>
      <c r="B1220">
        <v>20140</v>
      </c>
    </row>
    <row r="1221" spans="1:2" x14ac:dyDescent="0.25">
      <c r="A1221" s="22" t="s">
        <v>1089</v>
      </c>
      <c r="B1221">
        <v>10083</v>
      </c>
    </row>
    <row r="1222" spans="1:2" x14ac:dyDescent="0.25">
      <c r="A1222" s="22" t="s">
        <v>732</v>
      </c>
      <c r="B1222">
        <v>74470</v>
      </c>
    </row>
    <row r="1223" spans="1:2" x14ac:dyDescent="0.25">
      <c r="A1223" s="22" t="s">
        <v>543</v>
      </c>
      <c r="B1223">
        <v>4033</v>
      </c>
    </row>
    <row r="1224" spans="1:2" x14ac:dyDescent="0.25">
      <c r="A1224" s="22" t="s">
        <v>2799</v>
      </c>
      <c r="B1224">
        <v>4032</v>
      </c>
    </row>
    <row r="1225" spans="1:2" x14ac:dyDescent="0.25">
      <c r="A1225" s="22" t="s">
        <v>462</v>
      </c>
      <c r="B1225">
        <v>22150</v>
      </c>
    </row>
    <row r="1226" spans="1:2" x14ac:dyDescent="0.25">
      <c r="A1226" s="22" t="s">
        <v>877</v>
      </c>
      <c r="B1226">
        <v>24162</v>
      </c>
    </row>
    <row r="1227" spans="1:2" x14ac:dyDescent="0.25">
      <c r="A1227" s="22" t="s">
        <v>140</v>
      </c>
      <c r="B1227">
        <v>16113</v>
      </c>
    </row>
    <row r="1228" spans="1:2" x14ac:dyDescent="0.25">
      <c r="A1228" s="22" t="s">
        <v>1981</v>
      </c>
      <c r="B1228">
        <v>10042</v>
      </c>
    </row>
    <row r="1229" spans="1:2" x14ac:dyDescent="0.25">
      <c r="A1229" s="22" t="s">
        <v>141</v>
      </c>
      <c r="B1229">
        <v>8051</v>
      </c>
    </row>
    <row r="1230" spans="1:2" x14ac:dyDescent="0.25">
      <c r="A1230" s="22" t="s">
        <v>771</v>
      </c>
      <c r="B1230">
        <v>4033</v>
      </c>
    </row>
    <row r="1231" spans="1:2" x14ac:dyDescent="0.25">
      <c r="A1231" s="22" t="s">
        <v>899</v>
      </c>
      <c r="B1231">
        <v>2016</v>
      </c>
    </row>
    <row r="1232" spans="1:2" x14ac:dyDescent="0.25">
      <c r="A1232" s="22" t="s">
        <v>1145</v>
      </c>
      <c r="B1232">
        <v>4026</v>
      </c>
    </row>
    <row r="1233" spans="1:2" x14ac:dyDescent="0.25">
      <c r="A1233" s="22" t="s">
        <v>1255</v>
      </c>
      <c r="B1233">
        <v>10054</v>
      </c>
    </row>
    <row r="1234" spans="1:2" x14ac:dyDescent="0.25">
      <c r="A1234" s="22" t="s">
        <v>2221</v>
      </c>
      <c r="B1234">
        <v>4018</v>
      </c>
    </row>
    <row r="1235" spans="1:2" x14ac:dyDescent="0.25">
      <c r="A1235" s="22" t="s">
        <v>1717</v>
      </c>
      <c r="B1235">
        <v>4032</v>
      </c>
    </row>
    <row r="1236" spans="1:2" x14ac:dyDescent="0.25">
      <c r="A1236" s="22" t="s">
        <v>2335</v>
      </c>
      <c r="B1236">
        <v>2013</v>
      </c>
    </row>
    <row r="1237" spans="1:2" x14ac:dyDescent="0.25">
      <c r="A1237" s="22" t="s">
        <v>143</v>
      </c>
      <c r="B1237">
        <v>98683</v>
      </c>
    </row>
    <row r="1238" spans="1:2" x14ac:dyDescent="0.25">
      <c r="A1238" s="22" t="s">
        <v>697</v>
      </c>
      <c r="B1238">
        <v>14065</v>
      </c>
    </row>
    <row r="1239" spans="1:2" x14ac:dyDescent="0.25">
      <c r="A1239" s="22" t="s">
        <v>1149</v>
      </c>
      <c r="B1239">
        <v>6038</v>
      </c>
    </row>
    <row r="1240" spans="1:2" x14ac:dyDescent="0.25">
      <c r="A1240" s="22" t="s">
        <v>59</v>
      </c>
      <c r="B1240">
        <v>74509</v>
      </c>
    </row>
    <row r="1241" spans="1:2" x14ac:dyDescent="0.25">
      <c r="A1241" s="22" t="s">
        <v>1668</v>
      </c>
      <c r="B1241">
        <v>12083</v>
      </c>
    </row>
    <row r="1242" spans="1:2" x14ac:dyDescent="0.25">
      <c r="A1242" s="22" t="s">
        <v>1933</v>
      </c>
      <c r="B1242">
        <v>8065</v>
      </c>
    </row>
    <row r="1243" spans="1:2" x14ac:dyDescent="0.25">
      <c r="A1243" s="22" t="s">
        <v>290</v>
      </c>
      <c r="B1243">
        <v>4032</v>
      </c>
    </row>
    <row r="1244" spans="1:2" x14ac:dyDescent="0.25">
      <c r="A1244" s="22" t="s">
        <v>3022</v>
      </c>
      <c r="B1244">
        <v>2012</v>
      </c>
    </row>
    <row r="1245" spans="1:2" x14ac:dyDescent="0.25">
      <c r="A1245" s="22" t="s">
        <v>712</v>
      </c>
      <c r="B1245">
        <v>22155</v>
      </c>
    </row>
    <row r="1246" spans="1:2" x14ac:dyDescent="0.25">
      <c r="A1246" s="22" t="s">
        <v>1178</v>
      </c>
      <c r="B1246">
        <v>12051</v>
      </c>
    </row>
    <row r="1247" spans="1:2" x14ac:dyDescent="0.25">
      <c r="A1247" s="22" t="s">
        <v>2588</v>
      </c>
      <c r="B1247">
        <v>4028</v>
      </c>
    </row>
    <row r="1248" spans="1:2" x14ac:dyDescent="0.25">
      <c r="A1248" s="22" t="s">
        <v>436</v>
      </c>
      <c r="B1248">
        <v>40290</v>
      </c>
    </row>
    <row r="1249" spans="1:2" x14ac:dyDescent="0.25">
      <c r="A1249" s="22" t="s">
        <v>317</v>
      </c>
      <c r="B1249">
        <v>10085</v>
      </c>
    </row>
    <row r="1250" spans="1:2" x14ac:dyDescent="0.25">
      <c r="A1250" s="22" t="s">
        <v>410</v>
      </c>
      <c r="B1250">
        <v>28191</v>
      </c>
    </row>
    <row r="1251" spans="1:2" x14ac:dyDescent="0.25">
      <c r="A1251" s="22" t="s">
        <v>753</v>
      </c>
      <c r="B1251">
        <v>16110</v>
      </c>
    </row>
    <row r="1252" spans="1:2" x14ac:dyDescent="0.25">
      <c r="A1252" s="22" t="s">
        <v>2781</v>
      </c>
      <c r="B1252">
        <v>2012</v>
      </c>
    </row>
    <row r="1253" spans="1:2" x14ac:dyDescent="0.25">
      <c r="A1253" s="22" t="s">
        <v>2425</v>
      </c>
      <c r="B1253">
        <v>2018</v>
      </c>
    </row>
    <row r="1254" spans="1:2" x14ac:dyDescent="0.25">
      <c r="A1254" s="22" t="s">
        <v>1820</v>
      </c>
      <c r="B1254">
        <v>6041</v>
      </c>
    </row>
    <row r="1255" spans="1:2" x14ac:dyDescent="0.25">
      <c r="A1255" s="22" t="s">
        <v>939</v>
      </c>
      <c r="B1255">
        <v>8066</v>
      </c>
    </row>
    <row r="1256" spans="1:2" x14ac:dyDescent="0.25">
      <c r="A1256" s="22" t="s">
        <v>1177</v>
      </c>
      <c r="B1256">
        <v>10079</v>
      </c>
    </row>
    <row r="1257" spans="1:2" x14ac:dyDescent="0.25">
      <c r="A1257" s="22" t="s">
        <v>1687</v>
      </c>
      <c r="B1257">
        <v>8049</v>
      </c>
    </row>
    <row r="1258" spans="1:2" x14ac:dyDescent="0.25">
      <c r="A1258" s="22" t="s">
        <v>1037</v>
      </c>
      <c r="B1258">
        <v>6022</v>
      </c>
    </row>
    <row r="1259" spans="1:2" x14ac:dyDescent="0.25">
      <c r="A1259" s="22" t="s">
        <v>2149</v>
      </c>
      <c r="B1259">
        <v>12061</v>
      </c>
    </row>
    <row r="1260" spans="1:2" x14ac:dyDescent="0.25">
      <c r="A1260" s="22" t="s">
        <v>1172</v>
      </c>
      <c r="B1260">
        <v>8052</v>
      </c>
    </row>
    <row r="1261" spans="1:2" x14ac:dyDescent="0.25">
      <c r="A1261" s="22" t="s">
        <v>1407</v>
      </c>
      <c r="B1261">
        <v>2012</v>
      </c>
    </row>
    <row r="1262" spans="1:2" x14ac:dyDescent="0.25">
      <c r="A1262" s="22" t="s">
        <v>2950</v>
      </c>
      <c r="B1262">
        <v>2009</v>
      </c>
    </row>
    <row r="1263" spans="1:2" x14ac:dyDescent="0.25">
      <c r="A1263" s="22" t="s">
        <v>728</v>
      </c>
      <c r="B1263">
        <v>2009</v>
      </c>
    </row>
    <row r="1264" spans="1:2" x14ac:dyDescent="0.25">
      <c r="A1264" s="22" t="s">
        <v>1288</v>
      </c>
      <c r="B1264">
        <v>6027</v>
      </c>
    </row>
    <row r="1265" spans="1:2" x14ac:dyDescent="0.25">
      <c r="A1265" s="22" t="s">
        <v>690</v>
      </c>
      <c r="B1265">
        <v>14077</v>
      </c>
    </row>
    <row r="1266" spans="1:2" x14ac:dyDescent="0.25">
      <c r="A1266" s="22" t="s">
        <v>2244</v>
      </c>
      <c r="B1266">
        <v>4018</v>
      </c>
    </row>
    <row r="1267" spans="1:2" x14ac:dyDescent="0.25">
      <c r="A1267" s="22" t="s">
        <v>3030</v>
      </c>
      <c r="B1267">
        <v>2006</v>
      </c>
    </row>
    <row r="1268" spans="1:2" x14ac:dyDescent="0.25">
      <c r="A1268" s="22" t="s">
        <v>2606</v>
      </c>
      <c r="B1268">
        <v>2003</v>
      </c>
    </row>
    <row r="1269" spans="1:2" x14ac:dyDescent="0.25">
      <c r="A1269" s="22" t="s">
        <v>525</v>
      </c>
      <c r="B1269">
        <v>8067</v>
      </c>
    </row>
    <row r="1270" spans="1:2" x14ac:dyDescent="0.25">
      <c r="A1270" s="22" t="s">
        <v>854</v>
      </c>
      <c r="B1270">
        <v>4033</v>
      </c>
    </row>
    <row r="1271" spans="1:2" x14ac:dyDescent="0.25">
      <c r="A1271" s="22" t="s">
        <v>255</v>
      </c>
      <c r="B1271">
        <v>6049</v>
      </c>
    </row>
    <row r="1272" spans="1:2" x14ac:dyDescent="0.25">
      <c r="A1272" s="22" t="s">
        <v>1521</v>
      </c>
      <c r="B1272">
        <v>18154</v>
      </c>
    </row>
    <row r="1273" spans="1:2" x14ac:dyDescent="0.25">
      <c r="A1273" s="22" t="s">
        <v>793</v>
      </c>
      <c r="B1273">
        <v>24201</v>
      </c>
    </row>
    <row r="1274" spans="1:2" x14ac:dyDescent="0.25">
      <c r="A1274" s="22" t="s">
        <v>3068</v>
      </c>
      <c r="B1274">
        <v>2018</v>
      </c>
    </row>
    <row r="1275" spans="1:2" x14ac:dyDescent="0.25">
      <c r="A1275" s="22" t="s">
        <v>107</v>
      </c>
      <c r="B1275">
        <v>16141</v>
      </c>
    </row>
    <row r="1276" spans="1:2" x14ac:dyDescent="0.25">
      <c r="A1276" s="22" t="s">
        <v>3079</v>
      </c>
      <c r="B1276">
        <v>2018</v>
      </c>
    </row>
    <row r="1277" spans="1:2" x14ac:dyDescent="0.25">
      <c r="A1277" s="22" t="s">
        <v>1588</v>
      </c>
      <c r="B1277">
        <v>4036</v>
      </c>
    </row>
    <row r="1278" spans="1:2" x14ac:dyDescent="0.25">
      <c r="A1278" s="22" t="s">
        <v>365</v>
      </c>
      <c r="B1278">
        <v>26218</v>
      </c>
    </row>
    <row r="1279" spans="1:2" x14ac:dyDescent="0.25">
      <c r="A1279" s="22" t="s">
        <v>382</v>
      </c>
      <c r="B1279">
        <v>16133</v>
      </c>
    </row>
    <row r="1280" spans="1:2" x14ac:dyDescent="0.25">
      <c r="A1280" s="22" t="s">
        <v>1485</v>
      </c>
      <c r="B1280">
        <v>2015</v>
      </c>
    </row>
    <row r="1281" spans="1:2" x14ac:dyDescent="0.25">
      <c r="A1281" s="22" t="s">
        <v>1276</v>
      </c>
      <c r="B1281">
        <v>10068</v>
      </c>
    </row>
    <row r="1282" spans="1:2" x14ac:dyDescent="0.25">
      <c r="A1282" s="22" t="s">
        <v>2721</v>
      </c>
      <c r="B1282">
        <v>2012</v>
      </c>
    </row>
    <row r="1283" spans="1:2" x14ac:dyDescent="0.25">
      <c r="A1283" s="22" t="s">
        <v>2819</v>
      </c>
      <c r="B1283">
        <v>2010</v>
      </c>
    </row>
    <row r="1284" spans="1:2" x14ac:dyDescent="0.25">
      <c r="A1284" s="22" t="s">
        <v>2511</v>
      </c>
      <c r="B1284">
        <v>8016</v>
      </c>
    </row>
    <row r="1285" spans="1:2" x14ac:dyDescent="0.25">
      <c r="A1285" s="22" t="s">
        <v>1416</v>
      </c>
      <c r="B1285">
        <v>2011</v>
      </c>
    </row>
    <row r="1286" spans="1:2" x14ac:dyDescent="0.25">
      <c r="A1286" s="22" t="s">
        <v>2714</v>
      </c>
      <c r="B1286">
        <v>4012</v>
      </c>
    </row>
    <row r="1287" spans="1:2" x14ac:dyDescent="0.25">
      <c r="A1287" s="22" t="s">
        <v>1956</v>
      </c>
      <c r="B1287">
        <v>10029</v>
      </c>
    </row>
    <row r="1288" spans="1:2" x14ac:dyDescent="0.25">
      <c r="A1288" s="22" t="s">
        <v>2229</v>
      </c>
      <c r="B1288">
        <v>2007</v>
      </c>
    </row>
    <row r="1289" spans="1:2" x14ac:dyDescent="0.25">
      <c r="A1289" s="22" t="s">
        <v>392</v>
      </c>
      <c r="B1289">
        <v>58305</v>
      </c>
    </row>
    <row r="1290" spans="1:2" x14ac:dyDescent="0.25">
      <c r="A1290" s="22" t="s">
        <v>262</v>
      </c>
      <c r="B1290">
        <v>30190</v>
      </c>
    </row>
    <row r="1291" spans="1:2" x14ac:dyDescent="0.25">
      <c r="A1291" s="22" t="s">
        <v>625</v>
      </c>
      <c r="B1291">
        <v>4019</v>
      </c>
    </row>
    <row r="1292" spans="1:2" x14ac:dyDescent="0.25">
      <c r="A1292" s="22" t="s">
        <v>105</v>
      </c>
      <c r="B1292">
        <v>14053</v>
      </c>
    </row>
    <row r="1293" spans="1:2" x14ac:dyDescent="0.25">
      <c r="A1293" s="22" t="s">
        <v>14</v>
      </c>
      <c r="B1293">
        <v>36243</v>
      </c>
    </row>
    <row r="1294" spans="1:2" x14ac:dyDescent="0.25">
      <c r="A1294" s="22" t="s">
        <v>1064</v>
      </c>
      <c r="B1294">
        <v>4017</v>
      </c>
    </row>
    <row r="1295" spans="1:2" x14ac:dyDescent="0.25">
      <c r="A1295" s="22" t="s">
        <v>1026</v>
      </c>
      <c r="B1295">
        <v>2012</v>
      </c>
    </row>
    <row r="1296" spans="1:2" x14ac:dyDescent="0.25">
      <c r="A1296" s="22" t="s">
        <v>478</v>
      </c>
      <c r="B1296">
        <v>10041</v>
      </c>
    </row>
    <row r="1297" spans="1:2" x14ac:dyDescent="0.25">
      <c r="A1297" s="22" t="s">
        <v>957</v>
      </c>
      <c r="B1297">
        <v>4030</v>
      </c>
    </row>
    <row r="1298" spans="1:2" x14ac:dyDescent="0.25">
      <c r="A1298" s="22" t="s">
        <v>1768</v>
      </c>
      <c r="B1298">
        <v>4029</v>
      </c>
    </row>
    <row r="1299" spans="1:2" x14ac:dyDescent="0.25">
      <c r="A1299" s="22" t="s">
        <v>1951</v>
      </c>
      <c r="B1299">
        <v>4027</v>
      </c>
    </row>
    <row r="1300" spans="1:2" x14ac:dyDescent="0.25">
      <c r="A1300" s="22" t="s">
        <v>1928</v>
      </c>
      <c r="B1300">
        <v>2001</v>
      </c>
    </row>
    <row r="1301" spans="1:2" x14ac:dyDescent="0.25">
      <c r="A1301" s="22" t="s">
        <v>397</v>
      </c>
      <c r="B1301">
        <v>50325</v>
      </c>
    </row>
    <row r="1302" spans="1:2" x14ac:dyDescent="0.25">
      <c r="A1302" s="22" t="s">
        <v>1714</v>
      </c>
      <c r="B1302">
        <v>12096</v>
      </c>
    </row>
    <row r="1303" spans="1:2" x14ac:dyDescent="0.25">
      <c r="A1303" s="22" t="s">
        <v>1500</v>
      </c>
      <c r="B1303">
        <v>12095</v>
      </c>
    </row>
    <row r="1304" spans="1:2" x14ac:dyDescent="0.25">
      <c r="A1304" s="22" t="s">
        <v>2914</v>
      </c>
      <c r="B1304">
        <v>2016</v>
      </c>
    </row>
    <row r="1305" spans="1:2" x14ac:dyDescent="0.25">
      <c r="A1305" s="22" t="s">
        <v>2712</v>
      </c>
      <c r="B1305">
        <v>2015</v>
      </c>
    </row>
    <row r="1306" spans="1:2" x14ac:dyDescent="0.25">
      <c r="A1306" s="22" t="s">
        <v>216</v>
      </c>
      <c r="B1306">
        <v>28192</v>
      </c>
    </row>
    <row r="1307" spans="1:2" x14ac:dyDescent="0.25">
      <c r="A1307" s="22" t="s">
        <v>1916</v>
      </c>
      <c r="B1307">
        <v>2016</v>
      </c>
    </row>
    <row r="1308" spans="1:2" x14ac:dyDescent="0.25">
      <c r="A1308" s="22" t="s">
        <v>1890</v>
      </c>
      <c r="B1308">
        <v>2012</v>
      </c>
    </row>
    <row r="1309" spans="1:2" x14ac:dyDescent="0.25">
      <c r="A1309" s="22" t="s">
        <v>1168</v>
      </c>
      <c r="B1309">
        <v>6027</v>
      </c>
    </row>
    <row r="1310" spans="1:2" x14ac:dyDescent="0.25">
      <c r="A1310" s="22" t="s">
        <v>1068</v>
      </c>
      <c r="B1310">
        <v>4018</v>
      </c>
    </row>
    <row r="1311" spans="1:2" x14ac:dyDescent="0.25">
      <c r="A1311" s="22" t="s">
        <v>1427</v>
      </c>
      <c r="B1311">
        <v>2013</v>
      </c>
    </row>
    <row r="1312" spans="1:2" x14ac:dyDescent="0.25">
      <c r="A1312" s="22" t="s">
        <v>2378</v>
      </c>
      <c r="B1312">
        <v>2018</v>
      </c>
    </row>
    <row r="1313" spans="1:2" x14ac:dyDescent="0.25">
      <c r="A1313" s="22" t="s">
        <v>2742</v>
      </c>
      <c r="B1313">
        <v>2019</v>
      </c>
    </row>
    <row r="1314" spans="1:2" x14ac:dyDescent="0.25">
      <c r="A1314" s="22" t="s">
        <v>1486</v>
      </c>
      <c r="B1314">
        <v>4021</v>
      </c>
    </row>
    <row r="1315" spans="1:2" x14ac:dyDescent="0.25">
      <c r="A1315" s="22" t="s">
        <v>1022</v>
      </c>
      <c r="B1315">
        <v>2007</v>
      </c>
    </row>
    <row r="1316" spans="1:2" x14ac:dyDescent="0.25">
      <c r="A1316" s="22" t="s">
        <v>2435</v>
      </c>
      <c r="B1316">
        <v>4015</v>
      </c>
    </row>
    <row r="1317" spans="1:2" x14ac:dyDescent="0.25">
      <c r="A1317" s="22" t="s">
        <v>2053</v>
      </c>
      <c r="B1317">
        <v>10052</v>
      </c>
    </row>
    <row r="1318" spans="1:2" x14ac:dyDescent="0.25">
      <c r="A1318" s="22" t="s">
        <v>1704</v>
      </c>
      <c r="B1318">
        <v>8036</v>
      </c>
    </row>
    <row r="1319" spans="1:2" x14ac:dyDescent="0.25">
      <c r="A1319" s="22" t="s">
        <v>516</v>
      </c>
      <c r="B1319">
        <v>4019</v>
      </c>
    </row>
    <row r="1320" spans="1:2" x14ac:dyDescent="0.25">
      <c r="A1320" s="22" t="s">
        <v>154</v>
      </c>
      <c r="B1320">
        <v>6023</v>
      </c>
    </row>
    <row r="1321" spans="1:2" x14ac:dyDescent="0.25">
      <c r="A1321" s="22" t="s">
        <v>547</v>
      </c>
      <c r="B1321">
        <v>6003</v>
      </c>
    </row>
    <row r="1322" spans="1:2" x14ac:dyDescent="0.25">
      <c r="A1322" s="22" t="s">
        <v>2065</v>
      </c>
      <c r="B1322">
        <v>4003</v>
      </c>
    </row>
    <row r="1323" spans="1:2" x14ac:dyDescent="0.25">
      <c r="A1323" s="22" t="s">
        <v>978</v>
      </c>
      <c r="B1323">
        <v>6017</v>
      </c>
    </row>
    <row r="1324" spans="1:2" x14ac:dyDescent="0.25">
      <c r="A1324" s="22" t="s">
        <v>689</v>
      </c>
      <c r="B1324">
        <v>2004</v>
      </c>
    </row>
    <row r="1325" spans="1:2" x14ac:dyDescent="0.25">
      <c r="A1325" s="22" t="s">
        <v>1213</v>
      </c>
      <c r="B1325">
        <v>1999</v>
      </c>
    </row>
    <row r="1326" spans="1:2" x14ac:dyDescent="0.25">
      <c r="A1326" s="22" t="s">
        <v>1648</v>
      </c>
      <c r="B1326">
        <v>2009</v>
      </c>
    </row>
    <row r="1327" spans="1:2" x14ac:dyDescent="0.25">
      <c r="A1327" s="22" t="s">
        <v>2628</v>
      </c>
      <c r="B1327">
        <v>2000</v>
      </c>
    </row>
    <row r="1328" spans="1:2" x14ac:dyDescent="0.25">
      <c r="A1328" s="22" t="s">
        <v>455</v>
      </c>
      <c r="B1328">
        <v>4005</v>
      </c>
    </row>
    <row r="1329" spans="1:2" x14ac:dyDescent="0.25">
      <c r="A1329" s="22" t="s">
        <v>925</v>
      </c>
      <c r="B1329">
        <v>12081</v>
      </c>
    </row>
    <row r="1330" spans="1:2" x14ac:dyDescent="0.25">
      <c r="A1330" s="22" t="s">
        <v>1069</v>
      </c>
      <c r="B1330">
        <v>6044</v>
      </c>
    </row>
    <row r="1331" spans="1:2" x14ac:dyDescent="0.25">
      <c r="A1331" s="22" t="s">
        <v>684</v>
      </c>
      <c r="B1331">
        <v>4031</v>
      </c>
    </row>
    <row r="1332" spans="1:2" x14ac:dyDescent="0.25">
      <c r="A1332" s="22" t="s">
        <v>3071</v>
      </c>
      <c r="B1332">
        <v>2016</v>
      </c>
    </row>
    <row r="1333" spans="1:2" x14ac:dyDescent="0.25">
      <c r="A1333" s="22" t="s">
        <v>1960</v>
      </c>
      <c r="B1333">
        <v>4027</v>
      </c>
    </row>
    <row r="1334" spans="1:2" x14ac:dyDescent="0.25">
      <c r="A1334" s="22" t="s">
        <v>313</v>
      </c>
      <c r="B1334">
        <v>14094</v>
      </c>
    </row>
    <row r="1335" spans="1:2" x14ac:dyDescent="0.25">
      <c r="A1335" s="22" t="s">
        <v>2935</v>
      </c>
      <c r="B1335">
        <v>2012</v>
      </c>
    </row>
    <row r="1336" spans="1:2" x14ac:dyDescent="0.25">
      <c r="A1336" s="22" t="s">
        <v>2843</v>
      </c>
      <c r="B1336">
        <v>2015</v>
      </c>
    </row>
    <row r="1337" spans="1:2" x14ac:dyDescent="0.25">
      <c r="A1337" s="22" t="s">
        <v>258</v>
      </c>
      <c r="B1337">
        <v>8064</v>
      </c>
    </row>
    <row r="1338" spans="1:2" x14ac:dyDescent="0.25">
      <c r="A1338" s="22" t="s">
        <v>170</v>
      </c>
      <c r="B1338">
        <v>6056</v>
      </c>
    </row>
    <row r="1339" spans="1:2" x14ac:dyDescent="0.25">
      <c r="A1339" s="22" t="s">
        <v>1052</v>
      </c>
      <c r="B1339">
        <v>14124</v>
      </c>
    </row>
    <row r="1340" spans="1:2" x14ac:dyDescent="0.25">
      <c r="A1340" s="22" t="s">
        <v>1804</v>
      </c>
      <c r="B1340">
        <v>2017</v>
      </c>
    </row>
    <row r="1341" spans="1:2" x14ac:dyDescent="0.25">
      <c r="A1341" s="22" t="s">
        <v>2339</v>
      </c>
      <c r="B1341">
        <v>2016</v>
      </c>
    </row>
    <row r="1342" spans="1:2" x14ac:dyDescent="0.25">
      <c r="A1342" s="22" t="s">
        <v>2665</v>
      </c>
      <c r="B1342">
        <v>6051</v>
      </c>
    </row>
    <row r="1343" spans="1:2" x14ac:dyDescent="0.25">
      <c r="A1343" s="22" t="s">
        <v>1759</v>
      </c>
      <c r="B1343">
        <v>4033</v>
      </c>
    </row>
    <row r="1344" spans="1:2" x14ac:dyDescent="0.25">
      <c r="A1344" s="22" t="s">
        <v>3061</v>
      </c>
      <c r="B1344">
        <v>2015</v>
      </c>
    </row>
    <row r="1345" spans="1:2" x14ac:dyDescent="0.25">
      <c r="A1345" s="22" t="s">
        <v>2222</v>
      </c>
      <c r="B1345">
        <v>2010</v>
      </c>
    </row>
    <row r="1346" spans="1:2" x14ac:dyDescent="0.25">
      <c r="A1346" s="22" t="s">
        <v>1557</v>
      </c>
      <c r="B1346">
        <v>6029</v>
      </c>
    </row>
    <row r="1347" spans="1:2" x14ac:dyDescent="0.25">
      <c r="A1347" s="22" t="s">
        <v>1163</v>
      </c>
      <c r="B1347">
        <v>2016</v>
      </c>
    </row>
    <row r="1348" spans="1:2" x14ac:dyDescent="0.25">
      <c r="A1348" s="22" t="s">
        <v>1605</v>
      </c>
      <c r="B1348">
        <v>2011</v>
      </c>
    </row>
    <row r="1349" spans="1:2" x14ac:dyDescent="0.25">
      <c r="A1349" s="22" t="s">
        <v>927</v>
      </c>
      <c r="B1349">
        <v>12079</v>
      </c>
    </row>
    <row r="1350" spans="1:2" x14ac:dyDescent="0.25">
      <c r="A1350" s="22" t="s">
        <v>719</v>
      </c>
      <c r="B1350">
        <v>6031</v>
      </c>
    </row>
    <row r="1351" spans="1:2" x14ac:dyDescent="0.25">
      <c r="A1351" s="22" t="s">
        <v>819</v>
      </c>
      <c r="B1351">
        <v>4022</v>
      </c>
    </row>
    <row r="1352" spans="1:2" x14ac:dyDescent="0.25">
      <c r="A1352" s="22" t="s">
        <v>571</v>
      </c>
      <c r="B1352">
        <v>10064</v>
      </c>
    </row>
    <row r="1353" spans="1:2" x14ac:dyDescent="0.25">
      <c r="A1353" s="22" t="s">
        <v>2026</v>
      </c>
      <c r="B1353">
        <v>16092</v>
      </c>
    </row>
    <row r="1354" spans="1:2" x14ac:dyDescent="0.25">
      <c r="A1354" s="22" t="s">
        <v>2491</v>
      </c>
      <c r="B1354">
        <v>2011</v>
      </c>
    </row>
    <row r="1355" spans="1:2" x14ac:dyDescent="0.25">
      <c r="A1355" s="22" t="s">
        <v>951</v>
      </c>
      <c r="B1355">
        <v>16109</v>
      </c>
    </row>
    <row r="1356" spans="1:2" x14ac:dyDescent="0.25">
      <c r="A1356" s="22" t="s">
        <v>1447</v>
      </c>
      <c r="B1356">
        <v>4026</v>
      </c>
    </row>
    <row r="1357" spans="1:2" x14ac:dyDescent="0.25">
      <c r="A1357" s="22" t="s">
        <v>2034</v>
      </c>
      <c r="B1357">
        <v>6028</v>
      </c>
    </row>
    <row r="1358" spans="1:2" x14ac:dyDescent="0.25">
      <c r="A1358" s="22" t="s">
        <v>2513</v>
      </c>
      <c r="B1358">
        <v>2014</v>
      </c>
    </row>
    <row r="1359" spans="1:2" x14ac:dyDescent="0.25">
      <c r="A1359" s="22" t="s">
        <v>874</v>
      </c>
      <c r="B1359">
        <v>22171</v>
      </c>
    </row>
    <row r="1360" spans="1:2" x14ac:dyDescent="0.25">
      <c r="A1360" s="22" t="s">
        <v>573</v>
      </c>
      <c r="B1360">
        <v>12101</v>
      </c>
    </row>
    <row r="1361" spans="1:2" x14ac:dyDescent="0.25">
      <c r="A1361" s="22" t="s">
        <v>1195</v>
      </c>
      <c r="B1361">
        <v>4035</v>
      </c>
    </row>
    <row r="1362" spans="1:2" x14ac:dyDescent="0.25">
      <c r="A1362" s="22" t="s">
        <v>1307</v>
      </c>
      <c r="B1362">
        <v>2015</v>
      </c>
    </row>
    <row r="1363" spans="1:2" x14ac:dyDescent="0.25">
      <c r="A1363" s="22" t="s">
        <v>1592</v>
      </c>
      <c r="B1363">
        <v>4012</v>
      </c>
    </row>
    <row r="1364" spans="1:2" x14ac:dyDescent="0.25">
      <c r="A1364" s="22" t="s">
        <v>2643</v>
      </c>
      <c r="B1364">
        <v>2012</v>
      </c>
    </row>
    <row r="1365" spans="1:2" x14ac:dyDescent="0.25">
      <c r="A1365" s="22" t="s">
        <v>2408</v>
      </c>
      <c r="B1365">
        <v>4017</v>
      </c>
    </row>
    <row r="1366" spans="1:2" x14ac:dyDescent="0.25">
      <c r="A1366" s="22" t="s">
        <v>3039</v>
      </c>
      <c r="B1366">
        <v>2013</v>
      </c>
    </row>
    <row r="1367" spans="1:2" x14ac:dyDescent="0.25">
      <c r="A1367" s="22" t="s">
        <v>2264</v>
      </c>
      <c r="B1367">
        <v>1998</v>
      </c>
    </row>
    <row r="1368" spans="1:2" x14ac:dyDescent="0.25">
      <c r="A1368" s="22" t="s">
        <v>710</v>
      </c>
      <c r="B1368">
        <v>16060</v>
      </c>
    </row>
    <row r="1369" spans="1:2" x14ac:dyDescent="0.25">
      <c r="A1369" s="22" t="s">
        <v>2096</v>
      </c>
      <c r="B1369">
        <v>2008</v>
      </c>
    </row>
    <row r="1370" spans="1:2" x14ac:dyDescent="0.25">
      <c r="A1370" s="22" t="s">
        <v>2613</v>
      </c>
      <c r="B1370">
        <v>2013</v>
      </c>
    </row>
    <row r="1371" spans="1:2" x14ac:dyDescent="0.25">
      <c r="A1371" s="22" t="s">
        <v>663</v>
      </c>
      <c r="B1371">
        <v>10084</v>
      </c>
    </row>
    <row r="1372" spans="1:2" x14ac:dyDescent="0.25">
      <c r="A1372" s="22" t="s">
        <v>1745</v>
      </c>
      <c r="B1372">
        <v>2019</v>
      </c>
    </row>
    <row r="1373" spans="1:2" x14ac:dyDescent="0.25">
      <c r="A1373" s="22" t="s">
        <v>3041</v>
      </c>
      <c r="B1373">
        <v>2003</v>
      </c>
    </row>
    <row r="1374" spans="1:2" x14ac:dyDescent="0.25">
      <c r="A1374" s="22" t="s">
        <v>344</v>
      </c>
      <c r="B1374">
        <v>20146</v>
      </c>
    </row>
    <row r="1375" spans="1:2" x14ac:dyDescent="0.25">
      <c r="A1375" s="22" t="s">
        <v>1681</v>
      </c>
      <c r="B1375">
        <v>8058</v>
      </c>
    </row>
    <row r="1376" spans="1:2" x14ac:dyDescent="0.25">
      <c r="A1376" s="22" t="s">
        <v>1690</v>
      </c>
      <c r="B1376">
        <v>4010</v>
      </c>
    </row>
    <row r="1377" spans="1:2" x14ac:dyDescent="0.25">
      <c r="A1377" s="22" t="s">
        <v>2347</v>
      </c>
      <c r="B1377">
        <v>2014</v>
      </c>
    </row>
    <row r="1378" spans="1:2" x14ac:dyDescent="0.25">
      <c r="A1378" s="22" t="s">
        <v>2117</v>
      </c>
      <c r="B1378">
        <v>2015</v>
      </c>
    </row>
    <row r="1379" spans="1:2" x14ac:dyDescent="0.25">
      <c r="A1379" s="22" t="s">
        <v>979</v>
      </c>
      <c r="B1379">
        <v>4032</v>
      </c>
    </row>
    <row r="1380" spans="1:2" x14ac:dyDescent="0.25">
      <c r="A1380" s="22" t="s">
        <v>562</v>
      </c>
      <c r="B1380">
        <v>8059</v>
      </c>
    </row>
    <row r="1381" spans="1:2" x14ac:dyDescent="0.25">
      <c r="A1381" s="22" t="s">
        <v>490</v>
      </c>
      <c r="B1381">
        <v>18143</v>
      </c>
    </row>
    <row r="1382" spans="1:2" x14ac:dyDescent="0.25">
      <c r="A1382" s="22" t="s">
        <v>1577</v>
      </c>
      <c r="B1382">
        <v>4035</v>
      </c>
    </row>
    <row r="1383" spans="1:2" x14ac:dyDescent="0.25">
      <c r="A1383" s="22" t="s">
        <v>2709</v>
      </c>
      <c r="B1383">
        <v>2016</v>
      </c>
    </row>
    <row r="1384" spans="1:2" x14ac:dyDescent="0.25">
      <c r="A1384" s="22" t="s">
        <v>2813</v>
      </c>
      <c r="B1384">
        <v>2018</v>
      </c>
    </row>
    <row r="1385" spans="1:2" x14ac:dyDescent="0.25">
      <c r="A1385" s="22" t="s">
        <v>1758</v>
      </c>
      <c r="B1385">
        <v>4032</v>
      </c>
    </row>
    <row r="1386" spans="1:2" x14ac:dyDescent="0.25">
      <c r="A1386" s="22" t="s">
        <v>3013</v>
      </c>
      <c r="B1386">
        <v>2019</v>
      </c>
    </row>
    <row r="1387" spans="1:2" x14ac:dyDescent="0.25">
      <c r="A1387" s="22" t="s">
        <v>325</v>
      </c>
      <c r="B1387">
        <v>4033</v>
      </c>
    </row>
    <row r="1388" spans="1:2" x14ac:dyDescent="0.25">
      <c r="A1388" s="22" t="s">
        <v>1793</v>
      </c>
      <c r="B1388">
        <v>4034</v>
      </c>
    </row>
    <row r="1389" spans="1:2" x14ac:dyDescent="0.25">
      <c r="A1389" s="22" t="s">
        <v>779</v>
      </c>
      <c r="B1389">
        <v>6054</v>
      </c>
    </row>
    <row r="1390" spans="1:2" x14ac:dyDescent="0.25">
      <c r="A1390" s="22" t="s">
        <v>2620</v>
      </c>
      <c r="B1390">
        <v>2017</v>
      </c>
    </row>
    <row r="1391" spans="1:2" x14ac:dyDescent="0.25">
      <c r="A1391" s="22" t="s">
        <v>609</v>
      </c>
      <c r="B1391">
        <v>2018</v>
      </c>
    </row>
    <row r="1392" spans="1:2" x14ac:dyDescent="0.25">
      <c r="A1392" s="22" t="s">
        <v>590</v>
      </c>
      <c r="B1392">
        <v>16110</v>
      </c>
    </row>
    <row r="1393" spans="1:2" x14ac:dyDescent="0.25">
      <c r="A1393" s="22" t="s">
        <v>1094</v>
      </c>
      <c r="B1393">
        <v>14101</v>
      </c>
    </row>
    <row r="1394" spans="1:2" x14ac:dyDescent="0.25">
      <c r="A1394" s="22" t="s">
        <v>493</v>
      </c>
      <c r="B1394">
        <v>10082</v>
      </c>
    </row>
    <row r="1395" spans="1:2" x14ac:dyDescent="0.25">
      <c r="A1395" s="22" t="s">
        <v>441</v>
      </c>
      <c r="B1395">
        <v>18153</v>
      </c>
    </row>
    <row r="1396" spans="1:2" x14ac:dyDescent="0.25">
      <c r="A1396" s="22" t="s">
        <v>679</v>
      </c>
      <c r="B1396">
        <v>2017</v>
      </c>
    </row>
    <row r="1397" spans="1:2" x14ac:dyDescent="0.25">
      <c r="A1397" s="22" t="s">
        <v>1541</v>
      </c>
      <c r="B1397">
        <v>2018</v>
      </c>
    </row>
    <row r="1398" spans="1:2" x14ac:dyDescent="0.25">
      <c r="A1398" s="22" t="s">
        <v>1712</v>
      </c>
      <c r="B1398">
        <v>14101</v>
      </c>
    </row>
    <row r="1399" spans="1:2" x14ac:dyDescent="0.25">
      <c r="A1399" s="22" t="s">
        <v>2134</v>
      </c>
      <c r="B1399">
        <v>8035</v>
      </c>
    </row>
    <row r="1400" spans="1:2" x14ac:dyDescent="0.25">
      <c r="A1400" s="22" t="s">
        <v>875</v>
      </c>
      <c r="B1400">
        <v>20142</v>
      </c>
    </row>
    <row r="1401" spans="1:2" x14ac:dyDescent="0.25">
      <c r="A1401" s="22" t="s">
        <v>111</v>
      </c>
      <c r="B1401">
        <v>6037</v>
      </c>
    </row>
    <row r="1402" spans="1:2" x14ac:dyDescent="0.25">
      <c r="A1402" s="22" t="s">
        <v>1718</v>
      </c>
      <c r="B1402">
        <v>6034</v>
      </c>
    </row>
    <row r="1403" spans="1:2" x14ac:dyDescent="0.25">
      <c r="A1403" s="22" t="s">
        <v>162</v>
      </c>
      <c r="B1403">
        <v>4024</v>
      </c>
    </row>
    <row r="1404" spans="1:2" x14ac:dyDescent="0.25">
      <c r="A1404" s="22" t="s">
        <v>1991</v>
      </c>
      <c r="B1404">
        <v>2013</v>
      </c>
    </row>
    <row r="1405" spans="1:2" x14ac:dyDescent="0.25">
      <c r="A1405" s="22" t="s">
        <v>267</v>
      </c>
      <c r="B1405">
        <v>4014</v>
      </c>
    </row>
    <row r="1406" spans="1:2" x14ac:dyDescent="0.25">
      <c r="A1406" s="22" t="s">
        <v>1336</v>
      </c>
      <c r="B1406">
        <v>4021</v>
      </c>
    </row>
    <row r="1407" spans="1:2" x14ac:dyDescent="0.25">
      <c r="A1407" s="22" t="s">
        <v>567</v>
      </c>
      <c r="B1407">
        <v>2014</v>
      </c>
    </row>
    <row r="1408" spans="1:2" x14ac:dyDescent="0.25">
      <c r="A1408" s="22" t="s">
        <v>600</v>
      </c>
      <c r="B1408">
        <v>22137</v>
      </c>
    </row>
    <row r="1409" spans="1:2" x14ac:dyDescent="0.25">
      <c r="A1409" s="22" t="s">
        <v>666</v>
      </c>
      <c r="B1409">
        <v>6037</v>
      </c>
    </row>
    <row r="1410" spans="1:2" x14ac:dyDescent="0.25">
      <c r="A1410" s="22" t="s">
        <v>1826</v>
      </c>
      <c r="B1410">
        <v>2009</v>
      </c>
    </row>
    <row r="1411" spans="1:2" x14ac:dyDescent="0.25">
      <c r="A1411" s="22" t="s">
        <v>1550</v>
      </c>
      <c r="B1411">
        <v>2012</v>
      </c>
    </row>
    <row r="1412" spans="1:2" x14ac:dyDescent="0.25">
      <c r="A1412" s="22" t="s">
        <v>2810</v>
      </c>
      <c r="B1412">
        <v>2013</v>
      </c>
    </row>
    <row r="1413" spans="1:2" x14ac:dyDescent="0.25">
      <c r="A1413" s="22" t="s">
        <v>1024</v>
      </c>
      <c r="B1413">
        <v>4022</v>
      </c>
    </row>
    <row r="1414" spans="1:2" x14ac:dyDescent="0.25">
      <c r="A1414" s="22" t="s">
        <v>994</v>
      </c>
      <c r="B1414">
        <v>6034</v>
      </c>
    </row>
    <row r="1415" spans="1:2" x14ac:dyDescent="0.25">
      <c r="A1415" s="22" t="s">
        <v>160</v>
      </c>
      <c r="B1415">
        <v>8051</v>
      </c>
    </row>
    <row r="1416" spans="1:2" x14ac:dyDescent="0.25">
      <c r="A1416" s="22" t="s">
        <v>1782</v>
      </c>
      <c r="B1416">
        <v>6035</v>
      </c>
    </row>
    <row r="1417" spans="1:2" x14ac:dyDescent="0.25">
      <c r="A1417" s="22" t="s">
        <v>1454</v>
      </c>
      <c r="B1417">
        <v>6025</v>
      </c>
    </row>
    <row r="1418" spans="1:2" x14ac:dyDescent="0.25">
      <c r="A1418" s="22" t="s">
        <v>2728</v>
      </c>
      <c r="B1418">
        <v>2010</v>
      </c>
    </row>
    <row r="1419" spans="1:2" x14ac:dyDescent="0.25">
      <c r="A1419" s="22" t="s">
        <v>289</v>
      </c>
      <c r="B1419">
        <v>24181</v>
      </c>
    </row>
    <row r="1420" spans="1:2" x14ac:dyDescent="0.25">
      <c r="A1420" s="22" t="s">
        <v>73</v>
      </c>
      <c r="B1420">
        <v>10066</v>
      </c>
    </row>
    <row r="1421" spans="1:2" x14ac:dyDescent="0.25">
      <c r="A1421" s="22" t="s">
        <v>2493</v>
      </c>
      <c r="B1421">
        <v>4030</v>
      </c>
    </row>
    <row r="1422" spans="1:2" x14ac:dyDescent="0.25">
      <c r="A1422" s="22" t="s">
        <v>444</v>
      </c>
      <c r="B1422">
        <v>8047</v>
      </c>
    </row>
    <row r="1423" spans="1:2" x14ac:dyDescent="0.25">
      <c r="A1423" s="22" t="s">
        <v>844</v>
      </c>
      <c r="B1423">
        <v>20121</v>
      </c>
    </row>
    <row r="1424" spans="1:2" x14ac:dyDescent="0.25">
      <c r="A1424" s="22" t="s">
        <v>322</v>
      </c>
      <c r="B1424">
        <v>12098</v>
      </c>
    </row>
    <row r="1425" spans="1:2" x14ac:dyDescent="0.25">
      <c r="A1425" s="22" t="s">
        <v>1340</v>
      </c>
      <c r="B1425">
        <v>2014</v>
      </c>
    </row>
    <row r="1426" spans="1:2" x14ac:dyDescent="0.25">
      <c r="A1426" s="22" t="s">
        <v>396</v>
      </c>
      <c r="B1426">
        <v>28236</v>
      </c>
    </row>
    <row r="1427" spans="1:2" x14ac:dyDescent="0.25">
      <c r="A1427" s="22" t="s">
        <v>825</v>
      </c>
      <c r="B1427">
        <v>8062</v>
      </c>
    </row>
    <row r="1428" spans="1:2" x14ac:dyDescent="0.25">
      <c r="A1428" s="22" t="s">
        <v>1989</v>
      </c>
      <c r="B1428">
        <v>10056</v>
      </c>
    </row>
    <row r="1429" spans="1:2" x14ac:dyDescent="0.25">
      <c r="A1429" s="22" t="s">
        <v>2446</v>
      </c>
      <c r="B1429">
        <v>2019</v>
      </c>
    </row>
    <row r="1430" spans="1:2" x14ac:dyDescent="0.25">
      <c r="A1430" s="22" t="s">
        <v>383</v>
      </c>
      <c r="B1430">
        <v>8043</v>
      </c>
    </row>
    <row r="1431" spans="1:2" x14ac:dyDescent="0.25">
      <c r="A1431" s="22" t="s">
        <v>725</v>
      </c>
      <c r="B1431">
        <v>2019</v>
      </c>
    </row>
    <row r="1432" spans="1:2" x14ac:dyDescent="0.25">
      <c r="A1432" s="22" t="s">
        <v>2343</v>
      </c>
      <c r="B1432">
        <v>6035</v>
      </c>
    </row>
    <row r="1433" spans="1:2" x14ac:dyDescent="0.25">
      <c r="A1433" s="22" t="s">
        <v>2155</v>
      </c>
      <c r="B1433">
        <v>2010</v>
      </c>
    </row>
    <row r="1434" spans="1:2" x14ac:dyDescent="0.25">
      <c r="A1434" s="22" t="s">
        <v>1356</v>
      </c>
      <c r="B1434">
        <v>2009</v>
      </c>
    </row>
    <row r="1435" spans="1:2" x14ac:dyDescent="0.25">
      <c r="A1435" s="22" t="s">
        <v>3073</v>
      </c>
      <c r="B1435">
        <v>2007</v>
      </c>
    </row>
    <row r="1436" spans="1:2" x14ac:dyDescent="0.25">
      <c r="A1436" s="22" t="s">
        <v>2755</v>
      </c>
      <c r="B1436">
        <v>2013</v>
      </c>
    </row>
    <row r="1437" spans="1:2" x14ac:dyDescent="0.25">
      <c r="A1437" s="22" t="s">
        <v>583</v>
      </c>
      <c r="B1437">
        <v>10057</v>
      </c>
    </row>
    <row r="1438" spans="1:2" x14ac:dyDescent="0.25">
      <c r="A1438" s="22" t="s">
        <v>767</v>
      </c>
      <c r="B1438">
        <v>8027</v>
      </c>
    </row>
    <row r="1439" spans="1:2" x14ac:dyDescent="0.25">
      <c r="A1439" s="22" t="s">
        <v>305</v>
      </c>
      <c r="B1439">
        <v>2010</v>
      </c>
    </row>
    <row r="1440" spans="1:2" x14ac:dyDescent="0.25">
      <c r="A1440" s="22" t="s">
        <v>2377</v>
      </c>
      <c r="B1440">
        <v>4007</v>
      </c>
    </row>
    <row r="1441" spans="1:2" x14ac:dyDescent="0.25">
      <c r="A1441" s="22" t="s">
        <v>2315</v>
      </c>
      <c r="B1441">
        <v>4013</v>
      </c>
    </row>
    <row r="1442" spans="1:2" x14ac:dyDescent="0.25">
      <c r="A1442" s="22" t="s">
        <v>2534</v>
      </c>
      <c r="B1442">
        <v>2011</v>
      </c>
    </row>
    <row r="1443" spans="1:2" x14ac:dyDescent="0.25">
      <c r="A1443" s="22" t="s">
        <v>279</v>
      </c>
      <c r="B1443">
        <v>6054</v>
      </c>
    </row>
    <row r="1444" spans="1:2" x14ac:dyDescent="0.25">
      <c r="A1444" s="22" t="s">
        <v>2518</v>
      </c>
      <c r="B1444">
        <v>2010</v>
      </c>
    </row>
    <row r="1445" spans="1:2" x14ac:dyDescent="0.25">
      <c r="A1445" s="22" t="s">
        <v>2507</v>
      </c>
      <c r="B1445">
        <v>2014</v>
      </c>
    </row>
    <row r="1446" spans="1:2" x14ac:dyDescent="0.25">
      <c r="A1446" s="22" t="s">
        <v>857</v>
      </c>
      <c r="B1446">
        <v>4031</v>
      </c>
    </row>
    <row r="1447" spans="1:2" x14ac:dyDescent="0.25">
      <c r="A1447" s="22" t="s">
        <v>548</v>
      </c>
      <c r="B1447">
        <v>4034</v>
      </c>
    </row>
    <row r="1448" spans="1:2" x14ac:dyDescent="0.25">
      <c r="A1448" s="22" t="s">
        <v>1399</v>
      </c>
      <c r="B1448">
        <v>10079</v>
      </c>
    </row>
    <row r="1449" spans="1:2" x14ac:dyDescent="0.25">
      <c r="A1449" s="22" t="s">
        <v>1766</v>
      </c>
      <c r="B1449">
        <v>4029</v>
      </c>
    </row>
    <row r="1450" spans="1:2" x14ac:dyDescent="0.25">
      <c r="A1450" s="22" t="s">
        <v>802</v>
      </c>
      <c r="B1450">
        <v>10080</v>
      </c>
    </row>
    <row r="1451" spans="1:2" x14ac:dyDescent="0.25">
      <c r="A1451" s="22" t="s">
        <v>581</v>
      </c>
      <c r="B1451">
        <v>2015</v>
      </c>
    </row>
    <row r="1452" spans="1:2" x14ac:dyDescent="0.25">
      <c r="A1452" s="22" t="s">
        <v>401</v>
      </c>
      <c r="B1452">
        <v>10076</v>
      </c>
    </row>
    <row r="1453" spans="1:2" x14ac:dyDescent="0.25">
      <c r="A1453" s="22" t="s">
        <v>1355</v>
      </c>
      <c r="B1453">
        <v>6040</v>
      </c>
    </row>
    <row r="1454" spans="1:2" x14ac:dyDescent="0.25">
      <c r="A1454" s="22" t="s">
        <v>1527</v>
      </c>
      <c r="B1454">
        <v>4029</v>
      </c>
    </row>
    <row r="1455" spans="1:2" x14ac:dyDescent="0.25">
      <c r="A1455" s="22" t="s">
        <v>884</v>
      </c>
      <c r="B1455">
        <v>4028</v>
      </c>
    </row>
    <row r="1456" spans="1:2" x14ac:dyDescent="0.25">
      <c r="A1456" s="22" t="s">
        <v>2022</v>
      </c>
      <c r="B1456">
        <v>6043</v>
      </c>
    </row>
    <row r="1457" spans="1:2" x14ac:dyDescent="0.25">
      <c r="A1457" s="22" t="s">
        <v>330</v>
      </c>
      <c r="B1457">
        <v>2017</v>
      </c>
    </row>
    <row r="1458" spans="1:2" x14ac:dyDescent="0.25">
      <c r="A1458" s="22" t="s">
        <v>642</v>
      </c>
      <c r="B1458">
        <v>4019</v>
      </c>
    </row>
    <row r="1459" spans="1:2" x14ac:dyDescent="0.25">
      <c r="A1459" s="22" t="s">
        <v>2321</v>
      </c>
      <c r="B1459">
        <v>2001</v>
      </c>
    </row>
    <row r="1460" spans="1:2" x14ac:dyDescent="0.25">
      <c r="A1460" s="22" t="s">
        <v>2542</v>
      </c>
      <c r="B1460">
        <v>2003</v>
      </c>
    </row>
    <row r="1461" spans="1:2" x14ac:dyDescent="0.25">
      <c r="A1461" s="22" t="s">
        <v>1853</v>
      </c>
      <c r="B1461">
        <v>2007</v>
      </c>
    </row>
    <row r="1462" spans="1:2" x14ac:dyDescent="0.25">
      <c r="A1462" s="22" t="s">
        <v>1019</v>
      </c>
      <c r="B1462">
        <v>4020</v>
      </c>
    </row>
    <row r="1463" spans="1:2" x14ac:dyDescent="0.25">
      <c r="A1463" s="22" t="s">
        <v>2148</v>
      </c>
      <c r="B1463">
        <v>4011</v>
      </c>
    </row>
    <row r="1464" spans="1:2" x14ac:dyDescent="0.25">
      <c r="A1464" s="22" t="s">
        <v>1845</v>
      </c>
      <c r="B1464">
        <v>2008</v>
      </c>
    </row>
    <row r="1465" spans="1:2" x14ac:dyDescent="0.25">
      <c r="A1465" s="22" t="s">
        <v>1942</v>
      </c>
      <c r="B1465">
        <v>10054</v>
      </c>
    </row>
    <row r="1466" spans="1:2" x14ac:dyDescent="0.25">
      <c r="A1466" s="22" t="s">
        <v>2731</v>
      </c>
      <c r="B1466">
        <v>2012</v>
      </c>
    </row>
    <row r="1467" spans="1:2" x14ac:dyDescent="0.25">
      <c r="A1467" s="22" t="s">
        <v>1553</v>
      </c>
      <c r="B1467">
        <v>2013</v>
      </c>
    </row>
    <row r="1468" spans="1:2" x14ac:dyDescent="0.25">
      <c r="A1468" s="22" t="s">
        <v>772</v>
      </c>
      <c r="B1468">
        <v>2008</v>
      </c>
    </row>
    <row r="1469" spans="1:2" x14ac:dyDescent="0.25">
      <c r="A1469" s="22" t="s">
        <v>2191</v>
      </c>
      <c r="B1469">
        <v>2012</v>
      </c>
    </row>
    <row r="1470" spans="1:2" x14ac:dyDescent="0.25">
      <c r="A1470" s="22" t="s">
        <v>2926</v>
      </c>
      <c r="B1470">
        <v>12093</v>
      </c>
    </row>
    <row r="1471" spans="1:2" x14ac:dyDescent="0.25">
      <c r="A1471" s="22" t="s">
        <v>592</v>
      </c>
      <c r="B1471">
        <v>2018</v>
      </c>
    </row>
    <row r="1472" spans="1:2" x14ac:dyDescent="0.25">
      <c r="A1472" s="22" t="s">
        <v>65</v>
      </c>
      <c r="B1472">
        <v>12082</v>
      </c>
    </row>
    <row r="1473" spans="1:2" x14ac:dyDescent="0.25">
      <c r="A1473" s="22" t="s">
        <v>2367</v>
      </c>
      <c r="B1473">
        <v>6052</v>
      </c>
    </row>
    <row r="1474" spans="1:2" x14ac:dyDescent="0.25">
      <c r="A1474" s="22" t="s">
        <v>2754</v>
      </c>
      <c r="B1474">
        <v>2014</v>
      </c>
    </row>
    <row r="1475" spans="1:2" x14ac:dyDescent="0.25">
      <c r="A1475" s="22" t="s">
        <v>3005</v>
      </c>
      <c r="B1475">
        <v>2012</v>
      </c>
    </row>
    <row r="1476" spans="1:2" x14ac:dyDescent="0.25">
      <c r="A1476" s="22" t="s">
        <v>1525</v>
      </c>
      <c r="B1476">
        <v>2013</v>
      </c>
    </row>
    <row r="1477" spans="1:2" x14ac:dyDescent="0.25">
      <c r="A1477" s="22" t="s">
        <v>1335</v>
      </c>
      <c r="B1477">
        <v>2016</v>
      </c>
    </row>
    <row r="1478" spans="1:2" x14ac:dyDescent="0.25">
      <c r="A1478" s="22" t="s">
        <v>1998</v>
      </c>
      <c r="B1478">
        <v>6051</v>
      </c>
    </row>
    <row r="1479" spans="1:2" x14ac:dyDescent="0.25">
      <c r="A1479" s="22" t="s">
        <v>2570</v>
      </c>
      <c r="B1479">
        <v>2015</v>
      </c>
    </row>
    <row r="1480" spans="1:2" x14ac:dyDescent="0.25">
      <c r="A1480" s="22" t="s">
        <v>1460</v>
      </c>
      <c r="B1480">
        <v>2011</v>
      </c>
    </row>
    <row r="1481" spans="1:2" x14ac:dyDescent="0.25">
      <c r="A1481" s="22" t="s">
        <v>2324</v>
      </c>
      <c r="B1481">
        <v>2014</v>
      </c>
    </row>
    <row r="1482" spans="1:2" x14ac:dyDescent="0.25">
      <c r="A1482" s="22" t="s">
        <v>42</v>
      </c>
      <c r="B1482">
        <v>26153</v>
      </c>
    </row>
    <row r="1483" spans="1:2" x14ac:dyDescent="0.25">
      <c r="A1483" s="22" t="s">
        <v>677</v>
      </c>
      <c r="B1483">
        <v>10063</v>
      </c>
    </row>
    <row r="1484" spans="1:2" x14ac:dyDescent="0.25">
      <c r="A1484" s="22" t="s">
        <v>2328</v>
      </c>
      <c r="B1484">
        <v>2011</v>
      </c>
    </row>
    <row r="1485" spans="1:2" x14ac:dyDescent="0.25">
      <c r="A1485" s="22" t="s">
        <v>1100</v>
      </c>
      <c r="B1485">
        <v>2010</v>
      </c>
    </row>
    <row r="1486" spans="1:2" x14ac:dyDescent="0.25">
      <c r="A1486" s="22" t="s">
        <v>1301</v>
      </c>
      <c r="B1486">
        <v>8052</v>
      </c>
    </row>
    <row r="1487" spans="1:2" x14ac:dyDescent="0.25">
      <c r="A1487" s="22" t="s">
        <v>2844</v>
      </c>
      <c r="B1487">
        <v>2018</v>
      </c>
    </row>
    <row r="1488" spans="1:2" x14ac:dyDescent="0.25">
      <c r="A1488" s="22" t="s">
        <v>2126</v>
      </c>
      <c r="B1488">
        <v>2010</v>
      </c>
    </row>
    <row r="1489" spans="1:2" x14ac:dyDescent="0.25">
      <c r="A1489" s="22" t="s">
        <v>2170</v>
      </c>
      <c r="B1489">
        <v>4021</v>
      </c>
    </row>
    <row r="1490" spans="1:2" x14ac:dyDescent="0.25">
      <c r="A1490" s="22" t="s">
        <v>250</v>
      </c>
      <c r="B1490">
        <v>16118</v>
      </c>
    </row>
    <row r="1491" spans="1:2" x14ac:dyDescent="0.25">
      <c r="A1491" s="22" t="s">
        <v>2098</v>
      </c>
      <c r="B1491">
        <v>2012</v>
      </c>
    </row>
    <row r="1492" spans="1:2" x14ac:dyDescent="0.25">
      <c r="A1492" s="22" t="s">
        <v>2552</v>
      </c>
      <c r="B1492">
        <v>2011</v>
      </c>
    </row>
    <row r="1493" spans="1:2" x14ac:dyDescent="0.25">
      <c r="A1493" s="22" t="s">
        <v>1383</v>
      </c>
      <c r="B1493">
        <v>16102</v>
      </c>
    </row>
    <row r="1494" spans="1:2" x14ac:dyDescent="0.25">
      <c r="A1494" s="22" t="s">
        <v>995</v>
      </c>
      <c r="B1494">
        <v>12074</v>
      </c>
    </row>
    <row r="1495" spans="1:2" x14ac:dyDescent="0.25">
      <c r="A1495" s="22" t="s">
        <v>1449</v>
      </c>
      <c r="B1495">
        <v>10060</v>
      </c>
    </row>
    <row r="1496" spans="1:2" x14ac:dyDescent="0.25">
      <c r="A1496" s="22" t="s">
        <v>2271</v>
      </c>
      <c r="B1496">
        <v>4028</v>
      </c>
    </row>
    <row r="1497" spans="1:2" x14ac:dyDescent="0.25">
      <c r="A1497" s="22" t="s">
        <v>1291</v>
      </c>
      <c r="B1497">
        <v>4029</v>
      </c>
    </row>
    <row r="1498" spans="1:2" x14ac:dyDescent="0.25">
      <c r="A1498" s="22" t="s">
        <v>1072</v>
      </c>
      <c r="B1498">
        <v>2013</v>
      </c>
    </row>
    <row r="1499" spans="1:2" x14ac:dyDescent="0.25">
      <c r="A1499" s="22" t="s">
        <v>1796</v>
      </c>
      <c r="B1499">
        <v>6042</v>
      </c>
    </row>
    <row r="1500" spans="1:2" x14ac:dyDescent="0.25">
      <c r="A1500" s="22" t="s">
        <v>2322</v>
      </c>
      <c r="B1500">
        <v>2012</v>
      </c>
    </row>
    <row r="1501" spans="1:2" x14ac:dyDescent="0.25">
      <c r="A1501" s="22" t="s">
        <v>1479</v>
      </c>
      <c r="B1501">
        <v>2016</v>
      </c>
    </row>
    <row r="1502" spans="1:2" x14ac:dyDescent="0.25">
      <c r="A1502" s="22" t="s">
        <v>2707</v>
      </c>
      <c r="B1502">
        <v>2014</v>
      </c>
    </row>
    <row r="1503" spans="1:2" x14ac:dyDescent="0.25">
      <c r="A1503" s="22" t="s">
        <v>841</v>
      </c>
      <c r="B1503">
        <v>2013</v>
      </c>
    </row>
    <row r="1504" spans="1:2" x14ac:dyDescent="0.25">
      <c r="A1504" s="22" t="s">
        <v>2741</v>
      </c>
      <c r="B1504">
        <v>2012</v>
      </c>
    </row>
    <row r="1505" spans="1:2" x14ac:dyDescent="0.25">
      <c r="A1505" s="22" t="s">
        <v>2202</v>
      </c>
      <c r="B1505">
        <v>6025</v>
      </c>
    </row>
    <row r="1506" spans="1:2" x14ac:dyDescent="0.25">
      <c r="A1506" s="22" t="s">
        <v>2840</v>
      </c>
      <c r="B1506">
        <v>2014</v>
      </c>
    </row>
    <row r="1507" spans="1:2" x14ac:dyDescent="0.25">
      <c r="A1507" s="22" t="s">
        <v>558</v>
      </c>
      <c r="B1507">
        <v>2015</v>
      </c>
    </row>
    <row r="1508" spans="1:2" x14ac:dyDescent="0.25">
      <c r="A1508" s="22" t="s">
        <v>3042</v>
      </c>
      <c r="B1508">
        <v>2013</v>
      </c>
    </row>
    <row r="1509" spans="1:2" x14ac:dyDescent="0.25">
      <c r="A1509" s="22" t="s">
        <v>1132</v>
      </c>
      <c r="B1509">
        <v>10068</v>
      </c>
    </row>
    <row r="1510" spans="1:2" x14ac:dyDescent="0.25">
      <c r="A1510" s="22" t="s">
        <v>1674</v>
      </c>
      <c r="B1510">
        <v>6043</v>
      </c>
    </row>
    <row r="1511" spans="1:2" x14ac:dyDescent="0.25">
      <c r="A1511" s="22" t="s">
        <v>784</v>
      </c>
      <c r="B1511">
        <v>4028</v>
      </c>
    </row>
    <row r="1512" spans="1:2" x14ac:dyDescent="0.25">
      <c r="A1512" s="22" t="s">
        <v>1753</v>
      </c>
      <c r="B1512">
        <v>6042</v>
      </c>
    </row>
    <row r="1513" spans="1:2" x14ac:dyDescent="0.25">
      <c r="A1513" s="22" t="s">
        <v>2645</v>
      </c>
      <c r="B1513">
        <v>4028</v>
      </c>
    </row>
    <row r="1514" spans="1:2" x14ac:dyDescent="0.25">
      <c r="A1514" s="22" t="s">
        <v>2764</v>
      </c>
      <c r="B1514">
        <v>2016</v>
      </c>
    </row>
    <row r="1515" spans="1:2" x14ac:dyDescent="0.25">
      <c r="A1515" s="22" t="s">
        <v>1308</v>
      </c>
      <c r="B1515">
        <v>6043</v>
      </c>
    </row>
    <row r="1516" spans="1:2" x14ac:dyDescent="0.25">
      <c r="A1516" s="22" t="s">
        <v>2302</v>
      </c>
      <c r="B1516">
        <v>2015</v>
      </c>
    </row>
    <row r="1517" spans="1:2" x14ac:dyDescent="0.25">
      <c r="A1517" s="22" t="s">
        <v>180</v>
      </c>
      <c r="B1517">
        <v>8057</v>
      </c>
    </row>
    <row r="1518" spans="1:2" x14ac:dyDescent="0.25">
      <c r="A1518" s="22" t="s">
        <v>885</v>
      </c>
      <c r="B1518">
        <v>8058</v>
      </c>
    </row>
    <row r="1519" spans="1:2" x14ac:dyDescent="0.25">
      <c r="A1519" s="22" t="s">
        <v>400</v>
      </c>
      <c r="B1519">
        <v>2015</v>
      </c>
    </row>
    <row r="1520" spans="1:2" x14ac:dyDescent="0.25">
      <c r="A1520" s="22" t="s">
        <v>152</v>
      </c>
      <c r="B1520">
        <v>2010</v>
      </c>
    </row>
    <row r="1521" spans="1:2" x14ac:dyDescent="0.25">
      <c r="A1521" s="22" t="s">
        <v>2274</v>
      </c>
      <c r="B1521">
        <v>4021</v>
      </c>
    </row>
    <row r="1522" spans="1:2" x14ac:dyDescent="0.25">
      <c r="A1522" s="22" t="s">
        <v>3052</v>
      </c>
      <c r="B1522">
        <v>2005</v>
      </c>
    </row>
    <row r="1523" spans="1:2" x14ac:dyDescent="0.25">
      <c r="A1523" s="22" t="s">
        <v>1126</v>
      </c>
      <c r="B1523">
        <v>2015</v>
      </c>
    </row>
    <row r="1524" spans="1:2" x14ac:dyDescent="0.25">
      <c r="A1524" s="22" t="s">
        <v>2724</v>
      </c>
      <c r="B1524">
        <v>2015</v>
      </c>
    </row>
    <row r="1525" spans="1:2" x14ac:dyDescent="0.25">
      <c r="A1525" s="22" t="s">
        <v>176</v>
      </c>
      <c r="B1525">
        <v>2008</v>
      </c>
    </row>
    <row r="1526" spans="1:2" x14ac:dyDescent="0.25">
      <c r="A1526" s="22" t="s">
        <v>2061</v>
      </c>
      <c r="B1526">
        <v>2019</v>
      </c>
    </row>
    <row r="1527" spans="1:2" x14ac:dyDescent="0.25">
      <c r="A1527" s="22" t="s">
        <v>1490</v>
      </c>
      <c r="B1527">
        <v>6042</v>
      </c>
    </row>
    <row r="1528" spans="1:2" x14ac:dyDescent="0.25">
      <c r="A1528" s="22" t="s">
        <v>2681</v>
      </c>
      <c r="B1528">
        <v>2016</v>
      </c>
    </row>
    <row r="1529" spans="1:2" x14ac:dyDescent="0.25">
      <c r="A1529" s="22" t="s">
        <v>1638</v>
      </c>
      <c r="B1529">
        <v>2010</v>
      </c>
    </row>
    <row r="1530" spans="1:2" x14ac:dyDescent="0.25">
      <c r="A1530" s="22" t="s">
        <v>1020</v>
      </c>
      <c r="B1530">
        <v>2010</v>
      </c>
    </row>
    <row r="1531" spans="1:2" x14ac:dyDescent="0.25">
      <c r="A1531" s="22" t="s">
        <v>1739</v>
      </c>
      <c r="B1531">
        <v>2011</v>
      </c>
    </row>
    <row r="1532" spans="1:2" x14ac:dyDescent="0.25">
      <c r="A1532" s="22" t="s">
        <v>2009</v>
      </c>
      <c r="B1532">
        <v>2010</v>
      </c>
    </row>
    <row r="1533" spans="1:2" x14ac:dyDescent="0.25">
      <c r="A1533" s="22" t="s">
        <v>2740</v>
      </c>
      <c r="B1533">
        <v>2013</v>
      </c>
    </row>
    <row r="1534" spans="1:2" x14ac:dyDescent="0.25">
      <c r="A1534" s="22" t="s">
        <v>1881</v>
      </c>
      <c r="B1534">
        <v>10069</v>
      </c>
    </row>
    <row r="1535" spans="1:2" x14ac:dyDescent="0.25">
      <c r="A1535" s="22" t="s">
        <v>1910</v>
      </c>
      <c r="B1535">
        <v>2014</v>
      </c>
    </row>
    <row r="1536" spans="1:2" x14ac:dyDescent="0.25">
      <c r="A1536" s="22" t="s">
        <v>1099</v>
      </c>
      <c r="B1536">
        <v>4037</v>
      </c>
    </row>
    <row r="1537" spans="1:2" x14ac:dyDescent="0.25">
      <c r="A1537" s="22" t="s">
        <v>622</v>
      </c>
      <c r="B1537">
        <v>4037</v>
      </c>
    </row>
    <row r="1538" spans="1:2" x14ac:dyDescent="0.25">
      <c r="A1538" s="22" t="s">
        <v>653</v>
      </c>
      <c r="B1538">
        <v>24162</v>
      </c>
    </row>
    <row r="1539" spans="1:2" x14ac:dyDescent="0.25">
      <c r="A1539" s="22" t="s">
        <v>2405</v>
      </c>
      <c r="B1539">
        <v>4033</v>
      </c>
    </row>
    <row r="1540" spans="1:2" x14ac:dyDescent="0.25">
      <c r="A1540" s="22" t="s">
        <v>703</v>
      </c>
      <c r="B1540">
        <v>40269</v>
      </c>
    </row>
    <row r="1541" spans="1:2" x14ac:dyDescent="0.25">
      <c r="A1541" s="22" t="s">
        <v>1161</v>
      </c>
      <c r="B1541">
        <v>12099</v>
      </c>
    </row>
    <row r="1542" spans="1:2" x14ac:dyDescent="0.25">
      <c r="A1542" s="22" t="s">
        <v>2735</v>
      </c>
      <c r="B1542">
        <v>2012</v>
      </c>
    </row>
    <row r="1543" spans="1:2" x14ac:dyDescent="0.25">
      <c r="A1543" s="22" t="s">
        <v>449</v>
      </c>
      <c r="B1543">
        <v>4031</v>
      </c>
    </row>
    <row r="1544" spans="1:2" x14ac:dyDescent="0.25">
      <c r="A1544" s="22" t="s">
        <v>2793</v>
      </c>
      <c r="B1544">
        <v>2013</v>
      </c>
    </row>
    <row r="1545" spans="1:2" x14ac:dyDescent="0.25">
      <c r="A1545" s="22" t="s">
        <v>94</v>
      </c>
      <c r="B1545">
        <v>6039</v>
      </c>
    </row>
    <row r="1546" spans="1:2" x14ac:dyDescent="0.25">
      <c r="A1546" s="22" t="s">
        <v>2116</v>
      </c>
      <c r="B1546">
        <v>8051</v>
      </c>
    </row>
    <row r="1547" spans="1:2" x14ac:dyDescent="0.25">
      <c r="A1547" s="22" t="s">
        <v>1682</v>
      </c>
      <c r="B1547">
        <v>8058</v>
      </c>
    </row>
    <row r="1548" spans="1:2" x14ac:dyDescent="0.25">
      <c r="A1548" s="22" t="s">
        <v>361</v>
      </c>
      <c r="B1548">
        <v>34245</v>
      </c>
    </row>
    <row r="1549" spans="1:2" x14ac:dyDescent="0.25">
      <c r="A1549" s="22" t="s">
        <v>2783</v>
      </c>
      <c r="B1549">
        <v>4031</v>
      </c>
    </row>
    <row r="1550" spans="1:2" x14ac:dyDescent="0.25">
      <c r="A1550" s="22" t="s">
        <v>672</v>
      </c>
      <c r="B1550">
        <v>10068</v>
      </c>
    </row>
    <row r="1551" spans="1:2" x14ac:dyDescent="0.25">
      <c r="A1551" s="22" t="s">
        <v>380</v>
      </c>
      <c r="B1551">
        <v>14095</v>
      </c>
    </row>
    <row r="1552" spans="1:2" x14ac:dyDescent="0.25">
      <c r="A1552" s="22" t="s">
        <v>2154</v>
      </c>
      <c r="B1552">
        <v>2012</v>
      </c>
    </row>
    <row r="1553" spans="1:2" x14ac:dyDescent="0.25">
      <c r="A1553" s="22" t="s">
        <v>71</v>
      </c>
      <c r="B1553">
        <v>2014</v>
      </c>
    </row>
    <row r="1554" spans="1:2" x14ac:dyDescent="0.25">
      <c r="A1554" s="22" t="s">
        <v>2997</v>
      </c>
      <c r="B1554">
        <v>2018</v>
      </c>
    </row>
    <row r="1555" spans="1:2" x14ac:dyDescent="0.25">
      <c r="A1555" s="22" t="s">
        <v>1616</v>
      </c>
      <c r="B1555">
        <v>6043</v>
      </c>
    </row>
    <row r="1556" spans="1:2" x14ac:dyDescent="0.25">
      <c r="A1556" s="22" t="s">
        <v>1458</v>
      </c>
      <c r="B1556">
        <v>8056</v>
      </c>
    </row>
    <row r="1557" spans="1:2" x14ac:dyDescent="0.25">
      <c r="A1557" s="22" t="s">
        <v>2395</v>
      </c>
      <c r="B1557">
        <v>2015</v>
      </c>
    </row>
    <row r="1558" spans="1:2" x14ac:dyDescent="0.25">
      <c r="A1558" s="22" t="s">
        <v>2251</v>
      </c>
      <c r="B1558">
        <v>2012</v>
      </c>
    </row>
    <row r="1559" spans="1:2" x14ac:dyDescent="0.25">
      <c r="A1559" s="22" t="s">
        <v>2285</v>
      </c>
      <c r="B1559">
        <v>2011</v>
      </c>
    </row>
    <row r="1560" spans="1:2" x14ac:dyDescent="0.25">
      <c r="A1560" s="22" t="s">
        <v>1941</v>
      </c>
      <c r="B1560">
        <v>4025</v>
      </c>
    </row>
    <row r="1561" spans="1:2" x14ac:dyDescent="0.25">
      <c r="A1561" s="22" t="s">
        <v>929</v>
      </c>
      <c r="B1561">
        <v>6037</v>
      </c>
    </row>
    <row r="1562" spans="1:2" x14ac:dyDescent="0.25">
      <c r="A1562" s="22" t="s">
        <v>3009</v>
      </c>
      <c r="B1562">
        <v>2014</v>
      </c>
    </row>
    <row r="1563" spans="1:2" x14ac:dyDescent="0.25">
      <c r="A1563" s="22" t="s">
        <v>2432</v>
      </c>
      <c r="B1563">
        <v>2017</v>
      </c>
    </row>
    <row r="1564" spans="1:2" x14ac:dyDescent="0.25">
      <c r="A1564" s="22" t="s">
        <v>983</v>
      </c>
      <c r="B1564">
        <v>6051</v>
      </c>
    </row>
    <row r="1565" spans="1:2" x14ac:dyDescent="0.25">
      <c r="A1565" s="22" t="s">
        <v>1945</v>
      </c>
      <c r="B1565">
        <v>4034</v>
      </c>
    </row>
    <row r="1566" spans="1:2" x14ac:dyDescent="0.25">
      <c r="A1566" s="22" t="s">
        <v>2326</v>
      </c>
      <c r="B1566">
        <v>4034</v>
      </c>
    </row>
    <row r="1567" spans="1:2" x14ac:dyDescent="0.25">
      <c r="A1567" s="22" t="s">
        <v>2644</v>
      </c>
      <c r="B1567">
        <v>6054</v>
      </c>
    </row>
    <row r="1568" spans="1:2" x14ac:dyDescent="0.25">
      <c r="A1568" s="22" t="s">
        <v>1489</v>
      </c>
      <c r="B1568">
        <v>4035</v>
      </c>
    </row>
    <row r="1569" spans="1:2" x14ac:dyDescent="0.25">
      <c r="A1569" s="22" t="s">
        <v>2043</v>
      </c>
      <c r="B1569">
        <v>14121</v>
      </c>
    </row>
    <row r="1570" spans="1:2" x14ac:dyDescent="0.25">
      <c r="A1570" s="22" t="s">
        <v>148</v>
      </c>
      <c r="B1570">
        <v>36292</v>
      </c>
    </row>
    <row r="1571" spans="1:2" x14ac:dyDescent="0.25">
      <c r="A1571" s="22" t="s">
        <v>1075</v>
      </c>
      <c r="B1571">
        <v>12106</v>
      </c>
    </row>
    <row r="1572" spans="1:2" x14ac:dyDescent="0.25">
      <c r="A1572" s="22" t="s">
        <v>3038</v>
      </c>
      <c r="B1572">
        <v>2015</v>
      </c>
    </row>
    <row r="1573" spans="1:2" x14ac:dyDescent="0.25">
      <c r="A1573" s="22" t="s">
        <v>343</v>
      </c>
      <c r="B1573">
        <v>4031</v>
      </c>
    </row>
    <row r="1574" spans="1:2" x14ac:dyDescent="0.25">
      <c r="A1574" s="22" t="s">
        <v>2667</v>
      </c>
      <c r="B1574">
        <v>2016</v>
      </c>
    </row>
    <row r="1575" spans="1:2" x14ac:dyDescent="0.25">
      <c r="A1575" s="22" t="s">
        <v>2686</v>
      </c>
      <c r="B1575">
        <v>2014</v>
      </c>
    </row>
    <row r="1576" spans="1:2" x14ac:dyDescent="0.25">
      <c r="A1576" s="22" t="s">
        <v>1799</v>
      </c>
      <c r="B1576">
        <v>10068</v>
      </c>
    </row>
    <row r="1577" spans="1:2" x14ac:dyDescent="0.25">
      <c r="A1577" s="22" t="s">
        <v>2974</v>
      </c>
      <c r="B1577">
        <v>4026</v>
      </c>
    </row>
    <row r="1578" spans="1:2" x14ac:dyDescent="0.25">
      <c r="A1578" s="22" t="s">
        <v>1547</v>
      </c>
      <c r="B1578">
        <v>6042</v>
      </c>
    </row>
    <row r="1579" spans="1:2" x14ac:dyDescent="0.25">
      <c r="A1579" s="22" t="s">
        <v>1866</v>
      </c>
      <c r="B1579">
        <v>2013</v>
      </c>
    </row>
    <row r="1580" spans="1:2" x14ac:dyDescent="0.25">
      <c r="A1580" s="22" t="s">
        <v>2166</v>
      </c>
      <c r="B1580">
        <v>2013</v>
      </c>
    </row>
    <row r="1581" spans="1:2" x14ac:dyDescent="0.25">
      <c r="A1581" s="22" t="s">
        <v>1021</v>
      </c>
      <c r="B1581">
        <v>4021</v>
      </c>
    </row>
    <row r="1582" spans="1:2" x14ac:dyDescent="0.25">
      <c r="A1582" s="22" t="s">
        <v>1752</v>
      </c>
      <c r="B1582">
        <v>2012</v>
      </c>
    </row>
    <row r="1583" spans="1:2" x14ac:dyDescent="0.25">
      <c r="A1583" s="22" t="s">
        <v>2607</v>
      </c>
      <c r="B1583">
        <v>4017</v>
      </c>
    </row>
    <row r="1584" spans="1:2" x14ac:dyDescent="0.25">
      <c r="A1584" s="22" t="s">
        <v>2497</v>
      </c>
      <c r="B1584">
        <v>2010</v>
      </c>
    </row>
    <row r="1585" spans="1:2" x14ac:dyDescent="0.25">
      <c r="A1585" s="22" t="s">
        <v>1444</v>
      </c>
      <c r="B1585">
        <v>2012</v>
      </c>
    </row>
    <row r="1586" spans="1:2" x14ac:dyDescent="0.25">
      <c r="A1586" s="22" t="s">
        <v>1566</v>
      </c>
      <c r="B1586">
        <v>2010</v>
      </c>
    </row>
    <row r="1587" spans="1:2" x14ac:dyDescent="0.25">
      <c r="A1587" s="22" t="s">
        <v>369</v>
      </c>
      <c r="B1587">
        <v>2009</v>
      </c>
    </row>
    <row r="1588" spans="1:2" x14ac:dyDescent="0.25">
      <c r="A1588" s="22" t="s">
        <v>1130</v>
      </c>
      <c r="B1588">
        <v>2009</v>
      </c>
    </row>
    <row r="1589" spans="1:2" x14ac:dyDescent="0.25">
      <c r="A1589" s="22" t="s">
        <v>700</v>
      </c>
      <c r="B1589">
        <v>2012</v>
      </c>
    </row>
    <row r="1590" spans="1:2" x14ac:dyDescent="0.25">
      <c r="A1590" s="22" t="s">
        <v>1286</v>
      </c>
      <c r="B1590">
        <v>6033</v>
      </c>
    </row>
    <row r="1591" spans="1:2" x14ac:dyDescent="0.25">
      <c r="A1591" s="22" t="s">
        <v>2828</v>
      </c>
      <c r="B1591">
        <v>2009</v>
      </c>
    </row>
    <row r="1592" spans="1:2" x14ac:dyDescent="0.25">
      <c r="A1592" s="22" t="s">
        <v>468</v>
      </c>
      <c r="B1592">
        <v>10053</v>
      </c>
    </row>
    <row r="1593" spans="1:2" x14ac:dyDescent="0.25">
      <c r="A1593" s="22" t="s">
        <v>744</v>
      </c>
      <c r="B1593">
        <v>2009</v>
      </c>
    </row>
    <row r="1594" spans="1:2" x14ac:dyDescent="0.25">
      <c r="A1594" s="22" t="s">
        <v>971</v>
      </c>
      <c r="B1594">
        <v>4019</v>
      </c>
    </row>
    <row r="1595" spans="1:2" x14ac:dyDescent="0.25">
      <c r="A1595" s="22" t="s">
        <v>2865</v>
      </c>
      <c r="B1595">
        <v>2007</v>
      </c>
    </row>
    <row r="1596" spans="1:2" x14ac:dyDescent="0.25">
      <c r="A1596" s="22" t="s">
        <v>359</v>
      </c>
      <c r="B1596">
        <v>8037</v>
      </c>
    </row>
    <row r="1597" spans="1:2" x14ac:dyDescent="0.25">
      <c r="A1597" s="22" t="s">
        <v>620</v>
      </c>
      <c r="B1597">
        <v>10059</v>
      </c>
    </row>
    <row r="1598" spans="1:2" x14ac:dyDescent="0.25">
      <c r="A1598" s="22" t="s">
        <v>2023</v>
      </c>
      <c r="B1598">
        <v>4024</v>
      </c>
    </row>
    <row r="1599" spans="1:2" x14ac:dyDescent="0.25">
      <c r="A1599" s="22" t="s">
        <v>1378</v>
      </c>
      <c r="B1599">
        <v>6038</v>
      </c>
    </row>
    <row r="1600" spans="1:2" x14ac:dyDescent="0.25">
      <c r="A1600" s="22" t="s">
        <v>2038</v>
      </c>
      <c r="B1600">
        <v>2011</v>
      </c>
    </row>
    <row r="1601" spans="1:2" x14ac:dyDescent="0.25">
      <c r="A1601" s="22" t="s">
        <v>2798</v>
      </c>
      <c r="B1601">
        <v>2010</v>
      </c>
    </row>
    <row r="1602" spans="1:2" x14ac:dyDescent="0.25">
      <c r="A1602" s="22" t="s">
        <v>1771</v>
      </c>
      <c r="B1602">
        <v>4023</v>
      </c>
    </row>
    <row r="1603" spans="1:2" x14ac:dyDescent="0.25">
      <c r="A1603" s="22" t="s">
        <v>1121</v>
      </c>
      <c r="B1603">
        <v>2010</v>
      </c>
    </row>
    <row r="1604" spans="1:2" x14ac:dyDescent="0.25">
      <c r="A1604" s="22" t="s">
        <v>2807</v>
      </c>
      <c r="B1604">
        <v>2007</v>
      </c>
    </row>
    <row r="1605" spans="1:2" x14ac:dyDescent="0.25">
      <c r="A1605" s="22" t="s">
        <v>2916</v>
      </c>
      <c r="B1605">
        <v>2013</v>
      </c>
    </row>
    <row r="1606" spans="1:2" x14ac:dyDescent="0.25">
      <c r="A1606" s="22" t="s">
        <v>2696</v>
      </c>
      <c r="B1606">
        <v>2011</v>
      </c>
    </row>
    <row r="1607" spans="1:2" x14ac:dyDescent="0.25">
      <c r="A1607" s="22" t="s">
        <v>2429</v>
      </c>
      <c r="B1607">
        <v>2011</v>
      </c>
    </row>
    <row r="1608" spans="1:2" x14ac:dyDescent="0.25">
      <c r="A1608" s="22" t="s">
        <v>1594</v>
      </c>
      <c r="B1608">
        <v>2008</v>
      </c>
    </row>
    <row r="1609" spans="1:2" x14ac:dyDescent="0.25">
      <c r="A1609" s="22" t="s">
        <v>1822</v>
      </c>
      <c r="B1609">
        <v>4031</v>
      </c>
    </row>
    <row r="1610" spans="1:2" x14ac:dyDescent="0.25">
      <c r="A1610" s="22" t="s">
        <v>2995</v>
      </c>
      <c r="B1610">
        <v>2018</v>
      </c>
    </row>
    <row r="1611" spans="1:2" x14ac:dyDescent="0.25">
      <c r="A1611" s="22" t="s">
        <v>2281</v>
      </c>
      <c r="B1611">
        <v>2008</v>
      </c>
    </row>
    <row r="1612" spans="1:2" x14ac:dyDescent="0.25">
      <c r="A1612" s="22" t="s">
        <v>1841</v>
      </c>
      <c r="B1612">
        <v>4013</v>
      </c>
    </row>
    <row r="1613" spans="1:2" x14ac:dyDescent="0.25">
      <c r="A1613" s="22" t="s">
        <v>670</v>
      </c>
      <c r="B1613">
        <v>4029</v>
      </c>
    </row>
    <row r="1614" spans="1:2" x14ac:dyDescent="0.25">
      <c r="A1614" s="22" t="s">
        <v>1252</v>
      </c>
      <c r="B1614">
        <v>2014</v>
      </c>
    </row>
    <row r="1615" spans="1:2" x14ac:dyDescent="0.25">
      <c r="A1615" s="22" t="s">
        <v>776</v>
      </c>
      <c r="B1615">
        <v>4028</v>
      </c>
    </row>
    <row r="1616" spans="1:2" x14ac:dyDescent="0.25">
      <c r="A1616" s="22" t="s">
        <v>523</v>
      </c>
      <c r="B1616">
        <v>2013</v>
      </c>
    </row>
    <row r="1617" spans="1:2" x14ac:dyDescent="0.25">
      <c r="A1617" s="22" t="s">
        <v>686</v>
      </c>
      <c r="B1617">
        <v>8018</v>
      </c>
    </row>
    <row r="1618" spans="1:2" x14ac:dyDescent="0.25">
      <c r="A1618" s="22" t="s">
        <v>374</v>
      </c>
      <c r="B1618">
        <v>6046</v>
      </c>
    </row>
    <row r="1619" spans="1:2" x14ac:dyDescent="0.25">
      <c r="A1619" s="22" t="s">
        <v>2794</v>
      </c>
      <c r="B1619">
        <v>2003</v>
      </c>
    </row>
    <row r="1620" spans="1:2" x14ac:dyDescent="0.25">
      <c r="A1620" s="22" t="s">
        <v>965</v>
      </c>
      <c r="B1620">
        <v>14101</v>
      </c>
    </row>
    <row r="1621" spans="1:2" x14ac:dyDescent="0.25">
      <c r="A1621" s="22" t="s">
        <v>2160</v>
      </c>
      <c r="B1621">
        <v>2006</v>
      </c>
    </row>
    <row r="1622" spans="1:2" x14ac:dyDescent="0.25">
      <c r="A1622" s="22" t="s">
        <v>1457</v>
      </c>
      <c r="B1622">
        <v>2008</v>
      </c>
    </row>
    <row r="1623" spans="1:2" x14ac:dyDescent="0.25">
      <c r="A1623" s="22" t="s">
        <v>2346</v>
      </c>
      <c r="B1623">
        <v>2005</v>
      </c>
    </row>
    <row r="1624" spans="1:2" x14ac:dyDescent="0.25">
      <c r="A1624" s="22" t="s">
        <v>531</v>
      </c>
      <c r="B1624">
        <v>2005</v>
      </c>
    </row>
    <row r="1625" spans="1:2" x14ac:dyDescent="0.25">
      <c r="A1625" s="22" t="s">
        <v>2329</v>
      </c>
      <c r="B1625">
        <v>2016</v>
      </c>
    </row>
    <row r="1626" spans="1:2" x14ac:dyDescent="0.25">
      <c r="A1626" s="22" t="s">
        <v>1831</v>
      </c>
      <c r="B1626">
        <v>8061</v>
      </c>
    </row>
    <row r="1627" spans="1:2" x14ac:dyDescent="0.25">
      <c r="A1627" s="22" t="s">
        <v>2406</v>
      </c>
      <c r="B1627">
        <v>2014</v>
      </c>
    </row>
    <row r="1628" spans="1:2" x14ac:dyDescent="0.25">
      <c r="A1628" s="22" t="s">
        <v>1053</v>
      </c>
      <c r="B1628">
        <v>8063</v>
      </c>
    </row>
    <row r="1629" spans="1:2" x14ac:dyDescent="0.25">
      <c r="A1629" s="22" t="s">
        <v>1583</v>
      </c>
      <c r="B1629">
        <v>8061</v>
      </c>
    </row>
    <row r="1630" spans="1:2" x14ac:dyDescent="0.25">
      <c r="A1630" s="22" t="s">
        <v>2349</v>
      </c>
      <c r="B1630">
        <v>2015</v>
      </c>
    </row>
    <row r="1631" spans="1:2" x14ac:dyDescent="0.25">
      <c r="A1631" s="22" t="s">
        <v>307</v>
      </c>
      <c r="B1631">
        <v>2016</v>
      </c>
    </row>
    <row r="1632" spans="1:2" x14ac:dyDescent="0.25">
      <c r="A1632" s="22" t="s">
        <v>1388</v>
      </c>
      <c r="B1632">
        <v>2017</v>
      </c>
    </row>
    <row r="1633" spans="1:2" x14ac:dyDescent="0.25">
      <c r="A1633" s="22" t="s">
        <v>297</v>
      </c>
      <c r="B1633">
        <v>8055</v>
      </c>
    </row>
    <row r="1634" spans="1:2" x14ac:dyDescent="0.25">
      <c r="A1634" s="22" t="s">
        <v>740</v>
      </c>
      <c r="B1634">
        <v>2017</v>
      </c>
    </row>
    <row r="1635" spans="1:2" x14ac:dyDescent="0.25">
      <c r="A1635" s="22" t="s">
        <v>2031</v>
      </c>
      <c r="B1635">
        <v>2015</v>
      </c>
    </row>
    <row r="1636" spans="1:2" x14ac:dyDescent="0.25">
      <c r="A1636" s="22" t="s">
        <v>2041</v>
      </c>
      <c r="B1636">
        <v>6052</v>
      </c>
    </row>
    <row r="1637" spans="1:2" x14ac:dyDescent="0.25">
      <c r="A1637" s="22" t="s">
        <v>1060</v>
      </c>
      <c r="B1637">
        <v>2014</v>
      </c>
    </row>
    <row r="1638" spans="1:2" x14ac:dyDescent="0.25">
      <c r="A1638" s="22" t="s">
        <v>2214</v>
      </c>
      <c r="B1638">
        <v>4031</v>
      </c>
    </row>
    <row r="1639" spans="1:2" x14ac:dyDescent="0.25">
      <c r="A1639" s="22" t="s">
        <v>1769</v>
      </c>
      <c r="B1639">
        <v>2017</v>
      </c>
    </row>
    <row r="1640" spans="1:2" x14ac:dyDescent="0.25">
      <c r="A1640" s="22" t="s">
        <v>2521</v>
      </c>
      <c r="B1640">
        <v>2014</v>
      </c>
    </row>
    <row r="1641" spans="1:2" x14ac:dyDescent="0.25">
      <c r="A1641" s="22" t="s">
        <v>2184</v>
      </c>
      <c r="B1641">
        <v>2015</v>
      </c>
    </row>
    <row r="1642" spans="1:2" x14ac:dyDescent="0.25">
      <c r="A1642" s="22" t="s">
        <v>1701</v>
      </c>
      <c r="B1642">
        <v>4027</v>
      </c>
    </row>
    <row r="1643" spans="1:2" x14ac:dyDescent="0.25">
      <c r="A1643" s="22" t="s">
        <v>2147</v>
      </c>
      <c r="B1643">
        <v>2015</v>
      </c>
    </row>
    <row r="1644" spans="1:2" x14ac:dyDescent="0.25">
      <c r="A1644" s="22" t="s">
        <v>1920</v>
      </c>
      <c r="B1644">
        <v>8068</v>
      </c>
    </row>
    <row r="1645" spans="1:2" x14ac:dyDescent="0.25">
      <c r="A1645" s="22" t="s">
        <v>386</v>
      </c>
      <c r="B1645">
        <v>2017</v>
      </c>
    </row>
    <row r="1646" spans="1:2" x14ac:dyDescent="0.25">
      <c r="A1646" s="22" t="s">
        <v>1279</v>
      </c>
      <c r="B1646">
        <v>4036</v>
      </c>
    </row>
    <row r="1647" spans="1:2" x14ac:dyDescent="0.25">
      <c r="A1647" s="22" t="s">
        <v>1533</v>
      </c>
      <c r="B1647">
        <v>4027</v>
      </c>
    </row>
    <row r="1648" spans="1:2" x14ac:dyDescent="0.25">
      <c r="A1648" s="22" t="s">
        <v>1428</v>
      </c>
      <c r="B1648">
        <v>2015</v>
      </c>
    </row>
    <row r="1649" spans="1:2" x14ac:dyDescent="0.25">
      <c r="A1649" s="22" t="s">
        <v>2574</v>
      </c>
      <c r="B1649">
        <v>2013</v>
      </c>
    </row>
    <row r="1650" spans="1:2" x14ac:dyDescent="0.25">
      <c r="A1650" s="22" t="s">
        <v>702</v>
      </c>
      <c r="B1650">
        <v>10061</v>
      </c>
    </row>
    <row r="1651" spans="1:2" x14ac:dyDescent="0.25">
      <c r="A1651" s="22" t="s">
        <v>2233</v>
      </c>
      <c r="B1651">
        <v>6038</v>
      </c>
    </row>
    <row r="1652" spans="1:2" x14ac:dyDescent="0.25">
      <c r="A1652" s="22" t="s">
        <v>2115</v>
      </c>
      <c r="B1652">
        <v>2014</v>
      </c>
    </row>
    <row r="1653" spans="1:2" x14ac:dyDescent="0.25">
      <c r="A1653" s="22" t="s">
        <v>426</v>
      </c>
      <c r="B1653">
        <v>2012</v>
      </c>
    </row>
    <row r="1654" spans="1:2" x14ac:dyDescent="0.25">
      <c r="A1654" s="22" t="s">
        <v>2750</v>
      </c>
      <c r="B1654">
        <v>2013</v>
      </c>
    </row>
    <row r="1655" spans="1:2" x14ac:dyDescent="0.25">
      <c r="A1655" s="22" t="s">
        <v>2949</v>
      </c>
      <c r="B1655">
        <v>2015</v>
      </c>
    </row>
    <row r="1656" spans="1:2" x14ac:dyDescent="0.25">
      <c r="A1656" s="22" t="s">
        <v>2812</v>
      </c>
      <c r="B1656">
        <v>2013</v>
      </c>
    </row>
    <row r="1657" spans="1:2" x14ac:dyDescent="0.25">
      <c r="A1657" s="22" t="s">
        <v>2133</v>
      </c>
      <c r="B1657">
        <v>2010</v>
      </c>
    </row>
    <row r="1658" spans="1:2" x14ac:dyDescent="0.25">
      <c r="A1658" s="22" t="s">
        <v>2778</v>
      </c>
      <c r="B1658">
        <v>2010</v>
      </c>
    </row>
    <row r="1659" spans="1:2" x14ac:dyDescent="0.25">
      <c r="A1659" s="22" t="s">
        <v>852</v>
      </c>
      <c r="B1659">
        <v>6033</v>
      </c>
    </row>
    <row r="1660" spans="1:2" x14ac:dyDescent="0.25">
      <c r="A1660" s="22" t="s">
        <v>1698</v>
      </c>
      <c r="B1660">
        <v>2012</v>
      </c>
    </row>
    <row r="1661" spans="1:2" x14ac:dyDescent="0.25">
      <c r="A1661" s="22" t="s">
        <v>2442</v>
      </c>
      <c r="B1661">
        <v>4010</v>
      </c>
    </row>
    <row r="1662" spans="1:2" x14ac:dyDescent="0.25">
      <c r="A1662" s="22" t="s">
        <v>1154</v>
      </c>
      <c r="B1662">
        <v>2014</v>
      </c>
    </row>
    <row r="1663" spans="1:2" x14ac:dyDescent="0.25">
      <c r="A1663" s="22" t="s">
        <v>1893</v>
      </c>
      <c r="B1663">
        <v>4019</v>
      </c>
    </row>
    <row r="1664" spans="1:2" x14ac:dyDescent="0.25">
      <c r="A1664" s="22" t="s">
        <v>2486</v>
      </c>
      <c r="B1664">
        <v>2012</v>
      </c>
    </row>
    <row r="1665" spans="1:2" x14ac:dyDescent="0.25">
      <c r="A1665" s="22" t="s">
        <v>336</v>
      </c>
      <c r="B1665">
        <v>46280</v>
      </c>
    </row>
    <row r="1666" spans="1:2" x14ac:dyDescent="0.25">
      <c r="A1666" s="22" t="s">
        <v>1938</v>
      </c>
      <c r="B1666">
        <v>2014</v>
      </c>
    </row>
    <row r="1667" spans="1:2" x14ac:dyDescent="0.25">
      <c r="A1667" s="22" t="s">
        <v>308</v>
      </c>
      <c r="B1667">
        <v>12075</v>
      </c>
    </row>
    <row r="1668" spans="1:2" x14ac:dyDescent="0.25">
      <c r="A1668" s="22" t="s">
        <v>541</v>
      </c>
      <c r="B1668">
        <v>2019</v>
      </c>
    </row>
    <row r="1669" spans="1:2" x14ac:dyDescent="0.25">
      <c r="A1669" s="22" t="s">
        <v>2787</v>
      </c>
      <c r="B1669">
        <v>6051</v>
      </c>
    </row>
    <row r="1670" spans="1:2" x14ac:dyDescent="0.25">
      <c r="A1670" s="22" t="s">
        <v>3083</v>
      </c>
      <c r="B1670">
        <v>2010</v>
      </c>
    </row>
    <row r="1671" spans="1:2" x14ac:dyDescent="0.25">
      <c r="A1671" s="22" t="s">
        <v>387</v>
      </c>
      <c r="B1671">
        <v>18132</v>
      </c>
    </row>
    <row r="1672" spans="1:2" x14ac:dyDescent="0.25">
      <c r="A1672" s="22" t="s">
        <v>2465</v>
      </c>
      <c r="B1672">
        <v>4032</v>
      </c>
    </row>
    <row r="1673" spans="1:2" x14ac:dyDescent="0.25">
      <c r="A1673" s="22" t="s">
        <v>2373</v>
      </c>
      <c r="B1673">
        <v>2011</v>
      </c>
    </row>
    <row r="1674" spans="1:2" x14ac:dyDescent="0.25">
      <c r="A1674" s="22" t="s">
        <v>667</v>
      </c>
      <c r="B1674">
        <v>4024</v>
      </c>
    </row>
    <row r="1675" spans="1:2" x14ac:dyDescent="0.25">
      <c r="A1675" s="22" t="s">
        <v>1423</v>
      </c>
      <c r="B1675">
        <v>4021</v>
      </c>
    </row>
    <row r="1676" spans="1:2" x14ac:dyDescent="0.25">
      <c r="A1676" s="22" t="s">
        <v>888</v>
      </c>
      <c r="B1676">
        <v>2016</v>
      </c>
    </row>
    <row r="1677" spans="1:2" x14ac:dyDescent="0.25">
      <c r="A1677" s="22" t="s">
        <v>1013</v>
      </c>
      <c r="B1677">
        <v>2008</v>
      </c>
    </row>
    <row r="1678" spans="1:2" x14ac:dyDescent="0.25">
      <c r="A1678" s="22" t="s">
        <v>1510</v>
      </c>
      <c r="B1678">
        <v>4033</v>
      </c>
    </row>
    <row r="1679" spans="1:2" x14ac:dyDescent="0.25">
      <c r="A1679" s="22" t="s">
        <v>1964</v>
      </c>
      <c r="B1679">
        <v>2017</v>
      </c>
    </row>
    <row r="1680" spans="1:2" x14ac:dyDescent="0.25">
      <c r="A1680" s="22" t="s">
        <v>2821</v>
      </c>
      <c r="B1680">
        <v>2016</v>
      </c>
    </row>
    <row r="1681" spans="1:2" x14ac:dyDescent="0.25">
      <c r="A1681" s="22" t="s">
        <v>1138</v>
      </c>
      <c r="B1681">
        <v>4034</v>
      </c>
    </row>
    <row r="1682" spans="1:2" x14ac:dyDescent="0.25">
      <c r="A1682" s="22" t="s">
        <v>1810</v>
      </c>
      <c r="B1682">
        <v>4035</v>
      </c>
    </row>
    <row r="1683" spans="1:2" x14ac:dyDescent="0.25">
      <c r="A1683" s="22" t="s">
        <v>823</v>
      </c>
      <c r="B1683">
        <v>8029</v>
      </c>
    </row>
    <row r="1684" spans="1:2" x14ac:dyDescent="0.25">
      <c r="A1684" s="22" t="s">
        <v>1175</v>
      </c>
      <c r="B1684">
        <v>4014</v>
      </c>
    </row>
    <row r="1685" spans="1:2" x14ac:dyDescent="0.25">
      <c r="A1685" s="22" t="s">
        <v>2815</v>
      </c>
      <c r="B1685">
        <v>2006</v>
      </c>
    </row>
    <row r="1686" spans="1:2" x14ac:dyDescent="0.25">
      <c r="A1686" s="22" t="s">
        <v>2625</v>
      </c>
      <c r="B1686">
        <v>2015</v>
      </c>
    </row>
    <row r="1687" spans="1:2" x14ac:dyDescent="0.25">
      <c r="A1687" s="22" t="s">
        <v>2845</v>
      </c>
      <c r="B1687">
        <v>2016</v>
      </c>
    </row>
    <row r="1688" spans="1:2" x14ac:dyDescent="0.25">
      <c r="A1688" s="22" t="s">
        <v>2664</v>
      </c>
      <c r="B1688">
        <v>2004</v>
      </c>
    </row>
    <row r="1689" spans="1:2" x14ac:dyDescent="0.25">
      <c r="A1689" s="22" t="s">
        <v>2582</v>
      </c>
      <c r="B1689">
        <v>2011</v>
      </c>
    </row>
    <row r="1690" spans="1:2" x14ac:dyDescent="0.25">
      <c r="A1690" s="22" t="s">
        <v>2352</v>
      </c>
      <c r="B1690">
        <v>2006</v>
      </c>
    </row>
    <row r="1691" spans="1:2" x14ac:dyDescent="0.25">
      <c r="A1691" s="22" t="s">
        <v>906</v>
      </c>
      <c r="B1691">
        <v>4021</v>
      </c>
    </row>
    <row r="1692" spans="1:2" x14ac:dyDescent="0.25">
      <c r="A1692" s="22" t="s">
        <v>406</v>
      </c>
      <c r="B1692">
        <v>2007</v>
      </c>
    </row>
    <row r="1693" spans="1:2" x14ac:dyDescent="0.25">
      <c r="A1693" s="22" t="s">
        <v>2460</v>
      </c>
      <c r="B1693">
        <v>4030</v>
      </c>
    </row>
    <row r="1694" spans="1:2" x14ac:dyDescent="0.25">
      <c r="A1694" s="22" t="s">
        <v>1476</v>
      </c>
      <c r="B1694">
        <v>2008</v>
      </c>
    </row>
    <row r="1695" spans="1:2" x14ac:dyDescent="0.25">
      <c r="A1695" s="22" t="s">
        <v>2557</v>
      </c>
      <c r="B1695">
        <v>2008</v>
      </c>
    </row>
    <row r="1696" spans="1:2" x14ac:dyDescent="0.25">
      <c r="A1696" s="22" t="s">
        <v>164</v>
      </c>
      <c r="B1696">
        <v>12097</v>
      </c>
    </row>
    <row r="1697" spans="1:2" x14ac:dyDescent="0.25">
      <c r="A1697" s="22" t="s">
        <v>1537</v>
      </c>
      <c r="B1697">
        <v>6049</v>
      </c>
    </row>
    <row r="1698" spans="1:2" x14ac:dyDescent="0.25">
      <c r="A1698" s="22" t="s">
        <v>2947</v>
      </c>
      <c r="B1698">
        <v>2009</v>
      </c>
    </row>
    <row r="1699" spans="1:2" x14ac:dyDescent="0.25">
      <c r="A1699" s="22" t="s">
        <v>527</v>
      </c>
      <c r="B1699">
        <v>4023</v>
      </c>
    </row>
    <row r="1700" spans="1:2" x14ac:dyDescent="0.25">
      <c r="A1700" s="22" t="s">
        <v>2864</v>
      </c>
      <c r="B1700">
        <v>2010</v>
      </c>
    </row>
    <row r="1701" spans="1:2" x14ac:dyDescent="0.25">
      <c r="A1701" s="22" t="s">
        <v>502</v>
      </c>
      <c r="B1701">
        <v>6032</v>
      </c>
    </row>
    <row r="1702" spans="1:2" x14ac:dyDescent="0.25">
      <c r="A1702" s="22" t="s">
        <v>2500</v>
      </c>
      <c r="B1702">
        <v>2012</v>
      </c>
    </row>
    <row r="1703" spans="1:2" x14ac:dyDescent="0.25">
      <c r="A1703" s="22" t="s">
        <v>50</v>
      </c>
      <c r="B1703">
        <v>10065</v>
      </c>
    </row>
    <row r="1704" spans="1:2" x14ac:dyDescent="0.25">
      <c r="A1704" s="22" t="s">
        <v>2846</v>
      </c>
      <c r="B1704">
        <v>2012</v>
      </c>
    </row>
    <row r="1705" spans="1:2" x14ac:dyDescent="0.25">
      <c r="A1705" s="22" t="s">
        <v>1323</v>
      </c>
      <c r="B1705">
        <v>10061</v>
      </c>
    </row>
    <row r="1706" spans="1:2" x14ac:dyDescent="0.25">
      <c r="A1706" s="22" t="s">
        <v>2449</v>
      </c>
      <c r="B1706">
        <v>8054</v>
      </c>
    </row>
    <row r="1707" spans="1:2" x14ac:dyDescent="0.25">
      <c r="A1707" s="22" t="s">
        <v>2345</v>
      </c>
      <c r="B1707">
        <v>2012</v>
      </c>
    </row>
    <row r="1708" spans="1:2" x14ac:dyDescent="0.25">
      <c r="A1708" s="22" t="s">
        <v>2982</v>
      </c>
      <c r="B1708">
        <v>2010</v>
      </c>
    </row>
    <row r="1709" spans="1:2" x14ac:dyDescent="0.25">
      <c r="A1709" s="22" t="s">
        <v>3012</v>
      </c>
      <c r="B1709">
        <v>2010</v>
      </c>
    </row>
    <row r="1710" spans="1:2" x14ac:dyDescent="0.25">
      <c r="A1710" s="22" t="s">
        <v>2723</v>
      </c>
      <c r="B1710">
        <v>4027</v>
      </c>
    </row>
    <row r="1711" spans="1:2" x14ac:dyDescent="0.25">
      <c r="A1711" s="22" t="s">
        <v>2312</v>
      </c>
      <c r="B1711">
        <v>2015</v>
      </c>
    </row>
    <row r="1712" spans="1:2" x14ac:dyDescent="0.25">
      <c r="A1712" s="22" t="s">
        <v>1646</v>
      </c>
      <c r="B1712">
        <v>4029</v>
      </c>
    </row>
    <row r="1713" spans="1:2" x14ac:dyDescent="0.25">
      <c r="A1713" s="22" t="s">
        <v>1080</v>
      </c>
      <c r="B1713">
        <v>12095</v>
      </c>
    </row>
    <row r="1714" spans="1:2" x14ac:dyDescent="0.25">
      <c r="A1714" s="22" t="s">
        <v>1867</v>
      </c>
      <c r="B1714">
        <v>6028</v>
      </c>
    </row>
    <row r="1715" spans="1:2" x14ac:dyDescent="0.25">
      <c r="A1715" s="22" t="s">
        <v>2020</v>
      </c>
      <c r="B1715">
        <v>2016</v>
      </c>
    </row>
    <row r="1716" spans="1:2" x14ac:dyDescent="0.25">
      <c r="A1716" s="22" t="s">
        <v>1016</v>
      </c>
      <c r="B1716">
        <v>6041</v>
      </c>
    </row>
    <row r="1717" spans="1:2" x14ac:dyDescent="0.25">
      <c r="A1717" s="22" t="s">
        <v>2479</v>
      </c>
      <c r="B1717">
        <v>2013</v>
      </c>
    </row>
    <row r="1718" spans="1:2" x14ac:dyDescent="0.25">
      <c r="A1718" s="22" t="s">
        <v>371</v>
      </c>
      <c r="B1718">
        <v>2010</v>
      </c>
    </row>
    <row r="1719" spans="1:2" x14ac:dyDescent="0.25">
      <c r="A1719" s="22" t="s">
        <v>1996</v>
      </c>
      <c r="B1719">
        <v>2015</v>
      </c>
    </row>
    <row r="1720" spans="1:2" x14ac:dyDescent="0.25">
      <c r="A1720" s="22" t="s">
        <v>1237</v>
      </c>
      <c r="B1720">
        <v>4027</v>
      </c>
    </row>
    <row r="1721" spans="1:2" x14ac:dyDescent="0.25">
      <c r="A1721" s="22" t="s">
        <v>1113</v>
      </c>
      <c r="B1721">
        <v>4025</v>
      </c>
    </row>
    <row r="1722" spans="1:2" x14ac:dyDescent="0.25">
      <c r="A1722" s="22" t="s">
        <v>718</v>
      </c>
      <c r="B1722">
        <v>8027</v>
      </c>
    </row>
    <row r="1723" spans="1:2" x14ac:dyDescent="0.25">
      <c r="A1723" s="22" t="s">
        <v>503</v>
      </c>
      <c r="B1723">
        <v>2008</v>
      </c>
    </row>
    <row r="1724" spans="1:2" x14ac:dyDescent="0.25">
      <c r="A1724" s="22" t="s">
        <v>489</v>
      </c>
      <c r="B1724">
        <v>6040</v>
      </c>
    </row>
    <row r="1725" spans="1:2" x14ac:dyDescent="0.25">
      <c r="A1725" s="22" t="s">
        <v>2691</v>
      </c>
      <c r="B1725">
        <v>2005</v>
      </c>
    </row>
    <row r="1726" spans="1:2" x14ac:dyDescent="0.25">
      <c r="A1726" s="22" t="s">
        <v>2168</v>
      </c>
      <c r="B1726">
        <v>2011</v>
      </c>
    </row>
    <row r="1727" spans="1:2" x14ac:dyDescent="0.25">
      <c r="A1727" s="22" t="s">
        <v>2784</v>
      </c>
      <c r="B1727">
        <v>2008</v>
      </c>
    </row>
    <row r="1728" spans="1:2" x14ac:dyDescent="0.25">
      <c r="A1728" s="22" t="s">
        <v>1296</v>
      </c>
      <c r="B1728">
        <v>2010</v>
      </c>
    </row>
    <row r="1729" spans="1:2" x14ac:dyDescent="0.25">
      <c r="A1729" s="22" t="s">
        <v>657</v>
      </c>
      <c r="B1729">
        <v>4027</v>
      </c>
    </row>
    <row r="1730" spans="1:2" x14ac:dyDescent="0.25">
      <c r="A1730" s="22" t="s">
        <v>2056</v>
      </c>
      <c r="B1730">
        <v>4020</v>
      </c>
    </row>
    <row r="1731" spans="1:2" x14ac:dyDescent="0.25">
      <c r="A1731" s="22" t="s">
        <v>1995</v>
      </c>
      <c r="B1731">
        <v>2010</v>
      </c>
    </row>
    <row r="1732" spans="1:2" x14ac:dyDescent="0.25">
      <c r="A1732" s="22" t="s">
        <v>1993</v>
      </c>
      <c r="B1732">
        <v>2010</v>
      </c>
    </row>
    <row r="1733" spans="1:2" x14ac:dyDescent="0.25">
      <c r="A1733" s="22" t="s">
        <v>2124</v>
      </c>
      <c r="B1733">
        <v>6034</v>
      </c>
    </row>
    <row r="1734" spans="1:2" x14ac:dyDescent="0.25">
      <c r="A1734" s="22" t="s">
        <v>1206</v>
      </c>
      <c r="B1734">
        <v>2010</v>
      </c>
    </row>
    <row r="1735" spans="1:2" x14ac:dyDescent="0.25">
      <c r="A1735" s="22" t="s">
        <v>1090</v>
      </c>
      <c r="B1735">
        <v>2010</v>
      </c>
    </row>
    <row r="1736" spans="1:2" x14ac:dyDescent="0.25">
      <c r="A1736" s="22" t="s">
        <v>530</v>
      </c>
      <c r="B1736">
        <v>6041</v>
      </c>
    </row>
    <row r="1737" spans="1:2" x14ac:dyDescent="0.25">
      <c r="A1737" s="22" t="s">
        <v>1360</v>
      </c>
      <c r="B1737">
        <v>2013</v>
      </c>
    </row>
    <row r="1738" spans="1:2" x14ac:dyDescent="0.25">
      <c r="A1738" s="22" t="s">
        <v>2841</v>
      </c>
      <c r="B1738">
        <v>2010</v>
      </c>
    </row>
    <row r="1739" spans="1:2" x14ac:dyDescent="0.25">
      <c r="A1739" s="22" t="s">
        <v>522</v>
      </c>
      <c r="B1739">
        <v>4024</v>
      </c>
    </row>
    <row r="1740" spans="1:2" x14ac:dyDescent="0.25">
      <c r="A1740" s="22" t="s">
        <v>1865</v>
      </c>
      <c r="B1740">
        <v>4024</v>
      </c>
    </row>
    <row r="1741" spans="1:2" x14ac:dyDescent="0.25">
      <c r="A1741" s="22" t="s">
        <v>2485</v>
      </c>
      <c r="B1741">
        <v>4027</v>
      </c>
    </row>
    <row r="1742" spans="1:2" x14ac:dyDescent="0.25">
      <c r="A1742" s="22" t="s">
        <v>1345</v>
      </c>
      <c r="B1742">
        <v>8049</v>
      </c>
    </row>
    <row r="1743" spans="1:2" x14ac:dyDescent="0.25">
      <c r="A1743" s="22" t="s">
        <v>913</v>
      </c>
      <c r="B1743">
        <v>4023</v>
      </c>
    </row>
    <row r="1744" spans="1:2" x14ac:dyDescent="0.25">
      <c r="A1744" s="22" t="s">
        <v>117</v>
      </c>
      <c r="B1744">
        <v>2014</v>
      </c>
    </row>
    <row r="1745" spans="1:2" x14ac:dyDescent="0.25">
      <c r="A1745" s="22" t="s">
        <v>2585</v>
      </c>
      <c r="B1745">
        <v>2012</v>
      </c>
    </row>
    <row r="1746" spans="1:2" x14ac:dyDescent="0.25">
      <c r="A1746" s="22" t="s">
        <v>241</v>
      </c>
      <c r="B1746">
        <v>14101</v>
      </c>
    </row>
    <row r="1747" spans="1:2" x14ac:dyDescent="0.25">
      <c r="A1747" s="22" t="s">
        <v>1748</v>
      </c>
      <c r="B1747">
        <v>8059</v>
      </c>
    </row>
    <row r="1748" spans="1:2" x14ac:dyDescent="0.25">
      <c r="A1748" s="22" t="s">
        <v>263</v>
      </c>
      <c r="B1748">
        <v>16131</v>
      </c>
    </row>
    <row r="1749" spans="1:2" x14ac:dyDescent="0.25">
      <c r="A1749" s="22" t="s">
        <v>2431</v>
      </c>
      <c r="B1749">
        <v>2007</v>
      </c>
    </row>
    <row r="1750" spans="1:2" x14ac:dyDescent="0.25">
      <c r="A1750" s="22" t="s">
        <v>1093</v>
      </c>
      <c r="B1750">
        <v>4025</v>
      </c>
    </row>
    <row r="1751" spans="1:2" x14ac:dyDescent="0.25">
      <c r="A1751" s="22" t="s">
        <v>1119</v>
      </c>
      <c r="B1751">
        <v>2007</v>
      </c>
    </row>
    <row r="1752" spans="1:2" x14ac:dyDescent="0.25">
      <c r="A1752" s="22" t="s">
        <v>2019</v>
      </c>
      <c r="B1752">
        <v>2012</v>
      </c>
    </row>
    <row r="1753" spans="1:2" x14ac:dyDescent="0.25">
      <c r="A1753" s="22" t="s">
        <v>2817</v>
      </c>
      <c r="B1753">
        <v>2008</v>
      </c>
    </row>
    <row r="1754" spans="1:2" x14ac:dyDescent="0.25">
      <c r="A1754" s="22" t="s">
        <v>2649</v>
      </c>
      <c r="B1754">
        <v>2009</v>
      </c>
    </row>
    <row r="1755" spans="1:2" x14ac:dyDescent="0.25">
      <c r="A1755" s="22" t="s">
        <v>2615</v>
      </c>
      <c r="B1755">
        <v>2011</v>
      </c>
    </row>
    <row r="1756" spans="1:2" x14ac:dyDescent="0.25">
      <c r="A1756" s="22" t="s">
        <v>2761</v>
      </c>
      <c r="B1756">
        <v>2011</v>
      </c>
    </row>
    <row r="1757" spans="1:2" x14ac:dyDescent="0.25">
      <c r="A1757" s="22" t="s">
        <v>2559</v>
      </c>
      <c r="B1757">
        <v>2018</v>
      </c>
    </row>
    <row r="1758" spans="1:2" x14ac:dyDescent="0.25">
      <c r="A1758" s="22" t="s">
        <v>1975</v>
      </c>
      <c r="B1758">
        <v>4036</v>
      </c>
    </row>
    <row r="1759" spans="1:2" x14ac:dyDescent="0.25">
      <c r="A1759" s="22" t="s">
        <v>1736</v>
      </c>
      <c r="B1759">
        <v>4023</v>
      </c>
    </row>
    <row r="1760" spans="1:2" x14ac:dyDescent="0.25">
      <c r="A1760" s="22" t="s">
        <v>2632</v>
      </c>
      <c r="B1760">
        <v>2017</v>
      </c>
    </row>
    <row r="1761" spans="1:2" x14ac:dyDescent="0.25">
      <c r="A1761" s="22" t="s">
        <v>897</v>
      </c>
      <c r="B1761">
        <v>2015</v>
      </c>
    </row>
    <row r="1762" spans="1:2" x14ac:dyDescent="0.25">
      <c r="A1762" s="22" t="s">
        <v>2247</v>
      </c>
      <c r="B1762">
        <v>4028</v>
      </c>
    </row>
    <row r="1763" spans="1:2" x14ac:dyDescent="0.25">
      <c r="A1763" s="22" t="s">
        <v>1761</v>
      </c>
      <c r="B1763">
        <v>2014</v>
      </c>
    </row>
    <row r="1764" spans="1:2" x14ac:dyDescent="0.25">
      <c r="A1764" s="22" t="s">
        <v>2066</v>
      </c>
      <c r="B1764">
        <v>2016</v>
      </c>
    </row>
    <row r="1765" spans="1:2" x14ac:dyDescent="0.25">
      <c r="A1765" s="22" t="s">
        <v>806</v>
      </c>
      <c r="B1765">
        <v>2017</v>
      </c>
    </row>
    <row r="1766" spans="1:2" x14ac:dyDescent="0.25">
      <c r="A1766" s="22" t="s">
        <v>501</v>
      </c>
      <c r="B1766">
        <v>2000</v>
      </c>
    </row>
    <row r="1767" spans="1:2" x14ac:dyDescent="0.25">
      <c r="A1767" s="22" t="s">
        <v>1014</v>
      </c>
      <c r="B1767">
        <v>2013</v>
      </c>
    </row>
    <row r="1768" spans="1:2" x14ac:dyDescent="0.25">
      <c r="A1768" s="22" t="s">
        <v>1568</v>
      </c>
      <c r="B1768">
        <v>6045</v>
      </c>
    </row>
    <row r="1769" spans="1:2" x14ac:dyDescent="0.25">
      <c r="A1769" s="22" t="s">
        <v>2875</v>
      </c>
      <c r="B1769">
        <v>2015</v>
      </c>
    </row>
    <row r="1770" spans="1:2" x14ac:dyDescent="0.25">
      <c r="A1770" s="22" t="s">
        <v>3084</v>
      </c>
      <c r="B1770">
        <v>2016</v>
      </c>
    </row>
    <row r="1771" spans="1:2" x14ac:dyDescent="0.25">
      <c r="A1771" s="22" t="s">
        <v>2658</v>
      </c>
      <c r="B1771">
        <v>2016</v>
      </c>
    </row>
    <row r="1772" spans="1:2" x14ac:dyDescent="0.25">
      <c r="A1772" s="22" t="s">
        <v>1710</v>
      </c>
      <c r="B1772">
        <v>6050</v>
      </c>
    </row>
    <row r="1773" spans="1:2" x14ac:dyDescent="0.25">
      <c r="A1773" s="22" t="s">
        <v>2525</v>
      </c>
      <c r="B1773">
        <v>4037</v>
      </c>
    </row>
    <row r="1774" spans="1:2" x14ac:dyDescent="0.25">
      <c r="A1774" s="22" t="s">
        <v>1142</v>
      </c>
      <c r="B1774">
        <v>8070</v>
      </c>
    </row>
    <row r="1775" spans="1:2" x14ac:dyDescent="0.25">
      <c r="A1775" s="22" t="s">
        <v>2439</v>
      </c>
      <c r="B1775">
        <v>4033</v>
      </c>
    </row>
    <row r="1776" spans="1:2" x14ac:dyDescent="0.25">
      <c r="A1776" s="22" t="s">
        <v>2837</v>
      </c>
      <c r="B1776">
        <v>2017</v>
      </c>
    </row>
    <row r="1777" spans="1:2" x14ac:dyDescent="0.25">
      <c r="A1777" s="22" t="s">
        <v>1859</v>
      </c>
      <c r="B1777">
        <v>4037</v>
      </c>
    </row>
    <row r="1778" spans="1:2" x14ac:dyDescent="0.25">
      <c r="A1778" s="22" t="s">
        <v>2040</v>
      </c>
      <c r="B1778">
        <v>2017</v>
      </c>
    </row>
    <row r="1779" spans="1:2" x14ac:dyDescent="0.25">
      <c r="A1779" s="22" t="s">
        <v>2487</v>
      </c>
      <c r="B1779">
        <v>2018</v>
      </c>
    </row>
    <row r="1780" spans="1:2" x14ac:dyDescent="0.25">
      <c r="A1780" s="22" t="s">
        <v>1970</v>
      </c>
      <c r="B1780">
        <v>2019</v>
      </c>
    </row>
    <row r="1781" spans="1:2" x14ac:dyDescent="0.25">
      <c r="A1781" s="22" t="s">
        <v>2025</v>
      </c>
      <c r="B1781">
        <v>4035</v>
      </c>
    </row>
    <row r="1782" spans="1:2" x14ac:dyDescent="0.25">
      <c r="A1782" s="22" t="s">
        <v>1174</v>
      </c>
      <c r="B1782">
        <v>2018</v>
      </c>
    </row>
    <row r="1783" spans="1:2" x14ac:dyDescent="0.25">
      <c r="A1783" s="22" t="s">
        <v>2898</v>
      </c>
      <c r="B1783">
        <v>2017</v>
      </c>
    </row>
    <row r="1784" spans="1:2" x14ac:dyDescent="0.25">
      <c r="A1784" s="22" t="s">
        <v>2744</v>
      </c>
      <c r="B1784">
        <v>2017</v>
      </c>
    </row>
    <row r="1785" spans="1:2" x14ac:dyDescent="0.25">
      <c r="A1785" s="22" t="s">
        <v>1973</v>
      </c>
      <c r="B1785">
        <v>2011</v>
      </c>
    </row>
    <row r="1786" spans="1:2" x14ac:dyDescent="0.25">
      <c r="A1786" s="22" t="s">
        <v>588</v>
      </c>
      <c r="B1786">
        <v>6045</v>
      </c>
    </row>
    <row r="1787" spans="1:2" x14ac:dyDescent="0.25">
      <c r="A1787" s="22" t="s">
        <v>1862</v>
      </c>
      <c r="B1787">
        <v>2014</v>
      </c>
    </row>
    <row r="1788" spans="1:2" x14ac:dyDescent="0.25">
      <c r="A1788" s="22" t="s">
        <v>1954</v>
      </c>
      <c r="B1788">
        <v>2016</v>
      </c>
    </row>
    <row r="1789" spans="1:2" x14ac:dyDescent="0.25">
      <c r="A1789" s="22" t="s">
        <v>458</v>
      </c>
      <c r="B1789">
        <v>12103</v>
      </c>
    </row>
    <row r="1790" spans="1:2" x14ac:dyDescent="0.25">
      <c r="A1790" s="22" t="s">
        <v>2006</v>
      </c>
      <c r="B1790">
        <v>2017</v>
      </c>
    </row>
    <row r="1791" spans="1:2" x14ac:dyDescent="0.25">
      <c r="A1791" s="22" t="s">
        <v>1386</v>
      </c>
      <c r="B1791">
        <v>4035</v>
      </c>
    </row>
    <row r="1792" spans="1:2" x14ac:dyDescent="0.25">
      <c r="A1792" s="22" t="s">
        <v>1128</v>
      </c>
      <c r="B1792">
        <v>6044</v>
      </c>
    </row>
    <row r="1793" spans="1:2" x14ac:dyDescent="0.25">
      <c r="A1793" s="22" t="s">
        <v>193</v>
      </c>
      <c r="B1793">
        <v>10085</v>
      </c>
    </row>
    <row r="1794" spans="1:2" x14ac:dyDescent="0.25">
      <c r="A1794" s="22" t="s">
        <v>1320</v>
      </c>
      <c r="B1794">
        <v>8062</v>
      </c>
    </row>
    <row r="1795" spans="1:2" x14ac:dyDescent="0.25">
      <c r="A1795" s="22" t="s">
        <v>1625</v>
      </c>
      <c r="B1795">
        <v>4029</v>
      </c>
    </row>
    <row r="1796" spans="1:2" x14ac:dyDescent="0.25">
      <c r="A1796" s="22" t="s">
        <v>2414</v>
      </c>
      <c r="B1796">
        <v>6040</v>
      </c>
    </row>
    <row r="1797" spans="1:2" x14ac:dyDescent="0.25">
      <c r="A1797" s="22" t="s">
        <v>1227</v>
      </c>
      <c r="B1797">
        <v>2018</v>
      </c>
    </row>
    <row r="1798" spans="1:2" x14ac:dyDescent="0.25">
      <c r="A1798" s="22" t="s">
        <v>692</v>
      </c>
      <c r="B1798">
        <v>2008</v>
      </c>
    </row>
    <row r="1799" spans="1:2" x14ac:dyDescent="0.25">
      <c r="A1799" s="22" t="s">
        <v>1003</v>
      </c>
      <c r="B1799">
        <v>10078</v>
      </c>
    </row>
    <row r="1800" spans="1:2" x14ac:dyDescent="0.25">
      <c r="A1800" s="22" t="s">
        <v>2362</v>
      </c>
      <c r="B1800">
        <v>4033</v>
      </c>
    </row>
    <row r="1801" spans="1:2" x14ac:dyDescent="0.25">
      <c r="A1801" s="22" t="s">
        <v>2885</v>
      </c>
      <c r="B1801">
        <v>2009</v>
      </c>
    </row>
    <row r="1802" spans="1:2" x14ac:dyDescent="0.25">
      <c r="A1802" s="22" t="s">
        <v>2708</v>
      </c>
      <c r="B1802">
        <v>2009</v>
      </c>
    </row>
    <row r="1803" spans="1:2" x14ac:dyDescent="0.25">
      <c r="A1803" s="22" t="s">
        <v>1695</v>
      </c>
      <c r="B1803">
        <v>2010</v>
      </c>
    </row>
    <row r="1804" spans="1:2" x14ac:dyDescent="0.25">
      <c r="A1804" s="22" t="s">
        <v>1222</v>
      </c>
      <c r="B1804">
        <v>8049</v>
      </c>
    </row>
    <row r="1805" spans="1:2" x14ac:dyDescent="0.25">
      <c r="A1805" s="22" t="s">
        <v>1218</v>
      </c>
      <c r="B1805">
        <v>6037</v>
      </c>
    </row>
    <row r="1806" spans="1:2" x14ac:dyDescent="0.25">
      <c r="A1806" s="22" t="s">
        <v>1343</v>
      </c>
      <c r="B1806">
        <v>6038</v>
      </c>
    </row>
    <row r="1807" spans="1:2" x14ac:dyDescent="0.25">
      <c r="A1807" s="22" t="s">
        <v>2307</v>
      </c>
      <c r="B1807">
        <v>2010</v>
      </c>
    </row>
    <row r="1808" spans="1:2" x14ac:dyDescent="0.25">
      <c r="A1808" s="22" t="s">
        <v>2808</v>
      </c>
      <c r="B1808">
        <v>2010</v>
      </c>
    </row>
    <row r="1809" spans="1:2" x14ac:dyDescent="0.25">
      <c r="A1809" s="22" t="s">
        <v>1522</v>
      </c>
      <c r="B1809">
        <v>6036</v>
      </c>
    </row>
    <row r="1810" spans="1:2" x14ac:dyDescent="0.25">
      <c r="A1810" s="22" t="s">
        <v>2437</v>
      </c>
      <c r="B1810">
        <v>2015</v>
      </c>
    </row>
    <row r="1811" spans="1:2" x14ac:dyDescent="0.25">
      <c r="A1811" s="22" t="s">
        <v>752</v>
      </c>
      <c r="B1811">
        <v>2010</v>
      </c>
    </row>
    <row r="1812" spans="1:2" x14ac:dyDescent="0.25">
      <c r="A1812" s="22" t="s">
        <v>1215</v>
      </c>
      <c r="B1812">
        <v>8069</v>
      </c>
    </row>
    <row r="1813" spans="1:2" x14ac:dyDescent="0.25">
      <c r="A1813" s="22" t="s">
        <v>1283</v>
      </c>
      <c r="B1813">
        <v>14085</v>
      </c>
    </row>
    <row r="1814" spans="1:2" x14ac:dyDescent="0.25">
      <c r="A1814" s="22" t="s">
        <v>1351</v>
      </c>
      <c r="B1814">
        <v>2011</v>
      </c>
    </row>
    <row r="1815" spans="1:2" x14ac:dyDescent="0.25">
      <c r="A1815" s="22" t="s">
        <v>1700</v>
      </c>
      <c r="B1815">
        <v>4029</v>
      </c>
    </row>
    <row r="1816" spans="1:2" x14ac:dyDescent="0.25">
      <c r="A1816" s="22" t="s">
        <v>565</v>
      </c>
      <c r="B1816">
        <v>4031</v>
      </c>
    </row>
    <row r="1817" spans="1:2" x14ac:dyDescent="0.25">
      <c r="A1817" s="22" t="s">
        <v>1131</v>
      </c>
      <c r="B1817">
        <v>2015</v>
      </c>
    </row>
    <row r="1818" spans="1:2" x14ac:dyDescent="0.25">
      <c r="A1818" s="22" t="s">
        <v>1148</v>
      </c>
      <c r="B1818">
        <v>12072</v>
      </c>
    </row>
    <row r="1819" spans="1:2" x14ac:dyDescent="0.25">
      <c r="A1819" s="22" t="s">
        <v>2494</v>
      </c>
      <c r="B1819">
        <v>2011</v>
      </c>
    </row>
    <row r="1820" spans="1:2" x14ac:dyDescent="0.25">
      <c r="A1820" s="22" t="s">
        <v>96</v>
      </c>
      <c r="B1820">
        <v>20099</v>
      </c>
    </row>
    <row r="1821" spans="1:2" x14ac:dyDescent="0.25">
      <c r="A1821" s="22" t="s">
        <v>126</v>
      </c>
      <c r="B1821">
        <v>2016</v>
      </c>
    </row>
    <row r="1822" spans="1:2" x14ac:dyDescent="0.25">
      <c r="A1822" s="22" t="s">
        <v>2104</v>
      </c>
      <c r="B1822">
        <v>2013</v>
      </c>
    </row>
    <row r="1823" spans="1:2" x14ac:dyDescent="0.25">
      <c r="A1823" s="22" t="s">
        <v>1762</v>
      </c>
      <c r="B1823">
        <v>2014</v>
      </c>
    </row>
    <row r="1824" spans="1:2" x14ac:dyDescent="0.25">
      <c r="A1824" s="22" t="s">
        <v>3051</v>
      </c>
      <c r="B1824">
        <v>2009</v>
      </c>
    </row>
    <row r="1825" spans="1:2" x14ac:dyDescent="0.25">
      <c r="A1825" s="22" t="s">
        <v>2089</v>
      </c>
      <c r="B1825">
        <v>4030</v>
      </c>
    </row>
    <row r="1826" spans="1:2" x14ac:dyDescent="0.25">
      <c r="A1826" s="22" t="s">
        <v>2368</v>
      </c>
      <c r="B1826">
        <v>2015</v>
      </c>
    </row>
    <row r="1827" spans="1:2" x14ac:dyDescent="0.25">
      <c r="A1827" s="22" t="s">
        <v>1169</v>
      </c>
      <c r="B1827">
        <v>8036</v>
      </c>
    </row>
    <row r="1828" spans="1:2" x14ac:dyDescent="0.25">
      <c r="A1828" s="22" t="s">
        <v>777</v>
      </c>
      <c r="B1828">
        <v>10081</v>
      </c>
    </row>
    <row r="1829" spans="1:2" x14ac:dyDescent="0.25">
      <c r="A1829" s="22" t="s">
        <v>1809</v>
      </c>
      <c r="B1829">
        <v>2003</v>
      </c>
    </row>
    <row r="1830" spans="1:2" x14ac:dyDescent="0.25">
      <c r="A1830" s="22" t="s">
        <v>832</v>
      </c>
      <c r="B1830">
        <v>6017</v>
      </c>
    </row>
    <row r="1831" spans="1:2" x14ac:dyDescent="0.25">
      <c r="A1831" s="22" t="s">
        <v>1555</v>
      </c>
      <c r="B1831">
        <v>8027</v>
      </c>
    </row>
    <row r="1832" spans="1:2" x14ac:dyDescent="0.25">
      <c r="A1832" s="22" t="s">
        <v>520</v>
      </c>
      <c r="B1832">
        <v>10026</v>
      </c>
    </row>
    <row r="1833" spans="1:2" x14ac:dyDescent="0.25">
      <c r="A1833" s="22" t="s">
        <v>1641</v>
      </c>
      <c r="B1833">
        <v>6020</v>
      </c>
    </row>
    <row r="1834" spans="1:2" x14ac:dyDescent="0.25">
      <c r="A1834" s="22" t="s">
        <v>2746</v>
      </c>
      <c r="B1834">
        <v>2018</v>
      </c>
    </row>
    <row r="1835" spans="1:2" x14ac:dyDescent="0.25">
      <c r="A1835" s="22" t="s">
        <v>2877</v>
      </c>
      <c r="B1835">
        <v>2015</v>
      </c>
    </row>
    <row r="1836" spans="1:2" x14ac:dyDescent="0.25">
      <c r="A1836" s="22" t="s">
        <v>2344</v>
      </c>
      <c r="B1836">
        <v>4035</v>
      </c>
    </row>
    <row r="1837" spans="1:2" x14ac:dyDescent="0.25">
      <c r="A1837" s="22" t="s">
        <v>1705</v>
      </c>
      <c r="B1837">
        <v>2016</v>
      </c>
    </row>
    <row r="1838" spans="1:2" x14ac:dyDescent="0.25">
      <c r="A1838" s="22" t="s">
        <v>2509</v>
      </c>
      <c r="B1838">
        <v>6042</v>
      </c>
    </row>
    <row r="1839" spans="1:2" x14ac:dyDescent="0.25">
      <c r="A1839" s="22" t="s">
        <v>704</v>
      </c>
      <c r="B1839">
        <v>26160</v>
      </c>
    </row>
    <row r="1840" spans="1:2" x14ac:dyDescent="0.25">
      <c r="A1840" s="22" t="s">
        <v>1475</v>
      </c>
      <c r="B1840">
        <v>4023</v>
      </c>
    </row>
    <row r="1841" spans="1:2" x14ac:dyDescent="0.25">
      <c r="A1841" s="22" t="s">
        <v>2109</v>
      </c>
      <c r="B1841">
        <v>2013</v>
      </c>
    </row>
    <row r="1842" spans="1:2" x14ac:dyDescent="0.25">
      <c r="A1842" s="22" t="s">
        <v>551</v>
      </c>
      <c r="B1842">
        <v>20127</v>
      </c>
    </row>
    <row r="1843" spans="1:2" x14ac:dyDescent="0.25">
      <c r="A1843" s="22" t="s">
        <v>1192</v>
      </c>
      <c r="B1843">
        <v>2016</v>
      </c>
    </row>
    <row r="1844" spans="1:2" x14ac:dyDescent="0.25">
      <c r="A1844" s="22" t="s">
        <v>230</v>
      </c>
      <c r="B1844">
        <v>6040</v>
      </c>
    </row>
    <row r="1845" spans="1:2" x14ac:dyDescent="0.25">
      <c r="A1845" s="22" t="s">
        <v>1507</v>
      </c>
      <c r="B1845">
        <v>2019</v>
      </c>
    </row>
    <row r="1846" spans="1:2" x14ac:dyDescent="0.25">
      <c r="A1846" s="22" t="s">
        <v>2139</v>
      </c>
      <c r="B1846">
        <v>2013</v>
      </c>
    </row>
    <row r="1847" spans="1:2" x14ac:dyDescent="0.25">
      <c r="A1847" s="22" t="s">
        <v>2832</v>
      </c>
      <c r="B1847">
        <v>2016</v>
      </c>
    </row>
    <row r="1848" spans="1:2" x14ac:dyDescent="0.25">
      <c r="A1848" s="22" t="s">
        <v>2268</v>
      </c>
      <c r="B1848">
        <v>2014</v>
      </c>
    </row>
    <row r="1849" spans="1:2" x14ac:dyDescent="0.25">
      <c r="A1849" s="22" t="s">
        <v>2948</v>
      </c>
      <c r="B1849">
        <v>2012</v>
      </c>
    </row>
    <row r="1850" spans="1:2" x14ac:dyDescent="0.25">
      <c r="A1850" s="22" t="s">
        <v>955</v>
      </c>
      <c r="B1850">
        <v>14091</v>
      </c>
    </row>
    <row r="1851" spans="1:2" x14ac:dyDescent="0.25">
      <c r="A1851" s="22" t="s">
        <v>737</v>
      </c>
      <c r="B1851">
        <v>24151</v>
      </c>
    </row>
    <row r="1852" spans="1:2" x14ac:dyDescent="0.25">
      <c r="A1852" s="22" t="s">
        <v>376</v>
      </c>
      <c r="B1852">
        <v>4029</v>
      </c>
    </row>
    <row r="1853" spans="1:2" x14ac:dyDescent="0.25">
      <c r="A1853" s="22" t="s">
        <v>1721</v>
      </c>
      <c r="B1853">
        <v>6037</v>
      </c>
    </row>
    <row r="1854" spans="1:2" x14ac:dyDescent="0.25">
      <c r="A1854" s="22" t="s">
        <v>2851</v>
      </c>
      <c r="B1854">
        <v>2016</v>
      </c>
    </row>
    <row r="1855" spans="1:2" x14ac:dyDescent="0.25">
      <c r="A1855" s="22" t="s">
        <v>1806</v>
      </c>
      <c r="B1855">
        <v>2013</v>
      </c>
    </row>
    <row r="1856" spans="1:2" x14ac:dyDescent="0.25">
      <c r="A1856" s="22" t="s">
        <v>2792</v>
      </c>
      <c r="B1856">
        <v>8061</v>
      </c>
    </row>
    <row r="1857" spans="1:2" x14ac:dyDescent="0.25">
      <c r="A1857" s="22" t="s">
        <v>618</v>
      </c>
      <c r="B1857">
        <v>4025</v>
      </c>
    </row>
    <row r="1858" spans="1:2" x14ac:dyDescent="0.25">
      <c r="A1858" s="22" t="s">
        <v>2751</v>
      </c>
      <c r="B1858">
        <v>2014</v>
      </c>
    </row>
    <row r="1859" spans="1:2" x14ac:dyDescent="0.25">
      <c r="A1859" s="22" t="s">
        <v>1917</v>
      </c>
      <c r="B1859">
        <v>4028</v>
      </c>
    </row>
    <row r="1860" spans="1:2" x14ac:dyDescent="0.25">
      <c r="A1860" s="22" t="s">
        <v>2438</v>
      </c>
      <c r="B1860">
        <v>4027</v>
      </c>
    </row>
    <row r="1861" spans="1:2" x14ac:dyDescent="0.25">
      <c r="A1861" s="22" t="s">
        <v>1548</v>
      </c>
      <c r="B1861">
        <v>12105</v>
      </c>
    </row>
    <row r="1862" spans="1:2" x14ac:dyDescent="0.25">
      <c r="A1862" s="22" t="s">
        <v>1242</v>
      </c>
      <c r="B1862">
        <v>8063</v>
      </c>
    </row>
    <row r="1863" spans="1:2" x14ac:dyDescent="0.25">
      <c r="A1863" s="22" t="s">
        <v>1095</v>
      </c>
      <c r="B1863">
        <v>10059</v>
      </c>
    </row>
    <row r="1864" spans="1:2" x14ac:dyDescent="0.25">
      <c r="A1864" s="22" t="s">
        <v>293</v>
      </c>
      <c r="B1864">
        <v>70399</v>
      </c>
    </row>
    <row r="1865" spans="1:2" x14ac:dyDescent="0.25">
      <c r="A1865" s="22" t="s">
        <v>826</v>
      </c>
      <c r="B1865">
        <v>14090</v>
      </c>
    </row>
    <row r="1866" spans="1:2" x14ac:dyDescent="0.25">
      <c r="A1866" s="22" t="s">
        <v>766</v>
      </c>
      <c r="B1866">
        <v>46321</v>
      </c>
    </row>
    <row r="1867" spans="1:2" x14ac:dyDescent="0.25">
      <c r="A1867" s="22" t="s">
        <v>2419</v>
      </c>
      <c r="B1867">
        <v>6046</v>
      </c>
    </row>
    <row r="1868" spans="1:2" x14ac:dyDescent="0.25">
      <c r="A1868" s="22" t="s">
        <v>206</v>
      </c>
      <c r="B1868">
        <v>32221</v>
      </c>
    </row>
    <row r="1869" spans="1:2" x14ac:dyDescent="0.25">
      <c r="A1869" s="22" t="s">
        <v>1644</v>
      </c>
      <c r="B1869">
        <v>2015</v>
      </c>
    </row>
    <row r="1870" spans="1:2" x14ac:dyDescent="0.25">
      <c r="A1870" s="22" t="s">
        <v>696</v>
      </c>
      <c r="B1870">
        <v>10082</v>
      </c>
    </row>
    <row r="1871" spans="1:2" x14ac:dyDescent="0.25">
      <c r="A1871" s="22" t="s">
        <v>676</v>
      </c>
      <c r="B1871">
        <v>18121</v>
      </c>
    </row>
    <row r="1872" spans="1:2" x14ac:dyDescent="0.25">
      <c r="A1872" s="22" t="s">
        <v>660</v>
      </c>
      <c r="B1872">
        <v>6039</v>
      </c>
    </row>
    <row r="1873" spans="1:2" x14ac:dyDescent="0.25">
      <c r="A1873" s="22" t="s">
        <v>2483</v>
      </c>
      <c r="B1873">
        <v>2014</v>
      </c>
    </row>
    <row r="1874" spans="1:2" x14ac:dyDescent="0.25">
      <c r="A1874" s="22" t="s">
        <v>2174</v>
      </c>
      <c r="B1874">
        <v>2006</v>
      </c>
    </row>
    <row r="1875" spans="1:2" x14ac:dyDescent="0.25">
      <c r="A1875" s="22" t="s">
        <v>189</v>
      </c>
      <c r="B1875">
        <v>2006</v>
      </c>
    </row>
    <row r="1876" spans="1:2" x14ac:dyDescent="0.25">
      <c r="A1876" s="22" t="s">
        <v>1579</v>
      </c>
      <c r="B1876">
        <v>4025</v>
      </c>
    </row>
    <row r="1877" spans="1:2" x14ac:dyDescent="0.25">
      <c r="A1877" s="22" t="s">
        <v>2962</v>
      </c>
      <c r="B1877">
        <v>2013</v>
      </c>
    </row>
    <row r="1878" spans="1:2" x14ac:dyDescent="0.25">
      <c r="A1878" s="22" t="s">
        <v>1843</v>
      </c>
      <c r="B1878">
        <v>2006</v>
      </c>
    </row>
    <row r="1879" spans="1:2" x14ac:dyDescent="0.25">
      <c r="A1879" s="22" t="s">
        <v>316</v>
      </c>
      <c r="B1879">
        <v>16119</v>
      </c>
    </row>
    <row r="1880" spans="1:2" x14ac:dyDescent="0.25">
      <c r="A1880" s="22" t="s">
        <v>975</v>
      </c>
      <c r="B1880">
        <v>20117</v>
      </c>
    </row>
    <row r="1881" spans="1:2" x14ac:dyDescent="0.25">
      <c r="A1881" s="22" t="s">
        <v>1109</v>
      </c>
      <c r="B1881">
        <v>30193</v>
      </c>
    </row>
    <row r="1882" spans="1:2" x14ac:dyDescent="0.25">
      <c r="A1882" s="22" t="s">
        <v>1359</v>
      </c>
      <c r="B1882">
        <v>14058</v>
      </c>
    </row>
    <row r="1883" spans="1:2" x14ac:dyDescent="0.25">
      <c r="A1883" s="22" t="s">
        <v>1604</v>
      </c>
      <c r="B1883">
        <v>4012</v>
      </c>
    </row>
    <row r="1884" spans="1:2" x14ac:dyDescent="0.25">
      <c r="A1884" s="22" t="s">
        <v>454</v>
      </c>
      <c r="B1884">
        <v>14072</v>
      </c>
    </row>
    <row r="1885" spans="1:2" x14ac:dyDescent="0.25">
      <c r="A1885" s="22" t="s">
        <v>1962</v>
      </c>
      <c r="B1885">
        <v>22109</v>
      </c>
    </row>
    <row r="1886" spans="1:2" x14ac:dyDescent="0.25">
      <c r="A1886" s="22" t="s">
        <v>1205</v>
      </c>
      <c r="B1886">
        <v>20132</v>
      </c>
    </row>
    <row r="1887" spans="1:2" x14ac:dyDescent="0.25">
      <c r="A1887" s="22" t="s">
        <v>2427</v>
      </c>
      <c r="B1887">
        <v>4028</v>
      </c>
    </row>
    <row r="1888" spans="1:2" x14ac:dyDescent="0.25">
      <c r="A1888" s="22" t="s">
        <v>1805</v>
      </c>
      <c r="B1888">
        <v>12083</v>
      </c>
    </row>
    <row r="1889" spans="1:2" x14ac:dyDescent="0.25">
      <c r="A1889" s="22" t="s">
        <v>923</v>
      </c>
      <c r="B1889">
        <v>4029</v>
      </c>
    </row>
    <row r="1890" spans="1:2" x14ac:dyDescent="0.25">
      <c r="A1890" s="22" t="s">
        <v>2125</v>
      </c>
      <c r="B1890">
        <v>4020</v>
      </c>
    </row>
    <row r="1891" spans="1:2" x14ac:dyDescent="0.25">
      <c r="A1891" s="22" t="s">
        <v>1403</v>
      </c>
      <c r="B1891">
        <v>2012</v>
      </c>
    </row>
    <row r="1892" spans="1:2" x14ac:dyDescent="0.25">
      <c r="A1892" s="22" t="s">
        <v>2913</v>
      </c>
      <c r="B1892">
        <v>2011</v>
      </c>
    </row>
    <row r="1893" spans="1:2" x14ac:dyDescent="0.25">
      <c r="A1893" s="22" t="s">
        <v>1536</v>
      </c>
      <c r="B1893">
        <v>2014</v>
      </c>
    </row>
    <row r="1894" spans="1:2" x14ac:dyDescent="0.25">
      <c r="A1894" s="22" t="s">
        <v>3040</v>
      </c>
      <c r="B1894">
        <v>2014</v>
      </c>
    </row>
    <row r="1895" spans="1:2" x14ac:dyDescent="0.25">
      <c r="A1895" s="22" t="s">
        <v>91</v>
      </c>
      <c r="B1895">
        <v>30163</v>
      </c>
    </row>
    <row r="1896" spans="1:2" x14ac:dyDescent="0.25">
      <c r="A1896" s="22" t="s">
        <v>922</v>
      </c>
      <c r="B1896">
        <v>22134</v>
      </c>
    </row>
    <row r="1897" spans="1:2" x14ac:dyDescent="0.25">
      <c r="A1897" s="22" t="s">
        <v>246</v>
      </c>
      <c r="B1897">
        <v>24164</v>
      </c>
    </row>
    <row r="1898" spans="1:2" x14ac:dyDescent="0.25">
      <c r="A1898" s="22" t="s">
        <v>836</v>
      </c>
      <c r="B1898">
        <v>6039</v>
      </c>
    </row>
    <row r="1899" spans="1:2" x14ac:dyDescent="0.25">
      <c r="A1899" s="22" t="s">
        <v>1334</v>
      </c>
      <c r="B1899">
        <v>10062</v>
      </c>
    </row>
    <row r="1900" spans="1:2" x14ac:dyDescent="0.25">
      <c r="A1900" s="22" t="s">
        <v>1187</v>
      </c>
      <c r="B1900">
        <v>8053</v>
      </c>
    </row>
    <row r="1901" spans="1:2" x14ac:dyDescent="0.25">
      <c r="A1901" s="22" t="s">
        <v>191</v>
      </c>
      <c r="B1901">
        <v>2012</v>
      </c>
    </row>
    <row r="1902" spans="1:2" x14ac:dyDescent="0.25">
      <c r="A1902" s="22" t="s">
        <v>420</v>
      </c>
      <c r="B1902">
        <v>4030</v>
      </c>
    </row>
    <row r="1903" spans="1:2" x14ac:dyDescent="0.25">
      <c r="A1903" s="22" t="s">
        <v>1248</v>
      </c>
      <c r="B1903">
        <v>8060</v>
      </c>
    </row>
    <row r="1904" spans="1:2" x14ac:dyDescent="0.25">
      <c r="A1904" s="22" t="s">
        <v>833</v>
      </c>
      <c r="B1904">
        <v>2014</v>
      </c>
    </row>
    <row r="1905" spans="1:2" x14ac:dyDescent="0.25">
      <c r="A1905" s="22" t="s">
        <v>1719</v>
      </c>
      <c r="B1905">
        <v>2016</v>
      </c>
    </row>
    <row r="1906" spans="1:2" x14ac:dyDescent="0.25">
      <c r="A1906" s="22" t="s">
        <v>2782</v>
      </c>
      <c r="B1906">
        <v>4035</v>
      </c>
    </row>
    <row r="1907" spans="1:2" x14ac:dyDescent="0.25">
      <c r="A1907" s="22" t="s">
        <v>1085</v>
      </c>
      <c r="B1907">
        <v>4033</v>
      </c>
    </row>
    <row r="1908" spans="1:2" x14ac:dyDescent="0.25">
      <c r="A1908" s="22" t="s">
        <v>155</v>
      </c>
      <c r="B1908">
        <v>4034</v>
      </c>
    </row>
    <row r="1909" spans="1:2" x14ac:dyDescent="0.25">
      <c r="A1909" s="22" t="s">
        <v>1197</v>
      </c>
      <c r="B1909">
        <v>14121</v>
      </c>
    </row>
    <row r="1910" spans="1:2" x14ac:dyDescent="0.25">
      <c r="A1910" s="22" t="s">
        <v>1390</v>
      </c>
      <c r="B1910">
        <v>8072</v>
      </c>
    </row>
    <row r="1911" spans="1:2" x14ac:dyDescent="0.25">
      <c r="A1911" s="22" t="s">
        <v>433</v>
      </c>
      <c r="B1911">
        <v>14118</v>
      </c>
    </row>
    <row r="1912" spans="1:2" x14ac:dyDescent="0.25">
      <c r="A1912" s="22" t="s">
        <v>131</v>
      </c>
      <c r="B1912">
        <v>2012</v>
      </c>
    </row>
    <row r="1913" spans="1:2" x14ac:dyDescent="0.25">
      <c r="A1913" s="22" t="s">
        <v>412</v>
      </c>
      <c r="B1913">
        <v>14124</v>
      </c>
    </row>
    <row r="1914" spans="1:2" x14ac:dyDescent="0.25">
      <c r="A1914" s="22" t="s">
        <v>45</v>
      </c>
      <c r="B1914">
        <v>8067</v>
      </c>
    </row>
    <row r="1915" spans="1:2" x14ac:dyDescent="0.25">
      <c r="A1915" s="22" t="s">
        <v>236</v>
      </c>
      <c r="B1915">
        <v>30251</v>
      </c>
    </row>
    <row r="1916" spans="1:2" x14ac:dyDescent="0.25">
      <c r="A1916" s="22" t="s">
        <v>2826</v>
      </c>
      <c r="B1916">
        <v>2017</v>
      </c>
    </row>
    <row r="1917" spans="1:2" x14ac:dyDescent="0.25">
      <c r="A1917" s="22" t="s">
        <v>2906</v>
      </c>
      <c r="B1917">
        <v>2014</v>
      </c>
    </row>
    <row r="1918" spans="1:2" x14ac:dyDescent="0.25">
      <c r="A1918" s="22" t="s">
        <v>1987</v>
      </c>
      <c r="B1918">
        <v>2015</v>
      </c>
    </row>
    <row r="1919" spans="1:2" x14ac:dyDescent="0.25">
      <c r="A1919" s="22" t="s">
        <v>2566</v>
      </c>
      <c r="B1919">
        <v>2011</v>
      </c>
    </row>
    <row r="1920" spans="1:2" x14ac:dyDescent="0.25">
      <c r="A1920" s="22" t="s">
        <v>2749</v>
      </c>
      <c r="B1920">
        <v>2001</v>
      </c>
    </row>
    <row r="1921" spans="1:2" x14ac:dyDescent="0.25">
      <c r="A1921" s="22" t="s">
        <v>947</v>
      </c>
      <c r="B1921">
        <v>2004</v>
      </c>
    </row>
    <row r="1922" spans="1:2" x14ac:dyDescent="0.25">
      <c r="A1922" s="22" t="s">
        <v>1551</v>
      </c>
      <c r="B1922">
        <v>4004</v>
      </c>
    </row>
    <row r="1923" spans="1:2" x14ac:dyDescent="0.25">
      <c r="A1923" s="22" t="s">
        <v>1722</v>
      </c>
      <c r="B1923">
        <v>2004</v>
      </c>
    </row>
    <row r="1924" spans="1:2" x14ac:dyDescent="0.25">
      <c r="A1924" s="22" t="s">
        <v>2413</v>
      </c>
      <c r="B1924">
        <v>2018</v>
      </c>
    </row>
    <row r="1925" spans="1:2" x14ac:dyDescent="0.25">
      <c r="A1925" s="22" t="s">
        <v>1042</v>
      </c>
      <c r="B1925">
        <v>10085</v>
      </c>
    </row>
    <row r="1926" spans="1:2" x14ac:dyDescent="0.25">
      <c r="A1926" s="22" t="s">
        <v>1405</v>
      </c>
      <c r="B1926">
        <v>8068</v>
      </c>
    </row>
    <row r="1927" spans="1:2" x14ac:dyDescent="0.25">
      <c r="A1927" s="22" t="s">
        <v>2600</v>
      </c>
      <c r="B1927">
        <v>2016</v>
      </c>
    </row>
    <row r="1928" spans="1:2" x14ac:dyDescent="0.25">
      <c r="A1928" s="22" t="s">
        <v>2284</v>
      </c>
      <c r="B1928">
        <v>2016</v>
      </c>
    </row>
    <row r="1929" spans="1:2" x14ac:dyDescent="0.25">
      <c r="A1929" s="22" t="s">
        <v>1504</v>
      </c>
      <c r="B1929">
        <v>2018</v>
      </c>
    </row>
    <row r="1930" spans="1:2" x14ac:dyDescent="0.25">
      <c r="A1930" s="22" t="s">
        <v>1364</v>
      </c>
      <c r="B1930">
        <v>4034</v>
      </c>
    </row>
    <row r="1931" spans="1:2" x14ac:dyDescent="0.25">
      <c r="A1931" s="22" t="s">
        <v>2756</v>
      </c>
      <c r="B1931">
        <v>2017</v>
      </c>
    </row>
    <row r="1932" spans="1:2" x14ac:dyDescent="0.25">
      <c r="A1932" s="22" t="s">
        <v>952</v>
      </c>
      <c r="B1932">
        <v>8068</v>
      </c>
    </row>
    <row r="1933" spans="1:2" x14ac:dyDescent="0.25">
      <c r="A1933" s="22" t="s">
        <v>1544</v>
      </c>
      <c r="B1933">
        <v>4035</v>
      </c>
    </row>
    <row r="1934" spans="1:2" x14ac:dyDescent="0.25">
      <c r="A1934" s="22" t="s">
        <v>1262</v>
      </c>
      <c r="B1934">
        <v>2009</v>
      </c>
    </row>
    <row r="1935" spans="1:2" x14ac:dyDescent="0.25">
      <c r="A1935" s="22" t="s">
        <v>2986</v>
      </c>
      <c r="B1935">
        <v>2013</v>
      </c>
    </row>
    <row r="1936" spans="1:2" x14ac:dyDescent="0.25">
      <c r="A1936" s="22" t="s">
        <v>1918</v>
      </c>
      <c r="B1936">
        <v>8060</v>
      </c>
    </row>
    <row r="1937" spans="1:2" x14ac:dyDescent="0.25">
      <c r="A1937" s="22" t="s">
        <v>2891</v>
      </c>
      <c r="B1937">
        <v>2010</v>
      </c>
    </row>
    <row r="1938" spans="1:2" x14ac:dyDescent="0.25">
      <c r="A1938" s="22" t="s">
        <v>904</v>
      </c>
      <c r="B1938">
        <v>6032</v>
      </c>
    </row>
    <row r="1939" spans="1:2" x14ac:dyDescent="0.25">
      <c r="A1939" s="22" t="s">
        <v>616</v>
      </c>
      <c r="B1939">
        <v>2010</v>
      </c>
    </row>
    <row r="1940" spans="1:2" x14ac:dyDescent="0.25">
      <c r="A1940" s="22" t="s">
        <v>2474</v>
      </c>
      <c r="B1940">
        <v>2009</v>
      </c>
    </row>
    <row r="1941" spans="1:2" x14ac:dyDescent="0.25">
      <c r="A1941" s="22" t="s">
        <v>481</v>
      </c>
      <c r="B1941">
        <v>6034</v>
      </c>
    </row>
    <row r="1942" spans="1:2" x14ac:dyDescent="0.25">
      <c r="A1942" s="22" t="s">
        <v>1671</v>
      </c>
      <c r="B1942">
        <v>6033</v>
      </c>
    </row>
    <row r="1943" spans="1:2" x14ac:dyDescent="0.25">
      <c r="A1943" s="22" t="s">
        <v>2069</v>
      </c>
      <c r="B1943">
        <v>2018</v>
      </c>
    </row>
    <row r="1944" spans="1:2" x14ac:dyDescent="0.25">
      <c r="A1944" s="22" t="s">
        <v>1422</v>
      </c>
      <c r="B1944">
        <v>4024</v>
      </c>
    </row>
    <row r="1945" spans="1:2" x14ac:dyDescent="0.25">
      <c r="A1945" s="22" t="s">
        <v>2543</v>
      </c>
      <c r="B1945">
        <v>2012</v>
      </c>
    </row>
    <row r="1946" spans="1:2" x14ac:dyDescent="0.25">
      <c r="A1946" s="22" t="s">
        <v>2648</v>
      </c>
      <c r="B1946">
        <v>2011</v>
      </c>
    </row>
    <row r="1947" spans="1:2" x14ac:dyDescent="0.25">
      <c r="A1947" s="22" t="s">
        <v>1006</v>
      </c>
      <c r="B1947">
        <v>2012</v>
      </c>
    </row>
    <row r="1948" spans="1:2" x14ac:dyDescent="0.25">
      <c r="A1948" s="22" t="s">
        <v>810</v>
      </c>
      <c r="B1948">
        <v>4026</v>
      </c>
    </row>
    <row r="1949" spans="1:2" x14ac:dyDescent="0.25">
      <c r="A1949" s="22" t="s">
        <v>1436</v>
      </c>
      <c r="B1949">
        <v>16115</v>
      </c>
    </row>
    <row r="1950" spans="1:2" x14ac:dyDescent="0.25">
      <c r="A1950" s="22" t="s">
        <v>2182</v>
      </c>
      <c r="B1950">
        <v>4021</v>
      </c>
    </row>
    <row r="1951" spans="1:2" x14ac:dyDescent="0.25">
      <c r="A1951" s="22" t="s">
        <v>2336</v>
      </c>
      <c r="B1951">
        <v>2007</v>
      </c>
    </row>
    <row r="1952" spans="1:2" x14ac:dyDescent="0.25">
      <c r="A1952" s="22" t="s">
        <v>1409</v>
      </c>
      <c r="B1952">
        <v>12067</v>
      </c>
    </row>
    <row r="1953" spans="1:2" x14ac:dyDescent="0.25">
      <c r="A1953" s="22" t="s">
        <v>861</v>
      </c>
      <c r="B1953">
        <v>2012</v>
      </c>
    </row>
    <row r="1954" spans="1:2" x14ac:dyDescent="0.25">
      <c r="A1954" s="22" t="s">
        <v>1598</v>
      </c>
      <c r="B1954">
        <v>2016</v>
      </c>
    </row>
    <row r="1955" spans="1:2" x14ac:dyDescent="0.25">
      <c r="A1955" s="22" t="s">
        <v>1199</v>
      </c>
      <c r="B1955">
        <v>2019</v>
      </c>
    </row>
    <row r="1956" spans="1:2" x14ac:dyDescent="0.25">
      <c r="A1956" s="22" t="s">
        <v>2197</v>
      </c>
      <c r="B1956">
        <v>20142</v>
      </c>
    </row>
    <row r="1957" spans="1:2" x14ac:dyDescent="0.25">
      <c r="A1957" s="22" t="s">
        <v>849</v>
      </c>
      <c r="B1957">
        <v>52396</v>
      </c>
    </row>
    <row r="1958" spans="1:2" x14ac:dyDescent="0.25">
      <c r="A1958" s="22" t="s">
        <v>2064</v>
      </c>
      <c r="B1958">
        <v>4034</v>
      </c>
    </row>
    <row r="1959" spans="1:2" x14ac:dyDescent="0.25">
      <c r="A1959" s="22" t="s">
        <v>1693</v>
      </c>
      <c r="B1959">
        <v>6046</v>
      </c>
    </row>
    <row r="1960" spans="1:2" x14ac:dyDescent="0.25">
      <c r="A1960" s="22" t="s">
        <v>1432</v>
      </c>
      <c r="B1960">
        <v>8061</v>
      </c>
    </row>
    <row r="1961" spans="1:2" x14ac:dyDescent="0.25">
      <c r="A1961" s="22" t="s">
        <v>743</v>
      </c>
      <c r="B1961">
        <v>38286</v>
      </c>
    </row>
    <row r="1962" spans="1:2" x14ac:dyDescent="0.25">
      <c r="A1962" s="22" t="s">
        <v>1434</v>
      </c>
      <c r="B1962">
        <v>6043</v>
      </c>
    </row>
    <row r="1963" spans="1:2" x14ac:dyDescent="0.25">
      <c r="A1963" s="22" t="s">
        <v>2919</v>
      </c>
      <c r="B1963">
        <v>2017</v>
      </c>
    </row>
    <row r="1964" spans="1:2" x14ac:dyDescent="0.25">
      <c r="A1964" s="22" t="s">
        <v>409</v>
      </c>
      <c r="B1964">
        <v>38237</v>
      </c>
    </row>
    <row r="1965" spans="1:2" x14ac:dyDescent="0.25">
      <c r="A1965" s="22" t="s">
        <v>213</v>
      </c>
      <c r="B1965">
        <v>28177</v>
      </c>
    </row>
    <row r="1966" spans="1:2" x14ac:dyDescent="0.25">
      <c r="A1966" s="22" t="s">
        <v>113</v>
      </c>
      <c r="B1966">
        <v>26155</v>
      </c>
    </row>
    <row r="1967" spans="1:2" x14ac:dyDescent="0.25">
      <c r="A1967" s="22" t="s">
        <v>428</v>
      </c>
      <c r="B1967">
        <v>2014</v>
      </c>
    </row>
    <row r="1968" spans="1:2" x14ac:dyDescent="0.25">
      <c r="A1968" s="22" t="s">
        <v>1264</v>
      </c>
      <c r="B1968">
        <v>6039</v>
      </c>
    </row>
    <row r="1969" spans="1:2" x14ac:dyDescent="0.25">
      <c r="A1969" s="22" t="s">
        <v>959</v>
      </c>
      <c r="B1969">
        <v>22167</v>
      </c>
    </row>
    <row r="1970" spans="1:2" x14ac:dyDescent="0.25">
      <c r="A1970" s="22" t="s">
        <v>1329</v>
      </c>
      <c r="B1970">
        <v>4029</v>
      </c>
    </row>
    <row r="1971" spans="1:2" x14ac:dyDescent="0.25">
      <c r="A1971" s="22" t="s">
        <v>2820</v>
      </c>
      <c r="B1971">
        <v>2010</v>
      </c>
    </row>
    <row r="1972" spans="1:2" x14ac:dyDescent="0.25">
      <c r="A1972" s="22" t="s">
        <v>519</v>
      </c>
      <c r="B1972">
        <v>34219</v>
      </c>
    </row>
    <row r="1973" spans="1:2" x14ac:dyDescent="0.25">
      <c r="A1973" s="22" t="s">
        <v>1028</v>
      </c>
      <c r="B1973">
        <v>30182</v>
      </c>
    </row>
    <row r="1974" spans="1:2" x14ac:dyDescent="0.25">
      <c r="A1974" s="22" t="s">
        <v>217</v>
      </c>
      <c r="B1974">
        <v>8045</v>
      </c>
    </row>
    <row r="1975" spans="1:2" x14ac:dyDescent="0.25">
      <c r="A1975" s="22" t="s">
        <v>485</v>
      </c>
      <c r="B1975">
        <v>16103</v>
      </c>
    </row>
    <row r="1976" spans="1:2" x14ac:dyDescent="0.25">
      <c r="A1976" s="22" t="s">
        <v>1419</v>
      </c>
      <c r="B1976">
        <v>2017</v>
      </c>
    </row>
    <row r="1977" spans="1:2" x14ac:dyDescent="0.25">
      <c r="A1977" s="22" t="s">
        <v>3054</v>
      </c>
      <c r="B1977">
        <v>2016</v>
      </c>
    </row>
    <row r="1978" spans="1:2" x14ac:dyDescent="0.25">
      <c r="A1978" s="22" t="s">
        <v>2385</v>
      </c>
      <c r="B1978">
        <v>4029</v>
      </c>
    </row>
    <row r="1979" spans="1:2" x14ac:dyDescent="0.25">
      <c r="A1979" s="22" t="s">
        <v>319</v>
      </c>
      <c r="B1979">
        <v>4030</v>
      </c>
    </row>
    <row r="1980" spans="1:2" x14ac:dyDescent="0.25">
      <c r="A1980" s="22" t="s">
        <v>977</v>
      </c>
      <c r="B1980">
        <v>6040</v>
      </c>
    </row>
    <row r="1981" spans="1:2" x14ac:dyDescent="0.25">
      <c r="A1981" s="22" t="s">
        <v>271</v>
      </c>
      <c r="B1981">
        <v>6043</v>
      </c>
    </row>
    <row r="1982" spans="1:2" x14ac:dyDescent="0.25">
      <c r="A1982" s="22" t="s">
        <v>1512</v>
      </c>
      <c r="B1982">
        <v>30218</v>
      </c>
    </row>
    <row r="1983" spans="1:2" x14ac:dyDescent="0.25">
      <c r="A1983" s="22" t="s">
        <v>781</v>
      </c>
      <c r="B1983">
        <v>16127</v>
      </c>
    </row>
    <row r="1984" spans="1:2" x14ac:dyDescent="0.25">
      <c r="A1984" s="22" t="s">
        <v>2983</v>
      </c>
      <c r="B1984">
        <v>2014</v>
      </c>
    </row>
    <row r="1985" spans="1:2" x14ac:dyDescent="0.25">
      <c r="A1985" s="22" t="s">
        <v>2989</v>
      </c>
      <c r="B1985">
        <v>2016</v>
      </c>
    </row>
    <row r="1986" spans="1:2" x14ac:dyDescent="0.25">
      <c r="A1986" s="22" t="s">
        <v>1743</v>
      </c>
      <c r="B1986">
        <v>2011</v>
      </c>
    </row>
    <row r="1987" spans="1:2" x14ac:dyDescent="0.25">
      <c r="A1987" s="22" t="s">
        <v>635</v>
      </c>
      <c r="B1987">
        <v>8061</v>
      </c>
    </row>
    <row r="1988" spans="1:2" x14ac:dyDescent="0.25">
      <c r="A1988" s="22" t="s">
        <v>102</v>
      </c>
      <c r="B1988">
        <v>12084</v>
      </c>
    </row>
    <row r="1989" spans="1:2" x14ac:dyDescent="0.25">
      <c r="A1989" s="22" t="s">
        <v>3028</v>
      </c>
      <c r="B1989">
        <v>2011</v>
      </c>
    </row>
    <row r="1990" spans="1:2" x14ac:dyDescent="0.25">
      <c r="A1990" s="22" t="s">
        <v>146</v>
      </c>
      <c r="B1990">
        <v>8060</v>
      </c>
    </row>
    <row r="1991" spans="1:2" x14ac:dyDescent="0.25">
      <c r="A1991" s="22" t="s">
        <v>2136</v>
      </c>
      <c r="B1991">
        <v>2013</v>
      </c>
    </row>
    <row r="1992" spans="1:2" x14ac:dyDescent="0.25">
      <c r="A1992" s="22" t="s">
        <v>48</v>
      </c>
      <c r="B1992">
        <v>18115</v>
      </c>
    </row>
    <row r="1993" spans="1:2" x14ac:dyDescent="0.25">
      <c r="A1993" s="22" t="s">
        <v>474</v>
      </c>
      <c r="B1993">
        <v>44258</v>
      </c>
    </row>
    <row r="1994" spans="1:2" x14ac:dyDescent="0.25">
      <c r="A1994" s="22" t="s">
        <v>497</v>
      </c>
      <c r="B1994">
        <v>16092</v>
      </c>
    </row>
    <row r="1995" spans="1:2" x14ac:dyDescent="0.25">
      <c r="A1995" s="22" t="s">
        <v>835</v>
      </c>
      <c r="B1995">
        <v>4026</v>
      </c>
    </row>
    <row r="1996" spans="1:2" x14ac:dyDescent="0.25">
      <c r="A1996" s="22" t="s">
        <v>2717</v>
      </c>
      <c r="B1996">
        <v>2011</v>
      </c>
    </row>
    <row r="1997" spans="1:2" x14ac:dyDescent="0.25">
      <c r="A1997" s="22" t="s">
        <v>2768</v>
      </c>
      <c r="B1997">
        <v>2013</v>
      </c>
    </row>
    <row r="1998" spans="1:2" x14ac:dyDescent="0.25">
      <c r="A1998" s="22" t="s">
        <v>2786</v>
      </c>
      <c r="B1998">
        <v>2013</v>
      </c>
    </row>
    <row r="1999" spans="1:2" x14ac:dyDescent="0.25">
      <c r="A1999" s="22" t="s">
        <v>1801</v>
      </c>
      <c r="B1999">
        <v>4028</v>
      </c>
    </row>
    <row r="2000" spans="1:2" x14ac:dyDescent="0.25">
      <c r="A2000" s="22" t="s">
        <v>903</v>
      </c>
      <c r="B2000">
        <v>30182</v>
      </c>
    </row>
    <row r="2001" spans="1:2" x14ac:dyDescent="0.25">
      <c r="A2001" s="22" t="s">
        <v>85</v>
      </c>
      <c r="B2001">
        <v>20118</v>
      </c>
    </row>
    <row r="2002" spans="1:2" x14ac:dyDescent="0.25">
      <c r="A2002" s="22" t="s">
        <v>1181</v>
      </c>
      <c r="B2002">
        <v>4023</v>
      </c>
    </row>
    <row r="2003" spans="1:2" x14ac:dyDescent="0.25">
      <c r="A2003" s="22" t="s">
        <v>2059</v>
      </c>
      <c r="B2003">
        <v>4028</v>
      </c>
    </row>
    <row r="2004" spans="1:2" x14ac:dyDescent="0.25">
      <c r="A2004" s="22" t="s">
        <v>1018</v>
      </c>
      <c r="B2004">
        <v>2014</v>
      </c>
    </row>
    <row r="2005" spans="1:2" x14ac:dyDescent="0.25">
      <c r="A2005" s="22" t="s">
        <v>1898</v>
      </c>
      <c r="B2005">
        <v>2012</v>
      </c>
    </row>
    <row r="2006" spans="1:2" x14ac:dyDescent="0.25">
      <c r="A2006" s="22" t="s">
        <v>2008</v>
      </c>
      <c r="B2006">
        <v>6045</v>
      </c>
    </row>
    <row r="2007" spans="1:2" x14ac:dyDescent="0.25">
      <c r="A2007" s="22" t="s">
        <v>1193</v>
      </c>
      <c r="B2007">
        <v>4029</v>
      </c>
    </row>
    <row r="2008" spans="1:2" x14ac:dyDescent="0.25">
      <c r="A2008" s="22" t="s">
        <v>1684</v>
      </c>
      <c r="B2008">
        <v>2016</v>
      </c>
    </row>
    <row r="2009" spans="1:2" x14ac:dyDescent="0.25">
      <c r="A2009" s="22" t="s">
        <v>2971</v>
      </c>
      <c r="B2009">
        <v>2011</v>
      </c>
    </row>
    <row r="2010" spans="1:2" x14ac:dyDescent="0.25">
      <c r="A2010" s="22" t="s">
        <v>2256</v>
      </c>
      <c r="B2010">
        <v>2013</v>
      </c>
    </row>
    <row r="2011" spans="1:2" x14ac:dyDescent="0.25">
      <c r="A2011" s="22" t="s">
        <v>604</v>
      </c>
      <c r="B2011">
        <v>2010</v>
      </c>
    </row>
    <row r="2012" spans="1:2" x14ac:dyDescent="0.25">
      <c r="A2012" s="22" t="s">
        <v>1847</v>
      </c>
      <c r="B2012">
        <v>4019</v>
      </c>
    </row>
    <row r="2013" spans="1:2" x14ac:dyDescent="0.25">
      <c r="A2013" s="22" t="s">
        <v>248</v>
      </c>
      <c r="B2013">
        <v>6042</v>
      </c>
    </row>
    <row r="2014" spans="1:2" x14ac:dyDescent="0.25">
      <c r="A2014" s="22" t="s">
        <v>624</v>
      </c>
      <c r="B2014">
        <v>2015</v>
      </c>
    </row>
    <row r="2015" spans="1:2" x14ac:dyDescent="0.25">
      <c r="A2015" s="22" t="s">
        <v>2539</v>
      </c>
      <c r="B2015">
        <v>2015</v>
      </c>
    </row>
    <row r="2016" spans="1:2" x14ac:dyDescent="0.25">
      <c r="A2016" s="22" t="s">
        <v>2450</v>
      </c>
      <c r="B2016">
        <v>6039</v>
      </c>
    </row>
    <row r="2017" spans="1:2" x14ac:dyDescent="0.25">
      <c r="A2017" s="22" t="s">
        <v>1066</v>
      </c>
      <c r="B2017">
        <v>6037</v>
      </c>
    </row>
    <row r="2018" spans="1:2" x14ac:dyDescent="0.25">
      <c r="A2018" s="22" t="s">
        <v>1185</v>
      </c>
      <c r="B2018">
        <v>2014</v>
      </c>
    </row>
    <row r="2019" spans="1:2" x14ac:dyDescent="0.25">
      <c r="A2019" s="22" t="s">
        <v>2472</v>
      </c>
      <c r="B2019">
        <v>2014</v>
      </c>
    </row>
    <row r="2020" spans="1:2" x14ac:dyDescent="0.25">
      <c r="A2020" s="22" t="s">
        <v>1779</v>
      </c>
      <c r="B2020">
        <v>6044</v>
      </c>
    </row>
    <row r="2021" spans="1:2" x14ac:dyDescent="0.25">
      <c r="A2021" s="22" t="s">
        <v>3121</v>
      </c>
      <c r="B2021">
        <v>14602939</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B59D5-9547-47FD-9E41-22E2450CB628}">
  <sheetPr>
    <tabColor rgb="FF00FF00"/>
  </sheetPr>
  <dimension ref="A1:A136"/>
  <sheetViews>
    <sheetView showGridLines="0" zoomScale="85" zoomScaleNormal="85" workbookViewId="0">
      <selection activeCell="N104" sqref="N104"/>
    </sheetView>
  </sheetViews>
  <sheetFormatPr defaultRowHeight="13.8" x14ac:dyDescent="0.25"/>
  <sheetData>
    <row r="1" spans="1:1" s="15" customFormat="1" ht="20.399999999999999" x14ac:dyDescent="0.35">
      <c r="A1" s="13" t="s">
        <v>3112</v>
      </c>
    </row>
    <row r="2" spans="1:1" ht="15.6" x14ac:dyDescent="0.25">
      <c r="A2" s="18"/>
    </row>
    <row r="3" spans="1:1" s="17" customFormat="1" ht="20.399999999999999" x14ac:dyDescent="0.35">
      <c r="A3" s="20" t="s">
        <v>3113</v>
      </c>
    </row>
    <row r="30" spans="1:1" s="17" customFormat="1" ht="20.399999999999999" x14ac:dyDescent="0.35">
      <c r="A30" s="20" t="s">
        <v>3118</v>
      </c>
    </row>
    <row r="55" spans="1:1" s="17" customFormat="1" ht="20.399999999999999" x14ac:dyDescent="0.35">
      <c r="A55" s="20" t="s">
        <v>3115</v>
      </c>
    </row>
    <row r="85" spans="1:1" s="15" customFormat="1" ht="20.399999999999999" x14ac:dyDescent="0.35">
      <c r="A85" s="17" t="s">
        <v>3114</v>
      </c>
    </row>
    <row r="114" spans="1:1" s="17" customFormat="1" ht="20.399999999999999" x14ac:dyDescent="0.35">
      <c r="A114" s="17" t="s">
        <v>3116</v>
      </c>
    </row>
    <row r="136" spans="1:1" s="17" customFormat="1" ht="20.399999999999999" x14ac:dyDescent="0.35">
      <c r="A136" s="20" t="s">
        <v>3117</v>
      </c>
    </row>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Dataset</vt:lpstr>
      <vt:lpstr>General Data Analysis</vt:lpstr>
      <vt:lpstr>KPI</vt:lpstr>
      <vt:lpstr>Pivot Table-1</vt:lpstr>
      <vt:lpstr>Pivot Table-2</vt:lpstr>
      <vt:lpstr>Pivot Table-3</vt:lpstr>
      <vt:lpstr>Pivot Table-4</vt:lpstr>
      <vt:lpstr>Pivot Table-5</vt:lpstr>
      <vt:lpstr>IF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SIVASREE M</dc:creator>
  <cp:lastModifiedBy>SIVASREE M</cp:lastModifiedBy>
  <dcterms:created xsi:type="dcterms:W3CDTF">2025-03-18T15:16:34Z</dcterms:created>
  <dcterms:modified xsi:type="dcterms:W3CDTF">2025-03-23T03:46:12Z</dcterms:modified>
</cp:coreProperties>
</file>